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Dashboard" sheetId="1" r:id="rId1"/>
    <sheet name="Assumptions" sheetId="3" r:id="rId2"/>
    <sheet name="NOI Bridge" sheetId="4" r:id="rId3"/>
    <sheet name="Annual CF" sheetId="5" r:id="rId4"/>
    <sheet name="Monthly CF" sheetId="6" r:id="rId5"/>
    <sheet name="Rollover" sheetId="7" r:id="rId6"/>
    <sheet name="Rent Roll" sheetId="8" r:id="rId7"/>
    <sheet name="Rent Schedules" sheetId="2" r:id="rId8"/>
    <sheet name="Lease Comps" sheetId="9" r:id="rId9"/>
    <sheet name="Sale Comps" sheetId="10" r:id="rId10"/>
    <sheet name="Capital Plan" sheetId="11" r:id="rId11"/>
    <sheet name="T12 and OM" sheetId="12" r:id="rId12"/>
  </sheets>
  <calcPr/>
  <extLst>
    <ext xmlns:xccaches="urn:twentyai:ccalc:caches" uri="{3C5F2E7A-9B41-4D6E-A8C2-19409CCA1C01}">
      <xccaches:writer/>
    </ext>
  </extLst>
</workbook>
</file>

<file path=xl/comments1.xml><?xml version="1.0" encoding="utf-8"?>
<comments xmlns="http://schemas.openxmlformats.org/spreadsheetml/2006/main">
  <authors>
    <author>Compound</author>
  </authors>
  <commentList>
    <comment ref="C6" authorId="0">
      <text>
        <t xml:space="preserve">Cedar Fork Offering Memorandum.pdf (page 3)</t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C14" authorId="0">
      <text>
        <t xml:space="preserve">Cedar Fork Phase I Environmental Site Assessment 2026-08-15.pdf (page 3)</t>
      </text>
    </comment>
    <comment ref="C15" authorId="0">
      <text>
        <t xml:space="preserve">Cedar Fork Lease Abstract and Rent Roll Reconciliation.xlsx (Closing Items B17:C25)</t>
      </text>
    </comment>
    <comment ref="C21" authorId="0">
      <text>
        <t xml:space="preserve">Cedar Fork Offering Memorandum.pdf (page 20)</t>
      </text>
    </comment>
    <comment ref="C22" authorId="0">
      <text>
        <t xml:space="preserve">Cited for C22:C23
Cedar Fork Appraisal 2026-09-01.pdf (page 6)</t>
      </text>
    </comment>
    <comment ref="C35" authorId="0">
      <text>
        <t xml:space="preserve">A-100 Lone Star Cabinetry Lease 2022-07-01.pdf (page 6)</t>
      </text>
    </comment>
    <comment ref="C36" authorId="0">
      <text>
        <t xml:space="preserve">A-100 Lone Star Cabinetry Lease 2022-07-01.pdf (page 6)</t>
      </text>
    </comment>
    <comment ref="C44" authorId="0">
      <text>
        <t xml:space="preserve">B-100 Trinity Medical Logistics Lease 2020-01-01.pdf (page 6)</t>
      </text>
    </comment>
    <comment ref="C46" authorId="0">
      <text>
        <t xml:space="preserve">A-100 Lone Star Cabinetry First Amendment to Lease 2024-03-15.pdf (page 1)</t>
      </text>
    </comment>
    <comment ref="C47" authorId="0">
      <text>
        <t xml:space="preserve">A-100 Lone Star Cabinetry First Amendment to Lease 2024-03-15.pdf (page 1)</t>
      </text>
    </comment>
    <comment ref="C51" authorId="0">
      <text>
        <t xml:space="preserve">B-200 Pecan Street Brewing Supply Lease 2026-08-01.pdf (page 1)</t>
      </text>
    </comment>
    <comment ref="C54" authorId="0">
      <text>
        <t xml:space="preserve">Cedar Fork Offering Memorandum.pdf (page 16)</t>
      </text>
    </comment>
    <comment ref="C64" authorId="0">
      <text>
        <t xml:space="preserve">B-100 Trinity Medical Logistics Lease 2020-01-01.pdf (page 3)</t>
      </text>
    </comment>
    <comment ref="C67" authorId="0">
      <text>
        <t xml:space="preserve">Cited for C67:C68
Denton CAD 2026 Notice of Appraised Value.pdf (page 1)</t>
      </text>
    </comment>
    <comment ref="C73" authorId="0">
      <text>
        <t xml:space="preserve">Cedar Fork Offering Memorandum.pdf (page 16)</t>
      </text>
    </comment>
    <comment ref="C77" authorId="0">
      <text>
        <t xml:space="preserve">Cedar Fork Offering Memorandum.pdf (page 16)</t>
      </text>
    </comment>
    <comment ref="C8" authorId="0">
      <text>
        <t xml:space="preserve">Cedar Fork Offering Memorandum.pdf (page 5)</t>
      </text>
    </comment>
    <comment ref="C86" authorId="0">
      <text>
        <t xml:space="preserve">Cedar Fork Lease Abstract and Rent Roll Reconciliation.xlsx (Lease Abstract B6:T25)</t>
      </text>
    </comment>
  </commentList>
</comments>
</file>

<file path=xl/comments3.xml><?xml version="1.0" encoding="utf-8"?>
<comments xmlns="http://schemas.openxmlformats.org/spreadsheetml/2006/main">
  <authors>
    <author>Compound</author>
  </authors>
  <commentList>
    <comment ref="C52" authorId="0">
      <text>
        <t xml:space="preserve">Cedar Fork Offering Memorandum.pdf (page 16)</t>
      </text>
    </comment>
  </commentList>
</comments>
</file>

<file path=xl/comments7.xml><?xml version="1.0" encoding="utf-8"?>
<comments xmlns="http://schemas.openxmlformats.org/spreadsheetml/2006/main">
  <authors>
    <author>Compound</author>
  </authors>
  <commentList>
    <comment ref="E7" authorId="0">
      <text>
        <t xml:space="preserve">Cited for E7:E26
Cedar Fork Lease Abstract and Rent Roll Reconciliation.xlsx (Lease Abstract B6:T25)</t>
      </text>
    </comment>
    <comment ref="I13" authorId="0">
      <text>
        <t xml:space="preserve">Cited for H13:I20
Cedar Fork Lease Abstract and Rent Roll Reconciliation.xlsx (Lease Abstract B6:T25)</t>
      </text>
    </comment>
    <comment ref="I22" authorId="0">
      <text>
        <t xml:space="preserve">Cited for H22:I26
Cedar Fork Lease Abstract and Rent Roll Reconciliation.xlsx (Lease Abstract B6:T25)</t>
      </text>
    </comment>
    <comment ref="I7" authorId="0">
      <text>
        <t xml:space="preserve">Cited for H7:I11
Cedar Fork Lease Abstract and Rent Roll Reconciliation.xlsx (Lease Abstract B6:T25)</t>
      </text>
    </comment>
    <comment ref="L13" authorId="0">
      <text>
        <t xml:space="preserve">Cited for K13:L20
Cedar Fork Lease Abstract and Rent Roll Reconciliation.xlsx (Lease Abstract B6:T25)</t>
      </text>
    </comment>
    <comment ref="L22" authorId="0">
      <text>
        <t xml:space="preserve">Cited for K22:L26
Cedar Fork Lease Abstract and Rent Roll Reconciliation.xlsx (Lease Abstract B6:T25)</t>
      </text>
    </comment>
    <comment ref="L7" authorId="0">
      <text>
        <t xml:space="preserve">Cited for K7:L11
Cedar Fork Lease Abstract and Rent Roll Reconciliation.xlsx (Lease Abstract B6:T25)</t>
      </text>
    </comment>
    <comment ref="P10" authorId="0">
      <text>
        <t xml:space="preserve">Cited for O10:P10
Cedar Fork Lease Abstract and Rent Roll Reconciliation.xlsx (Lease Abstract B6:T25)</t>
      </text>
    </comment>
    <comment ref="P18" authorId="0">
      <text>
        <t xml:space="preserve">Cited for O18:P18
Cedar Fork Lease Abstract and Rent Roll Reconciliation.xlsx (Lease Abstract B6:T25)</t>
      </text>
    </comment>
    <comment ref="P23" authorId="0">
      <text>
        <t xml:space="preserve">Cited for O23:P23
Cedar Fork Lease Abstract and Rent Roll Reconciliation.xlsx (Lease Abstract B6:T25)</t>
      </text>
    </comment>
    <comment ref="V10" authorId="0">
      <text>
        <t xml:space="preserve">B-100 Trinity Medical Logistics Lease 2020-01-01.pdf (page 6)</t>
      </text>
    </comment>
    <comment ref="W13" authorId="0">
      <text>
        <t xml:space="preserve">Cited for W13:W20
A-100 Lone Star Cabinetry Lease 2022-07-01.pdf (page 6)</t>
      </text>
    </comment>
    <comment ref="W22" authorId="0">
      <text>
        <t xml:space="preserve">Cited for W22:W24
A-100 Lone Star Cabinetry Lease 2022-07-01.pdf (page 6)</t>
      </text>
    </comment>
    <comment ref="W26" authorId="0">
      <text>
        <t xml:space="preserve">A-100 Lone Star Cabinetry Lease 2022-07-01.pdf (page 6)</t>
      </text>
    </comment>
    <comment ref="W7" authorId="0">
      <text>
        <t xml:space="preserve">Cited for W7:W11
A-100 Lone Star Cabinetry Lease 2022-07-01.pdf (page 6)</t>
      </text>
    </comment>
  </commentList>
</comments>
</file>

<file path=xl/comments8.xml><?xml version="1.0" encoding="utf-8"?>
<comments xmlns="http://schemas.openxmlformats.org/spreadsheetml/2006/main">
  <authors>
    <author>Compound</author>
  </authors>
  <commentList>
    <comment ref="I10" authorId="0">
      <text>
        <t xml:space="preserve">Cited for E10:I10
A-100 Lone Star Cabinetry Lease 2022-07-01.pdf (page 1)</t>
      </text>
    </comment>
    <comment ref="I100" authorId="0">
      <text>
        <t xml:space="preserve">Cited for E100:I100
F-100 Northgate Packaging Lease 2021-01-01.pdf (page 1)</t>
      </text>
    </comment>
    <comment ref="I101" authorId="0">
      <text>
        <t xml:space="preserve">Cited for E101:I101
F-100 Northgate Packaging Lease 2021-01-01.pdf (page 1)</t>
      </text>
    </comment>
    <comment ref="I102" authorId="0">
      <text>
        <t xml:space="preserve">Cited for E102:I102
F-100 Northgate Packaging Lease 2021-01-01.pdf (page 1)</t>
      </text>
    </comment>
    <comment ref="I103" authorId="0">
      <text>
        <t xml:space="preserve">Cited for E103:I103
F-100 Northgate Packaging Lease 2021-01-01.pdf (page 1)</t>
      </text>
    </comment>
    <comment ref="I104" authorId="0">
      <text>
        <t xml:space="preserve">Cited for E104:I104
F-100 Northgate Packaging Lease 2021-01-01.pdf (page 1)</t>
      </text>
    </comment>
    <comment ref="I105" authorId="0">
      <text>
        <t xml:space="preserve">Cited for E105:I105
F-100 Northgate Packaging Lease 2021-01-01.pdf (page 1)</t>
      </text>
    </comment>
    <comment ref="I106" authorId="0">
      <text>
        <t xml:space="preserve">Cited for E106:I106
F-200 Ranger Robotics Lease 2025-01-01.pdf (page 1)</t>
      </text>
    </comment>
    <comment ref="I107" authorId="0">
      <text>
        <t xml:space="preserve">Cited for E107:I107
F-200 Ranger Robotics Lease 2025-01-01.pdf (page 1)</t>
      </text>
    </comment>
    <comment ref="I108" authorId="0">
      <text>
        <t xml:space="preserve">Cited for E108:I108
F-200 Ranger Robotics Lease 2025-01-01.pdf (page 1)</t>
      </text>
    </comment>
    <comment ref="I109" authorId="0">
      <text>
        <t xml:space="preserve">Cited for E109:I109
F-200 Ranger Robotics Lease 2025-01-01.pdf (page 1)</t>
      </text>
    </comment>
    <comment ref="I11" authorId="0">
      <text>
        <t xml:space="preserve">Cited for E11:I11
A-100 Lone Star Cabinetry Lease 2022-07-01.pdf (page 1)</t>
      </text>
    </comment>
    <comment ref="I110" authorId="0">
      <text>
        <t xml:space="preserve">Cited for E110:I110
F-200 Ranger Robotics Lease 2025-01-01.pdf (page 1)</t>
      </text>
    </comment>
    <comment ref="I111" authorId="0">
      <text>
        <t xml:space="preserve">Cited for E111:I111
F-200 Ranger Robotics Lease 2025-01-01.pdf (page 1)</t>
      </text>
    </comment>
    <comment ref="I112" authorId="0">
      <text>
        <t xml:space="preserve">Cited for E112:I112
F-300 Prairie Dental Lab Lease 2021-06-01.pdf (page 1)</t>
      </text>
    </comment>
    <comment ref="I113" authorId="0">
      <text>
        <t xml:space="preserve">Cited for E113:I113
F-300 Prairie Dental Lab Lease 2021-06-01.pdf (page 1)</t>
      </text>
    </comment>
    <comment ref="I114" authorId="0">
      <text>
        <t xml:space="preserve">Cited for E114:I114
F-300 Prairie Dental Lab Lease 2021-06-01.pdf (page 1)</t>
      </text>
    </comment>
    <comment ref="I115" authorId="0">
      <text>
        <t xml:space="preserve">Cited for E115:I115
F-300 Prairie Dental Lab Lease 2021-06-01.pdf (page 1)</t>
      </text>
    </comment>
    <comment ref="I116" authorId="0">
      <text>
        <t xml:space="preserve">Cited for E116:I116
F-300 Prairie Dental Lab Lease 2021-06-01.pdf (page 1)</t>
      </text>
    </comment>
    <comment ref="I117" authorId="0">
      <text>
        <t xml:space="preserve">Cited for E117:I117
F-300 Prairie Dental Lab First Amendment to Lease DRAFT 2026-05-12.pdf (page 1)</t>
      </text>
    </comment>
    <comment ref="I118" authorId="0">
      <text>
        <t xml:space="preserve">Cited for E118:I118
F-300 Prairie Dental Lab First Amendment to Lease DRAFT 2026-05-12.pdf (page 1)</t>
      </text>
    </comment>
    <comment ref="I119" authorId="0">
      <text>
        <t xml:space="preserve">Cited for E119:I119
F-300 Prairie Dental Lab First Amendment to Lease DRAFT 2026-05-12.pdf (page 1)</t>
      </text>
    </comment>
    <comment ref="I12" authorId="0">
      <text>
        <t xml:space="preserve">Cited for E12:I12
A-100 Lone Star Cabinetry Lease 2022-07-01.pdf (page 1)</t>
      </text>
    </comment>
    <comment ref="I120" authorId="0">
      <text>
        <t xml:space="preserve">Cited for E120:I120
F-400 Big Sky Event Rentals Lease 2024-06-01.pdf (page 1)</t>
      </text>
    </comment>
    <comment ref="I121" authorId="0">
      <text>
        <t xml:space="preserve">Cited for E121:I121
F-400 Big Sky Event Rentals Lease 2024-06-01.pdf (page 1)</t>
      </text>
    </comment>
    <comment ref="I122" authorId="0">
      <text>
        <t xml:space="preserve">Cited for E122:I122
F-400 Big Sky Event Rentals Lease 2024-06-01.pdf (page 1)</t>
      </text>
    </comment>
    <comment ref="I13" authorId="0">
      <text>
        <t xml:space="preserve">Cited for E13:I13
A-100 Lone Star Cabinetry Lease 2022-07-01.pdf (page 1)</t>
      </text>
    </comment>
    <comment ref="I14" authorId="0">
      <text>
        <t xml:space="preserve">Cited for E14:I14
A-100 Lone Star Cabinetry Lease 2022-07-01.pdf (page 1)</t>
      </text>
    </comment>
    <comment ref="I15" authorId="0">
      <text>
        <t xml:space="preserve">Cited for E15:I15
A-100 Lone Star Cabinetry Lease 2022-07-01.pdf (page 1)</t>
      </text>
    </comment>
    <comment ref="I16" authorId="0">
      <text>
        <t xml:space="preserve">Cited for E16:I16
A-200 Mesquite Print Co. Lease 2023-02-01.pdf (page 1)</t>
      </text>
    </comment>
    <comment ref="I17" authorId="0">
      <text>
        <t xml:space="preserve">Cited for E17:I17
A-200 Mesquite Print Co. Lease 2023-02-01.pdf (page 1)</t>
      </text>
    </comment>
    <comment ref="I18" authorId="0">
      <text>
        <t xml:space="preserve">Cited for E18:I18
A-200 Mesquite Print Co. Lease 2023-02-01.pdf (page 1)</t>
      </text>
    </comment>
    <comment ref="I19" authorId="0">
      <text>
        <t xml:space="preserve">Cited for E19:I19
A-200 Mesquite Print Co. Lease 2023-02-01.pdf (page 1)</t>
      </text>
    </comment>
    <comment ref="I20" authorId="0">
      <text>
        <t xml:space="preserve">Cited for E20:I20
A-200 Mesquite Print Co. Lease 2023-02-01.pdf (page 1)</t>
      </text>
    </comment>
    <comment ref="I21" authorId="0">
      <text>
        <t xml:space="preserve">Cited for E21:I21
B-100 Trinity Medical Logistics Lease 2020-01-01.pdf (page 1)</t>
      </text>
    </comment>
    <comment ref="I22" authorId="0">
      <text>
        <t xml:space="preserve">Cited for E22:I22
B-100 Trinity Medical Logistics Lease 2020-01-01.pdf (page 1)</t>
      </text>
    </comment>
    <comment ref="I23" authorId="0">
      <text>
        <t xml:space="preserve">Cited for E23:I23
B-100 Trinity Medical Logistics Lease 2020-01-01.pdf (page 1)</t>
      </text>
    </comment>
    <comment ref="I24" authorId="0">
      <text>
        <t xml:space="preserve">Cited for E24:I24
B-100 Trinity Medical Logistics Lease 2020-01-01.pdf (page 1)</t>
      </text>
    </comment>
    <comment ref="I25" authorId="0">
      <text>
        <t xml:space="preserve">Cited for E25:I25
B-100 Trinity Medical Logistics Lease 2020-01-01.pdf (page 1)</t>
      </text>
    </comment>
    <comment ref="I26" authorId="0">
      <text>
        <t xml:space="preserve">Cited for E26:I26
B-100 Trinity Medical Logistics Lease 2020-01-01.pdf (page 1)</t>
      </text>
    </comment>
    <comment ref="I27" authorId="0">
      <text>
        <t xml:space="preserve">Cited for E27:I27
B-100 Trinity Medical Logistics Lease 2020-01-01.pdf (page 1)</t>
      </text>
    </comment>
    <comment ref="I28" authorId="0">
      <text>
        <t xml:space="preserve">Cited for E28:I28
B-100 Trinity Medical Logistics Lease 2020-01-01.pdf (page 1)</t>
      </text>
    </comment>
    <comment ref="I29" authorId="0">
      <text>
        <t xml:space="preserve">Cited for E29:I29
B-200 Pecan Street Brewing Supply Lease 2026-08-01.pdf (page 1)</t>
      </text>
    </comment>
    <comment ref="I30" authorId="0">
      <text>
        <t xml:space="preserve">Cited for E30:I30
B-200 Pecan Street Brewing Supply Lease 2026-08-01.pdf (page 1)</t>
      </text>
    </comment>
    <comment ref="I31" authorId="0">
      <text>
        <t xml:space="preserve">Cited for E31:I31
B-200 Pecan Street Brewing Supply Lease 2026-08-01.pdf (page 1)</t>
      </text>
    </comment>
    <comment ref="I32" authorId="0">
      <text>
        <t xml:space="preserve">Cited for E32:I32
B-200 Pecan Street Brewing Supply Lease 2026-08-01.pdf (page 1)</t>
      </text>
    </comment>
    <comment ref="I33" authorId="0">
      <text>
        <t xml:space="preserve">Cited for E33:I33
B-200 Pecan Street Brewing Supply Lease 2026-08-01.pdf (page 1)</t>
      </text>
    </comment>
    <comment ref="I34" authorId="0">
      <text>
        <t xml:space="preserve">Cited for E34:I34
B-200 Pecan Street Brewing Supply Lease 2026-08-01.pdf (page 1)</t>
      </text>
    </comment>
    <comment ref="I35" authorId="0">
      <text>
        <t xml:space="preserve">Cited for E35:I35
C-100 Brazos Fire Protection Lease 2021-11-01.pdf (page 1)</t>
      </text>
    </comment>
    <comment ref="I36" authorId="0">
      <text>
        <t xml:space="preserve">Cited for E36:I36
C-100 Brazos Fire Protection Lease 2021-11-01.pdf (page 1)</t>
      </text>
    </comment>
    <comment ref="I37" authorId="0">
      <text>
        <t xml:space="preserve">Cited for E37:I37
C-100 Brazos Fire Protection Lease 2021-11-01.pdf (page 1)</t>
      </text>
    </comment>
    <comment ref="I38" authorId="0">
      <text>
        <t xml:space="preserve">Cited for E38:I38
C-100 Brazos Fire Protection Lease 2021-11-01.pdf (page 1)</t>
      </text>
    </comment>
    <comment ref="I39" authorId="0">
      <text>
        <t xml:space="preserve">Cited for E39:I39
C-100 Brazos Fire Protection Lease 2021-11-01.pdf (page 1)</t>
      </text>
    </comment>
    <comment ref="I40" authorId="0">
      <text>
        <t xml:space="preserve">Cited for E40:I40
C-100 Brazos Fire Protection Lease 2021-11-01.pdf (page 1)</t>
      </text>
    </comment>
    <comment ref="I41" authorId="0">
      <text>
        <t xml:space="preserve">Cited for E41:I41
C-100 Brazos Fire Protection Lease 2021-11-01.pdf (page 1)</t>
      </text>
    </comment>
    <comment ref="I42" authorId="0">
      <text>
        <t xml:space="preserve">Cited for E42:I42
C-200 Redbird HVAC Services Lease 2025-04-01.pdf (page 1)</t>
      </text>
    </comment>
    <comment ref="I43" authorId="0">
      <text>
        <t xml:space="preserve">Cited for E43:I43
C-200 Redbird HVAC Services Lease 2025-04-01.pdf (page 1)</t>
      </text>
    </comment>
    <comment ref="I44" authorId="0">
      <text>
        <t xml:space="preserve">Cited for E44:I44
C-200 Redbird HVAC Services Lease 2025-04-01.pdf (page 1)</t>
      </text>
    </comment>
    <comment ref="I45" authorId="0">
      <text>
        <t xml:space="preserve">Cited for E45:I45
C-200 Redbird HVAC Services Lease 2025-04-01.pdf (page 1)</t>
      </text>
    </comment>
    <comment ref="I46" authorId="0">
      <text>
        <t xml:space="preserve">Cited for E46:I46
C-200 Redbird HVAC Services Lease 2025-04-01.pdf (page 1)</t>
      </text>
    </comment>
    <comment ref="I47" authorId="0">
      <text>
        <t xml:space="preserve">Cited for E47:I47
C-300 Caddo Solar Installers Lease 2024-09-01.pdf (page 1)</t>
      </text>
    </comment>
    <comment ref="I48" authorId="0">
      <text>
        <t xml:space="preserve">Cited for E48:I48
C-300 Caddo Solar Installers Lease 2024-09-01.pdf (page 1)</t>
      </text>
    </comment>
    <comment ref="I49" authorId="0">
      <text>
        <t xml:space="preserve">Cited for E49:I49
C-300 Caddo Solar Installers Lease 2024-09-01.pdf (page 1)</t>
      </text>
    </comment>
    <comment ref="I50" authorId="0">
      <text>
        <t xml:space="preserve">Cited for E50:I50
C-300 Caddo Solar Installers Lease 2024-09-01.pdf (page 1)</t>
      </text>
    </comment>
    <comment ref="I51" authorId="0">
      <text>
        <t xml:space="preserve">Cited for E51:I51
C-300 Caddo Solar Installers Lease 2024-09-01.pdf (page 1)</t>
      </text>
    </comment>
    <comment ref="I52" authorId="0">
      <text>
        <t xml:space="preserve">Cited for E52:I52
C-300 Caddo Solar Installers Remeasurement of Premises Letter 2025-02-10.pdf (page 1)</t>
      </text>
    </comment>
    <comment ref="I53" authorId="0">
      <text>
        <t xml:space="preserve">Cited for E53:I53
C-300 Caddo Solar Installers Remeasurement of Premises Letter 2025-02-10.pdf (page 1)</t>
      </text>
    </comment>
    <comment ref="I54" authorId="0">
      <text>
        <t xml:space="preserve">Cited for E54:I54
C-300 Caddo Solar Installers Remeasurement of Premises Letter 2025-02-10.pdf (page 1)</t>
      </text>
    </comment>
    <comment ref="I55" authorId="0">
      <text>
        <t xml:space="preserve">Cited for E55:I55
C-300 Caddo Solar Installers Remeasurement of Premises Letter 2025-02-10.pdf (page 1)</t>
      </text>
    </comment>
    <comment ref="I56" authorId="0">
      <text>
        <t xml:space="preserve">Cited for E56:I56
C-300 Caddo Solar Installers Remeasurement of Premises Letter 2025-02-10.pdf (page 1)</t>
      </text>
    </comment>
    <comment ref="I57" authorId="0">
      <text>
        <t xml:space="preserve">Cited for E57:I57
C-400 Lakeview Auto Glass Lease 2019-06-01.pdf (page 1)</t>
      </text>
    </comment>
    <comment ref="I58" authorId="0">
      <text>
        <t xml:space="preserve">Cited for E58:I58
C-400 Lakeview Auto Glass Lease 2019-06-01.pdf (page 1)</t>
      </text>
    </comment>
    <comment ref="I59" authorId="0">
      <text>
        <t xml:space="preserve">Cited for E59:I59
C-400 Lakeview Auto Glass Lease 2019-06-01.pdf (page 1)</t>
      </text>
    </comment>
    <comment ref="I6" authorId="0">
      <text>
        <t xml:space="preserve">Cited for E6:I6
A-100 Lone Star Cabinetry Lease 2022-07-01.pdf (page 1)</t>
      </text>
    </comment>
    <comment ref="I60" authorId="0">
      <text>
        <t xml:space="preserve">Cited for E60:I60
C-400 Lakeview Auto Glass Lease 2019-06-01.pdf (page 1)</t>
      </text>
    </comment>
    <comment ref="I61" authorId="0">
      <text>
        <t xml:space="preserve">Cited for E61:I61
C-400 Lakeview Auto Glass Lease 2019-06-01.pdf (page 1)</t>
      </text>
    </comment>
    <comment ref="I62" authorId="0">
      <text>
        <t xml:space="preserve">Cited for E62:I62
C-400 Lakeview Auto Glass Lease 2019-06-01.pdf (page 1)</t>
      </text>
    </comment>
    <comment ref="I63" authorId="0">
      <text>
        <t xml:space="preserve">Cited for E63:I63
C-400 Lakeview Auto Glass Lease 2019-06-01.pdf (page 1)</t>
      </text>
    </comment>
    <comment ref="I64" authorId="0">
      <text>
        <t xml:space="preserve">Cited for E64:I64
C-400 Lakeview Auto Glass Lease 2019-06-01.pdf (page 1)</t>
      </text>
    </comment>
    <comment ref="I65" authorId="0">
      <text>
        <t xml:space="preserve">Cited for E65:I65
D-100 Bluebonnet Signs Lease 2023-10-01.pdf (page 1)</t>
      </text>
    </comment>
    <comment ref="I66" authorId="0">
      <text>
        <t xml:space="preserve">Cited for E66:I66
D-100 Bluebonnet Signs Lease 2023-10-01.pdf (page 1)</t>
      </text>
    </comment>
    <comment ref="I67" authorId="0">
      <text>
        <t xml:space="preserve">Cited for E67:I67
D-100 Bluebonnet Signs Lease 2023-10-01.pdf (page 1)</t>
      </text>
    </comment>
    <comment ref="I68" authorId="0">
      <text>
        <t xml:space="preserve">Cited for E68:I68
D-100 Bluebonnet Signs Lease 2023-10-01.pdf (page 1)</t>
      </text>
    </comment>
    <comment ref="I69" authorId="0">
      <text>
        <t xml:space="preserve">Cited for E69:I69
D-100 Bluebonnet Signs Lease 2023-10-01.pdf (page 1)</t>
      </text>
    </comment>
    <comment ref="I7" authorId="0">
      <text>
        <t xml:space="preserve">Cited for E7:I7
A-100 Lone Star Cabinetry Lease 2022-07-01.pdf (page 1)</t>
      </text>
    </comment>
    <comment ref="I70" authorId="0">
      <text>
        <t xml:space="preserve">Cited for E70:I70
D-200 Hill Country Floor Supply Lease 2021-03-01.pdf (page 1)</t>
      </text>
    </comment>
    <comment ref="I71" authorId="0">
      <text>
        <t xml:space="preserve">Cited for E71:I71
D-200 Hill Country Floor Supply Lease 2021-03-01.pdf (page 1)</t>
      </text>
    </comment>
    <comment ref="I72" authorId="0">
      <text>
        <t xml:space="preserve">Cited for E72:I72
D-200 Hill Country Floor Supply Lease 2021-03-01.pdf (page 1)</t>
      </text>
    </comment>
    <comment ref="I73" authorId="0">
      <text>
        <t xml:space="preserve">Cited for E73:I73
D-200 Hill Country Floor Supply Lease 2021-03-01.pdf (page 1)</t>
      </text>
    </comment>
    <comment ref="I74" authorId="0">
      <text>
        <t xml:space="preserve">Cited for E74:I74
D-200 Hill Country Floor Supply Lease 2021-03-01.pdf (page 1)</t>
      </text>
    </comment>
    <comment ref="I75" authorId="0">
      <text>
        <t xml:space="preserve">Cited for E75:I75
D-200 Hill Country Floor Supply Lease 2021-03-01.pdf (page 1)</t>
      </text>
    </comment>
    <comment ref="I76" authorId="0">
      <text>
        <t xml:space="preserve">Cited for E76:I76
D-200 Hill Country Floor Supply Lease 2021-03-01.pdf (page 1)</t>
      </text>
    </comment>
    <comment ref="I77" authorId="0">
      <text>
        <t xml:space="preserve">Cited for E77:I77
D-200 Hill Country Floor Supply Lease 2021-03-01.pdf (page 1)</t>
      </text>
    </comment>
    <comment ref="I78" authorId="0">
      <text>
        <t xml:space="preserve">Cited for E78:I78
D-300 Elm Fork Electric Lease 2024-01-01.pdf (page 1)</t>
      </text>
    </comment>
    <comment ref="I79" authorId="0">
      <text>
        <t xml:space="preserve">Cited for E79:I79
D-300 Elm Fork Electric Lease 2024-01-01.pdf (page 1)</t>
      </text>
    </comment>
    <comment ref="I8" authorId="0">
      <text>
        <t xml:space="preserve">Cited for E8:I8
A-100 Lone Star Cabinetry Lease 2022-07-01.pdf (page 1)</t>
      </text>
    </comment>
    <comment ref="I80" authorId="0">
      <text>
        <t xml:space="preserve">Cited for E80:I80
D-300 Elm Fork Electric Lease 2024-01-01.pdf (page 1)</t>
      </text>
    </comment>
    <comment ref="I81" authorId="0">
      <text>
        <t xml:space="preserve">Cited for E81:I81
D-300 Elm Fork Electric Lease 2024-01-01.pdf (page 1)</t>
      </text>
    </comment>
    <comment ref="I82" authorId="0">
      <text>
        <t xml:space="preserve">Cited for E82:I82
D-300 Elm Fork Electric Lease 2024-01-01.pdf (page 1)</t>
      </text>
    </comment>
    <comment ref="I83" authorId="0">
      <text>
        <t xml:space="preserve">Cited for E83:I83
D-300 Elm Fork Electric Lease 2024-01-01.pdf (page 1)</t>
      </text>
    </comment>
    <comment ref="I84" authorId="0">
      <text>
        <t xml:space="preserve">Cited for E84:I84
D-300 Elm Fork Electric Lease 2024-01-01.pdf (page 1)</t>
      </text>
    </comment>
    <comment ref="I85" authorId="0">
      <text>
        <t xml:space="preserve">Cited for E85:I85
D-300 Elm Fork Electric Lease 2024-01-01.pdf (page 1)</t>
      </text>
    </comment>
    <comment ref="I86" authorId="0">
      <text>
        <t xml:space="preserve">Cited for E86:I86
E-100 Pioneer Pool Supply Lease 2022-04-01.pdf (page 1)</t>
      </text>
    </comment>
    <comment ref="I87" authorId="0">
      <text>
        <t xml:space="preserve">Cited for E87:I87
E-100 Pioneer Pool Supply Lease 2022-04-01.pdf (page 1)</t>
      </text>
    </comment>
    <comment ref="I88" authorId="0">
      <text>
        <t xml:space="preserve">Cited for E88:I88
E-100 Pioneer Pool Supply Lease 2022-04-01.pdf (page 1)</t>
      </text>
    </comment>
    <comment ref="I89" authorId="0">
      <text>
        <t xml:space="preserve">Cited for E89:I89
E-100 Pioneer Pool Supply Lease 2022-04-01.pdf (page 1)</t>
      </text>
    </comment>
    <comment ref="I9" authorId="0">
      <text>
        <t xml:space="preserve">Cited for E9:I9
A-100 Lone Star Cabinetry Lease 2022-07-01.pdf (page 1)</t>
      </text>
    </comment>
    <comment ref="I90" authorId="0">
      <text>
        <t xml:space="preserve">Cited for E90:I90
E-100 Pioneer Pool Supply Lease 2022-04-01.pdf (page 1)</t>
      </text>
    </comment>
    <comment ref="I91" authorId="0">
      <text>
        <t xml:space="preserve">Cited for E91:I91
E-300 Cross Timbers Millwork Lease 2025-09-01.pdf (page 1)</t>
      </text>
    </comment>
    <comment ref="I92" authorId="0">
      <text>
        <t xml:space="preserve">Cited for E92:I92
E-300 Cross Timbers Millwork Lease 2025-09-01.pdf (page 1)</t>
      </text>
    </comment>
    <comment ref="I93" authorId="0">
      <text>
        <t xml:space="preserve">Cited for E93:I93
E-300 Cross Timbers Millwork Lease 2025-09-01.pdf (page 1)</t>
      </text>
    </comment>
    <comment ref="I94" authorId="0">
      <text>
        <t xml:space="preserve">Cited for E94:I94
E-300 Cross Timbers Millwork Lease 2025-09-01.pdf (page 1)</t>
      </text>
    </comment>
    <comment ref="I95" authorId="0">
      <text>
        <t xml:space="preserve">Cited for E95:I95
E-300 Cross Timbers Millwork Lease 2025-09-01.pdf (page 1)</t>
      </text>
    </comment>
    <comment ref="I96" authorId="0">
      <text>
        <t xml:space="preserve">Cited for E96:I96
E-300 Cross Timbers Millwork Lease 2025-09-01.pdf (page 1)</t>
      </text>
    </comment>
    <comment ref="I97" authorId="0">
      <text>
        <t xml:space="preserve">Cited for E97:I97
E-300 Cross Timbers Millwork Lease 2025-09-01.pdf (page 1)</t>
      </text>
    </comment>
    <comment ref="I98" authorId="0">
      <text>
        <t xml:space="preserve">Cited for E98:I98
F-100 Northgate Packaging Lease 2021-01-01.pdf (page 1)</t>
      </text>
    </comment>
    <comment ref="I99" authorId="0">
      <text>
        <t xml:space="preserve">Cited for E99:I99
F-100 Northgate Packaging Lease 2021-01-01.pdf (page 1)</t>
      </text>
    </comment>
  </commentList>
</comments>
</file>

<file path=xl/comments9.xml><?xml version="1.0" encoding="utf-8"?>
<comments xmlns="http://schemas.openxmlformats.org/spreadsheetml/2006/main">
  <authors>
    <author>Compound</author>
  </authors>
  <commentList>
    <comment ref="C18" authorId="0">
      <text>
        <t xml:space="preserve">Cedar Fork GL Detail Other Income Oct-25 to Sep-26.xlsx (GL Detail A8:D9)</t>
      </text>
    </comment>
    <comment ref="C19" authorId="0">
      <text>
        <t xml:space="preserve">B-200 Pecan Street Brewing Supply Lease 2026-08-01.pdf (page 1)</t>
      </text>
    </comment>
    <comment ref="C21" authorId="0">
      <text>
        <t xml:space="preserve">B-200 Pecan Street Brewing Supply Lease 2026-08-01.pdf (page 1)</t>
      </text>
    </comment>
    <comment ref="C22" authorId="0">
      <text>
        <t xml:space="preserve">B-200 Pecan Street Brewing Supply Lease 2026-08-01.pdf (page 1)</t>
      </text>
    </comment>
    <comment ref="C23" authorId="0">
      <text>
        <t xml:space="preserve">Cedar Fork Lease Abstract and Rent Roll Reconciliation.xlsx (Lease Abstract B9:V9)</t>
      </text>
    </comment>
    <comment ref="H6" authorId="0">
      <text>
        <t xml:space="preserve">Cited for C6:H10
Cedar Fork Appraisal 2026-09-01.pdf (page 6)</t>
      </text>
    </comment>
  </commentList>
</comments>
</file>

<file path=xl/comments10.xml><?xml version="1.0" encoding="utf-8"?>
<comments xmlns="http://schemas.openxmlformats.org/spreadsheetml/2006/main">
  <authors>
    <author>Compound</author>
  </authors>
  <commentList>
    <comment ref="C16" authorId="0">
      <text>
        <t xml:space="preserve">Cedar Fork Appraisal 2026-09-01.pdf (page 8)</t>
      </text>
    </comment>
    <comment ref="C17" authorId="0">
      <text>
        <t xml:space="preserve">Cedar Fork Appraisal 2026-09-01.pdf (page 3)</t>
      </text>
    </comment>
    <comment ref="C18" authorId="0">
      <text>
        <t xml:space="preserve">Cedar Fork Appraisal 2026-09-01.pdf (page 3)</t>
      </text>
    </comment>
    <comment ref="F6" authorId="0">
      <text>
        <t xml:space="preserve">Cited for D6:F10
Cedar Fork Appraisal 2026-09-01.pdf (page 7)</t>
      </text>
    </comment>
    <comment ref="H6" authorId="0">
      <text>
        <t xml:space="preserve">Cited for H6:H10
Cedar Fork Appraisal 2026-09-01.pdf (page 7)</t>
      </text>
    </comment>
  </commentList>
</comments>
</file>

<file path=xl/comments11.xml><?xml version="1.0" encoding="utf-8"?>
<comments xmlns="http://schemas.openxmlformats.org/spreadsheetml/2006/main">
  <authors>
    <author>Compound</author>
  </authors>
  <commentList>
    <comment ref="O9" authorId="0">
      <text>
        <t xml:space="preserve">Cited for E9:O11
Cedar Fork Property Condition Assessment 2026-08-22.pdf (page 9)</t>
      </text>
    </comment>
    <comment ref="P13" authorId="0">
      <text>
        <t xml:space="preserve">Cedar Fork Property Condition Assessment 2026-08-22.pdf (page 9)</t>
      </text>
    </comment>
  </commentList>
</comments>
</file>

<file path=xl/comments12.xml><?xml version="1.0" encoding="utf-8"?>
<comments xmlns="http://schemas.openxmlformats.org/spreadsheetml/2006/main">
  <authors>
    <author>Compound</author>
  </authors>
  <commentList>
    <comment ref="C11" authorId="0">
      <text>
        <t xml:space="preserve">Cited for C11:C16
Cedar Fork T12 Operating Statement Oct-25 to Sep-26.xlsx (T12 Operating Statement N15:N23)</t>
      </text>
    </comment>
    <comment ref="C21" authorId="0">
      <text>
        <t xml:space="preserve">Cited for C21:C25
Cedar Fork Offering Memorandum.pdf (page 15)</t>
      </text>
    </comment>
    <comment ref="C27" authorId="0">
      <text>
        <t xml:space="preserve">Cedar Fork Offering Memorandum.pdf (page 15)</t>
      </text>
    </comment>
    <comment ref="C31" authorId="0">
      <text>
        <t xml:space="preserve">Cedar Fork Lease Abstract and Rent Roll Reconciliation.xlsx (Reconciliation B27:N37)</t>
      </text>
    </comment>
    <comment ref="C32" authorId="0">
      <text>
        <t xml:space="preserve">Cedar Fork Lease Abstract and Rent Roll Reconciliation.xlsx (Reconciliation B13:P13)</t>
      </text>
    </comment>
    <comment ref="C33" authorId="0">
      <text>
        <t xml:space="preserve">Cedar Fork Lease Abstract and Rent Roll Reconciliation.xlsx (Reconciliation B11:P11)</t>
      </text>
    </comment>
    <comment ref="C34" authorId="0">
      <text>
        <t xml:space="preserve">Cedar Fork Lease Abstract and Rent Roll Reconciliation.xlsx (Reconciliation B23:P23)</t>
      </text>
    </comment>
    <comment ref="C36" authorId="0">
      <text>
        <t xml:space="preserve">Cedar Fork Lease Abstract and Rent Roll Reconciliation.xlsx (Reconciliation B27:N37)</t>
      </text>
    </comment>
    <comment ref="C6" authorId="0">
      <text>
        <t xml:space="preserve">Cited for C6:C9
Cedar Fork T12 Operating Statement Oct-25 to Sep-26.xlsx (T12 Operating Statement N8:N12)</t>
      </text>
    </comment>
    <comment ref="L41" authorId="0">
      <text>
        <t xml:space="preserve">Cited for C41:L44
Cedar Fork Investment Summary.xlsx (Cash Flow B6:M33)</t>
      </text>
    </comment>
    <comment ref="L46" authorId="0">
      <text>
        <t xml:space="preserve">Cited for C46:L50
Cedar Fork Investment Summary.xlsx (Cash Flow B6:M33)</t>
      </text>
    </comment>
    <comment ref="L53" authorId="0">
      <text>
        <t xml:space="preserve">Cited for C53:L54
Cedar Fork Investment Summary.xlsx (Cash Flow B6:M33)</t>
      </text>
    </comment>
  </commentList>
</comments>
</file>

<file path=xl/sharedStrings.xml><?xml version="1.0" encoding="utf-8"?>
<sst xmlns="http://schemas.openxmlformats.org/spreadsheetml/2006/main" count="636" uniqueCount="636">
  <si>
    <t>Cedar Fork Commerce Park - Contractual Base Rent Schedules</t>
  </si>
  <si>
    <t>Base rent schedules as written in each lease, remeasurement letter and draft amendment. Only rows marked In effect feed the abstract.</t>
  </si>
  <si>
    <t>Suite</t>
  </si>
  <si>
    <t>Source document</t>
  </si>
  <si>
    <t>Status</t>
  </si>
  <si>
    <t>Period start</t>
  </si>
  <si>
    <t>Period end</t>
  </si>
  <si>
    <t>Rate ($/SF/yr)</t>
  </si>
  <si>
    <t>Annual base rent</t>
  </si>
  <si>
    <t>Monthly base rent</t>
  </si>
  <si>
    <t>A-100</t>
  </si>
  <si>
    <t>Lease July 1, 2022</t>
  </si>
  <si>
    <t>In effect</t>
  </si>
  <si>
    <t>A-200</t>
  </si>
  <si>
    <t>Lease February 1, 2023</t>
  </si>
  <si>
    <t>B-100</t>
  </si>
  <si>
    <t>Lease January 1, 2020</t>
  </si>
  <si>
    <t>B-200</t>
  </si>
  <si>
    <t>Lease August 1, 2026</t>
  </si>
  <si>
    <t>C-100</t>
  </si>
  <si>
    <t>Lease November 1, 2021</t>
  </si>
  <si>
    <t>C-200</t>
  </si>
  <si>
    <t>Lease April 1, 2025</t>
  </si>
  <si>
    <t>C-300</t>
  </si>
  <si>
    <t>Lease September 1, 2024</t>
  </si>
  <si>
    <t>Superseded</t>
  </si>
  <si>
    <t>Remeasurement letter February 10, 2025 (9,200 SF)</t>
  </si>
  <si>
    <t>C-400</t>
  </si>
  <si>
    <t>Lease June 1, 2019</t>
  </si>
  <si>
    <t>D-100</t>
  </si>
  <si>
    <t>Lease October 1, 2023</t>
  </si>
  <si>
    <t>D-200</t>
  </si>
  <si>
    <t>Lease March 1, 2021</t>
  </si>
  <si>
    <t>D-300</t>
  </si>
  <si>
    <t>Lease January 1, 2024</t>
  </si>
  <si>
    <t>E-100</t>
  </si>
  <si>
    <t>Lease April 1, 2022</t>
  </si>
  <si>
    <t>E-300</t>
  </si>
  <si>
    <t>Lease September 1, 2025</t>
  </si>
  <si>
    <t>F-100</t>
  </si>
  <si>
    <t>Lease January 1, 2021</t>
  </si>
  <si>
    <t>F-200</t>
  </si>
  <si>
    <t>Lease January 1, 2025</t>
  </si>
  <si>
    <t>F-300</t>
  </si>
  <si>
    <t>Lease June 1, 2021</t>
  </si>
  <si>
    <t>First Amendment DRAFT May 12, 2026 (unsigned)</t>
  </si>
  <si>
    <t>Unsigned draft</t>
  </si>
  <si>
    <t>F-400</t>
  </si>
  <si>
    <t>Lease June 1, 2024</t>
  </si>
  <si>
    <t>Cedar Fork Commerce Park - Seller T12, OM In-Place NOI and OM Cash Flow</t>
  </si>
  <si>
    <t>Source figures as the seller reported them. Every underwriting adjustment is on the NOI Bridge sheet.</t>
  </si>
  <si>
    <t>SELLER T12 OPERATING STATEMENT, OCT-2025 TO SEP-2026</t>
  </si>
  <si>
    <t>Base rental revenue</t>
  </si>
  <si>
    <t>Expense recoveries</t>
  </si>
  <si>
    <t>Late fees</t>
  </si>
  <si>
    <t>Lease termination income (Gulf Coast Vending, B-200, Jan-2026)</t>
  </si>
  <si>
    <t>Total revenue</t>
  </si>
  <si>
    <t>Real estate taxes</t>
  </si>
  <si>
    <t>Insurance</t>
  </si>
  <si>
    <t>CAM / common area</t>
  </si>
  <si>
    <t>Management fee</t>
  </si>
  <si>
    <t>Admin / non-recoverable</t>
  </si>
  <si>
    <t>Roof repairs</t>
  </si>
  <si>
    <t>Total operating expenses</t>
  </si>
  <si>
    <t>Net operating income (T12)</t>
  </si>
  <si>
    <t>OM IN-PLACE NOI (OM FINANCIAL ANALYSIS)</t>
  </si>
  <si>
    <t>Annual base rent (seller rent roll as of 9/30/2026)</t>
  </si>
  <si>
    <t>Expense recoveries (T12)</t>
  </si>
  <si>
    <t>Other income (T12)</t>
  </si>
  <si>
    <t>Operating expenses (T12)</t>
  </si>
  <si>
    <t>Add back: roof repairs (OM treats as non-recurring)</t>
  </si>
  <si>
    <t>OM in-place NOI, computed</t>
  </si>
  <si>
    <t>OM in-place NOI, as stated</t>
  </si>
  <si>
    <t>Check: computed less stated</t>
  </si>
  <si>
    <t>DOCUMENTED IN-PLACE BASE RENT (LEASE ABSTRACT AND RENT ROLL RECONCILIATION)</t>
  </si>
  <si>
    <t>Seller rent roll annual base rent</t>
  </si>
  <si>
    <t>C-300 remeasured to 9,200 SF</t>
  </si>
  <si>
    <t>C-100 rent step of 11/1/2026 shown early</t>
  </si>
  <si>
    <t>F-300 rent from unsigned draft amendment (holdover)</t>
  </si>
  <si>
    <t>Documented base rent, executed leases</t>
  </si>
  <si>
    <t>Documented base rent per reconciliation</t>
  </si>
  <si>
    <t>Check: computed less reconciliation</t>
  </si>
  <si>
    <t>OM 10-YEAR CASH FLOW (SELLER INVESTMENT SUMMARY WORKBOOK)</t>
  </si>
  <si>
    <t>Expense reimbursement revenue</t>
  </si>
  <si>
    <t>General vacancy</t>
  </si>
  <si>
    <t>Other income (late fees)</t>
  </si>
  <si>
    <t>Effective gross revenue</t>
  </si>
  <si>
    <t>Net operating income</t>
  </si>
  <si>
    <t>Capital reserves</t>
  </si>
  <si>
    <t>Roof capital</t>
  </si>
  <si>
    <t>Cash flow before debt service</t>
  </si>
  <si>
    <t>Amount ($)</t>
  </si>
  <si>
    <t>Cedar Fork Commerce Park - Lease Comparables</t>
  </si>
  <si>
    <t>Five recent leases at competing light industrial / flex parks (appraisal Table 1; the OM shows the same five). Averages by bay size feed the market leasing assumptions.</t>
  </si>
  <si>
    <t>Property</t>
  </si>
  <si>
    <t>Kestrel Point Business Park</t>
  </si>
  <si>
    <t>Wrenfield Commerce Center</t>
  </si>
  <si>
    <t>Sable Creek Flex Center</t>
  </si>
  <si>
    <t>Thornhill Industrial</t>
  </si>
  <si>
    <t>Ashby Crossing Trade Park</t>
  </si>
  <si>
    <t>AVERAGES BY BAY SIZE</t>
  </si>
  <si>
    <t>Bay</t>
  </si>
  <si>
    <t>Small</t>
  </si>
  <si>
    <t>Large</t>
  </si>
  <si>
    <t>RE-LEASING EVIDENCE AT THE PARK: SUITE B-200</t>
  </si>
  <si>
    <t>Prior tenant's early termination (Gulf Coast Vending, GL 4810)</t>
  </si>
  <si>
    <t>New lease commencement (Pecan Street Brewing Supply)</t>
  </si>
  <si>
    <t>Months between termination and new lease</t>
  </si>
  <si>
    <t>Free rent on the new lease (months)</t>
  </si>
  <si>
    <t>TI allowance on the new lease ($)</t>
  </si>
  <si>
    <t>Rentable area (SF)</t>
  </si>
  <si>
    <t>TI allowance ($/SF)</t>
  </si>
  <si>
    <t>Signed</t>
  </si>
  <si>
    <t>Count</t>
  </si>
  <si>
    <t>Value</t>
  </si>
  <si>
    <t>Leased area (SF)</t>
  </si>
  <si>
    <t>Rent ($/SF/yr NNN)</t>
  </si>
  <si>
    <t>Term (years)</t>
  </si>
  <si>
    <t>Free rent (months)</t>
  </si>
  <si>
    <t>TI ($/SF)</t>
  </si>
  <si>
    <t>Cedar Fork Commerce Park - Sale Comparables</t>
  </si>
  <si>
    <t>Five sales of multi-tenant light industrial / flex parks, Jul-2025 to Jun-2026 (appraisal Table 2; the OM shows the same five). The exit cap rate on the Dashboard is set against these.</t>
  </si>
  <si>
    <t>Average</t>
  </si>
  <si>
    <t>Minimum</t>
  </si>
  <si>
    <t>Maximum</t>
  </si>
  <si>
    <t>APPRAISAL AND OFFERING REFERENCE POINTS</t>
  </si>
  <si>
    <t>Appraisal concluded cap rate (as is, 9/1/2026)</t>
  </si>
  <si>
    <t>Appraised value, leased fee ($)</t>
  </si>
  <si>
    <t>Appraisal NOI ($)</t>
  </si>
  <si>
    <t>Appraised value ($/SF)</t>
  </si>
  <si>
    <t>OM asking price ($)</t>
  </si>
  <si>
    <t>OM in-place cap rate on asking price</t>
  </si>
  <si>
    <t>City</t>
  </si>
  <si>
    <t>Lewisville</t>
  </si>
  <si>
    <t>Carrollton</t>
  </si>
  <si>
    <t>Farmers Branch</t>
  </si>
  <si>
    <t>Flower Mound</t>
  </si>
  <si>
    <t>Sale date</t>
  </si>
  <si>
    <t>Building area (SF)</t>
  </si>
  <si>
    <t>Sale price ($)</t>
  </si>
  <si>
    <t>Price ($/SF)</t>
  </si>
  <si>
    <t>Cap rate</t>
  </si>
  <si>
    <t>Cedar Fork Commerce Park - Capital Plan</t>
  </si>
  <si>
    <t>PCA Table 3 reserve schedule (2026 dollars, not escalated), placed in hold years with PCA Year 1 = 2027, escalated to the year spent, plus a general capital reserve for items outside the PCA scope.</t>
  </si>
  <si>
    <t>PCA year</t>
  </si>
  <si>
    <t>Model year</t>
  </si>
  <si>
    <t>PCA COSTS (2026 DOLLARS)</t>
  </si>
  <si>
    <t>Building C roof replacement (original 2001 BUR, active leaks)</t>
  </si>
  <si>
    <t>Parking and truck court mill and overlay, Buildings D-F</t>
  </si>
  <si>
    <t>RTU replacements (9 units)</t>
  </si>
  <si>
    <t>PCA total (2026 dollars)</t>
  </si>
  <si>
    <t>PCA total as reported</t>
  </si>
  <si>
    <t>Check: schedule less reported total</t>
  </si>
  <si>
    <t>ESCALATED CAPITAL PLAN</t>
  </si>
  <si>
    <t>Escalation factor from 2026 dollars</t>
  </si>
  <si>
    <t>PCA capital, escalated</t>
  </si>
  <si>
    <t>General capital reserve ($/SF)</t>
  </si>
  <si>
    <t>General capital reserve</t>
  </si>
  <si>
    <t>Total capital plan</t>
  </si>
  <si>
    <t>Total</t>
  </si>
  <si>
    <t>Cedar Fork Commerce Park - Underwriting Assumptions</t>
  </si>
  <si>
    <t>Blue values with yellow fill are buyer assumptions; blue values without fill are read from the data room or the lease reconciliation. Deal inputs (price, exit cap, A-100 termination probability) are on the Dashboard.</t>
  </si>
  <si>
    <t>TIMING</t>
  </si>
  <si>
    <t>Analysis start (first month of cash flow)</t>
  </si>
  <si>
    <t>Purchase cash flow date</t>
  </si>
  <si>
    <t>Target closing date (OM)</t>
  </si>
  <si>
    <t>Hold period (years)</t>
  </si>
  <si>
    <t>Exit date</t>
  </si>
  <si>
    <t>ACQUISITION</t>
  </si>
  <si>
    <t>Closing costs (% of purchase price)</t>
  </si>
  <si>
    <t>Phase II subsurface investigation ($)</t>
  </si>
  <si>
    <t>Unfunded TI allowance, C-200 ($)</t>
  </si>
  <si>
    <t>TI allowance, B-200, funding not documented ($)</t>
  </si>
  <si>
    <t>Seller credits unfunded TI and remaining free rent at closing (1 = yes)</t>
  </si>
  <si>
    <t>B-200 base rent abated after the purchase date ($)</t>
  </si>
  <si>
    <t>MARKET LEASING</t>
  </si>
  <si>
    <t>Small-bay threshold (SF)</t>
  </si>
  <si>
    <t>Market rent, small bay, 2027 ($/SF/yr NNN)</t>
  </si>
  <si>
    <t>Market rent, large bay, 2027 ($/SF/yr NNN)</t>
  </si>
  <si>
    <t>Market rent growth (per year)</t>
  </si>
  <si>
    <t>Annual escalation on new and renewal leases</t>
  </si>
  <si>
    <t>New-lease term, small bay (months)</t>
  </si>
  <si>
    <t>New-lease term, large bay (months)</t>
  </si>
  <si>
    <t>Free rent on a new lease, small bay (months)</t>
  </si>
  <si>
    <t>Free rent on a new lease, large bay (months)</t>
  </si>
  <si>
    <t>TI on a new lease, small bay ($/SF, 2027)</t>
  </si>
  <si>
    <t>TI on a new lease, large bay ($/SF, 2027)</t>
  </si>
  <si>
    <t>TI growth (per year)</t>
  </si>
  <si>
    <t>Renewal probability</t>
  </si>
  <si>
    <t>Downtime before a new tenant (months)</t>
  </si>
  <si>
    <t>Renewal rent under an FMV option (% of market)</t>
  </si>
  <si>
    <t>Option renewal term (months)</t>
  </si>
  <si>
    <t>Renewal rent without an option (% of market)</t>
  </si>
  <si>
    <t>Renewal TI and free rent without an option (% of new-lease level)</t>
  </si>
  <si>
    <t>Leasing commission, new lease (% of aggregate base rent)</t>
  </si>
  <si>
    <t>Leasing commission, renewal (% of aggregate base rent)</t>
  </si>
  <si>
    <t>General vacancy and credit loss (% of base rent and recoveries)</t>
  </si>
  <si>
    <t>LEASE-SPECIFIC TERMS</t>
  </si>
  <si>
    <t>B-100 fixed renewal rate ($/SF/yr, flat for five years)</t>
  </si>
  <si>
    <t>B-100 renewal probability</t>
  </si>
  <si>
    <t>A-100 termination date</t>
  </si>
  <si>
    <t>A-100 termination fee: months of base rent</t>
  </si>
  <si>
    <t>A-100 monthly base rent at the termination date ($)</t>
  </si>
  <si>
    <t>A-100 termination fee: unamortized TI and commissions ($)</t>
  </si>
  <si>
    <t>A-100 termination fee ($)</t>
  </si>
  <si>
    <t>B-200 base rent abated through</t>
  </si>
  <si>
    <t>OPERATING EXPENSES</t>
  </si>
  <si>
    <t>Expense growth (per year)</t>
  </si>
  <si>
    <t>Insurance, T12 ($)</t>
  </si>
  <si>
    <t>CAM / common area, T12 ($)</t>
  </si>
  <si>
    <t>Admin / non-recoverable, T12 ($)</t>
  </si>
  <si>
    <t>Roof repairs, T12 ($)</t>
  </si>
  <si>
    <t>Roof repairs carried through (last year)</t>
  </si>
  <si>
    <t>Management fee, T12 ($)</t>
  </si>
  <si>
    <t>Base rent and recoveries, T12 ($)</t>
  </si>
  <si>
    <t>Management fee (% of base rent and recoveries)</t>
  </si>
  <si>
    <t>Late fees, T12 ($)</t>
  </si>
  <si>
    <t>Controllable CAM cap growth (per year)</t>
  </si>
  <si>
    <t>REAL ESTATE TAXES</t>
  </si>
  <si>
    <t>2026 appraised value, Denton CAD ($)</t>
  </si>
  <si>
    <t>Combined tax rate</t>
  </si>
  <si>
    <t>2026 estimated taxes ($)</t>
  </si>
  <si>
    <t>Reassessed value as % of purchase price</t>
  </si>
  <si>
    <t>2027 assessed value ($)</t>
  </si>
  <si>
    <t>2027 real estate taxes ($)</t>
  </si>
  <si>
    <t>Assessed value growth (per year)</t>
  </si>
  <si>
    <t>CAPITAL</t>
  </si>
  <si>
    <t>PCA cost escalation from 2026 dollars (per year)</t>
  </si>
  <si>
    <t>General capital reserve, 2027 ($/SF/yr)</t>
  </si>
  <si>
    <t>General capital reserve growth (per year)</t>
  </si>
  <si>
    <t>EXIT AND RETURNS</t>
  </si>
  <si>
    <t>Sale costs (% of gross sale price)</t>
  </si>
  <si>
    <t>Stabilization year for yield on cost</t>
  </si>
  <si>
    <t>Target unlevered IRR for the price solve</t>
  </si>
  <si>
    <t>PROJECT</t>
  </si>
  <si>
    <t>Project rentable area (SF)</t>
  </si>
  <si>
    <t>Source or basis</t>
  </si>
  <si>
    <t>Same start as the OM cash flow; December 2026 stub settled through closing prorations</t>
  </si>
  <si>
    <t>Day before the analysis start</t>
  </si>
  <si>
    <t>OM, Offering Terms</t>
  </si>
  <si>
    <t>Buyer assumption, per request</t>
  </si>
  <si>
    <t>End of the hold</t>
  </si>
  <si>
    <t>Buyer assumption: title, legal, diligence and lender-free closing; Texas has no transfer tax</t>
  </si>
  <si>
    <t>Phase I ESA recommendation, top of the $18,000-$25,000 range (Building E UST, no TCEQ closure)</t>
  </si>
  <si>
    <t>C-200 estoppel; tenant claims a rent offset (Closing Items sheet, task #1)</t>
  </si>
  <si>
    <t>B-200 lease, item 17</t>
  </si>
  <si>
    <t>Buyer assumption: standard PSA credit for landlord obligations under leases the seller signed</t>
  </si>
  <si>
    <t>Monthly B-200 rent times abated months after the purchase date</t>
  </si>
  <si>
    <t>OM market rent conclusions: suites under 20,000 SF are small bay</t>
  </si>
  <si>
    <t>Appraisal market rent conclusion (OM uses the same)</t>
  </si>
  <si>
    <t>Buyer assumption; the OM uses 3.5%</t>
  </si>
  <si>
    <t>Buyer assumption, inside the 3.0%-4.0% fixed increases the in-place leases carry (OM)</t>
  </si>
  <si>
    <t>Buyer assumption; small-bay comps ran 3-5 years (two of three at 5)</t>
  </si>
  <si>
    <t>Large-bay comps average (Lease Comps)</t>
  </si>
  <si>
    <t>Small-bay comps average (Lease Comps)</t>
  </si>
  <si>
    <t>Small-bay comps average (Lease Comps); B-200 at the park got $10.00/SF</t>
  </si>
  <si>
    <t>Buyer assumption, with expense growth</t>
  </si>
  <si>
    <t>Buyer assumption; the OM assumes 100% with no downtime, TI or commissions</t>
  </si>
  <si>
    <t>Buyer assumption; B-200 sat about six months between Gulf Coast Vending's termination and the new lease (Lease Comps)</t>
  </si>
  <si>
    <t>Leases, Sec. 13.4: 95% of Fair Market Rent</t>
  </si>
  <si>
    <t>Leases, Sec. 13.2: one five-year Extension Term on the terms of the lease (no TI or free rent)</t>
  </si>
  <si>
    <t>Buyer assumption</t>
  </si>
  <si>
    <t>Buyer assumption; option renewals carry none</t>
  </si>
  <si>
    <t>Buyer assumption; the room has no commission agreement or listing terms</t>
  </si>
  <si>
    <t>Buyer assumption, on top of modeled rollover downtime; the OM uses 2.0% with no downtime</t>
  </si>
  <si>
    <t>B-100 lease, Sec. 13.4</t>
  </si>
  <si>
    <t>Buyer assumption: the fixed option sits below 2028 large-bay market rent, so exercise is assumed</t>
  </si>
  <si>
    <t>A-100 First Amendment, Sec. 2 (notice by 9/30/2027)</t>
  </si>
  <si>
    <t>A-100 First Amendment, Sec. 3</t>
  </si>
  <si>
    <t>Rent Schedules</t>
  </si>
  <si>
    <t>Buyer assumption: lease has no TI allowance; commission amortization is not in the room</t>
  </si>
  <si>
    <t>Paid at the termination date, weighted by the termination probability on the Dashboard</t>
  </si>
  <si>
    <t>B-200 lease, item 14</t>
  </si>
  <si>
    <t>OM cash flow assumption, accepted</t>
  </si>
  <si>
    <t>Seller T12</t>
  </si>
  <si>
    <t>Seller T12 (Mar-Apr 2026); not recovered from tenants in the T12</t>
  </si>
  <si>
    <t>Buyer assumption: repairs continue until the Building C roof is replaced in PCA Years 1-2</t>
  </si>
  <si>
    <t>T12 fee divided by T12 base rent and recoveries; the fee is not billed to tenants in the T12</t>
  </si>
  <si>
    <t>GL 4820</t>
  </si>
  <si>
    <t>B-100, D-200 and F-100 leases, Sec. 3.6 (compounded)</t>
  </si>
  <si>
    <t>Denton CAD 2026 Notice of Appraised Value</t>
  </si>
  <si>
    <t>Appraised value times tax rate; ties to the T12</t>
  </si>
  <si>
    <t>Buyer assumption: CAD resets value to the sale price at 1/1/2027</t>
  </si>
  <si>
    <t>Purchase price on the Dashboard times reassessment %</t>
  </si>
  <si>
    <t>Assessed value times tax rate</t>
  </si>
  <si>
    <t>Buyer assumption; PCA costs are stated in 2026 dollars, not escalated</t>
  </si>
  <si>
    <t>OM reserve rate, kept for items outside the PCA scope</t>
  </si>
  <si>
    <t>Grown with expenses</t>
  </si>
  <si>
    <t>Buyer assumption: broker, title and closing</t>
  </si>
  <si>
    <t>Buyer assumption: first full year after the vacant suites lease up</t>
  </si>
  <si>
    <t>Per request</t>
  </si>
  <si>
    <t>Leases, Basic Lease Information item 5; survey and appraisal agree</t>
  </si>
  <si>
    <t>DEAL INPUTS</t>
  </si>
  <si>
    <t>Purchase price ($)</t>
  </si>
  <si>
    <t>Exit cap rate (on forward NOI)</t>
  </si>
  <si>
    <t>A-100 termination probability</t>
  </si>
  <si>
    <t>Input</t>
  </si>
  <si>
    <t>OM asking price</t>
  </si>
  <si>
    <t>Sale comps average plus a terminal spread (see Exit below)</t>
  </si>
  <si>
    <t>Buyer judgment: A-100 pays below market, so exercise is not certain; 0% and 100% cases below</t>
  </si>
  <si>
    <t>Total, hold</t>
  </si>
  <si>
    <t>Cedar Fork Commerce Park - Corrected Rent Roll and Rollover Terms</t>
  </si>
  <si>
    <t>Executed lease terms per the task #1 lease abstract (rent annualized at 9/30/2026). A-100 is split into two probability-weighted lines for its 6/30/2028 termination right. F-300 has no executed lease and rolls at the analysis start.</t>
  </si>
  <si>
    <t>IN-PLACE LEASE</t>
  </si>
  <si>
    <t>B-300</t>
  </si>
  <si>
    <t>E-200</t>
  </si>
  <si>
    <t>Tenant</t>
  </si>
  <si>
    <t>Lone Star Cabinetry (no termination)</t>
  </si>
  <si>
    <t>Lone Star Cabinetry (terminates 6/30/2028)</t>
  </si>
  <si>
    <t>Mesquite Print Co.</t>
  </si>
  <si>
    <t>Trinity Medical Logistics</t>
  </si>
  <si>
    <t>Pecan Street Brewing Supply</t>
  </si>
  <si>
    <t>Vacant</t>
  </si>
  <si>
    <t>Brazos Fire Protection</t>
  </si>
  <si>
    <t>Redbird HVAC Services</t>
  </si>
  <si>
    <t>Caddo Solar Installers</t>
  </si>
  <si>
    <t>Lakeview Auto Glass</t>
  </si>
  <si>
    <t>Bluebonnet Signs</t>
  </si>
  <si>
    <t>Hill Country Floor Supply</t>
  </si>
  <si>
    <t>Elm Fork Electric</t>
  </si>
  <si>
    <t>Pioneer Pool Supply</t>
  </si>
  <si>
    <t>Cross Timbers Millwork</t>
  </si>
  <si>
    <t>Northgate Packaging</t>
  </si>
  <si>
    <t>Ranger Robotics</t>
  </si>
  <si>
    <t>Prairie Dental Lab (holdover, no executed lease)</t>
  </si>
  <si>
    <t>Big Sky Event Rentals</t>
  </si>
  <si>
    <t>Leased</t>
  </si>
  <si>
    <t>Leased, base rent abated</t>
  </si>
  <si>
    <t>Holdover</t>
  </si>
  <si>
    <t>Rentable SF</t>
  </si>
  <si>
    <t>Pro rata share</t>
  </si>
  <si>
    <t>Scenario weight</t>
  </si>
  <si>
    <t>Commencement</t>
  </si>
  <si>
    <t>Expiration (lease)</t>
  </si>
  <si>
    <t>Expiration used in model</t>
  </si>
  <si>
    <t>Rent at 9/30/2026 ($/SF/yr)</t>
  </si>
  <si>
    <t>Annual base rent at 9/30/2026</t>
  </si>
  <si>
    <t>In-place free rent through</t>
  </si>
  <si>
    <t>RECOVERIES</t>
  </si>
  <si>
    <t>Recovery type</t>
  </si>
  <si>
    <t>NNN</t>
  </si>
  <si>
    <t>NNN capped</t>
  </si>
  <si>
    <t>None</t>
  </si>
  <si>
    <t>CAM cap, first-year ($/SF)</t>
  </si>
  <si>
    <t>CAM cap base year</t>
  </si>
  <si>
    <t>FIRST ROLLOVER (GENERATION 1)</t>
  </si>
  <si>
    <t>Renewal option</t>
  </si>
  <si>
    <t>1 x 5 yrs at 95% of FMV</t>
  </si>
  <si>
    <t>1 x 5 yrs fixed $11.25/SF flat</t>
  </si>
  <si>
    <t>Renewal rent (% of market)</t>
  </si>
  <si>
    <t>Fixed renewal rate ($/SF/yr)</t>
  </si>
  <si>
    <t>Renewal escalation</t>
  </si>
  <si>
    <t>Renewal TI and free rent (% of new)</t>
  </si>
  <si>
    <t>Renewal term (months)</t>
  </si>
  <si>
    <t>In-place recoveries, reassessed taxes</t>
  </si>
  <si>
    <t>Notes</t>
  </si>
  <si>
    <t>Expires 6/30/2032 if the one-time termination right lapses; weight = 1 - termination probability</t>
  </si>
  <si>
    <t>Terminates 6/30/2028 (notice by 9/30/2027); weight = termination probability; tenant leaves, so no renewal</t>
  </si>
  <si>
    <t>Fixed $11.25/SF flat renewal option below market; renewal assumed</t>
  </si>
  <si>
    <t>Base rent abated Aug-2026 through Jan-2027; seller credits the January 2027 rent at closing</t>
  </si>
  <si>
    <t>Vacant; leased as a new lease after downtime from the analysis start</t>
  </si>
  <si>
    <t>Remeasured to 9,200 SF (letter 2/10/2025); rent roll shows 9,800 SF</t>
  </si>
  <si>
    <t>Lease expired 5/31/2026; draft extension unsigned; month-to-month at closing, so it rolls on 1/1/2027 at market (NNN)</t>
  </si>
  <si>
    <t>Cedar Fork Commerce Park - Lease Rollover Generations</t>
  </si>
  <si>
    <t>Each lease rolls up to three times inside the 11-year engine. Terms are probability-weighted: downtime = (1 - renewal probability) x downtime months, rounded; rent, free rent, TI and commissions blend renewal and new-tenant terms.</t>
  </si>
  <si>
    <t>In-place lease ends</t>
  </si>
  <si>
    <t>GENERATION 1 (FIRST ROLLOVER)</t>
  </si>
  <si>
    <t>Prior lease ends</t>
  </si>
  <si>
    <t>Downtime (months)</t>
  </si>
  <si>
    <t>Lease starts</t>
  </si>
  <si>
    <t>Term (months)</t>
  </si>
  <si>
    <t>Lease ends</t>
  </si>
  <si>
    <t>Market rent at start ($/SF/yr)</t>
  </si>
  <si>
    <t>Renewal rent at start ($/SF/yr)</t>
  </si>
  <si>
    <t>Free rent (months, weighted)</t>
  </si>
  <si>
    <t>Tenant improvements ($, weighted)</t>
  </si>
  <si>
    <t>Leasing commissions ($, weighted)</t>
  </si>
  <si>
    <t>Weighted starting rent ($/SF/yr)</t>
  </si>
  <si>
    <t>GENERATION 2</t>
  </si>
  <si>
    <t>GENERATION 3</t>
  </si>
  <si>
    <t>Cedar Fork Commerce Park - Monthly Cash Flow Engine</t>
  </si>
  <si>
    <t>January 2027 through December 2037 (the 2037 months give the forward NOI at a 2036 exit). Lease lines are probability-weighted; codes in column D feed the property totals.</t>
  </si>
  <si>
    <t>Month</t>
  </si>
  <si>
    <t>Month starts</t>
  </si>
  <si>
    <t>Month ends</t>
  </si>
  <si>
    <t>Year</t>
  </si>
  <si>
    <t>In hold period (1 = yes)</t>
  </si>
  <si>
    <t>RECOVERABLE EXPENSES</t>
  </si>
  <si>
    <t>Total recoverable expenses</t>
  </si>
  <si>
    <t>LEASE-BY-LEASE CASH FLOW</t>
  </si>
  <si>
    <t>Lease generation (0 = in-place lease)</t>
  </si>
  <si>
    <t>Months since rollover lease starts (negative = downtime)</t>
  </si>
  <si>
    <t>Rollover rent ($/SF/yr, weighted)</t>
  </si>
  <si>
    <t>Base rent, in-place lease</t>
  </si>
  <si>
    <t>Base rent, rollover lease (potential)</t>
  </si>
  <si>
    <t>Downtime vacancy</t>
  </si>
  <si>
    <t>Free rent</t>
  </si>
  <si>
    <t>Tenant improvements</t>
  </si>
  <si>
    <t>Leasing commissions</t>
  </si>
  <si>
    <t>Occupied SF</t>
  </si>
  <si>
    <t>PROPERTY CASH FLOW</t>
  </si>
  <si>
    <t>Base rent, in-place leases</t>
  </si>
  <si>
    <t>Base rent, rollover and lease-up leases (potential)</t>
  </si>
  <si>
    <t>Rental revenue</t>
  </si>
  <si>
    <t>General vacancy and credit loss</t>
  </si>
  <si>
    <t>PCA capital plan</t>
  </si>
  <si>
    <t>Capital and leasing costs</t>
  </si>
  <si>
    <t>A-100 termination fee (probability-weighted)</t>
  </si>
  <si>
    <t>Occupancy</t>
  </si>
  <si>
    <t>UNLEVERED RETURNS</t>
  </si>
  <si>
    <t>Purchase price</t>
  </si>
  <si>
    <t>Acquisition costs and closing adjustments</t>
  </si>
  <si>
    <t>Cash flow before debt service, hold period</t>
  </si>
  <si>
    <t>Net sale proceeds</t>
  </si>
  <si>
    <t>Unlevered net cash flow</t>
  </si>
  <si>
    <t>UNLEVERED CASH FLOW IF SOLD AT THE END OF EACH HOLD YEAR</t>
  </si>
  <si>
    <t>Sold at end of hold year 1</t>
  </si>
  <si>
    <t>Sold at end of hold year 2</t>
  </si>
  <si>
    <t>Sold at end of hold year 3</t>
  </si>
  <si>
    <t>Sold at end of hold year 4</t>
  </si>
  <si>
    <t>Sold at end of hold year 5</t>
  </si>
  <si>
    <t>Sold at end of hold year 6</t>
  </si>
  <si>
    <t>Sold at end of hold year 7</t>
  </si>
  <si>
    <t>Sold at end of hold year 8</t>
  </si>
  <si>
    <t>Sold at end of hold year 9</t>
  </si>
  <si>
    <t>Sold at end of hold year 10</t>
  </si>
  <si>
    <t>Hold year</t>
  </si>
  <si>
    <t>gen</t>
  </si>
  <si>
    <t>ms</t>
  </si>
  <si>
    <t>rate</t>
  </si>
  <si>
    <t>rip</t>
  </si>
  <si>
    <t>rro</t>
  </si>
  <si>
    <t>dt</t>
  </si>
  <si>
    <t>fr</t>
  </si>
  <si>
    <t>rec</t>
  </si>
  <si>
    <t>ti</t>
  </si>
  <si>
    <t>lc</t>
  </si>
  <si>
    <t>osf</t>
  </si>
  <si>
    <t>Purchase</t>
  </si>
  <si>
    <t>Cedar Fork Commerce Park - Annual Pro Forma and Exit Schedule</t>
  </si>
  <si>
    <t>Calendar years from the monthly engine. 2037 is shown only as the forward NOI for a sale at the end of 2036. Unlevered: no debt.</t>
  </si>
  <si>
    <t>Year ending</t>
  </si>
  <si>
    <t>Hold year (11 = forward year)</t>
  </si>
  <si>
    <t>REVENUE</t>
  </si>
  <si>
    <t>Effective gross revenue ($)</t>
  </si>
  <si>
    <t>Total operating expenses ($)</t>
  </si>
  <si>
    <t>Net operating income ($)</t>
  </si>
  <si>
    <t>NOI growth</t>
  </si>
  <si>
    <t>NOI per SF</t>
  </si>
  <si>
    <t>CAPITAL AND LEASING</t>
  </si>
  <si>
    <t>Capital and leasing costs ($)</t>
  </si>
  <si>
    <t>Cash flow before debt service ($)</t>
  </si>
  <si>
    <t>Average occupancy</t>
  </si>
  <si>
    <t>EXIT AND RETURNS IF SOLD AT YEAR END</t>
  </si>
  <si>
    <t>Forward NOI (following year)</t>
  </si>
  <si>
    <t>Exit cap rate</t>
  </si>
  <si>
    <t>Gross sale price</t>
  </si>
  <si>
    <t>Sale costs</t>
  </si>
  <si>
    <t>Net sale proceeds ($)</t>
  </si>
  <si>
    <t>Gross sale price per SF</t>
  </si>
  <si>
    <t>Unlevered IRR if sold at year end</t>
  </si>
  <si>
    <t>Unlevered multiple if sold at year end</t>
  </si>
  <si>
    <t>Unlevered profit if sold at year end ($)</t>
  </si>
  <si>
    <t>Hold total</t>
  </si>
  <si>
    <t>Cedar Fork Commerce Park - NOI Bridge: OM to Underwriting</t>
  </si>
  <si>
    <t>Walks the OM's in-place NOI to our in-place NOI (same annualized basis, corrected), then to our Year 1 (2027) NOI from the pro forma. Each line names its source.</t>
  </si>
  <si>
    <t>OM IN-PLACE NOI TO UNDERWRITTEN NOI</t>
  </si>
  <si>
    <t>OM in-place NOI</t>
  </si>
  <si>
    <t>Rent roll corrections to executed leases</t>
  </si>
  <si>
    <t>(-) C-300 remeasured to 9,200 SF</t>
  </si>
  <si>
    <t>(-) C-100 rent step of 11/1/2026 shown early</t>
  </si>
  <si>
    <t>(-) F-300 rent from an unsigned draft amendment</t>
  </si>
  <si>
    <t>T12 normalization</t>
  </si>
  <si>
    <t>(-) Lease termination fee (non-recurring)</t>
  </si>
  <si>
    <t>(-) Roof repairs: reverse the OM add-back</t>
  </si>
  <si>
    <t>Real estate taxes reassessed on the sale</t>
  </si>
  <si>
    <t>(-) Taxes at the purchase price x 2.25%, less T12 taxes</t>
  </si>
  <si>
    <t>(+) NNN recovery of the tax increase</t>
  </si>
  <si>
    <t>Recoveries and management fee on the corrected rent roll</t>
  </si>
  <si>
    <t>(+) Recoveries annualized on executed leases at T12 expense levels, less OM recoveries</t>
  </si>
  <si>
    <t>(-) Management fee at 3.0% of corrected base rent and recoveries, less T12 fee</t>
  </si>
  <si>
    <t>Underwritten in-place NOI ($)</t>
  </si>
  <si>
    <t>In-place cap rate on purchase price</t>
  </si>
  <si>
    <t>Check: bottom-up in-place NOI less bridge (rounded)</t>
  </si>
  <si>
    <t>UNDERWRITTEN IN-PLACE NOI TO YEAR 1 (2027) NOI</t>
  </si>
  <si>
    <t>Underwritten in-place NOI</t>
  </si>
  <si>
    <t>(+) In-place leases: 2027 rent less 9/30/2026 annualized rent</t>
  </si>
  <si>
    <t>(+) Rollover and lease-up leases: 2027 potential rent</t>
  </si>
  <si>
    <t>(-) Downtime vacancy</t>
  </si>
  <si>
    <t>(-) Free rent</t>
  </si>
  <si>
    <t>(+) Expense recoveries: 2027 less in-place</t>
  </si>
  <si>
    <t>(-) General vacancy and credit loss</t>
  </si>
  <si>
    <t>(+) Late fee growth</t>
  </si>
  <si>
    <t>(-) Operating expense growth, excluding the management fee</t>
  </si>
  <si>
    <t>(-) Management fee change</t>
  </si>
  <si>
    <t>Underwritten Year 1 (2027) NOI ($)</t>
  </si>
  <si>
    <t>Year 1 NOI per the pro forma</t>
  </si>
  <si>
    <t>Check: bridge less pro forma</t>
  </si>
  <si>
    <t>Going-in cap rate (Year 1 NOI / purchase price)</t>
  </si>
  <si>
    <t>YEAR 1 (2027): OM CASH FLOW AGAINST UNDERWRITING</t>
  </si>
  <si>
    <t>Base rental revenue, net of downtime and free rent</t>
  </si>
  <si>
    <t>Check: OM NOI per OM cash flow less this table</t>
  </si>
  <si>
    <t>10-YEAR NOI AND CASH FLOW: OM AGAINST UNDERWRITING</t>
  </si>
  <si>
    <t>OM net operating income</t>
  </si>
  <si>
    <t>Underwriting net operating income</t>
  </si>
  <si>
    <t>Difference ($)</t>
  </si>
  <si>
    <t>Difference (%)</t>
  </si>
  <si>
    <t>OM cash flow before debt service</t>
  </si>
  <si>
    <t>Underwriting cash flow before debt service</t>
  </si>
  <si>
    <t>OM ($)</t>
  </si>
  <si>
    <t>Source</t>
  </si>
  <si>
    <t>OM, Financial Analysis (rent roll base rent + T12 recoveries and other income - T12 expenses + roof add-back)</t>
  </si>
  <si>
    <t>Remeasurement letter 2/10/2025 and C-300 estoppel (Reconciliation sheet, task #1)</t>
  </si>
  <si>
    <t>C-100 lease schedule and estoppel (Reconciliation sheet, task #1)</t>
  </si>
  <si>
    <t>F-300 lease expired 5/31/2026; draft First Amendment unsigned (Reconciliation sheet, task #1)</t>
  </si>
  <si>
    <t>GL 4810: Gulf Coast Vending early termination fee, Suite B-200, 1/31/2026</t>
  </si>
  <si>
    <t>PCA: Building C roof is the original 2001 BUR with active leaks; repairs recur until it is replaced</t>
  </si>
  <si>
    <t>Denton CAD 2026 notice ($28.4M x 2.25% = $639,000); reassessed to the purchase price on the Dashboard</t>
  </si>
  <si>
    <t>Pro rata shares of NNN suites under executed leases (Rent Roll)</t>
  </si>
  <si>
    <t>B-200 paying recoveries for a full year; F-300 out; C-300 at 9,200 SF; CAM caps at 2026 levels</t>
  </si>
  <si>
    <t>T12 fee runs at 3.0% of base rent and recoveries</t>
  </si>
  <si>
    <t>Contractual steps, less E-100, C-400 and F-400 rent after their 2027 expirations (Annual CF)</t>
  </si>
  <si>
    <t>B-300, E-200 and F-300 from January; E-100, C-400 and F-400 after expiry, renewal-probability weighted</t>
  </si>
  <si>
    <t>Six months for vacant suites; 30% x six months, rounded to two, on rollovers</t>
  </si>
  <si>
    <t>B-200 January 2027 abatement plus weighted free rent on new leases (lease comps)</t>
  </si>
  <si>
    <t>Expense growth and recoveries from new leases</t>
  </si>
  <si>
    <t>1.0% of base rent and recoveries</t>
  </si>
  <si>
    <t>3.0% growth on T12 late fees</t>
  </si>
  <si>
    <t>Insurance, CAM, admin and roof repairs up 3.0%; taxes at the 2027 reassessed level</t>
  </si>
  <si>
    <t>3.0% of 2027 base rent and recoveries</t>
  </si>
  <si>
    <t>Underwriting ($)</t>
  </si>
  <si>
    <t>Main reason</t>
  </si>
  <si>
    <t>Rent roll errors and F-300; OM leases vacant suites and renews every 2027 expiry at market from month 1</t>
  </si>
  <si>
    <t>Higher taxes passed through to NNN tenants</t>
  </si>
  <si>
    <t>OM 2.0% general vacancy; ours 1.0% credit loss plus modeled downtime above</t>
  </si>
  <si>
    <t>OM holds the $28.4M 2026 CAD value; we reassess to the $48.0M price</t>
  </si>
  <si>
    <t>3.0% of a larger revenue base (recoveries include the tax increase)</t>
  </si>
  <si>
    <t>OM drops them; Building C roof leaks until replaced</t>
  </si>
  <si>
    <t>Check: NOI per source less this table</t>
  </si>
  <si>
    <t>(-) OM operating expenses rounded to whole dollars</t>
  </si>
  <si>
    <t>OM shows T12 expenses of $1,254,426; the T12 sums to $1,254,426.21</t>
  </si>
  <si>
    <t>Check: in-place NOI built from the rent roll and T12 less bridge</t>
  </si>
  <si>
    <t>Cedar Fork Commerce Park - Acquisition Underwriting Dashboard</t>
  </si>
  <si>
    <t>Buyer underwriting at the asking price: unlevered, 10-year hold from 1/1/2027, exit on 2037 NOI. Inputs in blue with yellow fill; every other figure links to the model.</t>
  </si>
  <si>
    <t>Price per SF</t>
  </si>
  <si>
    <t>SOURCES AND USES AT CLOSING</t>
  </si>
  <si>
    <t>Closing costs</t>
  </si>
  <si>
    <t>Phase II environmental investigation</t>
  </si>
  <si>
    <t>Unfunded TI assumed (C-200 $38,500; B-200 $96,000)</t>
  </si>
  <si>
    <t>Seller credit for unfunded TI</t>
  </si>
  <si>
    <t>Seller credit for B-200 free rent after the purchase date</t>
  </si>
  <si>
    <t>Total acquisition cost, all equity ($)</t>
  </si>
  <si>
    <t>Check: equity in the cash flow less total acquisition cost</t>
  </si>
  <si>
    <t>UNLEVERED RETURNS AT THE INPUT PRICE</t>
  </si>
  <si>
    <t>Unlevered IRR</t>
  </si>
  <si>
    <t>Unlevered multiple (cash returned / total acquisition cost)</t>
  </si>
  <si>
    <t>Unlevered profit ($)</t>
  </si>
  <si>
    <t>Hold (years)</t>
  </si>
  <si>
    <t>Price for an 8.0% unlevered IRR ($)</t>
  </si>
  <si>
    <t>Price for an 8.0% unlevered IRR ($/SF)</t>
  </si>
  <si>
    <t>Discount to the input price</t>
  </si>
  <si>
    <t>NOI, CAP RATES AND VALUE</t>
  </si>
  <si>
    <t>In-place NOI ($)</t>
  </si>
  <si>
    <t>In-place cap rate</t>
  </si>
  <si>
    <t>Year 1 (2027) NOI ($)</t>
  </si>
  <si>
    <t>Going-in cap rate (Year 1 NOI / price)</t>
  </si>
  <si>
    <t>Stabilized NOI, stabilization year ($)</t>
  </si>
  <si>
    <t>Total cost through stabilization ($)</t>
  </si>
  <si>
    <t>Stabilized yield on cost</t>
  </si>
  <si>
    <t>Forward NOI at exit, 2037 ($)</t>
  </si>
  <si>
    <t>Gross exit value, end of 2036 ($)</t>
  </si>
  <si>
    <t>Gross exit value per SF</t>
  </si>
  <si>
    <t>EXIT CAP RATE SUPPORT (SALE COMPS)</t>
  </si>
  <si>
    <t>Sale comps: average cap rate</t>
  </si>
  <si>
    <t>Sale comps: lowest cap rate</t>
  </si>
  <si>
    <t>Sale comps: highest cap rate</t>
  </si>
  <si>
    <t>Appraisal concluded cap rate (9/1/2026)</t>
  </si>
  <si>
    <t>Exit cap spread over the sale comps average (bps)</t>
  </si>
  <si>
    <t>Sale comps: average price per SF</t>
  </si>
  <si>
    <t>Implied growth in value per SF, comps to exit (per year)</t>
  </si>
  <si>
    <t>UNLEVERED IRR: PURCHASE PRICE (ROWS) BY EXIT CAP RATE (COLUMNS)</t>
  </si>
  <si>
    <t>A-100 TERMINATION RIGHT: OUTCOME BY PROBABILITY OF EXERCISE</t>
  </si>
  <si>
    <t>At the input probability</t>
  </si>
  <si>
    <t>Not exercised</t>
  </si>
  <si>
    <t>Half weighted (base case)</t>
  </si>
  <si>
    <t>Exercised</t>
  </si>
  <si>
    <t>PRICE FOR AN 8.0% UNLEVERED IRR</t>
  </si>
  <si>
    <t>At the input price</t>
  </si>
  <si>
    <t>Trial price 1</t>
  </si>
  <si>
    <t>Trial price 2</t>
  </si>
  <si>
    <t>Price where NPV at 8.0% is zero ($)</t>
  </si>
  <si>
    <t>Check: unlevered IRR at that price</t>
  </si>
  <si>
    <t>Unlevered IRR at the solved price</t>
  </si>
  <si>
    <t>Underwriting</t>
  </si>
  <si>
    <t>Probability</t>
  </si>
  <si>
    <t>$/SF</t>
  </si>
  <si>
    <t>OM</t>
  </si>
  <si>
    <t>NPV at 8.0% ($)</t>
  </si>
  <si>
    <t>Difference</t>
  </si>
  <si>
    <t>Unlevered multiple</t>
  </si>
  <si>
    <t>&lt;&lt; OM column: no closing, capital or leasing costs; its stabilized yield is 2028 NOI on the asking price</t>
  </si>
  <si>
    <t>&lt;&lt; The OM cash flow stops at 2036 and shows no exit</t>
  </si>
  <si>
    <t>2029 NOI ($)</t>
  </si>
  <si>
    <t>&lt;&lt; NPV is linear in price (taxes, fees and exit all scale with it), so two trial prices give the exact solution</t>
  </si>
  <si>
    <t>A-100 Lone Star Cabinetry (no termination)</t>
  </si>
  <si>
    <t>A-100 Lone Star Cabinetry (terminates 6/30/2028)</t>
  </si>
  <si>
    <t>A-200 Mesquite Print Co.</t>
  </si>
  <si>
    <t>B-100 Trinity Medical Logistics</t>
  </si>
  <si>
    <t>B-200 Pecan Street Brewing Supply</t>
  </si>
  <si>
    <t>B-300 Vacant</t>
  </si>
  <si>
    <t>C-100 Brazos Fire Protection</t>
  </si>
  <si>
    <t>C-200 Redbird HVAC Services</t>
  </si>
  <si>
    <t>C-300 Caddo Solar Installers</t>
  </si>
  <si>
    <t>C-400 Lakeview Auto Glass</t>
  </si>
  <si>
    <t>D-100 Bluebonnet Signs</t>
  </si>
  <si>
    <t>D-200 Hill Country Floor Supply</t>
  </si>
  <si>
    <t>D-300 Elm Fork Electric</t>
  </si>
  <si>
    <t>E-100 Pioneer Pool Supply</t>
  </si>
  <si>
    <t>E-200 Vacant</t>
  </si>
  <si>
    <t>E-300 Cross Timbers Millwork</t>
  </si>
  <si>
    <t>F-100 Northgate Packaging</t>
  </si>
  <si>
    <t>F-200 Ranger Robotics</t>
  </si>
  <si>
    <t>F-300 Prairie Dental Lab (holdover, no executed lease)</t>
  </si>
  <si>
    <t>F-400 Big Sky Event Rentals</t>
  </si>
  <si>
    <t>Check: unlevered IRR at the solved price</t>
  </si>
  <si>
    <t>Cedar Fork Commerce Park (illustrative) - Underwriting Assumptions</t>
  </si>
  <si>
    <t>TI allowance, B-200, unfunded ($)</t>
  </si>
  <si>
    <t>Paid in full per the B-200 estoppel, version 2 (deal team, 22 Oct 2026)</t>
  </si>
  <si>
    <t>Cedar Fork Commerce Park (illustrative) - Acquisition Underwriting Dashboard</t>
  </si>
  <si>
    <t>Unfunded TI assumed (C-200 $38,500)</t>
  </si>
  <si>
    <t>B-200 TI allowance, paid per estoppel ($)</t>
  </si>
  <si>
    <t>B-200 estoppel, version 2: the Sec. 6.5 allowance is paid in full, so no B-200 TI is unfunded (deal team, 22 Oct 2026)</t>
  </si>
  <si>
    <t>B-200 base rent abated after the target closing date ($)</t>
  </si>
  <si>
    <t>Monthly B-200 rent x abated period after the 12/15/2026 target closing: the December stub (16/31; abated rent leaves nothing to prorate, so it is a negotiated credit) plus January 2027</t>
  </si>
  <si>
    <t>Seller credit for B-200 abated rent after closing (Dec 2026 stub + Jan 2027)</t>
  </si>
  <si>
    <t>Same start as the OM cash flow; December 2026 stub settled through closing prorations, except B-200's abated rent, which is a negotiated credit (row 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</si>
</sst>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_(* #,##0.00_);_(* (#,##0.00);_(* &quot;-&quot;??_);_(@_)"/>
    <numFmt numFmtId="165" formatCode="_(* #,##0_);_(* (#,##0);_(* &quot;-&quot;??_);_(@_)"/>
    <numFmt numFmtId="166" formatCode="$#,##0"/>
    <numFmt numFmtId="167" formatCode="$#,##0.00"/>
    <numFmt numFmtId="168" formatCode="#,##0;(#,##0)"/>
    <numFmt numFmtId="169" formatCode="#,##0.00;(#,##0.00)"/>
    <numFmt numFmtId="170" formatCode="#,##0;(#,##0);0"/>
    <numFmt numFmtId="171" formatCode="0.00&quot;x&quot;"/>
    <numFmt numFmtId="172" formatCode="0.0%;(0.0%)"/>
    <numFmt numFmtId="173" formatCode="0.00%;(0.00%)"/>
    <numFmt numFmtId="174" formatCode="0.0%"/>
    <numFmt numFmtId="175" formatCode="0.0"/>
    <numFmt numFmtId="176" formatCode="yyyy&quot;E&quot;"/>
    <numFmt numFmtId="177" formatCode="0;(0);0"/>
    <numFmt numFmtId="178" formatCode="$0.00;($0.00);&quot;-&quot;"/>
    <numFmt numFmtId="179" formatCode="#,##0;(#,##0);&quot;-&quot;"/>
    <numFmt numFmtId="180" formatCode="mmm yyyy"/>
    <numFmt numFmtId="181" formatCode="0.000"/>
  </numFmts>
  <fonts count="24">
    <font>
      <sz val="10"/>
      <color rgb="FF000000"/>
      <name val="Arial"/>
      <family val="2"/>
    </font>
    <font>
      <b/>
      <sz val="12"/>
      <color rgb="FF002060"/>
      <name val="Arial"/>
      <family val="2"/>
    </font>
    <font>
      <i/>
      <sz val="10"/>
      <color rgb="FF646464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646464"/>
      <name val="Arial"/>
      <family val="2"/>
    </font>
    <font>
      <sz val="10"/>
      <color rgb="FFFFFFFF"/>
      <name val="Arial"/>
      <family val="2"/>
    </font>
    <font>
      <b/>
      <u val="singleAccounting"/>
      <sz val="10"/>
      <color rgb="FFFFFFFF"/>
      <name val="Arial"/>
      <family val="2"/>
    </font>
    <font>
      <b/>
      <u val="singleAccounting"/>
      <sz val="10"/>
      <color rgb="FF000000"/>
      <name val="Arial"/>
      <family val="2"/>
    </font>
    <font>
      <b/>
      <sz val="10"/>
      <color rgb="FF646464"/>
      <name val="Arial"/>
      <family val="2"/>
    </font>
    <font>
      <b/>
      <i/>
      <sz val="10"/>
      <color rgb="FF646464"/>
      <name val="Arial"/>
      <family val="2"/>
    </font>
    <font>
      <i/>
      <sz val="10"/>
      <color rgb="FF000000"/>
      <name val="Arial"/>
      <family val="2"/>
    </font>
    <font>
      <sz val="10"/>
      <color rgb="FF008000"/>
      <name val="Arial"/>
      <family val="2"/>
    </font>
    <font>
      <b/>
      <u val="singleAccounting"/>
      <sz val="10"/>
      <color rgb="FF0000FF"/>
      <name val="Arial"/>
      <family val="2"/>
    </font>
    <font>
      <b/>
      <sz val="10"/>
      <color rgb="FF0000FF"/>
      <name val="Arial"/>
      <family val="2"/>
    </font>
    <font>
      <b/>
      <u val="singleAccounting"/>
      <sz val="10"/>
      <color rgb="FF008000"/>
      <name val="Arial"/>
      <family val="2"/>
    </font>
    <font>
      <b/>
      <sz val="10"/>
      <color rgb="FF008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8000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sz val="8"/>
      <color rgb="FF64646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B4C6E7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left/>
      <right style="thin"/>
      <top/>
      <bottom/>
      <diagonal/>
    </border>
    <border>
      <left/>
      <right style="thin"/>
      <top style="thin">
        <color rgb="FF000000"/>
      </top>
      <bottom/>
      <diagonal/>
    </border>
    <border>
      <left/>
      <right style="thin">
        <color rgb="FF7F7F7F"/>
      </right>
      <top/>
      <bottom/>
      <diagonal/>
    </border>
    <border>
      <left/>
      <right style="thin">
        <color rgb="FF7F7F7F"/>
      </right>
      <top style="thin">
        <color rgb="FF000000"/>
      </top>
      <bottom/>
      <diagonal/>
    </border>
    <border>
      <left style="thin"/>
      <right/>
      <top/>
      <bottom/>
      <diagonal/>
    </border>
    <border>
      <left style="thin">
        <color rgb="FFBFBFBF"/>
      </left>
      <right/>
      <top/>
      <bottom/>
      <diagonal/>
    </border>
  </borders>
  <cellStyleXfs count="1">
    <xf borderId="0" fillId="0" fontId="0" numFmtId="0" applyAlignment="1" applyFont="1" applyFill="1"/>
  </cellStyleXfs>
  <cellXfs count="143">
    <xf xfId="0" borderId="0" fillId="0" fontId="0" numFmtId="0"/>
    <xf xfId="0" borderId="0" fillId="0" fontId="1" numFmtId="0" applyFont="1"/>
    <xf xfId="0" borderId="0" fillId="0" fontId="2" numFmtId="0" applyFont="1"/>
    <xf xfId="0" borderId="0" fillId="2" fontId="3" numFmtId="0" applyFont="1" applyFill="1"/>
    <xf xfId="0" borderId="0" fillId="2" fontId="3" numFmtId="0" applyAlignment="1" applyFont="1" applyFill="1">
      <alignment horizontal="right"/>
    </xf>
    <xf xfId="0" borderId="0" fillId="0" fontId="4" numFmtId="14" applyFont="1"/>
    <xf xfId="0" borderId="0" fillId="0" fontId="4" numFmtId="164" applyFont="1"/>
    <xf xfId="0" borderId="0" fillId="0" fontId="4" numFmtId="165" applyFont="1"/>
    <xf xfId="0" borderId="0" fillId="0" fontId="0" numFmtId="14"/>
    <xf xfId="0" borderId="0" fillId="0" fontId="5" numFmtId="0" applyFont="1"/>
    <xf xfId="0" borderId="0" fillId="0" fontId="6" numFmtId="0" applyFont="1"/>
    <xf xfId="0" borderId="0" fillId="0" fontId="7" numFmtId="0" applyFont="1"/>
    <xf xfId="0" borderId="0" fillId="2" fontId="0" numFmtId="0" applyFill="1"/>
    <xf xfId="0" borderId="0" fillId="2" fontId="3" numFmtId="0" applyAlignment="1" applyFont="1" applyFill="1">
      <alignment horizontal="center"/>
    </xf>
    <xf xfId="0" borderId="0" fillId="2" fontId="9" numFmtId="0" applyAlignment="1" applyFont="1" applyFill="1">
      <alignment horizontal="center"/>
    </xf>
    <xf xfId="0" borderId="0" fillId="0" fontId="0" numFmtId="166"/>
    <xf xfId="0" borderId="0" fillId="0" fontId="0" numFmtId="10"/>
    <xf xfId="0" borderId="0" fillId="0" fontId="0" numFmtId="9"/>
    <xf xfId="0" borderId="0" fillId="0" fontId="0" numFmtId="167"/>
    <xf xfId="0" borderId="0" fillId="0" fontId="0" numFmtId="168"/>
    <xf xfId="0" borderId="0" fillId="0" fontId="0" numFmtId="170"/>
    <xf xfId="0" borderId="2" fillId="0" fontId="5" numFmtId="0" applyFont="1"/>
    <xf xfId="0" borderId="2" fillId="0" fontId="5" numFmtId="168" applyFont="1"/>
    <xf xfId="0" borderId="0" fillId="0" fontId="0" numFmtId="0" applyAlignment="1">
      <alignment indent="1"/>
    </xf>
    <xf xfId="0" borderId="0" fillId="0" fontId="0" numFmtId="171"/>
    <xf xfId="0" borderId="0" fillId="0" fontId="0" numFmtId="1"/>
    <xf xfId="0" borderId="0" fillId="0" fontId="0" numFmtId="172"/>
    <xf xfId="0" borderId="0" fillId="0" fontId="5" numFmtId="166" applyFont="1"/>
    <xf xfId="0" borderId="0" fillId="0" fontId="0" numFmtId="173"/>
    <xf xfId="0" borderId="0" fillId="0" fontId="5" numFmtId="173" applyFont="1"/>
    <xf xfId="0" borderId="0" fillId="0" fontId="0" numFmtId="3"/>
    <xf xfId="0" borderId="0" fillId="3" fontId="5" numFmtId="10" applyFont="1" applyFill="1"/>
    <xf xfId="0" borderId="0" fillId="0" fontId="13" numFmtId="0" applyFont="1"/>
    <xf xfId="0" borderId="0" fillId="0" fontId="13" numFmtId="10" applyFont="1"/>
    <xf xfId="0" borderId="0" fillId="0" fontId="13" numFmtId="171" applyFont="1"/>
    <xf xfId="0" borderId="0" fillId="0" fontId="2" numFmtId="10" applyFont="1"/>
    <xf xfId="0" borderId="2" fillId="0" fontId="5" numFmtId="166" applyFont="1"/>
    <xf xfId="0" borderId="0" fillId="0" fontId="4" numFmtId="166" applyFont="1"/>
    <xf xfId="0" borderId="0" fillId="0" fontId="4" numFmtId="10" applyFont="1"/>
    <xf xfId="0" borderId="0" fillId="0" fontId="4" numFmtId="9" applyFont="1"/>
    <xf xfId="0" borderId="0" fillId="0" fontId="14" numFmtId="168" applyFont="1"/>
    <xf xfId="0" borderId="0" fillId="0" fontId="14" numFmtId="1" applyFont="1"/>
    <xf xfId="0" borderId="0" fillId="0" fontId="14" numFmtId="167" applyFont="1"/>
    <xf xfId="0" borderId="0" fillId="0" fontId="14" numFmtId="10" applyFont="1"/>
    <xf xfId="0" borderId="0" fillId="0" fontId="4" numFmtId="168" applyFont="1"/>
    <xf xfId="0" borderId="0" fillId="4" fontId="4" numFmtId="10" applyFont="1" applyFill="1"/>
    <xf xfId="0" borderId="0" fillId="4" fontId="4" numFmtId="9" applyFont="1" applyFill="1"/>
    <xf xfId="0" borderId="0" fillId="4" fontId="15" numFmtId="10" applyAlignment="1" applyFont="1" applyFill="1">
      <alignment horizontal="center"/>
    </xf>
    <xf xfId="0" borderId="0" fillId="4" fontId="4" numFmtId="166" applyFont="1" applyFill="1"/>
    <xf xfId="0" borderId="0" fillId="0" fontId="0" numFmtId="174"/>
    <xf xfId="0" borderId="0" fillId="0" fontId="0" numFmtId="175"/>
    <xf xfId="0" borderId="0" fillId="2" fontId="3" numFmtId="0" applyAlignment="1" applyFont="1" applyFill="1"/>
    <xf xfId="0" borderId="0" fillId="0" fontId="4" numFmtId="14" applyFont="1"/>
    <xf xfId="0" borderId="0" fillId="0" fontId="4" numFmtId="1" applyFont="1"/>
    <xf xfId="0" borderId="0" fillId="0" fontId="4" numFmtId="174" applyFont="1"/>
    <xf xfId="0" borderId="0" fillId="0" fontId="4" numFmtId="3" applyFont="1"/>
    <xf xfId="0" borderId="0" fillId="0" fontId="4" numFmtId="167" applyFont="1"/>
    <xf xfId="0" borderId="0" fillId="0" fontId="14" numFmtId="175" applyFont="1"/>
    <xf xfId="0" borderId="0" fillId="0" fontId="14" numFmtId="3" applyFont="1"/>
    <xf xfId="0" borderId="0" fillId="4" fontId="4" numFmtId="14" applyFont="1" applyFill="1"/>
    <xf xfId="0" borderId="0" fillId="4" fontId="4" numFmtId="1" applyFont="1" applyFill="1"/>
    <xf xfId="0" borderId="0" fillId="4" fontId="4" numFmtId="174" applyFont="1" applyFill="1"/>
    <xf xfId="0" borderId="0" fillId="4" fontId="4" numFmtId="3" applyFont="1" applyFill="1"/>
    <xf xfId="0" borderId="0" fillId="2" fontId="3" numFmtId="0" applyAlignment="1" applyFont="1" applyFill="1">
      <alignment horizontal="left"/>
    </xf>
    <xf xfId="0" borderId="0" fillId="0" fontId="10" numFmtId="176" applyAlignment="1" applyFont="1">
      <alignment horizontal="center"/>
    </xf>
    <xf xfId="0" borderId="0" fillId="0" fontId="13" numFmtId="0" applyAlignment="1" applyFont="1">
      <alignment indent="1"/>
    </xf>
    <xf xfId="0" borderId="0" fillId="0" fontId="13" numFmtId="172" applyFont="1"/>
    <xf xfId="0" borderId="0" fillId="0" fontId="17" numFmtId="176" applyAlignment="1" applyFont="1">
      <alignment horizontal="center"/>
    </xf>
    <xf xfId="0" borderId="0" fillId="0" fontId="18" numFmtId="10" applyFont="1"/>
    <xf xfId="0" borderId="0" fillId="0" fontId="14" numFmtId="171" applyFont="1"/>
    <xf xfId="0" borderId="0" fillId="0" fontId="19" numFmtId="10" applyFont="1"/>
    <xf xfId="0" borderId="0" fillId="0" fontId="20" numFmtId="168" applyFont="1"/>
    <xf xfId="0" borderId="0" fillId="0" fontId="14" numFmtId="169" applyFont="1"/>
    <xf xfId="0" borderId="2" fillId="0" fontId="18" numFmtId="169" applyFont="1"/>
    <xf xfId="0" borderId="0" fillId="0" fontId="14" numFmtId="170" applyFont="1"/>
    <xf xfId="0" borderId="0" fillId="0" fontId="14" numFmtId="172" applyFont="1"/>
    <xf xfId="0" borderId="0" fillId="0" fontId="14" numFmtId="4" applyFont="1"/>
    <xf xfId="0" borderId="0" fillId="0" fontId="14" numFmtId="173" applyFont="1"/>
    <xf xfId="0" borderId="0" fillId="0" fontId="5" numFmtId="0" applyAlignment="1" applyFont="1">
      <alignment horizontal="center"/>
    </xf>
    <xf xfId="0" borderId="0" fillId="0" fontId="10" numFmtId="0" applyAlignment="1" applyFont="1">
      <alignment horizontal="center"/>
    </xf>
    <xf xfId="0" borderId="0" fillId="0" fontId="0" numFmtId="1" applyAlignment="1">
      <alignment horizontal="center"/>
    </xf>
    <xf xfId="0" borderId="0" fillId="0" fontId="7" numFmtId="1" applyAlignment="1" applyFont="1">
      <alignment horizontal="center"/>
    </xf>
    <xf xfId="0" borderId="0" fillId="0" fontId="0" numFmtId="165"/>
    <xf xfId="0" borderId="0" fillId="2" fontId="3" numFmtId="165" applyFont="1" applyFill="1"/>
    <xf xfId="0" borderId="2" fillId="0" fontId="5" numFmtId="165" applyFont="1"/>
    <xf xfId="0" borderId="0" fillId="3" fontId="0" numFmtId="165" applyFill="1"/>
    <xf xfId="0" borderId="2" fillId="3" fontId="5" numFmtId="165" applyFont="1" applyFill="1"/>
    <xf xfId="0" borderId="5" fillId="0" fontId="10" numFmtId="176" applyAlignment="1" applyFont="1">
      <alignment horizontal="center"/>
    </xf>
    <xf xfId="0" borderId="5" fillId="0" fontId="7" numFmtId="1" applyAlignment="1" applyFont="1">
      <alignment horizontal="center"/>
    </xf>
    <xf xfId="0" borderId="5" fillId="0" fontId="0" numFmtId="0"/>
    <xf xfId="0" borderId="5" fillId="2" fontId="3" numFmtId="0" applyFont="1" applyFill="1"/>
    <xf xfId="0" borderId="5" fillId="0" fontId="0" numFmtId="165"/>
    <xf xfId="0" borderId="6" fillId="0" fontId="5" numFmtId="165" applyFont="1"/>
    <xf xfId="0" borderId="5" fillId="2" fontId="3" numFmtId="165" applyFont="1" applyFill="1"/>
    <xf xfId="0" borderId="5" fillId="0" fontId="13" numFmtId="172" applyFont="1"/>
    <xf xfId="0" borderId="0" fillId="0" fontId="14" numFmtId="165" applyFont="1"/>
    <xf xfId="0" borderId="5" fillId="0" fontId="14" numFmtId="165" applyFont="1"/>
    <xf xfId="0" borderId="2" fillId="0" fontId="18" numFmtId="165" applyFont="1"/>
    <xf xfId="0" borderId="6" fillId="0" fontId="18" numFmtId="165" applyFont="1"/>
    <xf xfId="0" borderId="0" fillId="0" fontId="20" numFmtId="167" applyFont="1"/>
    <xf xfId="0" borderId="5" fillId="0" fontId="20" numFmtId="167" applyFont="1"/>
    <xf xfId="0" borderId="0" fillId="0" fontId="20" numFmtId="172" applyFont="1"/>
    <xf xfId="0" borderId="5" fillId="0" fontId="20" numFmtId="172" applyFont="1"/>
    <xf xfId="0" borderId="0" fillId="3" fontId="14" numFmtId="173" applyFont="1" applyFill="1"/>
    <xf xfId="0" borderId="0" fillId="3" fontId="14" numFmtId="165" applyFont="1" applyFill="1"/>
    <xf xfId="0" borderId="0" fillId="3" fontId="14" numFmtId="167" applyFont="1" applyFill="1"/>
    <xf xfId="0" borderId="0" fillId="3" fontId="18" numFmtId="173" applyFont="1" applyFill="1"/>
    <xf xfId="0" borderId="0" fillId="3" fontId="18" numFmtId="171" applyFont="1" applyFill="1"/>
    <xf xfId="0" borderId="0" fillId="0" fontId="10" numFmtId="17" applyAlignment="1" applyFont="1">
      <alignment horizontal="center"/>
    </xf>
    <xf xfId="0" borderId="0" fillId="0" fontId="17" numFmtId="17" applyAlignment="1" applyFont="1">
      <alignment horizontal="center"/>
    </xf>
    <xf xfId="0" borderId="0" fillId="0" fontId="0" numFmtId="0" applyAlignment="1">
      <alignment horizontal="center"/>
    </xf>
    <xf xfId="0" borderId="0" fillId="0" fontId="14" numFmtId="17" applyAlignment="1" applyFont="1">
      <alignment horizontal="center"/>
    </xf>
    <xf xfId="0" borderId="0" fillId="0" fontId="14" numFmtId="1" applyAlignment="1" applyFont="1">
      <alignment horizontal="center"/>
    </xf>
    <xf xfId="0" borderId="0" fillId="5" fontId="22" numFmtId="0" applyFont="1" applyFill="1"/>
    <xf xfId="0" borderId="0" fillId="0" fontId="14" numFmtId="177" applyFont="1"/>
    <xf xfId="0" borderId="0" fillId="0" fontId="14" numFmtId="178" applyFont="1"/>
    <xf xfId="0" borderId="0" fillId="0" fontId="14" numFmtId="0" applyFont="1"/>
    <xf xfId="0" borderId="0" fillId="0" fontId="14" numFmtId="179" applyFont="1"/>
    <xf xfId="0" borderId="0" fillId="0" fontId="23" numFmtId="0" applyFont="1"/>
    <xf xfId="0" borderId="0" fillId="0" fontId="14" numFmtId="174" applyFont="1"/>
    <xf xfId="0" borderId="0" fillId="0" fontId="20" numFmtId="174" applyFont="1"/>
    <xf xfId="0" borderId="0" fillId="0" fontId="14" numFmtId="14" applyFont="1"/>
    <xf xfId="0" borderId="0" fillId="0" fontId="10" numFmtId="0" applyAlignment="1" applyFont="1">
      <alignment horizontal="centerContinuous"/>
    </xf>
    <xf xfId="0" borderId="0" fillId="0" fontId="10" numFmtId="0" applyAlignment="1" applyFont="1">
      <alignment horizontal="left"/>
    </xf>
    <xf xfId="0" borderId="8" fillId="0" fontId="10" numFmtId="0" applyAlignment="1" applyFont="1">
      <alignment horizontal="centerContinuous"/>
    </xf>
    <xf xfId="0" borderId="8" fillId="0" fontId="10" numFmtId="0" applyAlignment="1" applyFont="1">
      <alignment horizontal="center"/>
    </xf>
    <xf xfId="0" borderId="8" fillId="0" fontId="0" numFmtId="14"/>
    <xf xfId="0" borderId="0" fillId="0" fontId="14" numFmtId="9" applyFont="1"/>
    <xf xfId="0" borderId="0" fillId="0" fontId="14" numFmtId="2" applyFont="1"/>
    <xf xfId="0" borderId="2" fillId="0" fontId="5" numFmtId="3" applyFont="1"/>
    <xf xfId="0" borderId="2" fillId="0" fontId="5" numFmtId="10" applyFont="1"/>
    <xf xfId="0" borderId="0" fillId="0" fontId="4" numFmtId="165" applyFont="1"/>
    <xf xfId="0" borderId="0" fillId="0" fontId="4" numFmtId="180" applyFont="1"/>
    <xf xfId="0" borderId="2" fillId="0" fontId="5" numFmtId="167" applyFont="1"/>
    <xf xfId="0" borderId="0" fillId="0" fontId="14" numFmtId="166" applyFont="1"/>
    <xf xfId="0" borderId="5" fillId="0" fontId="4" numFmtId="165" applyFont="1"/>
    <xf xfId="0" borderId="0" fillId="0" fontId="14" numFmtId="181" applyFont="1"/>
    <xf xfId="0" borderId="5" fillId="0" fontId="14" numFmtId="181" applyFont="1"/>
    <xf xfId="0" borderId="5" fillId="0" fontId="14" numFmtId="167" applyFont="1"/>
    <xf xfId="0" borderId="0" fillId="2" fontId="3" numFmtId="170" applyAlignment="1" applyFont="1" applyFill="1">
      <alignment horizontal="right"/>
    </xf>
    <xf xfId="0" borderId="2" fillId="0" fontId="5" numFmtId="170" applyFont="1"/>
    <xf xfId="0" borderId="0" fillId="0" fontId="4" numFmtId="170" applyFont="1"/>
    <xf xfId="0" borderId="0" fillId="0" fontId="2" numFmtId="0" applyAlignment="1" applyFont="1"/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commentsDrawing3.v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commentsDrawing7.v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commentsDrawing8.v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commentsDrawing9.v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commentsDrawing10.v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commentsDrawing11.v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commentsDrawing1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5"/>
  <sheetViews>
    <sheetView showGridLines="0" tabSelected="1" workbookViewId="0">
      <pane ySplit="3" topLeftCell="A4" activePane="bottomLeft" state="frozen"/>
      <selection pane="bottomLeft" activeCell="A1" sqref="A1"/>
    </sheetView>
  </sheetViews>
  <cols>
    <col min="2" max="2" width="62.7890625" customWidth="1"/>
    <col min="3" max="10" width="16.64453125" customWidth="1"/>
  </cols>
  <sheetData>
    <row r="2">
      <c r="B2" t="s" s="10">
        <v>628</v>
      </c>
    </row>
    <row r="3">
      <c r="B3" t="s" s="11">
        <v>543</v>
      </c>
    </row>
    <row r="5">
      <c r="B5" t="s" s="3">
        <v>292</v>
      </c>
      <c r="C5" t="s" s="14">
        <v>296</v>
      </c>
      <c r="D5" s="3"/>
      <c r="E5" s="3"/>
      <c r="F5" s="3"/>
    </row>
    <row r="6">
      <c r="B6" t="s">
        <v>293</v>
      </c>
      <c r="C6" s="37">
        <v>48000000</v>
      </c>
      <c r="D6" t="s" s="2">
        <v>297</v>
      </c>
    </row>
    <row r="7">
      <c r="B7" t="s">
        <v>294</v>
      </c>
      <c r="C7" s="45">
        <v>0.064</v>
      </c>
      <c r="D7" t="s" s="2">
        <v>298</v>
      </c>
    </row>
    <row r="8">
      <c r="B8" t="s">
        <v>295</v>
      </c>
      <c r="C8" s="46">
        <v>0.5</v>
      </c>
      <c r="D8" t="s" s="2">
        <v>299</v>
      </c>
    </row>
    <row r="9">
      <c r="B9" t="s">
        <v>544</v>
      </c>
      <c r="C9" s="42">
        <f>C6/Assumptions!$C$86</f>
        <v>193.23671497584542</v>
      </c>
    </row>
    <row r="11">
      <c r="B11" t="s" s="3">
        <v>545</v>
      </c>
      <c r="C11" t="s" s="4">
        <v>91</v>
      </c>
      <c r="D11" t="s" s="4">
        <v>595</v>
      </c>
      <c r="E11" s="3"/>
      <c r="F11" s="3"/>
    </row>
    <row r="12">
      <c r="B12" t="s" s="23">
        <v>410</v>
      </c>
      <c r="C12" s="19">
        <f>C6</f>
        <v>48000000</v>
      </c>
      <c r="D12" s="72">
        <f>C12/Assumptions!$C$86</f>
        <v>193.23671497584542</v>
      </c>
    </row>
    <row r="13">
      <c r="B13" t="s" s="23">
        <v>546</v>
      </c>
      <c r="C13" s="40">
        <f>C6*Assumptions!$C$13</f>
        <v>480000</v>
      </c>
      <c r="D13" s="72">
        <f>C13/Assumptions!$C$86</f>
        <v>1.932367149758454</v>
      </c>
    </row>
    <row r="14">
      <c r="B14" t="s" s="23">
        <v>547</v>
      </c>
      <c r="C14" s="40">
        <f>Assumptions!$C$14</f>
        <v>25000</v>
      </c>
      <c r="D14" s="72">
        <f>C14/Assumptions!$C$86</f>
        <v>0.10064412238325282</v>
      </c>
    </row>
    <row r="15">
      <c r="B15" t="s" s="23">
        <v>629</v>
      </c>
      <c r="C15" s="40">
        <f>Assumptions!$C$15+Assumptions!$C$16</f>
        <v>38500</v>
      </c>
      <c r="D15" s="72">
        <f>C15/Assumptions!$C$86</f>
        <v>0.15499194847020933</v>
      </c>
    </row>
    <row r="16">
      <c r="B16" t="s" s="23">
        <v>549</v>
      </c>
      <c r="C16" s="40">
        <f>-Assumptions!$C$17*C15</f>
        <v>-38500</v>
      </c>
      <c r="D16" s="72">
        <f>C16/Assumptions!$C$86</f>
        <v>-0.15499194847020933</v>
      </c>
    </row>
    <row r="17">
      <c r="B17" t="s" s="23">
        <v>634</v>
      </c>
      <c r="C17" s="40">
        <f>-Assumptions!$C$17*Assumptions!$C$18</f>
        <v>-17283.870967741932</v>
      </c>
      <c r="D17" s="72">
        <f>C17/Assumptions!$C$86</f>
        <v>-0.06958080099735077</v>
      </c>
    </row>
    <row r="18">
      <c r="B18" t="s" s="21">
        <v>551</v>
      </c>
      <c r="C18" s="22">
        <f>SUM(C12:C17)</f>
        <v>48487716.12903226</v>
      </c>
      <c r="D18" s="73">
        <f>C18/Assumptions!$C$86</f>
        <v>195.20014544698978</v>
      </c>
    </row>
    <row r="19">
      <c r="B19" t="s" s="23">
        <v>552</v>
      </c>
      <c r="C19" s="74">
        <f>-'Monthly CF'!G314-C18</f>
        <v>0</v>
      </c>
    </row>
    <row r="21">
      <c r="B21" t="s" s="3">
        <v>553</v>
      </c>
      <c r="C21" t="s" s="4">
        <v>593</v>
      </c>
      <c r="D21" s="3"/>
      <c r="E21" s="3"/>
      <c r="F21" s="3"/>
    </row>
    <row r="22">
      <c r="B22" t="s" s="9">
        <v>554</v>
      </c>
      <c r="C22" s="68">
        <f>XIRR('Monthly CF'!G314:EI314,'Monthly CF'!G7:EI7)</f>
        <v>0.07518443167209628</v>
      </c>
    </row>
    <row r="23">
      <c r="B23" t="s" s="23">
        <v>555</v>
      </c>
      <c r="C23" s="69">
        <f>SUM('Monthly CF'!H314:EI314)/-'Monthly CF'!G314</f>
        <v>1.8122957849326233</v>
      </c>
    </row>
    <row r="24">
      <c r="B24" t="s" s="23">
        <v>556</v>
      </c>
      <c r="C24" s="40">
        <f>SUM('Monthly CF'!G314:EI314)</f>
        <v>39386367.432622485</v>
      </c>
    </row>
    <row r="25">
      <c r="B25" t="s" s="23">
        <v>557</v>
      </c>
      <c r="C25" s="41">
        <f>Assumptions!$C$9</f>
        <v>10</v>
      </c>
    </row>
    <row r="26">
      <c r="B26" t="s" s="9">
        <v>558</v>
      </c>
      <c r="C26" s="27">
        <f>C73</f>
        <v>46393628.22519488</v>
      </c>
    </row>
    <row r="27">
      <c r="B27" t="s" s="23">
        <v>559</v>
      </c>
      <c r="C27" s="42">
        <f>C26/Assumptions!$C$86</f>
        <v>186.76983987598584</v>
      </c>
    </row>
    <row r="28">
      <c r="B28" t="s" s="23">
        <v>560</v>
      </c>
      <c r="C28" s="26">
        <f>C26/C6-1</f>
        <v>-0.03346607864177331</v>
      </c>
    </row>
    <row r="30">
      <c r="B30" t="s" s="3">
        <v>561</v>
      </c>
      <c r="C30" t="s" s="4">
        <v>593</v>
      </c>
      <c r="D30" t="s" s="4">
        <v>596</v>
      </c>
      <c r="E30" t="s" s="4">
        <v>598</v>
      </c>
      <c r="F30" s="3"/>
    </row>
    <row r="31">
      <c r="B31" t="s" s="23">
        <v>562</v>
      </c>
      <c r="C31" s="40">
        <f>'NOI Bridge'!C21</f>
        <v>2552106.327953183</v>
      </c>
      <c r="D31" s="40">
        <f>'T12 and OM'!C27</f>
        <v>2879326</v>
      </c>
      <c r="E31" s="19">
        <f>C31-D31</f>
        <v>-327219.6720468169</v>
      </c>
    </row>
    <row r="32">
      <c r="B32" t="s" s="23">
        <v>563</v>
      </c>
      <c r="C32" s="28">
        <f>C31/$C$6</f>
        <v>0.05316888183235798</v>
      </c>
      <c r="D32" s="28">
        <f>D31/$C$6</f>
        <v>0.05998595833333333</v>
      </c>
      <c r="E32" s="28">
        <f>C32-D32</f>
        <v>-0.00681707650097535</v>
      </c>
    </row>
    <row r="33">
      <c r="B33" t="s" s="23">
        <v>564</v>
      </c>
      <c r="C33" s="40">
        <f>'Annual CF'!D29</f>
        <v>2664417.3233668036</v>
      </c>
      <c r="D33" s="40">
        <f>'T12 and OM'!C52</f>
        <v>3139560.8623874923</v>
      </c>
      <c r="E33" s="19">
        <f>C33-D33</f>
        <v>-475143.53902068874</v>
      </c>
    </row>
    <row r="34">
      <c r="B34" t="s" s="9">
        <v>565</v>
      </c>
      <c r="C34" s="29">
        <f>C33/$C$6</f>
        <v>0.05550869423680841</v>
      </c>
      <c r="D34" s="29">
        <f>D33/$C$6</f>
        <v>0.06540751796640609</v>
      </c>
      <c r="E34" s="29">
        <f>C34-D34</f>
        <v>-0.009898823729597682</v>
      </c>
    </row>
    <row r="35">
      <c r="B35" t="s" s="23">
        <v>566</v>
      </c>
      <c r="C35" s="40">
        <f>INDEX('Annual CF'!$D$29:$M$29,Assumptions!$C$82-YEAR(Assumptions!$C$6)+1)</f>
        <v>2915263.767101623</v>
      </c>
      <c r="D35" s="40">
        <f>INDEX('T12 and OM'!$C$52:$L$52,Assumptions!$C$82-YEAR(Assumptions!$C$6)+1)</f>
        <v>3286417.6725073666</v>
      </c>
      <c r="E35" s="19">
        <f>C35-D35</f>
        <v>-371153.9054057435</v>
      </c>
    </row>
    <row r="36">
      <c r="B36" t="s" s="23">
        <v>567</v>
      </c>
      <c r="C36" s="40">
        <f>C18+'Capital Plan'!P18-SUMPRODUCT((YEAR('Annual CF'!$D$5:$M$5)&lt;=Assumptions!$C$82)*('Annual CF'!$D$36:$M$36+'Annual CF'!$D$37:$M$37))</f>
        <v>49909272.842215404</v>
      </c>
      <c r="D36" s="19">
        <f>C6</f>
        <v>48000000</v>
      </c>
      <c r="E36" s="19">
        <f>C36-D36</f>
        <v>1909272.842215404</v>
      </c>
      <c r="F36" t="s" s="2">
        <v>600</v>
      </c>
    </row>
    <row r="37">
      <c r="B37" t="s" s="9">
        <v>568</v>
      </c>
      <c r="C37" s="29">
        <f>C35/C36</f>
        <v>0.058411265103341034</v>
      </c>
      <c r="D37" s="29">
        <f>D35/D36</f>
        <v>0.06846703484390347</v>
      </c>
      <c r="E37" s="29">
        <f>C37-D37</f>
        <v>-0.010055769740562437</v>
      </c>
      <c r="F37" s="2"/>
    </row>
    <row r="38">
      <c r="B38" t="s" s="23">
        <v>569</v>
      </c>
      <c r="C38" s="40">
        <f>'Annual CF'!M46</f>
        <v>3772834.8866783013</v>
      </c>
      <c r="D38" s="19"/>
      <c r="E38" s="19"/>
      <c r="F38" t="s" s="2">
        <v>601</v>
      </c>
    </row>
    <row r="39">
      <c r="B39" t="s" s="23">
        <v>455</v>
      </c>
      <c r="C39" s="28">
        <f>C7</f>
        <v>0.064</v>
      </c>
      <c r="D39" s="28"/>
      <c r="E39" s="28"/>
    </row>
    <row r="40">
      <c r="B40" t="s" s="23">
        <v>570</v>
      </c>
      <c r="C40" s="40">
        <f>'Annual CF'!M48</f>
        <v>58950545.10434846</v>
      </c>
      <c r="D40" s="19"/>
      <c r="E40" s="19"/>
    </row>
    <row r="41">
      <c r="B41" t="s" s="23">
        <v>571</v>
      </c>
      <c r="C41" s="42">
        <f>'Annual CF'!M51</f>
        <v>237.32103504166045</v>
      </c>
      <c r="D41" s="18"/>
      <c r="E41" s="18"/>
    </row>
    <row r="42">
      <c r="B42" t="s" s="23">
        <v>458</v>
      </c>
      <c r="C42" s="40">
        <f>'Annual CF'!M50</f>
        <v>58066286.92778323</v>
      </c>
      <c r="D42" s="19"/>
      <c r="E42" s="19"/>
    </row>
    <row r="44">
      <c r="B44" t="s" s="3">
        <v>572</v>
      </c>
      <c r="C44" t="s" s="4">
        <v>114</v>
      </c>
      <c r="D44" s="3"/>
      <c r="E44" s="3"/>
      <c r="F44" s="3"/>
    </row>
    <row r="45">
      <c r="B45" t="s" s="23">
        <v>573</v>
      </c>
      <c r="C45" s="43">
        <f>'Sale Comps'!H11</f>
        <v>0.059</v>
      </c>
    </row>
    <row r="46">
      <c r="B46" t="s" s="23">
        <v>574</v>
      </c>
      <c r="C46" s="43">
        <f>'Sale Comps'!H12</f>
        <v>0.055</v>
      </c>
    </row>
    <row r="47">
      <c r="B47" t="s" s="23">
        <v>575</v>
      </c>
      <c r="C47" s="43">
        <f>'Sale Comps'!H13</f>
        <v>0.0635</v>
      </c>
    </row>
    <row r="48">
      <c r="B48" t="s" s="23">
        <v>576</v>
      </c>
      <c r="C48" s="43">
        <f>'Sale Comps'!C16</f>
        <v>0.0575</v>
      </c>
    </row>
    <row r="49">
      <c r="B49" t="s" s="23">
        <v>577</v>
      </c>
      <c r="C49" s="30">
        <f>(C7-C45)*10000</f>
        <v>50.00000000000004</v>
      </c>
    </row>
    <row r="50">
      <c r="B50" t="s" s="23">
        <v>578</v>
      </c>
      <c r="C50" s="42">
        <f>'Sale Comps'!G11</f>
        <v>198.31394693418585</v>
      </c>
    </row>
    <row r="51">
      <c r="B51" t="s" s="23">
        <v>579</v>
      </c>
      <c r="C51" s="75">
        <f>(C41/C50)^(1/(YEAR(Assumptions!$C$10)-YEAR(Assumptions!$C$7)))-1</f>
        <v>0.018118426340890226</v>
      </c>
    </row>
    <row r="53">
      <c r="B53" t="s" s="3">
        <v>580</v>
      </c>
      <c r="C53" s="3"/>
      <c r="D53" s="3"/>
      <c r="E53" s="3"/>
      <c r="F53" s="3"/>
      <c r="G53" s="3"/>
      <c r="H53" s="3"/>
      <c r="I53" s="3"/>
      <c r="J53" s="3"/>
    </row>
    <row r="54">
      <c r="B54" t="s" s="9">
        <v>544</v>
      </c>
      <c r="C54" s="70">
        <f>C22</f>
        <v>0.07518443167209628</v>
      </c>
      <c r="D54" s="47">
        <v>0.0565</v>
      </c>
      <c r="E54" s="47">
        <v>0.059</v>
      </c>
      <c r="F54" s="47">
        <v>0.0615</v>
      </c>
      <c r="G54" s="47">
        <v>0.064</v>
      </c>
      <c r="H54" s="47">
        <v>0.0665</v>
      </c>
      <c r="I54" s="47">
        <v>0.069</v>
      </c>
      <c r="J54" s="47">
        <v>0.0715</v>
      </c>
    </row>
    <row r="55">
      <c r="B55" s="42">
        <f>C55/Assumptions!$C$86</f>
        <v>169.08212560386474</v>
      </c>
      <c r="C55" s="48">
        <v>42000000</v>
      </c>
      <c r="D55" s="16">
        <f t="dataTable" ref="D55:J61" dt2D="1" dtr="1" r1="C7" r2="C6"/>
        <v>0.10436981320381167</v>
      </c>
      <c r="E55" s="16">
        <v>0.10084419846534728</v>
      </c>
      <c r="F55" s="16">
        <v>0.09750314354896544</v>
      </c>
      <c r="G55" s="16">
        <v>0.0943306714296341</v>
      </c>
      <c r="H55" s="16">
        <v>0.0913127154111862</v>
      </c>
      <c r="I55" s="16">
        <v>0.0884368509054184</v>
      </c>
      <c r="J55" s="16">
        <v>0.0856920450925827</v>
      </c>
    </row>
    <row r="56">
      <c r="B56" s="42">
        <f>C56/Assumptions!$C$86</f>
        <v>177.13365539452496</v>
      </c>
      <c r="C56" s="48">
        <v>44000000</v>
      </c>
      <c r="D56" s="16">
        <v>0.09761552214622499</v>
      </c>
      <c r="E56" s="16">
        <v>0.09409200847148895</v>
      </c>
      <c r="F56" s="16">
        <v>0.09075261652469635</v>
      </c>
      <c r="G56" s="16">
        <v>0.08758141100406648</v>
      </c>
      <c r="H56" s="16">
        <v>0.0845643788576126</v>
      </c>
      <c r="I56" s="16">
        <v>0.08168913424015047</v>
      </c>
      <c r="J56" s="16">
        <v>0.07894467413425446</v>
      </c>
    </row>
    <row r="57">
      <c r="B57" s="42">
        <f>C57/Assumptions!$C$86</f>
        <v>185.1851851851852</v>
      </c>
      <c r="C57" s="48">
        <v>46000000</v>
      </c>
      <c r="D57" s="16">
        <v>0.09124013483524322</v>
      </c>
      <c r="E57" s="16">
        <v>0.0877191036939621</v>
      </c>
      <c r="F57" s="16">
        <v>0.08438176214694978</v>
      </c>
      <c r="G57" s="16">
        <v>0.08121221959590913</v>
      </c>
      <c r="H57" s="16">
        <v>0.07819651067256929</v>
      </c>
      <c r="I57" s="16">
        <v>0.07532228529453279</v>
      </c>
      <c r="J57" s="16">
        <v>0.07257856428623202</v>
      </c>
    </row>
    <row r="58">
      <c r="B58" s="42">
        <f>C58/Assumptions!$C$86</f>
        <v>193.23671497584542</v>
      </c>
      <c r="C58" s="48">
        <v>48000000</v>
      </c>
      <c r="D58" s="16">
        <v>0.08520518243312836</v>
      </c>
      <c r="E58" s="16">
        <v>0.08168695271015171</v>
      </c>
      <c r="F58" s="16">
        <v>0.07835198342800143</v>
      </c>
      <c r="G58" s="31">
        <v>0.07518443167209628</v>
      </c>
      <c r="H58" s="16">
        <v>0.07217037379741668</v>
      </c>
      <c r="I58" s="16">
        <v>0.06929749548435213</v>
      </c>
      <c r="J58" s="16">
        <v>0.06655484735965729</v>
      </c>
    </row>
    <row r="59">
      <c r="B59" s="42">
        <f>C59/Assumptions!$C$86</f>
        <v>201.28824476650564</v>
      </c>
      <c r="C59" s="48">
        <v>50000000</v>
      </c>
      <c r="D59" s="16">
        <v>0.07947765290737153</v>
      </c>
      <c r="E59" s="16">
        <v>0.07596248090267184</v>
      </c>
      <c r="F59" s="16">
        <v>0.07263014614582063</v>
      </c>
      <c r="G59" s="16">
        <v>0.06946485340595245</v>
      </c>
      <c r="H59" s="16">
        <v>0.06645272076129914</v>
      </c>
      <c r="I59" s="16">
        <v>0.06358145773410798</v>
      </c>
      <c r="J59" s="16">
        <v>0.06084016263484955</v>
      </c>
    </row>
    <row r="60">
      <c r="B60" s="42">
        <f>C60/Assumptions!$C$86</f>
        <v>209.33977455716587</v>
      </c>
      <c r="C60" s="48">
        <v>52000000</v>
      </c>
      <c r="D60" s="16">
        <v>0.0740289956331253</v>
      </c>
      <c r="E60" s="16">
        <v>0.07051708996295929</v>
      </c>
      <c r="F60" s="16">
        <v>0.06718760430812837</v>
      </c>
      <c r="G60" s="16">
        <v>0.06402479708194732</v>
      </c>
      <c r="H60" s="16">
        <v>0.06101481020450593</v>
      </c>
      <c r="I60" s="16">
        <v>0.05814540088176727</v>
      </c>
      <c r="J60" s="16">
        <v>0.05540567934513092</v>
      </c>
    </row>
    <row r="61">
      <c r="B61" s="42">
        <f>C61/Assumptions!$C$86</f>
        <v>217.3913043478261</v>
      </c>
      <c r="C61" s="48">
        <v>54000000</v>
      </c>
      <c r="D61" s="16">
        <v>0.06883436739444733</v>
      </c>
      <c r="E61" s="16">
        <v>0.06532589495182038</v>
      </c>
      <c r="F61" s="16">
        <v>0.06199943721294403</v>
      </c>
      <c r="G61" s="16">
        <v>0.05883929431438446</v>
      </c>
      <c r="H61" s="16">
        <v>0.05583164393901825</v>
      </c>
      <c r="I61" s="16">
        <v>0.05296427905559539</v>
      </c>
      <c r="J61" s="16">
        <v>0.050226333737373355</v>
      </c>
    </row>
    <row r="63">
      <c r="B63" t="s" s="3">
        <v>581</v>
      </c>
      <c r="C63" t="s" s="14">
        <v>594</v>
      </c>
      <c r="D63" t="s" s="14">
        <v>554</v>
      </c>
      <c r="E63" t="s" s="14">
        <v>599</v>
      </c>
      <c r="F63" t="s" s="14">
        <v>602</v>
      </c>
    </row>
    <row r="64">
      <c r="B64" t="s" s="2">
        <v>582</v>
      </c>
      <c r="D64" s="33">
        <f>C22</f>
        <v>0.07518443167209628</v>
      </c>
      <c r="E64" s="34">
        <f>C23</f>
        <v>1.8122957849326233</v>
      </c>
      <c r="F64" s="71">
        <f>INDEX('Annual CF'!$D$29:$M$29,3)</f>
        <v>3070667.4845066997</v>
      </c>
    </row>
    <row r="65">
      <c r="B65" t="s" s="23">
        <v>583</v>
      </c>
      <c r="C65" s="46">
        <v>0</v>
      </c>
      <c r="D65" s="16">
        <f t="dataTable" ref="D65:F67" r1="C8"/>
        <v>0.07573716938495635</v>
      </c>
      <c r="E65" s="24">
        <v>1.8167304632795718</v>
      </c>
      <c r="F65" s="19">
        <v>3152933.0390855474</v>
      </c>
    </row>
    <row r="66">
      <c r="B66" t="s" s="23">
        <v>584</v>
      </c>
      <c r="C66" s="46">
        <v>0.5</v>
      </c>
      <c r="D66" s="16">
        <v>0.07518443167209628</v>
      </c>
      <c r="E66" s="24">
        <v>1.8122957849326233</v>
      </c>
      <c r="F66" s="19">
        <v>3070667.4845066997</v>
      </c>
    </row>
    <row r="67">
      <c r="B67" t="s" s="23">
        <v>585</v>
      </c>
      <c r="C67" s="46">
        <v>1</v>
      </c>
      <c r="D67" s="16">
        <v>0.07463387548923495</v>
      </c>
      <c r="E67" s="24">
        <v>1.807861106585676</v>
      </c>
      <c r="F67" s="19">
        <v>2988401.9299278525</v>
      </c>
    </row>
    <row r="69">
      <c r="B69" t="s" s="3">
        <v>586</v>
      </c>
      <c r="C69" t="s" s="13">
        <v>293</v>
      </c>
      <c r="D69" t="s" s="13">
        <v>597</v>
      </c>
      <c r="E69" t="s" s="13">
        <v>554</v>
      </c>
      <c r="F69" s="3"/>
    </row>
    <row r="70">
      <c r="B70" t="s" s="2">
        <v>587</v>
      </c>
      <c r="D70" s="71">
        <f>XNPV(Assumptions!$C$83,'Monthly CF'!G314:EI314,'Monthly CF'!G7:EI7)</f>
        <v>-1673815.292766519</v>
      </c>
      <c r="E70" s="33">
        <f>C22</f>
        <v>0.07518443167209628</v>
      </c>
    </row>
    <row r="71">
      <c r="B71" t="s" s="23">
        <v>588</v>
      </c>
      <c r="C71" s="48">
        <v>44000000</v>
      </c>
      <c r="D71" s="19">
        <f t="dataTable" ref="D71:E72" r1="C6"/>
        <v>2494124.704733938</v>
      </c>
      <c r="E71" s="16">
        <v>0.08758141100406648</v>
      </c>
    </row>
    <row r="72">
      <c r="B72" t="s" s="23">
        <v>589</v>
      </c>
      <c r="C72" s="48">
        <v>48000000</v>
      </c>
      <c r="D72" s="19">
        <v>-1673815.292766519</v>
      </c>
      <c r="E72" s="16">
        <v>0.07518443167209628</v>
      </c>
    </row>
    <row r="73">
      <c r="B73" t="s" s="21">
        <v>590</v>
      </c>
      <c r="C73" s="36">
        <f>C71+(0-D71)*(C72-C71)/(D72-D71)</f>
        <v>46393628.22519488</v>
      </c>
      <c r="D73" s="21"/>
      <c r="E73" s="21"/>
      <c r="F73" t="s" s="2">
        <v>603</v>
      </c>
    </row>
    <row r="74">
      <c r="B74" t="s" s="142">
        <v>587</v>
      </c>
      <c r="D74" s="35">
        <f>C22</f>
        <v>0.07518443167209628</v>
      </c>
    </row>
    <row r="75">
      <c r="B75" t="s" s="23">
        <v>624</v>
      </c>
      <c r="C75" s="15">
        <f>C73</f>
        <v>46393628.22519488</v>
      </c>
      <c r="D75" s="16">
        <f t="dataTable" ref="D75:D75" r1="C6"/>
        <v>0.07999999821186073</v>
      </c>
    </row>
  </sheetData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showGridLines="0" workbookViewId="0">
      <pane ySplit="5" topLeftCell="A6" activePane="bottomLeft" state="frozen"/>
      <selection pane="bottomLeft" activeCell="A1" sqref="A1"/>
    </sheetView>
  </sheetViews>
  <cols>
    <col min="2" max="2" width="68.50390625" customWidth="1"/>
    <col min="3" max="3" width="17.07421875" customWidth="1"/>
    <col min="4" max="4" width="11.359375" customWidth="1"/>
  </cols>
  <sheetData>
    <row r="2">
      <c r="B2" t="s" s="10">
        <v>625</v>
      </c>
    </row>
    <row r="3">
      <c r="B3" t="s" s="11">
        <v>161</v>
      </c>
    </row>
    <row r="5">
      <c r="B5" t="s" s="51">
        <v>162</v>
      </c>
      <c r="C5" t="s" s="4">
        <v>114</v>
      </c>
      <c r="D5" t="s" s="3">
        <v>236</v>
      </c>
    </row>
    <row r="6">
      <c r="B6" t="s" s="23">
        <v>163</v>
      </c>
      <c r="C6" s="59">
        <v>46388</v>
      </c>
      <c r="D6" t="s">
        <v>635</v>
      </c>
    </row>
    <row r="7">
      <c r="B7" t="s" s="23">
        <v>164</v>
      </c>
      <c r="C7" s="8">
        <f>C6-1</f>
        <v>46387</v>
      </c>
      <c r="D7" t="s">
        <v>238</v>
      </c>
    </row>
    <row r="8">
      <c r="B8" t="s" s="23">
        <v>165</v>
      </c>
      <c r="C8" s="52">
        <v>46371</v>
      </c>
      <c r="D8" t="s">
        <v>239</v>
      </c>
    </row>
    <row r="9">
      <c r="B9" t="s" s="23">
        <v>166</v>
      </c>
      <c r="C9" s="60">
        <v>10</v>
      </c>
      <c r="D9" t="s">
        <v>240</v>
      </c>
    </row>
    <row r="10">
      <c r="B10" t="s" s="23">
        <v>167</v>
      </c>
      <c r="C10" s="8">
        <f>EOMONTH(C6,C9*12-1)</f>
        <v>50040</v>
      </c>
      <c r="D10" t="s">
        <v>241</v>
      </c>
    </row>
    <row r="11">
      <c r="B11" s="23"/>
    </row>
    <row r="12">
      <c r="B12" t="s" s="51">
        <v>168</v>
      </c>
      <c r="C12" s="3"/>
      <c r="D12" s="3"/>
    </row>
    <row r="13">
      <c r="B13" t="s" s="23">
        <v>169</v>
      </c>
      <c r="C13" s="61">
        <v>0.01</v>
      </c>
      <c r="D13" t="s">
        <v>242</v>
      </c>
    </row>
    <row r="14">
      <c r="B14" t="s" s="23">
        <v>170</v>
      </c>
      <c r="C14" s="55">
        <v>25000</v>
      </c>
      <c r="D14" t="s">
        <v>243</v>
      </c>
    </row>
    <row r="15">
      <c r="B15" t="s" s="23">
        <v>171</v>
      </c>
      <c r="C15" s="55">
        <v>38500</v>
      </c>
      <c r="D15" t="s">
        <v>244</v>
      </c>
    </row>
    <row r="16">
      <c r="B16" t="s" s="23">
        <v>630</v>
      </c>
      <c r="C16" s="55">
        <v>0</v>
      </c>
      <c r="D16" t="s">
        <v>631</v>
      </c>
    </row>
    <row r="17">
      <c r="B17" t="s" s="23">
        <v>173</v>
      </c>
      <c r="C17" s="60">
        <v>1</v>
      </c>
      <c r="D17" t="s">
        <v>246</v>
      </c>
    </row>
    <row r="18">
      <c r="B18" t="s" s="23">
        <v>632</v>
      </c>
      <c r="C18" s="58">
        <f>ROUND(INDEX('Rent Roll'!$L$7:$L$26,MATCH("B-200",'Rent Roll'!$B$7:$B$26,0))/12,2)*IF(C8&gt;=C51,0,(EOMONTH(C8,0)-C8)/DAY(EOMONTH(C8,0))+(YEAR(C51)-YEAR(C8))*12+MONTH(C51)-MONTH(C8))</f>
        <v>17283.870967741932</v>
      </c>
      <c r="D18" t="s">
        <v>633</v>
      </c>
    </row>
    <row r="19">
      <c r="B19" s="23"/>
    </row>
    <row r="20">
      <c r="B20" t="s" s="51">
        <v>175</v>
      </c>
      <c r="C20" s="3"/>
      <c r="D20" s="3"/>
    </row>
    <row r="21">
      <c r="B21" t="s" s="23">
        <v>176</v>
      </c>
      <c r="C21" s="55">
        <v>20000</v>
      </c>
      <c r="D21" t="s">
        <v>248</v>
      </c>
    </row>
    <row r="22">
      <c r="B22" t="s" s="23">
        <v>177</v>
      </c>
      <c r="C22" s="56">
        <v>14.5</v>
      </c>
      <c r="D22" t="s">
        <v>249</v>
      </c>
    </row>
    <row r="23">
      <c r="B23" t="s" s="23">
        <v>178</v>
      </c>
      <c r="C23" s="56">
        <v>12.75</v>
      </c>
      <c r="D23" t="s">
        <v>249</v>
      </c>
    </row>
    <row r="24">
      <c r="B24" t="s" s="23">
        <v>179</v>
      </c>
      <c r="C24" s="61">
        <v>0.03</v>
      </c>
      <c r="D24" t="s">
        <v>250</v>
      </c>
    </row>
    <row r="25">
      <c r="B25" t="s" s="23">
        <v>180</v>
      </c>
      <c r="C25" s="61">
        <v>0.035</v>
      </c>
      <c r="D25" t="s">
        <v>251</v>
      </c>
    </row>
    <row r="26">
      <c r="B26" t="s" s="23">
        <v>181</v>
      </c>
      <c r="C26" s="60">
        <v>60</v>
      </c>
      <c r="D26" t="s">
        <v>252</v>
      </c>
    </row>
    <row r="27">
      <c r="B27" t="s" s="23">
        <v>182</v>
      </c>
      <c r="C27" s="41">
        <f>'Lease Comps'!F15*12</f>
        <v>84</v>
      </c>
      <c r="D27" t="s">
        <v>253</v>
      </c>
    </row>
    <row r="28">
      <c r="B28" t="s" s="23">
        <v>183</v>
      </c>
      <c r="C28" s="57">
        <f>'Lease Comps'!G14</f>
        <v>3</v>
      </c>
      <c r="D28" t="s">
        <v>254</v>
      </c>
    </row>
    <row r="29">
      <c r="B29" t="s" s="23">
        <v>184</v>
      </c>
      <c r="C29" s="57">
        <f>'Lease Comps'!G15</f>
        <v>5.5</v>
      </c>
      <c r="D29" t="s">
        <v>253</v>
      </c>
    </row>
    <row r="30">
      <c r="B30" t="s" s="23">
        <v>185</v>
      </c>
      <c r="C30" s="42">
        <f>'Lease Comps'!H14</f>
        <v>3.8333333333333335</v>
      </c>
      <c r="D30" t="s">
        <v>255</v>
      </c>
    </row>
    <row r="31">
      <c r="B31" t="s" s="23">
        <v>186</v>
      </c>
      <c r="C31" s="42">
        <f>'Lease Comps'!H15</f>
        <v>3.75</v>
      </c>
      <c r="D31" t="s">
        <v>253</v>
      </c>
    </row>
    <row r="32">
      <c r="B32" t="s" s="23">
        <v>187</v>
      </c>
      <c r="C32" s="61">
        <v>0.03</v>
      </c>
      <c r="D32" t="s">
        <v>256</v>
      </c>
    </row>
    <row r="33">
      <c r="B33" t="s" s="23">
        <v>188</v>
      </c>
      <c r="C33" s="46">
        <v>0.7</v>
      </c>
      <c r="D33" t="s">
        <v>257</v>
      </c>
    </row>
    <row r="34">
      <c r="B34" t="s" s="23">
        <v>189</v>
      </c>
      <c r="C34" s="60">
        <v>6</v>
      </c>
      <c r="D34" t="s">
        <v>258</v>
      </c>
    </row>
    <row r="35">
      <c r="B35" t="s" s="23">
        <v>190</v>
      </c>
      <c r="C35" s="39">
        <v>0.95</v>
      </c>
      <c r="D35" t="s">
        <v>259</v>
      </c>
    </row>
    <row r="36">
      <c r="B36" t="s" s="23">
        <v>191</v>
      </c>
      <c r="C36" s="53">
        <v>60</v>
      </c>
      <c r="D36" t="s">
        <v>260</v>
      </c>
    </row>
    <row r="37">
      <c r="B37" t="s" s="23">
        <v>192</v>
      </c>
      <c r="C37" s="46">
        <v>1</v>
      </c>
      <c r="D37" t="s">
        <v>261</v>
      </c>
    </row>
    <row r="38">
      <c r="B38" t="s" s="23">
        <v>193</v>
      </c>
      <c r="C38" s="46">
        <v>0.5</v>
      </c>
      <c r="D38" t="s">
        <v>262</v>
      </c>
    </row>
    <row r="39">
      <c r="B39" t="s" s="23">
        <v>194</v>
      </c>
      <c r="C39" s="61">
        <v>0.06</v>
      </c>
      <c r="D39" t="s">
        <v>263</v>
      </c>
    </row>
    <row r="40">
      <c r="B40" t="s" s="23">
        <v>195</v>
      </c>
      <c r="C40" s="61">
        <v>0.03</v>
      </c>
      <c r="D40" t="s">
        <v>263</v>
      </c>
    </row>
    <row r="41">
      <c r="B41" t="s" s="23">
        <v>196</v>
      </c>
      <c r="C41" s="61">
        <v>0.01</v>
      </c>
      <c r="D41" t="s">
        <v>264</v>
      </c>
    </row>
    <row r="42">
      <c r="B42" s="23"/>
    </row>
    <row r="43">
      <c r="B43" t="s" s="51">
        <v>197</v>
      </c>
      <c r="C43" s="3"/>
      <c r="D43" s="3"/>
    </row>
    <row r="44">
      <c r="B44" t="s" s="23">
        <v>198</v>
      </c>
      <c r="C44" s="56">
        <v>11.25</v>
      </c>
      <c r="D44" t="s">
        <v>265</v>
      </c>
    </row>
    <row r="45">
      <c r="B45" t="s" s="23">
        <v>199</v>
      </c>
      <c r="C45" s="46">
        <v>1</v>
      </c>
      <c r="D45" t="s">
        <v>266</v>
      </c>
    </row>
    <row r="46">
      <c r="B46" t="s" s="23">
        <v>200</v>
      </c>
      <c r="C46" s="52">
        <v>46934</v>
      </c>
      <c r="D46" t="s">
        <v>267</v>
      </c>
    </row>
    <row r="47">
      <c r="B47" t="s" s="23">
        <v>201</v>
      </c>
      <c r="C47" s="53">
        <v>3</v>
      </c>
      <c r="D47" t="s">
        <v>268</v>
      </c>
    </row>
    <row r="48">
      <c r="B48" t="s" s="23">
        <v>202</v>
      </c>
      <c r="C48" s="76">
        <f>SUMIFS('Rent Schedules'!$I$6:$I$122,'Rent Schedules'!$B$6:$B$122,"A-100",'Rent Schedules'!$D$6:$D$122,"In effect",'Rent Schedules'!$E$6:$E$122,"&lt;="&amp;C46,'Rent Schedules'!$F$6:$F$122,"&gt;="&amp;C46)</f>
        <v>31642</v>
      </c>
      <c r="D48" t="s">
        <v>269</v>
      </c>
    </row>
    <row r="49">
      <c r="B49" t="s" s="23">
        <v>203</v>
      </c>
      <c r="C49" s="62">
        <v>0</v>
      </c>
      <c r="D49" t="s">
        <v>270</v>
      </c>
    </row>
    <row r="50">
      <c r="B50" t="s" s="23">
        <v>204</v>
      </c>
      <c r="C50" s="30">
        <f>C47*C48+C49</f>
        <v>94926</v>
      </c>
      <c r="D50" t="s">
        <v>271</v>
      </c>
    </row>
    <row r="51">
      <c r="B51" t="s" s="23">
        <v>205</v>
      </c>
      <c r="C51" s="52">
        <v>46418</v>
      </c>
      <c r="D51" t="s">
        <v>272</v>
      </c>
    </row>
    <row r="52">
      <c r="B52" s="23"/>
    </row>
    <row r="53">
      <c r="B53" t="s" s="51">
        <v>206</v>
      </c>
      <c r="C53" s="3"/>
      <c r="D53" s="3"/>
    </row>
    <row r="54">
      <c r="B54" t="s" s="23">
        <v>207</v>
      </c>
      <c r="C54" s="54">
        <v>0.03</v>
      </c>
      <c r="D54" t="s">
        <v>273</v>
      </c>
    </row>
    <row r="55">
      <c r="B55" t="s" s="23">
        <v>208</v>
      </c>
      <c r="C55" s="58">
        <f>'T12 and OM'!C12</f>
        <v>104328</v>
      </c>
      <c r="D55" t="s">
        <v>274</v>
      </c>
    </row>
    <row r="56">
      <c r="B56" t="s" s="23">
        <v>209</v>
      </c>
      <c r="C56" s="58">
        <f>'T12 and OM'!C13</f>
        <v>335340</v>
      </c>
      <c r="D56" t="s">
        <v>274</v>
      </c>
    </row>
    <row r="57">
      <c r="B57" t="s" s="23">
        <v>210</v>
      </c>
      <c r="C57" s="58">
        <f>'T12 and OM'!C15</f>
        <v>24999.96</v>
      </c>
      <c r="D57" t="s">
        <v>274</v>
      </c>
    </row>
    <row r="58">
      <c r="B58" t="s" s="23">
        <v>211</v>
      </c>
      <c r="C58" s="58">
        <f>'T12 and OM'!C16</f>
        <v>38000</v>
      </c>
      <c r="D58" t="s">
        <v>275</v>
      </c>
    </row>
    <row r="59">
      <c r="B59" t="s" s="23">
        <v>212</v>
      </c>
      <c r="C59" s="60">
        <v>2028</v>
      </c>
      <c r="D59" t="s">
        <v>276</v>
      </c>
    </row>
    <row r="60">
      <c r="B60" t="s" s="23">
        <v>213</v>
      </c>
      <c r="C60" s="58">
        <f>'T12 and OM'!C14</f>
        <v>112758.25</v>
      </c>
      <c r="D60" t="s">
        <v>274</v>
      </c>
    </row>
    <row r="61">
      <c r="B61" t="s" s="23">
        <v>214</v>
      </c>
      <c r="C61" s="58">
        <f>'T12 and OM'!C6+'T12 and OM'!C7</f>
        <v>3758608.01</v>
      </c>
      <c r="D61" t="s">
        <v>274</v>
      </c>
    </row>
    <row r="62">
      <c r="B62" t="s" s="23">
        <v>215</v>
      </c>
      <c r="C62" s="16">
        <f>C60/C61</f>
        <v>0.030000002580742653</v>
      </c>
      <c r="D62" t="s">
        <v>277</v>
      </c>
    </row>
    <row r="63">
      <c r="B63" t="s" s="23">
        <v>216</v>
      </c>
      <c r="C63" s="58">
        <f>'T12 and OM'!C8</f>
        <v>6000</v>
      </c>
      <c r="D63" t="s">
        <v>278</v>
      </c>
    </row>
    <row r="64">
      <c r="B64" t="s" s="23">
        <v>217</v>
      </c>
      <c r="C64" s="54">
        <v>0.05</v>
      </c>
      <c r="D64" t="s">
        <v>279</v>
      </c>
    </row>
    <row r="65">
      <c r="B65" s="23"/>
    </row>
    <row r="66">
      <c r="B66" t="s" s="51">
        <v>218</v>
      </c>
      <c r="C66" s="3"/>
      <c r="D66" s="3"/>
    </row>
    <row r="67">
      <c r="B67" t="s" s="23">
        <v>219</v>
      </c>
      <c r="C67" s="55">
        <v>28400000</v>
      </c>
      <c r="D67" t="s">
        <v>280</v>
      </c>
    </row>
    <row r="68">
      <c r="B68" t="s" s="23">
        <v>220</v>
      </c>
      <c r="C68" s="38">
        <v>0.0225</v>
      </c>
      <c r="D68" t="s">
        <v>280</v>
      </c>
    </row>
    <row r="69">
      <c r="B69" t="s" s="23">
        <v>221</v>
      </c>
      <c r="C69" s="30">
        <f>C67*C68</f>
        <v>639000</v>
      </c>
      <c r="D69" t="s">
        <v>281</v>
      </c>
    </row>
    <row r="70">
      <c r="B70" t="s" s="23">
        <v>222</v>
      </c>
      <c r="C70" s="46">
        <v>1</v>
      </c>
      <c r="D70" t="s">
        <v>282</v>
      </c>
    </row>
    <row r="71">
      <c r="B71" t="s" s="23">
        <v>223</v>
      </c>
      <c r="C71" s="58">
        <f>Dashboard!$C$6*C70</f>
        <v>48000000</v>
      </c>
      <c r="D71" t="s">
        <v>283</v>
      </c>
    </row>
    <row r="72">
      <c r="B72" t="s" s="23">
        <v>224</v>
      </c>
      <c r="C72" s="30">
        <f>C71*C68</f>
        <v>1080000</v>
      </c>
      <c r="D72" t="s">
        <v>284</v>
      </c>
    </row>
    <row r="73">
      <c r="B73" t="s" s="23">
        <v>225</v>
      </c>
      <c r="C73" s="54">
        <v>0.02</v>
      </c>
      <c r="D73" t="s">
        <v>273</v>
      </c>
    </row>
    <row r="74">
      <c r="B74" s="23"/>
    </row>
    <row r="75">
      <c r="B75" t="s" s="51">
        <v>226</v>
      </c>
      <c r="C75" s="3"/>
      <c r="D75" s="3"/>
    </row>
    <row r="76">
      <c r="B76" t="s" s="23">
        <v>227</v>
      </c>
      <c r="C76" s="61">
        <v>0.03</v>
      </c>
      <c r="D76" t="s">
        <v>285</v>
      </c>
    </row>
    <row r="77">
      <c r="B77" t="s" s="23">
        <v>228</v>
      </c>
      <c r="C77" s="56">
        <v>0.15</v>
      </c>
      <c r="D77" t="s">
        <v>286</v>
      </c>
    </row>
    <row r="78">
      <c r="B78" t="s" s="23">
        <v>229</v>
      </c>
      <c r="C78" s="49">
        <f>C54</f>
        <v>0.03</v>
      </c>
      <c r="D78" t="s">
        <v>287</v>
      </c>
    </row>
    <row r="79">
      <c r="B79" s="23"/>
    </row>
    <row r="80">
      <c r="B80" t="s" s="51">
        <v>230</v>
      </c>
      <c r="C80" s="3"/>
      <c r="D80" s="3"/>
    </row>
    <row r="81">
      <c r="B81" t="s" s="23">
        <v>231</v>
      </c>
      <c r="C81" s="61">
        <v>0.015</v>
      </c>
      <c r="D81" t="s">
        <v>288</v>
      </c>
    </row>
    <row r="82">
      <c r="B82" t="s" s="23">
        <v>232</v>
      </c>
      <c r="C82" s="60">
        <v>2028</v>
      </c>
      <c r="D82" t="s">
        <v>289</v>
      </c>
    </row>
    <row r="83">
      <c r="B83" t="s" s="23">
        <v>233</v>
      </c>
      <c r="C83" s="61">
        <v>0.08</v>
      </c>
      <c r="D83" t="s">
        <v>290</v>
      </c>
    </row>
    <row r="84">
      <c r="B84" s="23"/>
    </row>
    <row r="85">
      <c r="B85" t="s" s="51">
        <v>234</v>
      </c>
      <c r="C85" s="3"/>
      <c r="D85" s="3"/>
    </row>
    <row r="86">
      <c r="B86" t="s" s="23">
        <v>235</v>
      </c>
      <c r="C86" s="55">
        <v>248400</v>
      </c>
      <c r="D86" t="s">
        <v>291</v>
      </c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65"/>
  <sheetViews>
    <sheetView showGridLines="0" workbookViewId="0">
      <selection activeCell="A1" sqref="A1"/>
    </sheetView>
  </sheetViews>
  <cols>
    <col min="2" max="2" width="70.359375" customWidth="1"/>
    <col min="3" max="3" width="16.07421875" customWidth="1"/>
    <col min="4" max="13" width="15.21875" customWidth="1"/>
    <col min="14" max="14" width="16.64453125" customWidth="1"/>
  </cols>
  <sheetData>
    <row r="2">
      <c r="B2" t="s" s="10">
        <v>464</v>
      </c>
    </row>
    <row r="3">
      <c r="B3" t="s" s="11">
        <v>465</v>
      </c>
    </row>
    <row r="5">
      <c r="B5" t="s" s="3">
        <v>466</v>
      </c>
      <c r="C5" t="s" s="4">
        <v>91</v>
      </c>
      <c r="D5" t="s" s="63">
        <v>510</v>
      </c>
      <c r="E5" s="3"/>
      <c r="F5" s="3"/>
    </row>
    <row r="6">
      <c r="B6" t="s" s="23">
        <v>467</v>
      </c>
      <c r="C6" s="40">
        <f>'T12 and OM'!C27</f>
        <v>2879326</v>
      </c>
      <c r="D6" t="s">
        <v>511</v>
      </c>
    </row>
    <row r="7">
      <c r="B7" t="s" s="9">
        <v>468</v>
      </c>
      <c r="C7" s="19"/>
    </row>
    <row r="8">
      <c r="B8" t="s" s="23">
        <v>469</v>
      </c>
      <c r="C8" s="40">
        <f>'T12 and OM'!C32</f>
        <v>-8610</v>
      </c>
      <c r="D8" t="s">
        <v>512</v>
      </c>
    </row>
    <row r="9">
      <c r="B9" t="s" s="23">
        <v>470</v>
      </c>
      <c r="C9" s="40">
        <f>'T12 and OM'!C33</f>
        <v>-5472</v>
      </c>
      <c r="D9" t="s">
        <v>513</v>
      </c>
    </row>
    <row r="10">
      <c r="B10" t="s" s="23">
        <v>471</v>
      </c>
      <c r="C10" s="40">
        <f>'T12 and OM'!C34</f>
        <v>-100650</v>
      </c>
      <c r="D10" t="s">
        <v>514</v>
      </c>
    </row>
    <row r="11">
      <c r="B11" t="s" s="9">
        <v>472</v>
      </c>
      <c r="C11" s="19"/>
    </row>
    <row r="12">
      <c r="B12" t="s" s="23">
        <v>473</v>
      </c>
      <c r="C12" s="40">
        <f>-'T12 and OM'!C9</f>
        <v>-142000</v>
      </c>
      <c r="D12" t="s">
        <v>515</v>
      </c>
    </row>
    <row r="13">
      <c r="B13" t="s" s="23">
        <v>474</v>
      </c>
      <c r="C13" s="40">
        <f>-'T12 and OM'!C25</f>
        <v>-38000</v>
      </c>
      <c r="D13" t="s">
        <v>516</v>
      </c>
    </row>
    <row r="14">
      <c r="B14" t="s" s="9">
        <v>475</v>
      </c>
      <c r="C14" s="19"/>
    </row>
    <row r="15">
      <c r="B15" t="s" s="23">
        <v>476</v>
      </c>
      <c r="C15" s="40">
        <f>-(Assumptions!C72-'T12 and OM'!C11)</f>
        <v>-441000</v>
      </c>
      <c r="D15" t="s">
        <v>517</v>
      </c>
    </row>
    <row r="16">
      <c r="B16" t="s" s="23">
        <v>477</v>
      </c>
      <c r="C16" s="40">
        <f>SUMPRODUCT('Rent Roll'!G7:G26,'Rent Roll'!F7:F26,--(LEFT('Rent Roll'!N7:N26,3)="NNN"))*(Assumptions!C72-'T12 and OM'!C11)</f>
        <v>393952.8985507246</v>
      </c>
      <c r="D16" t="s">
        <v>518</v>
      </c>
    </row>
    <row r="17">
      <c r="B17" t="s" s="9">
        <v>478</v>
      </c>
      <c r="C17" s="19"/>
    </row>
    <row r="18">
      <c r="B18" t="s" s="23">
        <v>479</v>
      </c>
      <c r="C18" s="40">
        <f>'Rent Roll'!Y27-C16-'T12 and OM'!C22</f>
        <v>29495.45086992765</v>
      </c>
      <c r="D18" t="s">
        <v>519</v>
      </c>
    </row>
    <row r="19">
      <c r="B19" t="s" s="23">
        <v>480</v>
      </c>
      <c r="C19" s="40">
        <f>-(Assumptions!C62*('Rent Roll'!L27+'Rent Roll'!Y27)-'T12 and OM'!C14)</f>
        <v>-14935.811467468971</v>
      </c>
      <c r="D19" t="s">
        <v>520</v>
      </c>
    </row>
    <row r="20">
      <c r="B20" t="s" s="23">
        <v>539</v>
      </c>
      <c r="C20" s="72">
        <f>-('T12 and OM'!C17+'T12 and OM'!C24)</f>
        <v>-0.2099999999627471</v>
      </c>
      <c r="D20" t="s">
        <v>540</v>
      </c>
    </row>
    <row r="21">
      <c r="B21" t="s" s="21">
        <v>481</v>
      </c>
      <c r="C21" s="22">
        <f>SUM(C6:C20)</f>
        <v>2552106.327953183</v>
      </c>
      <c r="D21" s="21"/>
    </row>
    <row r="22">
      <c r="B22" t="s" s="23">
        <v>482</v>
      </c>
      <c r="C22" s="77">
        <f>C21/Dashboard!C6</f>
        <v>0.05316888183235798</v>
      </c>
    </row>
    <row r="23">
      <c r="B23" t="s" s="23">
        <v>541</v>
      </c>
      <c r="C23" s="74">
        <f>'Rent Roll'!L27+'Rent Roll'!Y27+'T12 and OM'!C8-Assumptions!C72-'T12 and OM'!C12-'T12 and OM'!C13-Assumptions!C62*('Rent Roll'!L27+'Rent Roll'!Y27)-'T12 and OM'!C15-'T12 and OM'!C16-C21</f>
        <v>0</v>
      </c>
    </row>
    <row r="25">
      <c r="B25" t="s" s="3">
        <v>484</v>
      </c>
      <c r="C25" t="s" s="4">
        <v>91</v>
      </c>
      <c r="D25" t="s" s="63">
        <v>510</v>
      </c>
      <c r="E25" s="3"/>
      <c r="F25" s="3"/>
    </row>
    <row r="26">
      <c r="B26" t="s" s="23">
        <v>485</v>
      </c>
      <c r="C26" s="19">
        <f>C21</f>
        <v>2552106.327953183</v>
      </c>
    </row>
    <row r="27">
      <c r="B27" t="s" s="23">
        <v>486</v>
      </c>
      <c r="C27" s="40">
        <f>'Annual CF'!D9-'Rent Roll'!L27</f>
        <v>-196143.15000000037</v>
      </c>
      <c r="D27" t="s">
        <v>521</v>
      </c>
    </row>
    <row r="28">
      <c r="B28" t="s" s="23">
        <v>487</v>
      </c>
      <c r="C28" s="40">
        <f>'Annual CF'!D10</f>
        <v>655471.2916666667</v>
      </c>
      <c r="D28" t="s">
        <v>522</v>
      </c>
    </row>
    <row r="29">
      <c r="B29" t="s" s="23">
        <v>488</v>
      </c>
      <c r="C29" s="40">
        <f>'Annual CF'!D11</f>
        <v>-229721.08333333334</v>
      </c>
      <c r="D29" t="s">
        <v>523</v>
      </c>
    </row>
    <row r="30">
      <c r="B30" t="s" s="23">
        <v>489</v>
      </c>
      <c r="C30" s="40">
        <f>'Annual CF'!D12</f>
        <v>-130361.98750000002</v>
      </c>
      <c r="D30" t="s">
        <v>524</v>
      </c>
    </row>
    <row r="31">
      <c r="B31" t="s" s="23">
        <v>490</v>
      </c>
      <c r="C31" s="40">
        <f>'Annual CF'!D14-'Rent Roll'!Y27</f>
        <v>77604.63558773999</v>
      </c>
      <c r="D31" t="s">
        <v>525</v>
      </c>
    </row>
    <row r="32">
      <c r="B32" t="s" s="23">
        <v>491</v>
      </c>
      <c r="C32" s="40">
        <f>'Annual CF'!D16</f>
        <v>-44333.180558417254</v>
      </c>
      <c r="D32" t="s">
        <v>526</v>
      </c>
    </row>
    <row r="33">
      <c r="B33" t="s" s="23">
        <v>492</v>
      </c>
      <c r="C33" s="40">
        <f>'Annual CF'!D17-'T12 and OM'!C8</f>
        <v>180</v>
      </c>
      <c r="D33" t="s">
        <v>527</v>
      </c>
    </row>
    <row r="34">
      <c r="B34" t="s" s="23">
        <v>493</v>
      </c>
      <c r="C34" s="40">
        <f>('Annual CF'!D21+'Annual CF'!D22+'Annual CF'!D23+'Annual CF'!D25+'Annual CF'!D26)+(Assumptions!C72+'T12 and OM'!C12+'T12 and OM'!C13+'T12 and OM'!C15+'T12 and OM'!C16)</f>
        <v>-15080.03879999998</v>
      </c>
      <c r="D34" t="s">
        <v>528</v>
      </c>
    </row>
    <row r="35">
      <c r="B35" t="s" s="23">
        <v>494</v>
      </c>
      <c r="C35" s="40">
        <f>'Annual CF'!D24+Assumptions!C62*('Rent Roll'!L27+'Rent Roll'!Y27)</f>
        <v>-5305.491649035772</v>
      </c>
      <c r="D35" t="s">
        <v>529</v>
      </c>
    </row>
    <row r="36">
      <c r="B36" t="s" s="21">
        <v>495</v>
      </c>
      <c r="C36" s="22">
        <f>SUM(C26:C35)</f>
        <v>2664417.3233668036</v>
      </c>
      <c r="D36" s="21"/>
    </row>
    <row r="37">
      <c r="B37" t="s" s="23">
        <v>496</v>
      </c>
      <c r="C37" s="40">
        <f>'Annual CF'!D29</f>
        <v>2664417.3233668036</v>
      </c>
    </row>
    <row r="38">
      <c r="B38" t="s" s="23">
        <v>497</v>
      </c>
      <c r="C38" s="20">
        <f>C36-C37</f>
        <v>0</v>
      </c>
    </row>
    <row r="39">
      <c r="B39" t="s" s="23">
        <v>498</v>
      </c>
      <c r="C39" s="77">
        <f>C36/Dashboard!C6</f>
        <v>0.05550869423680841</v>
      </c>
    </row>
    <row r="41">
      <c r="B41" t="s" s="3">
        <v>499</v>
      </c>
      <c r="C41" t="s" s="4">
        <v>509</v>
      </c>
      <c r="D41" t="s" s="4">
        <v>530</v>
      </c>
      <c r="E41" t="s" s="4">
        <v>505</v>
      </c>
      <c r="F41" t="s" s="3">
        <v>531</v>
      </c>
    </row>
    <row r="42">
      <c r="B42" t="s" s="23">
        <v>500</v>
      </c>
      <c r="C42" s="40">
        <f>'T12 and OM'!C41</f>
        <v>3386848.166666666</v>
      </c>
      <c r="D42" s="40">
        <f>'Annual CF'!D13</f>
        <v>3001495.0708333333</v>
      </c>
      <c r="E42" s="19">
        <f>D42-C42</f>
        <v>-385353.09583333274</v>
      </c>
      <c r="F42" t="s">
        <v>532</v>
      </c>
    </row>
    <row r="43">
      <c r="B43" t="s" s="23">
        <v>53</v>
      </c>
      <c r="C43" s="40">
        <f>'T12 and OM'!C42</f>
        <v>1082447.3867899592</v>
      </c>
      <c r="D43" s="40">
        <f>'Annual CF'!D14</f>
        <v>1431822.9850083923</v>
      </c>
      <c r="E43" s="19">
        <f>D43-C43</f>
        <v>349375.5982184331</v>
      </c>
      <c r="F43" t="s">
        <v>533</v>
      </c>
    </row>
    <row r="44">
      <c r="B44" t="s" s="23">
        <v>404</v>
      </c>
      <c r="C44" s="40">
        <f>'T12 and OM'!C43</f>
        <v>-89385.9110691325</v>
      </c>
      <c r="D44" s="40">
        <f>'Annual CF'!D16</f>
        <v>-44333.180558417254</v>
      </c>
      <c r="E44" s="19">
        <f>D44-C44</f>
        <v>45052.73051071525</v>
      </c>
      <c r="F44" t="s">
        <v>534</v>
      </c>
    </row>
    <row r="45">
      <c r="B45" t="s" s="23">
        <v>85</v>
      </c>
      <c r="C45" s="40">
        <f>'T12 and OM'!C44</f>
        <v>6180</v>
      </c>
      <c r="D45" s="40">
        <f>'Annual CF'!D17</f>
        <v>6180</v>
      </c>
      <c r="E45" s="19">
        <f>D45-C45</f>
        <v>0</v>
      </c>
    </row>
    <row r="46">
      <c r="B46" t="s" s="21">
        <v>86</v>
      </c>
      <c r="C46" s="22">
        <f>SUM(C42:C45)</f>
        <v>4386089.642387493</v>
      </c>
      <c r="D46" s="22">
        <f>SUM(D42:D45)</f>
        <v>4395164.875283308</v>
      </c>
      <c r="E46" s="22">
        <f>D46-C46</f>
        <v>9075.232895815745</v>
      </c>
      <c r="F46" s="21"/>
    </row>
    <row r="47">
      <c r="B47" t="s" s="23">
        <v>57</v>
      </c>
      <c r="C47" s="40">
        <f>'T12 and OM'!C46</f>
        <v>-651780</v>
      </c>
      <c r="D47" s="40">
        <f>'Annual CF'!D21</f>
        <v>-1080000</v>
      </c>
      <c r="E47" s="19">
        <f>D47-C47</f>
        <v>-428220</v>
      </c>
      <c r="F47" t="s">
        <v>535</v>
      </c>
    </row>
    <row r="48">
      <c r="B48" t="s" s="23">
        <v>58</v>
      </c>
      <c r="C48" s="40">
        <f>'T12 and OM'!C47</f>
        <v>-107457.84000000003</v>
      </c>
      <c r="D48" s="40">
        <f>'Annual CF'!D22</f>
        <v>-107457.84000000003</v>
      </c>
      <c r="E48" s="19">
        <f>D48-C48</f>
        <v>0</v>
      </c>
    </row>
    <row r="49">
      <c r="B49" t="s" s="23">
        <v>59</v>
      </c>
      <c r="C49" s="40">
        <f>'T12 and OM'!C48</f>
        <v>-345400.19999999995</v>
      </c>
      <c r="D49" s="40">
        <f>'Annual CF'!D23</f>
        <v>-345400.19999999995</v>
      </c>
      <c r="E49" s="19">
        <f>D49-C49</f>
        <v>0</v>
      </c>
    </row>
    <row r="50">
      <c r="B50" t="s" s="23">
        <v>60</v>
      </c>
      <c r="C50" s="40">
        <f>'T12 and OM'!C49</f>
        <v>-116140.74</v>
      </c>
      <c r="D50" s="40">
        <f>'Annual CF'!D24</f>
        <v>-132999.55311650474</v>
      </c>
      <c r="E50" s="19">
        <f>D50-C50</f>
        <v>-16858.813116504738</v>
      </c>
      <c r="F50" t="s">
        <v>536</v>
      </c>
    </row>
    <row r="51">
      <c r="B51" t="s" s="23">
        <v>61</v>
      </c>
      <c r="C51" s="40">
        <f>'T12 and OM'!C50</f>
        <v>-25750</v>
      </c>
      <c r="D51" s="40">
        <f>'Annual CF'!D25</f>
        <v>-25749.958800000004</v>
      </c>
      <c r="E51" s="19">
        <f>D51-C51</f>
        <v>0.04119999999602442</v>
      </c>
    </row>
    <row r="52">
      <c r="B52" t="s" s="23">
        <v>62</v>
      </c>
      <c r="C52" s="44">
        <v>0</v>
      </c>
      <c r="D52" s="40">
        <f>'Annual CF'!D26</f>
        <v>-39140</v>
      </c>
      <c r="E52" s="19">
        <f>D52-C52</f>
        <v>-39140</v>
      </c>
      <c r="F52" t="s">
        <v>537</v>
      </c>
    </row>
    <row r="53">
      <c r="B53" t="s" s="21">
        <v>63</v>
      </c>
      <c r="C53" s="22">
        <f>SUM(C47:C52)</f>
        <v>-1246528.78</v>
      </c>
      <c r="D53" s="22">
        <f>SUM(D47:D52)</f>
        <v>-1730747.5519165047</v>
      </c>
      <c r="E53" s="22">
        <f>D53-C53</f>
        <v>-484218.7719165047</v>
      </c>
      <c r="F53" s="21"/>
    </row>
    <row r="54">
      <c r="B54" t="s" s="21">
        <v>87</v>
      </c>
      <c r="C54" s="22">
        <f>C46+C53</f>
        <v>3139560.8623874923</v>
      </c>
      <c r="D54" s="22">
        <f>D46+D53</f>
        <v>2664417.3233668036</v>
      </c>
      <c r="E54" s="22">
        <f>D54-C54</f>
        <v>-475143.53902068874</v>
      </c>
      <c r="F54" s="21"/>
    </row>
    <row r="55">
      <c r="B55" t="s" s="23">
        <v>538</v>
      </c>
      <c r="C55" s="74">
        <f>'T12 and OM'!C52-C54</f>
        <v>0</v>
      </c>
      <c r="D55" s="74">
        <f>'Annual CF'!D29-D54</f>
        <v>0</v>
      </c>
      <c r="E55" s="19"/>
    </row>
    <row r="57">
      <c r="B57" t="s" s="3">
        <v>502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12"/>
    </row>
    <row r="58">
      <c r="B58" t="s" s="9">
        <v>441</v>
      </c>
      <c r="D58" s="67">
        <f>'Annual CF'!D5</f>
        <v>46752</v>
      </c>
      <c r="E58" s="67">
        <f>'Annual CF'!E5</f>
        <v>47118</v>
      </c>
      <c r="F58" s="67">
        <f>'Annual CF'!F5</f>
        <v>47483</v>
      </c>
      <c r="G58" s="67">
        <f>'Annual CF'!G5</f>
        <v>47848</v>
      </c>
      <c r="H58" s="67">
        <f>'Annual CF'!H5</f>
        <v>48213</v>
      </c>
      <c r="I58" s="67">
        <f>'Annual CF'!I5</f>
        <v>48579</v>
      </c>
      <c r="J58" s="67">
        <f>'Annual CF'!J5</f>
        <v>48944</v>
      </c>
      <c r="K58" s="67">
        <f>'Annual CF'!K5</f>
        <v>49309</v>
      </c>
      <c r="L58" s="67">
        <f>'Annual CF'!L5</f>
        <v>49674</v>
      </c>
      <c r="M58" s="67">
        <f>'Annual CF'!M5</f>
        <v>50040</v>
      </c>
      <c r="N58" t="s" s="79">
        <v>159</v>
      </c>
    </row>
    <row r="59">
      <c r="B59" t="s" s="23">
        <v>503</v>
      </c>
      <c r="D59" s="40">
        <f>'T12 and OM'!C52</f>
        <v>3139560.8623874923</v>
      </c>
      <c r="E59" s="40">
        <f>'T12 and OM'!D52</f>
        <v>3286417.6725073666</v>
      </c>
      <c r="F59" s="40">
        <f>'T12 and OM'!E52</f>
        <v>3488399.3948349226</v>
      </c>
      <c r="G59" s="40">
        <f>'T12 and OM'!F52</f>
        <v>3624908.4412863576</v>
      </c>
      <c r="H59" s="40">
        <f>'T12 and OM'!G52</f>
        <v>3747475.6834688056</v>
      </c>
      <c r="I59" s="40">
        <f>'T12 and OM'!H52</f>
        <v>3893799.08490182</v>
      </c>
      <c r="J59" s="40">
        <f>'T12 and OM'!I52</f>
        <v>4048567.5536243077</v>
      </c>
      <c r="K59" s="40">
        <f>'T12 and OM'!J52</f>
        <v>4191319.4605691535</v>
      </c>
      <c r="L59" s="40">
        <f>'T12 and OM'!K52</f>
        <v>4339097.304130474</v>
      </c>
      <c r="M59" s="40">
        <f>'T12 and OM'!L52</f>
        <v>4492077.841857975</v>
      </c>
      <c r="N59" s="19">
        <f>SUM(D59:M59)</f>
        <v>38251623.29956868</v>
      </c>
    </row>
    <row r="60">
      <c r="B60" t="s" s="23">
        <v>504</v>
      </c>
      <c r="D60" s="40">
        <f>'Annual CF'!D29</f>
        <v>2664417.3233668036</v>
      </c>
      <c r="E60" s="40">
        <f>'Annual CF'!E29</f>
        <v>2915263.767101623</v>
      </c>
      <c r="F60" s="40">
        <f>'Annual CF'!F29</f>
        <v>3070667.4845066997</v>
      </c>
      <c r="G60" s="40">
        <f>'Annual CF'!G29</f>
        <v>3409926.1169133056</v>
      </c>
      <c r="H60" s="40">
        <f>'Annual CF'!H29</f>
        <v>3494408.6375873005</v>
      </c>
      <c r="I60" s="40">
        <f>'Annual CF'!I29</f>
        <v>3019718.57798836</v>
      </c>
      <c r="J60" s="40">
        <f>'Annual CF'!J29</f>
        <v>3570459.1275792457</v>
      </c>
      <c r="K60" s="40">
        <f>'Annual CF'!K29</f>
        <v>3563132.1877431925</v>
      </c>
      <c r="L60" s="40">
        <f>'Annual CF'!L29</f>
        <v>4007794.2823404963</v>
      </c>
      <c r="M60" s="40">
        <f>'Annual CF'!M29</f>
        <v>4027029.501645998</v>
      </c>
      <c r="N60" s="19">
        <f>SUM(D60:M60)</f>
        <v>33742817.006773025</v>
      </c>
    </row>
    <row r="61">
      <c r="B61" t="s" s="23">
        <v>505</v>
      </c>
      <c r="D61" s="19">
        <f>D60-D59</f>
        <v>-475143.53902068874</v>
      </c>
      <c r="E61" s="19">
        <f>E60-E59</f>
        <v>-371153.9054057435</v>
      </c>
      <c r="F61" s="19">
        <f>F60-F59</f>
        <v>-417731.9103282229</v>
      </c>
      <c r="G61" s="19">
        <f>G60-G59</f>
        <v>-214982.324373052</v>
      </c>
      <c r="H61" s="19">
        <f>H60-H59</f>
        <v>-253067.04588150512</v>
      </c>
      <c r="I61" s="19">
        <f>I60-I59</f>
        <v>-874080.5069134599</v>
      </c>
      <c r="J61" s="19">
        <f>J60-J59</f>
        <v>-478108.426045062</v>
      </c>
      <c r="K61" s="19">
        <f>K60-K59</f>
        <v>-628187.272825961</v>
      </c>
      <c r="L61" s="19">
        <f>L60-L59</f>
        <v>-331303.0217899778</v>
      </c>
      <c r="M61" s="19">
        <f>M60-M59</f>
        <v>-465048.34021197725</v>
      </c>
      <c r="N61" s="19">
        <f>N60-N59</f>
        <v>-4508806.292795658</v>
      </c>
    </row>
    <row r="62">
      <c r="B62" t="s" s="65">
        <v>506</v>
      </c>
      <c r="C62" s="32"/>
      <c r="D62" s="66">
        <f>D60/D59-1</f>
        <v>-0.1513407638351575</v>
      </c>
      <c r="E62" s="66">
        <f>E60/E59-1</f>
        <v>-0.11293570762798766</v>
      </c>
      <c r="F62" s="66">
        <f>F60/F59-1</f>
        <v>-0.11974887707718762</v>
      </c>
      <c r="G62" s="66">
        <f>G60/G59-1</f>
        <v>-0.05930696674279645</v>
      </c>
      <c r="H62" s="66">
        <f>H60/H59-1</f>
        <v>-0.06753000346282612</v>
      </c>
      <c r="I62" s="66">
        <f>I60/I59-1</f>
        <v>-0.2244801254134301</v>
      </c>
      <c r="J62" s="66">
        <f>J60/J59-1</f>
        <v>-0.11809323167080554</v>
      </c>
      <c r="K62" s="66">
        <f>K60/K59-1</f>
        <v>-0.14987816575085333</v>
      </c>
      <c r="L62" s="66">
        <f>L60/L59-1</f>
        <v>-0.07635298279082237</v>
      </c>
      <c r="M62" s="66">
        <f>M60/M59-1</f>
        <v>-0.10352633159616575</v>
      </c>
      <c r="N62" s="66">
        <f>N60/N59-1</f>
        <v>-0.11787228629448776</v>
      </c>
    </row>
    <row r="63">
      <c r="B63" t="s" s="23">
        <v>507</v>
      </c>
      <c r="D63" s="40">
        <f>'T12 and OM'!C55</f>
        <v>2952210.8623874923</v>
      </c>
      <c r="E63" s="40">
        <f>'T12 and OM'!D55</f>
        <v>3249067.6725073666</v>
      </c>
      <c r="F63" s="40">
        <f>'T12 and OM'!E55</f>
        <v>3451049.3948349226</v>
      </c>
      <c r="G63" s="40">
        <f>'T12 and OM'!F55</f>
        <v>3587558.4412863576</v>
      </c>
      <c r="H63" s="40">
        <f>'T12 and OM'!G55</f>
        <v>3710125.6834688056</v>
      </c>
      <c r="I63" s="40">
        <f>'T12 and OM'!H55</f>
        <v>3856449.08490182</v>
      </c>
      <c r="J63" s="40">
        <f>'T12 and OM'!I55</f>
        <v>4011217.5536243077</v>
      </c>
      <c r="K63" s="40">
        <f>'T12 and OM'!J55</f>
        <v>4153969.4605691535</v>
      </c>
      <c r="L63" s="40">
        <f>'T12 and OM'!K55</f>
        <v>4301747.304130474</v>
      </c>
      <c r="M63" s="40">
        <f>'T12 and OM'!L55</f>
        <v>4454727.841857975</v>
      </c>
      <c r="N63" s="19">
        <f>SUM(D63:M63)</f>
        <v>37728123.29956868</v>
      </c>
    </row>
    <row r="64">
      <c r="B64" t="s" s="23">
        <v>508</v>
      </c>
      <c r="D64" s="40">
        <f>'Annual CF'!D41</f>
        <v>1958233.5258318349</v>
      </c>
      <c r="E64" s="40">
        <f>'Annual CF'!E41</f>
        <v>2458983.7955378084</v>
      </c>
      <c r="F64" s="40">
        <f>'Annual CF'!F41</f>
        <v>2392038.4229620364</v>
      </c>
      <c r="G64" s="40">
        <f>'Annual CF'!G41</f>
        <v>3287075.222991615</v>
      </c>
      <c r="H64" s="40">
        <f>'Annual CF'!H41</f>
        <v>3362333.591267322</v>
      </c>
      <c r="I64" s="40">
        <f>'Annual CF'!I41</f>
        <v>2362305.41883258</v>
      </c>
      <c r="J64" s="40">
        <f>'Annual CF'!J41</f>
        <v>3297769.5057355803</v>
      </c>
      <c r="K64" s="40">
        <f>'Annual CF'!K41</f>
        <v>3121896.474247154</v>
      </c>
      <c r="L64" s="40">
        <f>'Annual CF'!L41</f>
        <v>3812240.715166921</v>
      </c>
      <c r="M64" s="40">
        <f>'Annual CF'!M41</f>
        <v>3754919.9612986757</v>
      </c>
      <c r="N64" s="19">
        <f>SUM(D64:M64)</f>
        <v>29807796.633871526</v>
      </c>
    </row>
    <row r="65">
      <c r="B65" t="s" s="23">
        <v>505</v>
      </c>
      <c r="D65" s="19">
        <f>D64-D63</f>
        <v>-993977.3365556574</v>
      </c>
      <c r="E65" s="19">
        <f>E64-E63</f>
        <v>-790083.8769695582</v>
      </c>
      <c r="F65" s="19">
        <f>F64-F63</f>
        <v>-1059010.9718728862</v>
      </c>
      <c r="G65" s="19">
        <f>G64-G63</f>
        <v>-300483.2182947425</v>
      </c>
      <c r="H65" s="19">
        <f>H64-H63</f>
        <v>-347792.09220148344</v>
      </c>
      <c r="I65" s="19">
        <f>I64-I63</f>
        <v>-1494143.6660692398</v>
      </c>
      <c r="J65" s="19">
        <f>J64-J63</f>
        <v>-713448.0478887274</v>
      </c>
      <c r="K65" s="19">
        <f>K64-K63</f>
        <v>-1032072.9863219997</v>
      </c>
      <c r="L65" s="19">
        <f>L64-L63</f>
        <v>-489506.5889635533</v>
      </c>
      <c r="M65" s="19">
        <f>M64-M63</f>
        <v>-699807.8805592996</v>
      </c>
      <c r="N65" s="19">
        <f>SUM(D65:M65)</f>
        <v>-7920326.665697148</v>
      </c>
    </row>
  </sheetData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4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1" sqref="A1"/>
    </sheetView>
  </sheetViews>
  <cols>
    <col min="2" max="2" width="55.21875" customWidth="1"/>
    <col min="3" max="3" width="1.50390625" customWidth="1"/>
    <col min="4" max="15" width="14.7890625" customWidth="1"/>
  </cols>
  <sheetData>
    <row r="2">
      <c r="B2" t="s" s="10">
        <v>439</v>
      </c>
    </row>
    <row r="3">
      <c r="B3" t="s" s="11">
        <v>440</v>
      </c>
    </row>
    <row r="5">
      <c r="B5" t="s" s="9">
        <v>441</v>
      </c>
      <c r="D5" s="67">
        <f>DATE(YEAR(Assumptions!$C$6),12,31)</f>
        <v>46752</v>
      </c>
      <c r="E5" s="64">
        <f>EDATE(D5,12)</f>
        <v>47118</v>
      </c>
      <c r="F5" s="64">
        <f>EDATE(E5,12)</f>
        <v>47483</v>
      </c>
      <c r="G5" s="64">
        <f>EDATE(F5,12)</f>
        <v>47848</v>
      </c>
      <c r="H5" s="64">
        <f>EDATE(G5,12)</f>
        <v>48213</v>
      </c>
      <c r="I5" s="64">
        <f>EDATE(H5,12)</f>
        <v>48579</v>
      </c>
      <c r="J5" s="64">
        <f>EDATE(I5,12)</f>
        <v>48944</v>
      </c>
      <c r="K5" s="64">
        <f>EDATE(J5,12)</f>
        <v>49309</v>
      </c>
      <c r="L5" s="64">
        <f>EDATE(K5,12)</f>
        <v>49674</v>
      </c>
      <c r="M5" s="87">
        <f>EDATE(L5,12)</f>
        <v>50040</v>
      </c>
      <c r="N5" s="64">
        <f>EDATE(M5,12)</f>
        <v>50405</v>
      </c>
      <c r="O5" t="s" s="79">
        <v>463</v>
      </c>
    </row>
    <row r="6">
      <c r="B6" t="s">
        <v>442</v>
      </c>
      <c r="D6" s="81">
        <f>1</f>
        <v>1</v>
      </c>
      <c r="E6" s="81">
        <f>D6+1</f>
        <v>2</v>
      </c>
      <c r="F6" s="81">
        <f>E6+1</f>
        <v>3</v>
      </c>
      <c r="G6" s="81">
        <f>F6+1</f>
        <v>4</v>
      </c>
      <c r="H6" s="81">
        <f>G6+1</f>
        <v>5</v>
      </c>
      <c r="I6" s="81">
        <f>H6+1</f>
        <v>6</v>
      </c>
      <c r="J6" s="81">
        <f>I6+1</f>
        <v>7</v>
      </c>
      <c r="K6" s="81">
        <f>J6+1</f>
        <v>8</v>
      </c>
      <c r="L6" s="81">
        <f>K6+1</f>
        <v>9</v>
      </c>
      <c r="M6" s="88">
        <f>L6+1</f>
        <v>10</v>
      </c>
      <c r="N6" s="81">
        <f>M6+1</f>
        <v>11</v>
      </c>
    </row>
    <row r="7">
      <c r="M7" s="89"/>
    </row>
    <row r="8">
      <c r="B8" t="s" s="3">
        <v>443</v>
      </c>
      <c r="C8" s="3"/>
      <c r="D8" s="3"/>
      <c r="E8" s="3"/>
      <c r="F8" s="3"/>
      <c r="G8" s="3"/>
      <c r="H8" s="3"/>
      <c r="I8" s="3"/>
      <c r="J8" s="3"/>
      <c r="K8" s="3"/>
      <c r="L8" s="3"/>
      <c r="M8" s="90"/>
      <c r="N8" s="3"/>
      <c r="O8" s="3"/>
    </row>
    <row r="9">
      <c r="B9" t="s" s="23">
        <v>401</v>
      </c>
      <c r="D9" s="95">
        <f>SUMIFS('Monthly CF'!$H$280:$EI$280,'Monthly CF'!$H$8:$EI$8,YEAR(D$5))</f>
        <v>2706106.8499999996</v>
      </c>
      <c r="E9" s="95">
        <f>SUMIFS('Monthly CF'!$H$280:$EI$280,'Monthly CF'!$H$8:$EI$8,YEAR(E$5))</f>
        <v>2090809.4999999998</v>
      </c>
      <c r="F9" s="95">
        <f>SUMIFS('Monthly CF'!$H$280:$EI$280,'Monthly CF'!$H$8:$EI$8,YEAR(F$5))</f>
        <v>1300327</v>
      </c>
      <c r="G9" s="95">
        <f>SUMIFS('Monthly CF'!$H$280:$EI$280,'Monthly CF'!$H$8:$EI$8,YEAR(G$5))</f>
        <v>1066541</v>
      </c>
      <c r="H9" s="95">
        <f>SUMIFS('Monthly CF'!$H$280:$EI$280,'Monthly CF'!$H$8:$EI$8,YEAR(H$5))</f>
        <v>828928</v>
      </c>
      <c r="I9" s="95">
        <f>SUMIFS('Monthly CF'!$H$280:$EI$280,'Monthly CF'!$H$8:$EI$8,YEAR(I$5))</f>
        <v>267338</v>
      </c>
      <c r="J9" s="95">
        <f>SUMIFS('Monthly CF'!$H$280:$EI$280,'Monthly CF'!$H$8:$EI$8,YEAR(J$5))</f>
        <v>0</v>
      </c>
      <c r="K9" s="95">
        <f>SUMIFS('Monthly CF'!$H$280:$EI$280,'Monthly CF'!$H$8:$EI$8,YEAR(K$5))</f>
        <v>0</v>
      </c>
      <c r="L9" s="95">
        <f>SUMIFS('Monthly CF'!$H$280:$EI$280,'Monthly CF'!$H$8:$EI$8,YEAR(L$5))</f>
        <v>0</v>
      </c>
      <c r="M9" s="96">
        <f>SUMIFS('Monthly CF'!$H$280:$EI$280,'Monthly CF'!$H$8:$EI$8,YEAR(M$5))</f>
        <v>0</v>
      </c>
      <c r="N9" s="95">
        <f>SUMIFS('Monthly CF'!$H$280:$EI$280,'Monthly CF'!$H$8:$EI$8,YEAR(N$5))</f>
        <v>0</v>
      </c>
      <c r="O9" s="82">
        <f>SUM(D9:M9)</f>
        <v>8260050.35</v>
      </c>
    </row>
    <row r="10">
      <c r="B10" t="s" s="23">
        <v>402</v>
      </c>
      <c r="D10" s="95">
        <f>SUMIFS('Monthly CF'!$H$281:$EI$281,'Monthly CF'!$H$8:$EI$8,YEAR(D$5))</f>
        <v>655471.2916666667</v>
      </c>
      <c r="E10" s="95">
        <f>SUMIFS('Monthly CF'!$H$281:$EI$281,'Monthly CF'!$H$8:$EI$8,YEAR(E$5))</f>
        <v>1359133.7223416665</v>
      </c>
      <c r="F10" s="95">
        <f>SUMIFS('Monthly CF'!$H$281:$EI$281,'Monthly CF'!$H$8:$EI$8,YEAR(F$5))</f>
        <v>2299101.885136458</v>
      </c>
      <c r="G10" s="95">
        <f>SUMIFS('Monthly CF'!$H$281:$EI$281,'Monthly CF'!$H$8:$EI$8,YEAR(G$5))</f>
        <v>2633667.299162317</v>
      </c>
      <c r="H10" s="95">
        <f>SUMIFS('Monthly CF'!$H$281:$EI$281,'Monthly CF'!$H$8:$EI$8,YEAR(H$5))</f>
        <v>2969077.906212983</v>
      </c>
      <c r="I10" s="95">
        <f>SUMIFS('Monthly CF'!$H$281:$EI$281,'Monthly CF'!$H$8:$EI$8,YEAR(I$5))</f>
        <v>3623624.199736503</v>
      </c>
      <c r="J10" s="95">
        <f>SUMIFS('Monthly CF'!$H$281:$EI$281,'Monthly CF'!$H$8:$EI$8,YEAR(J$5))</f>
        <v>4085511.7928049588</v>
      </c>
      <c r="K10" s="95">
        <f>SUMIFS('Monthly CF'!$H$281:$EI$281,'Monthly CF'!$H$8:$EI$8,YEAR(K$5))</f>
        <v>4241348.897558462</v>
      </c>
      <c r="L10" s="95">
        <f>SUMIFS('Monthly CF'!$H$281:$EI$281,'Monthly CF'!$H$8:$EI$8,YEAR(L$5))</f>
        <v>4392058.677629302</v>
      </c>
      <c r="M10" s="96">
        <f>SUMIFS('Monthly CF'!$H$281:$EI$281,'Monthly CF'!$H$8:$EI$8,YEAR(M$5))</f>
        <v>4538951.074785709</v>
      </c>
      <c r="N10" s="95">
        <f>SUMIFS('Monthly CF'!$H$281:$EI$281,'Monthly CF'!$H$8:$EI$8,YEAR(N$5))</f>
        <v>4691568.865243072</v>
      </c>
      <c r="O10" s="82">
        <f>SUM(D10:M10)</f>
        <v>30797946.74703503</v>
      </c>
    </row>
    <row r="11">
      <c r="B11" t="s" s="23">
        <v>395</v>
      </c>
      <c r="D11" s="95">
        <f>SUMIFS('Monthly CF'!$H$282:$EI$282,'Monthly CF'!$H$8:$EI$8,YEAR(D$5))</f>
        <v>-229721.08333333334</v>
      </c>
      <c r="E11" s="95">
        <f>SUMIFS('Monthly CF'!$H$282:$EI$282,'Monthly CF'!$H$8:$EI$8,YEAR(E$5))</f>
        <v>-182929.24629999997</v>
      </c>
      <c r="F11" s="95">
        <f>SUMIFS('Monthly CF'!$H$282:$EI$282,'Monthly CF'!$H$8:$EI$8,YEAR(F$5))</f>
        <v>-105891.78851666667</v>
      </c>
      <c r="G11" s="95">
        <f>SUMIFS('Monthly CF'!$H$282:$EI$282,'Monthly CF'!$H$8:$EI$8,YEAR(G$5))</f>
        <v>-30579.965094999996</v>
      </c>
      <c r="H11" s="95">
        <f>SUMIFS('Monthly CF'!$H$282:$EI$282,'Monthly CF'!$H$8:$EI$8,YEAR(H$5))</f>
        <v>-34647.10045263501</v>
      </c>
      <c r="I11" s="95">
        <f>SUMIFS('Monthly CF'!$H$282:$EI$282,'Monthly CF'!$H$8:$EI$8,YEAR(I$5))</f>
        <v>-295114.51727418025</v>
      </c>
      <c r="J11" s="95">
        <f>SUMIFS('Monthly CF'!$H$282:$EI$282,'Monthly CF'!$H$8:$EI$8,YEAR(J$5))</f>
        <v>-96831.37247394513</v>
      </c>
      <c r="K11" s="95">
        <f>SUMIFS('Monthly CF'!$H$282:$EI$282,'Monthly CF'!$H$8:$EI$8,YEAR(K$5))</f>
        <v>-185988.0852568311</v>
      </c>
      <c r="L11" s="95">
        <f>SUMIFS('Monthly CF'!$H$282:$EI$282,'Monthly CF'!$H$8:$EI$8,YEAR(L$5))</f>
        <v>-36736.33236024087</v>
      </c>
      <c r="M11" s="96">
        <f>SUMIFS('Monthly CF'!$H$282:$EI$282,'Monthly CF'!$H$8:$EI$8,YEAR(M$5))</f>
        <v>-84875.49560809237</v>
      </c>
      <c r="N11" s="95">
        <f>SUMIFS('Monthly CF'!$H$282:$EI$282,'Monthly CF'!$H$8:$EI$8,YEAR(N$5))</f>
        <v>-304562.24964307144</v>
      </c>
      <c r="O11" s="82">
        <f>SUM(D11:M11)</f>
        <v>-1283314.9866709246</v>
      </c>
    </row>
    <row r="12">
      <c r="B12" t="s" s="23">
        <v>396</v>
      </c>
      <c r="D12" s="95">
        <f>SUMIFS('Monthly CF'!$H$283:$EI$283,'Monthly CF'!$H$8:$EI$8,YEAR(D$5))</f>
        <v>-130361.98750000002</v>
      </c>
      <c r="E12" s="95">
        <f>SUMIFS('Monthly CF'!$H$283:$EI$283,'Monthly CF'!$H$8:$EI$8,YEAR(E$5))</f>
        <v>-18808.018875</v>
      </c>
      <c r="F12" s="95">
        <f>SUMIFS('Monthly CF'!$H$283:$EI$283,'Monthly CF'!$H$8:$EI$8,YEAR(F$5))</f>
        <v>-160397.8157925</v>
      </c>
      <c r="G12" s="95">
        <f>SUMIFS('Monthly CF'!$H$283:$EI$283,'Monthly CF'!$H$8:$EI$8,YEAR(G$5))</f>
        <v>-13760.98429275</v>
      </c>
      <c r="H12" s="95">
        <f>SUMIFS('Monthly CF'!$H$283:$EI$283,'Monthly CF'!$H$8:$EI$8,YEAR(H$5))</f>
        <v>-15591.195203685756</v>
      </c>
      <c r="I12" s="95">
        <f>SUMIFS('Monthly CF'!$H$283:$EI$283,'Monthly CF'!$H$8:$EI$8,YEAR(I$5))</f>
        <v>-229516.03737880345</v>
      </c>
      <c r="J12" s="95">
        <f>SUMIFS('Monthly CF'!$H$283:$EI$283,'Monthly CF'!$H$8:$EI$8,YEAR(J$5))</f>
        <v>-129109.88969293947</v>
      </c>
      <c r="K12" s="95">
        <f>SUMIFS('Monthly CF'!$H$283:$EI$283,'Monthly CF'!$H$8:$EI$8,YEAR(K$5))</f>
        <v>-168657.21519270775</v>
      </c>
      <c r="L12" s="95">
        <f>SUMIFS('Monthly CF'!$H$283:$EI$283,'Monthly CF'!$H$8:$EI$8,YEAR(L$5))</f>
        <v>-63278.332490514906</v>
      </c>
      <c r="M12" s="96">
        <f>SUMIFS('Monthly CF'!$H$283:$EI$283,'Monthly CF'!$H$8:$EI$8,YEAR(M$5))</f>
        <v>-117896.85844109088</v>
      </c>
      <c r="N12" s="95">
        <f>SUMIFS('Monthly CF'!$H$283:$EI$283,'Monthly CF'!$H$8:$EI$8,YEAR(N$5))</f>
        <v>-228718.04879220683</v>
      </c>
      <c r="O12" s="82">
        <f>SUM(D12:M12)</f>
        <v>-1047378.3348599924</v>
      </c>
    </row>
    <row r="13">
      <c r="B13" t="s" s="21">
        <v>52</v>
      </c>
      <c r="C13" s="21"/>
      <c r="D13" s="97">
        <f>SUMIFS('Monthly CF'!$H$284:$EI$284,'Monthly CF'!$H$8:$EI$8,YEAR(D$5))</f>
        <v>3001495.0708333333</v>
      </c>
      <c r="E13" s="97">
        <f>SUMIFS('Monthly CF'!$H$284:$EI$284,'Monthly CF'!$H$8:$EI$8,YEAR(E$5))</f>
        <v>3248205.957166666</v>
      </c>
      <c r="F13" s="97">
        <f>SUMIFS('Monthly CF'!$H$284:$EI$284,'Monthly CF'!$H$8:$EI$8,YEAR(F$5))</f>
        <v>3333139.2808272913</v>
      </c>
      <c r="G13" s="97">
        <f>SUMIFS('Monthly CF'!$H$284:$EI$284,'Monthly CF'!$H$8:$EI$8,YEAR(G$5))</f>
        <v>3655867.3497745674</v>
      </c>
      <c r="H13" s="97">
        <f>SUMIFS('Monthly CF'!$H$284:$EI$284,'Monthly CF'!$H$8:$EI$8,YEAR(H$5))</f>
        <v>3747767.610556662</v>
      </c>
      <c r="I13" s="97">
        <f>SUMIFS('Monthly CF'!$H$284:$EI$284,'Monthly CF'!$H$8:$EI$8,YEAR(I$5))</f>
        <v>3366331.645083519</v>
      </c>
      <c r="J13" s="97">
        <f>SUMIFS('Monthly CF'!$H$284:$EI$284,'Monthly CF'!$H$8:$EI$8,YEAR(J$5))</f>
        <v>3859570.530638074</v>
      </c>
      <c r="K13" s="97">
        <f>SUMIFS('Monthly CF'!$H$284:$EI$284,'Monthly CF'!$H$8:$EI$8,YEAR(K$5))</f>
        <v>3886703.5971089224</v>
      </c>
      <c r="L13" s="97">
        <f>SUMIFS('Monthly CF'!$H$284:$EI$284,'Monthly CF'!$H$8:$EI$8,YEAR(L$5))</f>
        <v>4292044.012778546</v>
      </c>
      <c r="M13" s="98">
        <f>SUMIFS('Monthly CF'!$H$284:$EI$284,'Monthly CF'!$H$8:$EI$8,YEAR(M$5))</f>
        <v>4336178.720736526</v>
      </c>
      <c r="N13" s="97">
        <f>SUMIFS('Monthly CF'!$H$284:$EI$284,'Monthly CF'!$H$8:$EI$8,YEAR(N$5))</f>
        <v>4158288.5668077935</v>
      </c>
      <c r="O13" s="84">
        <f>SUM(D13:M13)</f>
        <v>36727303.77550411</v>
      </c>
    </row>
    <row r="14">
      <c r="B14" t="s" s="23">
        <v>53</v>
      </c>
      <c r="D14" s="95">
        <f>SUMIFS('Monthly CF'!$H$285:$EI$285,'Monthly CF'!$H$8:$EI$8,YEAR(D$5))</f>
        <v>1431822.9850083923</v>
      </c>
      <c r="E14" s="95">
        <f>SUMIFS('Monthly CF'!$H$285:$EI$285,'Monthly CF'!$H$8:$EI$8,YEAR(E$5))</f>
        <v>1484896.9783338995</v>
      </c>
      <c r="F14" s="95">
        <f>SUMIFS('Monthly CF'!$H$285:$EI$285,'Monthly CF'!$H$8:$EI$8,YEAR(F$5))</f>
        <v>1558004.8452731296</v>
      </c>
      <c r="G14" s="95">
        <f>SUMIFS('Monthly CF'!$H$285:$EI$285,'Monthly CF'!$H$8:$EI$8,YEAR(G$5))</f>
        <v>1627742.6506355065</v>
      </c>
      <c r="H14" s="95">
        <f>SUMIFS('Monthly CF'!$H$285:$EI$285,'Monthly CF'!$H$8:$EI$8,YEAR(H$5))</f>
        <v>1663854.5343322693</v>
      </c>
      <c r="I14" s="95">
        <f>SUMIFS('Monthly CF'!$H$285:$EI$285,'Monthly CF'!$H$8:$EI$8,YEAR(I$5))</f>
        <v>1591792.7186896834</v>
      </c>
      <c r="J14" s="95">
        <f>SUMIFS('Monthly CF'!$H$285:$EI$285,'Monthly CF'!$H$8:$EI$8,YEAR(J$5))</f>
        <v>1714198.5231958518</v>
      </c>
      <c r="K14" s="95">
        <f>SUMIFS('Monthly CF'!$H$285:$EI$285,'Monthly CF'!$H$8:$EI$8,YEAR(K$5))</f>
        <v>1722400.124036036</v>
      </c>
      <c r="L14" s="95">
        <f>SUMIFS('Monthly CF'!$H$285:$EI$285,'Monthly CF'!$H$8:$EI$8,YEAR(L$5))</f>
        <v>1824251.9081560303</v>
      </c>
      <c r="M14" s="96">
        <f>SUMIFS('Monthly CF'!$H$285:$EI$285,'Monthly CF'!$H$8:$EI$8,YEAR(M$5))</f>
        <v>1845218.024924977</v>
      </c>
      <c r="N14" s="95">
        <f>SUMIFS('Monthly CF'!$H$285:$EI$285,'Monthly CF'!$H$8:$EI$8,YEAR(N$5))</f>
        <v>1804474.5595558337</v>
      </c>
      <c r="O14" s="82">
        <f>SUM(D14:M14)</f>
        <v>16464183.292585777</v>
      </c>
    </row>
    <row r="15">
      <c r="B15" t="s" s="21">
        <v>403</v>
      </c>
      <c r="C15" s="21"/>
      <c r="D15" s="97">
        <f>SUMIFS('Monthly CF'!$H$286:$EI$286,'Monthly CF'!$H$8:$EI$8,YEAR(D$5))</f>
        <v>4433318.055841725</v>
      </c>
      <c r="E15" s="97">
        <f>SUMIFS('Monthly CF'!$H$286:$EI$286,'Monthly CF'!$H$8:$EI$8,YEAR(E$5))</f>
        <v>4733102.935500566</v>
      </c>
      <c r="F15" s="97">
        <f>SUMIFS('Monthly CF'!$H$286:$EI$286,'Monthly CF'!$H$8:$EI$8,YEAR(F$5))</f>
        <v>4891144.126100423</v>
      </c>
      <c r="G15" s="97">
        <f>SUMIFS('Monthly CF'!$H$286:$EI$286,'Monthly CF'!$H$8:$EI$8,YEAR(G$5))</f>
        <v>5283610.0004100725</v>
      </c>
      <c r="H15" s="97">
        <f>SUMIFS('Monthly CF'!$H$286:$EI$286,'Monthly CF'!$H$8:$EI$8,YEAR(H$5))</f>
        <v>5411622.144888932</v>
      </c>
      <c r="I15" s="97">
        <f>SUMIFS('Monthly CF'!$H$286:$EI$286,'Monthly CF'!$H$8:$EI$8,YEAR(I$5))</f>
        <v>4958124.3637732025</v>
      </c>
      <c r="J15" s="97">
        <f>SUMIFS('Monthly CF'!$H$286:$EI$286,'Monthly CF'!$H$8:$EI$8,YEAR(J$5))</f>
        <v>5573769.053833926</v>
      </c>
      <c r="K15" s="97">
        <f>SUMIFS('Monthly CF'!$H$286:$EI$286,'Monthly CF'!$H$8:$EI$8,YEAR(K$5))</f>
        <v>5609103.721144958</v>
      </c>
      <c r="L15" s="97">
        <f>SUMIFS('Monthly CF'!$H$286:$EI$286,'Monthly CF'!$H$8:$EI$8,YEAR(L$5))</f>
        <v>6116295.920934578</v>
      </c>
      <c r="M15" s="98">
        <f>SUMIFS('Monthly CF'!$H$286:$EI$286,'Monthly CF'!$H$8:$EI$8,YEAR(M$5))</f>
        <v>6181396.745661504</v>
      </c>
      <c r="N15" s="97">
        <f>SUMIFS('Monthly CF'!$H$286:$EI$286,'Monthly CF'!$H$8:$EI$8,YEAR(N$5))</f>
        <v>5962763.126363627</v>
      </c>
      <c r="O15" s="84">
        <f>SUM(D15:M15)</f>
        <v>53191487.06808989</v>
      </c>
    </row>
    <row r="16">
      <c r="B16" t="s" s="23">
        <v>404</v>
      </c>
      <c r="D16" s="95">
        <f>SUMIFS('Monthly CF'!$H$287:$EI$287,'Monthly CF'!$H$8:$EI$8,YEAR(D$5))</f>
        <v>-44333.180558417254</v>
      </c>
      <c r="E16" s="95">
        <f>SUMIFS('Monthly CF'!$H$287:$EI$287,'Monthly CF'!$H$8:$EI$8,YEAR(E$5))</f>
        <v>-47331.02935500566</v>
      </c>
      <c r="F16" s="95">
        <f>SUMIFS('Monthly CF'!$H$287:$EI$287,'Monthly CF'!$H$8:$EI$8,YEAR(F$5))</f>
        <v>-48911.44126100423</v>
      </c>
      <c r="G16" s="95">
        <f>SUMIFS('Monthly CF'!$H$287:$EI$287,'Monthly CF'!$H$8:$EI$8,YEAR(G$5))</f>
        <v>-52836.100004100736</v>
      </c>
      <c r="H16" s="95">
        <f>SUMIFS('Monthly CF'!$H$287:$EI$287,'Monthly CF'!$H$8:$EI$8,YEAR(H$5))</f>
        <v>-54116.221448889315</v>
      </c>
      <c r="I16" s="95">
        <f>SUMIFS('Monthly CF'!$H$287:$EI$287,'Monthly CF'!$H$8:$EI$8,YEAR(I$5))</f>
        <v>-49581.24363773204</v>
      </c>
      <c r="J16" s="95">
        <f>SUMIFS('Monthly CF'!$H$287:$EI$287,'Monthly CF'!$H$8:$EI$8,YEAR(J$5))</f>
        <v>-55737.69053833927</v>
      </c>
      <c r="K16" s="95">
        <f>SUMIFS('Monthly CF'!$H$287:$EI$287,'Monthly CF'!$H$8:$EI$8,YEAR(K$5))</f>
        <v>-56091.0372114496</v>
      </c>
      <c r="L16" s="95">
        <f>SUMIFS('Monthly CF'!$H$287:$EI$287,'Monthly CF'!$H$8:$EI$8,YEAR(L$5))</f>
        <v>-61162.95920934578</v>
      </c>
      <c r="M16" s="96">
        <f>SUMIFS('Monthly CF'!$H$287:$EI$287,'Monthly CF'!$H$8:$EI$8,YEAR(M$5))</f>
        <v>-61813.967456615035</v>
      </c>
      <c r="N16" s="95">
        <f>SUMIFS('Monthly CF'!$H$287:$EI$287,'Monthly CF'!$H$8:$EI$8,YEAR(N$5))</f>
        <v>-59627.63126363626</v>
      </c>
      <c r="O16" s="82">
        <f>SUM(D16:M16)</f>
        <v>-531914.8706808989</v>
      </c>
    </row>
    <row r="17">
      <c r="B17" t="s" s="23">
        <v>54</v>
      </c>
      <c r="D17" s="95">
        <f>SUMIFS('Monthly CF'!$H$288:$EI$288,'Monthly CF'!$H$8:$EI$8,YEAR(D$5))</f>
        <v>6180</v>
      </c>
      <c r="E17" s="95">
        <f>SUMIFS('Monthly CF'!$H$288:$EI$288,'Monthly CF'!$H$8:$EI$8,YEAR(E$5))</f>
        <v>6365.399999999999</v>
      </c>
      <c r="F17" s="95">
        <f>SUMIFS('Monthly CF'!$H$288:$EI$288,'Monthly CF'!$H$8:$EI$8,YEAR(F$5))</f>
        <v>6556.362000000002</v>
      </c>
      <c r="G17" s="95">
        <f>SUMIFS('Monthly CF'!$H$288:$EI$288,'Monthly CF'!$H$8:$EI$8,YEAR(G$5))</f>
        <v>6753.052859999999</v>
      </c>
      <c r="H17" s="95">
        <f>SUMIFS('Monthly CF'!$H$288:$EI$288,'Monthly CF'!$H$8:$EI$8,YEAR(H$5))</f>
        <v>6955.6444458</v>
      </c>
      <c r="I17" s="95">
        <f>SUMIFS('Monthly CF'!$H$288:$EI$288,'Monthly CF'!$H$8:$EI$8,YEAR(I$5))</f>
        <v>7164.313779174001</v>
      </c>
      <c r="J17" s="95">
        <f>SUMIFS('Monthly CF'!$H$288:$EI$288,'Monthly CF'!$H$8:$EI$8,YEAR(J$5))</f>
        <v>7379.243192549221</v>
      </c>
      <c r="K17" s="95">
        <f>SUMIFS('Monthly CF'!$H$288:$EI$288,'Monthly CF'!$H$8:$EI$8,YEAR(K$5))</f>
        <v>7600.620488325698</v>
      </c>
      <c r="L17" s="95">
        <f>SUMIFS('Monthly CF'!$H$288:$EI$288,'Monthly CF'!$H$8:$EI$8,YEAR(L$5))</f>
        <v>7828.639102975471</v>
      </c>
      <c r="M17" s="96">
        <f>SUMIFS('Monthly CF'!$H$288:$EI$288,'Monthly CF'!$H$8:$EI$8,YEAR(M$5))</f>
        <v>8063.498276064734</v>
      </c>
      <c r="N17" s="95">
        <f>SUMIFS('Monthly CF'!$H$288:$EI$288,'Monthly CF'!$H$8:$EI$8,YEAR(N$5))</f>
        <v>8305.403224346674</v>
      </c>
      <c r="O17" s="82">
        <f>SUM(D17:M17)</f>
        <v>70846.77414488913</v>
      </c>
    </row>
    <row r="18">
      <c r="B18" t="s" s="21">
        <v>444</v>
      </c>
      <c r="C18" s="21"/>
      <c r="D18" s="97">
        <f>SUMIFS('Monthly CF'!$H$289:$EI$289,'Monthly CF'!$H$8:$EI$8,YEAR(D$5))</f>
        <v>4395164.875283307</v>
      </c>
      <c r="E18" s="97">
        <f>SUMIFS('Monthly CF'!$H$289:$EI$289,'Monthly CF'!$H$8:$EI$8,YEAR(E$5))</f>
        <v>4692137.306145561</v>
      </c>
      <c r="F18" s="97">
        <f>SUMIFS('Monthly CF'!$H$289:$EI$289,'Monthly CF'!$H$8:$EI$8,YEAR(F$5))</f>
        <v>4848789.046839418</v>
      </c>
      <c r="G18" s="97">
        <f>SUMIFS('Monthly CF'!$H$289:$EI$289,'Monthly CF'!$H$8:$EI$8,YEAR(G$5))</f>
        <v>5237526.953265973</v>
      </c>
      <c r="H18" s="97">
        <f>SUMIFS('Monthly CF'!$H$289:$EI$289,'Monthly CF'!$H$8:$EI$8,YEAR(H$5))</f>
        <v>5364461.567885844</v>
      </c>
      <c r="I18" s="97">
        <f>SUMIFS('Monthly CF'!$H$289:$EI$289,'Monthly CF'!$H$8:$EI$8,YEAR(I$5))</f>
        <v>4915707.433914644</v>
      </c>
      <c r="J18" s="97">
        <f>SUMIFS('Monthly CF'!$H$289:$EI$289,'Monthly CF'!$H$8:$EI$8,YEAR(J$5))</f>
        <v>5525410.606488135</v>
      </c>
      <c r="K18" s="97">
        <f>SUMIFS('Monthly CF'!$H$289:$EI$289,'Monthly CF'!$H$8:$EI$8,YEAR(K$5))</f>
        <v>5560613.304421834</v>
      </c>
      <c r="L18" s="97">
        <f>SUMIFS('Monthly CF'!$H$289:$EI$289,'Monthly CF'!$H$8:$EI$8,YEAR(L$5))</f>
        <v>6062961.600828206</v>
      </c>
      <c r="M18" s="98">
        <f>SUMIFS('Monthly CF'!$H$289:$EI$289,'Monthly CF'!$H$8:$EI$8,YEAR(M$5))</f>
        <v>6127646.276480952</v>
      </c>
      <c r="N18" s="97">
        <f>SUMIFS('Monthly CF'!$H$289:$EI$289,'Monthly CF'!$H$8:$EI$8,YEAR(N$5))</f>
        <v>5911440.898324336</v>
      </c>
      <c r="O18" s="84">
        <f>SUM(D18:M18)</f>
        <v>52730418.97155388</v>
      </c>
    </row>
    <row r="19">
      <c r="D19" s="82"/>
      <c r="E19" s="82"/>
      <c r="F19" s="82"/>
      <c r="G19" s="82"/>
      <c r="H19" s="82"/>
      <c r="I19" s="82"/>
      <c r="J19" s="82"/>
      <c r="K19" s="82"/>
      <c r="L19" s="82"/>
      <c r="M19" s="91"/>
      <c r="N19" s="82"/>
      <c r="O19" s="82"/>
    </row>
    <row r="20">
      <c r="B20" t="s" s="3">
        <v>206</v>
      </c>
      <c r="C20" s="3"/>
      <c r="D20" s="83"/>
      <c r="E20" s="83"/>
      <c r="F20" s="83"/>
      <c r="G20" s="83"/>
      <c r="H20" s="83"/>
      <c r="I20" s="83"/>
      <c r="J20" s="83"/>
      <c r="K20" s="83"/>
      <c r="L20" s="83"/>
      <c r="M20" s="93"/>
      <c r="N20" s="83"/>
      <c r="O20" s="83"/>
    </row>
    <row r="21">
      <c r="B21" t="s" s="23">
        <v>57</v>
      </c>
      <c r="D21" s="95">
        <f>SUMIFS('Monthly CF'!$H$290:$EI$290,'Monthly CF'!$H$8:$EI$8,YEAR(D$5))</f>
        <v>-1080000</v>
      </c>
      <c r="E21" s="95">
        <f>SUMIFS('Monthly CF'!$H$290:$EI$290,'Monthly CF'!$H$8:$EI$8,YEAR(E$5))</f>
        <v>-1101600</v>
      </c>
      <c r="F21" s="95">
        <f>SUMIFS('Monthly CF'!$H$290:$EI$290,'Monthly CF'!$H$8:$EI$8,YEAR(F$5))</f>
        <v>-1123632</v>
      </c>
      <c r="G21" s="95">
        <f>SUMIFS('Monthly CF'!$H$290:$EI$290,'Monthly CF'!$H$8:$EI$8,YEAR(G$5))</f>
        <v>-1146104.64</v>
      </c>
      <c r="H21" s="95">
        <f>SUMIFS('Monthly CF'!$H$290:$EI$290,'Monthly CF'!$H$8:$EI$8,YEAR(H$5))</f>
        <v>-1169026.7327999999</v>
      </c>
      <c r="I21" s="95">
        <f>SUMIFS('Monthly CF'!$H$290:$EI$290,'Monthly CF'!$H$8:$EI$8,YEAR(I$5))</f>
        <v>-1192407.267456</v>
      </c>
      <c r="J21" s="95">
        <f>SUMIFS('Monthly CF'!$H$290:$EI$290,'Monthly CF'!$H$8:$EI$8,YEAR(J$5))</f>
        <v>-1216255.4128051202</v>
      </c>
      <c r="K21" s="95">
        <f>SUMIFS('Monthly CF'!$H$290:$EI$290,'Monthly CF'!$H$8:$EI$8,YEAR(K$5))</f>
        <v>-1240580.5210612223</v>
      </c>
      <c r="L21" s="95">
        <f>SUMIFS('Monthly CF'!$H$290:$EI$290,'Monthly CF'!$H$8:$EI$8,YEAR(L$5))</f>
        <v>-1265392.1314824468</v>
      </c>
      <c r="M21" s="96">
        <f>SUMIFS('Monthly CF'!$H$290:$EI$290,'Monthly CF'!$H$8:$EI$8,YEAR(M$5))</f>
        <v>-1290699.9741120962</v>
      </c>
      <c r="N21" s="95">
        <f>SUMIFS('Monthly CF'!$H$290:$EI$290,'Monthly CF'!$H$8:$EI$8,YEAR(N$5))</f>
        <v>-1316513.9735943377</v>
      </c>
      <c r="O21" s="82">
        <f>SUM(D21:M21)</f>
        <v>-11825698.679716885</v>
      </c>
    </row>
    <row r="22">
      <c r="B22" t="s" s="23">
        <v>58</v>
      </c>
      <c r="D22" s="95">
        <f>SUMIFS('Monthly CF'!$H$291:$EI$291,'Monthly CF'!$H$8:$EI$8,YEAR(D$5))</f>
        <v>-107457.84000000003</v>
      </c>
      <c r="E22" s="95">
        <f>SUMIFS('Monthly CF'!$H$291:$EI$291,'Monthly CF'!$H$8:$EI$8,YEAR(E$5))</f>
        <v>-110681.57520000002</v>
      </c>
      <c r="F22" s="95">
        <f>SUMIFS('Monthly CF'!$H$291:$EI$291,'Monthly CF'!$H$8:$EI$8,YEAR(F$5))</f>
        <v>-114002.02245599999</v>
      </c>
      <c r="G22" s="95">
        <f>SUMIFS('Monthly CF'!$H$291:$EI$291,'Monthly CF'!$H$8:$EI$8,YEAR(G$5))</f>
        <v>-117422.08312968</v>
      </c>
      <c r="H22" s="95">
        <f>SUMIFS('Monthly CF'!$H$291:$EI$291,'Monthly CF'!$H$8:$EI$8,YEAR(H$5))</f>
        <v>-120944.7456235704</v>
      </c>
      <c r="I22" s="95">
        <f>SUMIFS('Monthly CF'!$H$291:$EI$291,'Monthly CF'!$H$8:$EI$8,YEAR(I$5))</f>
        <v>-124573.08799227752</v>
      </c>
      <c r="J22" s="95">
        <f>SUMIFS('Monthly CF'!$H$291:$EI$291,'Monthly CF'!$H$8:$EI$8,YEAR(J$5))</f>
        <v>-128310.28063204589</v>
      </c>
      <c r="K22" s="95">
        <f>SUMIFS('Monthly CF'!$H$291:$EI$291,'Monthly CF'!$H$8:$EI$8,YEAR(K$5))</f>
        <v>-132159.5890510072</v>
      </c>
      <c r="L22" s="95">
        <f>SUMIFS('Monthly CF'!$H$291:$EI$291,'Monthly CF'!$H$8:$EI$8,YEAR(L$5))</f>
        <v>-136124.3767225375</v>
      </c>
      <c r="M22" s="96">
        <f>SUMIFS('Monthly CF'!$H$291:$EI$291,'Monthly CF'!$H$8:$EI$8,YEAR(M$5))</f>
        <v>-140208.1080242136</v>
      </c>
      <c r="N22" s="95">
        <f>SUMIFS('Monthly CF'!$H$291:$EI$291,'Monthly CF'!$H$8:$EI$8,YEAR(N$5))</f>
        <v>-144414.35126494</v>
      </c>
      <c r="O22" s="82">
        <f>SUM(D22:M22)</f>
        <v>-1231883.7088313322</v>
      </c>
    </row>
    <row r="23">
      <c r="B23" t="s" s="23">
        <v>59</v>
      </c>
      <c r="D23" s="95">
        <f>SUMIFS('Monthly CF'!$H$292:$EI$292,'Monthly CF'!$H$8:$EI$8,YEAR(D$5))</f>
        <v>-345400.19999999995</v>
      </c>
      <c r="E23" s="95">
        <f>SUMIFS('Monthly CF'!$H$292:$EI$292,'Monthly CF'!$H$8:$EI$8,YEAR(E$5))</f>
        <v>-355762.206</v>
      </c>
      <c r="F23" s="95">
        <f>SUMIFS('Monthly CF'!$H$292:$EI$292,'Monthly CF'!$H$8:$EI$8,YEAR(F$5))</f>
        <v>-366435.07217999996</v>
      </c>
      <c r="G23" s="95">
        <f>SUMIFS('Monthly CF'!$H$292:$EI$292,'Monthly CF'!$H$8:$EI$8,YEAR(G$5))</f>
        <v>-377428.12434539996</v>
      </c>
      <c r="H23" s="95">
        <f>SUMIFS('Monthly CF'!$H$292:$EI$292,'Monthly CF'!$H$8:$EI$8,YEAR(H$5))</f>
        <v>-388750.968075762</v>
      </c>
      <c r="I23" s="95">
        <f>SUMIFS('Monthly CF'!$H$292:$EI$292,'Monthly CF'!$H$8:$EI$8,YEAR(I$5))</f>
        <v>-400413.49711803504</v>
      </c>
      <c r="J23" s="95">
        <f>SUMIFS('Monthly CF'!$H$292:$EI$292,'Monthly CF'!$H$8:$EI$8,YEAR(J$5))</f>
        <v>-412425.90203157585</v>
      </c>
      <c r="K23" s="95">
        <f>SUMIFS('Monthly CF'!$H$292:$EI$292,'Monthly CF'!$H$8:$EI$8,YEAR(K$5))</f>
        <v>-424798.6790925234</v>
      </c>
      <c r="L23" s="95">
        <f>SUMIFS('Monthly CF'!$H$292:$EI$292,'Monthly CF'!$H$8:$EI$8,YEAR(L$5))</f>
        <v>-437542.6394652989</v>
      </c>
      <c r="M23" s="96">
        <f>SUMIFS('Monthly CF'!$H$292:$EI$292,'Monthly CF'!$H$8:$EI$8,YEAR(M$5))</f>
        <v>-450668.9186492579</v>
      </c>
      <c r="N23" s="95">
        <f>SUMIFS('Monthly CF'!$H$292:$EI$292,'Monthly CF'!$H$8:$EI$8,YEAR(N$5))</f>
        <v>-464188.9862087358</v>
      </c>
      <c r="O23" s="82">
        <f>SUM(D23:M23)</f>
        <v>-3959626.206957853</v>
      </c>
    </row>
    <row r="24">
      <c r="B24" t="s" s="23">
        <v>60</v>
      </c>
      <c r="D24" s="95">
        <f>SUMIFS('Monthly CF'!$H$293:$EI$293,'Monthly CF'!$H$8:$EI$8,YEAR(D$5))</f>
        <v>-132999.55311650474</v>
      </c>
      <c r="E24" s="95">
        <f>SUMIFS('Monthly CF'!$H$293:$EI$293,'Monthly CF'!$H$8:$EI$8,YEAR(E$5))</f>
        <v>-141993.10027993761</v>
      </c>
      <c r="F24" s="95">
        <f>SUMIFS('Monthly CF'!$H$293:$EI$293,'Monthly CF'!$H$8:$EI$8,YEAR(F$5))</f>
        <v>-146734.33640579693</v>
      </c>
      <c r="G24" s="95">
        <f>SUMIFS('Monthly CF'!$H$293:$EI$293,'Monthly CF'!$H$8:$EI$8,YEAR(G$5))</f>
        <v>-158508.31364793988</v>
      </c>
      <c r="H24" s="95">
        <f>SUMIFS('Monthly CF'!$H$293:$EI$293,'Monthly CF'!$H$8:$EI$8,YEAR(H$5))</f>
        <v>-162348.67831267207</v>
      </c>
      <c r="I24" s="95">
        <f>SUMIFS('Monthly CF'!$H$293:$EI$293,'Monthly CF'!$H$8:$EI$8,YEAR(I$5))</f>
        <v>-148743.7437088391</v>
      </c>
      <c r="J24" s="95">
        <f>SUMIFS('Monthly CF'!$H$293:$EI$293,'Monthly CF'!$H$8:$EI$8,YEAR(J$5))</f>
        <v>-167213.08599948132</v>
      </c>
      <c r="K24" s="95">
        <f>SUMIFS('Monthly CF'!$H$293:$EI$293,'Monthly CF'!$H$8:$EI$8,YEAR(K$5))</f>
        <v>-168273.12611000193</v>
      </c>
      <c r="L24" s="95">
        <f>SUMIFS('Monthly CF'!$H$293:$EI$293,'Monthly CF'!$H$8:$EI$8,YEAR(L$5))</f>
        <v>-183488.89341262306</v>
      </c>
      <c r="M24" s="96">
        <f>SUMIFS('Monthly CF'!$H$293:$EI$293,'Monthly CF'!$H$8:$EI$8,YEAR(M$5))</f>
        <v>-185441.91832243933</v>
      </c>
      <c r="N24" s="95">
        <f>SUMIFS('Monthly CF'!$H$293:$EI$293,'Monthly CF'!$H$8:$EI$8,YEAR(N$5))</f>
        <v>-178882.90917926593</v>
      </c>
      <c r="O24" s="82">
        <f>SUM(D24:M24)</f>
        <v>-1595744.749316236</v>
      </c>
    </row>
    <row r="25">
      <c r="B25" t="s" s="23">
        <v>61</v>
      </c>
      <c r="D25" s="95">
        <f>SUMIFS('Monthly CF'!$H$294:$EI$294,'Monthly CF'!$H$8:$EI$8,YEAR(D$5))</f>
        <v>-25749.958800000004</v>
      </c>
      <c r="E25" s="95">
        <f>SUMIFS('Monthly CF'!$H$294:$EI$294,'Monthly CF'!$H$8:$EI$8,YEAR(E$5))</f>
        <v>-26522.457563999993</v>
      </c>
      <c r="F25" s="95">
        <f>SUMIFS('Monthly CF'!$H$294:$EI$294,'Monthly CF'!$H$8:$EI$8,YEAR(F$5))</f>
        <v>-27318.131290920002</v>
      </c>
      <c r="G25" s="95">
        <f>SUMIFS('Monthly CF'!$H$294:$EI$294,'Monthly CF'!$H$8:$EI$8,YEAR(G$5))</f>
        <v>-28137.675229647608</v>
      </c>
      <c r="H25" s="95">
        <f>SUMIFS('Monthly CF'!$H$294:$EI$294,'Monthly CF'!$H$8:$EI$8,YEAR(H$5))</f>
        <v>-28981.805486537036</v>
      </c>
      <c r="I25" s="95">
        <f>SUMIFS('Monthly CF'!$H$294:$EI$294,'Monthly CF'!$H$8:$EI$8,YEAR(I$5))</f>
        <v>-29851.25965113314</v>
      </c>
      <c r="J25" s="95">
        <f>SUMIFS('Monthly CF'!$H$294:$EI$294,'Monthly CF'!$H$8:$EI$8,YEAR(J$5))</f>
        <v>-30746.797440667146</v>
      </c>
      <c r="K25" s="95">
        <f>SUMIFS('Monthly CF'!$H$294:$EI$294,'Monthly CF'!$H$8:$EI$8,YEAR(K$5))</f>
        <v>-31669.201363887154</v>
      </c>
      <c r="L25" s="95">
        <f>SUMIFS('Monthly CF'!$H$294:$EI$294,'Monthly CF'!$H$8:$EI$8,YEAR(L$5))</f>
        <v>-32619.277404803765</v>
      </c>
      <c r="M25" s="96">
        <f>SUMIFS('Monthly CF'!$H$294:$EI$294,'Monthly CF'!$H$8:$EI$8,YEAR(M$5))</f>
        <v>-33597.855726947884</v>
      </c>
      <c r="N25" s="95">
        <f>SUMIFS('Monthly CF'!$H$294:$EI$294,'Monthly CF'!$H$8:$EI$8,YEAR(N$5))</f>
        <v>-34605.79139875631</v>
      </c>
      <c r="O25" s="82">
        <f>SUM(D25:M25)</f>
        <v>-295194.4199585437</v>
      </c>
    </row>
    <row r="26">
      <c r="B26" t="s" s="23">
        <v>62</v>
      </c>
      <c r="D26" s="95">
        <f>SUMIFS('Monthly CF'!$H$295:$EI$295,'Monthly CF'!$H$8:$EI$8,YEAR(D$5))</f>
        <v>-39140</v>
      </c>
      <c r="E26" s="95">
        <f>SUMIFS('Monthly CF'!$H$295:$EI$295,'Monthly CF'!$H$8:$EI$8,YEAR(E$5))</f>
        <v>-40314.2</v>
      </c>
      <c r="F26" s="95">
        <f>SUMIFS('Monthly CF'!$H$295:$EI$295,'Monthly CF'!$H$8:$EI$8,YEAR(F$5))</f>
        <v>0</v>
      </c>
      <c r="G26" s="95">
        <f>SUMIFS('Monthly CF'!$H$295:$EI$295,'Monthly CF'!$H$8:$EI$8,YEAR(G$5))</f>
        <v>0</v>
      </c>
      <c r="H26" s="95">
        <f>SUMIFS('Monthly CF'!$H$295:$EI$295,'Monthly CF'!$H$8:$EI$8,YEAR(H$5))</f>
        <v>0</v>
      </c>
      <c r="I26" s="95">
        <f>SUMIFS('Monthly CF'!$H$295:$EI$295,'Monthly CF'!$H$8:$EI$8,YEAR(I$5))</f>
        <v>0</v>
      </c>
      <c r="J26" s="95">
        <f>SUMIFS('Monthly CF'!$H$295:$EI$295,'Monthly CF'!$H$8:$EI$8,YEAR(J$5))</f>
        <v>0</v>
      </c>
      <c r="K26" s="95">
        <f>SUMIFS('Monthly CF'!$H$295:$EI$295,'Monthly CF'!$H$8:$EI$8,YEAR(K$5))</f>
        <v>0</v>
      </c>
      <c r="L26" s="95">
        <f>SUMIFS('Monthly CF'!$H$295:$EI$295,'Monthly CF'!$H$8:$EI$8,YEAR(L$5))</f>
        <v>0</v>
      </c>
      <c r="M26" s="96">
        <f>SUMIFS('Monthly CF'!$H$295:$EI$295,'Monthly CF'!$H$8:$EI$8,YEAR(M$5))</f>
        <v>0</v>
      </c>
      <c r="N26" s="95">
        <f>SUMIFS('Monthly CF'!$H$295:$EI$295,'Monthly CF'!$H$8:$EI$8,YEAR(N$5))</f>
        <v>0</v>
      </c>
      <c r="O26" s="82">
        <f>SUM(D26:M26)</f>
        <v>-79454.2</v>
      </c>
    </row>
    <row r="27">
      <c r="B27" t="s" s="21">
        <v>445</v>
      </c>
      <c r="C27" s="21"/>
      <c r="D27" s="97">
        <f>SUMIFS('Monthly CF'!$H$296:$EI$296,'Monthly CF'!$H$8:$EI$8,YEAR(D$5))</f>
        <v>-1730747.551916505</v>
      </c>
      <c r="E27" s="97">
        <f>SUMIFS('Monthly CF'!$H$296:$EI$296,'Monthly CF'!$H$8:$EI$8,YEAR(E$5))</f>
        <v>-1776873.539043938</v>
      </c>
      <c r="F27" s="97">
        <f>SUMIFS('Monthly CF'!$H$296:$EI$296,'Monthly CF'!$H$8:$EI$8,YEAR(F$5))</f>
        <v>-1778121.562332717</v>
      </c>
      <c r="G27" s="97">
        <f>SUMIFS('Monthly CF'!$H$296:$EI$296,'Monthly CF'!$H$8:$EI$8,YEAR(G$5))</f>
        <v>-1827600.8363526678</v>
      </c>
      <c r="H27" s="97">
        <f>SUMIFS('Monthly CF'!$H$296:$EI$296,'Monthly CF'!$H$8:$EI$8,YEAR(H$5))</f>
        <v>-1870052.9302985414</v>
      </c>
      <c r="I27" s="97">
        <f>SUMIFS('Monthly CF'!$H$296:$EI$296,'Monthly CF'!$H$8:$EI$8,YEAR(I$5))</f>
        <v>-1895988.8559262848</v>
      </c>
      <c r="J27" s="97">
        <f>SUMIFS('Monthly CF'!$H$296:$EI$296,'Monthly CF'!$H$8:$EI$8,YEAR(J$5))</f>
        <v>-1954951.4789088902</v>
      </c>
      <c r="K27" s="97">
        <f>SUMIFS('Monthly CF'!$H$296:$EI$296,'Monthly CF'!$H$8:$EI$8,YEAR(K$5))</f>
        <v>-1997481.1166786423</v>
      </c>
      <c r="L27" s="97">
        <f>SUMIFS('Monthly CF'!$H$296:$EI$296,'Monthly CF'!$H$8:$EI$8,YEAR(L$5))</f>
        <v>-2055167.3184877103</v>
      </c>
      <c r="M27" s="98">
        <f>SUMIFS('Monthly CF'!$H$296:$EI$296,'Monthly CF'!$H$8:$EI$8,YEAR(M$5))</f>
        <v>-2100616.774834955</v>
      </c>
      <c r="N27" s="97">
        <f>SUMIFS('Monthly CF'!$H$296:$EI$296,'Monthly CF'!$H$8:$EI$8,YEAR(N$5))</f>
        <v>-2138606.011646036</v>
      </c>
      <c r="O27" s="84">
        <f>SUM(D27:M27)</f>
        <v>-18987601.964780852</v>
      </c>
    </row>
    <row r="28">
      <c r="D28" s="82"/>
      <c r="E28" s="82"/>
      <c r="F28" s="82"/>
      <c r="G28" s="82"/>
      <c r="H28" s="82"/>
      <c r="I28" s="82"/>
      <c r="J28" s="82"/>
      <c r="K28" s="82"/>
      <c r="L28" s="82"/>
      <c r="M28" s="91"/>
      <c r="N28" s="82"/>
      <c r="O28" s="82"/>
    </row>
    <row r="29">
      <c r="B29" t="s" s="21">
        <v>446</v>
      </c>
      <c r="C29" s="21"/>
      <c r="D29" s="97">
        <f>SUMIFS('Monthly CF'!$H$297:$EI$297,'Monthly CF'!$H$8:$EI$8,YEAR(D$5))</f>
        <v>2664417.3233668036</v>
      </c>
      <c r="E29" s="97">
        <f>SUMIFS('Monthly CF'!$H$297:$EI$297,'Monthly CF'!$H$8:$EI$8,YEAR(E$5))</f>
        <v>2915263.767101623</v>
      </c>
      <c r="F29" s="97">
        <f>SUMIFS('Monthly CF'!$H$297:$EI$297,'Monthly CF'!$H$8:$EI$8,YEAR(F$5))</f>
        <v>3070667.4845066997</v>
      </c>
      <c r="G29" s="97">
        <f>SUMIFS('Monthly CF'!$H$297:$EI$297,'Monthly CF'!$H$8:$EI$8,YEAR(G$5))</f>
        <v>3409926.1169133056</v>
      </c>
      <c r="H29" s="97">
        <f>SUMIFS('Monthly CF'!$H$297:$EI$297,'Monthly CF'!$H$8:$EI$8,YEAR(H$5))</f>
        <v>3494408.6375873005</v>
      </c>
      <c r="I29" s="97">
        <f>SUMIFS('Monthly CF'!$H$297:$EI$297,'Monthly CF'!$H$8:$EI$8,YEAR(I$5))</f>
        <v>3019718.57798836</v>
      </c>
      <c r="J29" s="97">
        <f>SUMIFS('Monthly CF'!$H$297:$EI$297,'Monthly CF'!$H$8:$EI$8,YEAR(J$5))</f>
        <v>3570459.1275792457</v>
      </c>
      <c r="K29" s="97">
        <f>SUMIFS('Monthly CF'!$H$297:$EI$297,'Monthly CF'!$H$8:$EI$8,YEAR(K$5))</f>
        <v>3563132.1877431925</v>
      </c>
      <c r="L29" s="97">
        <f>SUMIFS('Monthly CF'!$H$297:$EI$297,'Monthly CF'!$H$8:$EI$8,YEAR(L$5))</f>
        <v>4007794.2823404963</v>
      </c>
      <c r="M29" s="98">
        <f>SUMIFS('Monthly CF'!$H$297:$EI$297,'Monthly CF'!$H$8:$EI$8,YEAR(M$5))</f>
        <v>4027029.501645998</v>
      </c>
      <c r="N29" s="97">
        <f>SUMIFS('Monthly CF'!$H$297:$EI$297,'Monthly CF'!$H$8:$EI$8,YEAR(N$5))</f>
        <v>3772834.8866783013</v>
      </c>
      <c r="O29" s="84">
        <f>SUM(D29:M29)</f>
        <v>33742817.006773025</v>
      </c>
    </row>
    <row r="30">
      <c r="B30" t="s" s="65">
        <v>447</v>
      </c>
      <c r="C30" s="32"/>
      <c r="D30" s="32"/>
      <c r="E30" s="66">
        <f>E29/D29-1</f>
        <v>0.09414682960319665</v>
      </c>
      <c r="F30" s="66">
        <f>F29/E29-1</f>
        <v>0.05330691485236683</v>
      </c>
      <c r="G30" s="66">
        <f>G29/F29-1</f>
        <v>0.11048367630763112</v>
      </c>
      <c r="H30" s="66">
        <f>H29/G29-1</f>
        <v>0.024775469549020324</v>
      </c>
      <c r="I30" s="66">
        <f>I29/H29-1</f>
        <v>-0.13584274446124545</v>
      </c>
      <c r="J30" s="66">
        <f>J29/I29-1</f>
        <v>0.18238141580655887</v>
      </c>
      <c r="K30" s="66">
        <f>K29/J29-1</f>
        <v>-0.002052100184947614</v>
      </c>
      <c r="L30" s="66">
        <f>L29/K29-1</f>
        <v>0.1247952843643847</v>
      </c>
      <c r="M30" s="94">
        <f>M29/L29-1</f>
        <v>0.004799452753914579</v>
      </c>
      <c r="N30" s="66">
        <f>N29/M29-1</f>
        <v>-0.06312211392138989</v>
      </c>
    </row>
    <row r="31">
      <c r="B31" t="s" s="65">
        <v>448</v>
      </c>
      <c r="C31" s="32"/>
      <c r="D31" s="99">
        <f>D29/Assumptions!$C$86</f>
        <v>10.726317726919499</v>
      </c>
      <c r="E31" s="99">
        <f>E29/Assumptions!$C$86</f>
        <v>11.736166534225536</v>
      </c>
      <c r="F31" s="99">
        <f>F29/Assumptions!$C$86</f>
        <v>12.361785364358694</v>
      </c>
      <c r="G31" s="99">
        <f>G29/Assumptions!$C$86</f>
        <v>13.727560857138911</v>
      </c>
      <c r="H31" s="99">
        <f>H29/Assumptions!$C$86</f>
        <v>14.06766762313728</v>
      </c>
      <c r="I31" s="99">
        <f>I29/Assumptions!$C$86</f>
        <v>12.156677045041707</v>
      </c>
      <c r="J31" s="99">
        <f>J29/Assumptions!$C$86</f>
        <v>14.373829016019508</v>
      </c>
      <c r="K31" s="99">
        <f>K29/Assumptions!$C$86</f>
        <v>14.344332478837329</v>
      </c>
      <c r="L31" s="99">
        <f>L29/Assumptions!$C$86</f>
        <v>16.13443752955111</v>
      </c>
      <c r="M31" s="100">
        <f>M29/Assumptions!$C$86</f>
        <v>16.211874000185176</v>
      </c>
      <c r="N31" s="99">
        <f>N29/Assumptions!$C$86</f>
        <v>15.18854624266627</v>
      </c>
    </row>
    <row r="32">
      <c r="M32" s="89"/>
    </row>
    <row r="33">
      <c r="B33" t="s" s="3">
        <v>449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90"/>
      <c r="N33" s="3"/>
      <c r="O33" s="3"/>
    </row>
    <row r="34">
      <c r="B34" t="s" s="23">
        <v>405</v>
      </c>
      <c r="D34" s="95">
        <f>SUMIFS('Monthly CF'!$H$299:$EI$299,'Monthly CF'!$H$8:$EI$8,YEAR(D$5))</f>
        <v>-341136</v>
      </c>
      <c r="E34" s="95">
        <f>SUMIFS('Monthly CF'!$H$299:$EI$299,'Monthly CF'!$H$8:$EI$8,YEAR(E$5))</f>
        <v>-351370.07999999984</v>
      </c>
      <c r="F34" s="95">
        <f>SUMIFS('Monthly CF'!$H$299:$EI$299,'Monthly CF'!$H$8:$EI$8,YEAR(F$5))</f>
        <v>-229691.2154</v>
      </c>
      <c r="G34" s="95">
        <f>SUMIFS('Monthly CF'!$H$299:$EI$299,'Monthly CF'!$H$8:$EI$8,YEAR(G$5))</f>
        <v>-28362.822012000008</v>
      </c>
      <c r="H34" s="95">
        <f>SUMIFS('Monthly CF'!$H$299:$EI$299,'Monthly CF'!$H$8:$EI$8,YEAR(H$5))</f>
        <v>-29213.70667236</v>
      </c>
      <c r="I34" s="95">
        <f>SUMIFS('Monthly CF'!$H$299:$EI$299,'Monthly CF'!$H$8:$EI$8,YEAR(I$5))</f>
        <v>0</v>
      </c>
      <c r="J34" s="95">
        <f>SUMIFS('Monthly CF'!$H$299:$EI$299,'Monthly CF'!$H$8:$EI$8,YEAR(J$5))</f>
        <v>0</v>
      </c>
      <c r="K34" s="95">
        <f>SUMIFS('Monthly CF'!$H$299:$EI$299,'Monthly CF'!$H$8:$EI$8,YEAR(K$5))</f>
        <v>0</v>
      </c>
      <c r="L34" s="95">
        <f>SUMIFS('Monthly CF'!$H$299:$EI$299,'Monthly CF'!$H$8:$EI$8,YEAR(L$5))</f>
        <v>0</v>
      </c>
      <c r="M34" s="96">
        <f>SUMIFS('Monthly CF'!$H$299:$EI$299,'Monthly CF'!$H$8:$EI$8,YEAR(M$5))</f>
        <v>0</v>
      </c>
      <c r="N34" s="95">
        <f>SUMIFS('Monthly CF'!$H$299:$EI$299,'Monthly CF'!$H$8:$EI$8,YEAR(N$5))</f>
        <v>0</v>
      </c>
      <c r="O34" s="82">
        <f>SUM(D34:M34)</f>
        <v>-979773.8240843598</v>
      </c>
    </row>
    <row r="35">
      <c r="B35" t="s" s="23">
        <v>157</v>
      </c>
      <c r="D35" s="95">
        <f>SUMIFS('Monthly CF'!$H$300:$EI$300,'Monthly CF'!$H$8:$EI$8,YEAR(D$5))</f>
        <v>-37260</v>
      </c>
      <c r="E35" s="95">
        <f>SUMIFS('Monthly CF'!$H$300:$EI$300,'Monthly CF'!$H$8:$EI$8,YEAR(E$5))</f>
        <v>-38377.80000000001</v>
      </c>
      <c r="F35" s="95">
        <f>SUMIFS('Monthly CF'!$H$300:$EI$300,'Monthly CF'!$H$8:$EI$8,YEAR(F$5))</f>
        <v>-39529.134</v>
      </c>
      <c r="G35" s="95">
        <f>SUMIFS('Monthly CF'!$H$300:$EI$300,'Monthly CF'!$H$8:$EI$8,YEAR(G$5))</f>
        <v>-40715.00801999999</v>
      </c>
      <c r="H35" s="95">
        <f>SUMIFS('Monthly CF'!$H$300:$EI$300,'Monthly CF'!$H$8:$EI$8,YEAR(H$5))</f>
        <v>-41936.458260600004</v>
      </c>
      <c r="I35" s="95">
        <f>SUMIFS('Monthly CF'!$H$300:$EI$300,'Monthly CF'!$H$8:$EI$8,YEAR(I$5))</f>
        <v>-43194.552008417995</v>
      </c>
      <c r="J35" s="95">
        <f>SUMIFS('Monthly CF'!$H$300:$EI$300,'Monthly CF'!$H$8:$EI$8,YEAR(J$5))</f>
        <v>-44490.38856867054</v>
      </c>
      <c r="K35" s="95">
        <f>SUMIFS('Monthly CF'!$H$300:$EI$300,'Monthly CF'!$H$8:$EI$8,YEAR(K$5))</f>
        <v>-45825.10022573066</v>
      </c>
      <c r="L35" s="95">
        <f>SUMIFS('Monthly CF'!$H$300:$EI$300,'Monthly CF'!$H$8:$EI$8,YEAR(L$5))</f>
        <v>-47199.85323250258</v>
      </c>
      <c r="M35" s="96">
        <f>SUMIFS('Monthly CF'!$H$300:$EI$300,'Monthly CF'!$H$8:$EI$8,YEAR(M$5))</f>
        <v>-48615.84882947767</v>
      </c>
      <c r="N35" s="95">
        <f>SUMIFS('Monthly CF'!$H$300:$EI$300,'Monthly CF'!$H$8:$EI$8,YEAR(N$5))</f>
        <v>-50074.324294362006</v>
      </c>
      <c r="O35" s="82">
        <f>SUM(D35:M35)</f>
        <v>-427144.14314539946</v>
      </c>
    </row>
    <row r="36">
      <c r="B36" t="s" s="23">
        <v>397</v>
      </c>
      <c r="D36" s="95">
        <f>SUMIFS('Monthly CF'!$H$301:$EI$301,'Monthly CF'!$H$8:$EI$8,YEAR(D$5))</f>
        <v>-126998.33333333334</v>
      </c>
      <c r="E36" s="95">
        <f>SUMIFS('Monthly CF'!$H$301:$EI$301,'Monthly CF'!$H$8:$EI$8,YEAR(E$5))</f>
        <v>-20610.300000000003</v>
      </c>
      <c r="F36" s="95">
        <f>SUMIFS('Monthly CF'!$H$301:$EI$301,'Monthly CF'!$H$8:$EI$8,YEAR(F$5))</f>
        <v>-131848.652</v>
      </c>
      <c r="G36" s="95">
        <f>SUMIFS('Monthly CF'!$H$301:$EI$301,'Monthly CF'!$H$8:$EI$8,YEAR(G$5))</f>
        <v>-15079.632600000003</v>
      </c>
      <c r="H36" s="95">
        <f>SUMIFS('Monthly CF'!$H$301:$EI$301,'Monthly CF'!$H$8:$EI$8,YEAR(H$5))</f>
        <v>-17085.223735800006</v>
      </c>
      <c r="I36" s="95">
        <f>SUMIFS('Monthly CF'!$H$301:$EI$301,'Monthly CF'!$H$8:$EI$8,YEAR(I$5))</f>
        <v>-232429.6215885071</v>
      </c>
      <c r="J36" s="95">
        <f>SUMIFS('Monthly CF'!$H$301:$EI$301,'Monthly CF'!$H$8:$EI$8,YEAR(J$5))</f>
        <v>-91273.35754667677</v>
      </c>
      <c r="K36" s="95">
        <f>SUMIFS('Monthly CF'!$H$301:$EI$301,'Monthly CF'!$H$8:$EI$8,YEAR(K$5))</f>
        <v>-178350.15859458756</v>
      </c>
      <c r="L36" s="95">
        <f>SUMIFS('Monthly CF'!$H$301:$EI$301,'Monthly CF'!$H$8:$EI$8,YEAR(L$5))</f>
        <v>-66915.01826583185</v>
      </c>
      <c r="M36" s="96">
        <f>SUMIFS('Monthly CF'!$H$301:$EI$301,'Monthly CF'!$H$8:$EI$8,YEAR(M$5))</f>
        <v>-92527.9903312509</v>
      </c>
      <c r="N36" s="95">
        <f>SUMIFS('Monthly CF'!$H$301:$EI$301,'Monthly CF'!$H$8:$EI$8,YEAR(N$5))</f>
        <v>-270901.0640966075</v>
      </c>
      <c r="O36" s="82">
        <f>SUM(D36:M36)</f>
        <v>-973118.2879959877</v>
      </c>
    </row>
    <row r="37">
      <c r="B37" t="s" s="23">
        <v>398</v>
      </c>
      <c r="D37" s="95">
        <f>SUMIFS('Monthly CF'!$H$302:$EI$302,'Monthly CF'!$H$8:$EI$8,YEAR(D$5))</f>
        <v>-200789.46420163475</v>
      </c>
      <c r="E37" s="95">
        <f>SUMIFS('Monthly CF'!$H$302:$EI$302,'Monthly CF'!$H$8:$EI$8,YEAR(E$5))</f>
        <v>-93384.79156381436</v>
      </c>
      <c r="F37" s="95">
        <f>SUMIFS('Monthly CF'!$H$302:$EI$302,'Monthly CF'!$H$8:$EI$8,YEAR(F$5))</f>
        <v>-277560.0601446642</v>
      </c>
      <c r="G37" s="95">
        <f>SUMIFS('Monthly CF'!$H$302:$EI$302,'Monthly CF'!$H$8:$EI$8,YEAR(G$5))</f>
        <v>-38693.431289690096</v>
      </c>
      <c r="H37" s="95">
        <f>SUMIFS('Monthly CF'!$H$302:$EI$302,'Monthly CF'!$H$8:$EI$8,YEAR(H$5))</f>
        <v>-43839.65765121889</v>
      </c>
      <c r="I37" s="95">
        <f>SUMIFS('Monthly CF'!$H$302:$EI$302,'Monthly CF'!$H$8:$EI$8,YEAR(I$5))</f>
        <v>-381788.9855588548</v>
      </c>
      <c r="J37" s="95">
        <f>SUMIFS('Monthly CF'!$H$302:$EI$302,'Monthly CF'!$H$8:$EI$8,YEAR(J$5))</f>
        <v>-136925.8757283175</v>
      </c>
      <c r="K37" s="95">
        <f>SUMIFS('Monthly CF'!$H$302:$EI$302,'Monthly CF'!$H$8:$EI$8,YEAR(K$5))</f>
        <v>-217060.45467572045</v>
      </c>
      <c r="L37" s="95">
        <f>SUMIFS('Monthly CF'!$H$302:$EI$302,'Monthly CF'!$H$8:$EI$8,YEAR(L$5))</f>
        <v>-81438.6956752411</v>
      </c>
      <c r="M37" s="96">
        <f>SUMIFS('Monthly CF'!$H$302:$EI$302,'Monthly CF'!$H$8:$EI$8,YEAR(M$5))</f>
        <v>-130965.70118659397</v>
      </c>
      <c r="N37" s="95">
        <f>SUMIFS('Monthly CF'!$H$302:$EI$302,'Monthly CF'!$H$8:$EI$8,YEAR(N$5))</f>
        <v>-329699.2198286199</v>
      </c>
      <c r="O37" s="82">
        <f>SUM(D37:M37)</f>
        <v>-1602447.11767575</v>
      </c>
    </row>
    <row r="38">
      <c r="B38" t="s" s="21">
        <v>450</v>
      </c>
      <c r="C38" s="21"/>
      <c r="D38" s="97">
        <f>SUMIFS('Monthly CF'!$H$303:$EI$303,'Monthly CF'!$H$8:$EI$8,YEAR(D$5))</f>
        <v>-706183.797534968</v>
      </c>
      <c r="E38" s="97">
        <f>SUMIFS('Monthly CF'!$H$303:$EI$303,'Monthly CF'!$H$8:$EI$8,YEAR(E$5))</f>
        <v>-503742.97156381427</v>
      </c>
      <c r="F38" s="97">
        <f>SUMIFS('Monthly CF'!$H$303:$EI$303,'Monthly CF'!$H$8:$EI$8,YEAR(F$5))</f>
        <v>-678629.0615446641</v>
      </c>
      <c r="G38" s="97">
        <f>SUMIFS('Monthly CF'!$H$303:$EI$303,'Monthly CF'!$H$8:$EI$8,YEAR(G$5))</f>
        <v>-122850.89392169015</v>
      </c>
      <c r="H38" s="97">
        <f>SUMIFS('Monthly CF'!$H$303:$EI$303,'Monthly CF'!$H$8:$EI$8,YEAR(H$5))</f>
        <v>-132075.0463199789</v>
      </c>
      <c r="I38" s="97">
        <f>SUMIFS('Monthly CF'!$H$303:$EI$303,'Monthly CF'!$H$8:$EI$8,YEAR(I$5))</f>
        <v>-657413.15915578</v>
      </c>
      <c r="J38" s="97">
        <f>SUMIFS('Monthly CF'!$H$303:$EI$303,'Monthly CF'!$H$8:$EI$8,YEAR(J$5))</f>
        <v>-272689.6218436648</v>
      </c>
      <c r="K38" s="97">
        <f>SUMIFS('Monthly CF'!$H$303:$EI$303,'Monthly CF'!$H$8:$EI$8,YEAR(K$5))</f>
        <v>-441235.71349603863</v>
      </c>
      <c r="L38" s="97">
        <f>SUMIFS('Monthly CF'!$H$303:$EI$303,'Monthly CF'!$H$8:$EI$8,YEAR(L$5))</f>
        <v>-195553.56717357555</v>
      </c>
      <c r="M38" s="98">
        <f>SUMIFS('Monthly CF'!$H$303:$EI$303,'Monthly CF'!$H$8:$EI$8,YEAR(M$5))</f>
        <v>-272109.5403473225</v>
      </c>
      <c r="N38" s="97">
        <f>SUMIFS('Monthly CF'!$H$303:$EI$303,'Monthly CF'!$H$8:$EI$8,YEAR(N$5))</f>
        <v>-650674.6082195895</v>
      </c>
      <c r="O38" s="84">
        <f>SUM(D38:M38)</f>
        <v>-3982483.3729014965</v>
      </c>
    </row>
    <row r="39">
      <c r="B39" t="s" s="23">
        <v>407</v>
      </c>
      <c r="D39" s="95">
        <f>SUMIFS('Monthly CF'!$H$304:$EI$304,'Monthly CF'!$H$8:$EI$8,YEAR(D$5))</f>
        <v>0</v>
      </c>
      <c r="E39" s="95">
        <f>SUMIFS('Monthly CF'!$H$304:$EI$304,'Monthly CF'!$H$8:$EI$8,YEAR(E$5))</f>
        <v>47463</v>
      </c>
      <c r="F39" s="95">
        <f>SUMIFS('Monthly CF'!$H$304:$EI$304,'Monthly CF'!$H$8:$EI$8,YEAR(F$5))</f>
        <v>0</v>
      </c>
      <c r="G39" s="95">
        <f>SUMIFS('Monthly CF'!$H$304:$EI$304,'Monthly CF'!$H$8:$EI$8,YEAR(G$5))</f>
        <v>0</v>
      </c>
      <c r="H39" s="95">
        <f>SUMIFS('Monthly CF'!$H$304:$EI$304,'Monthly CF'!$H$8:$EI$8,YEAR(H$5))</f>
        <v>0</v>
      </c>
      <c r="I39" s="95">
        <f>SUMIFS('Monthly CF'!$H$304:$EI$304,'Monthly CF'!$H$8:$EI$8,YEAR(I$5))</f>
        <v>0</v>
      </c>
      <c r="J39" s="95">
        <f>SUMIFS('Monthly CF'!$H$304:$EI$304,'Monthly CF'!$H$8:$EI$8,YEAR(J$5))</f>
        <v>0</v>
      </c>
      <c r="K39" s="95">
        <f>SUMIFS('Monthly CF'!$H$304:$EI$304,'Monthly CF'!$H$8:$EI$8,YEAR(K$5))</f>
        <v>0</v>
      </c>
      <c r="L39" s="95">
        <f>SUMIFS('Monthly CF'!$H$304:$EI$304,'Monthly CF'!$H$8:$EI$8,YEAR(L$5))</f>
        <v>0</v>
      </c>
      <c r="M39" s="96">
        <f>SUMIFS('Monthly CF'!$H$304:$EI$304,'Monthly CF'!$H$8:$EI$8,YEAR(M$5))</f>
        <v>0</v>
      </c>
      <c r="N39" s="95">
        <f>SUMIFS('Monthly CF'!$H$304:$EI$304,'Monthly CF'!$H$8:$EI$8,YEAR(N$5))</f>
        <v>0</v>
      </c>
      <c r="O39" s="82">
        <f>SUM(D39:M39)</f>
        <v>47463</v>
      </c>
    </row>
    <row r="40">
      <c r="D40" s="82"/>
      <c r="E40" s="82"/>
      <c r="F40" s="82"/>
      <c r="G40" s="82"/>
      <c r="H40" s="82"/>
      <c r="I40" s="82"/>
      <c r="J40" s="82"/>
      <c r="K40" s="82"/>
      <c r="L40" s="82"/>
      <c r="M40" s="91"/>
      <c r="N40" s="82"/>
      <c r="O40" s="82"/>
    </row>
    <row r="41">
      <c r="B41" t="s" s="21">
        <v>451</v>
      </c>
      <c r="C41" s="21"/>
      <c r="D41" s="97">
        <f>SUMIFS('Monthly CF'!$H$305:$EI$305,'Monthly CF'!$H$8:$EI$8,YEAR(D$5))</f>
        <v>1958233.5258318349</v>
      </c>
      <c r="E41" s="97">
        <f>SUMIFS('Monthly CF'!$H$305:$EI$305,'Monthly CF'!$H$8:$EI$8,YEAR(E$5))</f>
        <v>2458983.7955378084</v>
      </c>
      <c r="F41" s="97">
        <f>SUMIFS('Monthly CF'!$H$305:$EI$305,'Monthly CF'!$H$8:$EI$8,YEAR(F$5))</f>
        <v>2392038.4229620364</v>
      </c>
      <c r="G41" s="97">
        <f>SUMIFS('Monthly CF'!$H$305:$EI$305,'Monthly CF'!$H$8:$EI$8,YEAR(G$5))</f>
        <v>3287075.222991615</v>
      </c>
      <c r="H41" s="97">
        <f>SUMIFS('Monthly CF'!$H$305:$EI$305,'Monthly CF'!$H$8:$EI$8,YEAR(H$5))</f>
        <v>3362333.591267322</v>
      </c>
      <c r="I41" s="97">
        <f>SUMIFS('Monthly CF'!$H$305:$EI$305,'Monthly CF'!$H$8:$EI$8,YEAR(I$5))</f>
        <v>2362305.41883258</v>
      </c>
      <c r="J41" s="97">
        <f>SUMIFS('Monthly CF'!$H$305:$EI$305,'Monthly CF'!$H$8:$EI$8,YEAR(J$5))</f>
        <v>3297769.5057355803</v>
      </c>
      <c r="K41" s="97">
        <f>SUMIFS('Monthly CF'!$H$305:$EI$305,'Monthly CF'!$H$8:$EI$8,YEAR(K$5))</f>
        <v>3121896.474247154</v>
      </c>
      <c r="L41" s="97">
        <f>SUMIFS('Monthly CF'!$H$305:$EI$305,'Monthly CF'!$H$8:$EI$8,YEAR(L$5))</f>
        <v>3812240.715166921</v>
      </c>
      <c r="M41" s="98">
        <f>SUMIFS('Monthly CF'!$H$305:$EI$305,'Monthly CF'!$H$8:$EI$8,YEAR(M$5))</f>
        <v>3754919.9612986757</v>
      </c>
      <c r="N41" s="97">
        <f>SUMIFS('Monthly CF'!$H$305:$EI$305,'Monthly CF'!$H$8:$EI$8,YEAR(N$5))</f>
        <v>3122160.278458712</v>
      </c>
      <c r="O41" s="84">
        <f>SUM(D41:M41)</f>
        <v>29807796.633871526</v>
      </c>
    </row>
    <row r="42">
      <c r="M42" s="89"/>
    </row>
    <row r="43">
      <c r="B43" t="s" s="65">
        <v>452</v>
      </c>
      <c r="C43" s="32"/>
      <c r="D43" s="101">
        <f>AVERAGEIFS('Monthly CF'!$H$307:$EI$307,'Monthly CF'!$H$8:$EI$8,YEAR(D$5))</f>
        <v>0.9355206655931294</v>
      </c>
      <c r="E43" s="101">
        <f>AVERAGEIFS('Monthly CF'!$H$307:$EI$307,'Monthly CF'!$H$8:$EI$8,YEAR(E$5))</f>
        <v>0.9472624798711755</v>
      </c>
      <c r="F43" s="101">
        <f>AVERAGEIFS('Monthly CF'!$H$307:$EI$307,'Monthly CF'!$H$8:$EI$8,YEAR(F$5))</f>
        <v>0.9712828770799787</v>
      </c>
      <c r="G43" s="101">
        <f>AVERAGEIFS('Monthly CF'!$H$307:$EI$307,'Monthly CF'!$H$8:$EI$8,YEAR(G$5))</f>
        <v>0.9919484702093397</v>
      </c>
      <c r="H43" s="101">
        <f>AVERAGEIFS('Monthly CF'!$H$307:$EI$307,'Monthly CF'!$H$8:$EI$8,YEAR(H$5))</f>
        <v>0.9911433172302737</v>
      </c>
      <c r="I43" s="101">
        <f>AVERAGEIFS('Monthly CF'!$H$307:$EI$307,'Monthly CF'!$H$8:$EI$8,YEAR(I$5))</f>
        <v>0.9268652710681696</v>
      </c>
      <c r="J43" s="101">
        <f>AVERAGEIFS('Monthly CF'!$H$307:$EI$307,'Monthly CF'!$H$8:$EI$8,YEAR(J$5))</f>
        <v>0.9756441223832527</v>
      </c>
      <c r="K43" s="101">
        <f>AVERAGEIFS('Monthly CF'!$H$307:$EI$307,'Monthly CF'!$H$8:$EI$8,YEAR(K$5))</f>
        <v>0.9581991411701557</v>
      </c>
      <c r="L43" s="101">
        <f>AVERAGEIFS('Monthly CF'!$H$307:$EI$307,'Monthly CF'!$H$8:$EI$8,YEAR(L$5))</f>
        <v>0.9919484702093397</v>
      </c>
      <c r="M43" s="102">
        <f>AVERAGEIFS('Monthly CF'!$H$307:$EI$307,'Monthly CF'!$H$8:$EI$8,YEAR(M$5))</f>
        <v>0.9806763285024154</v>
      </c>
      <c r="N43" s="101">
        <f>AVERAGEIFS('Monthly CF'!$H$307:$EI$307,'Monthly CF'!$H$8:$EI$8,YEAR(N$5))</f>
        <v>0.9373322597960279</v>
      </c>
    </row>
    <row r="45">
      <c r="B45" t="s" s="3">
        <v>453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>
      <c r="B46" t="s" s="23">
        <v>454</v>
      </c>
      <c r="D46" s="82">
        <f>E29</f>
        <v>2915263.767101623</v>
      </c>
      <c r="E46" s="82">
        <f>F29</f>
        <v>3070667.4845066997</v>
      </c>
      <c r="F46" s="82">
        <f>G29</f>
        <v>3409926.1169133056</v>
      </c>
      <c r="G46" s="82">
        <f>H29</f>
        <v>3494408.6375873005</v>
      </c>
      <c r="H46" s="82">
        <f>I29</f>
        <v>3019718.57798836</v>
      </c>
      <c r="I46" s="82">
        <f>J29</f>
        <v>3570459.1275792457</v>
      </c>
      <c r="J46" s="82">
        <f>K29</f>
        <v>3563132.1877431925</v>
      </c>
      <c r="K46" s="82">
        <f>L29</f>
        <v>4007794.2823404963</v>
      </c>
      <c r="L46" s="82">
        <f>M29</f>
        <v>4027029.501645998</v>
      </c>
      <c r="M46" s="85">
        <f>N29</f>
        <v>3772834.8866783013</v>
      </c>
    </row>
    <row r="47">
      <c r="B47" t="s" s="23">
        <v>455</v>
      </c>
      <c r="D47" s="77">
        <f>Dashboard!$C$7</f>
        <v>0.064</v>
      </c>
      <c r="E47" s="77">
        <f>Dashboard!$C$7</f>
        <v>0.064</v>
      </c>
      <c r="F47" s="77">
        <f>Dashboard!$C$7</f>
        <v>0.064</v>
      </c>
      <c r="G47" s="77">
        <f>Dashboard!$C$7</f>
        <v>0.064</v>
      </c>
      <c r="H47" s="77">
        <f>Dashboard!$C$7</f>
        <v>0.064</v>
      </c>
      <c r="I47" s="77">
        <f>Dashboard!$C$7</f>
        <v>0.064</v>
      </c>
      <c r="J47" s="77">
        <f>Dashboard!$C$7</f>
        <v>0.064</v>
      </c>
      <c r="K47" s="77">
        <f>Dashboard!$C$7</f>
        <v>0.064</v>
      </c>
      <c r="L47" s="77">
        <f>Dashboard!$C$7</f>
        <v>0.064</v>
      </c>
      <c r="M47" s="103">
        <f>Dashboard!$C$7</f>
        <v>0.064</v>
      </c>
    </row>
    <row r="48">
      <c r="B48" t="s" s="23">
        <v>456</v>
      </c>
      <c r="D48" s="82">
        <f>D46/D47</f>
        <v>45550996.36096286</v>
      </c>
      <c r="E48" s="82">
        <f>E46/E47</f>
        <v>47979179.44541718</v>
      </c>
      <c r="F48" s="82">
        <f>F46/F47</f>
        <v>53280095.5767704</v>
      </c>
      <c r="G48" s="82">
        <f>G46/G47</f>
        <v>54600134.96230157</v>
      </c>
      <c r="H48" s="82">
        <f>H46/H47</f>
        <v>47183102.781068124</v>
      </c>
      <c r="I48" s="82">
        <f>I46/I47</f>
        <v>55788423.86842571</v>
      </c>
      <c r="J48" s="82">
        <f>J46/J47</f>
        <v>55673940.433487386</v>
      </c>
      <c r="K48" s="82">
        <f>K46/K47</f>
        <v>62621785.66157025</v>
      </c>
      <c r="L48" s="82">
        <f>L46/L47</f>
        <v>62922335.96321872</v>
      </c>
      <c r="M48" s="85">
        <f>M46/M47</f>
        <v>58950545.10434846</v>
      </c>
    </row>
    <row r="49">
      <c r="B49" t="s" s="23">
        <v>457</v>
      </c>
      <c r="D49" s="95">
        <f>-Assumptions!$C$81*D48</f>
        <v>-683264.9454144429</v>
      </c>
      <c r="E49" s="95">
        <f>-Assumptions!$C$81*E48</f>
        <v>-719687.6916812577</v>
      </c>
      <c r="F49" s="95">
        <f>-Assumptions!$C$81*F48</f>
        <v>-799201.433651556</v>
      </c>
      <c r="G49" s="95">
        <f>-Assumptions!$C$81*G48</f>
        <v>-819002.0244345234</v>
      </c>
      <c r="H49" s="95">
        <f>-Assumptions!$C$81*H48</f>
        <v>-707746.5417160218</v>
      </c>
      <c r="I49" s="95">
        <f>-Assumptions!$C$81*I48</f>
        <v>-836826.3580263857</v>
      </c>
      <c r="J49" s="95">
        <f>-Assumptions!$C$81*J48</f>
        <v>-835109.1065023107</v>
      </c>
      <c r="K49" s="95">
        <f>-Assumptions!$C$81*K48</f>
        <v>-939326.7849235537</v>
      </c>
      <c r="L49" s="95">
        <f>-Assumptions!$C$81*L48</f>
        <v>-943835.0394482807</v>
      </c>
      <c r="M49" s="104">
        <f>-Assumptions!$C$81*M48</f>
        <v>-884258.1765652269</v>
      </c>
    </row>
    <row r="50">
      <c r="B50" t="s" s="21">
        <v>458</v>
      </c>
      <c r="C50" s="21"/>
      <c r="D50" s="84">
        <f>D48+D49</f>
        <v>44867731.415548414</v>
      </c>
      <c r="E50" s="84">
        <f>E48+E49</f>
        <v>47259491.75373592</v>
      </c>
      <c r="F50" s="84">
        <f>F48+F49</f>
        <v>52480894.14311884</v>
      </c>
      <c r="G50" s="84">
        <f>G48+G49</f>
        <v>53781132.937867045</v>
      </c>
      <c r="H50" s="84">
        <f>H48+H49</f>
        <v>46475356.2393521</v>
      </c>
      <c r="I50" s="84">
        <f>I48+I49</f>
        <v>54951597.51039933</v>
      </c>
      <c r="J50" s="84">
        <f>J48+J49</f>
        <v>54838831.326985076</v>
      </c>
      <c r="K50" s="84">
        <f>K48+K49</f>
        <v>61682458.8766467</v>
      </c>
      <c r="L50" s="84">
        <f>L48+L49</f>
        <v>61978500.923770435</v>
      </c>
      <c r="M50" s="86">
        <f>M48+M49</f>
        <v>58066286.92778323</v>
      </c>
    </row>
    <row r="51">
      <c r="B51" t="s" s="23">
        <v>459</v>
      </c>
      <c r="D51" s="42">
        <f>D48/Assumptions!$C$86</f>
        <v>183.377602097274</v>
      </c>
      <c r="E51" s="42">
        <f>E48/Assumptions!$C$86</f>
        <v>193.15289631810458</v>
      </c>
      <c r="F51" s="42">
        <f>F48/Assumptions!$C$86</f>
        <v>214.49313839279552</v>
      </c>
      <c r="G51" s="42">
        <f>G48/Assumptions!$C$86</f>
        <v>219.80730661152</v>
      </c>
      <c r="H51" s="42">
        <f>H48/Assumptions!$C$86</f>
        <v>189.94807882877666</v>
      </c>
      <c r="I51" s="42">
        <f>I48/Assumptions!$C$86</f>
        <v>224.5910783753048</v>
      </c>
      <c r="J51" s="42">
        <f>J48/Assumptions!$C$86</f>
        <v>224.13019498183328</v>
      </c>
      <c r="K51" s="42">
        <f>K48/Assumptions!$C$86</f>
        <v>252.1005863992361</v>
      </c>
      <c r="L51" s="42">
        <f>L48/Assumptions!$C$86</f>
        <v>253.31053125289338</v>
      </c>
      <c r="M51" s="105">
        <f>M48/Assumptions!$C$86</f>
        <v>237.32103504166045</v>
      </c>
    </row>
    <row r="52">
      <c r="B52" t="s" s="23">
        <v>460</v>
      </c>
      <c r="D52" s="77">
        <f>XIRR('Monthly CF'!$G$317:$EI$317,'Monthly CF'!$G$7:$EI$7)</f>
        <v>-0.03487592041492463</v>
      </c>
      <c r="E52" s="77">
        <f>XIRR('Monthly CF'!$G$318:$EI$318,'Monthly CF'!$G$7:$EI$7)</f>
        <v>0.03365773856639863</v>
      </c>
      <c r="F52" s="77">
        <f>XIRR('Monthly CF'!$G$319:$EI$319,'Monthly CF'!$G$7:$EI$7)</f>
        <v>0.0735103338956833</v>
      </c>
      <c r="G52" s="77">
        <f>XIRR('Monthly CF'!$G$320:$EI$320,'Monthly CF'!$G$7:$EI$7)</f>
        <v>0.0772899240255356</v>
      </c>
      <c r="H52" s="77">
        <f>XIRR('Monthly CF'!$G$321:$EI$321,'Monthly CF'!$G$7:$EI$7)</f>
        <v>0.04839890897274017</v>
      </c>
      <c r="I52" s="77">
        <f>XIRR('Monthly CF'!$G$322:$EI$322,'Monthly CF'!$G$7:$EI$7)</f>
        <v>0.07379225194454196</v>
      </c>
      <c r="J52" s="77">
        <f>XIRR('Monthly CF'!$G$323:$EI$323,'Monthly CF'!$G$7:$EI$7)</f>
        <v>0.07204842865467072</v>
      </c>
      <c r="K52" s="77">
        <f>XIRR('Monthly CF'!$G$324:$EI$324,'Monthly CF'!$G$7:$EI$7)</f>
        <v>0.0832669109106064</v>
      </c>
      <c r="L52" s="77">
        <f>XIRR('Monthly CF'!$G$325:$EI$325,'Monthly CF'!$G$7:$EI$7)</f>
        <v>0.08194254338741304</v>
      </c>
      <c r="M52" s="106">
        <f>XIRR('Monthly CF'!$G$326:$EI$326,'Monthly CF'!$G$7:$EI$7)</f>
        <v>0.07518443167209628</v>
      </c>
    </row>
    <row r="53">
      <c r="B53" t="s" s="23">
        <v>461</v>
      </c>
      <c r="D53" s="69">
        <f>SUM('Monthly CF'!$H$317:$EI$317)/-'Monthly CF'!$G$317</f>
        <v>0.9657284087534692</v>
      </c>
      <c r="E53" s="69">
        <f>SUM('Monthly CF'!$H$318:$EI$318)/-'Monthly CF'!$G$318</f>
        <v>1.0657690895893501</v>
      </c>
      <c r="F53" s="69">
        <f>SUM('Monthly CF'!$H$319:$EI$319)/-'Monthly CF'!$G$319</f>
        <v>1.2227870194931754</v>
      </c>
      <c r="G53" s="69">
        <f>SUM('Monthly CF'!$H$320:$EI$320)/-'Monthly CF'!$G$320</f>
        <v>1.3173947755180695</v>
      </c>
      <c r="H53" s="69">
        <f>SUM('Monthly CF'!$H$321:$EI$321)/-'Monthly CF'!$G$321</f>
        <v>1.2360660716303964</v>
      </c>
      <c r="I53" s="69">
        <f>SUM('Monthly CF'!$H$322:$EI$322)/-'Monthly CF'!$G$322</f>
        <v>1.4595978762845274</v>
      </c>
      <c r="J53" s="69">
        <f>SUM('Monthly CF'!$H$323:$EI$323)/-'Monthly CF'!$G$323</f>
        <v>1.5252846847505237</v>
      </c>
      <c r="K53" s="69">
        <f>SUM('Monthly CF'!$H$324:$EI$324)/-'Monthly CF'!$G$324</f>
        <v>1.7308114618292623</v>
      </c>
      <c r="L53" s="69">
        <f>SUM('Monthly CF'!$H$325:$EI$325)/-'Monthly CF'!$G$325</f>
        <v>1.815539782531313</v>
      </c>
      <c r="M53" s="107">
        <f>SUM('Monthly CF'!$H$326:$EI$326)/-'Monthly CF'!$G$326</f>
        <v>1.8122957849326233</v>
      </c>
    </row>
    <row r="54">
      <c r="B54" t="s" s="23">
        <v>462</v>
      </c>
      <c r="D54" s="95">
        <f>SUM('Monthly CF'!$G$317:$EI$317)</f>
        <v>-1661751.1876520216</v>
      </c>
      <c r="E54" s="95">
        <f>SUM('Monthly CF'!$G$318:$EI$318)</f>
        <v>3188992.9460732937</v>
      </c>
      <c r="F54" s="95">
        <f>SUM('Monthly CF'!$G$319:$EI$319)</f>
        <v>10802433.758418255</v>
      </c>
      <c r="G54" s="95">
        <f>SUM('Monthly CF'!$G$320:$EI$320)</f>
        <v>15389747.776158065</v>
      </c>
      <c r="H54" s="95">
        <f>SUM('Monthly CF'!$G$321:$EI$321)</f>
        <v>11446304.668910444</v>
      </c>
      <c r="I54" s="95">
        <f>SUM('Monthly CF'!$G$322:$EI$322)</f>
        <v>22284851.358790264</v>
      </c>
      <c r="J54" s="95">
        <f>SUM('Monthly CF'!$G$323:$EI$323)</f>
        <v>25469854.681111585</v>
      </c>
      <c r="K54" s="95">
        <f>SUM('Monthly CF'!$G$324:$EI$324)</f>
        <v>35435378.70502036</v>
      </c>
      <c r="L54" s="95">
        <f>SUM('Monthly CF'!$G$325:$EI$325)</f>
        <v>39543661.46731101</v>
      </c>
      <c r="M54" s="104">
        <f>SUM('Monthly CF'!$G$326:$EI$326)</f>
        <v>39386367.432622485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I326"/>
  <sheetViews>
    <sheetView showGridLines="0" workbookViewId="0">
      <pane xSplit="7" ySplit="9" topLeftCell="H10" activePane="bottomRight" state="frozen"/>
      <selection pane="topRight" activeCell="H1" sqref="H1"/>
      <selection pane="bottomLeft" activeCell="A10" sqref="A10"/>
      <selection pane="bottomRight" activeCell="A1" sqref="A1"/>
    </sheetView>
  </sheetViews>
  <cols>
    <col min="2" max="2" width="55.21875" customWidth="1"/>
    <col min="3" max="3" width="7.21875" customWidth="1"/>
    <col min="4" max="4" width="4.9296875" customWidth="1"/>
    <col min="5" max="6" width="0.64453125" customWidth="1"/>
    <col min="7" max="7" width="13.64453125" customWidth="1"/>
    <col min="8" max="139" width="11.7890625" customWidth="1"/>
  </cols>
  <sheetData>
    <row r="2">
      <c r="B2" t="s" s="10">
        <v>380</v>
      </c>
    </row>
    <row r="3">
      <c r="B3" t="s" s="11">
        <v>381</v>
      </c>
    </row>
    <row r="4">
      <c r="G4" t="s" s="78">
        <v>438</v>
      </c>
    </row>
    <row r="5">
      <c r="B5" t="s">
        <v>382</v>
      </c>
      <c r="G5" s="81">
        <f>0</f>
        <v>0</v>
      </c>
      <c r="H5" s="81">
        <f>G5+1</f>
        <v>1</v>
      </c>
      <c r="I5" s="81">
        <f>H5+1</f>
        <v>2</v>
      </c>
      <c r="J5" s="81">
        <f>I5+1</f>
        <v>3</v>
      </c>
      <c r="K5" s="81">
        <f>J5+1</f>
        <v>4</v>
      </c>
      <c r="L5" s="81">
        <f>K5+1</f>
        <v>5</v>
      </c>
      <c r="M5" s="81">
        <f>L5+1</f>
        <v>6</v>
      </c>
      <c r="N5" s="81">
        <f>M5+1</f>
        <v>7</v>
      </c>
      <c r="O5" s="81">
        <f>N5+1</f>
        <v>8</v>
      </c>
      <c r="P5" s="81">
        <f>O5+1</f>
        <v>9</v>
      </c>
      <c r="Q5" s="81">
        <f>P5+1</f>
        <v>10</v>
      </c>
      <c r="R5" s="81">
        <f>Q5+1</f>
        <v>11</v>
      </c>
      <c r="S5" s="81">
        <f>R5+1</f>
        <v>12</v>
      </c>
      <c r="T5" s="81">
        <f>S5+1</f>
        <v>13</v>
      </c>
      <c r="U5" s="81">
        <f>T5+1</f>
        <v>14</v>
      </c>
      <c r="V5" s="81">
        <f>U5+1</f>
        <v>15</v>
      </c>
      <c r="W5" s="81">
        <f>V5+1</f>
        <v>16</v>
      </c>
      <c r="X5" s="81">
        <f>W5+1</f>
        <v>17</v>
      </c>
      <c r="Y5" s="81">
        <f>X5+1</f>
        <v>18</v>
      </c>
      <c r="Z5" s="81">
        <f>Y5+1</f>
        <v>19</v>
      </c>
      <c r="AA5" s="81">
        <f>Z5+1</f>
        <v>20</v>
      </c>
      <c r="AB5" s="81">
        <f>AA5+1</f>
        <v>21</v>
      </c>
      <c r="AC5" s="81">
        <f>AB5+1</f>
        <v>22</v>
      </c>
      <c r="AD5" s="81">
        <f>AC5+1</f>
        <v>23</v>
      </c>
      <c r="AE5" s="81">
        <f>AD5+1</f>
        <v>24</v>
      </c>
      <c r="AF5" s="81">
        <f>AE5+1</f>
        <v>25</v>
      </c>
      <c r="AG5" s="81">
        <f>AF5+1</f>
        <v>26</v>
      </c>
      <c r="AH5" s="81">
        <f>AG5+1</f>
        <v>27</v>
      </c>
      <c r="AI5" s="81">
        <f>AH5+1</f>
        <v>28</v>
      </c>
      <c r="AJ5" s="81">
        <f>AI5+1</f>
        <v>29</v>
      </c>
      <c r="AK5" s="81">
        <f>AJ5+1</f>
        <v>30</v>
      </c>
      <c r="AL5" s="81">
        <f>AK5+1</f>
        <v>31</v>
      </c>
      <c r="AM5" s="81">
        <f>AL5+1</f>
        <v>32</v>
      </c>
      <c r="AN5" s="81">
        <f>AM5+1</f>
        <v>33</v>
      </c>
      <c r="AO5" s="81">
        <f>AN5+1</f>
        <v>34</v>
      </c>
      <c r="AP5" s="81">
        <f>AO5+1</f>
        <v>35</v>
      </c>
      <c r="AQ5" s="81">
        <f>AP5+1</f>
        <v>36</v>
      </c>
      <c r="AR5" s="81">
        <f>AQ5+1</f>
        <v>37</v>
      </c>
      <c r="AS5" s="81">
        <f>AR5+1</f>
        <v>38</v>
      </c>
      <c r="AT5" s="81">
        <f>AS5+1</f>
        <v>39</v>
      </c>
      <c r="AU5" s="81">
        <f>AT5+1</f>
        <v>40</v>
      </c>
      <c r="AV5" s="81">
        <f>AU5+1</f>
        <v>41</v>
      </c>
      <c r="AW5" s="81">
        <f>AV5+1</f>
        <v>42</v>
      </c>
      <c r="AX5" s="81">
        <f>AW5+1</f>
        <v>43</v>
      </c>
      <c r="AY5" s="81">
        <f>AX5+1</f>
        <v>44</v>
      </c>
      <c r="AZ5" s="81">
        <f>AY5+1</f>
        <v>45</v>
      </c>
      <c r="BA5" s="81">
        <f>AZ5+1</f>
        <v>46</v>
      </c>
      <c r="BB5" s="81">
        <f>BA5+1</f>
        <v>47</v>
      </c>
      <c r="BC5" s="81">
        <f>BB5+1</f>
        <v>48</v>
      </c>
      <c r="BD5" s="81">
        <f>BC5+1</f>
        <v>49</v>
      </c>
      <c r="BE5" s="81">
        <f>BD5+1</f>
        <v>50</v>
      </c>
      <c r="BF5" s="81">
        <f>BE5+1</f>
        <v>51</v>
      </c>
      <c r="BG5" s="81">
        <f>BF5+1</f>
        <v>52</v>
      </c>
      <c r="BH5" s="81">
        <f>BG5+1</f>
        <v>53</v>
      </c>
      <c r="BI5" s="81">
        <f>BH5+1</f>
        <v>54</v>
      </c>
      <c r="BJ5" s="81">
        <f>BI5+1</f>
        <v>55</v>
      </c>
      <c r="BK5" s="81">
        <f>BJ5+1</f>
        <v>56</v>
      </c>
      <c r="BL5" s="81">
        <f>BK5+1</f>
        <v>57</v>
      </c>
      <c r="BM5" s="81">
        <f>BL5+1</f>
        <v>58</v>
      </c>
      <c r="BN5" s="81">
        <f>BM5+1</f>
        <v>59</v>
      </c>
      <c r="BO5" s="81">
        <f>BN5+1</f>
        <v>60</v>
      </c>
      <c r="BP5" s="81">
        <f>BO5+1</f>
        <v>61</v>
      </c>
      <c r="BQ5" s="81">
        <f>BP5+1</f>
        <v>62</v>
      </c>
      <c r="BR5" s="81">
        <f>BQ5+1</f>
        <v>63</v>
      </c>
      <c r="BS5" s="81">
        <f>BR5+1</f>
        <v>64</v>
      </c>
      <c r="BT5" s="81">
        <f>BS5+1</f>
        <v>65</v>
      </c>
      <c r="BU5" s="81">
        <f>BT5+1</f>
        <v>66</v>
      </c>
      <c r="BV5" s="81">
        <f>BU5+1</f>
        <v>67</v>
      </c>
      <c r="BW5" s="81">
        <f>BV5+1</f>
        <v>68</v>
      </c>
      <c r="BX5" s="81">
        <f>BW5+1</f>
        <v>69</v>
      </c>
      <c r="BY5" s="81">
        <f>BX5+1</f>
        <v>70</v>
      </c>
      <c r="BZ5" s="81">
        <f>BY5+1</f>
        <v>71</v>
      </c>
      <c r="CA5" s="81">
        <f>BZ5+1</f>
        <v>72</v>
      </c>
      <c r="CB5" s="81">
        <f>CA5+1</f>
        <v>73</v>
      </c>
      <c r="CC5" s="81">
        <f>CB5+1</f>
        <v>74</v>
      </c>
      <c r="CD5" s="81">
        <f>CC5+1</f>
        <v>75</v>
      </c>
      <c r="CE5" s="81">
        <f>CD5+1</f>
        <v>76</v>
      </c>
      <c r="CF5" s="81">
        <f>CE5+1</f>
        <v>77</v>
      </c>
      <c r="CG5" s="81">
        <f>CF5+1</f>
        <v>78</v>
      </c>
      <c r="CH5" s="81">
        <f>CG5+1</f>
        <v>79</v>
      </c>
      <c r="CI5" s="81">
        <f>CH5+1</f>
        <v>80</v>
      </c>
      <c r="CJ5" s="81">
        <f>CI5+1</f>
        <v>81</v>
      </c>
      <c r="CK5" s="81">
        <f>CJ5+1</f>
        <v>82</v>
      </c>
      <c r="CL5" s="81">
        <f>CK5+1</f>
        <v>83</v>
      </c>
      <c r="CM5" s="81">
        <f>CL5+1</f>
        <v>84</v>
      </c>
      <c r="CN5" s="81">
        <f>CM5+1</f>
        <v>85</v>
      </c>
      <c r="CO5" s="81">
        <f>CN5+1</f>
        <v>86</v>
      </c>
      <c r="CP5" s="81">
        <f>CO5+1</f>
        <v>87</v>
      </c>
      <c r="CQ5" s="81">
        <f>CP5+1</f>
        <v>88</v>
      </c>
      <c r="CR5" s="81">
        <f>CQ5+1</f>
        <v>89</v>
      </c>
      <c r="CS5" s="81">
        <f>CR5+1</f>
        <v>90</v>
      </c>
      <c r="CT5" s="81">
        <f>CS5+1</f>
        <v>91</v>
      </c>
      <c r="CU5" s="81">
        <f>CT5+1</f>
        <v>92</v>
      </c>
      <c r="CV5" s="81">
        <f>CU5+1</f>
        <v>93</v>
      </c>
      <c r="CW5" s="81">
        <f>CV5+1</f>
        <v>94</v>
      </c>
      <c r="CX5" s="81">
        <f>CW5+1</f>
        <v>95</v>
      </c>
      <c r="CY5" s="81">
        <f>CX5+1</f>
        <v>96</v>
      </c>
      <c r="CZ5" s="81">
        <f>CY5+1</f>
        <v>97</v>
      </c>
      <c r="DA5" s="81">
        <f>CZ5+1</f>
        <v>98</v>
      </c>
      <c r="DB5" s="81">
        <f>DA5+1</f>
        <v>99</v>
      </c>
      <c r="DC5" s="81">
        <f>DB5+1</f>
        <v>100</v>
      </c>
      <c r="DD5" s="81">
        <f>DC5+1</f>
        <v>101</v>
      </c>
      <c r="DE5" s="81">
        <f>DD5+1</f>
        <v>102</v>
      </c>
      <c r="DF5" s="81">
        <f>DE5+1</f>
        <v>103</v>
      </c>
      <c r="DG5" s="81">
        <f>DF5+1</f>
        <v>104</v>
      </c>
      <c r="DH5" s="81">
        <f>DG5+1</f>
        <v>105</v>
      </c>
      <c r="DI5" s="81">
        <f>DH5+1</f>
        <v>106</v>
      </c>
      <c r="DJ5" s="81">
        <f>DI5+1</f>
        <v>107</v>
      </c>
      <c r="DK5" s="81">
        <f>DJ5+1</f>
        <v>108</v>
      </c>
      <c r="DL5" s="81">
        <f>DK5+1</f>
        <v>109</v>
      </c>
      <c r="DM5" s="81">
        <f>DL5+1</f>
        <v>110</v>
      </c>
      <c r="DN5" s="81">
        <f>DM5+1</f>
        <v>111</v>
      </c>
      <c r="DO5" s="81">
        <f>DN5+1</f>
        <v>112</v>
      </c>
      <c r="DP5" s="81">
        <f>DO5+1</f>
        <v>113</v>
      </c>
      <c r="DQ5" s="81">
        <f>DP5+1</f>
        <v>114</v>
      </c>
      <c r="DR5" s="81">
        <f>DQ5+1</f>
        <v>115</v>
      </c>
      <c r="DS5" s="81">
        <f>DR5+1</f>
        <v>116</v>
      </c>
      <c r="DT5" s="81">
        <f>DS5+1</f>
        <v>117</v>
      </c>
      <c r="DU5" s="81">
        <f>DT5+1</f>
        <v>118</v>
      </c>
      <c r="DV5" s="81">
        <f>DU5+1</f>
        <v>119</v>
      </c>
      <c r="DW5" s="81">
        <f>DV5+1</f>
        <v>120</v>
      </c>
      <c r="DX5" s="81">
        <f>DW5+1</f>
        <v>121</v>
      </c>
      <c r="DY5" s="81">
        <f>DX5+1</f>
        <v>122</v>
      </c>
      <c r="DZ5" s="81">
        <f>DY5+1</f>
        <v>123</v>
      </c>
      <c r="EA5" s="81">
        <f>DZ5+1</f>
        <v>124</v>
      </c>
      <c r="EB5" s="81">
        <f>EA5+1</f>
        <v>125</v>
      </c>
      <c r="EC5" s="81">
        <f>EB5+1</f>
        <v>126</v>
      </c>
      <c r="ED5" s="81">
        <f>EC5+1</f>
        <v>127</v>
      </c>
      <c r="EE5" s="81">
        <f>ED5+1</f>
        <v>128</v>
      </c>
      <c r="EF5" s="81">
        <f>EE5+1</f>
        <v>129</v>
      </c>
      <c r="EG5" s="81">
        <f>EF5+1</f>
        <v>130</v>
      </c>
      <c r="EH5" s="81">
        <f>EG5+1</f>
        <v>131</v>
      </c>
      <c r="EI5" s="81">
        <f>EH5+1</f>
        <v>132</v>
      </c>
    </row>
    <row r="6">
      <c r="B6" t="s">
        <v>383</v>
      </c>
      <c r="G6" s="110"/>
      <c r="H6" s="111">
        <f>EDATE(Assumptions!$C$6,H5-1)</f>
        <v>46388</v>
      </c>
      <c r="I6" s="111">
        <f>EDATE(Assumptions!$C$6,I5-1)</f>
        <v>46419</v>
      </c>
      <c r="J6" s="111">
        <f>EDATE(Assumptions!$C$6,J5-1)</f>
        <v>46447</v>
      </c>
      <c r="K6" s="111">
        <f>EDATE(Assumptions!$C$6,K5-1)</f>
        <v>46478</v>
      </c>
      <c r="L6" s="111">
        <f>EDATE(Assumptions!$C$6,L5-1)</f>
        <v>46508</v>
      </c>
      <c r="M6" s="111">
        <f>EDATE(Assumptions!$C$6,M5-1)</f>
        <v>46539</v>
      </c>
      <c r="N6" s="111">
        <f>EDATE(Assumptions!$C$6,N5-1)</f>
        <v>46569</v>
      </c>
      <c r="O6" s="111">
        <f>EDATE(Assumptions!$C$6,O5-1)</f>
        <v>46600</v>
      </c>
      <c r="P6" s="111">
        <f>EDATE(Assumptions!$C$6,P5-1)</f>
        <v>46631</v>
      </c>
      <c r="Q6" s="111">
        <f>EDATE(Assumptions!$C$6,Q5-1)</f>
        <v>46661</v>
      </c>
      <c r="R6" s="111">
        <f>EDATE(Assumptions!$C$6,R5-1)</f>
        <v>46692</v>
      </c>
      <c r="S6" s="111">
        <f>EDATE(Assumptions!$C$6,S5-1)</f>
        <v>46722</v>
      </c>
      <c r="T6" s="111">
        <f>EDATE(Assumptions!$C$6,T5-1)</f>
        <v>46753</v>
      </c>
      <c r="U6" s="111">
        <f>EDATE(Assumptions!$C$6,U5-1)</f>
        <v>46784</v>
      </c>
      <c r="V6" s="111">
        <f>EDATE(Assumptions!$C$6,V5-1)</f>
        <v>46813</v>
      </c>
      <c r="W6" s="111">
        <f>EDATE(Assumptions!$C$6,W5-1)</f>
        <v>46844</v>
      </c>
      <c r="X6" s="111">
        <f>EDATE(Assumptions!$C$6,X5-1)</f>
        <v>46874</v>
      </c>
      <c r="Y6" s="111">
        <f>EDATE(Assumptions!$C$6,Y5-1)</f>
        <v>46905</v>
      </c>
      <c r="Z6" s="111">
        <f>EDATE(Assumptions!$C$6,Z5-1)</f>
        <v>46935</v>
      </c>
      <c r="AA6" s="111">
        <f>EDATE(Assumptions!$C$6,AA5-1)</f>
        <v>46966</v>
      </c>
      <c r="AB6" s="111">
        <f>EDATE(Assumptions!$C$6,AB5-1)</f>
        <v>46997</v>
      </c>
      <c r="AC6" s="111">
        <f>EDATE(Assumptions!$C$6,AC5-1)</f>
        <v>47027</v>
      </c>
      <c r="AD6" s="111">
        <f>EDATE(Assumptions!$C$6,AD5-1)</f>
        <v>47058</v>
      </c>
      <c r="AE6" s="111">
        <f>EDATE(Assumptions!$C$6,AE5-1)</f>
        <v>47088</v>
      </c>
      <c r="AF6" s="111">
        <f>EDATE(Assumptions!$C$6,AF5-1)</f>
        <v>47119</v>
      </c>
      <c r="AG6" s="111">
        <f>EDATE(Assumptions!$C$6,AG5-1)</f>
        <v>47150</v>
      </c>
      <c r="AH6" s="111">
        <f>EDATE(Assumptions!$C$6,AH5-1)</f>
        <v>47178</v>
      </c>
      <c r="AI6" s="111">
        <f>EDATE(Assumptions!$C$6,AI5-1)</f>
        <v>47209</v>
      </c>
      <c r="AJ6" s="111">
        <f>EDATE(Assumptions!$C$6,AJ5-1)</f>
        <v>47239</v>
      </c>
      <c r="AK6" s="111">
        <f>EDATE(Assumptions!$C$6,AK5-1)</f>
        <v>47270</v>
      </c>
      <c r="AL6" s="111">
        <f>EDATE(Assumptions!$C$6,AL5-1)</f>
        <v>47300</v>
      </c>
      <c r="AM6" s="111">
        <f>EDATE(Assumptions!$C$6,AM5-1)</f>
        <v>47331</v>
      </c>
      <c r="AN6" s="111">
        <f>EDATE(Assumptions!$C$6,AN5-1)</f>
        <v>47362</v>
      </c>
      <c r="AO6" s="111">
        <f>EDATE(Assumptions!$C$6,AO5-1)</f>
        <v>47392</v>
      </c>
      <c r="AP6" s="111">
        <f>EDATE(Assumptions!$C$6,AP5-1)</f>
        <v>47423</v>
      </c>
      <c r="AQ6" s="111">
        <f>EDATE(Assumptions!$C$6,AQ5-1)</f>
        <v>47453</v>
      </c>
      <c r="AR6" s="111">
        <f>EDATE(Assumptions!$C$6,AR5-1)</f>
        <v>47484</v>
      </c>
      <c r="AS6" s="111">
        <f>EDATE(Assumptions!$C$6,AS5-1)</f>
        <v>47515</v>
      </c>
      <c r="AT6" s="111">
        <f>EDATE(Assumptions!$C$6,AT5-1)</f>
        <v>47543</v>
      </c>
      <c r="AU6" s="111">
        <f>EDATE(Assumptions!$C$6,AU5-1)</f>
        <v>47574</v>
      </c>
      <c r="AV6" s="111">
        <f>EDATE(Assumptions!$C$6,AV5-1)</f>
        <v>47604</v>
      </c>
      <c r="AW6" s="111">
        <f>EDATE(Assumptions!$C$6,AW5-1)</f>
        <v>47635</v>
      </c>
      <c r="AX6" s="111">
        <f>EDATE(Assumptions!$C$6,AX5-1)</f>
        <v>47665</v>
      </c>
      <c r="AY6" s="111">
        <f>EDATE(Assumptions!$C$6,AY5-1)</f>
        <v>47696</v>
      </c>
      <c r="AZ6" s="111">
        <f>EDATE(Assumptions!$C$6,AZ5-1)</f>
        <v>47727</v>
      </c>
      <c r="BA6" s="111">
        <f>EDATE(Assumptions!$C$6,BA5-1)</f>
        <v>47757</v>
      </c>
      <c r="BB6" s="111">
        <f>EDATE(Assumptions!$C$6,BB5-1)</f>
        <v>47788</v>
      </c>
      <c r="BC6" s="111">
        <f>EDATE(Assumptions!$C$6,BC5-1)</f>
        <v>47818</v>
      </c>
      <c r="BD6" s="111">
        <f>EDATE(Assumptions!$C$6,BD5-1)</f>
        <v>47849</v>
      </c>
      <c r="BE6" s="111">
        <f>EDATE(Assumptions!$C$6,BE5-1)</f>
        <v>47880</v>
      </c>
      <c r="BF6" s="111">
        <f>EDATE(Assumptions!$C$6,BF5-1)</f>
        <v>47908</v>
      </c>
      <c r="BG6" s="111">
        <f>EDATE(Assumptions!$C$6,BG5-1)</f>
        <v>47939</v>
      </c>
      <c r="BH6" s="111">
        <f>EDATE(Assumptions!$C$6,BH5-1)</f>
        <v>47969</v>
      </c>
      <c r="BI6" s="111">
        <f>EDATE(Assumptions!$C$6,BI5-1)</f>
        <v>48000</v>
      </c>
      <c r="BJ6" s="111">
        <f>EDATE(Assumptions!$C$6,BJ5-1)</f>
        <v>48030</v>
      </c>
      <c r="BK6" s="111">
        <f>EDATE(Assumptions!$C$6,BK5-1)</f>
        <v>48061</v>
      </c>
      <c r="BL6" s="111">
        <f>EDATE(Assumptions!$C$6,BL5-1)</f>
        <v>48092</v>
      </c>
      <c r="BM6" s="111">
        <f>EDATE(Assumptions!$C$6,BM5-1)</f>
        <v>48122</v>
      </c>
      <c r="BN6" s="111">
        <f>EDATE(Assumptions!$C$6,BN5-1)</f>
        <v>48153</v>
      </c>
      <c r="BO6" s="111">
        <f>EDATE(Assumptions!$C$6,BO5-1)</f>
        <v>48183</v>
      </c>
      <c r="BP6" s="111">
        <f>EDATE(Assumptions!$C$6,BP5-1)</f>
        <v>48214</v>
      </c>
      <c r="BQ6" s="111">
        <f>EDATE(Assumptions!$C$6,BQ5-1)</f>
        <v>48245</v>
      </c>
      <c r="BR6" s="111">
        <f>EDATE(Assumptions!$C$6,BR5-1)</f>
        <v>48274</v>
      </c>
      <c r="BS6" s="111">
        <f>EDATE(Assumptions!$C$6,BS5-1)</f>
        <v>48305</v>
      </c>
      <c r="BT6" s="111">
        <f>EDATE(Assumptions!$C$6,BT5-1)</f>
        <v>48335</v>
      </c>
      <c r="BU6" s="111">
        <f>EDATE(Assumptions!$C$6,BU5-1)</f>
        <v>48366</v>
      </c>
      <c r="BV6" s="111">
        <f>EDATE(Assumptions!$C$6,BV5-1)</f>
        <v>48396</v>
      </c>
      <c r="BW6" s="111">
        <f>EDATE(Assumptions!$C$6,BW5-1)</f>
        <v>48427</v>
      </c>
      <c r="BX6" s="111">
        <f>EDATE(Assumptions!$C$6,BX5-1)</f>
        <v>48458</v>
      </c>
      <c r="BY6" s="111">
        <f>EDATE(Assumptions!$C$6,BY5-1)</f>
        <v>48488</v>
      </c>
      <c r="BZ6" s="111">
        <f>EDATE(Assumptions!$C$6,BZ5-1)</f>
        <v>48519</v>
      </c>
      <c r="CA6" s="111">
        <f>EDATE(Assumptions!$C$6,CA5-1)</f>
        <v>48549</v>
      </c>
      <c r="CB6" s="111">
        <f>EDATE(Assumptions!$C$6,CB5-1)</f>
        <v>48580</v>
      </c>
      <c r="CC6" s="111">
        <f>EDATE(Assumptions!$C$6,CC5-1)</f>
        <v>48611</v>
      </c>
      <c r="CD6" s="111">
        <f>EDATE(Assumptions!$C$6,CD5-1)</f>
        <v>48639</v>
      </c>
      <c r="CE6" s="111">
        <f>EDATE(Assumptions!$C$6,CE5-1)</f>
        <v>48670</v>
      </c>
      <c r="CF6" s="111">
        <f>EDATE(Assumptions!$C$6,CF5-1)</f>
        <v>48700</v>
      </c>
      <c r="CG6" s="111">
        <f>EDATE(Assumptions!$C$6,CG5-1)</f>
        <v>48731</v>
      </c>
      <c r="CH6" s="111">
        <f>EDATE(Assumptions!$C$6,CH5-1)</f>
        <v>48761</v>
      </c>
      <c r="CI6" s="111">
        <f>EDATE(Assumptions!$C$6,CI5-1)</f>
        <v>48792</v>
      </c>
      <c r="CJ6" s="111">
        <f>EDATE(Assumptions!$C$6,CJ5-1)</f>
        <v>48823</v>
      </c>
      <c r="CK6" s="111">
        <f>EDATE(Assumptions!$C$6,CK5-1)</f>
        <v>48853</v>
      </c>
      <c r="CL6" s="111">
        <f>EDATE(Assumptions!$C$6,CL5-1)</f>
        <v>48884</v>
      </c>
      <c r="CM6" s="111">
        <f>EDATE(Assumptions!$C$6,CM5-1)</f>
        <v>48914</v>
      </c>
      <c r="CN6" s="111">
        <f>EDATE(Assumptions!$C$6,CN5-1)</f>
        <v>48945</v>
      </c>
      <c r="CO6" s="111">
        <f>EDATE(Assumptions!$C$6,CO5-1)</f>
        <v>48976</v>
      </c>
      <c r="CP6" s="111">
        <f>EDATE(Assumptions!$C$6,CP5-1)</f>
        <v>49004</v>
      </c>
      <c r="CQ6" s="111">
        <f>EDATE(Assumptions!$C$6,CQ5-1)</f>
        <v>49035</v>
      </c>
      <c r="CR6" s="111">
        <f>EDATE(Assumptions!$C$6,CR5-1)</f>
        <v>49065</v>
      </c>
      <c r="CS6" s="111">
        <f>EDATE(Assumptions!$C$6,CS5-1)</f>
        <v>49096</v>
      </c>
      <c r="CT6" s="111">
        <f>EDATE(Assumptions!$C$6,CT5-1)</f>
        <v>49126</v>
      </c>
      <c r="CU6" s="111">
        <f>EDATE(Assumptions!$C$6,CU5-1)</f>
        <v>49157</v>
      </c>
      <c r="CV6" s="111">
        <f>EDATE(Assumptions!$C$6,CV5-1)</f>
        <v>49188</v>
      </c>
      <c r="CW6" s="111">
        <f>EDATE(Assumptions!$C$6,CW5-1)</f>
        <v>49218</v>
      </c>
      <c r="CX6" s="111">
        <f>EDATE(Assumptions!$C$6,CX5-1)</f>
        <v>49249</v>
      </c>
      <c r="CY6" s="111">
        <f>EDATE(Assumptions!$C$6,CY5-1)</f>
        <v>49279</v>
      </c>
      <c r="CZ6" s="111">
        <f>EDATE(Assumptions!$C$6,CZ5-1)</f>
        <v>49310</v>
      </c>
      <c r="DA6" s="111">
        <f>EDATE(Assumptions!$C$6,DA5-1)</f>
        <v>49341</v>
      </c>
      <c r="DB6" s="111">
        <f>EDATE(Assumptions!$C$6,DB5-1)</f>
        <v>49369</v>
      </c>
      <c r="DC6" s="111">
        <f>EDATE(Assumptions!$C$6,DC5-1)</f>
        <v>49400</v>
      </c>
      <c r="DD6" s="111">
        <f>EDATE(Assumptions!$C$6,DD5-1)</f>
        <v>49430</v>
      </c>
      <c r="DE6" s="111">
        <f>EDATE(Assumptions!$C$6,DE5-1)</f>
        <v>49461</v>
      </c>
      <c r="DF6" s="111">
        <f>EDATE(Assumptions!$C$6,DF5-1)</f>
        <v>49491</v>
      </c>
      <c r="DG6" s="111">
        <f>EDATE(Assumptions!$C$6,DG5-1)</f>
        <v>49522</v>
      </c>
      <c r="DH6" s="111">
        <f>EDATE(Assumptions!$C$6,DH5-1)</f>
        <v>49553</v>
      </c>
      <c r="DI6" s="111">
        <f>EDATE(Assumptions!$C$6,DI5-1)</f>
        <v>49583</v>
      </c>
      <c r="DJ6" s="111">
        <f>EDATE(Assumptions!$C$6,DJ5-1)</f>
        <v>49614</v>
      </c>
      <c r="DK6" s="111">
        <f>EDATE(Assumptions!$C$6,DK5-1)</f>
        <v>49644</v>
      </c>
      <c r="DL6" s="111">
        <f>EDATE(Assumptions!$C$6,DL5-1)</f>
        <v>49675</v>
      </c>
      <c r="DM6" s="111">
        <f>EDATE(Assumptions!$C$6,DM5-1)</f>
        <v>49706</v>
      </c>
      <c r="DN6" s="111">
        <f>EDATE(Assumptions!$C$6,DN5-1)</f>
        <v>49735</v>
      </c>
      <c r="DO6" s="111">
        <f>EDATE(Assumptions!$C$6,DO5-1)</f>
        <v>49766</v>
      </c>
      <c r="DP6" s="111">
        <f>EDATE(Assumptions!$C$6,DP5-1)</f>
        <v>49796</v>
      </c>
      <c r="DQ6" s="111">
        <f>EDATE(Assumptions!$C$6,DQ5-1)</f>
        <v>49827</v>
      </c>
      <c r="DR6" s="111">
        <f>EDATE(Assumptions!$C$6,DR5-1)</f>
        <v>49857</v>
      </c>
      <c r="DS6" s="111">
        <f>EDATE(Assumptions!$C$6,DS5-1)</f>
        <v>49888</v>
      </c>
      <c r="DT6" s="111">
        <f>EDATE(Assumptions!$C$6,DT5-1)</f>
        <v>49919</v>
      </c>
      <c r="DU6" s="111">
        <f>EDATE(Assumptions!$C$6,DU5-1)</f>
        <v>49949</v>
      </c>
      <c r="DV6" s="111">
        <f>EDATE(Assumptions!$C$6,DV5-1)</f>
        <v>49980</v>
      </c>
      <c r="DW6" s="111">
        <f>EDATE(Assumptions!$C$6,DW5-1)</f>
        <v>50010</v>
      </c>
      <c r="DX6" s="111">
        <f>EDATE(Assumptions!$C$6,DX5-1)</f>
        <v>50041</v>
      </c>
      <c r="DY6" s="111">
        <f>EDATE(Assumptions!$C$6,DY5-1)</f>
        <v>50072</v>
      </c>
      <c r="DZ6" s="111">
        <f>EDATE(Assumptions!$C$6,DZ5-1)</f>
        <v>50100</v>
      </c>
      <c r="EA6" s="111">
        <f>EDATE(Assumptions!$C$6,EA5-1)</f>
        <v>50131</v>
      </c>
      <c r="EB6" s="111">
        <f>EDATE(Assumptions!$C$6,EB5-1)</f>
        <v>50161</v>
      </c>
      <c r="EC6" s="111">
        <f>EDATE(Assumptions!$C$6,EC5-1)</f>
        <v>50192</v>
      </c>
      <c r="ED6" s="111">
        <f>EDATE(Assumptions!$C$6,ED5-1)</f>
        <v>50222</v>
      </c>
      <c r="EE6" s="111">
        <f>EDATE(Assumptions!$C$6,EE5-1)</f>
        <v>50253</v>
      </c>
      <c r="EF6" s="111">
        <f>EDATE(Assumptions!$C$6,EF5-1)</f>
        <v>50284</v>
      </c>
      <c r="EG6" s="111">
        <f>EDATE(Assumptions!$C$6,EG5-1)</f>
        <v>50314</v>
      </c>
      <c r="EH6" s="111">
        <f>EDATE(Assumptions!$C$6,EH5-1)</f>
        <v>50345</v>
      </c>
      <c r="EI6" s="111">
        <f>EDATE(Assumptions!$C$6,EI5-1)</f>
        <v>50375</v>
      </c>
    </row>
    <row r="7">
      <c r="B7" t="s">
        <v>384</v>
      </c>
      <c r="G7" s="109">
        <f>Assumptions!$C$7</f>
        <v>46387</v>
      </c>
      <c r="H7" s="108">
        <f>EOMONTH(H6,0)</f>
        <v>46418</v>
      </c>
      <c r="I7" s="108">
        <f>EOMONTH(I6,0)</f>
        <v>46446</v>
      </c>
      <c r="J7" s="108">
        <f>EOMONTH(J6,0)</f>
        <v>46477</v>
      </c>
      <c r="K7" s="108">
        <f>EOMONTH(K6,0)</f>
        <v>46507</v>
      </c>
      <c r="L7" s="108">
        <f>EOMONTH(L6,0)</f>
        <v>46538</v>
      </c>
      <c r="M7" s="108">
        <f>EOMONTH(M6,0)</f>
        <v>46568</v>
      </c>
      <c r="N7" s="108">
        <f>EOMONTH(N6,0)</f>
        <v>46599</v>
      </c>
      <c r="O7" s="108">
        <f>EOMONTH(O6,0)</f>
        <v>46630</v>
      </c>
      <c r="P7" s="108">
        <f>EOMONTH(P6,0)</f>
        <v>46660</v>
      </c>
      <c r="Q7" s="108">
        <f>EOMONTH(Q6,0)</f>
        <v>46691</v>
      </c>
      <c r="R7" s="108">
        <f>EOMONTH(R6,0)</f>
        <v>46721</v>
      </c>
      <c r="S7" s="108">
        <f>EOMONTH(S6,0)</f>
        <v>46752</v>
      </c>
      <c r="T7" s="108">
        <f>EOMONTH(T6,0)</f>
        <v>46783</v>
      </c>
      <c r="U7" s="108">
        <f>EOMONTH(U6,0)</f>
        <v>46812</v>
      </c>
      <c r="V7" s="108">
        <f>EOMONTH(V6,0)</f>
        <v>46843</v>
      </c>
      <c r="W7" s="108">
        <f>EOMONTH(W6,0)</f>
        <v>46873</v>
      </c>
      <c r="X7" s="108">
        <f>EOMONTH(X6,0)</f>
        <v>46904</v>
      </c>
      <c r="Y7" s="108">
        <f>EOMONTH(Y6,0)</f>
        <v>46934</v>
      </c>
      <c r="Z7" s="108">
        <f>EOMONTH(Z6,0)</f>
        <v>46965</v>
      </c>
      <c r="AA7" s="108">
        <f>EOMONTH(AA6,0)</f>
        <v>46996</v>
      </c>
      <c r="AB7" s="108">
        <f>EOMONTH(AB6,0)</f>
        <v>47026</v>
      </c>
      <c r="AC7" s="108">
        <f>EOMONTH(AC6,0)</f>
        <v>47057</v>
      </c>
      <c r="AD7" s="108">
        <f>EOMONTH(AD6,0)</f>
        <v>47087</v>
      </c>
      <c r="AE7" s="108">
        <f>EOMONTH(AE6,0)</f>
        <v>47118</v>
      </c>
      <c r="AF7" s="108">
        <f>EOMONTH(AF6,0)</f>
        <v>47149</v>
      </c>
      <c r="AG7" s="108">
        <f>EOMONTH(AG6,0)</f>
        <v>47177</v>
      </c>
      <c r="AH7" s="108">
        <f>EOMONTH(AH6,0)</f>
        <v>47208</v>
      </c>
      <c r="AI7" s="108">
        <f>EOMONTH(AI6,0)</f>
        <v>47238</v>
      </c>
      <c r="AJ7" s="108">
        <f>EOMONTH(AJ6,0)</f>
        <v>47269</v>
      </c>
      <c r="AK7" s="108">
        <f>EOMONTH(AK6,0)</f>
        <v>47299</v>
      </c>
      <c r="AL7" s="108">
        <f>EOMONTH(AL6,0)</f>
        <v>47330</v>
      </c>
      <c r="AM7" s="108">
        <f>EOMONTH(AM6,0)</f>
        <v>47361</v>
      </c>
      <c r="AN7" s="108">
        <f>EOMONTH(AN6,0)</f>
        <v>47391</v>
      </c>
      <c r="AO7" s="108">
        <f>EOMONTH(AO6,0)</f>
        <v>47422</v>
      </c>
      <c r="AP7" s="108">
        <f>EOMONTH(AP6,0)</f>
        <v>47452</v>
      </c>
      <c r="AQ7" s="108">
        <f>EOMONTH(AQ6,0)</f>
        <v>47483</v>
      </c>
      <c r="AR7" s="108">
        <f>EOMONTH(AR6,0)</f>
        <v>47514</v>
      </c>
      <c r="AS7" s="108">
        <f>EOMONTH(AS6,0)</f>
        <v>47542</v>
      </c>
      <c r="AT7" s="108">
        <f>EOMONTH(AT6,0)</f>
        <v>47573</v>
      </c>
      <c r="AU7" s="108">
        <f>EOMONTH(AU6,0)</f>
        <v>47603</v>
      </c>
      <c r="AV7" s="108">
        <f>EOMONTH(AV6,0)</f>
        <v>47634</v>
      </c>
      <c r="AW7" s="108">
        <f>EOMONTH(AW6,0)</f>
        <v>47664</v>
      </c>
      <c r="AX7" s="108">
        <f>EOMONTH(AX6,0)</f>
        <v>47695</v>
      </c>
      <c r="AY7" s="108">
        <f>EOMONTH(AY6,0)</f>
        <v>47726</v>
      </c>
      <c r="AZ7" s="108">
        <f>EOMONTH(AZ6,0)</f>
        <v>47756</v>
      </c>
      <c r="BA7" s="108">
        <f>EOMONTH(BA6,0)</f>
        <v>47787</v>
      </c>
      <c r="BB7" s="108">
        <f>EOMONTH(BB6,0)</f>
        <v>47817</v>
      </c>
      <c r="BC7" s="108">
        <f>EOMONTH(BC6,0)</f>
        <v>47848</v>
      </c>
      <c r="BD7" s="108">
        <f>EOMONTH(BD6,0)</f>
        <v>47879</v>
      </c>
      <c r="BE7" s="108">
        <f>EOMONTH(BE6,0)</f>
        <v>47907</v>
      </c>
      <c r="BF7" s="108">
        <f>EOMONTH(BF6,0)</f>
        <v>47938</v>
      </c>
      <c r="BG7" s="108">
        <f>EOMONTH(BG6,0)</f>
        <v>47968</v>
      </c>
      <c r="BH7" s="108">
        <f>EOMONTH(BH6,0)</f>
        <v>47999</v>
      </c>
      <c r="BI7" s="108">
        <f>EOMONTH(BI6,0)</f>
        <v>48029</v>
      </c>
      <c r="BJ7" s="108">
        <f>EOMONTH(BJ6,0)</f>
        <v>48060</v>
      </c>
      <c r="BK7" s="108">
        <f>EOMONTH(BK6,0)</f>
        <v>48091</v>
      </c>
      <c r="BL7" s="108">
        <f>EOMONTH(BL6,0)</f>
        <v>48121</v>
      </c>
      <c r="BM7" s="108">
        <f>EOMONTH(BM6,0)</f>
        <v>48152</v>
      </c>
      <c r="BN7" s="108">
        <f>EOMONTH(BN6,0)</f>
        <v>48182</v>
      </c>
      <c r="BO7" s="108">
        <f>EOMONTH(BO6,0)</f>
        <v>48213</v>
      </c>
      <c r="BP7" s="108">
        <f>EOMONTH(BP6,0)</f>
        <v>48244</v>
      </c>
      <c r="BQ7" s="108">
        <f>EOMONTH(BQ6,0)</f>
        <v>48273</v>
      </c>
      <c r="BR7" s="108">
        <f>EOMONTH(BR6,0)</f>
        <v>48304</v>
      </c>
      <c r="BS7" s="108">
        <f>EOMONTH(BS6,0)</f>
        <v>48334</v>
      </c>
      <c r="BT7" s="108">
        <f>EOMONTH(BT6,0)</f>
        <v>48365</v>
      </c>
      <c r="BU7" s="108">
        <f>EOMONTH(BU6,0)</f>
        <v>48395</v>
      </c>
      <c r="BV7" s="108">
        <f>EOMONTH(BV6,0)</f>
        <v>48426</v>
      </c>
      <c r="BW7" s="108">
        <f>EOMONTH(BW6,0)</f>
        <v>48457</v>
      </c>
      <c r="BX7" s="108">
        <f>EOMONTH(BX6,0)</f>
        <v>48487</v>
      </c>
      <c r="BY7" s="108">
        <f>EOMONTH(BY6,0)</f>
        <v>48518</v>
      </c>
      <c r="BZ7" s="108">
        <f>EOMONTH(BZ6,0)</f>
        <v>48548</v>
      </c>
      <c r="CA7" s="108">
        <f>EOMONTH(CA6,0)</f>
        <v>48579</v>
      </c>
      <c r="CB7" s="108">
        <f>EOMONTH(CB6,0)</f>
        <v>48610</v>
      </c>
      <c r="CC7" s="108">
        <f>EOMONTH(CC6,0)</f>
        <v>48638</v>
      </c>
      <c r="CD7" s="108">
        <f>EOMONTH(CD6,0)</f>
        <v>48669</v>
      </c>
      <c r="CE7" s="108">
        <f>EOMONTH(CE6,0)</f>
        <v>48699</v>
      </c>
      <c r="CF7" s="108">
        <f>EOMONTH(CF6,0)</f>
        <v>48730</v>
      </c>
      <c r="CG7" s="108">
        <f>EOMONTH(CG6,0)</f>
        <v>48760</v>
      </c>
      <c r="CH7" s="108">
        <f>EOMONTH(CH6,0)</f>
        <v>48791</v>
      </c>
      <c r="CI7" s="108">
        <f>EOMONTH(CI6,0)</f>
        <v>48822</v>
      </c>
      <c r="CJ7" s="108">
        <f>EOMONTH(CJ6,0)</f>
        <v>48852</v>
      </c>
      <c r="CK7" s="108">
        <f>EOMONTH(CK6,0)</f>
        <v>48883</v>
      </c>
      <c r="CL7" s="108">
        <f>EOMONTH(CL6,0)</f>
        <v>48913</v>
      </c>
      <c r="CM7" s="108">
        <f>EOMONTH(CM6,0)</f>
        <v>48944</v>
      </c>
      <c r="CN7" s="108">
        <f>EOMONTH(CN6,0)</f>
        <v>48975</v>
      </c>
      <c r="CO7" s="108">
        <f>EOMONTH(CO6,0)</f>
        <v>49003</v>
      </c>
      <c r="CP7" s="108">
        <f>EOMONTH(CP6,0)</f>
        <v>49034</v>
      </c>
      <c r="CQ7" s="108">
        <f>EOMONTH(CQ6,0)</f>
        <v>49064</v>
      </c>
      <c r="CR7" s="108">
        <f>EOMONTH(CR6,0)</f>
        <v>49095</v>
      </c>
      <c r="CS7" s="108">
        <f>EOMONTH(CS6,0)</f>
        <v>49125</v>
      </c>
      <c r="CT7" s="108">
        <f>EOMONTH(CT6,0)</f>
        <v>49156</v>
      </c>
      <c r="CU7" s="108">
        <f>EOMONTH(CU6,0)</f>
        <v>49187</v>
      </c>
      <c r="CV7" s="108">
        <f>EOMONTH(CV6,0)</f>
        <v>49217</v>
      </c>
      <c r="CW7" s="108">
        <f>EOMONTH(CW6,0)</f>
        <v>49248</v>
      </c>
      <c r="CX7" s="108">
        <f>EOMONTH(CX6,0)</f>
        <v>49278</v>
      </c>
      <c r="CY7" s="108">
        <f>EOMONTH(CY6,0)</f>
        <v>49309</v>
      </c>
      <c r="CZ7" s="108">
        <f>EOMONTH(CZ6,0)</f>
        <v>49340</v>
      </c>
      <c r="DA7" s="108">
        <f>EOMONTH(DA6,0)</f>
        <v>49368</v>
      </c>
      <c r="DB7" s="108">
        <f>EOMONTH(DB6,0)</f>
        <v>49399</v>
      </c>
      <c r="DC7" s="108">
        <f>EOMONTH(DC6,0)</f>
        <v>49429</v>
      </c>
      <c r="DD7" s="108">
        <f>EOMONTH(DD6,0)</f>
        <v>49460</v>
      </c>
      <c r="DE7" s="108">
        <f>EOMONTH(DE6,0)</f>
        <v>49490</v>
      </c>
      <c r="DF7" s="108">
        <f>EOMONTH(DF6,0)</f>
        <v>49521</v>
      </c>
      <c r="DG7" s="108">
        <f>EOMONTH(DG6,0)</f>
        <v>49552</v>
      </c>
      <c r="DH7" s="108">
        <f>EOMONTH(DH6,0)</f>
        <v>49582</v>
      </c>
      <c r="DI7" s="108">
        <f>EOMONTH(DI6,0)</f>
        <v>49613</v>
      </c>
      <c r="DJ7" s="108">
        <f>EOMONTH(DJ6,0)</f>
        <v>49643</v>
      </c>
      <c r="DK7" s="108">
        <f>EOMONTH(DK6,0)</f>
        <v>49674</v>
      </c>
      <c r="DL7" s="108">
        <f>EOMONTH(DL6,0)</f>
        <v>49705</v>
      </c>
      <c r="DM7" s="108">
        <f>EOMONTH(DM6,0)</f>
        <v>49734</v>
      </c>
      <c r="DN7" s="108">
        <f>EOMONTH(DN6,0)</f>
        <v>49765</v>
      </c>
      <c r="DO7" s="108">
        <f>EOMONTH(DO6,0)</f>
        <v>49795</v>
      </c>
      <c r="DP7" s="108">
        <f>EOMONTH(DP6,0)</f>
        <v>49826</v>
      </c>
      <c r="DQ7" s="108">
        <f>EOMONTH(DQ6,0)</f>
        <v>49856</v>
      </c>
      <c r="DR7" s="108">
        <f>EOMONTH(DR6,0)</f>
        <v>49887</v>
      </c>
      <c r="DS7" s="108">
        <f>EOMONTH(DS6,0)</f>
        <v>49918</v>
      </c>
      <c r="DT7" s="108">
        <f>EOMONTH(DT6,0)</f>
        <v>49948</v>
      </c>
      <c r="DU7" s="108">
        <f>EOMONTH(DU6,0)</f>
        <v>49979</v>
      </c>
      <c r="DV7" s="108">
        <f>EOMONTH(DV6,0)</f>
        <v>50009</v>
      </c>
      <c r="DW7" s="108">
        <f>EOMONTH(DW6,0)</f>
        <v>50040</v>
      </c>
      <c r="DX7" s="108">
        <f>EOMONTH(DX6,0)</f>
        <v>50071</v>
      </c>
      <c r="DY7" s="108">
        <f>EOMONTH(DY6,0)</f>
        <v>50099</v>
      </c>
      <c r="DZ7" s="108">
        <f>EOMONTH(DZ6,0)</f>
        <v>50130</v>
      </c>
      <c r="EA7" s="108">
        <f>EOMONTH(EA6,0)</f>
        <v>50160</v>
      </c>
      <c r="EB7" s="108">
        <f>EOMONTH(EB6,0)</f>
        <v>50191</v>
      </c>
      <c r="EC7" s="108">
        <f>EOMONTH(EC6,0)</f>
        <v>50221</v>
      </c>
      <c r="ED7" s="108">
        <f>EOMONTH(ED6,0)</f>
        <v>50252</v>
      </c>
      <c r="EE7" s="108">
        <f>EOMONTH(EE6,0)</f>
        <v>50283</v>
      </c>
      <c r="EF7" s="108">
        <f>EOMONTH(EF6,0)</f>
        <v>50313</v>
      </c>
      <c r="EG7" s="108">
        <f>EOMONTH(EG6,0)</f>
        <v>50344</v>
      </c>
      <c r="EH7" s="108">
        <f>EOMONTH(EH6,0)</f>
        <v>50374</v>
      </c>
      <c r="EI7" s="108">
        <f>EOMONTH(EI6,0)</f>
        <v>50405</v>
      </c>
    </row>
    <row r="8">
      <c r="B8" t="s">
        <v>385</v>
      </c>
      <c r="G8" s="80">
        <f>YEAR(G7)</f>
        <v>2026</v>
      </c>
      <c r="H8" s="80">
        <f>YEAR(H7)</f>
        <v>2027</v>
      </c>
      <c r="I8" s="80">
        <f>YEAR(I7)</f>
        <v>2027</v>
      </c>
      <c r="J8" s="80">
        <f>YEAR(J7)</f>
        <v>2027</v>
      </c>
      <c r="K8" s="80">
        <f>YEAR(K7)</f>
        <v>2027</v>
      </c>
      <c r="L8" s="80">
        <f>YEAR(L7)</f>
        <v>2027</v>
      </c>
      <c r="M8" s="80">
        <f>YEAR(M7)</f>
        <v>2027</v>
      </c>
      <c r="N8" s="80">
        <f>YEAR(N7)</f>
        <v>2027</v>
      </c>
      <c r="O8" s="80">
        <f>YEAR(O7)</f>
        <v>2027</v>
      </c>
      <c r="P8" s="80">
        <f>YEAR(P7)</f>
        <v>2027</v>
      </c>
      <c r="Q8" s="80">
        <f>YEAR(Q7)</f>
        <v>2027</v>
      </c>
      <c r="R8" s="80">
        <f>YEAR(R7)</f>
        <v>2027</v>
      </c>
      <c r="S8" s="80">
        <f>YEAR(S7)</f>
        <v>2027</v>
      </c>
      <c r="T8" s="80">
        <f>YEAR(T7)</f>
        <v>2028</v>
      </c>
      <c r="U8" s="80">
        <f>YEAR(U7)</f>
        <v>2028</v>
      </c>
      <c r="V8" s="80">
        <f>YEAR(V7)</f>
        <v>2028</v>
      </c>
      <c r="W8" s="80">
        <f>YEAR(W7)</f>
        <v>2028</v>
      </c>
      <c r="X8" s="80">
        <f>YEAR(X7)</f>
        <v>2028</v>
      </c>
      <c r="Y8" s="80">
        <f>YEAR(Y7)</f>
        <v>2028</v>
      </c>
      <c r="Z8" s="80">
        <f>YEAR(Z7)</f>
        <v>2028</v>
      </c>
      <c r="AA8" s="80">
        <f>YEAR(AA7)</f>
        <v>2028</v>
      </c>
      <c r="AB8" s="80">
        <f>YEAR(AB7)</f>
        <v>2028</v>
      </c>
      <c r="AC8" s="80">
        <f>YEAR(AC7)</f>
        <v>2028</v>
      </c>
      <c r="AD8" s="80">
        <f>YEAR(AD7)</f>
        <v>2028</v>
      </c>
      <c r="AE8" s="80">
        <f>YEAR(AE7)</f>
        <v>2028</v>
      </c>
      <c r="AF8" s="80">
        <f>YEAR(AF7)</f>
        <v>2029</v>
      </c>
      <c r="AG8" s="80">
        <f>YEAR(AG7)</f>
        <v>2029</v>
      </c>
      <c r="AH8" s="80">
        <f>YEAR(AH7)</f>
        <v>2029</v>
      </c>
      <c r="AI8" s="80">
        <f>YEAR(AI7)</f>
        <v>2029</v>
      </c>
      <c r="AJ8" s="80">
        <f>YEAR(AJ7)</f>
        <v>2029</v>
      </c>
      <c r="AK8" s="80">
        <f>YEAR(AK7)</f>
        <v>2029</v>
      </c>
      <c r="AL8" s="80">
        <f>YEAR(AL7)</f>
        <v>2029</v>
      </c>
      <c r="AM8" s="80">
        <f>YEAR(AM7)</f>
        <v>2029</v>
      </c>
      <c r="AN8" s="80">
        <f>YEAR(AN7)</f>
        <v>2029</v>
      </c>
      <c r="AO8" s="80">
        <f>YEAR(AO7)</f>
        <v>2029</v>
      </c>
      <c r="AP8" s="80">
        <f>YEAR(AP7)</f>
        <v>2029</v>
      </c>
      <c r="AQ8" s="80">
        <f>YEAR(AQ7)</f>
        <v>2029</v>
      </c>
      <c r="AR8" s="80">
        <f>YEAR(AR7)</f>
        <v>2030</v>
      </c>
      <c r="AS8" s="80">
        <f>YEAR(AS7)</f>
        <v>2030</v>
      </c>
      <c r="AT8" s="80">
        <f>YEAR(AT7)</f>
        <v>2030</v>
      </c>
      <c r="AU8" s="80">
        <f>YEAR(AU7)</f>
        <v>2030</v>
      </c>
      <c r="AV8" s="80">
        <f>YEAR(AV7)</f>
        <v>2030</v>
      </c>
      <c r="AW8" s="80">
        <f>YEAR(AW7)</f>
        <v>2030</v>
      </c>
      <c r="AX8" s="80">
        <f>YEAR(AX7)</f>
        <v>2030</v>
      </c>
      <c r="AY8" s="80">
        <f>YEAR(AY7)</f>
        <v>2030</v>
      </c>
      <c r="AZ8" s="80">
        <f>YEAR(AZ7)</f>
        <v>2030</v>
      </c>
      <c r="BA8" s="80">
        <f>YEAR(BA7)</f>
        <v>2030</v>
      </c>
      <c r="BB8" s="80">
        <f>YEAR(BB7)</f>
        <v>2030</v>
      </c>
      <c r="BC8" s="80">
        <f>YEAR(BC7)</f>
        <v>2030</v>
      </c>
      <c r="BD8" s="80">
        <f>YEAR(BD7)</f>
        <v>2031</v>
      </c>
      <c r="BE8" s="80">
        <f>YEAR(BE7)</f>
        <v>2031</v>
      </c>
      <c r="BF8" s="80">
        <f>YEAR(BF7)</f>
        <v>2031</v>
      </c>
      <c r="BG8" s="80">
        <f>YEAR(BG7)</f>
        <v>2031</v>
      </c>
      <c r="BH8" s="80">
        <f>YEAR(BH7)</f>
        <v>2031</v>
      </c>
      <c r="BI8" s="80">
        <f>YEAR(BI7)</f>
        <v>2031</v>
      </c>
      <c r="BJ8" s="80">
        <f>YEAR(BJ7)</f>
        <v>2031</v>
      </c>
      <c r="BK8" s="80">
        <f>YEAR(BK7)</f>
        <v>2031</v>
      </c>
      <c r="BL8" s="80">
        <f>YEAR(BL7)</f>
        <v>2031</v>
      </c>
      <c r="BM8" s="80">
        <f>YEAR(BM7)</f>
        <v>2031</v>
      </c>
      <c r="BN8" s="80">
        <f>YEAR(BN7)</f>
        <v>2031</v>
      </c>
      <c r="BO8" s="80">
        <f>YEAR(BO7)</f>
        <v>2031</v>
      </c>
      <c r="BP8" s="80">
        <f>YEAR(BP7)</f>
        <v>2032</v>
      </c>
      <c r="BQ8" s="80">
        <f>YEAR(BQ7)</f>
        <v>2032</v>
      </c>
      <c r="BR8" s="80">
        <f>YEAR(BR7)</f>
        <v>2032</v>
      </c>
      <c r="BS8" s="80">
        <f>YEAR(BS7)</f>
        <v>2032</v>
      </c>
      <c r="BT8" s="80">
        <f>YEAR(BT7)</f>
        <v>2032</v>
      </c>
      <c r="BU8" s="80">
        <f>YEAR(BU7)</f>
        <v>2032</v>
      </c>
      <c r="BV8" s="80">
        <f>YEAR(BV7)</f>
        <v>2032</v>
      </c>
      <c r="BW8" s="80">
        <f>YEAR(BW7)</f>
        <v>2032</v>
      </c>
      <c r="BX8" s="80">
        <f>YEAR(BX7)</f>
        <v>2032</v>
      </c>
      <c r="BY8" s="80">
        <f>YEAR(BY7)</f>
        <v>2032</v>
      </c>
      <c r="BZ8" s="80">
        <f>YEAR(BZ7)</f>
        <v>2032</v>
      </c>
      <c r="CA8" s="80">
        <f>YEAR(CA7)</f>
        <v>2032</v>
      </c>
      <c r="CB8" s="80">
        <f>YEAR(CB7)</f>
        <v>2033</v>
      </c>
      <c r="CC8" s="80">
        <f>YEAR(CC7)</f>
        <v>2033</v>
      </c>
      <c r="CD8" s="80">
        <f>YEAR(CD7)</f>
        <v>2033</v>
      </c>
      <c r="CE8" s="80">
        <f>YEAR(CE7)</f>
        <v>2033</v>
      </c>
      <c r="CF8" s="80">
        <f>YEAR(CF7)</f>
        <v>2033</v>
      </c>
      <c r="CG8" s="80">
        <f>YEAR(CG7)</f>
        <v>2033</v>
      </c>
      <c r="CH8" s="80">
        <f>YEAR(CH7)</f>
        <v>2033</v>
      </c>
      <c r="CI8" s="80">
        <f>YEAR(CI7)</f>
        <v>2033</v>
      </c>
      <c r="CJ8" s="80">
        <f>YEAR(CJ7)</f>
        <v>2033</v>
      </c>
      <c r="CK8" s="80">
        <f>YEAR(CK7)</f>
        <v>2033</v>
      </c>
      <c r="CL8" s="80">
        <f>YEAR(CL7)</f>
        <v>2033</v>
      </c>
      <c r="CM8" s="80">
        <f>YEAR(CM7)</f>
        <v>2033</v>
      </c>
      <c r="CN8" s="80">
        <f>YEAR(CN7)</f>
        <v>2034</v>
      </c>
      <c r="CO8" s="80">
        <f>YEAR(CO7)</f>
        <v>2034</v>
      </c>
      <c r="CP8" s="80">
        <f>YEAR(CP7)</f>
        <v>2034</v>
      </c>
      <c r="CQ8" s="80">
        <f>YEAR(CQ7)</f>
        <v>2034</v>
      </c>
      <c r="CR8" s="80">
        <f>YEAR(CR7)</f>
        <v>2034</v>
      </c>
      <c r="CS8" s="80">
        <f>YEAR(CS7)</f>
        <v>2034</v>
      </c>
      <c r="CT8" s="80">
        <f>YEAR(CT7)</f>
        <v>2034</v>
      </c>
      <c r="CU8" s="80">
        <f>YEAR(CU7)</f>
        <v>2034</v>
      </c>
      <c r="CV8" s="80">
        <f>YEAR(CV7)</f>
        <v>2034</v>
      </c>
      <c r="CW8" s="80">
        <f>YEAR(CW7)</f>
        <v>2034</v>
      </c>
      <c r="CX8" s="80">
        <f>YEAR(CX7)</f>
        <v>2034</v>
      </c>
      <c r="CY8" s="80">
        <f>YEAR(CY7)</f>
        <v>2034</v>
      </c>
      <c r="CZ8" s="80">
        <f>YEAR(CZ7)</f>
        <v>2035</v>
      </c>
      <c r="DA8" s="80">
        <f>YEAR(DA7)</f>
        <v>2035</v>
      </c>
      <c r="DB8" s="80">
        <f>YEAR(DB7)</f>
        <v>2035</v>
      </c>
      <c r="DC8" s="80">
        <f>YEAR(DC7)</f>
        <v>2035</v>
      </c>
      <c r="DD8" s="80">
        <f>YEAR(DD7)</f>
        <v>2035</v>
      </c>
      <c r="DE8" s="80">
        <f>YEAR(DE7)</f>
        <v>2035</v>
      </c>
      <c r="DF8" s="80">
        <f>YEAR(DF7)</f>
        <v>2035</v>
      </c>
      <c r="DG8" s="80">
        <f>YEAR(DG7)</f>
        <v>2035</v>
      </c>
      <c r="DH8" s="80">
        <f>YEAR(DH7)</f>
        <v>2035</v>
      </c>
      <c r="DI8" s="80">
        <f>YEAR(DI7)</f>
        <v>2035</v>
      </c>
      <c r="DJ8" s="80">
        <f>YEAR(DJ7)</f>
        <v>2035</v>
      </c>
      <c r="DK8" s="80">
        <f>YEAR(DK7)</f>
        <v>2035</v>
      </c>
      <c r="DL8" s="80">
        <f>YEAR(DL7)</f>
        <v>2036</v>
      </c>
      <c r="DM8" s="80">
        <f>YEAR(DM7)</f>
        <v>2036</v>
      </c>
      <c r="DN8" s="80">
        <f>YEAR(DN7)</f>
        <v>2036</v>
      </c>
      <c r="DO8" s="80">
        <f>YEAR(DO7)</f>
        <v>2036</v>
      </c>
      <c r="DP8" s="80">
        <f>YEAR(DP7)</f>
        <v>2036</v>
      </c>
      <c r="DQ8" s="80">
        <f>YEAR(DQ7)</f>
        <v>2036</v>
      </c>
      <c r="DR8" s="80">
        <f>YEAR(DR7)</f>
        <v>2036</v>
      </c>
      <c r="DS8" s="80">
        <f>YEAR(DS7)</f>
        <v>2036</v>
      </c>
      <c r="DT8" s="80">
        <f>YEAR(DT7)</f>
        <v>2036</v>
      </c>
      <c r="DU8" s="80">
        <f>YEAR(DU7)</f>
        <v>2036</v>
      </c>
      <c r="DV8" s="80">
        <f>YEAR(DV7)</f>
        <v>2036</v>
      </c>
      <c r="DW8" s="80">
        <f>YEAR(DW7)</f>
        <v>2036</v>
      </c>
      <c r="DX8" s="80">
        <f>YEAR(DX7)</f>
        <v>2037</v>
      </c>
      <c r="DY8" s="80">
        <f>YEAR(DY7)</f>
        <v>2037</v>
      </c>
      <c r="DZ8" s="80">
        <f>YEAR(DZ7)</f>
        <v>2037</v>
      </c>
      <c r="EA8" s="80">
        <f>YEAR(EA7)</f>
        <v>2037</v>
      </c>
      <c r="EB8" s="80">
        <f>YEAR(EB7)</f>
        <v>2037</v>
      </c>
      <c r="EC8" s="80">
        <f>YEAR(EC7)</f>
        <v>2037</v>
      </c>
      <c r="ED8" s="80">
        <f>YEAR(ED7)</f>
        <v>2037</v>
      </c>
      <c r="EE8" s="80">
        <f>YEAR(EE7)</f>
        <v>2037</v>
      </c>
      <c r="EF8" s="80">
        <f>YEAR(EF7)</f>
        <v>2037</v>
      </c>
      <c r="EG8" s="80">
        <f>YEAR(EG7)</f>
        <v>2037</v>
      </c>
      <c r="EH8" s="80">
        <f>YEAR(EH7)</f>
        <v>2037</v>
      </c>
      <c r="EI8" s="80">
        <f>YEAR(EI7)</f>
        <v>2037</v>
      </c>
    </row>
    <row r="9">
      <c r="B9" t="s">
        <v>386</v>
      </c>
      <c r="G9" s="80"/>
      <c r="H9" s="112">
        <f>IF(H7&lt;=Assumptions!$C$10,1,0)</f>
        <v>1</v>
      </c>
      <c r="I9" s="112">
        <f>IF(I7&lt;=Assumptions!$C$10,1,0)</f>
        <v>1</v>
      </c>
      <c r="J9" s="112">
        <f>IF(J7&lt;=Assumptions!$C$10,1,0)</f>
        <v>1</v>
      </c>
      <c r="K9" s="112">
        <f>IF(K7&lt;=Assumptions!$C$10,1,0)</f>
        <v>1</v>
      </c>
      <c r="L9" s="112">
        <f>IF(L7&lt;=Assumptions!$C$10,1,0)</f>
        <v>1</v>
      </c>
      <c r="M9" s="112">
        <f>IF(M7&lt;=Assumptions!$C$10,1,0)</f>
        <v>1</v>
      </c>
      <c r="N9" s="112">
        <f>IF(N7&lt;=Assumptions!$C$10,1,0)</f>
        <v>1</v>
      </c>
      <c r="O9" s="112">
        <f>IF(O7&lt;=Assumptions!$C$10,1,0)</f>
        <v>1</v>
      </c>
      <c r="P9" s="112">
        <f>IF(P7&lt;=Assumptions!$C$10,1,0)</f>
        <v>1</v>
      </c>
      <c r="Q9" s="112">
        <f>IF(Q7&lt;=Assumptions!$C$10,1,0)</f>
        <v>1</v>
      </c>
      <c r="R9" s="112">
        <f>IF(R7&lt;=Assumptions!$C$10,1,0)</f>
        <v>1</v>
      </c>
      <c r="S9" s="112">
        <f>IF(S7&lt;=Assumptions!$C$10,1,0)</f>
        <v>1</v>
      </c>
      <c r="T9" s="112">
        <f>IF(T7&lt;=Assumptions!$C$10,1,0)</f>
        <v>1</v>
      </c>
      <c r="U9" s="112">
        <f>IF(U7&lt;=Assumptions!$C$10,1,0)</f>
        <v>1</v>
      </c>
      <c r="V9" s="112">
        <f>IF(V7&lt;=Assumptions!$C$10,1,0)</f>
        <v>1</v>
      </c>
      <c r="W9" s="112">
        <f>IF(W7&lt;=Assumptions!$C$10,1,0)</f>
        <v>1</v>
      </c>
      <c r="X9" s="112">
        <f>IF(X7&lt;=Assumptions!$C$10,1,0)</f>
        <v>1</v>
      </c>
      <c r="Y9" s="112">
        <f>IF(Y7&lt;=Assumptions!$C$10,1,0)</f>
        <v>1</v>
      </c>
      <c r="Z9" s="112">
        <f>IF(Z7&lt;=Assumptions!$C$10,1,0)</f>
        <v>1</v>
      </c>
      <c r="AA9" s="112">
        <f>IF(AA7&lt;=Assumptions!$C$10,1,0)</f>
        <v>1</v>
      </c>
      <c r="AB9" s="112">
        <f>IF(AB7&lt;=Assumptions!$C$10,1,0)</f>
        <v>1</v>
      </c>
      <c r="AC9" s="112">
        <f>IF(AC7&lt;=Assumptions!$C$10,1,0)</f>
        <v>1</v>
      </c>
      <c r="AD9" s="112">
        <f>IF(AD7&lt;=Assumptions!$C$10,1,0)</f>
        <v>1</v>
      </c>
      <c r="AE9" s="112">
        <f>IF(AE7&lt;=Assumptions!$C$10,1,0)</f>
        <v>1</v>
      </c>
      <c r="AF9" s="112">
        <f>IF(AF7&lt;=Assumptions!$C$10,1,0)</f>
        <v>1</v>
      </c>
      <c r="AG9" s="112">
        <f>IF(AG7&lt;=Assumptions!$C$10,1,0)</f>
        <v>1</v>
      </c>
      <c r="AH9" s="112">
        <f>IF(AH7&lt;=Assumptions!$C$10,1,0)</f>
        <v>1</v>
      </c>
      <c r="AI9" s="112">
        <f>IF(AI7&lt;=Assumptions!$C$10,1,0)</f>
        <v>1</v>
      </c>
      <c r="AJ9" s="112">
        <f>IF(AJ7&lt;=Assumptions!$C$10,1,0)</f>
        <v>1</v>
      </c>
      <c r="AK9" s="112">
        <f>IF(AK7&lt;=Assumptions!$C$10,1,0)</f>
        <v>1</v>
      </c>
      <c r="AL9" s="112">
        <f>IF(AL7&lt;=Assumptions!$C$10,1,0)</f>
        <v>1</v>
      </c>
      <c r="AM9" s="112">
        <f>IF(AM7&lt;=Assumptions!$C$10,1,0)</f>
        <v>1</v>
      </c>
      <c r="AN9" s="112">
        <f>IF(AN7&lt;=Assumptions!$C$10,1,0)</f>
        <v>1</v>
      </c>
      <c r="AO9" s="112">
        <f>IF(AO7&lt;=Assumptions!$C$10,1,0)</f>
        <v>1</v>
      </c>
      <c r="AP9" s="112">
        <f>IF(AP7&lt;=Assumptions!$C$10,1,0)</f>
        <v>1</v>
      </c>
      <c r="AQ9" s="112">
        <f>IF(AQ7&lt;=Assumptions!$C$10,1,0)</f>
        <v>1</v>
      </c>
      <c r="AR9" s="112">
        <f>IF(AR7&lt;=Assumptions!$C$10,1,0)</f>
        <v>1</v>
      </c>
      <c r="AS9" s="112">
        <f>IF(AS7&lt;=Assumptions!$C$10,1,0)</f>
        <v>1</v>
      </c>
      <c r="AT9" s="112">
        <f>IF(AT7&lt;=Assumptions!$C$10,1,0)</f>
        <v>1</v>
      </c>
      <c r="AU9" s="112">
        <f>IF(AU7&lt;=Assumptions!$C$10,1,0)</f>
        <v>1</v>
      </c>
      <c r="AV9" s="112">
        <f>IF(AV7&lt;=Assumptions!$C$10,1,0)</f>
        <v>1</v>
      </c>
      <c r="AW9" s="112">
        <f>IF(AW7&lt;=Assumptions!$C$10,1,0)</f>
        <v>1</v>
      </c>
      <c r="AX9" s="112">
        <f>IF(AX7&lt;=Assumptions!$C$10,1,0)</f>
        <v>1</v>
      </c>
      <c r="AY9" s="112">
        <f>IF(AY7&lt;=Assumptions!$C$10,1,0)</f>
        <v>1</v>
      </c>
      <c r="AZ9" s="112">
        <f>IF(AZ7&lt;=Assumptions!$C$10,1,0)</f>
        <v>1</v>
      </c>
      <c r="BA9" s="112">
        <f>IF(BA7&lt;=Assumptions!$C$10,1,0)</f>
        <v>1</v>
      </c>
      <c r="BB9" s="112">
        <f>IF(BB7&lt;=Assumptions!$C$10,1,0)</f>
        <v>1</v>
      </c>
      <c r="BC9" s="112">
        <f>IF(BC7&lt;=Assumptions!$C$10,1,0)</f>
        <v>1</v>
      </c>
      <c r="BD9" s="112">
        <f>IF(BD7&lt;=Assumptions!$C$10,1,0)</f>
        <v>1</v>
      </c>
      <c r="BE9" s="112">
        <f>IF(BE7&lt;=Assumptions!$C$10,1,0)</f>
        <v>1</v>
      </c>
      <c r="BF9" s="112">
        <f>IF(BF7&lt;=Assumptions!$C$10,1,0)</f>
        <v>1</v>
      </c>
      <c r="BG9" s="112">
        <f>IF(BG7&lt;=Assumptions!$C$10,1,0)</f>
        <v>1</v>
      </c>
      <c r="BH9" s="112">
        <f>IF(BH7&lt;=Assumptions!$C$10,1,0)</f>
        <v>1</v>
      </c>
      <c r="BI9" s="112">
        <f>IF(BI7&lt;=Assumptions!$C$10,1,0)</f>
        <v>1</v>
      </c>
      <c r="BJ9" s="112">
        <f>IF(BJ7&lt;=Assumptions!$C$10,1,0)</f>
        <v>1</v>
      </c>
      <c r="BK9" s="112">
        <f>IF(BK7&lt;=Assumptions!$C$10,1,0)</f>
        <v>1</v>
      </c>
      <c r="BL9" s="112">
        <f>IF(BL7&lt;=Assumptions!$C$10,1,0)</f>
        <v>1</v>
      </c>
      <c r="BM9" s="112">
        <f>IF(BM7&lt;=Assumptions!$C$10,1,0)</f>
        <v>1</v>
      </c>
      <c r="BN9" s="112">
        <f>IF(BN7&lt;=Assumptions!$C$10,1,0)</f>
        <v>1</v>
      </c>
      <c r="BO9" s="112">
        <f>IF(BO7&lt;=Assumptions!$C$10,1,0)</f>
        <v>1</v>
      </c>
      <c r="BP9" s="112">
        <f>IF(BP7&lt;=Assumptions!$C$10,1,0)</f>
        <v>1</v>
      </c>
      <c r="BQ9" s="112">
        <f>IF(BQ7&lt;=Assumptions!$C$10,1,0)</f>
        <v>1</v>
      </c>
      <c r="BR9" s="112">
        <f>IF(BR7&lt;=Assumptions!$C$10,1,0)</f>
        <v>1</v>
      </c>
      <c r="BS9" s="112">
        <f>IF(BS7&lt;=Assumptions!$C$10,1,0)</f>
        <v>1</v>
      </c>
      <c r="BT9" s="112">
        <f>IF(BT7&lt;=Assumptions!$C$10,1,0)</f>
        <v>1</v>
      </c>
      <c r="BU9" s="112">
        <f>IF(BU7&lt;=Assumptions!$C$10,1,0)</f>
        <v>1</v>
      </c>
      <c r="BV9" s="112">
        <f>IF(BV7&lt;=Assumptions!$C$10,1,0)</f>
        <v>1</v>
      </c>
      <c r="BW9" s="112">
        <f>IF(BW7&lt;=Assumptions!$C$10,1,0)</f>
        <v>1</v>
      </c>
      <c r="BX9" s="112">
        <f>IF(BX7&lt;=Assumptions!$C$10,1,0)</f>
        <v>1</v>
      </c>
      <c r="BY9" s="112">
        <f>IF(BY7&lt;=Assumptions!$C$10,1,0)</f>
        <v>1</v>
      </c>
      <c r="BZ9" s="112">
        <f>IF(BZ7&lt;=Assumptions!$C$10,1,0)</f>
        <v>1</v>
      </c>
      <c r="CA9" s="112">
        <f>IF(CA7&lt;=Assumptions!$C$10,1,0)</f>
        <v>1</v>
      </c>
      <c r="CB9" s="112">
        <f>IF(CB7&lt;=Assumptions!$C$10,1,0)</f>
        <v>1</v>
      </c>
      <c r="CC9" s="112">
        <f>IF(CC7&lt;=Assumptions!$C$10,1,0)</f>
        <v>1</v>
      </c>
      <c r="CD9" s="112">
        <f>IF(CD7&lt;=Assumptions!$C$10,1,0)</f>
        <v>1</v>
      </c>
      <c r="CE9" s="112">
        <f>IF(CE7&lt;=Assumptions!$C$10,1,0)</f>
        <v>1</v>
      </c>
      <c r="CF9" s="112">
        <f>IF(CF7&lt;=Assumptions!$C$10,1,0)</f>
        <v>1</v>
      </c>
      <c r="CG9" s="112">
        <f>IF(CG7&lt;=Assumptions!$C$10,1,0)</f>
        <v>1</v>
      </c>
      <c r="CH9" s="112">
        <f>IF(CH7&lt;=Assumptions!$C$10,1,0)</f>
        <v>1</v>
      </c>
      <c r="CI9" s="112">
        <f>IF(CI7&lt;=Assumptions!$C$10,1,0)</f>
        <v>1</v>
      </c>
      <c r="CJ9" s="112">
        <f>IF(CJ7&lt;=Assumptions!$C$10,1,0)</f>
        <v>1</v>
      </c>
      <c r="CK9" s="112">
        <f>IF(CK7&lt;=Assumptions!$C$10,1,0)</f>
        <v>1</v>
      </c>
      <c r="CL9" s="112">
        <f>IF(CL7&lt;=Assumptions!$C$10,1,0)</f>
        <v>1</v>
      </c>
      <c r="CM9" s="112">
        <f>IF(CM7&lt;=Assumptions!$C$10,1,0)</f>
        <v>1</v>
      </c>
      <c r="CN9" s="112">
        <f>IF(CN7&lt;=Assumptions!$C$10,1,0)</f>
        <v>1</v>
      </c>
      <c r="CO9" s="112">
        <f>IF(CO7&lt;=Assumptions!$C$10,1,0)</f>
        <v>1</v>
      </c>
      <c r="CP9" s="112">
        <f>IF(CP7&lt;=Assumptions!$C$10,1,0)</f>
        <v>1</v>
      </c>
      <c r="CQ9" s="112">
        <f>IF(CQ7&lt;=Assumptions!$C$10,1,0)</f>
        <v>1</v>
      </c>
      <c r="CR9" s="112">
        <f>IF(CR7&lt;=Assumptions!$C$10,1,0)</f>
        <v>1</v>
      </c>
      <c r="CS9" s="112">
        <f>IF(CS7&lt;=Assumptions!$C$10,1,0)</f>
        <v>1</v>
      </c>
      <c r="CT9" s="112">
        <f>IF(CT7&lt;=Assumptions!$C$10,1,0)</f>
        <v>1</v>
      </c>
      <c r="CU9" s="112">
        <f>IF(CU7&lt;=Assumptions!$C$10,1,0)</f>
        <v>1</v>
      </c>
      <c r="CV9" s="112">
        <f>IF(CV7&lt;=Assumptions!$C$10,1,0)</f>
        <v>1</v>
      </c>
      <c r="CW9" s="112">
        <f>IF(CW7&lt;=Assumptions!$C$10,1,0)</f>
        <v>1</v>
      </c>
      <c r="CX9" s="112">
        <f>IF(CX7&lt;=Assumptions!$C$10,1,0)</f>
        <v>1</v>
      </c>
      <c r="CY9" s="112">
        <f>IF(CY7&lt;=Assumptions!$C$10,1,0)</f>
        <v>1</v>
      </c>
      <c r="CZ9" s="112">
        <f>IF(CZ7&lt;=Assumptions!$C$10,1,0)</f>
        <v>1</v>
      </c>
      <c r="DA9" s="112">
        <f>IF(DA7&lt;=Assumptions!$C$10,1,0)</f>
        <v>1</v>
      </c>
      <c r="DB9" s="112">
        <f>IF(DB7&lt;=Assumptions!$C$10,1,0)</f>
        <v>1</v>
      </c>
      <c r="DC9" s="112">
        <f>IF(DC7&lt;=Assumptions!$C$10,1,0)</f>
        <v>1</v>
      </c>
      <c r="DD9" s="112">
        <f>IF(DD7&lt;=Assumptions!$C$10,1,0)</f>
        <v>1</v>
      </c>
      <c r="DE9" s="112">
        <f>IF(DE7&lt;=Assumptions!$C$10,1,0)</f>
        <v>1</v>
      </c>
      <c r="DF9" s="112">
        <f>IF(DF7&lt;=Assumptions!$C$10,1,0)</f>
        <v>1</v>
      </c>
      <c r="DG9" s="112">
        <f>IF(DG7&lt;=Assumptions!$C$10,1,0)</f>
        <v>1</v>
      </c>
      <c r="DH9" s="112">
        <f>IF(DH7&lt;=Assumptions!$C$10,1,0)</f>
        <v>1</v>
      </c>
      <c r="DI9" s="112">
        <f>IF(DI7&lt;=Assumptions!$C$10,1,0)</f>
        <v>1</v>
      </c>
      <c r="DJ9" s="112">
        <f>IF(DJ7&lt;=Assumptions!$C$10,1,0)</f>
        <v>1</v>
      </c>
      <c r="DK9" s="112">
        <f>IF(DK7&lt;=Assumptions!$C$10,1,0)</f>
        <v>1</v>
      </c>
      <c r="DL9" s="112">
        <f>IF(DL7&lt;=Assumptions!$C$10,1,0)</f>
        <v>1</v>
      </c>
      <c r="DM9" s="112">
        <f>IF(DM7&lt;=Assumptions!$C$10,1,0)</f>
        <v>1</v>
      </c>
      <c r="DN9" s="112">
        <f>IF(DN7&lt;=Assumptions!$C$10,1,0)</f>
        <v>1</v>
      </c>
      <c r="DO9" s="112">
        <f>IF(DO7&lt;=Assumptions!$C$10,1,0)</f>
        <v>1</v>
      </c>
      <c r="DP9" s="112">
        <f>IF(DP7&lt;=Assumptions!$C$10,1,0)</f>
        <v>1</v>
      </c>
      <c r="DQ9" s="112">
        <f>IF(DQ7&lt;=Assumptions!$C$10,1,0)</f>
        <v>1</v>
      </c>
      <c r="DR9" s="112">
        <f>IF(DR7&lt;=Assumptions!$C$10,1,0)</f>
        <v>1</v>
      </c>
      <c r="DS9" s="112">
        <f>IF(DS7&lt;=Assumptions!$C$10,1,0)</f>
        <v>1</v>
      </c>
      <c r="DT9" s="112">
        <f>IF(DT7&lt;=Assumptions!$C$10,1,0)</f>
        <v>1</v>
      </c>
      <c r="DU9" s="112">
        <f>IF(DU7&lt;=Assumptions!$C$10,1,0)</f>
        <v>1</v>
      </c>
      <c r="DV9" s="112">
        <f>IF(DV7&lt;=Assumptions!$C$10,1,0)</f>
        <v>1</v>
      </c>
      <c r="DW9" s="112">
        <f>IF(DW7&lt;=Assumptions!$C$10,1,0)</f>
        <v>1</v>
      </c>
      <c r="DX9" s="112">
        <f>IF(DX7&lt;=Assumptions!$C$10,1,0)</f>
        <v>0</v>
      </c>
      <c r="DY9" s="112">
        <f>IF(DY7&lt;=Assumptions!$C$10,1,0)</f>
        <v>0</v>
      </c>
      <c r="DZ9" s="112">
        <f>IF(DZ7&lt;=Assumptions!$C$10,1,0)</f>
        <v>0</v>
      </c>
      <c r="EA9" s="112">
        <f>IF(EA7&lt;=Assumptions!$C$10,1,0)</f>
        <v>0</v>
      </c>
      <c r="EB9" s="112">
        <f>IF(EB7&lt;=Assumptions!$C$10,1,0)</f>
        <v>0</v>
      </c>
      <c r="EC9" s="112">
        <f>IF(EC7&lt;=Assumptions!$C$10,1,0)</f>
        <v>0</v>
      </c>
      <c r="ED9" s="112">
        <f>IF(ED7&lt;=Assumptions!$C$10,1,0)</f>
        <v>0</v>
      </c>
      <c r="EE9" s="112">
        <f>IF(EE7&lt;=Assumptions!$C$10,1,0)</f>
        <v>0</v>
      </c>
      <c r="EF9" s="112">
        <f>IF(EF7&lt;=Assumptions!$C$10,1,0)</f>
        <v>0</v>
      </c>
      <c r="EG9" s="112">
        <f>IF(EG7&lt;=Assumptions!$C$10,1,0)</f>
        <v>0</v>
      </c>
      <c r="EH9" s="112">
        <f>IF(EH7&lt;=Assumptions!$C$10,1,0)</f>
        <v>0</v>
      </c>
      <c r="EI9" s="112">
        <f>IF(EI7&lt;=Assumptions!$C$10,1,0)</f>
        <v>0</v>
      </c>
    </row>
    <row r="11">
      <c r="B11" t="s" s="3">
        <v>387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</row>
    <row r="12">
      <c r="B12" t="s" s="23">
        <v>57</v>
      </c>
      <c r="H12" s="95">
        <f>Assumptions!$C$71*(1+Assumptions!$C$73)^(H$8-YEAR(Assumptions!$C$6))*Assumptions!$C$68/12</f>
        <v>90000</v>
      </c>
      <c r="I12" s="95">
        <f>Assumptions!$C$71*(1+Assumptions!$C$73)^(I$8-YEAR(Assumptions!$C$6))*Assumptions!$C$68/12</f>
        <v>90000</v>
      </c>
      <c r="J12" s="95">
        <f>Assumptions!$C$71*(1+Assumptions!$C$73)^(J$8-YEAR(Assumptions!$C$6))*Assumptions!$C$68/12</f>
        <v>90000</v>
      </c>
      <c r="K12" s="95">
        <f>Assumptions!$C$71*(1+Assumptions!$C$73)^(K$8-YEAR(Assumptions!$C$6))*Assumptions!$C$68/12</f>
        <v>90000</v>
      </c>
      <c r="L12" s="95">
        <f>Assumptions!$C$71*(1+Assumptions!$C$73)^(L$8-YEAR(Assumptions!$C$6))*Assumptions!$C$68/12</f>
        <v>90000</v>
      </c>
      <c r="M12" s="95">
        <f>Assumptions!$C$71*(1+Assumptions!$C$73)^(M$8-YEAR(Assumptions!$C$6))*Assumptions!$C$68/12</f>
        <v>90000</v>
      </c>
      <c r="N12" s="95">
        <f>Assumptions!$C$71*(1+Assumptions!$C$73)^(N$8-YEAR(Assumptions!$C$6))*Assumptions!$C$68/12</f>
        <v>90000</v>
      </c>
      <c r="O12" s="95">
        <f>Assumptions!$C$71*(1+Assumptions!$C$73)^(O$8-YEAR(Assumptions!$C$6))*Assumptions!$C$68/12</f>
        <v>90000</v>
      </c>
      <c r="P12" s="95">
        <f>Assumptions!$C$71*(1+Assumptions!$C$73)^(P$8-YEAR(Assumptions!$C$6))*Assumptions!$C$68/12</f>
        <v>90000</v>
      </c>
      <c r="Q12" s="95">
        <f>Assumptions!$C$71*(1+Assumptions!$C$73)^(Q$8-YEAR(Assumptions!$C$6))*Assumptions!$C$68/12</f>
        <v>90000</v>
      </c>
      <c r="R12" s="95">
        <f>Assumptions!$C$71*(1+Assumptions!$C$73)^(R$8-YEAR(Assumptions!$C$6))*Assumptions!$C$68/12</f>
        <v>90000</v>
      </c>
      <c r="S12" s="95">
        <f>Assumptions!$C$71*(1+Assumptions!$C$73)^(S$8-YEAR(Assumptions!$C$6))*Assumptions!$C$68/12</f>
        <v>90000</v>
      </c>
      <c r="T12" s="95">
        <f>Assumptions!$C$71*(1+Assumptions!$C$73)^(T$8-YEAR(Assumptions!$C$6))*Assumptions!$C$68/12</f>
        <v>91800</v>
      </c>
      <c r="U12" s="95">
        <f>Assumptions!$C$71*(1+Assumptions!$C$73)^(U$8-YEAR(Assumptions!$C$6))*Assumptions!$C$68/12</f>
        <v>91800</v>
      </c>
      <c r="V12" s="95">
        <f>Assumptions!$C$71*(1+Assumptions!$C$73)^(V$8-YEAR(Assumptions!$C$6))*Assumptions!$C$68/12</f>
        <v>91800</v>
      </c>
      <c r="W12" s="95">
        <f>Assumptions!$C$71*(1+Assumptions!$C$73)^(W$8-YEAR(Assumptions!$C$6))*Assumptions!$C$68/12</f>
        <v>91800</v>
      </c>
      <c r="X12" s="95">
        <f>Assumptions!$C$71*(1+Assumptions!$C$73)^(X$8-YEAR(Assumptions!$C$6))*Assumptions!$C$68/12</f>
        <v>91800</v>
      </c>
      <c r="Y12" s="95">
        <f>Assumptions!$C$71*(1+Assumptions!$C$73)^(Y$8-YEAR(Assumptions!$C$6))*Assumptions!$C$68/12</f>
        <v>91800</v>
      </c>
      <c r="Z12" s="95">
        <f>Assumptions!$C$71*(1+Assumptions!$C$73)^(Z$8-YEAR(Assumptions!$C$6))*Assumptions!$C$68/12</f>
        <v>91800</v>
      </c>
      <c r="AA12" s="95">
        <f>Assumptions!$C$71*(1+Assumptions!$C$73)^(AA$8-YEAR(Assumptions!$C$6))*Assumptions!$C$68/12</f>
        <v>91800</v>
      </c>
      <c r="AB12" s="95">
        <f>Assumptions!$C$71*(1+Assumptions!$C$73)^(AB$8-YEAR(Assumptions!$C$6))*Assumptions!$C$68/12</f>
        <v>91800</v>
      </c>
      <c r="AC12" s="95">
        <f>Assumptions!$C$71*(1+Assumptions!$C$73)^(AC$8-YEAR(Assumptions!$C$6))*Assumptions!$C$68/12</f>
        <v>91800</v>
      </c>
      <c r="AD12" s="95">
        <f>Assumptions!$C$71*(1+Assumptions!$C$73)^(AD$8-YEAR(Assumptions!$C$6))*Assumptions!$C$68/12</f>
        <v>91800</v>
      </c>
      <c r="AE12" s="95">
        <f>Assumptions!$C$71*(1+Assumptions!$C$73)^(AE$8-YEAR(Assumptions!$C$6))*Assumptions!$C$68/12</f>
        <v>91800</v>
      </c>
      <c r="AF12" s="95">
        <f>Assumptions!$C$71*(1+Assumptions!$C$73)^(AF$8-YEAR(Assumptions!$C$6))*Assumptions!$C$68/12</f>
        <v>93636</v>
      </c>
      <c r="AG12" s="95">
        <f>Assumptions!$C$71*(1+Assumptions!$C$73)^(AG$8-YEAR(Assumptions!$C$6))*Assumptions!$C$68/12</f>
        <v>93636</v>
      </c>
      <c r="AH12" s="95">
        <f>Assumptions!$C$71*(1+Assumptions!$C$73)^(AH$8-YEAR(Assumptions!$C$6))*Assumptions!$C$68/12</f>
        <v>93636</v>
      </c>
      <c r="AI12" s="95">
        <f>Assumptions!$C$71*(1+Assumptions!$C$73)^(AI$8-YEAR(Assumptions!$C$6))*Assumptions!$C$68/12</f>
        <v>93636</v>
      </c>
      <c r="AJ12" s="95">
        <f>Assumptions!$C$71*(1+Assumptions!$C$73)^(AJ$8-YEAR(Assumptions!$C$6))*Assumptions!$C$68/12</f>
        <v>93636</v>
      </c>
      <c r="AK12" s="95">
        <f>Assumptions!$C$71*(1+Assumptions!$C$73)^(AK$8-YEAR(Assumptions!$C$6))*Assumptions!$C$68/12</f>
        <v>93636</v>
      </c>
      <c r="AL12" s="95">
        <f>Assumptions!$C$71*(1+Assumptions!$C$73)^(AL$8-YEAR(Assumptions!$C$6))*Assumptions!$C$68/12</f>
        <v>93636</v>
      </c>
      <c r="AM12" s="95">
        <f>Assumptions!$C$71*(1+Assumptions!$C$73)^(AM$8-YEAR(Assumptions!$C$6))*Assumptions!$C$68/12</f>
        <v>93636</v>
      </c>
      <c r="AN12" s="95">
        <f>Assumptions!$C$71*(1+Assumptions!$C$73)^(AN$8-YEAR(Assumptions!$C$6))*Assumptions!$C$68/12</f>
        <v>93636</v>
      </c>
      <c r="AO12" s="95">
        <f>Assumptions!$C$71*(1+Assumptions!$C$73)^(AO$8-YEAR(Assumptions!$C$6))*Assumptions!$C$68/12</f>
        <v>93636</v>
      </c>
      <c r="AP12" s="95">
        <f>Assumptions!$C$71*(1+Assumptions!$C$73)^(AP$8-YEAR(Assumptions!$C$6))*Assumptions!$C$68/12</f>
        <v>93636</v>
      </c>
      <c r="AQ12" s="95">
        <f>Assumptions!$C$71*(1+Assumptions!$C$73)^(AQ$8-YEAR(Assumptions!$C$6))*Assumptions!$C$68/12</f>
        <v>93636</v>
      </c>
      <c r="AR12" s="95">
        <f>Assumptions!$C$71*(1+Assumptions!$C$73)^(AR$8-YEAR(Assumptions!$C$6))*Assumptions!$C$68/12</f>
        <v>95508.72000000002</v>
      </c>
      <c r="AS12" s="95">
        <f>Assumptions!$C$71*(1+Assumptions!$C$73)^(AS$8-YEAR(Assumptions!$C$6))*Assumptions!$C$68/12</f>
        <v>95508.72000000002</v>
      </c>
      <c r="AT12" s="95">
        <f>Assumptions!$C$71*(1+Assumptions!$C$73)^(AT$8-YEAR(Assumptions!$C$6))*Assumptions!$C$68/12</f>
        <v>95508.72000000002</v>
      </c>
      <c r="AU12" s="95">
        <f>Assumptions!$C$71*(1+Assumptions!$C$73)^(AU$8-YEAR(Assumptions!$C$6))*Assumptions!$C$68/12</f>
        <v>95508.72000000002</v>
      </c>
      <c r="AV12" s="95">
        <f>Assumptions!$C$71*(1+Assumptions!$C$73)^(AV$8-YEAR(Assumptions!$C$6))*Assumptions!$C$68/12</f>
        <v>95508.72000000002</v>
      </c>
      <c r="AW12" s="95">
        <f>Assumptions!$C$71*(1+Assumptions!$C$73)^(AW$8-YEAR(Assumptions!$C$6))*Assumptions!$C$68/12</f>
        <v>95508.72000000002</v>
      </c>
      <c r="AX12" s="95">
        <f>Assumptions!$C$71*(1+Assumptions!$C$73)^(AX$8-YEAR(Assumptions!$C$6))*Assumptions!$C$68/12</f>
        <v>95508.72000000002</v>
      </c>
      <c r="AY12" s="95">
        <f>Assumptions!$C$71*(1+Assumptions!$C$73)^(AY$8-YEAR(Assumptions!$C$6))*Assumptions!$C$68/12</f>
        <v>95508.72000000002</v>
      </c>
      <c r="AZ12" s="95">
        <f>Assumptions!$C$71*(1+Assumptions!$C$73)^(AZ$8-YEAR(Assumptions!$C$6))*Assumptions!$C$68/12</f>
        <v>95508.72000000002</v>
      </c>
      <c r="BA12" s="95">
        <f>Assumptions!$C$71*(1+Assumptions!$C$73)^(BA$8-YEAR(Assumptions!$C$6))*Assumptions!$C$68/12</f>
        <v>95508.72000000002</v>
      </c>
      <c r="BB12" s="95">
        <f>Assumptions!$C$71*(1+Assumptions!$C$73)^(BB$8-YEAR(Assumptions!$C$6))*Assumptions!$C$68/12</f>
        <v>95508.72000000002</v>
      </c>
      <c r="BC12" s="95">
        <f>Assumptions!$C$71*(1+Assumptions!$C$73)^(BC$8-YEAR(Assumptions!$C$6))*Assumptions!$C$68/12</f>
        <v>95508.72000000002</v>
      </c>
      <c r="BD12" s="95">
        <f>Assumptions!$C$71*(1+Assumptions!$C$73)^(BD$8-YEAR(Assumptions!$C$6))*Assumptions!$C$68/12</f>
        <v>97418.89439999999</v>
      </c>
      <c r="BE12" s="95">
        <f>Assumptions!$C$71*(1+Assumptions!$C$73)^(BE$8-YEAR(Assumptions!$C$6))*Assumptions!$C$68/12</f>
        <v>97418.89439999999</v>
      </c>
      <c r="BF12" s="95">
        <f>Assumptions!$C$71*(1+Assumptions!$C$73)^(BF$8-YEAR(Assumptions!$C$6))*Assumptions!$C$68/12</f>
        <v>97418.89439999999</v>
      </c>
      <c r="BG12" s="95">
        <f>Assumptions!$C$71*(1+Assumptions!$C$73)^(BG$8-YEAR(Assumptions!$C$6))*Assumptions!$C$68/12</f>
        <v>97418.89439999999</v>
      </c>
      <c r="BH12" s="95">
        <f>Assumptions!$C$71*(1+Assumptions!$C$73)^(BH$8-YEAR(Assumptions!$C$6))*Assumptions!$C$68/12</f>
        <v>97418.89439999999</v>
      </c>
      <c r="BI12" s="95">
        <f>Assumptions!$C$71*(1+Assumptions!$C$73)^(BI$8-YEAR(Assumptions!$C$6))*Assumptions!$C$68/12</f>
        <v>97418.89439999999</v>
      </c>
      <c r="BJ12" s="95">
        <f>Assumptions!$C$71*(1+Assumptions!$C$73)^(BJ$8-YEAR(Assumptions!$C$6))*Assumptions!$C$68/12</f>
        <v>97418.89439999999</v>
      </c>
      <c r="BK12" s="95">
        <f>Assumptions!$C$71*(1+Assumptions!$C$73)^(BK$8-YEAR(Assumptions!$C$6))*Assumptions!$C$68/12</f>
        <v>97418.89439999999</v>
      </c>
      <c r="BL12" s="95">
        <f>Assumptions!$C$71*(1+Assumptions!$C$73)^(BL$8-YEAR(Assumptions!$C$6))*Assumptions!$C$68/12</f>
        <v>97418.89439999999</v>
      </c>
      <c r="BM12" s="95">
        <f>Assumptions!$C$71*(1+Assumptions!$C$73)^(BM$8-YEAR(Assumptions!$C$6))*Assumptions!$C$68/12</f>
        <v>97418.89439999999</v>
      </c>
      <c r="BN12" s="95">
        <f>Assumptions!$C$71*(1+Assumptions!$C$73)^(BN$8-YEAR(Assumptions!$C$6))*Assumptions!$C$68/12</f>
        <v>97418.89439999999</v>
      </c>
      <c r="BO12" s="95">
        <f>Assumptions!$C$71*(1+Assumptions!$C$73)^(BO$8-YEAR(Assumptions!$C$6))*Assumptions!$C$68/12</f>
        <v>97418.89439999999</v>
      </c>
      <c r="BP12" s="95">
        <f>Assumptions!$C$71*(1+Assumptions!$C$73)^(BP$8-YEAR(Assumptions!$C$6))*Assumptions!$C$68/12</f>
        <v>99367.272288</v>
      </c>
      <c r="BQ12" s="95">
        <f>Assumptions!$C$71*(1+Assumptions!$C$73)^(BQ$8-YEAR(Assumptions!$C$6))*Assumptions!$C$68/12</f>
        <v>99367.272288</v>
      </c>
      <c r="BR12" s="95">
        <f>Assumptions!$C$71*(1+Assumptions!$C$73)^(BR$8-YEAR(Assumptions!$C$6))*Assumptions!$C$68/12</f>
        <v>99367.272288</v>
      </c>
      <c r="BS12" s="95">
        <f>Assumptions!$C$71*(1+Assumptions!$C$73)^(BS$8-YEAR(Assumptions!$C$6))*Assumptions!$C$68/12</f>
        <v>99367.272288</v>
      </c>
      <c r="BT12" s="95">
        <f>Assumptions!$C$71*(1+Assumptions!$C$73)^(BT$8-YEAR(Assumptions!$C$6))*Assumptions!$C$68/12</f>
        <v>99367.272288</v>
      </c>
      <c r="BU12" s="95">
        <f>Assumptions!$C$71*(1+Assumptions!$C$73)^(BU$8-YEAR(Assumptions!$C$6))*Assumptions!$C$68/12</f>
        <v>99367.272288</v>
      </c>
      <c r="BV12" s="95">
        <f>Assumptions!$C$71*(1+Assumptions!$C$73)^(BV$8-YEAR(Assumptions!$C$6))*Assumptions!$C$68/12</f>
        <v>99367.272288</v>
      </c>
      <c r="BW12" s="95">
        <f>Assumptions!$C$71*(1+Assumptions!$C$73)^(BW$8-YEAR(Assumptions!$C$6))*Assumptions!$C$68/12</f>
        <v>99367.272288</v>
      </c>
      <c r="BX12" s="95">
        <f>Assumptions!$C$71*(1+Assumptions!$C$73)^(BX$8-YEAR(Assumptions!$C$6))*Assumptions!$C$68/12</f>
        <v>99367.272288</v>
      </c>
      <c r="BY12" s="95">
        <f>Assumptions!$C$71*(1+Assumptions!$C$73)^(BY$8-YEAR(Assumptions!$C$6))*Assumptions!$C$68/12</f>
        <v>99367.272288</v>
      </c>
      <c r="BZ12" s="95">
        <f>Assumptions!$C$71*(1+Assumptions!$C$73)^(BZ$8-YEAR(Assumptions!$C$6))*Assumptions!$C$68/12</f>
        <v>99367.272288</v>
      </c>
      <c r="CA12" s="95">
        <f>Assumptions!$C$71*(1+Assumptions!$C$73)^(CA$8-YEAR(Assumptions!$C$6))*Assumptions!$C$68/12</f>
        <v>99367.272288</v>
      </c>
      <c r="CB12" s="95">
        <f>Assumptions!$C$71*(1+Assumptions!$C$73)^(CB$8-YEAR(Assumptions!$C$6))*Assumptions!$C$68/12</f>
        <v>101354.61773376</v>
      </c>
      <c r="CC12" s="95">
        <f>Assumptions!$C$71*(1+Assumptions!$C$73)^(CC$8-YEAR(Assumptions!$C$6))*Assumptions!$C$68/12</f>
        <v>101354.61773376</v>
      </c>
      <c r="CD12" s="95">
        <f>Assumptions!$C$71*(1+Assumptions!$C$73)^(CD$8-YEAR(Assumptions!$C$6))*Assumptions!$C$68/12</f>
        <v>101354.61773376</v>
      </c>
      <c r="CE12" s="95">
        <f>Assumptions!$C$71*(1+Assumptions!$C$73)^(CE$8-YEAR(Assumptions!$C$6))*Assumptions!$C$68/12</f>
        <v>101354.61773376</v>
      </c>
      <c r="CF12" s="95">
        <f>Assumptions!$C$71*(1+Assumptions!$C$73)^(CF$8-YEAR(Assumptions!$C$6))*Assumptions!$C$68/12</f>
        <v>101354.61773376</v>
      </c>
      <c r="CG12" s="95">
        <f>Assumptions!$C$71*(1+Assumptions!$C$73)^(CG$8-YEAR(Assumptions!$C$6))*Assumptions!$C$68/12</f>
        <v>101354.61773376</v>
      </c>
      <c r="CH12" s="95">
        <f>Assumptions!$C$71*(1+Assumptions!$C$73)^(CH$8-YEAR(Assumptions!$C$6))*Assumptions!$C$68/12</f>
        <v>101354.61773376</v>
      </c>
      <c r="CI12" s="95">
        <f>Assumptions!$C$71*(1+Assumptions!$C$73)^(CI$8-YEAR(Assumptions!$C$6))*Assumptions!$C$68/12</f>
        <v>101354.61773376</v>
      </c>
      <c r="CJ12" s="95">
        <f>Assumptions!$C$71*(1+Assumptions!$C$73)^(CJ$8-YEAR(Assumptions!$C$6))*Assumptions!$C$68/12</f>
        <v>101354.61773376</v>
      </c>
      <c r="CK12" s="95">
        <f>Assumptions!$C$71*(1+Assumptions!$C$73)^(CK$8-YEAR(Assumptions!$C$6))*Assumptions!$C$68/12</f>
        <v>101354.61773376</v>
      </c>
      <c r="CL12" s="95">
        <f>Assumptions!$C$71*(1+Assumptions!$C$73)^(CL$8-YEAR(Assumptions!$C$6))*Assumptions!$C$68/12</f>
        <v>101354.61773376</v>
      </c>
      <c r="CM12" s="95">
        <f>Assumptions!$C$71*(1+Assumptions!$C$73)^(CM$8-YEAR(Assumptions!$C$6))*Assumptions!$C$68/12</f>
        <v>101354.61773376</v>
      </c>
      <c r="CN12" s="95">
        <f>Assumptions!$C$71*(1+Assumptions!$C$73)^(CN$8-YEAR(Assumptions!$C$6))*Assumptions!$C$68/12</f>
        <v>103381.7100884352</v>
      </c>
      <c r="CO12" s="95">
        <f>Assumptions!$C$71*(1+Assumptions!$C$73)^(CO$8-YEAR(Assumptions!$C$6))*Assumptions!$C$68/12</f>
        <v>103381.7100884352</v>
      </c>
      <c r="CP12" s="95">
        <f>Assumptions!$C$71*(1+Assumptions!$C$73)^(CP$8-YEAR(Assumptions!$C$6))*Assumptions!$C$68/12</f>
        <v>103381.7100884352</v>
      </c>
      <c r="CQ12" s="95">
        <f>Assumptions!$C$71*(1+Assumptions!$C$73)^(CQ$8-YEAR(Assumptions!$C$6))*Assumptions!$C$68/12</f>
        <v>103381.7100884352</v>
      </c>
      <c r="CR12" s="95">
        <f>Assumptions!$C$71*(1+Assumptions!$C$73)^(CR$8-YEAR(Assumptions!$C$6))*Assumptions!$C$68/12</f>
        <v>103381.7100884352</v>
      </c>
      <c r="CS12" s="95">
        <f>Assumptions!$C$71*(1+Assumptions!$C$73)^(CS$8-YEAR(Assumptions!$C$6))*Assumptions!$C$68/12</f>
        <v>103381.7100884352</v>
      </c>
      <c r="CT12" s="95">
        <f>Assumptions!$C$71*(1+Assumptions!$C$73)^(CT$8-YEAR(Assumptions!$C$6))*Assumptions!$C$68/12</f>
        <v>103381.7100884352</v>
      </c>
      <c r="CU12" s="95">
        <f>Assumptions!$C$71*(1+Assumptions!$C$73)^(CU$8-YEAR(Assumptions!$C$6))*Assumptions!$C$68/12</f>
        <v>103381.7100884352</v>
      </c>
      <c r="CV12" s="95">
        <f>Assumptions!$C$71*(1+Assumptions!$C$73)^(CV$8-YEAR(Assumptions!$C$6))*Assumptions!$C$68/12</f>
        <v>103381.7100884352</v>
      </c>
      <c r="CW12" s="95">
        <f>Assumptions!$C$71*(1+Assumptions!$C$73)^(CW$8-YEAR(Assumptions!$C$6))*Assumptions!$C$68/12</f>
        <v>103381.7100884352</v>
      </c>
      <c r="CX12" s="95">
        <f>Assumptions!$C$71*(1+Assumptions!$C$73)^(CX$8-YEAR(Assumptions!$C$6))*Assumptions!$C$68/12</f>
        <v>103381.7100884352</v>
      </c>
      <c r="CY12" s="95">
        <f>Assumptions!$C$71*(1+Assumptions!$C$73)^(CY$8-YEAR(Assumptions!$C$6))*Assumptions!$C$68/12</f>
        <v>103381.7100884352</v>
      </c>
      <c r="CZ12" s="95">
        <f>Assumptions!$C$71*(1+Assumptions!$C$73)^(CZ$8-YEAR(Assumptions!$C$6))*Assumptions!$C$68/12</f>
        <v>105449.34429020392</v>
      </c>
      <c r="DA12" s="95">
        <f>Assumptions!$C$71*(1+Assumptions!$C$73)^(DA$8-YEAR(Assumptions!$C$6))*Assumptions!$C$68/12</f>
        <v>105449.34429020392</v>
      </c>
      <c r="DB12" s="95">
        <f>Assumptions!$C$71*(1+Assumptions!$C$73)^(DB$8-YEAR(Assumptions!$C$6))*Assumptions!$C$68/12</f>
        <v>105449.34429020392</v>
      </c>
      <c r="DC12" s="95">
        <f>Assumptions!$C$71*(1+Assumptions!$C$73)^(DC$8-YEAR(Assumptions!$C$6))*Assumptions!$C$68/12</f>
        <v>105449.34429020392</v>
      </c>
      <c r="DD12" s="95">
        <f>Assumptions!$C$71*(1+Assumptions!$C$73)^(DD$8-YEAR(Assumptions!$C$6))*Assumptions!$C$68/12</f>
        <v>105449.34429020392</v>
      </c>
      <c r="DE12" s="95">
        <f>Assumptions!$C$71*(1+Assumptions!$C$73)^(DE$8-YEAR(Assumptions!$C$6))*Assumptions!$C$68/12</f>
        <v>105449.34429020392</v>
      </c>
      <c r="DF12" s="95">
        <f>Assumptions!$C$71*(1+Assumptions!$C$73)^(DF$8-YEAR(Assumptions!$C$6))*Assumptions!$C$68/12</f>
        <v>105449.34429020392</v>
      </c>
      <c r="DG12" s="95">
        <f>Assumptions!$C$71*(1+Assumptions!$C$73)^(DG$8-YEAR(Assumptions!$C$6))*Assumptions!$C$68/12</f>
        <v>105449.34429020392</v>
      </c>
      <c r="DH12" s="95">
        <f>Assumptions!$C$71*(1+Assumptions!$C$73)^(DH$8-YEAR(Assumptions!$C$6))*Assumptions!$C$68/12</f>
        <v>105449.34429020392</v>
      </c>
      <c r="DI12" s="95">
        <f>Assumptions!$C$71*(1+Assumptions!$C$73)^(DI$8-YEAR(Assumptions!$C$6))*Assumptions!$C$68/12</f>
        <v>105449.34429020392</v>
      </c>
      <c r="DJ12" s="95">
        <f>Assumptions!$C$71*(1+Assumptions!$C$73)^(DJ$8-YEAR(Assumptions!$C$6))*Assumptions!$C$68/12</f>
        <v>105449.34429020392</v>
      </c>
      <c r="DK12" s="95">
        <f>Assumptions!$C$71*(1+Assumptions!$C$73)^(DK$8-YEAR(Assumptions!$C$6))*Assumptions!$C$68/12</f>
        <v>105449.34429020392</v>
      </c>
      <c r="DL12" s="95">
        <f>Assumptions!$C$71*(1+Assumptions!$C$73)^(DL$8-YEAR(Assumptions!$C$6))*Assumptions!$C$68/12</f>
        <v>107558.331176008</v>
      </c>
      <c r="DM12" s="95">
        <f>Assumptions!$C$71*(1+Assumptions!$C$73)^(DM$8-YEAR(Assumptions!$C$6))*Assumptions!$C$68/12</f>
        <v>107558.331176008</v>
      </c>
      <c r="DN12" s="95">
        <f>Assumptions!$C$71*(1+Assumptions!$C$73)^(DN$8-YEAR(Assumptions!$C$6))*Assumptions!$C$68/12</f>
        <v>107558.331176008</v>
      </c>
      <c r="DO12" s="95">
        <f>Assumptions!$C$71*(1+Assumptions!$C$73)^(DO$8-YEAR(Assumptions!$C$6))*Assumptions!$C$68/12</f>
        <v>107558.331176008</v>
      </c>
      <c r="DP12" s="95">
        <f>Assumptions!$C$71*(1+Assumptions!$C$73)^(DP$8-YEAR(Assumptions!$C$6))*Assumptions!$C$68/12</f>
        <v>107558.331176008</v>
      </c>
      <c r="DQ12" s="95">
        <f>Assumptions!$C$71*(1+Assumptions!$C$73)^(DQ$8-YEAR(Assumptions!$C$6))*Assumptions!$C$68/12</f>
        <v>107558.331176008</v>
      </c>
      <c r="DR12" s="95">
        <f>Assumptions!$C$71*(1+Assumptions!$C$73)^(DR$8-YEAR(Assumptions!$C$6))*Assumptions!$C$68/12</f>
        <v>107558.331176008</v>
      </c>
      <c r="DS12" s="95">
        <f>Assumptions!$C$71*(1+Assumptions!$C$73)^(DS$8-YEAR(Assumptions!$C$6))*Assumptions!$C$68/12</f>
        <v>107558.331176008</v>
      </c>
      <c r="DT12" s="95">
        <f>Assumptions!$C$71*(1+Assumptions!$C$73)^(DT$8-YEAR(Assumptions!$C$6))*Assumptions!$C$68/12</f>
        <v>107558.331176008</v>
      </c>
      <c r="DU12" s="95">
        <f>Assumptions!$C$71*(1+Assumptions!$C$73)^(DU$8-YEAR(Assumptions!$C$6))*Assumptions!$C$68/12</f>
        <v>107558.331176008</v>
      </c>
      <c r="DV12" s="95">
        <f>Assumptions!$C$71*(1+Assumptions!$C$73)^(DV$8-YEAR(Assumptions!$C$6))*Assumptions!$C$68/12</f>
        <v>107558.331176008</v>
      </c>
      <c r="DW12" s="95">
        <f>Assumptions!$C$71*(1+Assumptions!$C$73)^(DW$8-YEAR(Assumptions!$C$6))*Assumptions!$C$68/12</f>
        <v>107558.331176008</v>
      </c>
      <c r="DX12" s="95">
        <f>Assumptions!$C$71*(1+Assumptions!$C$73)^(DX$8-YEAR(Assumptions!$C$6))*Assumptions!$C$68/12</f>
        <v>109709.49779952817</v>
      </c>
      <c r="DY12" s="95">
        <f>Assumptions!$C$71*(1+Assumptions!$C$73)^(DY$8-YEAR(Assumptions!$C$6))*Assumptions!$C$68/12</f>
        <v>109709.49779952817</v>
      </c>
      <c r="DZ12" s="95">
        <f>Assumptions!$C$71*(1+Assumptions!$C$73)^(DZ$8-YEAR(Assumptions!$C$6))*Assumptions!$C$68/12</f>
        <v>109709.49779952817</v>
      </c>
      <c r="EA12" s="95">
        <f>Assumptions!$C$71*(1+Assumptions!$C$73)^(EA$8-YEAR(Assumptions!$C$6))*Assumptions!$C$68/12</f>
        <v>109709.49779952817</v>
      </c>
      <c r="EB12" s="95">
        <f>Assumptions!$C$71*(1+Assumptions!$C$73)^(EB$8-YEAR(Assumptions!$C$6))*Assumptions!$C$68/12</f>
        <v>109709.49779952817</v>
      </c>
      <c r="EC12" s="95">
        <f>Assumptions!$C$71*(1+Assumptions!$C$73)^(EC$8-YEAR(Assumptions!$C$6))*Assumptions!$C$68/12</f>
        <v>109709.49779952817</v>
      </c>
      <c r="ED12" s="95">
        <f>Assumptions!$C$71*(1+Assumptions!$C$73)^(ED$8-YEAR(Assumptions!$C$6))*Assumptions!$C$68/12</f>
        <v>109709.49779952817</v>
      </c>
      <c r="EE12" s="95">
        <f>Assumptions!$C$71*(1+Assumptions!$C$73)^(EE$8-YEAR(Assumptions!$C$6))*Assumptions!$C$68/12</f>
        <v>109709.49779952817</v>
      </c>
      <c r="EF12" s="95">
        <f>Assumptions!$C$71*(1+Assumptions!$C$73)^(EF$8-YEAR(Assumptions!$C$6))*Assumptions!$C$68/12</f>
        <v>109709.49779952817</v>
      </c>
      <c r="EG12" s="95">
        <f>Assumptions!$C$71*(1+Assumptions!$C$73)^(EG$8-YEAR(Assumptions!$C$6))*Assumptions!$C$68/12</f>
        <v>109709.49779952817</v>
      </c>
      <c r="EH12" s="95">
        <f>Assumptions!$C$71*(1+Assumptions!$C$73)^(EH$8-YEAR(Assumptions!$C$6))*Assumptions!$C$68/12</f>
        <v>109709.49779952817</v>
      </c>
      <c r="EI12" s="95">
        <f>Assumptions!$C$71*(1+Assumptions!$C$73)^(EI$8-YEAR(Assumptions!$C$6))*Assumptions!$C$68/12</f>
        <v>109709.49779952817</v>
      </c>
    </row>
    <row r="13">
      <c r="B13" t="s" s="23">
        <v>58</v>
      </c>
      <c r="H13" s="95">
        <f>Assumptions!$C$55*(1+Assumptions!$C$54)^(H$8-YEAR(Assumptions!$C$7))/12</f>
        <v>8954.82</v>
      </c>
      <c r="I13" s="95">
        <f>Assumptions!$C$55*(1+Assumptions!$C$54)^(I$8-YEAR(Assumptions!$C$7))/12</f>
        <v>8954.82</v>
      </c>
      <c r="J13" s="95">
        <f>Assumptions!$C$55*(1+Assumptions!$C$54)^(J$8-YEAR(Assumptions!$C$7))/12</f>
        <v>8954.82</v>
      </c>
      <c r="K13" s="95">
        <f>Assumptions!$C$55*(1+Assumptions!$C$54)^(K$8-YEAR(Assumptions!$C$7))/12</f>
        <v>8954.82</v>
      </c>
      <c r="L13" s="95">
        <f>Assumptions!$C$55*(1+Assumptions!$C$54)^(L$8-YEAR(Assumptions!$C$7))/12</f>
        <v>8954.82</v>
      </c>
      <c r="M13" s="95">
        <f>Assumptions!$C$55*(1+Assumptions!$C$54)^(M$8-YEAR(Assumptions!$C$7))/12</f>
        <v>8954.82</v>
      </c>
      <c r="N13" s="95">
        <f>Assumptions!$C$55*(1+Assumptions!$C$54)^(N$8-YEAR(Assumptions!$C$7))/12</f>
        <v>8954.82</v>
      </c>
      <c r="O13" s="95">
        <f>Assumptions!$C$55*(1+Assumptions!$C$54)^(O$8-YEAR(Assumptions!$C$7))/12</f>
        <v>8954.82</v>
      </c>
      <c r="P13" s="95">
        <f>Assumptions!$C$55*(1+Assumptions!$C$54)^(P$8-YEAR(Assumptions!$C$7))/12</f>
        <v>8954.82</v>
      </c>
      <c r="Q13" s="95">
        <f>Assumptions!$C$55*(1+Assumptions!$C$54)^(Q$8-YEAR(Assumptions!$C$7))/12</f>
        <v>8954.82</v>
      </c>
      <c r="R13" s="95">
        <f>Assumptions!$C$55*(1+Assumptions!$C$54)^(R$8-YEAR(Assumptions!$C$7))/12</f>
        <v>8954.82</v>
      </c>
      <c r="S13" s="95">
        <f>Assumptions!$C$55*(1+Assumptions!$C$54)^(S$8-YEAR(Assumptions!$C$7))/12</f>
        <v>8954.82</v>
      </c>
      <c r="T13" s="95">
        <f>Assumptions!$C$55*(1+Assumptions!$C$54)^(T$8-YEAR(Assumptions!$C$7))/12</f>
        <v>9223.4646</v>
      </c>
      <c r="U13" s="95">
        <f>Assumptions!$C$55*(1+Assumptions!$C$54)^(U$8-YEAR(Assumptions!$C$7))/12</f>
        <v>9223.4646</v>
      </c>
      <c r="V13" s="95">
        <f>Assumptions!$C$55*(1+Assumptions!$C$54)^(V$8-YEAR(Assumptions!$C$7))/12</f>
        <v>9223.4646</v>
      </c>
      <c r="W13" s="95">
        <f>Assumptions!$C$55*(1+Assumptions!$C$54)^(W$8-YEAR(Assumptions!$C$7))/12</f>
        <v>9223.4646</v>
      </c>
      <c r="X13" s="95">
        <f>Assumptions!$C$55*(1+Assumptions!$C$54)^(X$8-YEAR(Assumptions!$C$7))/12</f>
        <v>9223.4646</v>
      </c>
      <c r="Y13" s="95">
        <f>Assumptions!$C$55*(1+Assumptions!$C$54)^(Y$8-YEAR(Assumptions!$C$7))/12</f>
        <v>9223.4646</v>
      </c>
      <c r="Z13" s="95">
        <f>Assumptions!$C$55*(1+Assumptions!$C$54)^(Z$8-YEAR(Assumptions!$C$7))/12</f>
        <v>9223.4646</v>
      </c>
      <c r="AA13" s="95">
        <f>Assumptions!$C$55*(1+Assumptions!$C$54)^(AA$8-YEAR(Assumptions!$C$7))/12</f>
        <v>9223.4646</v>
      </c>
      <c r="AB13" s="95">
        <f>Assumptions!$C$55*(1+Assumptions!$C$54)^(AB$8-YEAR(Assumptions!$C$7))/12</f>
        <v>9223.4646</v>
      </c>
      <c r="AC13" s="95">
        <f>Assumptions!$C$55*(1+Assumptions!$C$54)^(AC$8-YEAR(Assumptions!$C$7))/12</f>
        <v>9223.4646</v>
      </c>
      <c r="AD13" s="95">
        <f>Assumptions!$C$55*(1+Assumptions!$C$54)^(AD$8-YEAR(Assumptions!$C$7))/12</f>
        <v>9223.4646</v>
      </c>
      <c r="AE13" s="95">
        <f>Assumptions!$C$55*(1+Assumptions!$C$54)^(AE$8-YEAR(Assumptions!$C$7))/12</f>
        <v>9223.4646</v>
      </c>
      <c r="AF13" s="95">
        <f>Assumptions!$C$55*(1+Assumptions!$C$54)^(AF$8-YEAR(Assumptions!$C$7))/12</f>
        <v>9500.168538</v>
      </c>
      <c r="AG13" s="95">
        <f>Assumptions!$C$55*(1+Assumptions!$C$54)^(AG$8-YEAR(Assumptions!$C$7))/12</f>
        <v>9500.168538</v>
      </c>
      <c r="AH13" s="95">
        <f>Assumptions!$C$55*(1+Assumptions!$C$54)^(AH$8-YEAR(Assumptions!$C$7))/12</f>
        <v>9500.168538</v>
      </c>
      <c r="AI13" s="95">
        <f>Assumptions!$C$55*(1+Assumptions!$C$54)^(AI$8-YEAR(Assumptions!$C$7))/12</f>
        <v>9500.168538</v>
      </c>
      <c r="AJ13" s="95">
        <f>Assumptions!$C$55*(1+Assumptions!$C$54)^(AJ$8-YEAR(Assumptions!$C$7))/12</f>
        <v>9500.168538</v>
      </c>
      <c r="AK13" s="95">
        <f>Assumptions!$C$55*(1+Assumptions!$C$54)^(AK$8-YEAR(Assumptions!$C$7))/12</f>
        <v>9500.168538</v>
      </c>
      <c r="AL13" s="95">
        <f>Assumptions!$C$55*(1+Assumptions!$C$54)^(AL$8-YEAR(Assumptions!$C$7))/12</f>
        <v>9500.168538</v>
      </c>
      <c r="AM13" s="95">
        <f>Assumptions!$C$55*(1+Assumptions!$C$54)^(AM$8-YEAR(Assumptions!$C$7))/12</f>
        <v>9500.168538</v>
      </c>
      <c r="AN13" s="95">
        <f>Assumptions!$C$55*(1+Assumptions!$C$54)^(AN$8-YEAR(Assumptions!$C$7))/12</f>
        <v>9500.168538</v>
      </c>
      <c r="AO13" s="95">
        <f>Assumptions!$C$55*(1+Assumptions!$C$54)^(AO$8-YEAR(Assumptions!$C$7))/12</f>
        <v>9500.168538</v>
      </c>
      <c r="AP13" s="95">
        <f>Assumptions!$C$55*(1+Assumptions!$C$54)^(AP$8-YEAR(Assumptions!$C$7))/12</f>
        <v>9500.168538</v>
      </c>
      <c r="AQ13" s="95">
        <f>Assumptions!$C$55*(1+Assumptions!$C$54)^(AQ$8-YEAR(Assumptions!$C$7))/12</f>
        <v>9500.168538</v>
      </c>
      <c r="AR13" s="95">
        <f>Assumptions!$C$55*(1+Assumptions!$C$54)^(AR$8-YEAR(Assumptions!$C$7))/12</f>
        <v>9785.173594140002</v>
      </c>
      <c r="AS13" s="95">
        <f>Assumptions!$C$55*(1+Assumptions!$C$54)^(AS$8-YEAR(Assumptions!$C$7))/12</f>
        <v>9785.173594140002</v>
      </c>
      <c r="AT13" s="95">
        <f>Assumptions!$C$55*(1+Assumptions!$C$54)^(AT$8-YEAR(Assumptions!$C$7))/12</f>
        <v>9785.173594140002</v>
      </c>
      <c r="AU13" s="95">
        <f>Assumptions!$C$55*(1+Assumptions!$C$54)^(AU$8-YEAR(Assumptions!$C$7))/12</f>
        <v>9785.173594140002</v>
      </c>
      <c r="AV13" s="95">
        <f>Assumptions!$C$55*(1+Assumptions!$C$54)^(AV$8-YEAR(Assumptions!$C$7))/12</f>
        <v>9785.173594140002</v>
      </c>
      <c r="AW13" s="95">
        <f>Assumptions!$C$55*(1+Assumptions!$C$54)^(AW$8-YEAR(Assumptions!$C$7))/12</f>
        <v>9785.173594140002</v>
      </c>
      <c r="AX13" s="95">
        <f>Assumptions!$C$55*(1+Assumptions!$C$54)^(AX$8-YEAR(Assumptions!$C$7))/12</f>
        <v>9785.173594140002</v>
      </c>
      <c r="AY13" s="95">
        <f>Assumptions!$C$55*(1+Assumptions!$C$54)^(AY$8-YEAR(Assumptions!$C$7))/12</f>
        <v>9785.173594140002</v>
      </c>
      <c r="AZ13" s="95">
        <f>Assumptions!$C$55*(1+Assumptions!$C$54)^(AZ$8-YEAR(Assumptions!$C$7))/12</f>
        <v>9785.173594140002</v>
      </c>
      <c r="BA13" s="95">
        <f>Assumptions!$C$55*(1+Assumptions!$C$54)^(BA$8-YEAR(Assumptions!$C$7))/12</f>
        <v>9785.173594140002</v>
      </c>
      <c r="BB13" s="95">
        <f>Assumptions!$C$55*(1+Assumptions!$C$54)^(BB$8-YEAR(Assumptions!$C$7))/12</f>
        <v>9785.173594140002</v>
      </c>
      <c r="BC13" s="95">
        <f>Assumptions!$C$55*(1+Assumptions!$C$54)^(BC$8-YEAR(Assumptions!$C$7))/12</f>
        <v>9785.173594140002</v>
      </c>
      <c r="BD13" s="95">
        <f>Assumptions!$C$55*(1+Assumptions!$C$54)^(BD$8-YEAR(Assumptions!$C$7))/12</f>
        <v>10078.7288019642</v>
      </c>
      <c r="BE13" s="95">
        <f>Assumptions!$C$55*(1+Assumptions!$C$54)^(BE$8-YEAR(Assumptions!$C$7))/12</f>
        <v>10078.7288019642</v>
      </c>
      <c r="BF13" s="95">
        <f>Assumptions!$C$55*(1+Assumptions!$C$54)^(BF$8-YEAR(Assumptions!$C$7))/12</f>
        <v>10078.7288019642</v>
      </c>
      <c r="BG13" s="95">
        <f>Assumptions!$C$55*(1+Assumptions!$C$54)^(BG$8-YEAR(Assumptions!$C$7))/12</f>
        <v>10078.7288019642</v>
      </c>
      <c r="BH13" s="95">
        <f>Assumptions!$C$55*(1+Assumptions!$C$54)^(BH$8-YEAR(Assumptions!$C$7))/12</f>
        <v>10078.7288019642</v>
      </c>
      <c r="BI13" s="95">
        <f>Assumptions!$C$55*(1+Assumptions!$C$54)^(BI$8-YEAR(Assumptions!$C$7))/12</f>
        <v>10078.7288019642</v>
      </c>
      <c r="BJ13" s="95">
        <f>Assumptions!$C$55*(1+Assumptions!$C$54)^(BJ$8-YEAR(Assumptions!$C$7))/12</f>
        <v>10078.7288019642</v>
      </c>
      <c r="BK13" s="95">
        <f>Assumptions!$C$55*(1+Assumptions!$C$54)^(BK$8-YEAR(Assumptions!$C$7))/12</f>
        <v>10078.7288019642</v>
      </c>
      <c r="BL13" s="95">
        <f>Assumptions!$C$55*(1+Assumptions!$C$54)^(BL$8-YEAR(Assumptions!$C$7))/12</f>
        <v>10078.7288019642</v>
      </c>
      <c r="BM13" s="95">
        <f>Assumptions!$C$55*(1+Assumptions!$C$54)^(BM$8-YEAR(Assumptions!$C$7))/12</f>
        <v>10078.7288019642</v>
      </c>
      <c r="BN13" s="95">
        <f>Assumptions!$C$55*(1+Assumptions!$C$54)^(BN$8-YEAR(Assumptions!$C$7))/12</f>
        <v>10078.7288019642</v>
      </c>
      <c r="BO13" s="95">
        <f>Assumptions!$C$55*(1+Assumptions!$C$54)^(BO$8-YEAR(Assumptions!$C$7))/12</f>
        <v>10078.7288019642</v>
      </c>
      <c r="BP13" s="95">
        <f>Assumptions!$C$55*(1+Assumptions!$C$54)^(BP$8-YEAR(Assumptions!$C$7))/12</f>
        <v>10381.090666023127</v>
      </c>
      <c r="BQ13" s="95">
        <f>Assumptions!$C$55*(1+Assumptions!$C$54)^(BQ$8-YEAR(Assumptions!$C$7))/12</f>
        <v>10381.090666023127</v>
      </c>
      <c r="BR13" s="95">
        <f>Assumptions!$C$55*(1+Assumptions!$C$54)^(BR$8-YEAR(Assumptions!$C$7))/12</f>
        <v>10381.090666023127</v>
      </c>
      <c r="BS13" s="95">
        <f>Assumptions!$C$55*(1+Assumptions!$C$54)^(BS$8-YEAR(Assumptions!$C$7))/12</f>
        <v>10381.090666023127</v>
      </c>
      <c r="BT13" s="95">
        <f>Assumptions!$C$55*(1+Assumptions!$C$54)^(BT$8-YEAR(Assumptions!$C$7))/12</f>
        <v>10381.090666023127</v>
      </c>
      <c r="BU13" s="95">
        <f>Assumptions!$C$55*(1+Assumptions!$C$54)^(BU$8-YEAR(Assumptions!$C$7))/12</f>
        <v>10381.090666023127</v>
      </c>
      <c r="BV13" s="95">
        <f>Assumptions!$C$55*(1+Assumptions!$C$54)^(BV$8-YEAR(Assumptions!$C$7))/12</f>
        <v>10381.090666023127</v>
      </c>
      <c r="BW13" s="95">
        <f>Assumptions!$C$55*(1+Assumptions!$C$54)^(BW$8-YEAR(Assumptions!$C$7))/12</f>
        <v>10381.090666023127</v>
      </c>
      <c r="BX13" s="95">
        <f>Assumptions!$C$55*(1+Assumptions!$C$54)^(BX$8-YEAR(Assumptions!$C$7))/12</f>
        <v>10381.090666023127</v>
      </c>
      <c r="BY13" s="95">
        <f>Assumptions!$C$55*(1+Assumptions!$C$54)^(BY$8-YEAR(Assumptions!$C$7))/12</f>
        <v>10381.090666023127</v>
      </c>
      <c r="BZ13" s="95">
        <f>Assumptions!$C$55*(1+Assumptions!$C$54)^(BZ$8-YEAR(Assumptions!$C$7))/12</f>
        <v>10381.090666023127</v>
      </c>
      <c r="CA13" s="95">
        <f>Assumptions!$C$55*(1+Assumptions!$C$54)^(CA$8-YEAR(Assumptions!$C$7))/12</f>
        <v>10381.090666023127</v>
      </c>
      <c r="CB13" s="95">
        <f>Assumptions!$C$55*(1+Assumptions!$C$54)^(CB$8-YEAR(Assumptions!$C$7))/12</f>
        <v>10692.523386003822</v>
      </c>
      <c r="CC13" s="95">
        <f>Assumptions!$C$55*(1+Assumptions!$C$54)^(CC$8-YEAR(Assumptions!$C$7))/12</f>
        <v>10692.523386003822</v>
      </c>
      <c r="CD13" s="95">
        <f>Assumptions!$C$55*(1+Assumptions!$C$54)^(CD$8-YEAR(Assumptions!$C$7))/12</f>
        <v>10692.523386003822</v>
      </c>
      <c r="CE13" s="95">
        <f>Assumptions!$C$55*(1+Assumptions!$C$54)^(CE$8-YEAR(Assumptions!$C$7))/12</f>
        <v>10692.523386003822</v>
      </c>
      <c r="CF13" s="95">
        <f>Assumptions!$C$55*(1+Assumptions!$C$54)^(CF$8-YEAR(Assumptions!$C$7))/12</f>
        <v>10692.523386003822</v>
      </c>
      <c r="CG13" s="95">
        <f>Assumptions!$C$55*(1+Assumptions!$C$54)^(CG$8-YEAR(Assumptions!$C$7))/12</f>
        <v>10692.523386003822</v>
      </c>
      <c r="CH13" s="95">
        <f>Assumptions!$C$55*(1+Assumptions!$C$54)^(CH$8-YEAR(Assumptions!$C$7))/12</f>
        <v>10692.523386003822</v>
      </c>
      <c r="CI13" s="95">
        <f>Assumptions!$C$55*(1+Assumptions!$C$54)^(CI$8-YEAR(Assumptions!$C$7))/12</f>
        <v>10692.523386003822</v>
      </c>
      <c r="CJ13" s="95">
        <f>Assumptions!$C$55*(1+Assumptions!$C$54)^(CJ$8-YEAR(Assumptions!$C$7))/12</f>
        <v>10692.523386003822</v>
      </c>
      <c r="CK13" s="95">
        <f>Assumptions!$C$55*(1+Assumptions!$C$54)^(CK$8-YEAR(Assumptions!$C$7))/12</f>
        <v>10692.523386003822</v>
      </c>
      <c r="CL13" s="95">
        <f>Assumptions!$C$55*(1+Assumptions!$C$54)^(CL$8-YEAR(Assumptions!$C$7))/12</f>
        <v>10692.523386003822</v>
      </c>
      <c r="CM13" s="95">
        <f>Assumptions!$C$55*(1+Assumptions!$C$54)^(CM$8-YEAR(Assumptions!$C$7))/12</f>
        <v>10692.523386003822</v>
      </c>
      <c r="CN13" s="95">
        <f>Assumptions!$C$55*(1+Assumptions!$C$54)^(CN$8-YEAR(Assumptions!$C$7))/12</f>
        <v>11013.299087583937</v>
      </c>
      <c r="CO13" s="95">
        <f>Assumptions!$C$55*(1+Assumptions!$C$54)^(CO$8-YEAR(Assumptions!$C$7))/12</f>
        <v>11013.299087583937</v>
      </c>
      <c r="CP13" s="95">
        <f>Assumptions!$C$55*(1+Assumptions!$C$54)^(CP$8-YEAR(Assumptions!$C$7))/12</f>
        <v>11013.299087583937</v>
      </c>
      <c r="CQ13" s="95">
        <f>Assumptions!$C$55*(1+Assumptions!$C$54)^(CQ$8-YEAR(Assumptions!$C$7))/12</f>
        <v>11013.299087583937</v>
      </c>
      <c r="CR13" s="95">
        <f>Assumptions!$C$55*(1+Assumptions!$C$54)^(CR$8-YEAR(Assumptions!$C$7))/12</f>
        <v>11013.299087583937</v>
      </c>
      <c r="CS13" s="95">
        <f>Assumptions!$C$55*(1+Assumptions!$C$54)^(CS$8-YEAR(Assumptions!$C$7))/12</f>
        <v>11013.299087583937</v>
      </c>
      <c r="CT13" s="95">
        <f>Assumptions!$C$55*(1+Assumptions!$C$54)^(CT$8-YEAR(Assumptions!$C$7))/12</f>
        <v>11013.299087583937</v>
      </c>
      <c r="CU13" s="95">
        <f>Assumptions!$C$55*(1+Assumptions!$C$54)^(CU$8-YEAR(Assumptions!$C$7))/12</f>
        <v>11013.299087583937</v>
      </c>
      <c r="CV13" s="95">
        <f>Assumptions!$C$55*(1+Assumptions!$C$54)^(CV$8-YEAR(Assumptions!$C$7))/12</f>
        <v>11013.299087583937</v>
      </c>
      <c r="CW13" s="95">
        <f>Assumptions!$C$55*(1+Assumptions!$C$54)^(CW$8-YEAR(Assumptions!$C$7))/12</f>
        <v>11013.299087583937</v>
      </c>
      <c r="CX13" s="95">
        <f>Assumptions!$C$55*(1+Assumptions!$C$54)^(CX$8-YEAR(Assumptions!$C$7))/12</f>
        <v>11013.299087583937</v>
      </c>
      <c r="CY13" s="95">
        <f>Assumptions!$C$55*(1+Assumptions!$C$54)^(CY$8-YEAR(Assumptions!$C$7))/12</f>
        <v>11013.299087583937</v>
      </c>
      <c r="CZ13" s="95">
        <f>Assumptions!$C$55*(1+Assumptions!$C$54)^(CZ$8-YEAR(Assumptions!$C$7))/12</f>
        <v>11343.698060211456</v>
      </c>
      <c r="DA13" s="95">
        <f>Assumptions!$C$55*(1+Assumptions!$C$54)^(DA$8-YEAR(Assumptions!$C$7))/12</f>
        <v>11343.698060211456</v>
      </c>
      <c r="DB13" s="95">
        <f>Assumptions!$C$55*(1+Assumptions!$C$54)^(DB$8-YEAR(Assumptions!$C$7))/12</f>
        <v>11343.698060211456</v>
      </c>
      <c r="DC13" s="95">
        <f>Assumptions!$C$55*(1+Assumptions!$C$54)^(DC$8-YEAR(Assumptions!$C$7))/12</f>
        <v>11343.698060211456</v>
      </c>
      <c r="DD13" s="95">
        <f>Assumptions!$C$55*(1+Assumptions!$C$54)^(DD$8-YEAR(Assumptions!$C$7))/12</f>
        <v>11343.698060211456</v>
      </c>
      <c r="DE13" s="95">
        <f>Assumptions!$C$55*(1+Assumptions!$C$54)^(DE$8-YEAR(Assumptions!$C$7))/12</f>
        <v>11343.698060211456</v>
      </c>
      <c r="DF13" s="95">
        <f>Assumptions!$C$55*(1+Assumptions!$C$54)^(DF$8-YEAR(Assumptions!$C$7))/12</f>
        <v>11343.698060211456</v>
      </c>
      <c r="DG13" s="95">
        <f>Assumptions!$C$55*(1+Assumptions!$C$54)^(DG$8-YEAR(Assumptions!$C$7))/12</f>
        <v>11343.698060211456</v>
      </c>
      <c r="DH13" s="95">
        <f>Assumptions!$C$55*(1+Assumptions!$C$54)^(DH$8-YEAR(Assumptions!$C$7))/12</f>
        <v>11343.698060211456</v>
      </c>
      <c r="DI13" s="95">
        <f>Assumptions!$C$55*(1+Assumptions!$C$54)^(DI$8-YEAR(Assumptions!$C$7))/12</f>
        <v>11343.698060211456</v>
      </c>
      <c r="DJ13" s="95">
        <f>Assumptions!$C$55*(1+Assumptions!$C$54)^(DJ$8-YEAR(Assumptions!$C$7))/12</f>
        <v>11343.698060211456</v>
      </c>
      <c r="DK13" s="95">
        <f>Assumptions!$C$55*(1+Assumptions!$C$54)^(DK$8-YEAR(Assumptions!$C$7))/12</f>
        <v>11343.698060211456</v>
      </c>
      <c r="DL13" s="95">
        <f>Assumptions!$C$55*(1+Assumptions!$C$54)^(DL$8-YEAR(Assumptions!$C$7))/12</f>
        <v>11684.009002017798</v>
      </c>
      <c r="DM13" s="95">
        <f>Assumptions!$C$55*(1+Assumptions!$C$54)^(DM$8-YEAR(Assumptions!$C$7))/12</f>
        <v>11684.009002017798</v>
      </c>
      <c r="DN13" s="95">
        <f>Assumptions!$C$55*(1+Assumptions!$C$54)^(DN$8-YEAR(Assumptions!$C$7))/12</f>
        <v>11684.009002017798</v>
      </c>
      <c r="DO13" s="95">
        <f>Assumptions!$C$55*(1+Assumptions!$C$54)^(DO$8-YEAR(Assumptions!$C$7))/12</f>
        <v>11684.009002017798</v>
      </c>
      <c r="DP13" s="95">
        <f>Assumptions!$C$55*(1+Assumptions!$C$54)^(DP$8-YEAR(Assumptions!$C$7))/12</f>
        <v>11684.009002017798</v>
      </c>
      <c r="DQ13" s="95">
        <f>Assumptions!$C$55*(1+Assumptions!$C$54)^(DQ$8-YEAR(Assumptions!$C$7))/12</f>
        <v>11684.009002017798</v>
      </c>
      <c r="DR13" s="95">
        <f>Assumptions!$C$55*(1+Assumptions!$C$54)^(DR$8-YEAR(Assumptions!$C$7))/12</f>
        <v>11684.009002017798</v>
      </c>
      <c r="DS13" s="95">
        <f>Assumptions!$C$55*(1+Assumptions!$C$54)^(DS$8-YEAR(Assumptions!$C$7))/12</f>
        <v>11684.009002017798</v>
      </c>
      <c r="DT13" s="95">
        <f>Assumptions!$C$55*(1+Assumptions!$C$54)^(DT$8-YEAR(Assumptions!$C$7))/12</f>
        <v>11684.009002017798</v>
      </c>
      <c r="DU13" s="95">
        <f>Assumptions!$C$55*(1+Assumptions!$C$54)^(DU$8-YEAR(Assumptions!$C$7))/12</f>
        <v>11684.009002017798</v>
      </c>
      <c r="DV13" s="95">
        <f>Assumptions!$C$55*(1+Assumptions!$C$54)^(DV$8-YEAR(Assumptions!$C$7))/12</f>
        <v>11684.009002017798</v>
      </c>
      <c r="DW13" s="95">
        <f>Assumptions!$C$55*(1+Assumptions!$C$54)^(DW$8-YEAR(Assumptions!$C$7))/12</f>
        <v>11684.009002017798</v>
      </c>
      <c r="DX13" s="95">
        <f>Assumptions!$C$55*(1+Assumptions!$C$54)^(DX$8-YEAR(Assumptions!$C$7))/12</f>
        <v>12034.529272078333</v>
      </c>
      <c r="DY13" s="95">
        <f>Assumptions!$C$55*(1+Assumptions!$C$54)^(DY$8-YEAR(Assumptions!$C$7))/12</f>
        <v>12034.529272078333</v>
      </c>
      <c r="DZ13" s="95">
        <f>Assumptions!$C$55*(1+Assumptions!$C$54)^(DZ$8-YEAR(Assumptions!$C$7))/12</f>
        <v>12034.529272078333</v>
      </c>
      <c r="EA13" s="95">
        <f>Assumptions!$C$55*(1+Assumptions!$C$54)^(EA$8-YEAR(Assumptions!$C$7))/12</f>
        <v>12034.529272078333</v>
      </c>
      <c r="EB13" s="95">
        <f>Assumptions!$C$55*(1+Assumptions!$C$54)^(EB$8-YEAR(Assumptions!$C$7))/12</f>
        <v>12034.529272078333</v>
      </c>
      <c r="EC13" s="95">
        <f>Assumptions!$C$55*(1+Assumptions!$C$54)^(EC$8-YEAR(Assumptions!$C$7))/12</f>
        <v>12034.529272078333</v>
      </c>
      <c r="ED13" s="95">
        <f>Assumptions!$C$55*(1+Assumptions!$C$54)^(ED$8-YEAR(Assumptions!$C$7))/12</f>
        <v>12034.529272078333</v>
      </c>
      <c r="EE13" s="95">
        <f>Assumptions!$C$55*(1+Assumptions!$C$54)^(EE$8-YEAR(Assumptions!$C$7))/12</f>
        <v>12034.529272078333</v>
      </c>
      <c r="EF13" s="95">
        <f>Assumptions!$C$55*(1+Assumptions!$C$54)^(EF$8-YEAR(Assumptions!$C$7))/12</f>
        <v>12034.529272078333</v>
      </c>
      <c r="EG13" s="95">
        <f>Assumptions!$C$55*(1+Assumptions!$C$54)^(EG$8-YEAR(Assumptions!$C$7))/12</f>
        <v>12034.529272078333</v>
      </c>
      <c r="EH13" s="95">
        <f>Assumptions!$C$55*(1+Assumptions!$C$54)^(EH$8-YEAR(Assumptions!$C$7))/12</f>
        <v>12034.529272078333</v>
      </c>
      <c r="EI13" s="95">
        <f>Assumptions!$C$55*(1+Assumptions!$C$54)^(EI$8-YEAR(Assumptions!$C$7))/12</f>
        <v>12034.529272078333</v>
      </c>
    </row>
    <row r="14">
      <c r="B14" t="s" s="23">
        <v>59</v>
      </c>
      <c r="H14" s="95">
        <f>Assumptions!$C$56*(1+Assumptions!$C$54)^(H$8-YEAR(Assumptions!$C$7))/12</f>
        <v>28783.350000000002</v>
      </c>
      <c r="I14" s="95">
        <f>Assumptions!$C$56*(1+Assumptions!$C$54)^(I$8-YEAR(Assumptions!$C$7))/12</f>
        <v>28783.350000000002</v>
      </c>
      <c r="J14" s="95">
        <f>Assumptions!$C$56*(1+Assumptions!$C$54)^(J$8-YEAR(Assumptions!$C$7))/12</f>
        <v>28783.350000000002</v>
      </c>
      <c r="K14" s="95">
        <f>Assumptions!$C$56*(1+Assumptions!$C$54)^(K$8-YEAR(Assumptions!$C$7))/12</f>
        <v>28783.350000000002</v>
      </c>
      <c r="L14" s="95">
        <f>Assumptions!$C$56*(1+Assumptions!$C$54)^(L$8-YEAR(Assumptions!$C$7))/12</f>
        <v>28783.350000000002</v>
      </c>
      <c r="M14" s="95">
        <f>Assumptions!$C$56*(1+Assumptions!$C$54)^(M$8-YEAR(Assumptions!$C$7))/12</f>
        <v>28783.350000000002</v>
      </c>
      <c r="N14" s="95">
        <f>Assumptions!$C$56*(1+Assumptions!$C$54)^(N$8-YEAR(Assumptions!$C$7))/12</f>
        <v>28783.350000000002</v>
      </c>
      <c r="O14" s="95">
        <f>Assumptions!$C$56*(1+Assumptions!$C$54)^(O$8-YEAR(Assumptions!$C$7))/12</f>
        <v>28783.350000000002</v>
      </c>
      <c r="P14" s="95">
        <f>Assumptions!$C$56*(1+Assumptions!$C$54)^(P$8-YEAR(Assumptions!$C$7))/12</f>
        <v>28783.350000000002</v>
      </c>
      <c r="Q14" s="95">
        <f>Assumptions!$C$56*(1+Assumptions!$C$54)^(Q$8-YEAR(Assumptions!$C$7))/12</f>
        <v>28783.350000000002</v>
      </c>
      <c r="R14" s="95">
        <f>Assumptions!$C$56*(1+Assumptions!$C$54)^(R$8-YEAR(Assumptions!$C$7))/12</f>
        <v>28783.350000000002</v>
      </c>
      <c r="S14" s="95">
        <f>Assumptions!$C$56*(1+Assumptions!$C$54)^(S$8-YEAR(Assumptions!$C$7))/12</f>
        <v>28783.350000000002</v>
      </c>
      <c r="T14" s="95">
        <f>Assumptions!$C$56*(1+Assumptions!$C$54)^(T$8-YEAR(Assumptions!$C$7))/12</f>
        <v>29646.8505</v>
      </c>
      <c r="U14" s="95">
        <f>Assumptions!$C$56*(1+Assumptions!$C$54)^(U$8-YEAR(Assumptions!$C$7))/12</f>
        <v>29646.8505</v>
      </c>
      <c r="V14" s="95">
        <f>Assumptions!$C$56*(1+Assumptions!$C$54)^(V$8-YEAR(Assumptions!$C$7))/12</f>
        <v>29646.8505</v>
      </c>
      <c r="W14" s="95">
        <f>Assumptions!$C$56*(1+Assumptions!$C$54)^(W$8-YEAR(Assumptions!$C$7))/12</f>
        <v>29646.8505</v>
      </c>
      <c r="X14" s="95">
        <f>Assumptions!$C$56*(1+Assumptions!$C$54)^(X$8-YEAR(Assumptions!$C$7))/12</f>
        <v>29646.8505</v>
      </c>
      <c r="Y14" s="95">
        <f>Assumptions!$C$56*(1+Assumptions!$C$54)^(Y$8-YEAR(Assumptions!$C$7))/12</f>
        <v>29646.8505</v>
      </c>
      <c r="Z14" s="95">
        <f>Assumptions!$C$56*(1+Assumptions!$C$54)^(Z$8-YEAR(Assumptions!$C$7))/12</f>
        <v>29646.8505</v>
      </c>
      <c r="AA14" s="95">
        <f>Assumptions!$C$56*(1+Assumptions!$C$54)^(AA$8-YEAR(Assumptions!$C$7))/12</f>
        <v>29646.8505</v>
      </c>
      <c r="AB14" s="95">
        <f>Assumptions!$C$56*(1+Assumptions!$C$54)^(AB$8-YEAR(Assumptions!$C$7))/12</f>
        <v>29646.8505</v>
      </c>
      <c r="AC14" s="95">
        <f>Assumptions!$C$56*(1+Assumptions!$C$54)^(AC$8-YEAR(Assumptions!$C$7))/12</f>
        <v>29646.8505</v>
      </c>
      <c r="AD14" s="95">
        <f>Assumptions!$C$56*(1+Assumptions!$C$54)^(AD$8-YEAR(Assumptions!$C$7))/12</f>
        <v>29646.8505</v>
      </c>
      <c r="AE14" s="95">
        <f>Assumptions!$C$56*(1+Assumptions!$C$54)^(AE$8-YEAR(Assumptions!$C$7))/12</f>
        <v>29646.8505</v>
      </c>
      <c r="AF14" s="95">
        <f>Assumptions!$C$56*(1+Assumptions!$C$54)^(AF$8-YEAR(Assumptions!$C$7))/12</f>
        <v>30536.256015000003</v>
      </c>
      <c r="AG14" s="95">
        <f>Assumptions!$C$56*(1+Assumptions!$C$54)^(AG$8-YEAR(Assumptions!$C$7))/12</f>
        <v>30536.256015000003</v>
      </c>
      <c r="AH14" s="95">
        <f>Assumptions!$C$56*(1+Assumptions!$C$54)^(AH$8-YEAR(Assumptions!$C$7))/12</f>
        <v>30536.256015000003</v>
      </c>
      <c r="AI14" s="95">
        <f>Assumptions!$C$56*(1+Assumptions!$C$54)^(AI$8-YEAR(Assumptions!$C$7))/12</f>
        <v>30536.256015000003</v>
      </c>
      <c r="AJ14" s="95">
        <f>Assumptions!$C$56*(1+Assumptions!$C$54)^(AJ$8-YEAR(Assumptions!$C$7))/12</f>
        <v>30536.256015000003</v>
      </c>
      <c r="AK14" s="95">
        <f>Assumptions!$C$56*(1+Assumptions!$C$54)^(AK$8-YEAR(Assumptions!$C$7))/12</f>
        <v>30536.256015000003</v>
      </c>
      <c r="AL14" s="95">
        <f>Assumptions!$C$56*(1+Assumptions!$C$54)^(AL$8-YEAR(Assumptions!$C$7))/12</f>
        <v>30536.256015000003</v>
      </c>
      <c r="AM14" s="95">
        <f>Assumptions!$C$56*(1+Assumptions!$C$54)^(AM$8-YEAR(Assumptions!$C$7))/12</f>
        <v>30536.256015000003</v>
      </c>
      <c r="AN14" s="95">
        <f>Assumptions!$C$56*(1+Assumptions!$C$54)^(AN$8-YEAR(Assumptions!$C$7))/12</f>
        <v>30536.256015000003</v>
      </c>
      <c r="AO14" s="95">
        <f>Assumptions!$C$56*(1+Assumptions!$C$54)^(AO$8-YEAR(Assumptions!$C$7))/12</f>
        <v>30536.256015000003</v>
      </c>
      <c r="AP14" s="95">
        <f>Assumptions!$C$56*(1+Assumptions!$C$54)^(AP$8-YEAR(Assumptions!$C$7))/12</f>
        <v>30536.256015000003</v>
      </c>
      <c r="AQ14" s="95">
        <f>Assumptions!$C$56*(1+Assumptions!$C$54)^(AQ$8-YEAR(Assumptions!$C$7))/12</f>
        <v>30536.256015000003</v>
      </c>
      <c r="AR14" s="95">
        <f>Assumptions!$C$56*(1+Assumptions!$C$54)^(AR$8-YEAR(Assumptions!$C$7))/12</f>
        <v>31452.343695450003</v>
      </c>
      <c r="AS14" s="95">
        <f>Assumptions!$C$56*(1+Assumptions!$C$54)^(AS$8-YEAR(Assumptions!$C$7))/12</f>
        <v>31452.343695450003</v>
      </c>
      <c r="AT14" s="95">
        <f>Assumptions!$C$56*(1+Assumptions!$C$54)^(AT$8-YEAR(Assumptions!$C$7))/12</f>
        <v>31452.343695450003</v>
      </c>
      <c r="AU14" s="95">
        <f>Assumptions!$C$56*(1+Assumptions!$C$54)^(AU$8-YEAR(Assumptions!$C$7))/12</f>
        <v>31452.343695450003</v>
      </c>
      <c r="AV14" s="95">
        <f>Assumptions!$C$56*(1+Assumptions!$C$54)^(AV$8-YEAR(Assumptions!$C$7))/12</f>
        <v>31452.343695450003</v>
      </c>
      <c r="AW14" s="95">
        <f>Assumptions!$C$56*(1+Assumptions!$C$54)^(AW$8-YEAR(Assumptions!$C$7))/12</f>
        <v>31452.343695450003</v>
      </c>
      <c r="AX14" s="95">
        <f>Assumptions!$C$56*(1+Assumptions!$C$54)^(AX$8-YEAR(Assumptions!$C$7))/12</f>
        <v>31452.343695450003</v>
      </c>
      <c r="AY14" s="95">
        <f>Assumptions!$C$56*(1+Assumptions!$C$54)^(AY$8-YEAR(Assumptions!$C$7))/12</f>
        <v>31452.343695450003</v>
      </c>
      <c r="AZ14" s="95">
        <f>Assumptions!$C$56*(1+Assumptions!$C$54)^(AZ$8-YEAR(Assumptions!$C$7))/12</f>
        <v>31452.343695450003</v>
      </c>
      <c r="BA14" s="95">
        <f>Assumptions!$C$56*(1+Assumptions!$C$54)^(BA$8-YEAR(Assumptions!$C$7))/12</f>
        <v>31452.343695450003</v>
      </c>
      <c r="BB14" s="95">
        <f>Assumptions!$C$56*(1+Assumptions!$C$54)^(BB$8-YEAR(Assumptions!$C$7))/12</f>
        <v>31452.343695450003</v>
      </c>
      <c r="BC14" s="95">
        <f>Assumptions!$C$56*(1+Assumptions!$C$54)^(BC$8-YEAR(Assumptions!$C$7))/12</f>
        <v>31452.343695450003</v>
      </c>
      <c r="BD14" s="95">
        <f>Assumptions!$C$56*(1+Assumptions!$C$54)^(BD$8-YEAR(Assumptions!$C$7))/12</f>
        <v>32395.914006313502</v>
      </c>
      <c r="BE14" s="95">
        <f>Assumptions!$C$56*(1+Assumptions!$C$54)^(BE$8-YEAR(Assumptions!$C$7))/12</f>
        <v>32395.914006313502</v>
      </c>
      <c r="BF14" s="95">
        <f>Assumptions!$C$56*(1+Assumptions!$C$54)^(BF$8-YEAR(Assumptions!$C$7))/12</f>
        <v>32395.914006313502</v>
      </c>
      <c r="BG14" s="95">
        <f>Assumptions!$C$56*(1+Assumptions!$C$54)^(BG$8-YEAR(Assumptions!$C$7))/12</f>
        <v>32395.914006313502</v>
      </c>
      <c r="BH14" s="95">
        <f>Assumptions!$C$56*(1+Assumptions!$C$54)^(BH$8-YEAR(Assumptions!$C$7))/12</f>
        <v>32395.914006313502</v>
      </c>
      <c r="BI14" s="95">
        <f>Assumptions!$C$56*(1+Assumptions!$C$54)^(BI$8-YEAR(Assumptions!$C$7))/12</f>
        <v>32395.914006313502</v>
      </c>
      <c r="BJ14" s="95">
        <f>Assumptions!$C$56*(1+Assumptions!$C$54)^(BJ$8-YEAR(Assumptions!$C$7))/12</f>
        <v>32395.914006313502</v>
      </c>
      <c r="BK14" s="95">
        <f>Assumptions!$C$56*(1+Assumptions!$C$54)^(BK$8-YEAR(Assumptions!$C$7))/12</f>
        <v>32395.914006313502</v>
      </c>
      <c r="BL14" s="95">
        <f>Assumptions!$C$56*(1+Assumptions!$C$54)^(BL$8-YEAR(Assumptions!$C$7))/12</f>
        <v>32395.914006313502</v>
      </c>
      <c r="BM14" s="95">
        <f>Assumptions!$C$56*(1+Assumptions!$C$54)^(BM$8-YEAR(Assumptions!$C$7))/12</f>
        <v>32395.914006313502</v>
      </c>
      <c r="BN14" s="95">
        <f>Assumptions!$C$56*(1+Assumptions!$C$54)^(BN$8-YEAR(Assumptions!$C$7))/12</f>
        <v>32395.914006313502</v>
      </c>
      <c r="BO14" s="95">
        <f>Assumptions!$C$56*(1+Assumptions!$C$54)^(BO$8-YEAR(Assumptions!$C$7))/12</f>
        <v>32395.914006313502</v>
      </c>
      <c r="BP14" s="95">
        <f>Assumptions!$C$56*(1+Assumptions!$C$54)^(BP$8-YEAR(Assumptions!$C$7))/12</f>
        <v>33367.79142650291</v>
      </c>
      <c r="BQ14" s="95">
        <f>Assumptions!$C$56*(1+Assumptions!$C$54)^(BQ$8-YEAR(Assumptions!$C$7))/12</f>
        <v>33367.79142650291</v>
      </c>
      <c r="BR14" s="95">
        <f>Assumptions!$C$56*(1+Assumptions!$C$54)^(BR$8-YEAR(Assumptions!$C$7))/12</f>
        <v>33367.79142650291</v>
      </c>
      <c r="BS14" s="95">
        <f>Assumptions!$C$56*(1+Assumptions!$C$54)^(BS$8-YEAR(Assumptions!$C$7))/12</f>
        <v>33367.79142650291</v>
      </c>
      <c r="BT14" s="95">
        <f>Assumptions!$C$56*(1+Assumptions!$C$54)^(BT$8-YEAR(Assumptions!$C$7))/12</f>
        <v>33367.79142650291</v>
      </c>
      <c r="BU14" s="95">
        <f>Assumptions!$C$56*(1+Assumptions!$C$54)^(BU$8-YEAR(Assumptions!$C$7))/12</f>
        <v>33367.79142650291</v>
      </c>
      <c r="BV14" s="95">
        <f>Assumptions!$C$56*(1+Assumptions!$C$54)^(BV$8-YEAR(Assumptions!$C$7))/12</f>
        <v>33367.79142650291</v>
      </c>
      <c r="BW14" s="95">
        <f>Assumptions!$C$56*(1+Assumptions!$C$54)^(BW$8-YEAR(Assumptions!$C$7))/12</f>
        <v>33367.79142650291</v>
      </c>
      <c r="BX14" s="95">
        <f>Assumptions!$C$56*(1+Assumptions!$C$54)^(BX$8-YEAR(Assumptions!$C$7))/12</f>
        <v>33367.79142650291</v>
      </c>
      <c r="BY14" s="95">
        <f>Assumptions!$C$56*(1+Assumptions!$C$54)^(BY$8-YEAR(Assumptions!$C$7))/12</f>
        <v>33367.79142650291</v>
      </c>
      <c r="BZ14" s="95">
        <f>Assumptions!$C$56*(1+Assumptions!$C$54)^(BZ$8-YEAR(Assumptions!$C$7))/12</f>
        <v>33367.79142650291</v>
      </c>
      <c r="CA14" s="95">
        <f>Assumptions!$C$56*(1+Assumptions!$C$54)^(CA$8-YEAR(Assumptions!$C$7))/12</f>
        <v>33367.79142650291</v>
      </c>
      <c r="CB14" s="95">
        <f>Assumptions!$C$56*(1+Assumptions!$C$54)^(CB$8-YEAR(Assumptions!$C$7))/12</f>
        <v>34368.825169298</v>
      </c>
      <c r="CC14" s="95">
        <f>Assumptions!$C$56*(1+Assumptions!$C$54)^(CC$8-YEAR(Assumptions!$C$7))/12</f>
        <v>34368.825169298</v>
      </c>
      <c r="CD14" s="95">
        <f>Assumptions!$C$56*(1+Assumptions!$C$54)^(CD$8-YEAR(Assumptions!$C$7))/12</f>
        <v>34368.825169298</v>
      </c>
      <c r="CE14" s="95">
        <f>Assumptions!$C$56*(1+Assumptions!$C$54)^(CE$8-YEAR(Assumptions!$C$7))/12</f>
        <v>34368.825169298</v>
      </c>
      <c r="CF14" s="95">
        <f>Assumptions!$C$56*(1+Assumptions!$C$54)^(CF$8-YEAR(Assumptions!$C$7))/12</f>
        <v>34368.825169298</v>
      </c>
      <c r="CG14" s="95">
        <f>Assumptions!$C$56*(1+Assumptions!$C$54)^(CG$8-YEAR(Assumptions!$C$7))/12</f>
        <v>34368.825169298</v>
      </c>
      <c r="CH14" s="95">
        <f>Assumptions!$C$56*(1+Assumptions!$C$54)^(CH$8-YEAR(Assumptions!$C$7))/12</f>
        <v>34368.825169298</v>
      </c>
      <c r="CI14" s="95">
        <f>Assumptions!$C$56*(1+Assumptions!$C$54)^(CI$8-YEAR(Assumptions!$C$7))/12</f>
        <v>34368.825169298</v>
      </c>
      <c r="CJ14" s="95">
        <f>Assumptions!$C$56*(1+Assumptions!$C$54)^(CJ$8-YEAR(Assumptions!$C$7))/12</f>
        <v>34368.825169298</v>
      </c>
      <c r="CK14" s="95">
        <f>Assumptions!$C$56*(1+Assumptions!$C$54)^(CK$8-YEAR(Assumptions!$C$7))/12</f>
        <v>34368.825169298</v>
      </c>
      <c r="CL14" s="95">
        <f>Assumptions!$C$56*(1+Assumptions!$C$54)^(CL$8-YEAR(Assumptions!$C$7))/12</f>
        <v>34368.825169298</v>
      </c>
      <c r="CM14" s="95">
        <f>Assumptions!$C$56*(1+Assumptions!$C$54)^(CM$8-YEAR(Assumptions!$C$7))/12</f>
        <v>34368.825169298</v>
      </c>
      <c r="CN14" s="95">
        <f>Assumptions!$C$56*(1+Assumptions!$C$54)^(CN$8-YEAR(Assumptions!$C$7))/12</f>
        <v>35399.88992437694</v>
      </c>
      <c r="CO14" s="95">
        <f>Assumptions!$C$56*(1+Assumptions!$C$54)^(CO$8-YEAR(Assumptions!$C$7))/12</f>
        <v>35399.88992437694</v>
      </c>
      <c r="CP14" s="95">
        <f>Assumptions!$C$56*(1+Assumptions!$C$54)^(CP$8-YEAR(Assumptions!$C$7))/12</f>
        <v>35399.88992437694</v>
      </c>
      <c r="CQ14" s="95">
        <f>Assumptions!$C$56*(1+Assumptions!$C$54)^(CQ$8-YEAR(Assumptions!$C$7))/12</f>
        <v>35399.88992437694</v>
      </c>
      <c r="CR14" s="95">
        <f>Assumptions!$C$56*(1+Assumptions!$C$54)^(CR$8-YEAR(Assumptions!$C$7))/12</f>
        <v>35399.88992437694</v>
      </c>
      <c r="CS14" s="95">
        <f>Assumptions!$C$56*(1+Assumptions!$C$54)^(CS$8-YEAR(Assumptions!$C$7))/12</f>
        <v>35399.88992437694</v>
      </c>
      <c r="CT14" s="95">
        <f>Assumptions!$C$56*(1+Assumptions!$C$54)^(CT$8-YEAR(Assumptions!$C$7))/12</f>
        <v>35399.88992437694</v>
      </c>
      <c r="CU14" s="95">
        <f>Assumptions!$C$56*(1+Assumptions!$C$54)^(CU$8-YEAR(Assumptions!$C$7))/12</f>
        <v>35399.88992437694</v>
      </c>
      <c r="CV14" s="95">
        <f>Assumptions!$C$56*(1+Assumptions!$C$54)^(CV$8-YEAR(Assumptions!$C$7))/12</f>
        <v>35399.88992437694</v>
      </c>
      <c r="CW14" s="95">
        <f>Assumptions!$C$56*(1+Assumptions!$C$54)^(CW$8-YEAR(Assumptions!$C$7))/12</f>
        <v>35399.88992437694</v>
      </c>
      <c r="CX14" s="95">
        <f>Assumptions!$C$56*(1+Assumptions!$C$54)^(CX$8-YEAR(Assumptions!$C$7))/12</f>
        <v>35399.88992437694</v>
      </c>
      <c r="CY14" s="95">
        <f>Assumptions!$C$56*(1+Assumptions!$C$54)^(CY$8-YEAR(Assumptions!$C$7))/12</f>
        <v>35399.88992437694</v>
      </c>
      <c r="CZ14" s="95">
        <f>Assumptions!$C$56*(1+Assumptions!$C$54)^(CZ$8-YEAR(Assumptions!$C$7))/12</f>
        <v>36461.88662210825</v>
      </c>
      <c r="DA14" s="95">
        <f>Assumptions!$C$56*(1+Assumptions!$C$54)^(DA$8-YEAR(Assumptions!$C$7))/12</f>
        <v>36461.88662210825</v>
      </c>
      <c r="DB14" s="95">
        <f>Assumptions!$C$56*(1+Assumptions!$C$54)^(DB$8-YEAR(Assumptions!$C$7))/12</f>
        <v>36461.88662210825</v>
      </c>
      <c r="DC14" s="95">
        <f>Assumptions!$C$56*(1+Assumptions!$C$54)^(DC$8-YEAR(Assumptions!$C$7))/12</f>
        <v>36461.88662210825</v>
      </c>
      <c r="DD14" s="95">
        <f>Assumptions!$C$56*(1+Assumptions!$C$54)^(DD$8-YEAR(Assumptions!$C$7))/12</f>
        <v>36461.88662210825</v>
      </c>
      <c r="DE14" s="95">
        <f>Assumptions!$C$56*(1+Assumptions!$C$54)^(DE$8-YEAR(Assumptions!$C$7))/12</f>
        <v>36461.88662210825</v>
      </c>
      <c r="DF14" s="95">
        <f>Assumptions!$C$56*(1+Assumptions!$C$54)^(DF$8-YEAR(Assumptions!$C$7))/12</f>
        <v>36461.88662210825</v>
      </c>
      <c r="DG14" s="95">
        <f>Assumptions!$C$56*(1+Assumptions!$C$54)^(DG$8-YEAR(Assumptions!$C$7))/12</f>
        <v>36461.88662210825</v>
      </c>
      <c r="DH14" s="95">
        <f>Assumptions!$C$56*(1+Assumptions!$C$54)^(DH$8-YEAR(Assumptions!$C$7))/12</f>
        <v>36461.88662210825</v>
      </c>
      <c r="DI14" s="95">
        <f>Assumptions!$C$56*(1+Assumptions!$C$54)^(DI$8-YEAR(Assumptions!$C$7))/12</f>
        <v>36461.88662210825</v>
      </c>
      <c r="DJ14" s="95">
        <f>Assumptions!$C$56*(1+Assumptions!$C$54)^(DJ$8-YEAR(Assumptions!$C$7))/12</f>
        <v>36461.88662210825</v>
      </c>
      <c r="DK14" s="95">
        <f>Assumptions!$C$56*(1+Assumptions!$C$54)^(DK$8-YEAR(Assumptions!$C$7))/12</f>
        <v>36461.88662210825</v>
      </c>
      <c r="DL14" s="95">
        <f>Assumptions!$C$56*(1+Assumptions!$C$54)^(DL$8-YEAR(Assumptions!$C$7))/12</f>
        <v>37555.743220771496</v>
      </c>
      <c r="DM14" s="95">
        <f>Assumptions!$C$56*(1+Assumptions!$C$54)^(DM$8-YEAR(Assumptions!$C$7))/12</f>
        <v>37555.743220771496</v>
      </c>
      <c r="DN14" s="95">
        <f>Assumptions!$C$56*(1+Assumptions!$C$54)^(DN$8-YEAR(Assumptions!$C$7))/12</f>
        <v>37555.743220771496</v>
      </c>
      <c r="DO14" s="95">
        <f>Assumptions!$C$56*(1+Assumptions!$C$54)^(DO$8-YEAR(Assumptions!$C$7))/12</f>
        <v>37555.743220771496</v>
      </c>
      <c r="DP14" s="95">
        <f>Assumptions!$C$56*(1+Assumptions!$C$54)^(DP$8-YEAR(Assumptions!$C$7))/12</f>
        <v>37555.743220771496</v>
      </c>
      <c r="DQ14" s="95">
        <f>Assumptions!$C$56*(1+Assumptions!$C$54)^(DQ$8-YEAR(Assumptions!$C$7))/12</f>
        <v>37555.743220771496</v>
      </c>
      <c r="DR14" s="95">
        <f>Assumptions!$C$56*(1+Assumptions!$C$54)^(DR$8-YEAR(Assumptions!$C$7))/12</f>
        <v>37555.743220771496</v>
      </c>
      <c r="DS14" s="95">
        <f>Assumptions!$C$56*(1+Assumptions!$C$54)^(DS$8-YEAR(Assumptions!$C$7))/12</f>
        <v>37555.743220771496</v>
      </c>
      <c r="DT14" s="95">
        <f>Assumptions!$C$56*(1+Assumptions!$C$54)^(DT$8-YEAR(Assumptions!$C$7))/12</f>
        <v>37555.743220771496</v>
      </c>
      <c r="DU14" s="95">
        <f>Assumptions!$C$56*(1+Assumptions!$C$54)^(DU$8-YEAR(Assumptions!$C$7))/12</f>
        <v>37555.743220771496</v>
      </c>
      <c r="DV14" s="95">
        <f>Assumptions!$C$56*(1+Assumptions!$C$54)^(DV$8-YEAR(Assumptions!$C$7))/12</f>
        <v>37555.743220771496</v>
      </c>
      <c r="DW14" s="95">
        <f>Assumptions!$C$56*(1+Assumptions!$C$54)^(DW$8-YEAR(Assumptions!$C$7))/12</f>
        <v>37555.743220771496</v>
      </c>
      <c r="DX14" s="95">
        <f>Assumptions!$C$56*(1+Assumptions!$C$54)^(DX$8-YEAR(Assumptions!$C$7))/12</f>
        <v>38682.41551739464</v>
      </c>
      <c r="DY14" s="95">
        <f>Assumptions!$C$56*(1+Assumptions!$C$54)^(DY$8-YEAR(Assumptions!$C$7))/12</f>
        <v>38682.41551739464</v>
      </c>
      <c r="DZ14" s="95">
        <f>Assumptions!$C$56*(1+Assumptions!$C$54)^(DZ$8-YEAR(Assumptions!$C$7))/12</f>
        <v>38682.41551739464</v>
      </c>
      <c r="EA14" s="95">
        <f>Assumptions!$C$56*(1+Assumptions!$C$54)^(EA$8-YEAR(Assumptions!$C$7))/12</f>
        <v>38682.41551739464</v>
      </c>
      <c r="EB14" s="95">
        <f>Assumptions!$C$56*(1+Assumptions!$C$54)^(EB$8-YEAR(Assumptions!$C$7))/12</f>
        <v>38682.41551739464</v>
      </c>
      <c r="EC14" s="95">
        <f>Assumptions!$C$56*(1+Assumptions!$C$54)^(EC$8-YEAR(Assumptions!$C$7))/12</f>
        <v>38682.41551739464</v>
      </c>
      <c r="ED14" s="95">
        <f>Assumptions!$C$56*(1+Assumptions!$C$54)^(ED$8-YEAR(Assumptions!$C$7))/12</f>
        <v>38682.41551739464</v>
      </c>
      <c r="EE14" s="95">
        <f>Assumptions!$C$56*(1+Assumptions!$C$54)^(EE$8-YEAR(Assumptions!$C$7))/12</f>
        <v>38682.41551739464</v>
      </c>
      <c r="EF14" s="95">
        <f>Assumptions!$C$56*(1+Assumptions!$C$54)^(EF$8-YEAR(Assumptions!$C$7))/12</f>
        <v>38682.41551739464</v>
      </c>
      <c r="EG14" s="95">
        <f>Assumptions!$C$56*(1+Assumptions!$C$54)^(EG$8-YEAR(Assumptions!$C$7))/12</f>
        <v>38682.41551739464</v>
      </c>
      <c r="EH14" s="95">
        <f>Assumptions!$C$56*(1+Assumptions!$C$54)^(EH$8-YEAR(Assumptions!$C$7))/12</f>
        <v>38682.41551739464</v>
      </c>
      <c r="EI14" s="95">
        <f>Assumptions!$C$56*(1+Assumptions!$C$54)^(EI$8-YEAR(Assumptions!$C$7))/12</f>
        <v>38682.41551739464</v>
      </c>
    </row>
    <row r="15">
      <c r="B15" t="s" s="21">
        <v>388</v>
      </c>
      <c r="C15" s="21"/>
      <c r="D15" s="21"/>
      <c r="E15" s="21"/>
      <c r="F15" s="21"/>
      <c r="G15" s="21"/>
      <c r="H15" s="84">
        <f>SUM(H12:H14)</f>
        <v>127738.17000000001</v>
      </c>
      <c r="I15" s="84">
        <f>SUM(I12:I14)</f>
        <v>127738.17000000001</v>
      </c>
      <c r="J15" s="84">
        <f>SUM(J12:J14)</f>
        <v>127738.17000000001</v>
      </c>
      <c r="K15" s="84">
        <f>SUM(K12:K14)</f>
        <v>127738.17000000001</v>
      </c>
      <c r="L15" s="84">
        <f>SUM(L12:L14)</f>
        <v>127738.17000000001</v>
      </c>
      <c r="M15" s="84">
        <f>SUM(M12:M14)</f>
        <v>127738.17000000001</v>
      </c>
      <c r="N15" s="84">
        <f>SUM(N12:N14)</f>
        <v>127738.17000000001</v>
      </c>
      <c r="O15" s="84">
        <f>SUM(O12:O14)</f>
        <v>127738.17000000001</v>
      </c>
      <c r="P15" s="84">
        <f>SUM(P12:P14)</f>
        <v>127738.17000000001</v>
      </c>
      <c r="Q15" s="84">
        <f>SUM(Q12:Q14)</f>
        <v>127738.17000000001</v>
      </c>
      <c r="R15" s="84">
        <f>SUM(R12:R14)</f>
        <v>127738.17000000001</v>
      </c>
      <c r="S15" s="84">
        <f>SUM(S12:S14)</f>
        <v>127738.17000000001</v>
      </c>
      <c r="T15" s="84">
        <f>SUM(T12:T14)</f>
        <v>130670.3151</v>
      </c>
      <c r="U15" s="84">
        <f>SUM(U12:U14)</f>
        <v>130670.3151</v>
      </c>
      <c r="V15" s="84">
        <f>SUM(V12:V14)</f>
        <v>130670.3151</v>
      </c>
      <c r="W15" s="84">
        <f>SUM(W12:W14)</f>
        <v>130670.3151</v>
      </c>
      <c r="X15" s="84">
        <f>SUM(X12:X14)</f>
        <v>130670.3151</v>
      </c>
      <c r="Y15" s="84">
        <f>SUM(Y12:Y14)</f>
        <v>130670.3151</v>
      </c>
      <c r="Z15" s="84">
        <f>SUM(Z12:Z14)</f>
        <v>130670.3151</v>
      </c>
      <c r="AA15" s="84">
        <f>SUM(AA12:AA14)</f>
        <v>130670.3151</v>
      </c>
      <c r="AB15" s="84">
        <f>SUM(AB12:AB14)</f>
        <v>130670.3151</v>
      </c>
      <c r="AC15" s="84">
        <f>SUM(AC12:AC14)</f>
        <v>130670.3151</v>
      </c>
      <c r="AD15" s="84">
        <f>SUM(AD12:AD14)</f>
        <v>130670.3151</v>
      </c>
      <c r="AE15" s="84">
        <f>SUM(AE12:AE14)</f>
        <v>130670.3151</v>
      </c>
      <c r="AF15" s="84">
        <f>SUM(AF12:AF14)</f>
        <v>133672.424553</v>
      </c>
      <c r="AG15" s="84">
        <f>SUM(AG12:AG14)</f>
        <v>133672.424553</v>
      </c>
      <c r="AH15" s="84">
        <f>SUM(AH12:AH14)</f>
        <v>133672.424553</v>
      </c>
      <c r="AI15" s="84">
        <f>SUM(AI12:AI14)</f>
        <v>133672.424553</v>
      </c>
      <c r="AJ15" s="84">
        <f>SUM(AJ12:AJ14)</f>
        <v>133672.424553</v>
      </c>
      <c r="AK15" s="84">
        <f>SUM(AK12:AK14)</f>
        <v>133672.424553</v>
      </c>
      <c r="AL15" s="84">
        <f>SUM(AL12:AL14)</f>
        <v>133672.424553</v>
      </c>
      <c r="AM15" s="84">
        <f>SUM(AM12:AM14)</f>
        <v>133672.424553</v>
      </c>
      <c r="AN15" s="84">
        <f>SUM(AN12:AN14)</f>
        <v>133672.424553</v>
      </c>
      <c r="AO15" s="84">
        <f>SUM(AO12:AO14)</f>
        <v>133672.424553</v>
      </c>
      <c r="AP15" s="84">
        <f>SUM(AP12:AP14)</f>
        <v>133672.424553</v>
      </c>
      <c r="AQ15" s="84">
        <f>SUM(AQ12:AQ14)</f>
        <v>133672.424553</v>
      </c>
      <c r="AR15" s="84">
        <f>SUM(AR12:AR14)</f>
        <v>136746.23728959</v>
      </c>
      <c r="AS15" s="84">
        <f>SUM(AS12:AS14)</f>
        <v>136746.23728959</v>
      </c>
      <c r="AT15" s="84">
        <f>SUM(AT12:AT14)</f>
        <v>136746.23728959</v>
      </c>
      <c r="AU15" s="84">
        <f>SUM(AU12:AU14)</f>
        <v>136746.23728959</v>
      </c>
      <c r="AV15" s="84">
        <f>SUM(AV12:AV14)</f>
        <v>136746.23728959</v>
      </c>
      <c r="AW15" s="84">
        <f>SUM(AW12:AW14)</f>
        <v>136746.23728959</v>
      </c>
      <c r="AX15" s="84">
        <f>SUM(AX12:AX14)</f>
        <v>136746.23728959</v>
      </c>
      <c r="AY15" s="84">
        <f>SUM(AY12:AY14)</f>
        <v>136746.23728959</v>
      </c>
      <c r="AZ15" s="84">
        <f>SUM(AZ12:AZ14)</f>
        <v>136746.23728959</v>
      </c>
      <c r="BA15" s="84">
        <f>SUM(BA12:BA14)</f>
        <v>136746.23728959</v>
      </c>
      <c r="BB15" s="84">
        <f>SUM(BB12:BB14)</f>
        <v>136746.23728959</v>
      </c>
      <c r="BC15" s="84">
        <f>SUM(BC12:BC14)</f>
        <v>136746.23728959</v>
      </c>
      <c r="BD15" s="84">
        <f>SUM(BD12:BD14)</f>
        <v>139893.5372082777</v>
      </c>
      <c r="BE15" s="84">
        <f>SUM(BE12:BE14)</f>
        <v>139893.5372082777</v>
      </c>
      <c r="BF15" s="84">
        <f>SUM(BF12:BF14)</f>
        <v>139893.5372082777</v>
      </c>
      <c r="BG15" s="84">
        <f>SUM(BG12:BG14)</f>
        <v>139893.5372082777</v>
      </c>
      <c r="BH15" s="84">
        <f>SUM(BH12:BH14)</f>
        <v>139893.5372082777</v>
      </c>
      <c r="BI15" s="84">
        <f>SUM(BI12:BI14)</f>
        <v>139893.5372082777</v>
      </c>
      <c r="BJ15" s="84">
        <f>SUM(BJ12:BJ14)</f>
        <v>139893.5372082777</v>
      </c>
      <c r="BK15" s="84">
        <f>SUM(BK12:BK14)</f>
        <v>139893.5372082777</v>
      </c>
      <c r="BL15" s="84">
        <f>SUM(BL12:BL14)</f>
        <v>139893.5372082777</v>
      </c>
      <c r="BM15" s="84">
        <f>SUM(BM12:BM14)</f>
        <v>139893.5372082777</v>
      </c>
      <c r="BN15" s="84">
        <f>SUM(BN12:BN14)</f>
        <v>139893.5372082777</v>
      </c>
      <c r="BO15" s="84">
        <f>SUM(BO12:BO14)</f>
        <v>139893.5372082777</v>
      </c>
      <c r="BP15" s="84">
        <f>SUM(BP12:BP14)</f>
        <v>143116.15438052604</v>
      </c>
      <c r="BQ15" s="84">
        <f>SUM(BQ12:BQ14)</f>
        <v>143116.15438052604</v>
      </c>
      <c r="BR15" s="84">
        <f>SUM(BR12:BR14)</f>
        <v>143116.15438052604</v>
      </c>
      <c r="BS15" s="84">
        <f>SUM(BS12:BS14)</f>
        <v>143116.15438052604</v>
      </c>
      <c r="BT15" s="84">
        <f>SUM(BT12:BT14)</f>
        <v>143116.15438052604</v>
      </c>
      <c r="BU15" s="84">
        <f>SUM(BU12:BU14)</f>
        <v>143116.15438052604</v>
      </c>
      <c r="BV15" s="84">
        <f>SUM(BV12:BV14)</f>
        <v>143116.15438052604</v>
      </c>
      <c r="BW15" s="84">
        <f>SUM(BW12:BW14)</f>
        <v>143116.15438052604</v>
      </c>
      <c r="BX15" s="84">
        <f>SUM(BX12:BX14)</f>
        <v>143116.15438052604</v>
      </c>
      <c r="BY15" s="84">
        <f>SUM(BY12:BY14)</f>
        <v>143116.15438052604</v>
      </c>
      <c r="BZ15" s="84">
        <f>SUM(BZ12:BZ14)</f>
        <v>143116.15438052604</v>
      </c>
      <c r="CA15" s="84">
        <f>SUM(CA12:CA14)</f>
        <v>143116.15438052604</v>
      </c>
      <c r="CB15" s="84">
        <f>SUM(CB12:CB14)</f>
        <v>146415.96628906182</v>
      </c>
      <c r="CC15" s="84">
        <f>SUM(CC12:CC14)</f>
        <v>146415.96628906182</v>
      </c>
      <c r="CD15" s="84">
        <f>SUM(CD12:CD14)</f>
        <v>146415.96628906182</v>
      </c>
      <c r="CE15" s="84">
        <f>SUM(CE12:CE14)</f>
        <v>146415.96628906182</v>
      </c>
      <c r="CF15" s="84">
        <f>SUM(CF12:CF14)</f>
        <v>146415.96628906182</v>
      </c>
      <c r="CG15" s="84">
        <f>SUM(CG12:CG14)</f>
        <v>146415.96628906182</v>
      </c>
      <c r="CH15" s="84">
        <f>SUM(CH12:CH14)</f>
        <v>146415.96628906182</v>
      </c>
      <c r="CI15" s="84">
        <f>SUM(CI12:CI14)</f>
        <v>146415.96628906182</v>
      </c>
      <c r="CJ15" s="84">
        <f>SUM(CJ12:CJ14)</f>
        <v>146415.96628906182</v>
      </c>
      <c r="CK15" s="84">
        <f>SUM(CK12:CK14)</f>
        <v>146415.96628906182</v>
      </c>
      <c r="CL15" s="84">
        <f>SUM(CL12:CL14)</f>
        <v>146415.96628906182</v>
      </c>
      <c r="CM15" s="84">
        <f>SUM(CM12:CM14)</f>
        <v>146415.96628906182</v>
      </c>
      <c r="CN15" s="84">
        <f>SUM(CN12:CN14)</f>
        <v>149794.89910039608</v>
      </c>
      <c r="CO15" s="84">
        <f>SUM(CO12:CO14)</f>
        <v>149794.89910039608</v>
      </c>
      <c r="CP15" s="84">
        <f>SUM(CP12:CP14)</f>
        <v>149794.89910039608</v>
      </c>
      <c r="CQ15" s="84">
        <f>SUM(CQ12:CQ14)</f>
        <v>149794.89910039608</v>
      </c>
      <c r="CR15" s="84">
        <f>SUM(CR12:CR14)</f>
        <v>149794.89910039608</v>
      </c>
      <c r="CS15" s="84">
        <f>SUM(CS12:CS14)</f>
        <v>149794.89910039608</v>
      </c>
      <c r="CT15" s="84">
        <f>SUM(CT12:CT14)</f>
        <v>149794.89910039608</v>
      </c>
      <c r="CU15" s="84">
        <f>SUM(CU12:CU14)</f>
        <v>149794.89910039608</v>
      </c>
      <c r="CV15" s="84">
        <f>SUM(CV12:CV14)</f>
        <v>149794.89910039608</v>
      </c>
      <c r="CW15" s="84">
        <f>SUM(CW12:CW14)</f>
        <v>149794.89910039608</v>
      </c>
      <c r="CX15" s="84">
        <f>SUM(CX12:CX14)</f>
        <v>149794.89910039608</v>
      </c>
      <c r="CY15" s="84">
        <f>SUM(CY12:CY14)</f>
        <v>149794.89910039608</v>
      </c>
      <c r="CZ15" s="84">
        <f>SUM(CZ12:CZ14)</f>
        <v>153254.92897252363</v>
      </c>
      <c r="DA15" s="84">
        <f>SUM(DA12:DA14)</f>
        <v>153254.92897252363</v>
      </c>
      <c r="DB15" s="84">
        <f>SUM(DB12:DB14)</f>
        <v>153254.92897252363</v>
      </c>
      <c r="DC15" s="84">
        <f>SUM(DC12:DC14)</f>
        <v>153254.92897252363</v>
      </c>
      <c r="DD15" s="84">
        <f>SUM(DD12:DD14)</f>
        <v>153254.92897252363</v>
      </c>
      <c r="DE15" s="84">
        <f>SUM(DE12:DE14)</f>
        <v>153254.92897252363</v>
      </c>
      <c r="DF15" s="84">
        <f>SUM(DF12:DF14)</f>
        <v>153254.92897252363</v>
      </c>
      <c r="DG15" s="84">
        <f>SUM(DG12:DG14)</f>
        <v>153254.92897252363</v>
      </c>
      <c r="DH15" s="84">
        <f>SUM(DH12:DH14)</f>
        <v>153254.92897252363</v>
      </c>
      <c r="DI15" s="84">
        <f>SUM(DI12:DI14)</f>
        <v>153254.92897252363</v>
      </c>
      <c r="DJ15" s="84">
        <f>SUM(DJ12:DJ14)</f>
        <v>153254.92897252363</v>
      </c>
      <c r="DK15" s="84">
        <f>SUM(DK12:DK14)</f>
        <v>153254.92897252363</v>
      </c>
      <c r="DL15" s="84">
        <f>SUM(DL12:DL14)</f>
        <v>156798.0833987973</v>
      </c>
      <c r="DM15" s="84">
        <f>SUM(DM12:DM14)</f>
        <v>156798.0833987973</v>
      </c>
      <c r="DN15" s="84">
        <f>SUM(DN12:DN14)</f>
        <v>156798.0833987973</v>
      </c>
      <c r="DO15" s="84">
        <f>SUM(DO12:DO14)</f>
        <v>156798.0833987973</v>
      </c>
      <c r="DP15" s="84">
        <f>SUM(DP12:DP14)</f>
        <v>156798.0833987973</v>
      </c>
      <c r="DQ15" s="84">
        <f>SUM(DQ12:DQ14)</f>
        <v>156798.0833987973</v>
      </c>
      <c r="DR15" s="84">
        <f>SUM(DR12:DR14)</f>
        <v>156798.0833987973</v>
      </c>
      <c r="DS15" s="84">
        <f>SUM(DS12:DS14)</f>
        <v>156798.0833987973</v>
      </c>
      <c r="DT15" s="84">
        <f>SUM(DT12:DT14)</f>
        <v>156798.0833987973</v>
      </c>
      <c r="DU15" s="84">
        <f>SUM(DU12:DU14)</f>
        <v>156798.0833987973</v>
      </c>
      <c r="DV15" s="84">
        <f>SUM(DV12:DV14)</f>
        <v>156798.0833987973</v>
      </c>
      <c r="DW15" s="84">
        <f>SUM(DW12:DW14)</f>
        <v>156798.0833987973</v>
      </c>
      <c r="DX15" s="84">
        <f>SUM(DX12:DX14)</f>
        <v>160426.44258900115</v>
      </c>
      <c r="DY15" s="84">
        <f>SUM(DY12:DY14)</f>
        <v>160426.44258900115</v>
      </c>
      <c r="DZ15" s="84">
        <f>SUM(DZ12:DZ14)</f>
        <v>160426.44258900115</v>
      </c>
      <c r="EA15" s="84">
        <f>SUM(EA12:EA14)</f>
        <v>160426.44258900115</v>
      </c>
      <c r="EB15" s="84">
        <f>SUM(EB12:EB14)</f>
        <v>160426.44258900115</v>
      </c>
      <c r="EC15" s="84">
        <f>SUM(EC12:EC14)</f>
        <v>160426.44258900115</v>
      </c>
      <c r="ED15" s="84">
        <f>SUM(ED12:ED14)</f>
        <v>160426.44258900115</v>
      </c>
      <c r="EE15" s="84">
        <f>SUM(EE12:EE14)</f>
        <v>160426.44258900115</v>
      </c>
      <c r="EF15" s="84">
        <f>SUM(EF12:EF14)</f>
        <v>160426.44258900115</v>
      </c>
      <c r="EG15" s="84">
        <f>SUM(EG12:EG14)</f>
        <v>160426.44258900115</v>
      </c>
      <c r="EH15" s="84">
        <f>SUM(EH12:EH14)</f>
        <v>160426.44258900115</v>
      </c>
      <c r="EI15" s="84">
        <f>SUM(EI12:EI14)</f>
        <v>160426.44258900115</v>
      </c>
    </row>
    <row r="17">
      <c r="B17" t="s" s="3">
        <v>389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</row>
    <row r="18">
      <c r="B18" t="s" s="113">
        <v>604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3"/>
      <c r="DK18" s="113"/>
      <c r="DL18" s="113"/>
      <c r="DM18" s="113"/>
      <c r="DN18" s="113"/>
      <c r="DO18" s="113"/>
      <c r="DP18" s="113"/>
      <c r="DQ18" s="113"/>
      <c r="DR18" s="113"/>
      <c r="DS18" s="113"/>
      <c r="DT18" s="113"/>
      <c r="DU18" s="113"/>
      <c r="DV18" s="113"/>
      <c r="DW18" s="113"/>
      <c r="DX18" s="113"/>
      <c r="DY18" s="113"/>
      <c r="DZ18" s="113"/>
      <c r="EA18" s="113"/>
      <c r="EB18" s="113"/>
      <c r="EC18" s="113"/>
      <c r="ED18" s="113"/>
      <c r="EE18" s="113"/>
      <c r="EF18" s="113"/>
      <c r="EG18" s="113"/>
      <c r="EH18" s="113"/>
      <c r="EI18" s="113"/>
    </row>
    <row r="19">
      <c r="B19" t="s" s="23">
        <v>390</v>
      </c>
      <c r="C19" t="s" s="118">
        <v>10</v>
      </c>
      <c r="D19" t="s" s="118">
        <v>427</v>
      </c>
      <c r="H19" s="114">
        <f>(H$6&gt;Rollover!$G$7)+(H$6&gt;Rollover!$M$7)+(H$6&gt;Rollover!$Z$7)+(H$6&gt;Rollover!$AM$7)</f>
        <v>0</v>
      </c>
      <c r="I19" s="114">
        <f>(I$6&gt;Rollover!$G$7)+(I$6&gt;Rollover!$M$7)+(I$6&gt;Rollover!$Z$7)+(I$6&gt;Rollover!$AM$7)</f>
        <v>0</v>
      </c>
      <c r="J19" s="114">
        <f>(J$6&gt;Rollover!$G$7)+(J$6&gt;Rollover!$M$7)+(J$6&gt;Rollover!$Z$7)+(J$6&gt;Rollover!$AM$7)</f>
        <v>0</v>
      </c>
      <c r="K19" s="114">
        <f>(K$6&gt;Rollover!$G$7)+(K$6&gt;Rollover!$M$7)+(K$6&gt;Rollover!$Z$7)+(K$6&gt;Rollover!$AM$7)</f>
        <v>0</v>
      </c>
      <c r="L19" s="114">
        <f>(L$6&gt;Rollover!$G$7)+(L$6&gt;Rollover!$M$7)+(L$6&gt;Rollover!$Z$7)+(L$6&gt;Rollover!$AM$7)</f>
        <v>0</v>
      </c>
      <c r="M19" s="114">
        <f>(M$6&gt;Rollover!$G$7)+(M$6&gt;Rollover!$M$7)+(M$6&gt;Rollover!$Z$7)+(M$6&gt;Rollover!$AM$7)</f>
        <v>0</v>
      </c>
      <c r="N19" s="114">
        <f>(N$6&gt;Rollover!$G$7)+(N$6&gt;Rollover!$M$7)+(N$6&gt;Rollover!$Z$7)+(N$6&gt;Rollover!$AM$7)</f>
        <v>0</v>
      </c>
      <c r="O19" s="114">
        <f>(O$6&gt;Rollover!$G$7)+(O$6&gt;Rollover!$M$7)+(O$6&gt;Rollover!$Z$7)+(O$6&gt;Rollover!$AM$7)</f>
        <v>0</v>
      </c>
      <c r="P19" s="114">
        <f>(P$6&gt;Rollover!$G$7)+(P$6&gt;Rollover!$M$7)+(P$6&gt;Rollover!$Z$7)+(P$6&gt;Rollover!$AM$7)</f>
        <v>0</v>
      </c>
      <c r="Q19" s="114">
        <f>(Q$6&gt;Rollover!$G$7)+(Q$6&gt;Rollover!$M$7)+(Q$6&gt;Rollover!$Z$7)+(Q$6&gt;Rollover!$AM$7)</f>
        <v>0</v>
      </c>
      <c r="R19" s="114">
        <f>(R$6&gt;Rollover!$G$7)+(R$6&gt;Rollover!$M$7)+(R$6&gt;Rollover!$Z$7)+(R$6&gt;Rollover!$AM$7)</f>
        <v>0</v>
      </c>
      <c r="S19" s="114">
        <f>(S$6&gt;Rollover!$G$7)+(S$6&gt;Rollover!$M$7)+(S$6&gt;Rollover!$Z$7)+(S$6&gt;Rollover!$AM$7)</f>
        <v>0</v>
      </c>
      <c r="T19" s="114">
        <f>(T$6&gt;Rollover!$G$7)+(T$6&gt;Rollover!$M$7)+(T$6&gt;Rollover!$Z$7)+(T$6&gt;Rollover!$AM$7)</f>
        <v>0</v>
      </c>
      <c r="U19" s="114">
        <f>(U$6&gt;Rollover!$G$7)+(U$6&gt;Rollover!$M$7)+(U$6&gt;Rollover!$Z$7)+(U$6&gt;Rollover!$AM$7)</f>
        <v>0</v>
      </c>
      <c r="V19" s="114">
        <f>(V$6&gt;Rollover!$G$7)+(V$6&gt;Rollover!$M$7)+(V$6&gt;Rollover!$Z$7)+(V$6&gt;Rollover!$AM$7)</f>
        <v>0</v>
      </c>
      <c r="W19" s="114">
        <f>(W$6&gt;Rollover!$G$7)+(W$6&gt;Rollover!$M$7)+(W$6&gt;Rollover!$Z$7)+(W$6&gt;Rollover!$AM$7)</f>
        <v>0</v>
      </c>
      <c r="X19" s="114">
        <f>(X$6&gt;Rollover!$G$7)+(X$6&gt;Rollover!$M$7)+(X$6&gt;Rollover!$Z$7)+(X$6&gt;Rollover!$AM$7)</f>
        <v>0</v>
      </c>
      <c r="Y19" s="114">
        <f>(Y$6&gt;Rollover!$G$7)+(Y$6&gt;Rollover!$M$7)+(Y$6&gt;Rollover!$Z$7)+(Y$6&gt;Rollover!$AM$7)</f>
        <v>0</v>
      </c>
      <c r="Z19" s="114">
        <f>(Z$6&gt;Rollover!$G$7)+(Z$6&gt;Rollover!$M$7)+(Z$6&gt;Rollover!$Z$7)+(Z$6&gt;Rollover!$AM$7)</f>
        <v>0</v>
      </c>
      <c r="AA19" s="114">
        <f>(AA$6&gt;Rollover!$G$7)+(AA$6&gt;Rollover!$M$7)+(AA$6&gt;Rollover!$Z$7)+(AA$6&gt;Rollover!$AM$7)</f>
        <v>0</v>
      </c>
      <c r="AB19" s="114">
        <f>(AB$6&gt;Rollover!$G$7)+(AB$6&gt;Rollover!$M$7)+(AB$6&gt;Rollover!$Z$7)+(AB$6&gt;Rollover!$AM$7)</f>
        <v>0</v>
      </c>
      <c r="AC19" s="114">
        <f>(AC$6&gt;Rollover!$G$7)+(AC$6&gt;Rollover!$M$7)+(AC$6&gt;Rollover!$Z$7)+(AC$6&gt;Rollover!$AM$7)</f>
        <v>0</v>
      </c>
      <c r="AD19" s="114">
        <f>(AD$6&gt;Rollover!$G$7)+(AD$6&gt;Rollover!$M$7)+(AD$6&gt;Rollover!$Z$7)+(AD$6&gt;Rollover!$AM$7)</f>
        <v>0</v>
      </c>
      <c r="AE19" s="114">
        <f>(AE$6&gt;Rollover!$G$7)+(AE$6&gt;Rollover!$M$7)+(AE$6&gt;Rollover!$Z$7)+(AE$6&gt;Rollover!$AM$7)</f>
        <v>0</v>
      </c>
      <c r="AF19" s="114">
        <f>(AF$6&gt;Rollover!$G$7)+(AF$6&gt;Rollover!$M$7)+(AF$6&gt;Rollover!$Z$7)+(AF$6&gt;Rollover!$AM$7)</f>
        <v>0</v>
      </c>
      <c r="AG19" s="114">
        <f>(AG$6&gt;Rollover!$G$7)+(AG$6&gt;Rollover!$M$7)+(AG$6&gt;Rollover!$Z$7)+(AG$6&gt;Rollover!$AM$7)</f>
        <v>0</v>
      </c>
      <c r="AH19" s="114">
        <f>(AH$6&gt;Rollover!$G$7)+(AH$6&gt;Rollover!$M$7)+(AH$6&gt;Rollover!$Z$7)+(AH$6&gt;Rollover!$AM$7)</f>
        <v>0</v>
      </c>
      <c r="AI19" s="114">
        <f>(AI$6&gt;Rollover!$G$7)+(AI$6&gt;Rollover!$M$7)+(AI$6&gt;Rollover!$Z$7)+(AI$6&gt;Rollover!$AM$7)</f>
        <v>0</v>
      </c>
      <c r="AJ19" s="114">
        <f>(AJ$6&gt;Rollover!$G$7)+(AJ$6&gt;Rollover!$M$7)+(AJ$6&gt;Rollover!$Z$7)+(AJ$6&gt;Rollover!$AM$7)</f>
        <v>0</v>
      </c>
      <c r="AK19" s="114">
        <f>(AK$6&gt;Rollover!$G$7)+(AK$6&gt;Rollover!$M$7)+(AK$6&gt;Rollover!$Z$7)+(AK$6&gt;Rollover!$AM$7)</f>
        <v>0</v>
      </c>
      <c r="AL19" s="114">
        <f>(AL$6&gt;Rollover!$G$7)+(AL$6&gt;Rollover!$M$7)+(AL$6&gt;Rollover!$Z$7)+(AL$6&gt;Rollover!$AM$7)</f>
        <v>0</v>
      </c>
      <c r="AM19" s="114">
        <f>(AM$6&gt;Rollover!$G$7)+(AM$6&gt;Rollover!$M$7)+(AM$6&gt;Rollover!$Z$7)+(AM$6&gt;Rollover!$AM$7)</f>
        <v>0</v>
      </c>
      <c r="AN19" s="114">
        <f>(AN$6&gt;Rollover!$G$7)+(AN$6&gt;Rollover!$M$7)+(AN$6&gt;Rollover!$Z$7)+(AN$6&gt;Rollover!$AM$7)</f>
        <v>0</v>
      </c>
      <c r="AO19" s="114">
        <f>(AO$6&gt;Rollover!$G$7)+(AO$6&gt;Rollover!$M$7)+(AO$6&gt;Rollover!$Z$7)+(AO$6&gt;Rollover!$AM$7)</f>
        <v>0</v>
      </c>
      <c r="AP19" s="114">
        <f>(AP$6&gt;Rollover!$G$7)+(AP$6&gt;Rollover!$M$7)+(AP$6&gt;Rollover!$Z$7)+(AP$6&gt;Rollover!$AM$7)</f>
        <v>0</v>
      </c>
      <c r="AQ19" s="114">
        <f>(AQ$6&gt;Rollover!$G$7)+(AQ$6&gt;Rollover!$M$7)+(AQ$6&gt;Rollover!$Z$7)+(AQ$6&gt;Rollover!$AM$7)</f>
        <v>0</v>
      </c>
      <c r="AR19" s="114">
        <f>(AR$6&gt;Rollover!$G$7)+(AR$6&gt;Rollover!$M$7)+(AR$6&gt;Rollover!$Z$7)+(AR$6&gt;Rollover!$AM$7)</f>
        <v>0</v>
      </c>
      <c r="AS19" s="114">
        <f>(AS$6&gt;Rollover!$G$7)+(AS$6&gt;Rollover!$M$7)+(AS$6&gt;Rollover!$Z$7)+(AS$6&gt;Rollover!$AM$7)</f>
        <v>0</v>
      </c>
      <c r="AT19" s="114">
        <f>(AT$6&gt;Rollover!$G$7)+(AT$6&gt;Rollover!$M$7)+(AT$6&gt;Rollover!$Z$7)+(AT$6&gt;Rollover!$AM$7)</f>
        <v>0</v>
      </c>
      <c r="AU19" s="114">
        <f>(AU$6&gt;Rollover!$G$7)+(AU$6&gt;Rollover!$M$7)+(AU$6&gt;Rollover!$Z$7)+(AU$6&gt;Rollover!$AM$7)</f>
        <v>0</v>
      </c>
      <c r="AV19" s="114">
        <f>(AV$6&gt;Rollover!$G$7)+(AV$6&gt;Rollover!$M$7)+(AV$6&gt;Rollover!$Z$7)+(AV$6&gt;Rollover!$AM$7)</f>
        <v>0</v>
      </c>
      <c r="AW19" s="114">
        <f>(AW$6&gt;Rollover!$G$7)+(AW$6&gt;Rollover!$M$7)+(AW$6&gt;Rollover!$Z$7)+(AW$6&gt;Rollover!$AM$7)</f>
        <v>0</v>
      </c>
      <c r="AX19" s="114">
        <f>(AX$6&gt;Rollover!$G$7)+(AX$6&gt;Rollover!$M$7)+(AX$6&gt;Rollover!$Z$7)+(AX$6&gt;Rollover!$AM$7)</f>
        <v>0</v>
      </c>
      <c r="AY19" s="114">
        <f>(AY$6&gt;Rollover!$G$7)+(AY$6&gt;Rollover!$M$7)+(AY$6&gt;Rollover!$Z$7)+(AY$6&gt;Rollover!$AM$7)</f>
        <v>0</v>
      </c>
      <c r="AZ19" s="114">
        <f>(AZ$6&gt;Rollover!$G$7)+(AZ$6&gt;Rollover!$M$7)+(AZ$6&gt;Rollover!$Z$7)+(AZ$6&gt;Rollover!$AM$7)</f>
        <v>0</v>
      </c>
      <c r="BA19" s="114">
        <f>(BA$6&gt;Rollover!$G$7)+(BA$6&gt;Rollover!$M$7)+(BA$6&gt;Rollover!$Z$7)+(BA$6&gt;Rollover!$AM$7)</f>
        <v>0</v>
      </c>
      <c r="BB19" s="114">
        <f>(BB$6&gt;Rollover!$G$7)+(BB$6&gt;Rollover!$M$7)+(BB$6&gt;Rollover!$Z$7)+(BB$6&gt;Rollover!$AM$7)</f>
        <v>0</v>
      </c>
      <c r="BC19" s="114">
        <f>(BC$6&gt;Rollover!$G$7)+(BC$6&gt;Rollover!$M$7)+(BC$6&gt;Rollover!$Z$7)+(BC$6&gt;Rollover!$AM$7)</f>
        <v>0</v>
      </c>
      <c r="BD19" s="114">
        <f>(BD$6&gt;Rollover!$G$7)+(BD$6&gt;Rollover!$M$7)+(BD$6&gt;Rollover!$Z$7)+(BD$6&gt;Rollover!$AM$7)</f>
        <v>0</v>
      </c>
      <c r="BE19" s="114">
        <f>(BE$6&gt;Rollover!$G$7)+(BE$6&gt;Rollover!$M$7)+(BE$6&gt;Rollover!$Z$7)+(BE$6&gt;Rollover!$AM$7)</f>
        <v>0</v>
      </c>
      <c r="BF19" s="114">
        <f>(BF$6&gt;Rollover!$G$7)+(BF$6&gt;Rollover!$M$7)+(BF$6&gt;Rollover!$Z$7)+(BF$6&gt;Rollover!$AM$7)</f>
        <v>0</v>
      </c>
      <c r="BG19" s="114">
        <f>(BG$6&gt;Rollover!$G$7)+(BG$6&gt;Rollover!$M$7)+(BG$6&gt;Rollover!$Z$7)+(BG$6&gt;Rollover!$AM$7)</f>
        <v>0</v>
      </c>
      <c r="BH19" s="114">
        <f>(BH$6&gt;Rollover!$G$7)+(BH$6&gt;Rollover!$M$7)+(BH$6&gt;Rollover!$Z$7)+(BH$6&gt;Rollover!$AM$7)</f>
        <v>0</v>
      </c>
      <c r="BI19" s="114">
        <f>(BI$6&gt;Rollover!$G$7)+(BI$6&gt;Rollover!$M$7)+(BI$6&gt;Rollover!$Z$7)+(BI$6&gt;Rollover!$AM$7)</f>
        <v>0</v>
      </c>
      <c r="BJ19" s="114">
        <f>(BJ$6&gt;Rollover!$G$7)+(BJ$6&gt;Rollover!$M$7)+(BJ$6&gt;Rollover!$Z$7)+(BJ$6&gt;Rollover!$AM$7)</f>
        <v>0</v>
      </c>
      <c r="BK19" s="114">
        <f>(BK$6&gt;Rollover!$G$7)+(BK$6&gt;Rollover!$M$7)+(BK$6&gt;Rollover!$Z$7)+(BK$6&gt;Rollover!$AM$7)</f>
        <v>0</v>
      </c>
      <c r="BL19" s="114">
        <f>(BL$6&gt;Rollover!$G$7)+(BL$6&gt;Rollover!$M$7)+(BL$6&gt;Rollover!$Z$7)+(BL$6&gt;Rollover!$AM$7)</f>
        <v>0</v>
      </c>
      <c r="BM19" s="114">
        <f>(BM$6&gt;Rollover!$G$7)+(BM$6&gt;Rollover!$M$7)+(BM$6&gt;Rollover!$Z$7)+(BM$6&gt;Rollover!$AM$7)</f>
        <v>0</v>
      </c>
      <c r="BN19" s="114">
        <f>(BN$6&gt;Rollover!$G$7)+(BN$6&gt;Rollover!$M$7)+(BN$6&gt;Rollover!$Z$7)+(BN$6&gt;Rollover!$AM$7)</f>
        <v>0</v>
      </c>
      <c r="BO19" s="114">
        <f>(BO$6&gt;Rollover!$G$7)+(BO$6&gt;Rollover!$M$7)+(BO$6&gt;Rollover!$Z$7)+(BO$6&gt;Rollover!$AM$7)</f>
        <v>0</v>
      </c>
      <c r="BP19" s="114">
        <f>(BP$6&gt;Rollover!$G$7)+(BP$6&gt;Rollover!$M$7)+(BP$6&gt;Rollover!$Z$7)+(BP$6&gt;Rollover!$AM$7)</f>
        <v>0</v>
      </c>
      <c r="BQ19" s="114">
        <f>(BQ$6&gt;Rollover!$G$7)+(BQ$6&gt;Rollover!$M$7)+(BQ$6&gt;Rollover!$Z$7)+(BQ$6&gt;Rollover!$AM$7)</f>
        <v>0</v>
      </c>
      <c r="BR19" s="114">
        <f>(BR$6&gt;Rollover!$G$7)+(BR$6&gt;Rollover!$M$7)+(BR$6&gt;Rollover!$Z$7)+(BR$6&gt;Rollover!$AM$7)</f>
        <v>0</v>
      </c>
      <c r="BS19" s="114">
        <f>(BS$6&gt;Rollover!$G$7)+(BS$6&gt;Rollover!$M$7)+(BS$6&gt;Rollover!$Z$7)+(BS$6&gt;Rollover!$AM$7)</f>
        <v>0</v>
      </c>
      <c r="BT19" s="114">
        <f>(BT$6&gt;Rollover!$G$7)+(BT$6&gt;Rollover!$M$7)+(BT$6&gt;Rollover!$Z$7)+(BT$6&gt;Rollover!$AM$7)</f>
        <v>0</v>
      </c>
      <c r="BU19" s="114">
        <f>(BU$6&gt;Rollover!$G$7)+(BU$6&gt;Rollover!$M$7)+(BU$6&gt;Rollover!$Z$7)+(BU$6&gt;Rollover!$AM$7)</f>
        <v>0</v>
      </c>
      <c r="BV19" s="114">
        <f>(BV$6&gt;Rollover!$G$7)+(BV$6&gt;Rollover!$M$7)+(BV$6&gt;Rollover!$Z$7)+(BV$6&gt;Rollover!$AM$7)</f>
        <v>1</v>
      </c>
      <c r="BW19" s="114">
        <f>(BW$6&gt;Rollover!$G$7)+(BW$6&gt;Rollover!$M$7)+(BW$6&gt;Rollover!$Z$7)+(BW$6&gt;Rollover!$AM$7)</f>
        <v>1</v>
      </c>
      <c r="BX19" s="114">
        <f>(BX$6&gt;Rollover!$G$7)+(BX$6&gt;Rollover!$M$7)+(BX$6&gt;Rollover!$Z$7)+(BX$6&gt;Rollover!$AM$7)</f>
        <v>1</v>
      </c>
      <c r="BY19" s="114">
        <f>(BY$6&gt;Rollover!$G$7)+(BY$6&gt;Rollover!$M$7)+(BY$6&gt;Rollover!$Z$7)+(BY$6&gt;Rollover!$AM$7)</f>
        <v>1</v>
      </c>
      <c r="BZ19" s="114">
        <f>(BZ$6&gt;Rollover!$G$7)+(BZ$6&gt;Rollover!$M$7)+(BZ$6&gt;Rollover!$Z$7)+(BZ$6&gt;Rollover!$AM$7)</f>
        <v>1</v>
      </c>
      <c r="CA19" s="114">
        <f>(CA$6&gt;Rollover!$G$7)+(CA$6&gt;Rollover!$M$7)+(CA$6&gt;Rollover!$Z$7)+(CA$6&gt;Rollover!$AM$7)</f>
        <v>1</v>
      </c>
      <c r="CB19" s="114">
        <f>(CB$6&gt;Rollover!$G$7)+(CB$6&gt;Rollover!$M$7)+(CB$6&gt;Rollover!$Z$7)+(CB$6&gt;Rollover!$AM$7)</f>
        <v>1</v>
      </c>
      <c r="CC19" s="114">
        <f>(CC$6&gt;Rollover!$G$7)+(CC$6&gt;Rollover!$M$7)+(CC$6&gt;Rollover!$Z$7)+(CC$6&gt;Rollover!$AM$7)</f>
        <v>1</v>
      </c>
      <c r="CD19" s="114">
        <f>(CD$6&gt;Rollover!$G$7)+(CD$6&gt;Rollover!$M$7)+(CD$6&gt;Rollover!$Z$7)+(CD$6&gt;Rollover!$AM$7)</f>
        <v>1</v>
      </c>
      <c r="CE19" s="114">
        <f>(CE$6&gt;Rollover!$G$7)+(CE$6&gt;Rollover!$M$7)+(CE$6&gt;Rollover!$Z$7)+(CE$6&gt;Rollover!$AM$7)</f>
        <v>1</v>
      </c>
      <c r="CF19" s="114">
        <f>(CF$6&gt;Rollover!$G$7)+(CF$6&gt;Rollover!$M$7)+(CF$6&gt;Rollover!$Z$7)+(CF$6&gt;Rollover!$AM$7)</f>
        <v>1</v>
      </c>
      <c r="CG19" s="114">
        <f>(CG$6&gt;Rollover!$G$7)+(CG$6&gt;Rollover!$M$7)+(CG$6&gt;Rollover!$Z$7)+(CG$6&gt;Rollover!$AM$7)</f>
        <v>1</v>
      </c>
      <c r="CH19" s="114">
        <f>(CH$6&gt;Rollover!$G$7)+(CH$6&gt;Rollover!$M$7)+(CH$6&gt;Rollover!$Z$7)+(CH$6&gt;Rollover!$AM$7)</f>
        <v>1</v>
      </c>
      <c r="CI19" s="114">
        <f>(CI$6&gt;Rollover!$G$7)+(CI$6&gt;Rollover!$M$7)+(CI$6&gt;Rollover!$Z$7)+(CI$6&gt;Rollover!$AM$7)</f>
        <v>1</v>
      </c>
      <c r="CJ19" s="114">
        <f>(CJ$6&gt;Rollover!$G$7)+(CJ$6&gt;Rollover!$M$7)+(CJ$6&gt;Rollover!$Z$7)+(CJ$6&gt;Rollover!$AM$7)</f>
        <v>1</v>
      </c>
      <c r="CK19" s="114">
        <f>(CK$6&gt;Rollover!$G$7)+(CK$6&gt;Rollover!$M$7)+(CK$6&gt;Rollover!$Z$7)+(CK$6&gt;Rollover!$AM$7)</f>
        <v>1</v>
      </c>
      <c r="CL19" s="114">
        <f>(CL$6&gt;Rollover!$G$7)+(CL$6&gt;Rollover!$M$7)+(CL$6&gt;Rollover!$Z$7)+(CL$6&gt;Rollover!$AM$7)</f>
        <v>1</v>
      </c>
      <c r="CM19" s="114">
        <f>(CM$6&gt;Rollover!$G$7)+(CM$6&gt;Rollover!$M$7)+(CM$6&gt;Rollover!$Z$7)+(CM$6&gt;Rollover!$AM$7)</f>
        <v>1</v>
      </c>
      <c r="CN19" s="114">
        <f>(CN$6&gt;Rollover!$G$7)+(CN$6&gt;Rollover!$M$7)+(CN$6&gt;Rollover!$Z$7)+(CN$6&gt;Rollover!$AM$7)</f>
        <v>1</v>
      </c>
      <c r="CO19" s="114">
        <f>(CO$6&gt;Rollover!$G$7)+(CO$6&gt;Rollover!$M$7)+(CO$6&gt;Rollover!$Z$7)+(CO$6&gt;Rollover!$AM$7)</f>
        <v>1</v>
      </c>
      <c r="CP19" s="114">
        <f>(CP$6&gt;Rollover!$G$7)+(CP$6&gt;Rollover!$M$7)+(CP$6&gt;Rollover!$Z$7)+(CP$6&gt;Rollover!$AM$7)</f>
        <v>1</v>
      </c>
      <c r="CQ19" s="114">
        <f>(CQ$6&gt;Rollover!$G$7)+(CQ$6&gt;Rollover!$M$7)+(CQ$6&gt;Rollover!$Z$7)+(CQ$6&gt;Rollover!$AM$7)</f>
        <v>1</v>
      </c>
      <c r="CR19" s="114">
        <f>(CR$6&gt;Rollover!$G$7)+(CR$6&gt;Rollover!$M$7)+(CR$6&gt;Rollover!$Z$7)+(CR$6&gt;Rollover!$AM$7)</f>
        <v>1</v>
      </c>
      <c r="CS19" s="114">
        <f>(CS$6&gt;Rollover!$G$7)+(CS$6&gt;Rollover!$M$7)+(CS$6&gt;Rollover!$Z$7)+(CS$6&gt;Rollover!$AM$7)</f>
        <v>1</v>
      </c>
      <c r="CT19" s="114">
        <f>(CT$6&gt;Rollover!$G$7)+(CT$6&gt;Rollover!$M$7)+(CT$6&gt;Rollover!$Z$7)+(CT$6&gt;Rollover!$AM$7)</f>
        <v>1</v>
      </c>
      <c r="CU19" s="114">
        <f>(CU$6&gt;Rollover!$G$7)+(CU$6&gt;Rollover!$M$7)+(CU$6&gt;Rollover!$Z$7)+(CU$6&gt;Rollover!$AM$7)</f>
        <v>1</v>
      </c>
      <c r="CV19" s="114">
        <f>(CV$6&gt;Rollover!$G$7)+(CV$6&gt;Rollover!$M$7)+(CV$6&gt;Rollover!$Z$7)+(CV$6&gt;Rollover!$AM$7)</f>
        <v>1</v>
      </c>
      <c r="CW19" s="114">
        <f>(CW$6&gt;Rollover!$G$7)+(CW$6&gt;Rollover!$M$7)+(CW$6&gt;Rollover!$Z$7)+(CW$6&gt;Rollover!$AM$7)</f>
        <v>1</v>
      </c>
      <c r="CX19" s="114">
        <f>(CX$6&gt;Rollover!$G$7)+(CX$6&gt;Rollover!$M$7)+(CX$6&gt;Rollover!$Z$7)+(CX$6&gt;Rollover!$AM$7)</f>
        <v>1</v>
      </c>
      <c r="CY19" s="114">
        <f>(CY$6&gt;Rollover!$G$7)+(CY$6&gt;Rollover!$M$7)+(CY$6&gt;Rollover!$Z$7)+(CY$6&gt;Rollover!$AM$7)</f>
        <v>1</v>
      </c>
      <c r="CZ19" s="114">
        <f>(CZ$6&gt;Rollover!$G$7)+(CZ$6&gt;Rollover!$M$7)+(CZ$6&gt;Rollover!$Z$7)+(CZ$6&gt;Rollover!$AM$7)</f>
        <v>1</v>
      </c>
      <c r="DA19" s="114">
        <f>(DA$6&gt;Rollover!$G$7)+(DA$6&gt;Rollover!$M$7)+(DA$6&gt;Rollover!$Z$7)+(DA$6&gt;Rollover!$AM$7)</f>
        <v>1</v>
      </c>
      <c r="DB19" s="114">
        <f>(DB$6&gt;Rollover!$G$7)+(DB$6&gt;Rollover!$M$7)+(DB$6&gt;Rollover!$Z$7)+(DB$6&gt;Rollover!$AM$7)</f>
        <v>1</v>
      </c>
      <c r="DC19" s="114">
        <f>(DC$6&gt;Rollover!$G$7)+(DC$6&gt;Rollover!$M$7)+(DC$6&gt;Rollover!$Z$7)+(DC$6&gt;Rollover!$AM$7)</f>
        <v>1</v>
      </c>
      <c r="DD19" s="114">
        <f>(DD$6&gt;Rollover!$G$7)+(DD$6&gt;Rollover!$M$7)+(DD$6&gt;Rollover!$Z$7)+(DD$6&gt;Rollover!$AM$7)</f>
        <v>1</v>
      </c>
      <c r="DE19" s="114">
        <f>(DE$6&gt;Rollover!$G$7)+(DE$6&gt;Rollover!$M$7)+(DE$6&gt;Rollover!$Z$7)+(DE$6&gt;Rollover!$AM$7)</f>
        <v>1</v>
      </c>
      <c r="DF19" s="114">
        <f>(DF$6&gt;Rollover!$G$7)+(DF$6&gt;Rollover!$M$7)+(DF$6&gt;Rollover!$Z$7)+(DF$6&gt;Rollover!$AM$7)</f>
        <v>1</v>
      </c>
      <c r="DG19" s="114">
        <f>(DG$6&gt;Rollover!$G$7)+(DG$6&gt;Rollover!$M$7)+(DG$6&gt;Rollover!$Z$7)+(DG$6&gt;Rollover!$AM$7)</f>
        <v>1</v>
      </c>
      <c r="DH19" s="114">
        <f>(DH$6&gt;Rollover!$G$7)+(DH$6&gt;Rollover!$M$7)+(DH$6&gt;Rollover!$Z$7)+(DH$6&gt;Rollover!$AM$7)</f>
        <v>1</v>
      </c>
      <c r="DI19" s="114">
        <f>(DI$6&gt;Rollover!$G$7)+(DI$6&gt;Rollover!$M$7)+(DI$6&gt;Rollover!$Z$7)+(DI$6&gt;Rollover!$AM$7)</f>
        <v>1</v>
      </c>
      <c r="DJ19" s="114">
        <f>(DJ$6&gt;Rollover!$G$7)+(DJ$6&gt;Rollover!$M$7)+(DJ$6&gt;Rollover!$Z$7)+(DJ$6&gt;Rollover!$AM$7)</f>
        <v>1</v>
      </c>
      <c r="DK19" s="114">
        <f>(DK$6&gt;Rollover!$G$7)+(DK$6&gt;Rollover!$M$7)+(DK$6&gt;Rollover!$Z$7)+(DK$6&gt;Rollover!$AM$7)</f>
        <v>1</v>
      </c>
      <c r="DL19" s="114">
        <f>(DL$6&gt;Rollover!$G$7)+(DL$6&gt;Rollover!$M$7)+(DL$6&gt;Rollover!$Z$7)+(DL$6&gt;Rollover!$AM$7)</f>
        <v>1</v>
      </c>
      <c r="DM19" s="114">
        <f>(DM$6&gt;Rollover!$G$7)+(DM$6&gt;Rollover!$M$7)+(DM$6&gt;Rollover!$Z$7)+(DM$6&gt;Rollover!$AM$7)</f>
        <v>1</v>
      </c>
      <c r="DN19" s="114">
        <f>(DN$6&gt;Rollover!$G$7)+(DN$6&gt;Rollover!$M$7)+(DN$6&gt;Rollover!$Z$7)+(DN$6&gt;Rollover!$AM$7)</f>
        <v>1</v>
      </c>
      <c r="DO19" s="114">
        <f>(DO$6&gt;Rollover!$G$7)+(DO$6&gt;Rollover!$M$7)+(DO$6&gt;Rollover!$Z$7)+(DO$6&gt;Rollover!$AM$7)</f>
        <v>1</v>
      </c>
      <c r="DP19" s="114">
        <f>(DP$6&gt;Rollover!$G$7)+(DP$6&gt;Rollover!$M$7)+(DP$6&gt;Rollover!$Z$7)+(DP$6&gt;Rollover!$AM$7)</f>
        <v>1</v>
      </c>
      <c r="DQ19" s="114">
        <f>(DQ$6&gt;Rollover!$G$7)+(DQ$6&gt;Rollover!$M$7)+(DQ$6&gt;Rollover!$Z$7)+(DQ$6&gt;Rollover!$AM$7)</f>
        <v>1</v>
      </c>
      <c r="DR19" s="114">
        <f>(DR$6&gt;Rollover!$G$7)+(DR$6&gt;Rollover!$M$7)+(DR$6&gt;Rollover!$Z$7)+(DR$6&gt;Rollover!$AM$7)</f>
        <v>1</v>
      </c>
      <c r="DS19" s="114">
        <f>(DS$6&gt;Rollover!$G$7)+(DS$6&gt;Rollover!$M$7)+(DS$6&gt;Rollover!$Z$7)+(DS$6&gt;Rollover!$AM$7)</f>
        <v>1</v>
      </c>
      <c r="DT19" s="114">
        <f>(DT$6&gt;Rollover!$G$7)+(DT$6&gt;Rollover!$M$7)+(DT$6&gt;Rollover!$Z$7)+(DT$6&gt;Rollover!$AM$7)</f>
        <v>1</v>
      </c>
      <c r="DU19" s="114">
        <f>(DU$6&gt;Rollover!$G$7)+(DU$6&gt;Rollover!$M$7)+(DU$6&gt;Rollover!$Z$7)+(DU$6&gt;Rollover!$AM$7)</f>
        <v>1</v>
      </c>
      <c r="DV19" s="114">
        <f>(DV$6&gt;Rollover!$G$7)+(DV$6&gt;Rollover!$M$7)+(DV$6&gt;Rollover!$Z$7)+(DV$6&gt;Rollover!$AM$7)</f>
        <v>1</v>
      </c>
      <c r="DW19" s="114">
        <f>(DW$6&gt;Rollover!$G$7)+(DW$6&gt;Rollover!$M$7)+(DW$6&gt;Rollover!$Z$7)+(DW$6&gt;Rollover!$AM$7)</f>
        <v>1</v>
      </c>
      <c r="DX19" s="114">
        <f>(DX$6&gt;Rollover!$G$7)+(DX$6&gt;Rollover!$M$7)+(DX$6&gt;Rollover!$Z$7)+(DX$6&gt;Rollover!$AM$7)</f>
        <v>1</v>
      </c>
      <c r="DY19" s="114">
        <f>(DY$6&gt;Rollover!$G$7)+(DY$6&gt;Rollover!$M$7)+(DY$6&gt;Rollover!$Z$7)+(DY$6&gt;Rollover!$AM$7)</f>
        <v>1</v>
      </c>
      <c r="DZ19" s="114">
        <f>(DZ$6&gt;Rollover!$G$7)+(DZ$6&gt;Rollover!$M$7)+(DZ$6&gt;Rollover!$Z$7)+(DZ$6&gt;Rollover!$AM$7)</f>
        <v>1</v>
      </c>
      <c r="EA19" s="114">
        <f>(EA$6&gt;Rollover!$G$7)+(EA$6&gt;Rollover!$M$7)+(EA$6&gt;Rollover!$Z$7)+(EA$6&gt;Rollover!$AM$7)</f>
        <v>1</v>
      </c>
      <c r="EB19" s="114">
        <f>(EB$6&gt;Rollover!$G$7)+(EB$6&gt;Rollover!$M$7)+(EB$6&gt;Rollover!$Z$7)+(EB$6&gt;Rollover!$AM$7)</f>
        <v>1</v>
      </c>
      <c r="EC19" s="114">
        <f>(EC$6&gt;Rollover!$G$7)+(EC$6&gt;Rollover!$M$7)+(EC$6&gt;Rollover!$Z$7)+(EC$6&gt;Rollover!$AM$7)</f>
        <v>1</v>
      </c>
      <c r="ED19" s="114">
        <f>(ED$6&gt;Rollover!$G$7)+(ED$6&gt;Rollover!$M$7)+(ED$6&gt;Rollover!$Z$7)+(ED$6&gt;Rollover!$AM$7)</f>
        <v>1</v>
      </c>
      <c r="EE19" s="114">
        <f>(EE$6&gt;Rollover!$G$7)+(EE$6&gt;Rollover!$M$7)+(EE$6&gt;Rollover!$Z$7)+(EE$6&gt;Rollover!$AM$7)</f>
        <v>1</v>
      </c>
      <c r="EF19" s="114">
        <f>(EF$6&gt;Rollover!$G$7)+(EF$6&gt;Rollover!$M$7)+(EF$6&gt;Rollover!$Z$7)+(EF$6&gt;Rollover!$AM$7)</f>
        <v>1</v>
      </c>
      <c r="EG19" s="114">
        <f>(EG$6&gt;Rollover!$G$7)+(EG$6&gt;Rollover!$M$7)+(EG$6&gt;Rollover!$Z$7)+(EG$6&gt;Rollover!$AM$7)</f>
        <v>1</v>
      </c>
      <c r="EH19" s="114">
        <f>(EH$6&gt;Rollover!$G$7)+(EH$6&gt;Rollover!$M$7)+(EH$6&gt;Rollover!$Z$7)+(EH$6&gt;Rollover!$AM$7)</f>
        <v>1</v>
      </c>
      <c r="EI19" s="114">
        <f>(EI$6&gt;Rollover!$G$7)+(EI$6&gt;Rollover!$M$7)+(EI$6&gt;Rollover!$Z$7)+(EI$6&gt;Rollover!$AM$7)</f>
        <v>1</v>
      </c>
    </row>
    <row r="20">
      <c r="B20" t="s" s="23">
        <v>391</v>
      </c>
      <c r="C20" t="s" s="118">
        <v>10</v>
      </c>
      <c r="D20" t="s" s="118">
        <v>428</v>
      </c>
      <c r="H20" s="114">
        <f>IF(OR(H19=0,H19=4),0,(YEAR(H$6)-YEAR(CHOOSE(H19,Rollover!$K$7,Rollover!$X$7,Rollover!$AK$7)))*12+MONTH(H$6)-MONTH(CHOOSE(H19,Rollover!$K$7,Rollover!$X$7,Rollover!$AK$7)))</f>
        <v>0</v>
      </c>
      <c r="I20" s="114">
        <f>IF(OR(I19=0,I19=4),0,(YEAR(I$6)-YEAR(CHOOSE(I19,Rollover!$K$7,Rollover!$X$7,Rollover!$AK$7)))*12+MONTH(I$6)-MONTH(CHOOSE(I19,Rollover!$K$7,Rollover!$X$7,Rollover!$AK$7)))</f>
        <v>0</v>
      </c>
      <c r="J20" s="114">
        <f>IF(OR(J19=0,J19=4),0,(YEAR(J$6)-YEAR(CHOOSE(J19,Rollover!$K$7,Rollover!$X$7,Rollover!$AK$7)))*12+MONTH(J$6)-MONTH(CHOOSE(J19,Rollover!$K$7,Rollover!$X$7,Rollover!$AK$7)))</f>
        <v>0</v>
      </c>
      <c r="K20" s="114">
        <f>IF(OR(K19=0,K19=4),0,(YEAR(K$6)-YEAR(CHOOSE(K19,Rollover!$K$7,Rollover!$X$7,Rollover!$AK$7)))*12+MONTH(K$6)-MONTH(CHOOSE(K19,Rollover!$K$7,Rollover!$X$7,Rollover!$AK$7)))</f>
        <v>0</v>
      </c>
      <c r="L20" s="114">
        <f>IF(OR(L19=0,L19=4),0,(YEAR(L$6)-YEAR(CHOOSE(L19,Rollover!$K$7,Rollover!$X$7,Rollover!$AK$7)))*12+MONTH(L$6)-MONTH(CHOOSE(L19,Rollover!$K$7,Rollover!$X$7,Rollover!$AK$7)))</f>
        <v>0</v>
      </c>
      <c r="M20" s="114">
        <f>IF(OR(M19=0,M19=4),0,(YEAR(M$6)-YEAR(CHOOSE(M19,Rollover!$K$7,Rollover!$X$7,Rollover!$AK$7)))*12+MONTH(M$6)-MONTH(CHOOSE(M19,Rollover!$K$7,Rollover!$X$7,Rollover!$AK$7)))</f>
        <v>0</v>
      </c>
      <c r="N20" s="114">
        <f>IF(OR(N19=0,N19=4),0,(YEAR(N$6)-YEAR(CHOOSE(N19,Rollover!$K$7,Rollover!$X$7,Rollover!$AK$7)))*12+MONTH(N$6)-MONTH(CHOOSE(N19,Rollover!$K$7,Rollover!$X$7,Rollover!$AK$7)))</f>
        <v>0</v>
      </c>
      <c r="O20" s="114">
        <f>IF(OR(O19=0,O19=4),0,(YEAR(O$6)-YEAR(CHOOSE(O19,Rollover!$K$7,Rollover!$X$7,Rollover!$AK$7)))*12+MONTH(O$6)-MONTH(CHOOSE(O19,Rollover!$K$7,Rollover!$X$7,Rollover!$AK$7)))</f>
        <v>0</v>
      </c>
      <c r="P20" s="114">
        <f>IF(OR(P19=0,P19=4),0,(YEAR(P$6)-YEAR(CHOOSE(P19,Rollover!$K$7,Rollover!$X$7,Rollover!$AK$7)))*12+MONTH(P$6)-MONTH(CHOOSE(P19,Rollover!$K$7,Rollover!$X$7,Rollover!$AK$7)))</f>
        <v>0</v>
      </c>
      <c r="Q20" s="114">
        <f>IF(OR(Q19=0,Q19=4),0,(YEAR(Q$6)-YEAR(CHOOSE(Q19,Rollover!$K$7,Rollover!$X$7,Rollover!$AK$7)))*12+MONTH(Q$6)-MONTH(CHOOSE(Q19,Rollover!$K$7,Rollover!$X$7,Rollover!$AK$7)))</f>
        <v>0</v>
      </c>
      <c r="R20" s="114">
        <f>IF(OR(R19=0,R19=4),0,(YEAR(R$6)-YEAR(CHOOSE(R19,Rollover!$K$7,Rollover!$X$7,Rollover!$AK$7)))*12+MONTH(R$6)-MONTH(CHOOSE(R19,Rollover!$K$7,Rollover!$X$7,Rollover!$AK$7)))</f>
        <v>0</v>
      </c>
      <c r="S20" s="114">
        <f>IF(OR(S19=0,S19=4),0,(YEAR(S$6)-YEAR(CHOOSE(S19,Rollover!$K$7,Rollover!$X$7,Rollover!$AK$7)))*12+MONTH(S$6)-MONTH(CHOOSE(S19,Rollover!$K$7,Rollover!$X$7,Rollover!$AK$7)))</f>
        <v>0</v>
      </c>
      <c r="T20" s="114">
        <f>IF(OR(T19=0,T19=4),0,(YEAR(T$6)-YEAR(CHOOSE(T19,Rollover!$K$7,Rollover!$X$7,Rollover!$AK$7)))*12+MONTH(T$6)-MONTH(CHOOSE(T19,Rollover!$K$7,Rollover!$X$7,Rollover!$AK$7)))</f>
        <v>0</v>
      </c>
      <c r="U20" s="114">
        <f>IF(OR(U19=0,U19=4),0,(YEAR(U$6)-YEAR(CHOOSE(U19,Rollover!$K$7,Rollover!$X$7,Rollover!$AK$7)))*12+MONTH(U$6)-MONTH(CHOOSE(U19,Rollover!$K$7,Rollover!$X$7,Rollover!$AK$7)))</f>
        <v>0</v>
      </c>
      <c r="V20" s="114">
        <f>IF(OR(V19=0,V19=4),0,(YEAR(V$6)-YEAR(CHOOSE(V19,Rollover!$K$7,Rollover!$X$7,Rollover!$AK$7)))*12+MONTH(V$6)-MONTH(CHOOSE(V19,Rollover!$K$7,Rollover!$X$7,Rollover!$AK$7)))</f>
        <v>0</v>
      </c>
      <c r="W20" s="114">
        <f>IF(OR(W19=0,W19=4),0,(YEAR(W$6)-YEAR(CHOOSE(W19,Rollover!$K$7,Rollover!$X$7,Rollover!$AK$7)))*12+MONTH(W$6)-MONTH(CHOOSE(W19,Rollover!$K$7,Rollover!$X$7,Rollover!$AK$7)))</f>
        <v>0</v>
      </c>
      <c r="X20" s="114">
        <f>IF(OR(X19=0,X19=4),0,(YEAR(X$6)-YEAR(CHOOSE(X19,Rollover!$K$7,Rollover!$X$7,Rollover!$AK$7)))*12+MONTH(X$6)-MONTH(CHOOSE(X19,Rollover!$K$7,Rollover!$X$7,Rollover!$AK$7)))</f>
        <v>0</v>
      </c>
      <c r="Y20" s="114">
        <f>IF(OR(Y19=0,Y19=4),0,(YEAR(Y$6)-YEAR(CHOOSE(Y19,Rollover!$K$7,Rollover!$X$7,Rollover!$AK$7)))*12+MONTH(Y$6)-MONTH(CHOOSE(Y19,Rollover!$K$7,Rollover!$X$7,Rollover!$AK$7)))</f>
        <v>0</v>
      </c>
      <c r="Z20" s="114">
        <f>IF(OR(Z19=0,Z19=4),0,(YEAR(Z$6)-YEAR(CHOOSE(Z19,Rollover!$K$7,Rollover!$X$7,Rollover!$AK$7)))*12+MONTH(Z$6)-MONTH(CHOOSE(Z19,Rollover!$K$7,Rollover!$X$7,Rollover!$AK$7)))</f>
        <v>0</v>
      </c>
      <c r="AA20" s="114">
        <f>IF(OR(AA19=0,AA19=4),0,(YEAR(AA$6)-YEAR(CHOOSE(AA19,Rollover!$K$7,Rollover!$X$7,Rollover!$AK$7)))*12+MONTH(AA$6)-MONTH(CHOOSE(AA19,Rollover!$K$7,Rollover!$X$7,Rollover!$AK$7)))</f>
        <v>0</v>
      </c>
      <c r="AB20" s="114">
        <f>IF(OR(AB19=0,AB19=4),0,(YEAR(AB$6)-YEAR(CHOOSE(AB19,Rollover!$K$7,Rollover!$X$7,Rollover!$AK$7)))*12+MONTH(AB$6)-MONTH(CHOOSE(AB19,Rollover!$K$7,Rollover!$X$7,Rollover!$AK$7)))</f>
        <v>0</v>
      </c>
      <c r="AC20" s="114">
        <f>IF(OR(AC19=0,AC19=4),0,(YEAR(AC$6)-YEAR(CHOOSE(AC19,Rollover!$K$7,Rollover!$X$7,Rollover!$AK$7)))*12+MONTH(AC$6)-MONTH(CHOOSE(AC19,Rollover!$K$7,Rollover!$X$7,Rollover!$AK$7)))</f>
        <v>0</v>
      </c>
      <c r="AD20" s="114">
        <f>IF(OR(AD19=0,AD19=4),0,(YEAR(AD$6)-YEAR(CHOOSE(AD19,Rollover!$K$7,Rollover!$X$7,Rollover!$AK$7)))*12+MONTH(AD$6)-MONTH(CHOOSE(AD19,Rollover!$K$7,Rollover!$X$7,Rollover!$AK$7)))</f>
        <v>0</v>
      </c>
      <c r="AE20" s="114">
        <f>IF(OR(AE19=0,AE19=4),0,(YEAR(AE$6)-YEAR(CHOOSE(AE19,Rollover!$K$7,Rollover!$X$7,Rollover!$AK$7)))*12+MONTH(AE$6)-MONTH(CHOOSE(AE19,Rollover!$K$7,Rollover!$X$7,Rollover!$AK$7)))</f>
        <v>0</v>
      </c>
      <c r="AF20" s="114">
        <f>IF(OR(AF19=0,AF19=4),0,(YEAR(AF$6)-YEAR(CHOOSE(AF19,Rollover!$K$7,Rollover!$X$7,Rollover!$AK$7)))*12+MONTH(AF$6)-MONTH(CHOOSE(AF19,Rollover!$K$7,Rollover!$X$7,Rollover!$AK$7)))</f>
        <v>0</v>
      </c>
      <c r="AG20" s="114">
        <f>IF(OR(AG19=0,AG19=4),0,(YEAR(AG$6)-YEAR(CHOOSE(AG19,Rollover!$K$7,Rollover!$X$7,Rollover!$AK$7)))*12+MONTH(AG$6)-MONTH(CHOOSE(AG19,Rollover!$K$7,Rollover!$X$7,Rollover!$AK$7)))</f>
        <v>0</v>
      </c>
      <c r="AH20" s="114">
        <f>IF(OR(AH19=0,AH19=4),0,(YEAR(AH$6)-YEAR(CHOOSE(AH19,Rollover!$K$7,Rollover!$X$7,Rollover!$AK$7)))*12+MONTH(AH$6)-MONTH(CHOOSE(AH19,Rollover!$K$7,Rollover!$X$7,Rollover!$AK$7)))</f>
        <v>0</v>
      </c>
      <c r="AI20" s="114">
        <f>IF(OR(AI19=0,AI19=4),0,(YEAR(AI$6)-YEAR(CHOOSE(AI19,Rollover!$K$7,Rollover!$X$7,Rollover!$AK$7)))*12+MONTH(AI$6)-MONTH(CHOOSE(AI19,Rollover!$K$7,Rollover!$X$7,Rollover!$AK$7)))</f>
        <v>0</v>
      </c>
      <c r="AJ20" s="114">
        <f>IF(OR(AJ19=0,AJ19=4),0,(YEAR(AJ$6)-YEAR(CHOOSE(AJ19,Rollover!$K$7,Rollover!$X$7,Rollover!$AK$7)))*12+MONTH(AJ$6)-MONTH(CHOOSE(AJ19,Rollover!$K$7,Rollover!$X$7,Rollover!$AK$7)))</f>
        <v>0</v>
      </c>
      <c r="AK20" s="114">
        <f>IF(OR(AK19=0,AK19=4),0,(YEAR(AK$6)-YEAR(CHOOSE(AK19,Rollover!$K$7,Rollover!$X$7,Rollover!$AK$7)))*12+MONTH(AK$6)-MONTH(CHOOSE(AK19,Rollover!$K$7,Rollover!$X$7,Rollover!$AK$7)))</f>
        <v>0</v>
      </c>
      <c r="AL20" s="114">
        <f>IF(OR(AL19=0,AL19=4),0,(YEAR(AL$6)-YEAR(CHOOSE(AL19,Rollover!$K$7,Rollover!$X$7,Rollover!$AK$7)))*12+MONTH(AL$6)-MONTH(CHOOSE(AL19,Rollover!$K$7,Rollover!$X$7,Rollover!$AK$7)))</f>
        <v>0</v>
      </c>
      <c r="AM20" s="114">
        <f>IF(OR(AM19=0,AM19=4),0,(YEAR(AM$6)-YEAR(CHOOSE(AM19,Rollover!$K$7,Rollover!$X$7,Rollover!$AK$7)))*12+MONTH(AM$6)-MONTH(CHOOSE(AM19,Rollover!$K$7,Rollover!$X$7,Rollover!$AK$7)))</f>
        <v>0</v>
      </c>
      <c r="AN20" s="114">
        <f>IF(OR(AN19=0,AN19=4),0,(YEAR(AN$6)-YEAR(CHOOSE(AN19,Rollover!$K$7,Rollover!$X$7,Rollover!$AK$7)))*12+MONTH(AN$6)-MONTH(CHOOSE(AN19,Rollover!$K$7,Rollover!$X$7,Rollover!$AK$7)))</f>
        <v>0</v>
      </c>
      <c r="AO20" s="114">
        <f>IF(OR(AO19=0,AO19=4),0,(YEAR(AO$6)-YEAR(CHOOSE(AO19,Rollover!$K$7,Rollover!$X$7,Rollover!$AK$7)))*12+MONTH(AO$6)-MONTH(CHOOSE(AO19,Rollover!$K$7,Rollover!$X$7,Rollover!$AK$7)))</f>
        <v>0</v>
      </c>
      <c r="AP20" s="114">
        <f>IF(OR(AP19=0,AP19=4),0,(YEAR(AP$6)-YEAR(CHOOSE(AP19,Rollover!$K$7,Rollover!$X$7,Rollover!$AK$7)))*12+MONTH(AP$6)-MONTH(CHOOSE(AP19,Rollover!$K$7,Rollover!$X$7,Rollover!$AK$7)))</f>
        <v>0</v>
      </c>
      <c r="AQ20" s="114">
        <f>IF(OR(AQ19=0,AQ19=4),0,(YEAR(AQ$6)-YEAR(CHOOSE(AQ19,Rollover!$K$7,Rollover!$X$7,Rollover!$AK$7)))*12+MONTH(AQ$6)-MONTH(CHOOSE(AQ19,Rollover!$K$7,Rollover!$X$7,Rollover!$AK$7)))</f>
        <v>0</v>
      </c>
      <c r="AR20" s="114">
        <f>IF(OR(AR19=0,AR19=4),0,(YEAR(AR$6)-YEAR(CHOOSE(AR19,Rollover!$K$7,Rollover!$X$7,Rollover!$AK$7)))*12+MONTH(AR$6)-MONTH(CHOOSE(AR19,Rollover!$K$7,Rollover!$X$7,Rollover!$AK$7)))</f>
        <v>0</v>
      </c>
      <c r="AS20" s="114">
        <f>IF(OR(AS19=0,AS19=4),0,(YEAR(AS$6)-YEAR(CHOOSE(AS19,Rollover!$K$7,Rollover!$X$7,Rollover!$AK$7)))*12+MONTH(AS$6)-MONTH(CHOOSE(AS19,Rollover!$K$7,Rollover!$X$7,Rollover!$AK$7)))</f>
        <v>0</v>
      </c>
      <c r="AT20" s="114">
        <f>IF(OR(AT19=0,AT19=4),0,(YEAR(AT$6)-YEAR(CHOOSE(AT19,Rollover!$K$7,Rollover!$X$7,Rollover!$AK$7)))*12+MONTH(AT$6)-MONTH(CHOOSE(AT19,Rollover!$K$7,Rollover!$X$7,Rollover!$AK$7)))</f>
        <v>0</v>
      </c>
      <c r="AU20" s="114">
        <f>IF(OR(AU19=0,AU19=4),0,(YEAR(AU$6)-YEAR(CHOOSE(AU19,Rollover!$K$7,Rollover!$X$7,Rollover!$AK$7)))*12+MONTH(AU$6)-MONTH(CHOOSE(AU19,Rollover!$K$7,Rollover!$X$7,Rollover!$AK$7)))</f>
        <v>0</v>
      </c>
      <c r="AV20" s="114">
        <f>IF(OR(AV19=0,AV19=4),0,(YEAR(AV$6)-YEAR(CHOOSE(AV19,Rollover!$K$7,Rollover!$X$7,Rollover!$AK$7)))*12+MONTH(AV$6)-MONTH(CHOOSE(AV19,Rollover!$K$7,Rollover!$X$7,Rollover!$AK$7)))</f>
        <v>0</v>
      </c>
      <c r="AW20" s="114">
        <f>IF(OR(AW19=0,AW19=4),0,(YEAR(AW$6)-YEAR(CHOOSE(AW19,Rollover!$K$7,Rollover!$X$7,Rollover!$AK$7)))*12+MONTH(AW$6)-MONTH(CHOOSE(AW19,Rollover!$K$7,Rollover!$X$7,Rollover!$AK$7)))</f>
        <v>0</v>
      </c>
      <c r="AX20" s="114">
        <f>IF(OR(AX19=0,AX19=4),0,(YEAR(AX$6)-YEAR(CHOOSE(AX19,Rollover!$K$7,Rollover!$X$7,Rollover!$AK$7)))*12+MONTH(AX$6)-MONTH(CHOOSE(AX19,Rollover!$K$7,Rollover!$X$7,Rollover!$AK$7)))</f>
        <v>0</v>
      </c>
      <c r="AY20" s="114">
        <f>IF(OR(AY19=0,AY19=4),0,(YEAR(AY$6)-YEAR(CHOOSE(AY19,Rollover!$K$7,Rollover!$X$7,Rollover!$AK$7)))*12+MONTH(AY$6)-MONTH(CHOOSE(AY19,Rollover!$K$7,Rollover!$X$7,Rollover!$AK$7)))</f>
        <v>0</v>
      </c>
      <c r="AZ20" s="114">
        <f>IF(OR(AZ19=0,AZ19=4),0,(YEAR(AZ$6)-YEAR(CHOOSE(AZ19,Rollover!$K$7,Rollover!$X$7,Rollover!$AK$7)))*12+MONTH(AZ$6)-MONTH(CHOOSE(AZ19,Rollover!$K$7,Rollover!$X$7,Rollover!$AK$7)))</f>
        <v>0</v>
      </c>
      <c r="BA20" s="114">
        <f>IF(OR(BA19=0,BA19=4),0,(YEAR(BA$6)-YEAR(CHOOSE(BA19,Rollover!$K$7,Rollover!$X$7,Rollover!$AK$7)))*12+MONTH(BA$6)-MONTH(CHOOSE(BA19,Rollover!$K$7,Rollover!$X$7,Rollover!$AK$7)))</f>
        <v>0</v>
      </c>
      <c r="BB20" s="114">
        <f>IF(OR(BB19=0,BB19=4),0,(YEAR(BB$6)-YEAR(CHOOSE(BB19,Rollover!$K$7,Rollover!$X$7,Rollover!$AK$7)))*12+MONTH(BB$6)-MONTH(CHOOSE(BB19,Rollover!$K$7,Rollover!$X$7,Rollover!$AK$7)))</f>
        <v>0</v>
      </c>
      <c r="BC20" s="114">
        <f>IF(OR(BC19=0,BC19=4),0,(YEAR(BC$6)-YEAR(CHOOSE(BC19,Rollover!$K$7,Rollover!$X$7,Rollover!$AK$7)))*12+MONTH(BC$6)-MONTH(CHOOSE(BC19,Rollover!$K$7,Rollover!$X$7,Rollover!$AK$7)))</f>
        <v>0</v>
      </c>
      <c r="BD20" s="114">
        <f>IF(OR(BD19=0,BD19=4),0,(YEAR(BD$6)-YEAR(CHOOSE(BD19,Rollover!$K$7,Rollover!$X$7,Rollover!$AK$7)))*12+MONTH(BD$6)-MONTH(CHOOSE(BD19,Rollover!$K$7,Rollover!$X$7,Rollover!$AK$7)))</f>
        <v>0</v>
      </c>
      <c r="BE20" s="114">
        <f>IF(OR(BE19=0,BE19=4),0,(YEAR(BE$6)-YEAR(CHOOSE(BE19,Rollover!$K$7,Rollover!$X$7,Rollover!$AK$7)))*12+MONTH(BE$6)-MONTH(CHOOSE(BE19,Rollover!$K$7,Rollover!$X$7,Rollover!$AK$7)))</f>
        <v>0</v>
      </c>
      <c r="BF20" s="114">
        <f>IF(OR(BF19=0,BF19=4),0,(YEAR(BF$6)-YEAR(CHOOSE(BF19,Rollover!$K$7,Rollover!$X$7,Rollover!$AK$7)))*12+MONTH(BF$6)-MONTH(CHOOSE(BF19,Rollover!$K$7,Rollover!$X$7,Rollover!$AK$7)))</f>
        <v>0</v>
      </c>
      <c r="BG20" s="114">
        <f>IF(OR(BG19=0,BG19=4),0,(YEAR(BG$6)-YEAR(CHOOSE(BG19,Rollover!$K$7,Rollover!$X$7,Rollover!$AK$7)))*12+MONTH(BG$6)-MONTH(CHOOSE(BG19,Rollover!$K$7,Rollover!$X$7,Rollover!$AK$7)))</f>
        <v>0</v>
      </c>
      <c r="BH20" s="114">
        <f>IF(OR(BH19=0,BH19=4),0,(YEAR(BH$6)-YEAR(CHOOSE(BH19,Rollover!$K$7,Rollover!$X$7,Rollover!$AK$7)))*12+MONTH(BH$6)-MONTH(CHOOSE(BH19,Rollover!$K$7,Rollover!$X$7,Rollover!$AK$7)))</f>
        <v>0</v>
      </c>
      <c r="BI20" s="114">
        <f>IF(OR(BI19=0,BI19=4),0,(YEAR(BI$6)-YEAR(CHOOSE(BI19,Rollover!$K$7,Rollover!$X$7,Rollover!$AK$7)))*12+MONTH(BI$6)-MONTH(CHOOSE(BI19,Rollover!$K$7,Rollover!$X$7,Rollover!$AK$7)))</f>
        <v>0</v>
      </c>
      <c r="BJ20" s="114">
        <f>IF(OR(BJ19=0,BJ19=4),0,(YEAR(BJ$6)-YEAR(CHOOSE(BJ19,Rollover!$K$7,Rollover!$X$7,Rollover!$AK$7)))*12+MONTH(BJ$6)-MONTH(CHOOSE(BJ19,Rollover!$K$7,Rollover!$X$7,Rollover!$AK$7)))</f>
        <v>0</v>
      </c>
      <c r="BK20" s="114">
        <f>IF(OR(BK19=0,BK19=4),0,(YEAR(BK$6)-YEAR(CHOOSE(BK19,Rollover!$K$7,Rollover!$X$7,Rollover!$AK$7)))*12+MONTH(BK$6)-MONTH(CHOOSE(BK19,Rollover!$K$7,Rollover!$X$7,Rollover!$AK$7)))</f>
        <v>0</v>
      </c>
      <c r="BL20" s="114">
        <f>IF(OR(BL19=0,BL19=4),0,(YEAR(BL$6)-YEAR(CHOOSE(BL19,Rollover!$K$7,Rollover!$X$7,Rollover!$AK$7)))*12+MONTH(BL$6)-MONTH(CHOOSE(BL19,Rollover!$K$7,Rollover!$X$7,Rollover!$AK$7)))</f>
        <v>0</v>
      </c>
      <c r="BM20" s="114">
        <f>IF(OR(BM19=0,BM19=4),0,(YEAR(BM$6)-YEAR(CHOOSE(BM19,Rollover!$K$7,Rollover!$X$7,Rollover!$AK$7)))*12+MONTH(BM$6)-MONTH(CHOOSE(BM19,Rollover!$K$7,Rollover!$X$7,Rollover!$AK$7)))</f>
        <v>0</v>
      </c>
      <c r="BN20" s="114">
        <f>IF(OR(BN19=0,BN19=4),0,(YEAR(BN$6)-YEAR(CHOOSE(BN19,Rollover!$K$7,Rollover!$X$7,Rollover!$AK$7)))*12+MONTH(BN$6)-MONTH(CHOOSE(BN19,Rollover!$K$7,Rollover!$X$7,Rollover!$AK$7)))</f>
        <v>0</v>
      </c>
      <c r="BO20" s="114">
        <f>IF(OR(BO19=0,BO19=4),0,(YEAR(BO$6)-YEAR(CHOOSE(BO19,Rollover!$K$7,Rollover!$X$7,Rollover!$AK$7)))*12+MONTH(BO$6)-MONTH(CHOOSE(BO19,Rollover!$K$7,Rollover!$X$7,Rollover!$AK$7)))</f>
        <v>0</v>
      </c>
      <c r="BP20" s="114">
        <f>IF(OR(BP19=0,BP19=4),0,(YEAR(BP$6)-YEAR(CHOOSE(BP19,Rollover!$K$7,Rollover!$X$7,Rollover!$AK$7)))*12+MONTH(BP$6)-MONTH(CHOOSE(BP19,Rollover!$K$7,Rollover!$X$7,Rollover!$AK$7)))</f>
        <v>0</v>
      </c>
      <c r="BQ20" s="114">
        <f>IF(OR(BQ19=0,BQ19=4),0,(YEAR(BQ$6)-YEAR(CHOOSE(BQ19,Rollover!$K$7,Rollover!$X$7,Rollover!$AK$7)))*12+MONTH(BQ$6)-MONTH(CHOOSE(BQ19,Rollover!$K$7,Rollover!$X$7,Rollover!$AK$7)))</f>
        <v>0</v>
      </c>
      <c r="BR20" s="114">
        <f>IF(OR(BR19=0,BR19=4),0,(YEAR(BR$6)-YEAR(CHOOSE(BR19,Rollover!$K$7,Rollover!$X$7,Rollover!$AK$7)))*12+MONTH(BR$6)-MONTH(CHOOSE(BR19,Rollover!$K$7,Rollover!$X$7,Rollover!$AK$7)))</f>
        <v>0</v>
      </c>
      <c r="BS20" s="114">
        <f>IF(OR(BS19=0,BS19=4),0,(YEAR(BS$6)-YEAR(CHOOSE(BS19,Rollover!$K$7,Rollover!$X$7,Rollover!$AK$7)))*12+MONTH(BS$6)-MONTH(CHOOSE(BS19,Rollover!$K$7,Rollover!$X$7,Rollover!$AK$7)))</f>
        <v>0</v>
      </c>
      <c r="BT20" s="114">
        <f>IF(OR(BT19=0,BT19=4),0,(YEAR(BT$6)-YEAR(CHOOSE(BT19,Rollover!$K$7,Rollover!$X$7,Rollover!$AK$7)))*12+MONTH(BT$6)-MONTH(CHOOSE(BT19,Rollover!$K$7,Rollover!$X$7,Rollover!$AK$7)))</f>
        <v>0</v>
      </c>
      <c r="BU20" s="114">
        <f>IF(OR(BU19=0,BU19=4),0,(YEAR(BU$6)-YEAR(CHOOSE(BU19,Rollover!$K$7,Rollover!$X$7,Rollover!$AK$7)))*12+MONTH(BU$6)-MONTH(CHOOSE(BU19,Rollover!$K$7,Rollover!$X$7,Rollover!$AK$7)))</f>
        <v>0</v>
      </c>
      <c r="BV20" s="114">
        <f>IF(OR(BV19=0,BV19=4),0,(YEAR(BV$6)-YEAR(CHOOSE(BV19,Rollover!$K$7,Rollover!$X$7,Rollover!$AK$7)))*12+MONTH(BV$6)-MONTH(CHOOSE(BV19,Rollover!$K$7,Rollover!$X$7,Rollover!$AK$7)))</f>
        <v>-2</v>
      </c>
      <c r="BW20" s="114">
        <f>IF(OR(BW19=0,BW19=4),0,(YEAR(BW$6)-YEAR(CHOOSE(BW19,Rollover!$K$7,Rollover!$X$7,Rollover!$AK$7)))*12+MONTH(BW$6)-MONTH(CHOOSE(BW19,Rollover!$K$7,Rollover!$X$7,Rollover!$AK$7)))</f>
        <v>-1</v>
      </c>
      <c r="BX20" s="114">
        <f>IF(OR(BX19=0,BX19=4),0,(YEAR(BX$6)-YEAR(CHOOSE(BX19,Rollover!$K$7,Rollover!$X$7,Rollover!$AK$7)))*12+MONTH(BX$6)-MONTH(CHOOSE(BX19,Rollover!$K$7,Rollover!$X$7,Rollover!$AK$7)))</f>
        <v>0</v>
      </c>
      <c r="BY20" s="114">
        <f>IF(OR(BY19=0,BY19=4),0,(YEAR(BY$6)-YEAR(CHOOSE(BY19,Rollover!$K$7,Rollover!$X$7,Rollover!$AK$7)))*12+MONTH(BY$6)-MONTH(CHOOSE(BY19,Rollover!$K$7,Rollover!$X$7,Rollover!$AK$7)))</f>
        <v>1</v>
      </c>
      <c r="BZ20" s="114">
        <f>IF(OR(BZ19=0,BZ19=4),0,(YEAR(BZ$6)-YEAR(CHOOSE(BZ19,Rollover!$K$7,Rollover!$X$7,Rollover!$AK$7)))*12+MONTH(BZ$6)-MONTH(CHOOSE(BZ19,Rollover!$K$7,Rollover!$X$7,Rollover!$AK$7)))</f>
        <v>2</v>
      </c>
      <c r="CA20" s="114">
        <f>IF(OR(CA19=0,CA19=4),0,(YEAR(CA$6)-YEAR(CHOOSE(CA19,Rollover!$K$7,Rollover!$X$7,Rollover!$AK$7)))*12+MONTH(CA$6)-MONTH(CHOOSE(CA19,Rollover!$K$7,Rollover!$X$7,Rollover!$AK$7)))</f>
        <v>3</v>
      </c>
      <c r="CB20" s="114">
        <f>IF(OR(CB19=0,CB19=4),0,(YEAR(CB$6)-YEAR(CHOOSE(CB19,Rollover!$K$7,Rollover!$X$7,Rollover!$AK$7)))*12+MONTH(CB$6)-MONTH(CHOOSE(CB19,Rollover!$K$7,Rollover!$X$7,Rollover!$AK$7)))</f>
        <v>4</v>
      </c>
      <c r="CC20" s="114">
        <f>IF(OR(CC19=0,CC19=4),0,(YEAR(CC$6)-YEAR(CHOOSE(CC19,Rollover!$K$7,Rollover!$X$7,Rollover!$AK$7)))*12+MONTH(CC$6)-MONTH(CHOOSE(CC19,Rollover!$K$7,Rollover!$X$7,Rollover!$AK$7)))</f>
        <v>5</v>
      </c>
      <c r="CD20" s="114">
        <f>IF(OR(CD19=0,CD19=4),0,(YEAR(CD$6)-YEAR(CHOOSE(CD19,Rollover!$K$7,Rollover!$X$7,Rollover!$AK$7)))*12+MONTH(CD$6)-MONTH(CHOOSE(CD19,Rollover!$K$7,Rollover!$X$7,Rollover!$AK$7)))</f>
        <v>6</v>
      </c>
      <c r="CE20" s="114">
        <f>IF(OR(CE19=0,CE19=4),0,(YEAR(CE$6)-YEAR(CHOOSE(CE19,Rollover!$K$7,Rollover!$X$7,Rollover!$AK$7)))*12+MONTH(CE$6)-MONTH(CHOOSE(CE19,Rollover!$K$7,Rollover!$X$7,Rollover!$AK$7)))</f>
        <v>7</v>
      </c>
      <c r="CF20" s="114">
        <f>IF(OR(CF19=0,CF19=4),0,(YEAR(CF$6)-YEAR(CHOOSE(CF19,Rollover!$K$7,Rollover!$X$7,Rollover!$AK$7)))*12+MONTH(CF$6)-MONTH(CHOOSE(CF19,Rollover!$K$7,Rollover!$X$7,Rollover!$AK$7)))</f>
        <v>8</v>
      </c>
      <c r="CG20" s="114">
        <f>IF(OR(CG19=0,CG19=4),0,(YEAR(CG$6)-YEAR(CHOOSE(CG19,Rollover!$K$7,Rollover!$X$7,Rollover!$AK$7)))*12+MONTH(CG$6)-MONTH(CHOOSE(CG19,Rollover!$K$7,Rollover!$X$7,Rollover!$AK$7)))</f>
        <v>9</v>
      </c>
      <c r="CH20" s="114">
        <f>IF(OR(CH19=0,CH19=4),0,(YEAR(CH$6)-YEAR(CHOOSE(CH19,Rollover!$K$7,Rollover!$X$7,Rollover!$AK$7)))*12+MONTH(CH$6)-MONTH(CHOOSE(CH19,Rollover!$K$7,Rollover!$X$7,Rollover!$AK$7)))</f>
        <v>10</v>
      </c>
      <c r="CI20" s="114">
        <f>IF(OR(CI19=0,CI19=4),0,(YEAR(CI$6)-YEAR(CHOOSE(CI19,Rollover!$K$7,Rollover!$X$7,Rollover!$AK$7)))*12+MONTH(CI$6)-MONTH(CHOOSE(CI19,Rollover!$K$7,Rollover!$X$7,Rollover!$AK$7)))</f>
        <v>11</v>
      </c>
      <c r="CJ20" s="114">
        <f>IF(OR(CJ19=0,CJ19=4),0,(YEAR(CJ$6)-YEAR(CHOOSE(CJ19,Rollover!$K$7,Rollover!$X$7,Rollover!$AK$7)))*12+MONTH(CJ$6)-MONTH(CHOOSE(CJ19,Rollover!$K$7,Rollover!$X$7,Rollover!$AK$7)))</f>
        <v>12</v>
      </c>
      <c r="CK20" s="114">
        <f>IF(OR(CK19=0,CK19=4),0,(YEAR(CK$6)-YEAR(CHOOSE(CK19,Rollover!$K$7,Rollover!$X$7,Rollover!$AK$7)))*12+MONTH(CK$6)-MONTH(CHOOSE(CK19,Rollover!$K$7,Rollover!$X$7,Rollover!$AK$7)))</f>
        <v>13</v>
      </c>
      <c r="CL20" s="114">
        <f>IF(OR(CL19=0,CL19=4),0,(YEAR(CL$6)-YEAR(CHOOSE(CL19,Rollover!$K$7,Rollover!$X$7,Rollover!$AK$7)))*12+MONTH(CL$6)-MONTH(CHOOSE(CL19,Rollover!$K$7,Rollover!$X$7,Rollover!$AK$7)))</f>
        <v>14</v>
      </c>
      <c r="CM20" s="114">
        <f>IF(OR(CM19=0,CM19=4),0,(YEAR(CM$6)-YEAR(CHOOSE(CM19,Rollover!$K$7,Rollover!$X$7,Rollover!$AK$7)))*12+MONTH(CM$6)-MONTH(CHOOSE(CM19,Rollover!$K$7,Rollover!$X$7,Rollover!$AK$7)))</f>
        <v>15</v>
      </c>
      <c r="CN20" s="114">
        <f>IF(OR(CN19=0,CN19=4),0,(YEAR(CN$6)-YEAR(CHOOSE(CN19,Rollover!$K$7,Rollover!$X$7,Rollover!$AK$7)))*12+MONTH(CN$6)-MONTH(CHOOSE(CN19,Rollover!$K$7,Rollover!$X$7,Rollover!$AK$7)))</f>
        <v>16</v>
      </c>
      <c r="CO20" s="114">
        <f>IF(OR(CO19=0,CO19=4),0,(YEAR(CO$6)-YEAR(CHOOSE(CO19,Rollover!$K$7,Rollover!$X$7,Rollover!$AK$7)))*12+MONTH(CO$6)-MONTH(CHOOSE(CO19,Rollover!$K$7,Rollover!$X$7,Rollover!$AK$7)))</f>
        <v>17</v>
      </c>
      <c r="CP20" s="114">
        <f>IF(OR(CP19=0,CP19=4),0,(YEAR(CP$6)-YEAR(CHOOSE(CP19,Rollover!$K$7,Rollover!$X$7,Rollover!$AK$7)))*12+MONTH(CP$6)-MONTH(CHOOSE(CP19,Rollover!$K$7,Rollover!$X$7,Rollover!$AK$7)))</f>
        <v>18</v>
      </c>
      <c r="CQ20" s="114">
        <f>IF(OR(CQ19=0,CQ19=4),0,(YEAR(CQ$6)-YEAR(CHOOSE(CQ19,Rollover!$K$7,Rollover!$X$7,Rollover!$AK$7)))*12+MONTH(CQ$6)-MONTH(CHOOSE(CQ19,Rollover!$K$7,Rollover!$X$7,Rollover!$AK$7)))</f>
        <v>19</v>
      </c>
      <c r="CR20" s="114">
        <f>IF(OR(CR19=0,CR19=4),0,(YEAR(CR$6)-YEAR(CHOOSE(CR19,Rollover!$K$7,Rollover!$X$7,Rollover!$AK$7)))*12+MONTH(CR$6)-MONTH(CHOOSE(CR19,Rollover!$K$7,Rollover!$X$7,Rollover!$AK$7)))</f>
        <v>20</v>
      </c>
      <c r="CS20" s="114">
        <f>IF(OR(CS19=0,CS19=4),0,(YEAR(CS$6)-YEAR(CHOOSE(CS19,Rollover!$K$7,Rollover!$X$7,Rollover!$AK$7)))*12+MONTH(CS$6)-MONTH(CHOOSE(CS19,Rollover!$K$7,Rollover!$X$7,Rollover!$AK$7)))</f>
        <v>21</v>
      </c>
      <c r="CT20" s="114">
        <f>IF(OR(CT19=0,CT19=4),0,(YEAR(CT$6)-YEAR(CHOOSE(CT19,Rollover!$K$7,Rollover!$X$7,Rollover!$AK$7)))*12+MONTH(CT$6)-MONTH(CHOOSE(CT19,Rollover!$K$7,Rollover!$X$7,Rollover!$AK$7)))</f>
        <v>22</v>
      </c>
      <c r="CU20" s="114">
        <f>IF(OR(CU19=0,CU19=4),0,(YEAR(CU$6)-YEAR(CHOOSE(CU19,Rollover!$K$7,Rollover!$X$7,Rollover!$AK$7)))*12+MONTH(CU$6)-MONTH(CHOOSE(CU19,Rollover!$K$7,Rollover!$X$7,Rollover!$AK$7)))</f>
        <v>23</v>
      </c>
      <c r="CV20" s="114">
        <f>IF(OR(CV19=0,CV19=4),0,(YEAR(CV$6)-YEAR(CHOOSE(CV19,Rollover!$K$7,Rollover!$X$7,Rollover!$AK$7)))*12+MONTH(CV$6)-MONTH(CHOOSE(CV19,Rollover!$K$7,Rollover!$X$7,Rollover!$AK$7)))</f>
        <v>24</v>
      </c>
      <c r="CW20" s="114">
        <f>IF(OR(CW19=0,CW19=4),0,(YEAR(CW$6)-YEAR(CHOOSE(CW19,Rollover!$K$7,Rollover!$X$7,Rollover!$AK$7)))*12+MONTH(CW$6)-MONTH(CHOOSE(CW19,Rollover!$K$7,Rollover!$X$7,Rollover!$AK$7)))</f>
        <v>25</v>
      </c>
      <c r="CX20" s="114">
        <f>IF(OR(CX19=0,CX19=4),0,(YEAR(CX$6)-YEAR(CHOOSE(CX19,Rollover!$K$7,Rollover!$X$7,Rollover!$AK$7)))*12+MONTH(CX$6)-MONTH(CHOOSE(CX19,Rollover!$K$7,Rollover!$X$7,Rollover!$AK$7)))</f>
        <v>26</v>
      </c>
      <c r="CY20" s="114">
        <f>IF(OR(CY19=0,CY19=4),0,(YEAR(CY$6)-YEAR(CHOOSE(CY19,Rollover!$K$7,Rollover!$X$7,Rollover!$AK$7)))*12+MONTH(CY$6)-MONTH(CHOOSE(CY19,Rollover!$K$7,Rollover!$X$7,Rollover!$AK$7)))</f>
        <v>27</v>
      </c>
      <c r="CZ20" s="114">
        <f>IF(OR(CZ19=0,CZ19=4),0,(YEAR(CZ$6)-YEAR(CHOOSE(CZ19,Rollover!$K$7,Rollover!$X$7,Rollover!$AK$7)))*12+MONTH(CZ$6)-MONTH(CHOOSE(CZ19,Rollover!$K$7,Rollover!$X$7,Rollover!$AK$7)))</f>
        <v>28</v>
      </c>
      <c r="DA20" s="114">
        <f>IF(OR(DA19=0,DA19=4),0,(YEAR(DA$6)-YEAR(CHOOSE(DA19,Rollover!$K$7,Rollover!$X$7,Rollover!$AK$7)))*12+MONTH(DA$6)-MONTH(CHOOSE(DA19,Rollover!$K$7,Rollover!$X$7,Rollover!$AK$7)))</f>
        <v>29</v>
      </c>
      <c r="DB20" s="114">
        <f>IF(OR(DB19=0,DB19=4),0,(YEAR(DB$6)-YEAR(CHOOSE(DB19,Rollover!$K$7,Rollover!$X$7,Rollover!$AK$7)))*12+MONTH(DB$6)-MONTH(CHOOSE(DB19,Rollover!$K$7,Rollover!$X$7,Rollover!$AK$7)))</f>
        <v>30</v>
      </c>
      <c r="DC20" s="114">
        <f>IF(OR(DC19=0,DC19=4),0,(YEAR(DC$6)-YEAR(CHOOSE(DC19,Rollover!$K$7,Rollover!$X$7,Rollover!$AK$7)))*12+MONTH(DC$6)-MONTH(CHOOSE(DC19,Rollover!$K$7,Rollover!$X$7,Rollover!$AK$7)))</f>
        <v>31</v>
      </c>
      <c r="DD20" s="114">
        <f>IF(OR(DD19=0,DD19=4),0,(YEAR(DD$6)-YEAR(CHOOSE(DD19,Rollover!$K$7,Rollover!$X$7,Rollover!$AK$7)))*12+MONTH(DD$6)-MONTH(CHOOSE(DD19,Rollover!$K$7,Rollover!$X$7,Rollover!$AK$7)))</f>
        <v>32</v>
      </c>
      <c r="DE20" s="114">
        <f>IF(OR(DE19=0,DE19=4),0,(YEAR(DE$6)-YEAR(CHOOSE(DE19,Rollover!$K$7,Rollover!$X$7,Rollover!$AK$7)))*12+MONTH(DE$6)-MONTH(CHOOSE(DE19,Rollover!$K$7,Rollover!$X$7,Rollover!$AK$7)))</f>
        <v>33</v>
      </c>
      <c r="DF20" s="114">
        <f>IF(OR(DF19=0,DF19=4),0,(YEAR(DF$6)-YEAR(CHOOSE(DF19,Rollover!$K$7,Rollover!$X$7,Rollover!$AK$7)))*12+MONTH(DF$6)-MONTH(CHOOSE(DF19,Rollover!$K$7,Rollover!$X$7,Rollover!$AK$7)))</f>
        <v>34</v>
      </c>
      <c r="DG20" s="114">
        <f>IF(OR(DG19=0,DG19=4),0,(YEAR(DG$6)-YEAR(CHOOSE(DG19,Rollover!$K$7,Rollover!$X$7,Rollover!$AK$7)))*12+MONTH(DG$6)-MONTH(CHOOSE(DG19,Rollover!$K$7,Rollover!$X$7,Rollover!$AK$7)))</f>
        <v>35</v>
      </c>
      <c r="DH20" s="114">
        <f>IF(OR(DH19=0,DH19=4),0,(YEAR(DH$6)-YEAR(CHOOSE(DH19,Rollover!$K$7,Rollover!$X$7,Rollover!$AK$7)))*12+MONTH(DH$6)-MONTH(CHOOSE(DH19,Rollover!$K$7,Rollover!$X$7,Rollover!$AK$7)))</f>
        <v>36</v>
      </c>
      <c r="DI20" s="114">
        <f>IF(OR(DI19=0,DI19=4),0,(YEAR(DI$6)-YEAR(CHOOSE(DI19,Rollover!$K$7,Rollover!$X$7,Rollover!$AK$7)))*12+MONTH(DI$6)-MONTH(CHOOSE(DI19,Rollover!$K$7,Rollover!$X$7,Rollover!$AK$7)))</f>
        <v>37</v>
      </c>
      <c r="DJ20" s="114">
        <f>IF(OR(DJ19=0,DJ19=4),0,(YEAR(DJ$6)-YEAR(CHOOSE(DJ19,Rollover!$K$7,Rollover!$X$7,Rollover!$AK$7)))*12+MONTH(DJ$6)-MONTH(CHOOSE(DJ19,Rollover!$K$7,Rollover!$X$7,Rollover!$AK$7)))</f>
        <v>38</v>
      </c>
      <c r="DK20" s="114">
        <f>IF(OR(DK19=0,DK19=4),0,(YEAR(DK$6)-YEAR(CHOOSE(DK19,Rollover!$K$7,Rollover!$X$7,Rollover!$AK$7)))*12+MONTH(DK$6)-MONTH(CHOOSE(DK19,Rollover!$K$7,Rollover!$X$7,Rollover!$AK$7)))</f>
        <v>39</v>
      </c>
      <c r="DL20" s="114">
        <f>IF(OR(DL19=0,DL19=4),0,(YEAR(DL$6)-YEAR(CHOOSE(DL19,Rollover!$K$7,Rollover!$X$7,Rollover!$AK$7)))*12+MONTH(DL$6)-MONTH(CHOOSE(DL19,Rollover!$K$7,Rollover!$X$7,Rollover!$AK$7)))</f>
        <v>40</v>
      </c>
      <c r="DM20" s="114">
        <f>IF(OR(DM19=0,DM19=4),0,(YEAR(DM$6)-YEAR(CHOOSE(DM19,Rollover!$K$7,Rollover!$X$7,Rollover!$AK$7)))*12+MONTH(DM$6)-MONTH(CHOOSE(DM19,Rollover!$K$7,Rollover!$X$7,Rollover!$AK$7)))</f>
        <v>41</v>
      </c>
      <c r="DN20" s="114">
        <f>IF(OR(DN19=0,DN19=4),0,(YEAR(DN$6)-YEAR(CHOOSE(DN19,Rollover!$K$7,Rollover!$X$7,Rollover!$AK$7)))*12+MONTH(DN$6)-MONTH(CHOOSE(DN19,Rollover!$K$7,Rollover!$X$7,Rollover!$AK$7)))</f>
        <v>42</v>
      </c>
      <c r="DO20" s="114">
        <f>IF(OR(DO19=0,DO19=4),0,(YEAR(DO$6)-YEAR(CHOOSE(DO19,Rollover!$K$7,Rollover!$X$7,Rollover!$AK$7)))*12+MONTH(DO$6)-MONTH(CHOOSE(DO19,Rollover!$K$7,Rollover!$X$7,Rollover!$AK$7)))</f>
        <v>43</v>
      </c>
      <c r="DP20" s="114">
        <f>IF(OR(DP19=0,DP19=4),0,(YEAR(DP$6)-YEAR(CHOOSE(DP19,Rollover!$K$7,Rollover!$X$7,Rollover!$AK$7)))*12+MONTH(DP$6)-MONTH(CHOOSE(DP19,Rollover!$K$7,Rollover!$X$7,Rollover!$AK$7)))</f>
        <v>44</v>
      </c>
      <c r="DQ20" s="114">
        <f>IF(OR(DQ19=0,DQ19=4),0,(YEAR(DQ$6)-YEAR(CHOOSE(DQ19,Rollover!$K$7,Rollover!$X$7,Rollover!$AK$7)))*12+MONTH(DQ$6)-MONTH(CHOOSE(DQ19,Rollover!$K$7,Rollover!$X$7,Rollover!$AK$7)))</f>
        <v>45</v>
      </c>
      <c r="DR20" s="114">
        <f>IF(OR(DR19=0,DR19=4),0,(YEAR(DR$6)-YEAR(CHOOSE(DR19,Rollover!$K$7,Rollover!$X$7,Rollover!$AK$7)))*12+MONTH(DR$6)-MONTH(CHOOSE(DR19,Rollover!$K$7,Rollover!$X$7,Rollover!$AK$7)))</f>
        <v>46</v>
      </c>
      <c r="DS20" s="114">
        <f>IF(OR(DS19=0,DS19=4),0,(YEAR(DS$6)-YEAR(CHOOSE(DS19,Rollover!$K$7,Rollover!$X$7,Rollover!$AK$7)))*12+MONTH(DS$6)-MONTH(CHOOSE(DS19,Rollover!$K$7,Rollover!$X$7,Rollover!$AK$7)))</f>
        <v>47</v>
      </c>
      <c r="DT20" s="114">
        <f>IF(OR(DT19=0,DT19=4),0,(YEAR(DT$6)-YEAR(CHOOSE(DT19,Rollover!$K$7,Rollover!$X$7,Rollover!$AK$7)))*12+MONTH(DT$6)-MONTH(CHOOSE(DT19,Rollover!$K$7,Rollover!$X$7,Rollover!$AK$7)))</f>
        <v>48</v>
      </c>
      <c r="DU20" s="114">
        <f>IF(OR(DU19=0,DU19=4),0,(YEAR(DU$6)-YEAR(CHOOSE(DU19,Rollover!$K$7,Rollover!$X$7,Rollover!$AK$7)))*12+MONTH(DU$6)-MONTH(CHOOSE(DU19,Rollover!$K$7,Rollover!$X$7,Rollover!$AK$7)))</f>
        <v>49</v>
      </c>
      <c r="DV20" s="114">
        <f>IF(OR(DV19=0,DV19=4),0,(YEAR(DV$6)-YEAR(CHOOSE(DV19,Rollover!$K$7,Rollover!$X$7,Rollover!$AK$7)))*12+MONTH(DV$6)-MONTH(CHOOSE(DV19,Rollover!$K$7,Rollover!$X$7,Rollover!$AK$7)))</f>
        <v>50</v>
      </c>
      <c r="DW20" s="114">
        <f>IF(OR(DW19=0,DW19=4),0,(YEAR(DW$6)-YEAR(CHOOSE(DW19,Rollover!$K$7,Rollover!$X$7,Rollover!$AK$7)))*12+MONTH(DW$6)-MONTH(CHOOSE(DW19,Rollover!$K$7,Rollover!$X$7,Rollover!$AK$7)))</f>
        <v>51</v>
      </c>
      <c r="DX20" s="114">
        <f>IF(OR(DX19=0,DX19=4),0,(YEAR(DX$6)-YEAR(CHOOSE(DX19,Rollover!$K$7,Rollover!$X$7,Rollover!$AK$7)))*12+MONTH(DX$6)-MONTH(CHOOSE(DX19,Rollover!$K$7,Rollover!$X$7,Rollover!$AK$7)))</f>
        <v>52</v>
      </c>
      <c r="DY20" s="114">
        <f>IF(OR(DY19=0,DY19=4),0,(YEAR(DY$6)-YEAR(CHOOSE(DY19,Rollover!$K$7,Rollover!$X$7,Rollover!$AK$7)))*12+MONTH(DY$6)-MONTH(CHOOSE(DY19,Rollover!$K$7,Rollover!$X$7,Rollover!$AK$7)))</f>
        <v>53</v>
      </c>
      <c r="DZ20" s="114">
        <f>IF(OR(DZ19=0,DZ19=4),0,(YEAR(DZ$6)-YEAR(CHOOSE(DZ19,Rollover!$K$7,Rollover!$X$7,Rollover!$AK$7)))*12+MONTH(DZ$6)-MONTH(CHOOSE(DZ19,Rollover!$K$7,Rollover!$X$7,Rollover!$AK$7)))</f>
        <v>54</v>
      </c>
      <c r="EA20" s="114">
        <f>IF(OR(EA19=0,EA19=4),0,(YEAR(EA$6)-YEAR(CHOOSE(EA19,Rollover!$K$7,Rollover!$X$7,Rollover!$AK$7)))*12+MONTH(EA$6)-MONTH(CHOOSE(EA19,Rollover!$K$7,Rollover!$X$7,Rollover!$AK$7)))</f>
        <v>55</v>
      </c>
      <c r="EB20" s="114">
        <f>IF(OR(EB19=0,EB19=4),0,(YEAR(EB$6)-YEAR(CHOOSE(EB19,Rollover!$K$7,Rollover!$X$7,Rollover!$AK$7)))*12+MONTH(EB$6)-MONTH(CHOOSE(EB19,Rollover!$K$7,Rollover!$X$7,Rollover!$AK$7)))</f>
        <v>56</v>
      </c>
      <c r="EC20" s="114">
        <f>IF(OR(EC19=0,EC19=4),0,(YEAR(EC$6)-YEAR(CHOOSE(EC19,Rollover!$K$7,Rollover!$X$7,Rollover!$AK$7)))*12+MONTH(EC$6)-MONTH(CHOOSE(EC19,Rollover!$K$7,Rollover!$X$7,Rollover!$AK$7)))</f>
        <v>57</v>
      </c>
      <c r="ED20" s="114">
        <f>IF(OR(ED19=0,ED19=4),0,(YEAR(ED$6)-YEAR(CHOOSE(ED19,Rollover!$K$7,Rollover!$X$7,Rollover!$AK$7)))*12+MONTH(ED$6)-MONTH(CHOOSE(ED19,Rollover!$K$7,Rollover!$X$7,Rollover!$AK$7)))</f>
        <v>58</v>
      </c>
      <c r="EE20" s="114">
        <f>IF(OR(EE19=0,EE19=4),0,(YEAR(EE$6)-YEAR(CHOOSE(EE19,Rollover!$K$7,Rollover!$X$7,Rollover!$AK$7)))*12+MONTH(EE$6)-MONTH(CHOOSE(EE19,Rollover!$K$7,Rollover!$X$7,Rollover!$AK$7)))</f>
        <v>59</v>
      </c>
      <c r="EF20" s="114">
        <f>IF(OR(EF19=0,EF19=4),0,(YEAR(EF$6)-YEAR(CHOOSE(EF19,Rollover!$K$7,Rollover!$X$7,Rollover!$AK$7)))*12+MONTH(EF$6)-MONTH(CHOOSE(EF19,Rollover!$K$7,Rollover!$X$7,Rollover!$AK$7)))</f>
        <v>60</v>
      </c>
      <c r="EG20" s="114">
        <f>IF(OR(EG19=0,EG19=4),0,(YEAR(EG$6)-YEAR(CHOOSE(EG19,Rollover!$K$7,Rollover!$X$7,Rollover!$AK$7)))*12+MONTH(EG$6)-MONTH(CHOOSE(EG19,Rollover!$K$7,Rollover!$X$7,Rollover!$AK$7)))</f>
        <v>61</v>
      </c>
      <c r="EH20" s="114">
        <f>IF(OR(EH19=0,EH19=4),0,(YEAR(EH$6)-YEAR(CHOOSE(EH19,Rollover!$K$7,Rollover!$X$7,Rollover!$AK$7)))*12+MONTH(EH$6)-MONTH(CHOOSE(EH19,Rollover!$K$7,Rollover!$X$7,Rollover!$AK$7)))</f>
        <v>62</v>
      </c>
      <c r="EI20" s="114">
        <f>IF(OR(EI19=0,EI19=4),0,(YEAR(EI$6)-YEAR(CHOOSE(EI19,Rollover!$K$7,Rollover!$X$7,Rollover!$AK$7)))*12+MONTH(EI$6)-MONTH(CHOOSE(EI19,Rollover!$K$7,Rollover!$X$7,Rollover!$AK$7)))</f>
        <v>63</v>
      </c>
    </row>
    <row r="21">
      <c r="B21" t="s" s="23">
        <v>392</v>
      </c>
      <c r="C21" t="s" s="118">
        <v>10</v>
      </c>
      <c r="D21" t="s" s="118">
        <v>429</v>
      </c>
      <c r="H21" s="115">
        <f>IF(OR(H19=0,H19=4),0,CHOOSE(H19,Rollover!$I$7,Rollover!$V$7,Rollover!$AI$7)*CHOOSE(H19,Rollover!$O$7,Rollover!$AB$7,Rollover!$AO$7)*(1+CHOOSE(H19,Rollover!$P$7,Rollover!$AC$7,Rollover!$AP$7))^(INT(MAX(0,H20)/12))+(1-CHOOSE(H19,Rollover!$I$7,Rollover!$V$7,Rollover!$AI$7))*CHOOSE(H19,Rollover!$N$7,Rollover!$AA$7,Rollover!$AN$7)*(1+Assumptions!$C$25)^(INT(MAX(0,H20)/12)))</f>
        <v>0</v>
      </c>
      <c r="I21" s="115">
        <f>IF(OR(I19=0,I19=4),0,CHOOSE(I19,Rollover!$I$7,Rollover!$V$7,Rollover!$AI$7)*CHOOSE(I19,Rollover!$O$7,Rollover!$AB$7,Rollover!$AO$7)*(1+CHOOSE(I19,Rollover!$P$7,Rollover!$AC$7,Rollover!$AP$7))^(INT(MAX(0,I20)/12))+(1-CHOOSE(I19,Rollover!$I$7,Rollover!$V$7,Rollover!$AI$7))*CHOOSE(I19,Rollover!$N$7,Rollover!$AA$7,Rollover!$AN$7)*(1+Assumptions!$C$25)^(INT(MAX(0,I20)/12)))</f>
        <v>0</v>
      </c>
      <c r="J21" s="115">
        <f>IF(OR(J19=0,J19=4),0,CHOOSE(J19,Rollover!$I$7,Rollover!$V$7,Rollover!$AI$7)*CHOOSE(J19,Rollover!$O$7,Rollover!$AB$7,Rollover!$AO$7)*(1+CHOOSE(J19,Rollover!$P$7,Rollover!$AC$7,Rollover!$AP$7))^(INT(MAX(0,J20)/12))+(1-CHOOSE(J19,Rollover!$I$7,Rollover!$V$7,Rollover!$AI$7))*CHOOSE(J19,Rollover!$N$7,Rollover!$AA$7,Rollover!$AN$7)*(1+Assumptions!$C$25)^(INT(MAX(0,J20)/12)))</f>
        <v>0</v>
      </c>
      <c r="K21" s="115">
        <f>IF(OR(K19=0,K19=4),0,CHOOSE(K19,Rollover!$I$7,Rollover!$V$7,Rollover!$AI$7)*CHOOSE(K19,Rollover!$O$7,Rollover!$AB$7,Rollover!$AO$7)*(1+CHOOSE(K19,Rollover!$P$7,Rollover!$AC$7,Rollover!$AP$7))^(INT(MAX(0,K20)/12))+(1-CHOOSE(K19,Rollover!$I$7,Rollover!$V$7,Rollover!$AI$7))*CHOOSE(K19,Rollover!$N$7,Rollover!$AA$7,Rollover!$AN$7)*(1+Assumptions!$C$25)^(INT(MAX(0,K20)/12)))</f>
        <v>0</v>
      </c>
      <c r="L21" s="115">
        <f>IF(OR(L19=0,L19=4),0,CHOOSE(L19,Rollover!$I$7,Rollover!$V$7,Rollover!$AI$7)*CHOOSE(L19,Rollover!$O$7,Rollover!$AB$7,Rollover!$AO$7)*(1+CHOOSE(L19,Rollover!$P$7,Rollover!$AC$7,Rollover!$AP$7))^(INT(MAX(0,L20)/12))+(1-CHOOSE(L19,Rollover!$I$7,Rollover!$V$7,Rollover!$AI$7))*CHOOSE(L19,Rollover!$N$7,Rollover!$AA$7,Rollover!$AN$7)*(1+Assumptions!$C$25)^(INT(MAX(0,L20)/12)))</f>
        <v>0</v>
      </c>
      <c r="M21" s="115">
        <f>IF(OR(M19=0,M19=4),0,CHOOSE(M19,Rollover!$I$7,Rollover!$V$7,Rollover!$AI$7)*CHOOSE(M19,Rollover!$O$7,Rollover!$AB$7,Rollover!$AO$7)*(1+CHOOSE(M19,Rollover!$P$7,Rollover!$AC$7,Rollover!$AP$7))^(INT(MAX(0,M20)/12))+(1-CHOOSE(M19,Rollover!$I$7,Rollover!$V$7,Rollover!$AI$7))*CHOOSE(M19,Rollover!$N$7,Rollover!$AA$7,Rollover!$AN$7)*(1+Assumptions!$C$25)^(INT(MAX(0,M20)/12)))</f>
        <v>0</v>
      </c>
      <c r="N21" s="115">
        <f>IF(OR(N19=0,N19=4),0,CHOOSE(N19,Rollover!$I$7,Rollover!$V$7,Rollover!$AI$7)*CHOOSE(N19,Rollover!$O$7,Rollover!$AB$7,Rollover!$AO$7)*(1+CHOOSE(N19,Rollover!$P$7,Rollover!$AC$7,Rollover!$AP$7))^(INT(MAX(0,N20)/12))+(1-CHOOSE(N19,Rollover!$I$7,Rollover!$V$7,Rollover!$AI$7))*CHOOSE(N19,Rollover!$N$7,Rollover!$AA$7,Rollover!$AN$7)*(1+Assumptions!$C$25)^(INT(MAX(0,N20)/12)))</f>
        <v>0</v>
      </c>
      <c r="O21" s="115">
        <f>IF(OR(O19=0,O19=4),0,CHOOSE(O19,Rollover!$I$7,Rollover!$V$7,Rollover!$AI$7)*CHOOSE(O19,Rollover!$O$7,Rollover!$AB$7,Rollover!$AO$7)*(1+CHOOSE(O19,Rollover!$P$7,Rollover!$AC$7,Rollover!$AP$7))^(INT(MAX(0,O20)/12))+(1-CHOOSE(O19,Rollover!$I$7,Rollover!$V$7,Rollover!$AI$7))*CHOOSE(O19,Rollover!$N$7,Rollover!$AA$7,Rollover!$AN$7)*(1+Assumptions!$C$25)^(INT(MAX(0,O20)/12)))</f>
        <v>0</v>
      </c>
      <c r="P21" s="115">
        <f>IF(OR(P19=0,P19=4),0,CHOOSE(P19,Rollover!$I$7,Rollover!$V$7,Rollover!$AI$7)*CHOOSE(P19,Rollover!$O$7,Rollover!$AB$7,Rollover!$AO$7)*(1+CHOOSE(P19,Rollover!$P$7,Rollover!$AC$7,Rollover!$AP$7))^(INT(MAX(0,P20)/12))+(1-CHOOSE(P19,Rollover!$I$7,Rollover!$V$7,Rollover!$AI$7))*CHOOSE(P19,Rollover!$N$7,Rollover!$AA$7,Rollover!$AN$7)*(1+Assumptions!$C$25)^(INT(MAX(0,P20)/12)))</f>
        <v>0</v>
      </c>
      <c r="Q21" s="115">
        <f>IF(OR(Q19=0,Q19=4),0,CHOOSE(Q19,Rollover!$I$7,Rollover!$V$7,Rollover!$AI$7)*CHOOSE(Q19,Rollover!$O$7,Rollover!$AB$7,Rollover!$AO$7)*(1+CHOOSE(Q19,Rollover!$P$7,Rollover!$AC$7,Rollover!$AP$7))^(INT(MAX(0,Q20)/12))+(1-CHOOSE(Q19,Rollover!$I$7,Rollover!$V$7,Rollover!$AI$7))*CHOOSE(Q19,Rollover!$N$7,Rollover!$AA$7,Rollover!$AN$7)*(1+Assumptions!$C$25)^(INT(MAX(0,Q20)/12)))</f>
        <v>0</v>
      </c>
      <c r="R21" s="115">
        <f>IF(OR(R19=0,R19=4),0,CHOOSE(R19,Rollover!$I$7,Rollover!$V$7,Rollover!$AI$7)*CHOOSE(R19,Rollover!$O$7,Rollover!$AB$7,Rollover!$AO$7)*(1+CHOOSE(R19,Rollover!$P$7,Rollover!$AC$7,Rollover!$AP$7))^(INT(MAX(0,R20)/12))+(1-CHOOSE(R19,Rollover!$I$7,Rollover!$V$7,Rollover!$AI$7))*CHOOSE(R19,Rollover!$N$7,Rollover!$AA$7,Rollover!$AN$7)*(1+Assumptions!$C$25)^(INT(MAX(0,R20)/12)))</f>
        <v>0</v>
      </c>
      <c r="S21" s="115">
        <f>IF(OR(S19=0,S19=4),0,CHOOSE(S19,Rollover!$I$7,Rollover!$V$7,Rollover!$AI$7)*CHOOSE(S19,Rollover!$O$7,Rollover!$AB$7,Rollover!$AO$7)*(1+CHOOSE(S19,Rollover!$P$7,Rollover!$AC$7,Rollover!$AP$7))^(INT(MAX(0,S20)/12))+(1-CHOOSE(S19,Rollover!$I$7,Rollover!$V$7,Rollover!$AI$7))*CHOOSE(S19,Rollover!$N$7,Rollover!$AA$7,Rollover!$AN$7)*(1+Assumptions!$C$25)^(INT(MAX(0,S20)/12)))</f>
        <v>0</v>
      </c>
      <c r="T21" s="115">
        <f>IF(OR(T19=0,T19=4),0,CHOOSE(T19,Rollover!$I$7,Rollover!$V$7,Rollover!$AI$7)*CHOOSE(T19,Rollover!$O$7,Rollover!$AB$7,Rollover!$AO$7)*(1+CHOOSE(T19,Rollover!$P$7,Rollover!$AC$7,Rollover!$AP$7))^(INT(MAX(0,T20)/12))+(1-CHOOSE(T19,Rollover!$I$7,Rollover!$V$7,Rollover!$AI$7))*CHOOSE(T19,Rollover!$N$7,Rollover!$AA$7,Rollover!$AN$7)*(1+Assumptions!$C$25)^(INT(MAX(0,T20)/12)))</f>
        <v>0</v>
      </c>
      <c r="U21" s="115">
        <f>IF(OR(U19=0,U19=4),0,CHOOSE(U19,Rollover!$I$7,Rollover!$V$7,Rollover!$AI$7)*CHOOSE(U19,Rollover!$O$7,Rollover!$AB$7,Rollover!$AO$7)*(1+CHOOSE(U19,Rollover!$P$7,Rollover!$AC$7,Rollover!$AP$7))^(INT(MAX(0,U20)/12))+(1-CHOOSE(U19,Rollover!$I$7,Rollover!$V$7,Rollover!$AI$7))*CHOOSE(U19,Rollover!$N$7,Rollover!$AA$7,Rollover!$AN$7)*(1+Assumptions!$C$25)^(INT(MAX(0,U20)/12)))</f>
        <v>0</v>
      </c>
      <c r="V21" s="115">
        <f>IF(OR(V19=0,V19=4),0,CHOOSE(V19,Rollover!$I$7,Rollover!$V$7,Rollover!$AI$7)*CHOOSE(V19,Rollover!$O$7,Rollover!$AB$7,Rollover!$AO$7)*(1+CHOOSE(V19,Rollover!$P$7,Rollover!$AC$7,Rollover!$AP$7))^(INT(MAX(0,V20)/12))+(1-CHOOSE(V19,Rollover!$I$7,Rollover!$V$7,Rollover!$AI$7))*CHOOSE(V19,Rollover!$N$7,Rollover!$AA$7,Rollover!$AN$7)*(1+Assumptions!$C$25)^(INT(MAX(0,V20)/12)))</f>
        <v>0</v>
      </c>
      <c r="W21" s="115">
        <f>IF(OR(W19=0,W19=4),0,CHOOSE(W19,Rollover!$I$7,Rollover!$V$7,Rollover!$AI$7)*CHOOSE(W19,Rollover!$O$7,Rollover!$AB$7,Rollover!$AO$7)*(1+CHOOSE(W19,Rollover!$P$7,Rollover!$AC$7,Rollover!$AP$7))^(INT(MAX(0,W20)/12))+(1-CHOOSE(W19,Rollover!$I$7,Rollover!$V$7,Rollover!$AI$7))*CHOOSE(W19,Rollover!$N$7,Rollover!$AA$7,Rollover!$AN$7)*(1+Assumptions!$C$25)^(INT(MAX(0,W20)/12)))</f>
        <v>0</v>
      </c>
      <c r="X21" s="115">
        <f>IF(OR(X19=0,X19=4),0,CHOOSE(X19,Rollover!$I$7,Rollover!$V$7,Rollover!$AI$7)*CHOOSE(X19,Rollover!$O$7,Rollover!$AB$7,Rollover!$AO$7)*(1+CHOOSE(X19,Rollover!$P$7,Rollover!$AC$7,Rollover!$AP$7))^(INT(MAX(0,X20)/12))+(1-CHOOSE(X19,Rollover!$I$7,Rollover!$V$7,Rollover!$AI$7))*CHOOSE(X19,Rollover!$N$7,Rollover!$AA$7,Rollover!$AN$7)*(1+Assumptions!$C$25)^(INT(MAX(0,X20)/12)))</f>
        <v>0</v>
      </c>
      <c r="Y21" s="115">
        <f>IF(OR(Y19=0,Y19=4),0,CHOOSE(Y19,Rollover!$I$7,Rollover!$V$7,Rollover!$AI$7)*CHOOSE(Y19,Rollover!$O$7,Rollover!$AB$7,Rollover!$AO$7)*(1+CHOOSE(Y19,Rollover!$P$7,Rollover!$AC$7,Rollover!$AP$7))^(INT(MAX(0,Y20)/12))+(1-CHOOSE(Y19,Rollover!$I$7,Rollover!$V$7,Rollover!$AI$7))*CHOOSE(Y19,Rollover!$N$7,Rollover!$AA$7,Rollover!$AN$7)*(1+Assumptions!$C$25)^(INT(MAX(0,Y20)/12)))</f>
        <v>0</v>
      </c>
      <c r="Z21" s="115">
        <f>IF(OR(Z19=0,Z19=4),0,CHOOSE(Z19,Rollover!$I$7,Rollover!$V$7,Rollover!$AI$7)*CHOOSE(Z19,Rollover!$O$7,Rollover!$AB$7,Rollover!$AO$7)*(1+CHOOSE(Z19,Rollover!$P$7,Rollover!$AC$7,Rollover!$AP$7))^(INT(MAX(0,Z20)/12))+(1-CHOOSE(Z19,Rollover!$I$7,Rollover!$V$7,Rollover!$AI$7))*CHOOSE(Z19,Rollover!$N$7,Rollover!$AA$7,Rollover!$AN$7)*(1+Assumptions!$C$25)^(INT(MAX(0,Z20)/12)))</f>
        <v>0</v>
      </c>
      <c r="AA21" s="115">
        <f>IF(OR(AA19=0,AA19=4),0,CHOOSE(AA19,Rollover!$I$7,Rollover!$V$7,Rollover!$AI$7)*CHOOSE(AA19,Rollover!$O$7,Rollover!$AB$7,Rollover!$AO$7)*(1+CHOOSE(AA19,Rollover!$P$7,Rollover!$AC$7,Rollover!$AP$7))^(INT(MAX(0,AA20)/12))+(1-CHOOSE(AA19,Rollover!$I$7,Rollover!$V$7,Rollover!$AI$7))*CHOOSE(AA19,Rollover!$N$7,Rollover!$AA$7,Rollover!$AN$7)*(1+Assumptions!$C$25)^(INT(MAX(0,AA20)/12)))</f>
        <v>0</v>
      </c>
      <c r="AB21" s="115">
        <f>IF(OR(AB19=0,AB19=4),0,CHOOSE(AB19,Rollover!$I$7,Rollover!$V$7,Rollover!$AI$7)*CHOOSE(AB19,Rollover!$O$7,Rollover!$AB$7,Rollover!$AO$7)*(1+CHOOSE(AB19,Rollover!$P$7,Rollover!$AC$7,Rollover!$AP$7))^(INT(MAX(0,AB20)/12))+(1-CHOOSE(AB19,Rollover!$I$7,Rollover!$V$7,Rollover!$AI$7))*CHOOSE(AB19,Rollover!$N$7,Rollover!$AA$7,Rollover!$AN$7)*(1+Assumptions!$C$25)^(INT(MAX(0,AB20)/12)))</f>
        <v>0</v>
      </c>
      <c r="AC21" s="115">
        <f>IF(OR(AC19=0,AC19=4),0,CHOOSE(AC19,Rollover!$I$7,Rollover!$V$7,Rollover!$AI$7)*CHOOSE(AC19,Rollover!$O$7,Rollover!$AB$7,Rollover!$AO$7)*(1+CHOOSE(AC19,Rollover!$P$7,Rollover!$AC$7,Rollover!$AP$7))^(INT(MAX(0,AC20)/12))+(1-CHOOSE(AC19,Rollover!$I$7,Rollover!$V$7,Rollover!$AI$7))*CHOOSE(AC19,Rollover!$N$7,Rollover!$AA$7,Rollover!$AN$7)*(1+Assumptions!$C$25)^(INT(MAX(0,AC20)/12)))</f>
        <v>0</v>
      </c>
      <c r="AD21" s="115">
        <f>IF(OR(AD19=0,AD19=4),0,CHOOSE(AD19,Rollover!$I$7,Rollover!$V$7,Rollover!$AI$7)*CHOOSE(AD19,Rollover!$O$7,Rollover!$AB$7,Rollover!$AO$7)*(1+CHOOSE(AD19,Rollover!$P$7,Rollover!$AC$7,Rollover!$AP$7))^(INT(MAX(0,AD20)/12))+(1-CHOOSE(AD19,Rollover!$I$7,Rollover!$V$7,Rollover!$AI$7))*CHOOSE(AD19,Rollover!$N$7,Rollover!$AA$7,Rollover!$AN$7)*(1+Assumptions!$C$25)^(INT(MAX(0,AD20)/12)))</f>
        <v>0</v>
      </c>
      <c r="AE21" s="115">
        <f>IF(OR(AE19=0,AE19=4),0,CHOOSE(AE19,Rollover!$I$7,Rollover!$V$7,Rollover!$AI$7)*CHOOSE(AE19,Rollover!$O$7,Rollover!$AB$7,Rollover!$AO$7)*(1+CHOOSE(AE19,Rollover!$P$7,Rollover!$AC$7,Rollover!$AP$7))^(INT(MAX(0,AE20)/12))+(1-CHOOSE(AE19,Rollover!$I$7,Rollover!$V$7,Rollover!$AI$7))*CHOOSE(AE19,Rollover!$N$7,Rollover!$AA$7,Rollover!$AN$7)*(1+Assumptions!$C$25)^(INT(MAX(0,AE20)/12)))</f>
        <v>0</v>
      </c>
      <c r="AF21" s="115">
        <f>IF(OR(AF19=0,AF19=4),0,CHOOSE(AF19,Rollover!$I$7,Rollover!$V$7,Rollover!$AI$7)*CHOOSE(AF19,Rollover!$O$7,Rollover!$AB$7,Rollover!$AO$7)*(1+CHOOSE(AF19,Rollover!$P$7,Rollover!$AC$7,Rollover!$AP$7))^(INT(MAX(0,AF20)/12))+(1-CHOOSE(AF19,Rollover!$I$7,Rollover!$V$7,Rollover!$AI$7))*CHOOSE(AF19,Rollover!$N$7,Rollover!$AA$7,Rollover!$AN$7)*(1+Assumptions!$C$25)^(INT(MAX(0,AF20)/12)))</f>
        <v>0</v>
      </c>
      <c r="AG21" s="115">
        <f>IF(OR(AG19=0,AG19=4),0,CHOOSE(AG19,Rollover!$I$7,Rollover!$V$7,Rollover!$AI$7)*CHOOSE(AG19,Rollover!$O$7,Rollover!$AB$7,Rollover!$AO$7)*(1+CHOOSE(AG19,Rollover!$P$7,Rollover!$AC$7,Rollover!$AP$7))^(INT(MAX(0,AG20)/12))+(1-CHOOSE(AG19,Rollover!$I$7,Rollover!$V$7,Rollover!$AI$7))*CHOOSE(AG19,Rollover!$N$7,Rollover!$AA$7,Rollover!$AN$7)*(1+Assumptions!$C$25)^(INT(MAX(0,AG20)/12)))</f>
        <v>0</v>
      </c>
      <c r="AH21" s="115">
        <f>IF(OR(AH19=0,AH19=4),0,CHOOSE(AH19,Rollover!$I$7,Rollover!$V$7,Rollover!$AI$7)*CHOOSE(AH19,Rollover!$O$7,Rollover!$AB$7,Rollover!$AO$7)*(1+CHOOSE(AH19,Rollover!$P$7,Rollover!$AC$7,Rollover!$AP$7))^(INT(MAX(0,AH20)/12))+(1-CHOOSE(AH19,Rollover!$I$7,Rollover!$V$7,Rollover!$AI$7))*CHOOSE(AH19,Rollover!$N$7,Rollover!$AA$7,Rollover!$AN$7)*(1+Assumptions!$C$25)^(INT(MAX(0,AH20)/12)))</f>
        <v>0</v>
      </c>
      <c r="AI21" s="115">
        <f>IF(OR(AI19=0,AI19=4),0,CHOOSE(AI19,Rollover!$I$7,Rollover!$V$7,Rollover!$AI$7)*CHOOSE(AI19,Rollover!$O$7,Rollover!$AB$7,Rollover!$AO$7)*(1+CHOOSE(AI19,Rollover!$P$7,Rollover!$AC$7,Rollover!$AP$7))^(INT(MAX(0,AI20)/12))+(1-CHOOSE(AI19,Rollover!$I$7,Rollover!$V$7,Rollover!$AI$7))*CHOOSE(AI19,Rollover!$N$7,Rollover!$AA$7,Rollover!$AN$7)*(1+Assumptions!$C$25)^(INT(MAX(0,AI20)/12)))</f>
        <v>0</v>
      </c>
      <c r="AJ21" s="115">
        <f>IF(OR(AJ19=0,AJ19=4),0,CHOOSE(AJ19,Rollover!$I$7,Rollover!$V$7,Rollover!$AI$7)*CHOOSE(AJ19,Rollover!$O$7,Rollover!$AB$7,Rollover!$AO$7)*(1+CHOOSE(AJ19,Rollover!$P$7,Rollover!$AC$7,Rollover!$AP$7))^(INT(MAX(0,AJ20)/12))+(1-CHOOSE(AJ19,Rollover!$I$7,Rollover!$V$7,Rollover!$AI$7))*CHOOSE(AJ19,Rollover!$N$7,Rollover!$AA$7,Rollover!$AN$7)*(1+Assumptions!$C$25)^(INT(MAX(0,AJ20)/12)))</f>
        <v>0</v>
      </c>
      <c r="AK21" s="115">
        <f>IF(OR(AK19=0,AK19=4),0,CHOOSE(AK19,Rollover!$I$7,Rollover!$V$7,Rollover!$AI$7)*CHOOSE(AK19,Rollover!$O$7,Rollover!$AB$7,Rollover!$AO$7)*(1+CHOOSE(AK19,Rollover!$P$7,Rollover!$AC$7,Rollover!$AP$7))^(INT(MAX(0,AK20)/12))+(1-CHOOSE(AK19,Rollover!$I$7,Rollover!$V$7,Rollover!$AI$7))*CHOOSE(AK19,Rollover!$N$7,Rollover!$AA$7,Rollover!$AN$7)*(1+Assumptions!$C$25)^(INT(MAX(0,AK20)/12)))</f>
        <v>0</v>
      </c>
      <c r="AL21" s="115">
        <f>IF(OR(AL19=0,AL19=4),0,CHOOSE(AL19,Rollover!$I$7,Rollover!$V$7,Rollover!$AI$7)*CHOOSE(AL19,Rollover!$O$7,Rollover!$AB$7,Rollover!$AO$7)*(1+CHOOSE(AL19,Rollover!$P$7,Rollover!$AC$7,Rollover!$AP$7))^(INT(MAX(0,AL20)/12))+(1-CHOOSE(AL19,Rollover!$I$7,Rollover!$V$7,Rollover!$AI$7))*CHOOSE(AL19,Rollover!$N$7,Rollover!$AA$7,Rollover!$AN$7)*(1+Assumptions!$C$25)^(INT(MAX(0,AL20)/12)))</f>
        <v>0</v>
      </c>
      <c r="AM21" s="115">
        <f>IF(OR(AM19=0,AM19=4),0,CHOOSE(AM19,Rollover!$I$7,Rollover!$V$7,Rollover!$AI$7)*CHOOSE(AM19,Rollover!$O$7,Rollover!$AB$7,Rollover!$AO$7)*(1+CHOOSE(AM19,Rollover!$P$7,Rollover!$AC$7,Rollover!$AP$7))^(INT(MAX(0,AM20)/12))+(1-CHOOSE(AM19,Rollover!$I$7,Rollover!$V$7,Rollover!$AI$7))*CHOOSE(AM19,Rollover!$N$7,Rollover!$AA$7,Rollover!$AN$7)*(1+Assumptions!$C$25)^(INT(MAX(0,AM20)/12)))</f>
        <v>0</v>
      </c>
      <c r="AN21" s="115">
        <f>IF(OR(AN19=0,AN19=4),0,CHOOSE(AN19,Rollover!$I$7,Rollover!$V$7,Rollover!$AI$7)*CHOOSE(AN19,Rollover!$O$7,Rollover!$AB$7,Rollover!$AO$7)*(1+CHOOSE(AN19,Rollover!$P$7,Rollover!$AC$7,Rollover!$AP$7))^(INT(MAX(0,AN20)/12))+(1-CHOOSE(AN19,Rollover!$I$7,Rollover!$V$7,Rollover!$AI$7))*CHOOSE(AN19,Rollover!$N$7,Rollover!$AA$7,Rollover!$AN$7)*(1+Assumptions!$C$25)^(INT(MAX(0,AN20)/12)))</f>
        <v>0</v>
      </c>
      <c r="AO21" s="115">
        <f>IF(OR(AO19=0,AO19=4),0,CHOOSE(AO19,Rollover!$I$7,Rollover!$V$7,Rollover!$AI$7)*CHOOSE(AO19,Rollover!$O$7,Rollover!$AB$7,Rollover!$AO$7)*(1+CHOOSE(AO19,Rollover!$P$7,Rollover!$AC$7,Rollover!$AP$7))^(INT(MAX(0,AO20)/12))+(1-CHOOSE(AO19,Rollover!$I$7,Rollover!$V$7,Rollover!$AI$7))*CHOOSE(AO19,Rollover!$N$7,Rollover!$AA$7,Rollover!$AN$7)*(1+Assumptions!$C$25)^(INT(MAX(0,AO20)/12)))</f>
        <v>0</v>
      </c>
      <c r="AP21" s="115">
        <f>IF(OR(AP19=0,AP19=4),0,CHOOSE(AP19,Rollover!$I$7,Rollover!$V$7,Rollover!$AI$7)*CHOOSE(AP19,Rollover!$O$7,Rollover!$AB$7,Rollover!$AO$7)*(1+CHOOSE(AP19,Rollover!$P$7,Rollover!$AC$7,Rollover!$AP$7))^(INT(MAX(0,AP20)/12))+(1-CHOOSE(AP19,Rollover!$I$7,Rollover!$V$7,Rollover!$AI$7))*CHOOSE(AP19,Rollover!$N$7,Rollover!$AA$7,Rollover!$AN$7)*(1+Assumptions!$C$25)^(INT(MAX(0,AP20)/12)))</f>
        <v>0</v>
      </c>
      <c r="AQ21" s="115">
        <f>IF(OR(AQ19=0,AQ19=4),0,CHOOSE(AQ19,Rollover!$I$7,Rollover!$V$7,Rollover!$AI$7)*CHOOSE(AQ19,Rollover!$O$7,Rollover!$AB$7,Rollover!$AO$7)*(1+CHOOSE(AQ19,Rollover!$P$7,Rollover!$AC$7,Rollover!$AP$7))^(INT(MAX(0,AQ20)/12))+(1-CHOOSE(AQ19,Rollover!$I$7,Rollover!$V$7,Rollover!$AI$7))*CHOOSE(AQ19,Rollover!$N$7,Rollover!$AA$7,Rollover!$AN$7)*(1+Assumptions!$C$25)^(INT(MAX(0,AQ20)/12)))</f>
        <v>0</v>
      </c>
      <c r="AR21" s="115">
        <f>IF(OR(AR19=0,AR19=4),0,CHOOSE(AR19,Rollover!$I$7,Rollover!$V$7,Rollover!$AI$7)*CHOOSE(AR19,Rollover!$O$7,Rollover!$AB$7,Rollover!$AO$7)*(1+CHOOSE(AR19,Rollover!$P$7,Rollover!$AC$7,Rollover!$AP$7))^(INT(MAX(0,AR20)/12))+(1-CHOOSE(AR19,Rollover!$I$7,Rollover!$V$7,Rollover!$AI$7))*CHOOSE(AR19,Rollover!$N$7,Rollover!$AA$7,Rollover!$AN$7)*(1+Assumptions!$C$25)^(INT(MAX(0,AR20)/12)))</f>
        <v>0</v>
      </c>
      <c r="AS21" s="115">
        <f>IF(OR(AS19=0,AS19=4),0,CHOOSE(AS19,Rollover!$I$7,Rollover!$V$7,Rollover!$AI$7)*CHOOSE(AS19,Rollover!$O$7,Rollover!$AB$7,Rollover!$AO$7)*(1+CHOOSE(AS19,Rollover!$P$7,Rollover!$AC$7,Rollover!$AP$7))^(INT(MAX(0,AS20)/12))+(1-CHOOSE(AS19,Rollover!$I$7,Rollover!$V$7,Rollover!$AI$7))*CHOOSE(AS19,Rollover!$N$7,Rollover!$AA$7,Rollover!$AN$7)*(1+Assumptions!$C$25)^(INT(MAX(0,AS20)/12)))</f>
        <v>0</v>
      </c>
      <c r="AT21" s="115">
        <f>IF(OR(AT19=0,AT19=4),0,CHOOSE(AT19,Rollover!$I$7,Rollover!$V$7,Rollover!$AI$7)*CHOOSE(AT19,Rollover!$O$7,Rollover!$AB$7,Rollover!$AO$7)*(1+CHOOSE(AT19,Rollover!$P$7,Rollover!$AC$7,Rollover!$AP$7))^(INT(MAX(0,AT20)/12))+(1-CHOOSE(AT19,Rollover!$I$7,Rollover!$V$7,Rollover!$AI$7))*CHOOSE(AT19,Rollover!$N$7,Rollover!$AA$7,Rollover!$AN$7)*(1+Assumptions!$C$25)^(INT(MAX(0,AT20)/12)))</f>
        <v>0</v>
      </c>
      <c r="AU21" s="115">
        <f>IF(OR(AU19=0,AU19=4),0,CHOOSE(AU19,Rollover!$I$7,Rollover!$V$7,Rollover!$AI$7)*CHOOSE(AU19,Rollover!$O$7,Rollover!$AB$7,Rollover!$AO$7)*(1+CHOOSE(AU19,Rollover!$P$7,Rollover!$AC$7,Rollover!$AP$7))^(INT(MAX(0,AU20)/12))+(1-CHOOSE(AU19,Rollover!$I$7,Rollover!$V$7,Rollover!$AI$7))*CHOOSE(AU19,Rollover!$N$7,Rollover!$AA$7,Rollover!$AN$7)*(1+Assumptions!$C$25)^(INT(MAX(0,AU20)/12)))</f>
        <v>0</v>
      </c>
      <c r="AV21" s="115">
        <f>IF(OR(AV19=0,AV19=4),0,CHOOSE(AV19,Rollover!$I$7,Rollover!$V$7,Rollover!$AI$7)*CHOOSE(AV19,Rollover!$O$7,Rollover!$AB$7,Rollover!$AO$7)*(1+CHOOSE(AV19,Rollover!$P$7,Rollover!$AC$7,Rollover!$AP$7))^(INT(MAX(0,AV20)/12))+(1-CHOOSE(AV19,Rollover!$I$7,Rollover!$V$7,Rollover!$AI$7))*CHOOSE(AV19,Rollover!$N$7,Rollover!$AA$7,Rollover!$AN$7)*(1+Assumptions!$C$25)^(INT(MAX(0,AV20)/12)))</f>
        <v>0</v>
      </c>
      <c r="AW21" s="115">
        <f>IF(OR(AW19=0,AW19=4),0,CHOOSE(AW19,Rollover!$I$7,Rollover!$V$7,Rollover!$AI$7)*CHOOSE(AW19,Rollover!$O$7,Rollover!$AB$7,Rollover!$AO$7)*(1+CHOOSE(AW19,Rollover!$P$7,Rollover!$AC$7,Rollover!$AP$7))^(INT(MAX(0,AW20)/12))+(1-CHOOSE(AW19,Rollover!$I$7,Rollover!$V$7,Rollover!$AI$7))*CHOOSE(AW19,Rollover!$N$7,Rollover!$AA$7,Rollover!$AN$7)*(1+Assumptions!$C$25)^(INT(MAX(0,AW20)/12)))</f>
        <v>0</v>
      </c>
      <c r="AX21" s="115">
        <f>IF(OR(AX19=0,AX19=4),0,CHOOSE(AX19,Rollover!$I$7,Rollover!$V$7,Rollover!$AI$7)*CHOOSE(AX19,Rollover!$O$7,Rollover!$AB$7,Rollover!$AO$7)*(1+CHOOSE(AX19,Rollover!$P$7,Rollover!$AC$7,Rollover!$AP$7))^(INT(MAX(0,AX20)/12))+(1-CHOOSE(AX19,Rollover!$I$7,Rollover!$V$7,Rollover!$AI$7))*CHOOSE(AX19,Rollover!$N$7,Rollover!$AA$7,Rollover!$AN$7)*(1+Assumptions!$C$25)^(INT(MAX(0,AX20)/12)))</f>
        <v>0</v>
      </c>
      <c r="AY21" s="115">
        <f>IF(OR(AY19=0,AY19=4),0,CHOOSE(AY19,Rollover!$I$7,Rollover!$V$7,Rollover!$AI$7)*CHOOSE(AY19,Rollover!$O$7,Rollover!$AB$7,Rollover!$AO$7)*(1+CHOOSE(AY19,Rollover!$P$7,Rollover!$AC$7,Rollover!$AP$7))^(INT(MAX(0,AY20)/12))+(1-CHOOSE(AY19,Rollover!$I$7,Rollover!$V$7,Rollover!$AI$7))*CHOOSE(AY19,Rollover!$N$7,Rollover!$AA$7,Rollover!$AN$7)*(1+Assumptions!$C$25)^(INT(MAX(0,AY20)/12)))</f>
        <v>0</v>
      </c>
      <c r="AZ21" s="115">
        <f>IF(OR(AZ19=0,AZ19=4),0,CHOOSE(AZ19,Rollover!$I$7,Rollover!$V$7,Rollover!$AI$7)*CHOOSE(AZ19,Rollover!$O$7,Rollover!$AB$7,Rollover!$AO$7)*(1+CHOOSE(AZ19,Rollover!$P$7,Rollover!$AC$7,Rollover!$AP$7))^(INT(MAX(0,AZ20)/12))+(1-CHOOSE(AZ19,Rollover!$I$7,Rollover!$V$7,Rollover!$AI$7))*CHOOSE(AZ19,Rollover!$N$7,Rollover!$AA$7,Rollover!$AN$7)*(1+Assumptions!$C$25)^(INT(MAX(0,AZ20)/12)))</f>
        <v>0</v>
      </c>
      <c r="BA21" s="115">
        <f>IF(OR(BA19=0,BA19=4),0,CHOOSE(BA19,Rollover!$I$7,Rollover!$V$7,Rollover!$AI$7)*CHOOSE(BA19,Rollover!$O$7,Rollover!$AB$7,Rollover!$AO$7)*(1+CHOOSE(BA19,Rollover!$P$7,Rollover!$AC$7,Rollover!$AP$7))^(INT(MAX(0,BA20)/12))+(1-CHOOSE(BA19,Rollover!$I$7,Rollover!$V$7,Rollover!$AI$7))*CHOOSE(BA19,Rollover!$N$7,Rollover!$AA$7,Rollover!$AN$7)*(1+Assumptions!$C$25)^(INT(MAX(0,BA20)/12)))</f>
        <v>0</v>
      </c>
      <c r="BB21" s="115">
        <f>IF(OR(BB19=0,BB19=4),0,CHOOSE(BB19,Rollover!$I$7,Rollover!$V$7,Rollover!$AI$7)*CHOOSE(BB19,Rollover!$O$7,Rollover!$AB$7,Rollover!$AO$7)*(1+CHOOSE(BB19,Rollover!$P$7,Rollover!$AC$7,Rollover!$AP$7))^(INT(MAX(0,BB20)/12))+(1-CHOOSE(BB19,Rollover!$I$7,Rollover!$V$7,Rollover!$AI$7))*CHOOSE(BB19,Rollover!$N$7,Rollover!$AA$7,Rollover!$AN$7)*(1+Assumptions!$C$25)^(INT(MAX(0,BB20)/12)))</f>
        <v>0</v>
      </c>
      <c r="BC21" s="115">
        <f>IF(OR(BC19=0,BC19=4),0,CHOOSE(BC19,Rollover!$I$7,Rollover!$V$7,Rollover!$AI$7)*CHOOSE(BC19,Rollover!$O$7,Rollover!$AB$7,Rollover!$AO$7)*(1+CHOOSE(BC19,Rollover!$P$7,Rollover!$AC$7,Rollover!$AP$7))^(INT(MAX(0,BC20)/12))+(1-CHOOSE(BC19,Rollover!$I$7,Rollover!$V$7,Rollover!$AI$7))*CHOOSE(BC19,Rollover!$N$7,Rollover!$AA$7,Rollover!$AN$7)*(1+Assumptions!$C$25)^(INT(MAX(0,BC20)/12)))</f>
        <v>0</v>
      </c>
      <c r="BD21" s="115">
        <f>IF(OR(BD19=0,BD19=4),0,CHOOSE(BD19,Rollover!$I$7,Rollover!$V$7,Rollover!$AI$7)*CHOOSE(BD19,Rollover!$O$7,Rollover!$AB$7,Rollover!$AO$7)*(1+CHOOSE(BD19,Rollover!$P$7,Rollover!$AC$7,Rollover!$AP$7))^(INT(MAX(0,BD20)/12))+(1-CHOOSE(BD19,Rollover!$I$7,Rollover!$V$7,Rollover!$AI$7))*CHOOSE(BD19,Rollover!$N$7,Rollover!$AA$7,Rollover!$AN$7)*(1+Assumptions!$C$25)^(INT(MAX(0,BD20)/12)))</f>
        <v>0</v>
      </c>
      <c r="BE21" s="115">
        <f>IF(OR(BE19=0,BE19=4),0,CHOOSE(BE19,Rollover!$I$7,Rollover!$V$7,Rollover!$AI$7)*CHOOSE(BE19,Rollover!$O$7,Rollover!$AB$7,Rollover!$AO$7)*(1+CHOOSE(BE19,Rollover!$P$7,Rollover!$AC$7,Rollover!$AP$7))^(INT(MAX(0,BE20)/12))+(1-CHOOSE(BE19,Rollover!$I$7,Rollover!$V$7,Rollover!$AI$7))*CHOOSE(BE19,Rollover!$N$7,Rollover!$AA$7,Rollover!$AN$7)*(1+Assumptions!$C$25)^(INT(MAX(0,BE20)/12)))</f>
        <v>0</v>
      </c>
      <c r="BF21" s="115">
        <f>IF(OR(BF19=0,BF19=4),0,CHOOSE(BF19,Rollover!$I$7,Rollover!$V$7,Rollover!$AI$7)*CHOOSE(BF19,Rollover!$O$7,Rollover!$AB$7,Rollover!$AO$7)*(1+CHOOSE(BF19,Rollover!$P$7,Rollover!$AC$7,Rollover!$AP$7))^(INT(MAX(0,BF20)/12))+(1-CHOOSE(BF19,Rollover!$I$7,Rollover!$V$7,Rollover!$AI$7))*CHOOSE(BF19,Rollover!$N$7,Rollover!$AA$7,Rollover!$AN$7)*(1+Assumptions!$C$25)^(INT(MAX(0,BF20)/12)))</f>
        <v>0</v>
      </c>
      <c r="BG21" s="115">
        <f>IF(OR(BG19=0,BG19=4),0,CHOOSE(BG19,Rollover!$I$7,Rollover!$V$7,Rollover!$AI$7)*CHOOSE(BG19,Rollover!$O$7,Rollover!$AB$7,Rollover!$AO$7)*(1+CHOOSE(BG19,Rollover!$P$7,Rollover!$AC$7,Rollover!$AP$7))^(INT(MAX(0,BG20)/12))+(1-CHOOSE(BG19,Rollover!$I$7,Rollover!$V$7,Rollover!$AI$7))*CHOOSE(BG19,Rollover!$N$7,Rollover!$AA$7,Rollover!$AN$7)*(1+Assumptions!$C$25)^(INT(MAX(0,BG20)/12)))</f>
        <v>0</v>
      </c>
      <c r="BH21" s="115">
        <f>IF(OR(BH19=0,BH19=4),0,CHOOSE(BH19,Rollover!$I$7,Rollover!$V$7,Rollover!$AI$7)*CHOOSE(BH19,Rollover!$O$7,Rollover!$AB$7,Rollover!$AO$7)*(1+CHOOSE(BH19,Rollover!$P$7,Rollover!$AC$7,Rollover!$AP$7))^(INT(MAX(0,BH20)/12))+(1-CHOOSE(BH19,Rollover!$I$7,Rollover!$V$7,Rollover!$AI$7))*CHOOSE(BH19,Rollover!$N$7,Rollover!$AA$7,Rollover!$AN$7)*(1+Assumptions!$C$25)^(INT(MAX(0,BH20)/12)))</f>
        <v>0</v>
      </c>
      <c r="BI21" s="115">
        <f>IF(OR(BI19=0,BI19=4),0,CHOOSE(BI19,Rollover!$I$7,Rollover!$V$7,Rollover!$AI$7)*CHOOSE(BI19,Rollover!$O$7,Rollover!$AB$7,Rollover!$AO$7)*(1+CHOOSE(BI19,Rollover!$P$7,Rollover!$AC$7,Rollover!$AP$7))^(INT(MAX(0,BI20)/12))+(1-CHOOSE(BI19,Rollover!$I$7,Rollover!$V$7,Rollover!$AI$7))*CHOOSE(BI19,Rollover!$N$7,Rollover!$AA$7,Rollover!$AN$7)*(1+Assumptions!$C$25)^(INT(MAX(0,BI20)/12)))</f>
        <v>0</v>
      </c>
      <c r="BJ21" s="115">
        <f>IF(OR(BJ19=0,BJ19=4),0,CHOOSE(BJ19,Rollover!$I$7,Rollover!$V$7,Rollover!$AI$7)*CHOOSE(BJ19,Rollover!$O$7,Rollover!$AB$7,Rollover!$AO$7)*(1+CHOOSE(BJ19,Rollover!$P$7,Rollover!$AC$7,Rollover!$AP$7))^(INT(MAX(0,BJ20)/12))+(1-CHOOSE(BJ19,Rollover!$I$7,Rollover!$V$7,Rollover!$AI$7))*CHOOSE(BJ19,Rollover!$N$7,Rollover!$AA$7,Rollover!$AN$7)*(1+Assumptions!$C$25)^(INT(MAX(0,BJ20)/12)))</f>
        <v>0</v>
      </c>
      <c r="BK21" s="115">
        <f>IF(OR(BK19=0,BK19=4),0,CHOOSE(BK19,Rollover!$I$7,Rollover!$V$7,Rollover!$AI$7)*CHOOSE(BK19,Rollover!$O$7,Rollover!$AB$7,Rollover!$AO$7)*(1+CHOOSE(BK19,Rollover!$P$7,Rollover!$AC$7,Rollover!$AP$7))^(INT(MAX(0,BK20)/12))+(1-CHOOSE(BK19,Rollover!$I$7,Rollover!$V$7,Rollover!$AI$7))*CHOOSE(BK19,Rollover!$N$7,Rollover!$AA$7,Rollover!$AN$7)*(1+Assumptions!$C$25)^(INT(MAX(0,BK20)/12)))</f>
        <v>0</v>
      </c>
      <c r="BL21" s="115">
        <f>IF(OR(BL19=0,BL19=4),0,CHOOSE(BL19,Rollover!$I$7,Rollover!$V$7,Rollover!$AI$7)*CHOOSE(BL19,Rollover!$O$7,Rollover!$AB$7,Rollover!$AO$7)*(1+CHOOSE(BL19,Rollover!$P$7,Rollover!$AC$7,Rollover!$AP$7))^(INT(MAX(0,BL20)/12))+(1-CHOOSE(BL19,Rollover!$I$7,Rollover!$V$7,Rollover!$AI$7))*CHOOSE(BL19,Rollover!$N$7,Rollover!$AA$7,Rollover!$AN$7)*(1+Assumptions!$C$25)^(INT(MAX(0,BL20)/12)))</f>
        <v>0</v>
      </c>
      <c r="BM21" s="115">
        <f>IF(OR(BM19=0,BM19=4),0,CHOOSE(BM19,Rollover!$I$7,Rollover!$V$7,Rollover!$AI$7)*CHOOSE(BM19,Rollover!$O$7,Rollover!$AB$7,Rollover!$AO$7)*(1+CHOOSE(BM19,Rollover!$P$7,Rollover!$AC$7,Rollover!$AP$7))^(INT(MAX(0,BM20)/12))+(1-CHOOSE(BM19,Rollover!$I$7,Rollover!$V$7,Rollover!$AI$7))*CHOOSE(BM19,Rollover!$N$7,Rollover!$AA$7,Rollover!$AN$7)*(1+Assumptions!$C$25)^(INT(MAX(0,BM20)/12)))</f>
        <v>0</v>
      </c>
      <c r="BN21" s="115">
        <f>IF(OR(BN19=0,BN19=4),0,CHOOSE(BN19,Rollover!$I$7,Rollover!$V$7,Rollover!$AI$7)*CHOOSE(BN19,Rollover!$O$7,Rollover!$AB$7,Rollover!$AO$7)*(1+CHOOSE(BN19,Rollover!$P$7,Rollover!$AC$7,Rollover!$AP$7))^(INT(MAX(0,BN20)/12))+(1-CHOOSE(BN19,Rollover!$I$7,Rollover!$V$7,Rollover!$AI$7))*CHOOSE(BN19,Rollover!$N$7,Rollover!$AA$7,Rollover!$AN$7)*(1+Assumptions!$C$25)^(INT(MAX(0,BN20)/12)))</f>
        <v>0</v>
      </c>
      <c r="BO21" s="115">
        <f>IF(OR(BO19=0,BO19=4),0,CHOOSE(BO19,Rollover!$I$7,Rollover!$V$7,Rollover!$AI$7)*CHOOSE(BO19,Rollover!$O$7,Rollover!$AB$7,Rollover!$AO$7)*(1+CHOOSE(BO19,Rollover!$P$7,Rollover!$AC$7,Rollover!$AP$7))^(INT(MAX(0,BO20)/12))+(1-CHOOSE(BO19,Rollover!$I$7,Rollover!$V$7,Rollover!$AI$7))*CHOOSE(BO19,Rollover!$N$7,Rollover!$AA$7,Rollover!$AN$7)*(1+Assumptions!$C$25)^(INT(MAX(0,BO20)/12)))</f>
        <v>0</v>
      </c>
      <c r="BP21" s="115">
        <f>IF(OR(BP19=0,BP19=4),0,CHOOSE(BP19,Rollover!$I$7,Rollover!$V$7,Rollover!$AI$7)*CHOOSE(BP19,Rollover!$O$7,Rollover!$AB$7,Rollover!$AO$7)*(1+CHOOSE(BP19,Rollover!$P$7,Rollover!$AC$7,Rollover!$AP$7))^(INT(MAX(0,BP20)/12))+(1-CHOOSE(BP19,Rollover!$I$7,Rollover!$V$7,Rollover!$AI$7))*CHOOSE(BP19,Rollover!$N$7,Rollover!$AA$7,Rollover!$AN$7)*(1+Assumptions!$C$25)^(INT(MAX(0,BP20)/12)))</f>
        <v>0</v>
      </c>
      <c r="BQ21" s="115">
        <f>IF(OR(BQ19=0,BQ19=4),0,CHOOSE(BQ19,Rollover!$I$7,Rollover!$V$7,Rollover!$AI$7)*CHOOSE(BQ19,Rollover!$O$7,Rollover!$AB$7,Rollover!$AO$7)*(1+CHOOSE(BQ19,Rollover!$P$7,Rollover!$AC$7,Rollover!$AP$7))^(INT(MAX(0,BQ20)/12))+(1-CHOOSE(BQ19,Rollover!$I$7,Rollover!$V$7,Rollover!$AI$7))*CHOOSE(BQ19,Rollover!$N$7,Rollover!$AA$7,Rollover!$AN$7)*(1+Assumptions!$C$25)^(INT(MAX(0,BQ20)/12)))</f>
        <v>0</v>
      </c>
      <c r="BR21" s="115">
        <f>IF(OR(BR19=0,BR19=4),0,CHOOSE(BR19,Rollover!$I$7,Rollover!$V$7,Rollover!$AI$7)*CHOOSE(BR19,Rollover!$O$7,Rollover!$AB$7,Rollover!$AO$7)*(1+CHOOSE(BR19,Rollover!$P$7,Rollover!$AC$7,Rollover!$AP$7))^(INT(MAX(0,BR20)/12))+(1-CHOOSE(BR19,Rollover!$I$7,Rollover!$V$7,Rollover!$AI$7))*CHOOSE(BR19,Rollover!$N$7,Rollover!$AA$7,Rollover!$AN$7)*(1+Assumptions!$C$25)^(INT(MAX(0,BR20)/12)))</f>
        <v>0</v>
      </c>
      <c r="BS21" s="115">
        <f>IF(OR(BS19=0,BS19=4),0,CHOOSE(BS19,Rollover!$I$7,Rollover!$V$7,Rollover!$AI$7)*CHOOSE(BS19,Rollover!$O$7,Rollover!$AB$7,Rollover!$AO$7)*(1+CHOOSE(BS19,Rollover!$P$7,Rollover!$AC$7,Rollover!$AP$7))^(INT(MAX(0,BS20)/12))+(1-CHOOSE(BS19,Rollover!$I$7,Rollover!$V$7,Rollover!$AI$7))*CHOOSE(BS19,Rollover!$N$7,Rollover!$AA$7,Rollover!$AN$7)*(1+Assumptions!$C$25)^(INT(MAX(0,BS20)/12)))</f>
        <v>0</v>
      </c>
      <c r="BT21" s="115">
        <f>IF(OR(BT19=0,BT19=4),0,CHOOSE(BT19,Rollover!$I$7,Rollover!$V$7,Rollover!$AI$7)*CHOOSE(BT19,Rollover!$O$7,Rollover!$AB$7,Rollover!$AO$7)*(1+CHOOSE(BT19,Rollover!$P$7,Rollover!$AC$7,Rollover!$AP$7))^(INT(MAX(0,BT20)/12))+(1-CHOOSE(BT19,Rollover!$I$7,Rollover!$V$7,Rollover!$AI$7))*CHOOSE(BT19,Rollover!$N$7,Rollover!$AA$7,Rollover!$AN$7)*(1+Assumptions!$C$25)^(INT(MAX(0,BT20)/12)))</f>
        <v>0</v>
      </c>
      <c r="BU21" s="115">
        <f>IF(OR(BU19=0,BU19=4),0,CHOOSE(BU19,Rollover!$I$7,Rollover!$V$7,Rollover!$AI$7)*CHOOSE(BU19,Rollover!$O$7,Rollover!$AB$7,Rollover!$AO$7)*(1+CHOOSE(BU19,Rollover!$P$7,Rollover!$AC$7,Rollover!$AP$7))^(INT(MAX(0,BU20)/12))+(1-CHOOSE(BU19,Rollover!$I$7,Rollover!$V$7,Rollover!$AI$7))*CHOOSE(BU19,Rollover!$N$7,Rollover!$AA$7,Rollover!$AN$7)*(1+Assumptions!$C$25)^(INT(MAX(0,BU20)/12)))</f>
        <v>0</v>
      </c>
      <c r="BV21" s="115">
        <f>IF(OR(BV19=0,BV19=4),0,CHOOSE(BV19,Rollover!$I$7,Rollover!$V$7,Rollover!$AI$7)*CHOOSE(BV19,Rollover!$O$7,Rollover!$AB$7,Rollover!$AO$7)*(1+CHOOSE(BV19,Rollover!$P$7,Rollover!$AC$7,Rollover!$AP$7))^(INT(MAX(0,BV20)/12))+(1-CHOOSE(BV19,Rollover!$I$7,Rollover!$V$7,Rollover!$AI$7))*CHOOSE(BV19,Rollover!$N$7,Rollover!$AA$7,Rollover!$AN$7)*(1+Assumptions!$C$25)^(INT(MAX(0,BV20)/12)))</f>
        <v>14.263418391668624</v>
      </c>
      <c r="BW21" s="115">
        <f>IF(OR(BW19=0,BW19=4),0,CHOOSE(BW19,Rollover!$I$7,Rollover!$V$7,Rollover!$AI$7)*CHOOSE(BW19,Rollover!$O$7,Rollover!$AB$7,Rollover!$AO$7)*(1+CHOOSE(BW19,Rollover!$P$7,Rollover!$AC$7,Rollover!$AP$7))^(INT(MAX(0,BW20)/12))+(1-CHOOSE(BW19,Rollover!$I$7,Rollover!$V$7,Rollover!$AI$7))*CHOOSE(BW19,Rollover!$N$7,Rollover!$AA$7,Rollover!$AN$7)*(1+Assumptions!$C$25)^(INT(MAX(0,BW20)/12)))</f>
        <v>14.263418391668624</v>
      </c>
      <c r="BX21" s="115">
        <f>IF(OR(BX19=0,BX19=4),0,CHOOSE(BX19,Rollover!$I$7,Rollover!$V$7,Rollover!$AI$7)*CHOOSE(BX19,Rollover!$O$7,Rollover!$AB$7,Rollover!$AO$7)*(1+CHOOSE(BX19,Rollover!$P$7,Rollover!$AC$7,Rollover!$AP$7))^(INT(MAX(0,BX20)/12))+(1-CHOOSE(BX19,Rollover!$I$7,Rollover!$V$7,Rollover!$AI$7))*CHOOSE(BX19,Rollover!$N$7,Rollover!$AA$7,Rollover!$AN$7)*(1+Assumptions!$C$25)^(INT(MAX(0,BX20)/12)))</f>
        <v>14.263418391668624</v>
      </c>
      <c r="BY21" s="115">
        <f>IF(OR(BY19=0,BY19=4),0,CHOOSE(BY19,Rollover!$I$7,Rollover!$V$7,Rollover!$AI$7)*CHOOSE(BY19,Rollover!$O$7,Rollover!$AB$7,Rollover!$AO$7)*(1+CHOOSE(BY19,Rollover!$P$7,Rollover!$AC$7,Rollover!$AP$7))^(INT(MAX(0,BY20)/12))+(1-CHOOSE(BY19,Rollover!$I$7,Rollover!$V$7,Rollover!$AI$7))*CHOOSE(BY19,Rollover!$N$7,Rollover!$AA$7,Rollover!$AN$7)*(1+Assumptions!$C$25)^(INT(MAX(0,BY20)/12)))</f>
        <v>14.263418391668624</v>
      </c>
      <c r="BZ21" s="115">
        <f>IF(OR(BZ19=0,BZ19=4),0,CHOOSE(BZ19,Rollover!$I$7,Rollover!$V$7,Rollover!$AI$7)*CHOOSE(BZ19,Rollover!$O$7,Rollover!$AB$7,Rollover!$AO$7)*(1+CHOOSE(BZ19,Rollover!$P$7,Rollover!$AC$7,Rollover!$AP$7))^(INT(MAX(0,BZ20)/12))+(1-CHOOSE(BZ19,Rollover!$I$7,Rollover!$V$7,Rollover!$AI$7))*CHOOSE(BZ19,Rollover!$N$7,Rollover!$AA$7,Rollover!$AN$7)*(1+Assumptions!$C$25)^(INT(MAX(0,BZ20)/12)))</f>
        <v>14.263418391668624</v>
      </c>
      <c r="CA21" s="115">
        <f>IF(OR(CA19=0,CA19=4),0,CHOOSE(CA19,Rollover!$I$7,Rollover!$V$7,Rollover!$AI$7)*CHOOSE(CA19,Rollover!$O$7,Rollover!$AB$7,Rollover!$AO$7)*(1+CHOOSE(CA19,Rollover!$P$7,Rollover!$AC$7,Rollover!$AP$7))^(INT(MAX(0,CA20)/12))+(1-CHOOSE(CA19,Rollover!$I$7,Rollover!$V$7,Rollover!$AI$7))*CHOOSE(CA19,Rollover!$N$7,Rollover!$AA$7,Rollover!$AN$7)*(1+Assumptions!$C$25)^(INT(MAX(0,CA20)/12)))</f>
        <v>14.263418391668624</v>
      </c>
      <c r="CB21" s="115">
        <f>IF(OR(CB19=0,CB19=4),0,CHOOSE(CB19,Rollover!$I$7,Rollover!$V$7,Rollover!$AI$7)*CHOOSE(CB19,Rollover!$O$7,Rollover!$AB$7,Rollover!$AO$7)*(1+CHOOSE(CB19,Rollover!$P$7,Rollover!$AC$7,Rollover!$AP$7))^(INT(MAX(0,CB20)/12))+(1-CHOOSE(CB19,Rollover!$I$7,Rollover!$V$7,Rollover!$AI$7))*CHOOSE(CB19,Rollover!$N$7,Rollover!$AA$7,Rollover!$AN$7)*(1+Assumptions!$C$25)^(INT(MAX(0,CB20)/12)))</f>
        <v>14.263418391668624</v>
      </c>
      <c r="CC21" s="115">
        <f>IF(OR(CC19=0,CC19=4),0,CHOOSE(CC19,Rollover!$I$7,Rollover!$V$7,Rollover!$AI$7)*CHOOSE(CC19,Rollover!$O$7,Rollover!$AB$7,Rollover!$AO$7)*(1+CHOOSE(CC19,Rollover!$P$7,Rollover!$AC$7,Rollover!$AP$7))^(INT(MAX(0,CC20)/12))+(1-CHOOSE(CC19,Rollover!$I$7,Rollover!$V$7,Rollover!$AI$7))*CHOOSE(CC19,Rollover!$N$7,Rollover!$AA$7,Rollover!$AN$7)*(1+Assumptions!$C$25)^(INT(MAX(0,CC20)/12)))</f>
        <v>14.263418391668624</v>
      </c>
      <c r="CD21" s="115">
        <f>IF(OR(CD19=0,CD19=4),0,CHOOSE(CD19,Rollover!$I$7,Rollover!$V$7,Rollover!$AI$7)*CHOOSE(CD19,Rollover!$O$7,Rollover!$AB$7,Rollover!$AO$7)*(1+CHOOSE(CD19,Rollover!$P$7,Rollover!$AC$7,Rollover!$AP$7))^(INT(MAX(0,CD20)/12))+(1-CHOOSE(CD19,Rollover!$I$7,Rollover!$V$7,Rollover!$AI$7))*CHOOSE(CD19,Rollover!$N$7,Rollover!$AA$7,Rollover!$AN$7)*(1+Assumptions!$C$25)^(INT(MAX(0,CD20)/12)))</f>
        <v>14.263418391668624</v>
      </c>
      <c r="CE21" s="115">
        <f>IF(OR(CE19=0,CE19=4),0,CHOOSE(CE19,Rollover!$I$7,Rollover!$V$7,Rollover!$AI$7)*CHOOSE(CE19,Rollover!$O$7,Rollover!$AB$7,Rollover!$AO$7)*(1+CHOOSE(CE19,Rollover!$P$7,Rollover!$AC$7,Rollover!$AP$7))^(INT(MAX(0,CE20)/12))+(1-CHOOSE(CE19,Rollover!$I$7,Rollover!$V$7,Rollover!$AI$7))*CHOOSE(CE19,Rollover!$N$7,Rollover!$AA$7,Rollover!$AN$7)*(1+Assumptions!$C$25)^(INT(MAX(0,CE20)/12)))</f>
        <v>14.263418391668624</v>
      </c>
      <c r="CF21" s="115">
        <f>IF(OR(CF19=0,CF19=4),0,CHOOSE(CF19,Rollover!$I$7,Rollover!$V$7,Rollover!$AI$7)*CHOOSE(CF19,Rollover!$O$7,Rollover!$AB$7,Rollover!$AO$7)*(1+CHOOSE(CF19,Rollover!$P$7,Rollover!$AC$7,Rollover!$AP$7))^(INT(MAX(0,CF20)/12))+(1-CHOOSE(CF19,Rollover!$I$7,Rollover!$V$7,Rollover!$AI$7))*CHOOSE(CF19,Rollover!$N$7,Rollover!$AA$7,Rollover!$AN$7)*(1+Assumptions!$C$25)^(INT(MAX(0,CF20)/12)))</f>
        <v>14.263418391668624</v>
      </c>
      <c r="CG21" s="115">
        <f>IF(OR(CG19=0,CG19=4),0,CHOOSE(CG19,Rollover!$I$7,Rollover!$V$7,Rollover!$AI$7)*CHOOSE(CG19,Rollover!$O$7,Rollover!$AB$7,Rollover!$AO$7)*(1+CHOOSE(CG19,Rollover!$P$7,Rollover!$AC$7,Rollover!$AP$7))^(INT(MAX(0,CG20)/12))+(1-CHOOSE(CG19,Rollover!$I$7,Rollover!$V$7,Rollover!$AI$7))*CHOOSE(CG19,Rollover!$N$7,Rollover!$AA$7,Rollover!$AN$7)*(1+Assumptions!$C$25)^(INT(MAX(0,CG20)/12)))</f>
        <v>14.263418391668624</v>
      </c>
      <c r="CH21" s="115">
        <f>IF(OR(CH19=0,CH19=4),0,CHOOSE(CH19,Rollover!$I$7,Rollover!$V$7,Rollover!$AI$7)*CHOOSE(CH19,Rollover!$O$7,Rollover!$AB$7,Rollover!$AO$7)*(1+CHOOSE(CH19,Rollover!$P$7,Rollover!$AC$7,Rollover!$AP$7))^(INT(MAX(0,CH20)/12))+(1-CHOOSE(CH19,Rollover!$I$7,Rollover!$V$7,Rollover!$AI$7))*CHOOSE(CH19,Rollover!$N$7,Rollover!$AA$7,Rollover!$AN$7)*(1+Assumptions!$C$25)^(INT(MAX(0,CH20)/12)))</f>
        <v>14.263418391668624</v>
      </c>
      <c r="CI21" s="115">
        <f>IF(OR(CI19=0,CI19=4),0,CHOOSE(CI19,Rollover!$I$7,Rollover!$V$7,Rollover!$AI$7)*CHOOSE(CI19,Rollover!$O$7,Rollover!$AB$7,Rollover!$AO$7)*(1+CHOOSE(CI19,Rollover!$P$7,Rollover!$AC$7,Rollover!$AP$7))^(INT(MAX(0,CI20)/12))+(1-CHOOSE(CI19,Rollover!$I$7,Rollover!$V$7,Rollover!$AI$7))*CHOOSE(CI19,Rollover!$N$7,Rollover!$AA$7,Rollover!$AN$7)*(1+Assumptions!$C$25)^(INT(MAX(0,CI20)/12)))</f>
        <v>14.263418391668624</v>
      </c>
      <c r="CJ21" s="115">
        <f>IF(OR(CJ19=0,CJ19=4),0,CHOOSE(CJ19,Rollover!$I$7,Rollover!$V$7,Rollover!$AI$7)*CHOOSE(CJ19,Rollover!$O$7,Rollover!$AB$7,Rollover!$AO$7)*(1+CHOOSE(CJ19,Rollover!$P$7,Rollover!$AC$7,Rollover!$AP$7))^(INT(MAX(0,CJ20)/12))+(1-CHOOSE(CJ19,Rollover!$I$7,Rollover!$V$7,Rollover!$AI$7))*CHOOSE(CJ19,Rollover!$N$7,Rollover!$AA$7,Rollover!$AN$7)*(1+Assumptions!$C$25)^(INT(MAX(0,CJ20)/12)))</f>
        <v>14.762638035377025</v>
      </c>
      <c r="CK21" s="115">
        <f>IF(OR(CK19=0,CK19=4),0,CHOOSE(CK19,Rollover!$I$7,Rollover!$V$7,Rollover!$AI$7)*CHOOSE(CK19,Rollover!$O$7,Rollover!$AB$7,Rollover!$AO$7)*(1+CHOOSE(CK19,Rollover!$P$7,Rollover!$AC$7,Rollover!$AP$7))^(INT(MAX(0,CK20)/12))+(1-CHOOSE(CK19,Rollover!$I$7,Rollover!$V$7,Rollover!$AI$7))*CHOOSE(CK19,Rollover!$N$7,Rollover!$AA$7,Rollover!$AN$7)*(1+Assumptions!$C$25)^(INT(MAX(0,CK20)/12)))</f>
        <v>14.762638035377025</v>
      </c>
      <c r="CL21" s="115">
        <f>IF(OR(CL19=0,CL19=4),0,CHOOSE(CL19,Rollover!$I$7,Rollover!$V$7,Rollover!$AI$7)*CHOOSE(CL19,Rollover!$O$7,Rollover!$AB$7,Rollover!$AO$7)*(1+CHOOSE(CL19,Rollover!$P$7,Rollover!$AC$7,Rollover!$AP$7))^(INT(MAX(0,CL20)/12))+(1-CHOOSE(CL19,Rollover!$I$7,Rollover!$V$7,Rollover!$AI$7))*CHOOSE(CL19,Rollover!$N$7,Rollover!$AA$7,Rollover!$AN$7)*(1+Assumptions!$C$25)^(INT(MAX(0,CL20)/12)))</f>
        <v>14.762638035377025</v>
      </c>
      <c r="CM21" s="115">
        <f>IF(OR(CM19=0,CM19=4),0,CHOOSE(CM19,Rollover!$I$7,Rollover!$V$7,Rollover!$AI$7)*CHOOSE(CM19,Rollover!$O$7,Rollover!$AB$7,Rollover!$AO$7)*(1+CHOOSE(CM19,Rollover!$P$7,Rollover!$AC$7,Rollover!$AP$7))^(INT(MAX(0,CM20)/12))+(1-CHOOSE(CM19,Rollover!$I$7,Rollover!$V$7,Rollover!$AI$7))*CHOOSE(CM19,Rollover!$N$7,Rollover!$AA$7,Rollover!$AN$7)*(1+Assumptions!$C$25)^(INT(MAX(0,CM20)/12)))</f>
        <v>14.762638035377025</v>
      </c>
      <c r="CN21" s="115">
        <f>IF(OR(CN19=0,CN19=4),0,CHOOSE(CN19,Rollover!$I$7,Rollover!$V$7,Rollover!$AI$7)*CHOOSE(CN19,Rollover!$O$7,Rollover!$AB$7,Rollover!$AO$7)*(1+CHOOSE(CN19,Rollover!$P$7,Rollover!$AC$7,Rollover!$AP$7))^(INT(MAX(0,CN20)/12))+(1-CHOOSE(CN19,Rollover!$I$7,Rollover!$V$7,Rollover!$AI$7))*CHOOSE(CN19,Rollover!$N$7,Rollover!$AA$7,Rollover!$AN$7)*(1+Assumptions!$C$25)^(INT(MAX(0,CN20)/12)))</f>
        <v>14.762638035377025</v>
      </c>
      <c r="CO21" s="115">
        <f>IF(OR(CO19=0,CO19=4),0,CHOOSE(CO19,Rollover!$I$7,Rollover!$V$7,Rollover!$AI$7)*CHOOSE(CO19,Rollover!$O$7,Rollover!$AB$7,Rollover!$AO$7)*(1+CHOOSE(CO19,Rollover!$P$7,Rollover!$AC$7,Rollover!$AP$7))^(INT(MAX(0,CO20)/12))+(1-CHOOSE(CO19,Rollover!$I$7,Rollover!$V$7,Rollover!$AI$7))*CHOOSE(CO19,Rollover!$N$7,Rollover!$AA$7,Rollover!$AN$7)*(1+Assumptions!$C$25)^(INT(MAX(0,CO20)/12)))</f>
        <v>14.762638035377025</v>
      </c>
      <c r="CP21" s="115">
        <f>IF(OR(CP19=0,CP19=4),0,CHOOSE(CP19,Rollover!$I$7,Rollover!$V$7,Rollover!$AI$7)*CHOOSE(CP19,Rollover!$O$7,Rollover!$AB$7,Rollover!$AO$7)*(1+CHOOSE(CP19,Rollover!$P$7,Rollover!$AC$7,Rollover!$AP$7))^(INT(MAX(0,CP20)/12))+(1-CHOOSE(CP19,Rollover!$I$7,Rollover!$V$7,Rollover!$AI$7))*CHOOSE(CP19,Rollover!$N$7,Rollover!$AA$7,Rollover!$AN$7)*(1+Assumptions!$C$25)^(INT(MAX(0,CP20)/12)))</f>
        <v>14.762638035377025</v>
      </c>
      <c r="CQ21" s="115">
        <f>IF(OR(CQ19=0,CQ19=4),0,CHOOSE(CQ19,Rollover!$I$7,Rollover!$V$7,Rollover!$AI$7)*CHOOSE(CQ19,Rollover!$O$7,Rollover!$AB$7,Rollover!$AO$7)*(1+CHOOSE(CQ19,Rollover!$P$7,Rollover!$AC$7,Rollover!$AP$7))^(INT(MAX(0,CQ20)/12))+(1-CHOOSE(CQ19,Rollover!$I$7,Rollover!$V$7,Rollover!$AI$7))*CHOOSE(CQ19,Rollover!$N$7,Rollover!$AA$7,Rollover!$AN$7)*(1+Assumptions!$C$25)^(INT(MAX(0,CQ20)/12)))</f>
        <v>14.762638035377025</v>
      </c>
      <c r="CR21" s="115">
        <f>IF(OR(CR19=0,CR19=4),0,CHOOSE(CR19,Rollover!$I$7,Rollover!$V$7,Rollover!$AI$7)*CHOOSE(CR19,Rollover!$O$7,Rollover!$AB$7,Rollover!$AO$7)*(1+CHOOSE(CR19,Rollover!$P$7,Rollover!$AC$7,Rollover!$AP$7))^(INT(MAX(0,CR20)/12))+(1-CHOOSE(CR19,Rollover!$I$7,Rollover!$V$7,Rollover!$AI$7))*CHOOSE(CR19,Rollover!$N$7,Rollover!$AA$7,Rollover!$AN$7)*(1+Assumptions!$C$25)^(INT(MAX(0,CR20)/12)))</f>
        <v>14.762638035377025</v>
      </c>
      <c r="CS21" s="115">
        <f>IF(OR(CS19=0,CS19=4),0,CHOOSE(CS19,Rollover!$I$7,Rollover!$V$7,Rollover!$AI$7)*CHOOSE(CS19,Rollover!$O$7,Rollover!$AB$7,Rollover!$AO$7)*(1+CHOOSE(CS19,Rollover!$P$7,Rollover!$AC$7,Rollover!$AP$7))^(INT(MAX(0,CS20)/12))+(1-CHOOSE(CS19,Rollover!$I$7,Rollover!$V$7,Rollover!$AI$7))*CHOOSE(CS19,Rollover!$N$7,Rollover!$AA$7,Rollover!$AN$7)*(1+Assumptions!$C$25)^(INT(MAX(0,CS20)/12)))</f>
        <v>14.762638035377025</v>
      </c>
      <c r="CT21" s="115">
        <f>IF(OR(CT19=0,CT19=4),0,CHOOSE(CT19,Rollover!$I$7,Rollover!$V$7,Rollover!$AI$7)*CHOOSE(CT19,Rollover!$O$7,Rollover!$AB$7,Rollover!$AO$7)*(1+CHOOSE(CT19,Rollover!$P$7,Rollover!$AC$7,Rollover!$AP$7))^(INT(MAX(0,CT20)/12))+(1-CHOOSE(CT19,Rollover!$I$7,Rollover!$V$7,Rollover!$AI$7))*CHOOSE(CT19,Rollover!$N$7,Rollover!$AA$7,Rollover!$AN$7)*(1+Assumptions!$C$25)^(INT(MAX(0,CT20)/12)))</f>
        <v>14.762638035377025</v>
      </c>
      <c r="CU21" s="115">
        <f>IF(OR(CU19=0,CU19=4),0,CHOOSE(CU19,Rollover!$I$7,Rollover!$V$7,Rollover!$AI$7)*CHOOSE(CU19,Rollover!$O$7,Rollover!$AB$7,Rollover!$AO$7)*(1+CHOOSE(CU19,Rollover!$P$7,Rollover!$AC$7,Rollover!$AP$7))^(INT(MAX(0,CU20)/12))+(1-CHOOSE(CU19,Rollover!$I$7,Rollover!$V$7,Rollover!$AI$7))*CHOOSE(CU19,Rollover!$N$7,Rollover!$AA$7,Rollover!$AN$7)*(1+Assumptions!$C$25)^(INT(MAX(0,CU20)/12)))</f>
        <v>14.762638035377025</v>
      </c>
      <c r="CV21" s="115">
        <f>IF(OR(CV19=0,CV19=4),0,CHOOSE(CV19,Rollover!$I$7,Rollover!$V$7,Rollover!$AI$7)*CHOOSE(CV19,Rollover!$O$7,Rollover!$AB$7,Rollover!$AO$7)*(1+CHOOSE(CV19,Rollover!$P$7,Rollover!$AC$7,Rollover!$AP$7))^(INT(MAX(0,CV20)/12))+(1-CHOOSE(CV19,Rollover!$I$7,Rollover!$V$7,Rollover!$AI$7))*CHOOSE(CV19,Rollover!$N$7,Rollover!$AA$7,Rollover!$AN$7)*(1+Assumptions!$C$25)^(INT(MAX(0,CV20)/12)))</f>
        <v>15.27933036661522</v>
      </c>
      <c r="CW21" s="115">
        <f>IF(OR(CW19=0,CW19=4),0,CHOOSE(CW19,Rollover!$I$7,Rollover!$V$7,Rollover!$AI$7)*CHOOSE(CW19,Rollover!$O$7,Rollover!$AB$7,Rollover!$AO$7)*(1+CHOOSE(CW19,Rollover!$P$7,Rollover!$AC$7,Rollover!$AP$7))^(INT(MAX(0,CW20)/12))+(1-CHOOSE(CW19,Rollover!$I$7,Rollover!$V$7,Rollover!$AI$7))*CHOOSE(CW19,Rollover!$N$7,Rollover!$AA$7,Rollover!$AN$7)*(1+Assumptions!$C$25)^(INT(MAX(0,CW20)/12)))</f>
        <v>15.27933036661522</v>
      </c>
      <c r="CX21" s="115">
        <f>IF(OR(CX19=0,CX19=4),0,CHOOSE(CX19,Rollover!$I$7,Rollover!$V$7,Rollover!$AI$7)*CHOOSE(CX19,Rollover!$O$7,Rollover!$AB$7,Rollover!$AO$7)*(1+CHOOSE(CX19,Rollover!$P$7,Rollover!$AC$7,Rollover!$AP$7))^(INT(MAX(0,CX20)/12))+(1-CHOOSE(CX19,Rollover!$I$7,Rollover!$V$7,Rollover!$AI$7))*CHOOSE(CX19,Rollover!$N$7,Rollover!$AA$7,Rollover!$AN$7)*(1+Assumptions!$C$25)^(INT(MAX(0,CX20)/12)))</f>
        <v>15.27933036661522</v>
      </c>
      <c r="CY21" s="115">
        <f>IF(OR(CY19=0,CY19=4),0,CHOOSE(CY19,Rollover!$I$7,Rollover!$V$7,Rollover!$AI$7)*CHOOSE(CY19,Rollover!$O$7,Rollover!$AB$7,Rollover!$AO$7)*(1+CHOOSE(CY19,Rollover!$P$7,Rollover!$AC$7,Rollover!$AP$7))^(INT(MAX(0,CY20)/12))+(1-CHOOSE(CY19,Rollover!$I$7,Rollover!$V$7,Rollover!$AI$7))*CHOOSE(CY19,Rollover!$N$7,Rollover!$AA$7,Rollover!$AN$7)*(1+Assumptions!$C$25)^(INT(MAX(0,CY20)/12)))</f>
        <v>15.27933036661522</v>
      </c>
      <c r="CZ21" s="115">
        <f>IF(OR(CZ19=0,CZ19=4),0,CHOOSE(CZ19,Rollover!$I$7,Rollover!$V$7,Rollover!$AI$7)*CHOOSE(CZ19,Rollover!$O$7,Rollover!$AB$7,Rollover!$AO$7)*(1+CHOOSE(CZ19,Rollover!$P$7,Rollover!$AC$7,Rollover!$AP$7))^(INT(MAX(0,CZ20)/12))+(1-CHOOSE(CZ19,Rollover!$I$7,Rollover!$V$7,Rollover!$AI$7))*CHOOSE(CZ19,Rollover!$N$7,Rollover!$AA$7,Rollover!$AN$7)*(1+Assumptions!$C$25)^(INT(MAX(0,CZ20)/12)))</f>
        <v>15.27933036661522</v>
      </c>
      <c r="DA21" s="115">
        <f>IF(OR(DA19=0,DA19=4),0,CHOOSE(DA19,Rollover!$I$7,Rollover!$V$7,Rollover!$AI$7)*CHOOSE(DA19,Rollover!$O$7,Rollover!$AB$7,Rollover!$AO$7)*(1+CHOOSE(DA19,Rollover!$P$7,Rollover!$AC$7,Rollover!$AP$7))^(INT(MAX(0,DA20)/12))+(1-CHOOSE(DA19,Rollover!$I$7,Rollover!$V$7,Rollover!$AI$7))*CHOOSE(DA19,Rollover!$N$7,Rollover!$AA$7,Rollover!$AN$7)*(1+Assumptions!$C$25)^(INT(MAX(0,DA20)/12)))</f>
        <v>15.27933036661522</v>
      </c>
      <c r="DB21" s="115">
        <f>IF(OR(DB19=0,DB19=4),0,CHOOSE(DB19,Rollover!$I$7,Rollover!$V$7,Rollover!$AI$7)*CHOOSE(DB19,Rollover!$O$7,Rollover!$AB$7,Rollover!$AO$7)*(1+CHOOSE(DB19,Rollover!$P$7,Rollover!$AC$7,Rollover!$AP$7))^(INT(MAX(0,DB20)/12))+(1-CHOOSE(DB19,Rollover!$I$7,Rollover!$V$7,Rollover!$AI$7))*CHOOSE(DB19,Rollover!$N$7,Rollover!$AA$7,Rollover!$AN$7)*(1+Assumptions!$C$25)^(INT(MAX(0,DB20)/12)))</f>
        <v>15.27933036661522</v>
      </c>
      <c r="DC21" s="115">
        <f>IF(OR(DC19=0,DC19=4),0,CHOOSE(DC19,Rollover!$I$7,Rollover!$V$7,Rollover!$AI$7)*CHOOSE(DC19,Rollover!$O$7,Rollover!$AB$7,Rollover!$AO$7)*(1+CHOOSE(DC19,Rollover!$P$7,Rollover!$AC$7,Rollover!$AP$7))^(INT(MAX(0,DC20)/12))+(1-CHOOSE(DC19,Rollover!$I$7,Rollover!$V$7,Rollover!$AI$7))*CHOOSE(DC19,Rollover!$N$7,Rollover!$AA$7,Rollover!$AN$7)*(1+Assumptions!$C$25)^(INT(MAX(0,DC20)/12)))</f>
        <v>15.27933036661522</v>
      </c>
      <c r="DD21" s="115">
        <f>IF(OR(DD19=0,DD19=4),0,CHOOSE(DD19,Rollover!$I$7,Rollover!$V$7,Rollover!$AI$7)*CHOOSE(DD19,Rollover!$O$7,Rollover!$AB$7,Rollover!$AO$7)*(1+CHOOSE(DD19,Rollover!$P$7,Rollover!$AC$7,Rollover!$AP$7))^(INT(MAX(0,DD20)/12))+(1-CHOOSE(DD19,Rollover!$I$7,Rollover!$V$7,Rollover!$AI$7))*CHOOSE(DD19,Rollover!$N$7,Rollover!$AA$7,Rollover!$AN$7)*(1+Assumptions!$C$25)^(INT(MAX(0,DD20)/12)))</f>
        <v>15.27933036661522</v>
      </c>
      <c r="DE21" s="115">
        <f>IF(OR(DE19=0,DE19=4),0,CHOOSE(DE19,Rollover!$I$7,Rollover!$V$7,Rollover!$AI$7)*CHOOSE(DE19,Rollover!$O$7,Rollover!$AB$7,Rollover!$AO$7)*(1+CHOOSE(DE19,Rollover!$P$7,Rollover!$AC$7,Rollover!$AP$7))^(INT(MAX(0,DE20)/12))+(1-CHOOSE(DE19,Rollover!$I$7,Rollover!$V$7,Rollover!$AI$7))*CHOOSE(DE19,Rollover!$N$7,Rollover!$AA$7,Rollover!$AN$7)*(1+Assumptions!$C$25)^(INT(MAX(0,DE20)/12)))</f>
        <v>15.27933036661522</v>
      </c>
      <c r="DF21" s="115">
        <f>IF(OR(DF19=0,DF19=4),0,CHOOSE(DF19,Rollover!$I$7,Rollover!$V$7,Rollover!$AI$7)*CHOOSE(DF19,Rollover!$O$7,Rollover!$AB$7,Rollover!$AO$7)*(1+CHOOSE(DF19,Rollover!$P$7,Rollover!$AC$7,Rollover!$AP$7))^(INT(MAX(0,DF20)/12))+(1-CHOOSE(DF19,Rollover!$I$7,Rollover!$V$7,Rollover!$AI$7))*CHOOSE(DF19,Rollover!$N$7,Rollover!$AA$7,Rollover!$AN$7)*(1+Assumptions!$C$25)^(INT(MAX(0,DF20)/12)))</f>
        <v>15.27933036661522</v>
      </c>
      <c r="DG21" s="115">
        <f>IF(OR(DG19=0,DG19=4),0,CHOOSE(DG19,Rollover!$I$7,Rollover!$V$7,Rollover!$AI$7)*CHOOSE(DG19,Rollover!$O$7,Rollover!$AB$7,Rollover!$AO$7)*(1+CHOOSE(DG19,Rollover!$P$7,Rollover!$AC$7,Rollover!$AP$7))^(INT(MAX(0,DG20)/12))+(1-CHOOSE(DG19,Rollover!$I$7,Rollover!$V$7,Rollover!$AI$7))*CHOOSE(DG19,Rollover!$N$7,Rollover!$AA$7,Rollover!$AN$7)*(1+Assumptions!$C$25)^(INT(MAX(0,DG20)/12)))</f>
        <v>15.27933036661522</v>
      </c>
      <c r="DH21" s="115">
        <f>IF(OR(DH19=0,DH19=4),0,CHOOSE(DH19,Rollover!$I$7,Rollover!$V$7,Rollover!$AI$7)*CHOOSE(DH19,Rollover!$O$7,Rollover!$AB$7,Rollover!$AO$7)*(1+CHOOSE(DH19,Rollover!$P$7,Rollover!$AC$7,Rollover!$AP$7))^(INT(MAX(0,DH20)/12))+(1-CHOOSE(DH19,Rollover!$I$7,Rollover!$V$7,Rollover!$AI$7))*CHOOSE(DH19,Rollover!$N$7,Rollover!$AA$7,Rollover!$AN$7)*(1+Assumptions!$C$25)^(INT(MAX(0,DH20)/12)))</f>
        <v>15.814106929446751</v>
      </c>
      <c r="DI21" s="115">
        <f>IF(OR(DI19=0,DI19=4),0,CHOOSE(DI19,Rollover!$I$7,Rollover!$V$7,Rollover!$AI$7)*CHOOSE(DI19,Rollover!$O$7,Rollover!$AB$7,Rollover!$AO$7)*(1+CHOOSE(DI19,Rollover!$P$7,Rollover!$AC$7,Rollover!$AP$7))^(INT(MAX(0,DI20)/12))+(1-CHOOSE(DI19,Rollover!$I$7,Rollover!$V$7,Rollover!$AI$7))*CHOOSE(DI19,Rollover!$N$7,Rollover!$AA$7,Rollover!$AN$7)*(1+Assumptions!$C$25)^(INT(MAX(0,DI20)/12)))</f>
        <v>15.814106929446751</v>
      </c>
      <c r="DJ21" s="115">
        <f>IF(OR(DJ19=0,DJ19=4),0,CHOOSE(DJ19,Rollover!$I$7,Rollover!$V$7,Rollover!$AI$7)*CHOOSE(DJ19,Rollover!$O$7,Rollover!$AB$7,Rollover!$AO$7)*(1+CHOOSE(DJ19,Rollover!$P$7,Rollover!$AC$7,Rollover!$AP$7))^(INT(MAX(0,DJ20)/12))+(1-CHOOSE(DJ19,Rollover!$I$7,Rollover!$V$7,Rollover!$AI$7))*CHOOSE(DJ19,Rollover!$N$7,Rollover!$AA$7,Rollover!$AN$7)*(1+Assumptions!$C$25)^(INT(MAX(0,DJ20)/12)))</f>
        <v>15.814106929446751</v>
      </c>
      <c r="DK21" s="115">
        <f>IF(OR(DK19=0,DK19=4),0,CHOOSE(DK19,Rollover!$I$7,Rollover!$V$7,Rollover!$AI$7)*CHOOSE(DK19,Rollover!$O$7,Rollover!$AB$7,Rollover!$AO$7)*(1+CHOOSE(DK19,Rollover!$P$7,Rollover!$AC$7,Rollover!$AP$7))^(INT(MAX(0,DK20)/12))+(1-CHOOSE(DK19,Rollover!$I$7,Rollover!$V$7,Rollover!$AI$7))*CHOOSE(DK19,Rollover!$N$7,Rollover!$AA$7,Rollover!$AN$7)*(1+Assumptions!$C$25)^(INT(MAX(0,DK20)/12)))</f>
        <v>15.814106929446751</v>
      </c>
      <c r="DL21" s="115">
        <f>IF(OR(DL19=0,DL19=4),0,CHOOSE(DL19,Rollover!$I$7,Rollover!$V$7,Rollover!$AI$7)*CHOOSE(DL19,Rollover!$O$7,Rollover!$AB$7,Rollover!$AO$7)*(1+CHOOSE(DL19,Rollover!$P$7,Rollover!$AC$7,Rollover!$AP$7))^(INT(MAX(0,DL20)/12))+(1-CHOOSE(DL19,Rollover!$I$7,Rollover!$V$7,Rollover!$AI$7))*CHOOSE(DL19,Rollover!$N$7,Rollover!$AA$7,Rollover!$AN$7)*(1+Assumptions!$C$25)^(INT(MAX(0,DL20)/12)))</f>
        <v>15.814106929446751</v>
      </c>
      <c r="DM21" s="115">
        <f>IF(OR(DM19=0,DM19=4),0,CHOOSE(DM19,Rollover!$I$7,Rollover!$V$7,Rollover!$AI$7)*CHOOSE(DM19,Rollover!$O$7,Rollover!$AB$7,Rollover!$AO$7)*(1+CHOOSE(DM19,Rollover!$P$7,Rollover!$AC$7,Rollover!$AP$7))^(INT(MAX(0,DM20)/12))+(1-CHOOSE(DM19,Rollover!$I$7,Rollover!$V$7,Rollover!$AI$7))*CHOOSE(DM19,Rollover!$N$7,Rollover!$AA$7,Rollover!$AN$7)*(1+Assumptions!$C$25)^(INT(MAX(0,DM20)/12)))</f>
        <v>15.814106929446751</v>
      </c>
      <c r="DN21" s="115">
        <f>IF(OR(DN19=0,DN19=4),0,CHOOSE(DN19,Rollover!$I$7,Rollover!$V$7,Rollover!$AI$7)*CHOOSE(DN19,Rollover!$O$7,Rollover!$AB$7,Rollover!$AO$7)*(1+CHOOSE(DN19,Rollover!$P$7,Rollover!$AC$7,Rollover!$AP$7))^(INT(MAX(0,DN20)/12))+(1-CHOOSE(DN19,Rollover!$I$7,Rollover!$V$7,Rollover!$AI$7))*CHOOSE(DN19,Rollover!$N$7,Rollover!$AA$7,Rollover!$AN$7)*(1+Assumptions!$C$25)^(INT(MAX(0,DN20)/12)))</f>
        <v>15.814106929446751</v>
      </c>
      <c r="DO21" s="115">
        <f>IF(OR(DO19=0,DO19=4),0,CHOOSE(DO19,Rollover!$I$7,Rollover!$V$7,Rollover!$AI$7)*CHOOSE(DO19,Rollover!$O$7,Rollover!$AB$7,Rollover!$AO$7)*(1+CHOOSE(DO19,Rollover!$P$7,Rollover!$AC$7,Rollover!$AP$7))^(INT(MAX(0,DO20)/12))+(1-CHOOSE(DO19,Rollover!$I$7,Rollover!$V$7,Rollover!$AI$7))*CHOOSE(DO19,Rollover!$N$7,Rollover!$AA$7,Rollover!$AN$7)*(1+Assumptions!$C$25)^(INT(MAX(0,DO20)/12)))</f>
        <v>15.814106929446751</v>
      </c>
      <c r="DP21" s="115">
        <f>IF(OR(DP19=0,DP19=4),0,CHOOSE(DP19,Rollover!$I$7,Rollover!$V$7,Rollover!$AI$7)*CHOOSE(DP19,Rollover!$O$7,Rollover!$AB$7,Rollover!$AO$7)*(1+CHOOSE(DP19,Rollover!$P$7,Rollover!$AC$7,Rollover!$AP$7))^(INT(MAX(0,DP20)/12))+(1-CHOOSE(DP19,Rollover!$I$7,Rollover!$V$7,Rollover!$AI$7))*CHOOSE(DP19,Rollover!$N$7,Rollover!$AA$7,Rollover!$AN$7)*(1+Assumptions!$C$25)^(INT(MAX(0,DP20)/12)))</f>
        <v>15.814106929446751</v>
      </c>
      <c r="DQ21" s="115">
        <f>IF(OR(DQ19=0,DQ19=4),0,CHOOSE(DQ19,Rollover!$I$7,Rollover!$V$7,Rollover!$AI$7)*CHOOSE(DQ19,Rollover!$O$7,Rollover!$AB$7,Rollover!$AO$7)*(1+CHOOSE(DQ19,Rollover!$P$7,Rollover!$AC$7,Rollover!$AP$7))^(INT(MAX(0,DQ20)/12))+(1-CHOOSE(DQ19,Rollover!$I$7,Rollover!$V$7,Rollover!$AI$7))*CHOOSE(DQ19,Rollover!$N$7,Rollover!$AA$7,Rollover!$AN$7)*(1+Assumptions!$C$25)^(INT(MAX(0,DQ20)/12)))</f>
        <v>15.814106929446751</v>
      </c>
      <c r="DR21" s="115">
        <f>IF(OR(DR19=0,DR19=4),0,CHOOSE(DR19,Rollover!$I$7,Rollover!$V$7,Rollover!$AI$7)*CHOOSE(DR19,Rollover!$O$7,Rollover!$AB$7,Rollover!$AO$7)*(1+CHOOSE(DR19,Rollover!$P$7,Rollover!$AC$7,Rollover!$AP$7))^(INT(MAX(0,DR20)/12))+(1-CHOOSE(DR19,Rollover!$I$7,Rollover!$V$7,Rollover!$AI$7))*CHOOSE(DR19,Rollover!$N$7,Rollover!$AA$7,Rollover!$AN$7)*(1+Assumptions!$C$25)^(INT(MAX(0,DR20)/12)))</f>
        <v>15.814106929446751</v>
      </c>
      <c r="DS21" s="115">
        <f>IF(OR(DS19=0,DS19=4),0,CHOOSE(DS19,Rollover!$I$7,Rollover!$V$7,Rollover!$AI$7)*CHOOSE(DS19,Rollover!$O$7,Rollover!$AB$7,Rollover!$AO$7)*(1+CHOOSE(DS19,Rollover!$P$7,Rollover!$AC$7,Rollover!$AP$7))^(INT(MAX(0,DS20)/12))+(1-CHOOSE(DS19,Rollover!$I$7,Rollover!$V$7,Rollover!$AI$7))*CHOOSE(DS19,Rollover!$N$7,Rollover!$AA$7,Rollover!$AN$7)*(1+Assumptions!$C$25)^(INT(MAX(0,DS20)/12)))</f>
        <v>15.814106929446751</v>
      </c>
      <c r="DT21" s="115">
        <f>IF(OR(DT19=0,DT19=4),0,CHOOSE(DT19,Rollover!$I$7,Rollover!$V$7,Rollover!$AI$7)*CHOOSE(DT19,Rollover!$O$7,Rollover!$AB$7,Rollover!$AO$7)*(1+CHOOSE(DT19,Rollover!$P$7,Rollover!$AC$7,Rollover!$AP$7))^(INT(MAX(0,DT20)/12))+(1-CHOOSE(DT19,Rollover!$I$7,Rollover!$V$7,Rollover!$AI$7))*CHOOSE(DT19,Rollover!$N$7,Rollover!$AA$7,Rollover!$AN$7)*(1+Assumptions!$C$25)^(INT(MAX(0,DT20)/12)))</f>
        <v>16.367600671977385</v>
      </c>
      <c r="DU21" s="115">
        <f>IF(OR(DU19=0,DU19=4),0,CHOOSE(DU19,Rollover!$I$7,Rollover!$V$7,Rollover!$AI$7)*CHOOSE(DU19,Rollover!$O$7,Rollover!$AB$7,Rollover!$AO$7)*(1+CHOOSE(DU19,Rollover!$P$7,Rollover!$AC$7,Rollover!$AP$7))^(INT(MAX(0,DU20)/12))+(1-CHOOSE(DU19,Rollover!$I$7,Rollover!$V$7,Rollover!$AI$7))*CHOOSE(DU19,Rollover!$N$7,Rollover!$AA$7,Rollover!$AN$7)*(1+Assumptions!$C$25)^(INT(MAX(0,DU20)/12)))</f>
        <v>16.367600671977385</v>
      </c>
      <c r="DV21" s="115">
        <f>IF(OR(DV19=0,DV19=4),0,CHOOSE(DV19,Rollover!$I$7,Rollover!$V$7,Rollover!$AI$7)*CHOOSE(DV19,Rollover!$O$7,Rollover!$AB$7,Rollover!$AO$7)*(1+CHOOSE(DV19,Rollover!$P$7,Rollover!$AC$7,Rollover!$AP$7))^(INT(MAX(0,DV20)/12))+(1-CHOOSE(DV19,Rollover!$I$7,Rollover!$V$7,Rollover!$AI$7))*CHOOSE(DV19,Rollover!$N$7,Rollover!$AA$7,Rollover!$AN$7)*(1+Assumptions!$C$25)^(INT(MAX(0,DV20)/12)))</f>
        <v>16.367600671977385</v>
      </c>
      <c r="DW21" s="115">
        <f>IF(OR(DW19=0,DW19=4),0,CHOOSE(DW19,Rollover!$I$7,Rollover!$V$7,Rollover!$AI$7)*CHOOSE(DW19,Rollover!$O$7,Rollover!$AB$7,Rollover!$AO$7)*(1+CHOOSE(DW19,Rollover!$P$7,Rollover!$AC$7,Rollover!$AP$7))^(INT(MAX(0,DW20)/12))+(1-CHOOSE(DW19,Rollover!$I$7,Rollover!$V$7,Rollover!$AI$7))*CHOOSE(DW19,Rollover!$N$7,Rollover!$AA$7,Rollover!$AN$7)*(1+Assumptions!$C$25)^(INT(MAX(0,DW20)/12)))</f>
        <v>16.367600671977385</v>
      </c>
      <c r="DX21" s="115">
        <f>IF(OR(DX19=0,DX19=4),0,CHOOSE(DX19,Rollover!$I$7,Rollover!$V$7,Rollover!$AI$7)*CHOOSE(DX19,Rollover!$O$7,Rollover!$AB$7,Rollover!$AO$7)*(1+CHOOSE(DX19,Rollover!$P$7,Rollover!$AC$7,Rollover!$AP$7))^(INT(MAX(0,DX20)/12))+(1-CHOOSE(DX19,Rollover!$I$7,Rollover!$V$7,Rollover!$AI$7))*CHOOSE(DX19,Rollover!$N$7,Rollover!$AA$7,Rollover!$AN$7)*(1+Assumptions!$C$25)^(INT(MAX(0,DX20)/12)))</f>
        <v>16.367600671977385</v>
      </c>
      <c r="DY21" s="115">
        <f>IF(OR(DY19=0,DY19=4),0,CHOOSE(DY19,Rollover!$I$7,Rollover!$V$7,Rollover!$AI$7)*CHOOSE(DY19,Rollover!$O$7,Rollover!$AB$7,Rollover!$AO$7)*(1+CHOOSE(DY19,Rollover!$P$7,Rollover!$AC$7,Rollover!$AP$7))^(INT(MAX(0,DY20)/12))+(1-CHOOSE(DY19,Rollover!$I$7,Rollover!$V$7,Rollover!$AI$7))*CHOOSE(DY19,Rollover!$N$7,Rollover!$AA$7,Rollover!$AN$7)*(1+Assumptions!$C$25)^(INT(MAX(0,DY20)/12)))</f>
        <v>16.367600671977385</v>
      </c>
      <c r="DZ21" s="115">
        <f>IF(OR(DZ19=0,DZ19=4),0,CHOOSE(DZ19,Rollover!$I$7,Rollover!$V$7,Rollover!$AI$7)*CHOOSE(DZ19,Rollover!$O$7,Rollover!$AB$7,Rollover!$AO$7)*(1+CHOOSE(DZ19,Rollover!$P$7,Rollover!$AC$7,Rollover!$AP$7))^(INT(MAX(0,DZ20)/12))+(1-CHOOSE(DZ19,Rollover!$I$7,Rollover!$V$7,Rollover!$AI$7))*CHOOSE(DZ19,Rollover!$N$7,Rollover!$AA$7,Rollover!$AN$7)*(1+Assumptions!$C$25)^(INT(MAX(0,DZ20)/12)))</f>
        <v>16.367600671977385</v>
      </c>
      <c r="EA21" s="115">
        <f>IF(OR(EA19=0,EA19=4),0,CHOOSE(EA19,Rollover!$I$7,Rollover!$V$7,Rollover!$AI$7)*CHOOSE(EA19,Rollover!$O$7,Rollover!$AB$7,Rollover!$AO$7)*(1+CHOOSE(EA19,Rollover!$P$7,Rollover!$AC$7,Rollover!$AP$7))^(INT(MAX(0,EA20)/12))+(1-CHOOSE(EA19,Rollover!$I$7,Rollover!$V$7,Rollover!$AI$7))*CHOOSE(EA19,Rollover!$N$7,Rollover!$AA$7,Rollover!$AN$7)*(1+Assumptions!$C$25)^(INT(MAX(0,EA20)/12)))</f>
        <v>16.367600671977385</v>
      </c>
      <c r="EB21" s="115">
        <f>IF(OR(EB19=0,EB19=4),0,CHOOSE(EB19,Rollover!$I$7,Rollover!$V$7,Rollover!$AI$7)*CHOOSE(EB19,Rollover!$O$7,Rollover!$AB$7,Rollover!$AO$7)*(1+CHOOSE(EB19,Rollover!$P$7,Rollover!$AC$7,Rollover!$AP$7))^(INT(MAX(0,EB20)/12))+(1-CHOOSE(EB19,Rollover!$I$7,Rollover!$V$7,Rollover!$AI$7))*CHOOSE(EB19,Rollover!$N$7,Rollover!$AA$7,Rollover!$AN$7)*(1+Assumptions!$C$25)^(INT(MAX(0,EB20)/12)))</f>
        <v>16.367600671977385</v>
      </c>
      <c r="EC21" s="115">
        <f>IF(OR(EC19=0,EC19=4),0,CHOOSE(EC19,Rollover!$I$7,Rollover!$V$7,Rollover!$AI$7)*CHOOSE(EC19,Rollover!$O$7,Rollover!$AB$7,Rollover!$AO$7)*(1+CHOOSE(EC19,Rollover!$P$7,Rollover!$AC$7,Rollover!$AP$7))^(INT(MAX(0,EC20)/12))+(1-CHOOSE(EC19,Rollover!$I$7,Rollover!$V$7,Rollover!$AI$7))*CHOOSE(EC19,Rollover!$N$7,Rollover!$AA$7,Rollover!$AN$7)*(1+Assumptions!$C$25)^(INT(MAX(0,EC20)/12)))</f>
        <v>16.367600671977385</v>
      </c>
      <c r="ED21" s="115">
        <f>IF(OR(ED19=0,ED19=4),0,CHOOSE(ED19,Rollover!$I$7,Rollover!$V$7,Rollover!$AI$7)*CHOOSE(ED19,Rollover!$O$7,Rollover!$AB$7,Rollover!$AO$7)*(1+CHOOSE(ED19,Rollover!$P$7,Rollover!$AC$7,Rollover!$AP$7))^(INT(MAX(0,ED20)/12))+(1-CHOOSE(ED19,Rollover!$I$7,Rollover!$V$7,Rollover!$AI$7))*CHOOSE(ED19,Rollover!$N$7,Rollover!$AA$7,Rollover!$AN$7)*(1+Assumptions!$C$25)^(INT(MAX(0,ED20)/12)))</f>
        <v>16.367600671977385</v>
      </c>
      <c r="EE21" s="115">
        <f>IF(OR(EE19=0,EE19=4),0,CHOOSE(EE19,Rollover!$I$7,Rollover!$V$7,Rollover!$AI$7)*CHOOSE(EE19,Rollover!$O$7,Rollover!$AB$7,Rollover!$AO$7)*(1+CHOOSE(EE19,Rollover!$P$7,Rollover!$AC$7,Rollover!$AP$7))^(INT(MAX(0,EE20)/12))+(1-CHOOSE(EE19,Rollover!$I$7,Rollover!$V$7,Rollover!$AI$7))*CHOOSE(EE19,Rollover!$N$7,Rollover!$AA$7,Rollover!$AN$7)*(1+Assumptions!$C$25)^(INT(MAX(0,EE20)/12)))</f>
        <v>16.367600671977385</v>
      </c>
      <c r="EF21" s="115">
        <f>IF(OR(EF19=0,EF19=4),0,CHOOSE(EF19,Rollover!$I$7,Rollover!$V$7,Rollover!$AI$7)*CHOOSE(EF19,Rollover!$O$7,Rollover!$AB$7,Rollover!$AO$7)*(1+CHOOSE(EF19,Rollover!$P$7,Rollover!$AC$7,Rollover!$AP$7))^(INT(MAX(0,EF20)/12))+(1-CHOOSE(EF19,Rollover!$I$7,Rollover!$V$7,Rollover!$AI$7))*CHOOSE(EF19,Rollover!$N$7,Rollover!$AA$7,Rollover!$AN$7)*(1+Assumptions!$C$25)^(INT(MAX(0,EF20)/12)))</f>
        <v>16.940466695496593</v>
      </c>
      <c r="EG21" s="115">
        <f>IF(OR(EG19=0,EG19=4),0,CHOOSE(EG19,Rollover!$I$7,Rollover!$V$7,Rollover!$AI$7)*CHOOSE(EG19,Rollover!$O$7,Rollover!$AB$7,Rollover!$AO$7)*(1+CHOOSE(EG19,Rollover!$P$7,Rollover!$AC$7,Rollover!$AP$7))^(INT(MAX(0,EG20)/12))+(1-CHOOSE(EG19,Rollover!$I$7,Rollover!$V$7,Rollover!$AI$7))*CHOOSE(EG19,Rollover!$N$7,Rollover!$AA$7,Rollover!$AN$7)*(1+Assumptions!$C$25)^(INT(MAX(0,EG20)/12)))</f>
        <v>16.940466695496593</v>
      </c>
      <c r="EH21" s="115">
        <f>IF(OR(EH19=0,EH19=4),0,CHOOSE(EH19,Rollover!$I$7,Rollover!$V$7,Rollover!$AI$7)*CHOOSE(EH19,Rollover!$O$7,Rollover!$AB$7,Rollover!$AO$7)*(1+CHOOSE(EH19,Rollover!$P$7,Rollover!$AC$7,Rollover!$AP$7))^(INT(MAX(0,EH20)/12))+(1-CHOOSE(EH19,Rollover!$I$7,Rollover!$V$7,Rollover!$AI$7))*CHOOSE(EH19,Rollover!$N$7,Rollover!$AA$7,Rollover!$AN$7)*(1+Assumptions!$C$25)^(INT(MAX(0,EH20)/12)))</f>
        <v>16.940466695496593</v>
      </c>
      <c r="EI21" s="115">
        <f>IF(OR(EI19=0,EI19=4),0,CHOOSE(EI19,Rollover!$I$7,Rollover!$V$7,Rollover!$AI$7)*CHOOSE(EI19,Rollover!$O$7,Rollover!$AB$7,Rollover!$AO$7)*(1+CHOOSE(EI19,Rollover!$P$7,Rollover!$AC$7,Rollover!$AP$7))^(INT(MAX(0,EI20)/12))+(1-CHOOSE(EI19,Rollover!$I$7,Rollover!$V$7,Rollover!$AI$7))*CHOOSE(EI19,Rollover!$N$7,Rollover!$AA$7,Rollover!$AN$7)*(1+Assumptions!$C$25)^(INT(MAX(0,EI20)/12)))</f>
        <v>16.940466695496593</v>
      </c>
    </row>
    <row r="22">
      <c r="B22" t="s" s="23">
        <v>393</v>
      </c>
      <c r="C22" t="s" s="118">
        <v>10</v>
      </c>
      <c r="D22" t="s" s="118">
        <v>430</v>
      </c>
      <c r="H22" s="95">
        <f>IF(H19=0,'Rent Roll'!$G$7*SUMIFS('Rent Schedules'!$I$6:$I$122,'Rent Schedules'!$B$6:$B$122,$C22,'Rent Schedules'!$D$6:$D$122,"In effect",'Rent Schedules'!$E$6:$E$122,"&lt;="&amp;H$6,'Rent Schedules'!$F$6:$F$122,"&gt;="&amp;H$6),0)</f>
        <v>15288</v>
      </c>
      <c r="I22" s="95">
        <f>IF(I19=0,'Rent Roll'!$G$7*SUMIFS('Rent Schedules'!$I$6:$I$122,'Rent Schedules'!$B$6:$B$122,$C22,'Rent Schedules'!$D$6:$D$122,"In effect",'Rent Schedules'!$E$6:$E$122,"&lt;="&amp;I$6,'Rent Schedules'!$F$6:$F$122,"&gt;="&amp;I$6),0)</f>
        <v>15288</v>
      </c>
      <c r="J22" s="95">
        <f>IF(J19=0,'Rent Roll'!$G$7*SUMIFS('Rent Schedules'!$I$6:$I$122,'Rent Schedules'!$B$6:$B$122,$C22,'Rent Schedules'!$D$6:$D$122,"In effect",'Rent Schedules'!$E$6:$E$122,"&lt;="&amp;J$6,'Rent Schedules'!$F$6:$F$122,"&gt;="&amp;J$6),0)</f>
        <v>15288</v>
      </c>
      <c r="K22" s="95">
        <f>IF(K19=0,'Rent Roll'!$G$7*SUMIFS('Rent Schedules'!$I$6:$I$122,'Rent Schedules'!$B$6:$B$122,$C22,'Rent Schedules'!$D$6:$D$122,"In effect",'Rent Schedules'!$E$6:$E$122,"&lt;="&amp;K$6,'Rent Schedules'!$F$6:$F$122,"&gt;="&amp;K$6),0)</f>
        <v>15288</v>
      </c>
      <c r="L22" s="95">
        <f>IF(L19=0,'Rent Roll'!$G$7*SUMIFS('Rent Schedules'!$I$6:$I$122,'Rent Schedules'!$B$6:$B$122,$C22,'Rent Schedules'!$D$6:$D$122,"In effect",'Rent Schedules'!$E$6:$E$122,"&lt;="&amp;L$6,'Rent Schedules'!$F$6:$F$122,"&gt;="&amp;L$6),0)</f>
        <v>15288</v>
      </c>
      <c r="M22" s="95">
        <f>IF(M19=0,'Rent Roll'!$G$7*SUMIFS('Rent Schedules'!$I$6:$I$122,'Rent Schedules'!$B$6:$B$122,$C22,'Rent Schedules'!$D$6:$D$122,"In effect",'Rent Schedules'!$E$6:$E$122,"&lt;="&amp;M$6,'Rent Schedules'!$F$6:$F$122,"&gt;="&amp;M$6),0)</f>
        <v>15288</v>
      </c>
      <c r="N22" s="95">
        <f>IF(N19=0,'Rent Roll'!$G$7*SUMIFS('Rent Schedules'!$I$6:$I$122,'Rent Schedules'!$B$6:$B$122,$C22,'Rent Schedules'!$D$6:$D$122,"In effect",'Rent Schedules'!$E$6:$E$122,"&lt;="&amp;N$6,'Rent Schedules'!$F$6:$F$122,"&gt;="&amp;N$6),0)</f>
        <v>15821</v>
      </c>
      <c r="O22" s="95">
        <f>IF(O19=0,'Rent Roll'!$G$7*SUMIFS('Rent Schedules'!$I$6:$I$122,'Rent Schedules'!$B$6:$B$122,$C22,'Rent Schedules'!$D$6:$D$122,"In effect",'Rent Schedules'!$E$6:$E$122,"&lt;="&amp;O$6,'Rent Schedules'!$F$6:$F$122,"&gt;="&amp;O$6),0)</f>
        <v>15821</v>
      </c>
      <c r="P22" s="95">
        <f>IF(P19=0,'Rent Roll'!$G$7*SUMIFS('Rent Schedules'!$I$6:$I$122,'Rent Schedules'!$B$6:$B$122,$C22,'Rent Schedules'!$D$6:$D$122,"In effect",'Rent Schedules'!$E$6:$E$122,"&lt;="&amp;P$6,'Rent Schedules'!$F$6:$F$122,"&gt;="&amp;P$6),0)</f>
        <v>15821</v>
      </c>
      <c r="Q22" s="95">
        <f>IF(Q19=0,'Rent Roll'!$G$7*SUMIFS('Rent Schedules'!$I$6:$I$122,'Rent Schedules'!$B$6:$B$122,$C22,'Rent Schedules'!$D$6:$D$122,"In effect",'Rent Schedules'!$E$6:$E$122,"&lt;="&amp;Q$6,'Rent Schedules'!$F$6:$F$122,"&gt;="&amp;Q$6),0)</f>
        <v>15821</v>
      </c>
      <c r="R22" s="95">
        <f>IF(R19=0,'Rent Roll'!$G$7*SUMIFS('Rent Schedules'!$I$6:$I$122,'Rent Schedules'!$B$6:$B$122,$C22,'Rent Schedules'!$D$6:$D$122,"In effect",'Rent Schedules'!$E$6:$E$122,"&lt;="&amp;R$6,'Rent Schedules'!$F$6:$F$122,"&gt;="&amp;R$6),0)</f>
        <v>15821</v>
      </c>
      <c r="S22" s="95">
        <f>IF(S19=0,'Rent Roll'!$G$7*SUMIFS('Rent Schedules'!$I$6:$I$122,'Rent Schedules'!$B$6:$B$122,$C22,'Rent Schedules'!$D$6:$D$122,"In effect",'Rent Schedules'!$E$6:$E$122,"&lt;="&amp;S$6,'Rent Schedules'!$F$6:$F$122,"&gt;="&amp;S$6),0)</f>
        <v>15821</v>
      </c>
      <c r="T22" s="95">
        <f>IF(T19=0,'Rent Roll'!$G$7*SUMIFS('Rent Schedules'!$I$6:$I$122,'Rent Schedules'!$B$6:$B$122,$C22,'Rent Schedules'!$D$6:$D$122,"In effect",'Rent Schedules'!$E$6:$E$122,"&lt;="&amp;T$6,'Rent Schedules'!$F$6:$F$122,"&gt;="&amp;T$6),0)</f>
        <v>15821</v>
      </c>
      <c r="U22" s="95">
        <f>IF(U19=0,'Rent Roll'!$G$7*SUMIFS('Rent Schedules'!$I$6:$I$122,'Rent Schedules'!$B$6:$B$122,$C22,'Rent Schedules'!$D$6:$D$122,"In effect",'Rent Schedules'!$E$6:$E$122,"&lt;="&amp;U$6,'Rent Schedules'!$F$6:$F$122,"&gt;="&amp;U$6),0)</f>
        <v>15821</v>
      </c>
      <c r="V22" s="95">
        <f>IF(V19=0,'Rent Roll'!$G$7*SUMIFS('Rent Schedules'!$I$6:$I$122,'Rent Schedules'!$B$6:$B$122,$C22,'Rent Schedules'!$D$6:$D$122,"In effect",'Rent Schedules'!$E$6:$E$122,"&lt;="&amp;V$6,'Rent Schedules'!$F$6:$F$122,"&gt;="&amp;V$6),0)</f>
        <v>15821</v>
      </c>
      <c r="W22" s="95">
        <f>IF(W19=0,'Rent Roll'!$G$7*SUMIFS('Rent Schedules'!$I$6:$I$122,'Rent Schedules'!$B$6:$B$122,$C22,'Rent Schedules'!$D$6:$D$122,"In effect",'Rent Schedules'!$E$6:$E$122,"&lt;="&amp;W$6,'Rent Schedules'!$F$6:$F$122,"&gt;="&amp;W$6),0)</f>
        <v>15821</v>
      </c>
      <c r="X22" s="95">
        <f>IF(X19=0,'Rent Roll'!$G$7*SUMIFS('Rent Schedules'!$I$6:$I$122,'Rent Schedules'!$B$6:$B$122,$C22,'Rent Schedules'!$D$6:$D$122,"In effect",'Rent Schedules'!$E$6:$E$122,"&lt;="&amp;X$6,'Rent Schedules'!$F$6:$F$122,"&gt;="&amp;X$6),0)</f>
        <v>15821</v>
      </c>
      <c r="Y22" s="95">
        <f>IF(Y19=0,'Rent Roll'!$G$7*SUMIFS('Rent Schedules'!$I$6:$I$122,'Rent Schedules'!$B$6:$B$122,$C22,'Rent Schedules'!$D$6:$D$122,"In effect",'Rent Schedules'!$E$6:$E$122,"&lt;="&amp;Y$6,'Rent Schedules'!$F$6:$F$122,"&gt;="&amp;Y$6),0)</f>
        <v>15821</v>
      </c>
      <c r="Z22" s="95">
        <f>IF(Z19=0,'Rent Roll'!$G$7*SUMIFS('Rent Schedules'!$I$6:$I$122,'Rent Schedules'!$B$6:$B$122,$C22,'Rent Schedules'!$D$6:$D$122,"In effect",'Rent Schedules'!$E$6:$E$122,"&lt;="&amp;Z$6,'Rent Schedules'!$F$6:$F$122,"&gt;="&amp;Z$6),0)</f>
        <v>16380</v>
      </c>
      <c r="AA22" s="95">
        <f>IF(AA19=0,'Rent Roll'!$G$7*SUMIFS('Rent Schedules'!$I$6:$I$122,'Rent Schedules'!$B$6:$B$122,$C22,'Rent Schedules'!$D$6:$D$122,"In effect",'Rent Schedules'!$E$6:$E$122,"&lt;="&amp;AA$6,'Rent Schedules'!$F$6:$F$122,"&gt;="&amp;AA$6),0)</f>
        <v>16380</v>
      </c>
      <c r="AB22" s="95">
        <f>IF(AB19=0,'Rent Roll'!$G$7*SUMIFS('Rent Schedules'!$I$6:$I$122,'Rent Schedules'!$B$6:$B$122,$C22,'Rent Schedules'!$D$6:$D$122,"In effect",'Rent Schedules'!$E$6:$E$122,"&lt;="&amp;AB$6,'Rent Schedules'!$F$6:$F$122,"&gt;="&amp;AB$6),0)</f>
        <v>16380</v>
      </c>
      <c r="AC22" s="95">
        <f>IF(AC19=0,'Rent Roll'!$G$7*SUMIFS('Rent Schedules'!$I$6:$I$122,'Rent Schedules'!$B$6:$B$122,$C22,'Rent Schedules'!$D$6:$D$122,"In effect",'Rent Schedules'!$E$6:$E$122,"&lt;="&amp;AC$6,'Rent Schedules'!$F$6:$F$122,"&gt;="&amp;AC$6),0)</f>
        <v>16380</v>
      </c>
      <c r="AD22" s="95">
        <f>IF(AD19=0,'Rent Roll'!$G$7*SUMIFS('Rent Schedules'!$I$6:$I$122,'Rent Schedules'!$B$6:$B$122,$C22,'Rent Schedules'!$D$6:$D$122,"In effect",'Rent Schedules'!$E$6:$E$122,"&lt;="&amp;AD$6,'Rent Schedules'!$F$6:$F$122,"&gt;="&amp;AD$6),0)</f>
        <v>16380</v>
      </c>
      <c r="AE22" s="95">
        <f>IF(AE19=0,'Rent Roll'!$G$7*SUMIFS('Rent Schedules'!$I$6:$I$122,'Rent Schedules'!$B$6:$B$122,$C22,'Rent Schedules'!$D$6:$D$122,"In effect",'Rent Schedules'!$E$6:$E$122,"&lt;="&amp;AE$6,'Rent Schedules'!$F$6:$F$122,"&gt;="&amp;AE$6),0)</f>
        <v>16380</v>
      </c>
      <c r="AF22" s="95">
        <f>IF(AF19=0,'Rent Roll'!$G$7*SUMIFS('Rent Schedules'!$I$6:$I$122,'Rent Schedules'!$B$6:$B$122,$C22,'Rent Schedules'!$D$6:$D$122,"In effect",'Rent Schedules'!$E$6:$E$122,"&lt;="&amp;AF$6,'Rent Schedules'!$F$6:$F$122,"&gt;="&amp;AF$6),0)</f>
        <v>16380</v>
      </c>
      <c r="AG22" s="95">
        <f>IF(AG19=0,'Rent Roll'!$G$7*SUMIFS('Rent Schedules'!$I$6:$I$122,'Rent Schedules'!$B$6:$B$122,$C22,'Rent Schedules'!$D$6:$D$122,"In effect",'Rent Schedules'!$E$6:$E$122,"&lt;="&amp;AG$6,'Rent Schedules'!$F$6:$F$122,"&gt;="&amp;AG$6),0)</f>
        <v>16380</v>
      </c>
      <c r="AH22" s="95">
        <f>IF(AH19=0,'Rent Roll'!$G$7*SUMIFS('Rent Schedules'!$I$6:$I$122,'Rent Schedules'!$B$6:$B$122,$C22,'Rent Schedules'!$D$6:$D$122,"In effect",'Rent Schedules'!$E$6:$E$122,"&lt;="&amp;AH$6,'Rent Schedules'!$F$6:$F$122,"&gt;="&amp;AH$6),0)</f>
        <v>16380</v>
      </c>
      <c r="AI22" s="95">
        <f>IF(AI19=0,'Rent Roll'!$G$7*SUMIFS('Rent Schedules'!$I$6:$I$122,'Rent Schedules'!$B$6:$B$122,$C22,'Rent Schedules'!$D$6:$D$122,"In effect",'Rent Schedules'!$E$6:$E$122,"&lt;="&amp;AI$6,'Rent Schedules'!$F$6:$F$122,"&gt;="&amp;AI$6),0)</f>
        <v>16380</v>
      </c>
      <c r="AJ22" s="95">
        <f>IF(AJ19=0,'Rent Roll'!$G$7*SUMIFS('Rent Schedules'!$I$6:$I$122,'Rent Schedules'!$B$6:$B$122,$C22,'Rent Schedules'!$D$6:$D$122,"In effect",'Rent Schedules'!$E$6:$E$122,"&lt;="&amp;AJ$6,'Rent Schedules'!$F$6:$F$122,"&gt;="&amp;AJ$6),0)</f>
        <v>16380</v>
      </c>
      <c r="AK22" s="95">
        <f>IF(AK19=0,'Rent Roll'!$G$7*SUMIFS('Rent Schedules'!$I$6:$I$122,'Rent Schedules'!$B$6:$B$122,$C22,'Rent Schedules'!$D$6:$D$122,"In effect",'Rent Schedules'!$E$6:$E$122,"&lt;="&amp;AK$6,'Rent Schedules'!$F$6:$F$122,"&gt;="&amp;AK$6),0)</f>
        <v>16380</v>
      </c>
      <c r="AL22" s="95">
        <f>IF(AL19=0,'Rent Roll'!$G$7*SUMIFS('Rent Schedules'!$I$6:$I$122,'Rent Schedules'!$B$6:$B$122,$C22,'Rent Schedules'!$D$6:$D$122,"In effect",'Rent Schedules'!$E$6:$E$122,"&lt;="&amp;AL$6,'Rent Schedules'!$F$6:$F$122,"&gt;="&amp;AL$6),0)</f>
        <v>16952</v>
      </c>
      <c r="AM22" s="95">
        <f>IF(AM19=0,'Rent Roll'!$G$7*SUMIFS('Rent Schedules'!$I$6:$I$122,'Rent Schedules'!$B$6:$B$122,$C22,'Rent Schedules'!$D$6:$D$122,"In effect",'Rent Schedules'!$E$6:$E$122,"&lt;="&amp;AM$6,'Rent Schedules'!$F$6:$F$122,"&gt;="&amp;AM$6),0)</f>
        <v>16952</v>
      </c>
      <c r="AN22" s="95">
        <f>IF(AN19=0,'Rent Roll'!$G$7*SUMIFS('Rent Schedules'!$I$6:$I$122,'Rent Schedules'!$B$6:$B$122,$C22,'Rent Schedules'!$D$6:$D$122,"In effect",'Rent Schedules'!$E$6:$E$122,"&lt;="&amp;AN$6,'Rent Schedules'!$F$6:$F$122,"&gt;="&amp;AN$6),0)</f>
        <v>16952</v>
      </c>
      <c r="AO22" s="95">
        <f>IF(AO19=0,'Rent Roll'!$G$7*SUMIFS('Rent Schedules'!$I$6:$I$122,'Rent Schedules'!$B$6:$B$122,$C22,'Rent Schedules'!$D$6:$D$122,"In effect",'Rent Schedules'!$E$6:$E$122,"&lt;="&amp;AO$6,'Rent Schedules'!$F$6:$F$122,"&gt;="&amp;AO$6),0)</f>
        <v>16952</v>
      </c>
      <c r="AP22" s="95">
        <f>IF(AP19=0,'Rent Roll'!$G$7*SUMIFS('Rent Schedules'!$I$6:$I$122,'Rent Schedules'!$B$6:$B$122,$C22,'Rent Schedules'!$D$6:$D$122,"In effect",'Rent Schedules'!$E$6:$E$122,"&lt;="&amp;AP$6,'Rent Schedules'!$F$6:$F$122,"&gt;="&amp;AP$6),0)</f>
        <v>16952</v>
      </c>
      <c r="AQ22" s="95">
        <f>IF(AQ19=0,'Rent Roll'!$G$7*SUMIFS('Rent Schedules'!$I$6:$I$122,'Rent Schedules'!$B$6:$B$122,$C22,'Rent Schedules'!$D$6:$D$122,"In effect",'Rent Schedules'!$E$6:$E$122,"&lt;="&amp;AQ$6,'Rent Schedules'!$F$6:$F$122,"&gt;="&amp;AQ$6),0)</f>
        <v>16952</v>
      </c>
      <c r="AR22" s="95">
        <f>IF(AR19=0,'Rent Roll'!$G$7*SUMIFS('Rent Schedules'!$I$6:$I$122,'Rent Schedules'!$B$6:$B$122,$C22,'Rent Schedules'!$D$6:$D$122,"In effect",'Rent Schedules'!$E$6:$E$122,"&lt;="&amp;AR$6,'Rent Schedules'!$F$6:$F$122,"&gt;="&amp;AR$6),0)</f>
        <v>16952</v>
      </c>
      <c r="AS22" s="95">
        <f>IF(AS19=0,'Rent Roll'!$G$7*SUMIFS('Rent Schedules'!$I$6:$I$122,'Rent Schedules'!$B$6:$B$122,$C22,'Rent Schedules'!$D$6:$D$122,"In effect",'Rent Schedules'!$E$6:$E$122,"&lt;="&amp;AS$6,'Rent Schedules'!$F$6:$F$122,"&gt;="&amp;AS$6),0)</f>
        <v>16952</v>
      </c>
      <c r="AT22" s="95">
        <f>IF(AT19=0,'Rent Roll'!$G$7*SUMIFS('Rent Schedules'!$I$6:$I$122,'Rent Schedules'!$B$6:$B$122,$C22,'Rent Schedules'!$D$6:$D$122,"In effect",'Rent Schedules'!$E$6:$E$122,"&lt;="&amp;AT$6,'Rent Schedules'!$F$6:$F$122,"&gt;="&amp;AT$6),0)</f>
        <v>16952</v>
      </c>
      <c r="AU22" s="95">
        <f>IF(AU19=0,'Rent Roll'!$G$7*SUMIFS('Rent Schedules'!$I$6:$I$122,'Rent Schedules'!$B$6:$B$122,$C22,'Rent Schedules'!$D$6:$D$122,"In effect",'Rent Schedules'!$E$6:$E$122,"&lt;="&amp;AU$6,'Rent Schedules'!$F$6:$F$122,"&gt;="&amp;AU$6),0)</f>
        <v>16952</v>
      </c>
      <c r="AV22" s="95">
        <f>IF(AV19=0,'Rent Roll'!$G$7*SUMIFS('Rent Schedules'!$I$6:$I$122,'Rent Schedules'!$B$6:$B$122,$C22,'Rent Schedules'!$D$6:$D$122,"In effect",'Rent Schedules'!$E$6:$E$122,"&lt;="&amp;AV$6,'Rent Schedules'!$F$6:$F$122,"&gt;="&amp;AV$6),0)</f>
        <v>16952</v>
      </c>
      <c r="AW22" s="95">
        <f>IF(AW19=0,'Rent Roll'!$G$7*SUMIFS('Rent Schedules'!$I$6:$I$122,'Rent Schedules'!$B$6:$B$122,$C22,'Rent Schedules'!$D$6:$D$122,"In effect",'Rent Schedules'!$E$6:$E$122,"&lt;="&amp;AW$6,'Rent Schedules'!$F$6:$F$122,"&gt;="&amp;AW$6),0)</f>
        <v>16952</v>
      </c>
      <c r="AX22" s="95">
        <f>IF(AX19=0,'Rent Roll'!$G$7*SUMIFS('Rent Schedules'!$I$6:$I$122,'Rent Schedules'!$B$6:$B$122,$C22,'Rent Schedules'!$D$6:$D$122,"In effect",'Rent Schedules'!$E$6:$E$122,"&lt;="&amp;AX$6,'Rent Schedules'!$F$6:$F$122,"&gt;="&amp;AX$6),0)</f>
        <v>17550</v>
      </c>
      <c r="AY22" s="95">
        <f>IF(AY19=0,'Rent Roll'!$G$7*SUMIFS('Rent Schedules'!$I$6:$I$122,'Rent Schedules'!$B$6:$B$122,$C22,'Rent Schedules'!$D$6:$D$122,"In effect",'Rent Schedules'!$E$6:$E$122,"&lt;="&amp;AY$6,'Rent Schedules'!$F$6:$F$122,"&gt;="&amp;AY$6),0)</f>
        <v>17550</v>
      </c>
      <c r="AZ22" s="95">
        <f>IF(AZ19=0,'Rent Roll'!$G$7*SUMIFS('Rent Schedules'!$I$6:$I$122,'Rent Schedules'!$B$6:$B$122,$C22,'Rent Schedules'!$D$6:$D$122,"In effect",'Rent Schedules'!$E$6:$E$122,"&lt;="&amp;AZ$6,'Rent Schedules'!$F$6:$F$122,"&gt;="&amp;AZ$6),0)</f>
        <v>17550</v>
      </c>
      <c r="BA22" s="95">
        <f>IF(BA19=0,'Rent Roll'!$G$7*SUMIFS('Rent Schedules'!$I$6:$I$122,'Rent Schedules'!$B$6:$B$122,$C22,'Rent Schedules'!$D$6:$D$122,"In effect",'Rent Schedules'!$E$6:$E$122,"&lt;="&amp;BA$6,'Rent Schedules'!$F$6:$F$122,"&gt;="&amp;BA$6),0)</f>
        <v>17550</v>
      </c>
      <c r="BB22" s="95">
        <f>IF(BB19=0,'Rent Roll'!$G$7*SUMIFS('Rent Schedules'!$I$6:$I$122,'Rent Schedules'!$B$6:$B$122,$C22,'Rent Schedules'!$D$6:$D$122,"In effect",'Rent Schedules'!$E$6:$E$122,"&lt;="&amp;BB$6,'Rent Schedules'!$F$6:$F$122,"&gt;="&amp;BB$6),0)</f>
        <v>17550</v>
      </c>
      <c r="BC22" s="95">
        <f>IF(BC19=0,'Rent Roll'!$G$7*SUMIFS('Rent Schedules'!$I$6:$I$122,'Rent Schedules'!$B$6:$B$122,$C22,'Rent Schedules'!$D$6:$D$122,"In effect",'Rent Schedules'!$E$6:$E$122,"&lt;="&amp;BC$6,'Rent Schedules'!$F$6:$F$122,"&gt;="&amp;BC$6),0)</f>
        <v>17550</v>
      </c>
      <c r="BD22" s="95">
        <f>IF(BD19=0,'Rent Roll'!$G$7*SUMIFS('Rent Schedules'!$I$6:$I$122,'Rent Schedules'!$B$6:$B$122,$C22,'Rent Schedules'!$D$6:$D$122,"In effect",'Rent Schedules'!$E$6:$E$122,"&lt;="&amp;BD$6,'Rent Schedules'!$F$6:$F$122,"&gt;="&amp;BD$6),0)</f>
        <v>17550</v>
      </c>
      <c r="BE22" s="95">
        <f>IF(BE19=0,'Rent Roll'!$G$7*SUMIFS('Rent Schedules'!$I$6:$I$122,'Rent Schedules'!$B$6:$B$122,$C22,'Rent Schedules'!$D$6:$D$122,"In effect",'Rent Schedules'!$E$6:$E$122,"&lt;="&amp;BE$6,'Rent Schedules'!$F$6:$F$122,"&gt;="&amp;BE$6),0)</f>
        <v>17550</v>
      </c>
      <c r="BF22" s="95">
        <f>IF(BF19=0,'Rent Roll'!$G$7*SUMIFS('Rent Schedules'!$I$6:$I$122,'Rent Schedules'!$B$6:$B$122,$C22,'Rent Schedules'!$D$6:$D$122,"In effect",'Rent Schedules'!$E$6:$E$122,"&lt;="&amp;BF$6,'Rent Schedules'!$F$6:$F$122,"&gt;="&amp;BF$6),0)</f>
        <v>17550</v>
      </c>
      <c r="BG22" s="95">
        <f>IF(BG19=0,'Rent Roll'!$G$7*SUMIFS('Rent Schedules'!$I$6:$I$122,'Rent Schedules'!$B$6:$B$122,$C22,'Rent Schedules'!$D$6:$D$122,"In effect",'Rent Schedules'!$E$6:$E$122,"&lt;="&amp;BG$6,'Rent Schedules'!$F$6:$F$122,"&gt;="&amp;BG$6),0)</f>
        <v>17550</v>
      </c>
      <c r="BH22" s="95">
        <f>IF(BH19=0,'Rent Roll'!$G$7*SUMIFS('Rent Schedules'!$I$6:$I$122,'Rent Schedules'!$B$6:$B$122,$C22,'Rent Schedules'!$D$6:$D$122,"In effect",'Rent Schedules'!$E$6:$E$122,"&lt;="&amp;BH$6,'Rent Schedules'!$F$6:$F$122,"&gt;="&amp;BH$6),0)</f>
        <v>17550</v>
      </c>
      <c r="BI22" s="95">
        <f>IF(BI19=0,'Rent Roll'!$G$7*SUMIFS('Rent Schedules'!$I$6:$I$122,'Rent Schedules'!$B$6:$B$122,$C22,'Rent Schedules'!$D$6:$D$122,"In effect",'Rent Schedules'!$E$6:$E$122,"&lt;="&amp;BI$6,'Rent Schedules'!$F$6:$F$122,"&gt;="&amp;BI$6),0)</f>
        <v>17550</v>
      </c>
      <c r="BJ22" s="95">
        <f>IF(BJ19=0,'Rent Roll'!$G$7*SUMIFS('Rent Schedules'!$I$6:$I$122,'Rent Schedules'!$B$6:$B$122,$C22,'Rent Schedules'!$D$6:$D$122,"In effect",'Rent Schedules'!$E$6:$E$122,"&lt;="&amp;BJ$6,'Rent Schedules'!$F$6:$F$122,"&gt;="&amp;BJ$6),0)</f>
        <v>18161</v>
      </c>
      <c r="BK22" s="95">
        <f>IF(BK19=0,'Rent Roll'!$G$7*SUMIFS('Rent Schedules'!$I$6:$I$122,'Rent Schedules'!$B$6:$B$122,$C22,'Rent Schedules'!$D$6:$D$122,"In effect",'Rent Schedules'!$E$6:$E$122,"&lt;="&amp;BK$6,'Rent Schedules'!$F$6:$F$122,"&gt;="&amp;BK$6),0)</f>
        <v>18161</v>
      </c>
      <c r="BL22" s="95">
        <f>IF(BL19=0,'Rent Roll'!$G$7*SUMIFS('Rent Schedules'!$I$6:$I$122,'Rent Schedules'!$B$6:$B$122,$C22,'Rent Schedules'!$D$6:$D$122,"In effect",'Rent Schedules'!$E$6:$E$122,"&lt;="&amp;BL$6,'Rent Schedules'!$F$6:$F$122,"&gt;="&amp;BL$6),0)</f>
        <v>18161</v>
      </c>
      <c r="BM22" s="95">
        <f>IF(BM19=0,'Rent Roll'!$G$7*SUMIFS('Rent Schedules'!$I$6:$I$122,'Rent Schedules'!$B$6:$B$122,$C22,'Rent Schedules'!$D$6:$D$122,"In effect",'Rent Schedules'!$E$6:$E$122,"&lt;="&amp;BM$6,'Rent Schedules'!$F$6:$F$122,"&gt;="&amp;BM$6),0)</f>
        <v>18161</v>
      </c>
      <c r="BN22" s="95">
        <f>IF(BN19=0,'Rent Roll'!$G$7*SUMIFS('Rent Schedules'!$I$6:$I$122,'Rent Schedules'!$B$6:$B$122,$C22,'Rent Schedules'!$D$6:$D$122,"In effect",'Rent Schedules'!$E$6:$E$122,"&lt;="&amp;BN$6,'Rent Schedules'!$F$6:$F$122,"&gt;="&amp;BN$6),0)</f>
        <v>18161</v>
      </c>
      <c r="BO22" s="95">
        <f>IF(BO19=0,'Rent Roll'!$G$7*SUMIFS('Rent Schedules'!$I$6:$I$122,'Rent Schedules'!$B$6:$B$122,$C22,'Rent Schedules'!$D$6:$D$122,"In effect",'Rent Schedules'!$E$6:$E$122,"&lt;="&amp;BO$6,'Rent Schedules'!$F$6:$F$122,"&gt;="&amp;BO$6),0)</f>
        <v>18161</v>
      </c>
      <c r="BP22" s="95">
        <f>IF(BP19=0,'Rent Roll'!$G$7*SUMIFS('Rent Schedules'!$I$6:$I$122,'Rent Schedules'!$B$6:$B$122,$C22,'Rent Schedules'!$D$6:$D$122,"In effect",'Rent Schedules'!$E$6:$E$122,"&lt;="&amp;BP$6,'Rent Schedules'!$F$6:$F$122,"&gt;="&amp;BP$6),0)</f>
        <v>18161</v>
      </c>
      <c r="BQ22" s="95">
        <f>IF(BQ19=0,'Rent Roll'!$G$7*SUMIFS('Rent Schedules'!$I$6:$I$122,'Rent Schedules'!$B$6:$B$122,$C22,'Rent Schedules'!$D$6:$D$122,"In effect",'Rent Schedules'!$E$6:$E$122,"&lt;="&amp;BQ$6,'Rent Schedules'!$F$6:$F$122,"&gt;="&amp;BQ$6),0)</f>
        <v>18161</v>
      </c>
      <c r="BR22" s="95">
        <f>IF(BR19=0,'Rent Roll'!$G$7*SUMIFS('Rent Schedules'!$I$6:$I$122,'Rent Schedules'!$B$6:$B$122,$C22,'Rent Schedules'!$D$6:$D$122,"In effect",'Rent Schedules'!$E$6:$E$122,"&lt;="&amp;BR$6,'Rent Schedules'!$F$6:$F$122,"&gt;="&amp;BR$6),0)</f>
        <v>18161</v>
      </c>
      <c r="BS22" s="95">
        <f>IF(BS19=0,'Rent Roll'!$G$7*SUMIFS('Rent Schedules'!$I$6:$I$122,'Rent Schedules'!$B$6:$B$122,$C22,'Rent Schedules'!$D$6:$D$122,"In effect",'Rent Schedules'!$E$6:$E$122,"&lt;="&amp;BS$6,'Rent Schedules'!$F$6:$F$122,"&gt;="&amp;BS$6),0)</f>
        <v>18161</v>
      </c>
      <c r="BT22" s="95">
        <f>IF(BT19=0,'Rent Roll'!$G$7*SUMIFS('Rent Schedules'!$I$6:$I$122,'Rent Schedules'!$B$6:$B$122,$C22,'Rent Schedules'!$D$6:$D$122,"In effect",'Rent Schedules'!$E$6:$E$122,"&lt;="&amp;BT$6,'Rent Schedules'!$F$6:$F$122,"&gt;="&amp;BT$6),0)</f>
        <v>18161</v>
      </c>
      <c r="BU22" s="95">
        <f>IF(BU19=0,'Rent Roll'!$G$7*SUMIFS('Rent Schedules'!$I$6:$I$122,'Rent Schedules'!$B$6:$B$122,$C22,'Rent Schedules'!$D$6:$D$122,"In effect",'Rent Schedules'!$E$6:$E$122,"&lt;="&amp;BU$6,'Rent Schedules'!$F$6:$F$122,"&gt;="&amp;BU$6),0)</f>
        <v>18161</v>
      </c>
      <c r="BV22" s="95">
        <f>IF(BV19=0,'Rent Roll'!$G$7*SUMIFS('Rent Schedules'!$I$6:$I$122,'Rent Schedules'!$B$6:$B$122,$C22,'Rent Schedules'!$D$6:$D$122,"In effect",'Rent Schedules'!$E$6:$E$122,"&lt;="&amp;BV$6,'Rent Schedules'!$F$6:$F$122,"&gt;="&amp;BV$6),0)</f>
        <v>0</v>
      </c>
      <c r="BW22" s="95">
        <f>IF(BW19=0,'Rent Roll'!$G$7*SUMIFS('Rent Schedules'!$I$6:$I$122,'Rent Schedules'!$B$6:$B$122,$C22,'Rent Schedules'!$D$6:$D$122,"In effect",'Rent Schedules'!$E$6:$E$122,"&lt;="&amp;BW$6,'Rent Schedules'!$F$6:$F$122,"&gt;="&amp;BW$6),0)</f>
        <v>0</v>
      </c>
      <c r="BX22" s="95">
        <f>IF(BX19=0,'Rent Roll'!$G$7*SUMIFS('Rent Schedules'!$I$6:$I$122,'Rent Schedules'!$B$6:$B$122,$C22,'Rent Schedules'!$D$6:$D$122,"In effect",'Rent Schedules'!$E$6:$E$122,"&lt;="&amp;BX$6,'Rent Schedules'!$F$6:$F$122,"&gt;="&amp;BX$6),0)</f>
        <v>0</v>
      </c>
      <c r="BY22" s="95">
        <f>IF(BY19=0,'Rent Roll'!$G$7*SUMIFS('Rent Schedules'!$I$6:$I$122,'Rent Schedules'!$B$6:$B$122,$C22,'Rent Schedules'!$D$6:$D$122,"In effect",'Rent Schedules'!$E$6:$E$122,"&lt;="&amp;BY$6,'Rent Schedules'!$F$6:$F$122,"&gt;="&amp;BY$6),0)</f>
        <v>0</v>
      </c>
      <c r="BZ22" s="95">
        <f>IF(BZ19=0,'Rent Roll'!$G$7*SUMIFS('Rent Schedules'!$I$6:$I$122,'Rent Schedules'!$B$6:$B$122,$C22,'Rent Schedules'!$D$6:$D$122,"In effect",'Rent Schedules'!$E$6:$E$122,"&lt;="&amp;BZ$6,'Rent Schedules'!$F$6:$F$122,"&gt;="&amp;BZ$6),0)</f>
        <v>0</v>
      </c>
      <c r="CA22" s="95">
        <f>IF(CA19=0,'Rent Roll'!$G$7*SUMIFS('Rent Schedules'!$I$6:$I$122,'Rent Schedules'!$B$6:$B$122,$C22,'Rent Schedules'!$D$6:$D$122,"In effect",'Rent Schedules'!$E$6:$E$122,"&lt;="&amp;CA$6,'Rent Schedules'!$F$6:$F$122,"&gt;="&amp;CA$6),0)</f>
        <v>0</v>
      </c>
      <c r="CB22" s="95">
        <f>IF(CB19=0,'Rent Roll'!$G$7*SUMIFS('Rent Schedules'!$I$6:$I$122,'Rent Schedules'!$B$6:$B$122,$C22,'Rent Schedules'!$D$6:$D$122,"In effect",'Rent Schedules'!$E$6:$E$122,"&lt;="&amp;CB$6,'Rent Schedules'!$F$6:$F$122,"&gt;="&amp;CB$6),0)</f>
        <v>0</v>
      </c>
      <c r="CC22" s="95">
        <f>IF(CC19=0,'Rent Roll'!$G$7*SUMIFS('Rent Schedules'!$I$6:$I$122,'Rent Schedules'!$B$6:$B$122,$C22,'Rent Schedules'!$D$6:$D$122,"In effect",'Rent Schedules'!$E$6:$E$122,"&lt;="&amp;CC$6,'Rent Schedules'!$F$6:$F$122,"&gt;="&amp;CC$6),0)</f>
        <v>0</v>
      </c>
      <c r="CD22" s="95">
        <f>IF(CD19=0,'Rent Roll'!$G$7*SUMIFS('Rent Schedules'!$I$6:$I$122,'Rent Schedules'!$B$6:$B$122,$C22,'Rent Schedules'!$D$6:$D$122,"In effect",'Rent Schedules'!$E$6:$E$122,"&lt;="&amp;CD$6,'Rent Schedules'!$F$6:$F$122,"&gt;="&amp;CD$6),0)</f>
        <v>0</v>
      </c>
      <c r="CE22" s="95">
        <f>IF(CE19=0,'Rent Roll'!$G$7*SUMIFS('Rent Schedules'!$I$6:$I$122,'Rent Schedules'!$B$6:$B$122,$C22,'Rent Schedules'!$D$6:$D$122,"In effect",'Rent Schedules'!$E$6:$E$122,"&lt;="&amp;CE$6,'Rent Schedules'!$F$6:$F$122,"&gt;="&amp;CE$6),0)</f>
        <v>0</v>
      </c>
      <c r="CF22" s="95">
        <f>IF(CF19=0,'Rent Roll'!$G$7*SUMIFS('Rent Schedules'!$I$6:$I$122,'Rent Schedules'!$B$6:$B$122,$C22,'Rent Schedules'!$D$6:$D$122,"In effect",'Rent Schedules'!$E$6:$E$122,"&lt;="&amp;CF$6,'Rent Schedules'!$F$6:$F$122,"&gt;="&amp;CF$6),0)</f>
        <v>0</v>
      </c>
      <c r="CG22" s="95">
        <f>IF(CG19=0,'Rent Roll'!$G$7*SUMIFS('Rent Schedules'!$I$6:$I$122,'Rent Schedules'!$B$6:$B$122,$C22,'Rent Schedules'!$D$6:$D$122,"In effect",'Rent Schedules'!$E$6:$E$122,"&lt;="&amp;CG$6,'Rent Schedules'!$F$6:$F$122,"&gt;="&amp;CG$6),0)</f>
        <v>0</v>
      </c>
      <c r="CH22" s="95">
        <f>IF(CH19=0,'Rent Roll'!$G$7*SUMIFS('Rent Schedules'!$I$6:$I$122,'Rent Schedules'!$B$6:$B$122,$C22,'Rent Schedules'!$D$6:$D$122,"In effect",'Rent Schedules'!$E$6:$E$122,"&lt;="&amp;CH$6,'Rent Schedules'!$F$6:$F$122,"&gt;="&amp;CH$6),0)</f>
        <v>0</v>
      </c>
      <c r="CI22" s="95">
        <f>IF(CI19=0,'Rent Roll'!$G$7*SUMIFS('Rent Schedules'!$I$6:$I$122,'Rent Schedules'!$B$6:$B$122,$C22,'Rent Schedules'!$D$6:$D$122,"In effect",'Rent Schedules'!$E$6:$E$122,"&lt;="&amp;CI$6,'Rent Schedules'!$F$6:$F$122,"&gt;="&amp;CI$6),0)</f>
        <v>0</v>
      </c>
      <c r="CJ22" s="95">
        <f>IF(CJ19=0,'Rent Roll'!$G$7*SUMIFS('Rent Schedules'!$I$6:$I$122,'Rent Schedules'!$B$6:$B$122,$C22,'Rent Schedules'!$D$6:$D$122,"In effect",'Rent Schedules'!$E$6:$E$122,"&lt;="&amp;CJ$6,'Rent Schedules'!$F$6:$F$122,"&gt;="&amp;CJ$6),0)</f>
        <v>0</v>
      </c>
      <c r="CK22" s="95">
        <f>IF(CK19=0,'Rent Roll'!$G$7*SUMIFS('Rent Schedules'!$I$6:$I$122,'Rent Schedules'!$B$6:$B$122,$C22,'Rent Schedules'!$D$6:$D$122,"In effect",'Rent Schedules'!$E$6:$E$122,"&lt;="&amp;CK$6,'Rent Schedules'!$F$6:$F$122,"&gt;="&amp;CK$6),0)</f>
        <v>0</v>
      </c>
      <c r="CL22" s="95">
        <f>IF(CL19=0,'Rent Roll'!$G$7*SUMIFS('Rent Schedules'!$I$6:$I$122,'Rent Schedules'!$B$6:$B$122,$C22,'Rent Schedules'!$D$6:$D$122,"In effect",'Rent Schedules'!$E$6:$E$122,"&lt;="&amp;CL$6,'Rent Schedules'!$F$6:$F$122,"&gt;="&amp;CL$6),0)</f>
        <v>0</v>
      </c>
      <c r="CM22" s="95">
        <f>IF(CM19=0,'Rent Roll'!$G$7*SUMIFS('Rent Schedules'!$I$6:$I$122,'Rent Schedules'!$B$6:$B$122,$C22,'Rent Schedules'!$D$6:$D$122,"In effect",'Rent Schedules'!$E$6:$E$122,"&lt;="&amp;CM$6,'Rent Schedules'!$F$6:$F$122,"&gt;="&amp;CM$6),0)</f>
        <v>0</v>
      </c>
      <c r="CN22" s="95">
        <f>IF(CN19=0,'Rent Roll'!$G$7*SUMIFS('Rent Schedules'!$I$6:$I$122,'Rent Schedules'!$B$6:$B$122,$C22,'Rent Schedules'!$D$6:$D$122,"In effect",'Rent Schedules'!$E$6:$E$122,"&lt;="&amp;CN$6,'Rent Schedules'!$F$6:$F$122,"&gt;="&amp;CN$6),0)</f>
        <v>0</v>
      </c>
      <c r="CO22" s="95">
        <f>IF(CO19=0,'Rent Roll'!$G$7*SUMIFS('Rent Schedules'!$I$6:$I$122,'Rent Schedules'!$B$6:$B$122,$C22,'Rent Schedules'!$D$6:$D$122,"In effect",'Rent Schedules'!$E$6:$E$122,"&lt;="&amp;CO$6,'Rent Schedules'!$F$6:$F$122,"&gt;="&amp;CO$6),0)</f>
        <v>0</v>
      </c>
      <c r="CP22" s="95">
        <f>IF(CP19=0,'Rent Roll'!$G$7*SUMIFS('Rent Schedules'!$I$6:$I$122,'Rent Schedules'!$B$6:$B$122,$C22,'Rent Schedules'!$D$6:$D$122,"In effect",'Rent Schedules'!$E$6:$E$122,"&lt;="&amp;CP$6,'Rent Schedules'!$F$6:$F$122,"&gt;="&amp;CP$6),0)</f>
        <v>0</v>
      </c>
      <c r="CQ22" s="95">
        <f>IF(CQ19=0,'Rent Roll'!$G$7*SUMIFS('Rent Schedules'!$I$6:$I$122,'Rent Schedules'!$B$6:$B$122,$C22,'Rent Schedules'!$D$6:$D$122,"In effect",'Rent Schedules'!$E$6:$E$122,"&lt;="&amp;CQ$6,'Rent Schedules'!$F$6:$F$122,"&gt;="&amp;CQ$6),0)</f>
        <v>0</v>
      </c>
      <c r="CR22" s="95">
        <f>IF(CR19=0,'Rent Roll'!$G$7*SUMIFS('Rent Schedules'!$I$6:$I$122,'Rent Schedules'!$B$6:$B$122,$C22,'Rent Schedules'!$D$6:$D$122,"In effect",'Rent Schedules'!$E$6:$E$122,"&lt;="&amp;CR$6,'Rent Schedules'!$F$6:$F$122,"&gt;="&amp;CR$6),0)</f>
        <v>0</v>
      </c>
      <c r="CS22" s="95">
        <f>IF(CS19=0,'Rent Roll'!$G$7*SUMIFS('Rent Schedules'!$I$6:$I$122,'Rent Schedules'!$B$6:$B$122,$C22,'Rent Schedules'!$D$6:$D$122,"In effect",'Rent Schedules'!$E$6:$E$122,"&lt;="&amp;CS$6,'Rent Schedules'!$F$6:$F$122,"&gt;="&amp;CS$6),0)</f>
        <v>0</v>
      </c>
      <c r="CT22" s="95">
        <f>IF(CT19=0,'Rent Roll'!$G$7*SUMIFS('Rent Schedules'!$I$6:$I$122,'Rent Schedules'!$B$6:$B$122,$C22,'Rent Schedules'!$D$6:$D$122,"In effect",'Rent Schedules'!$E$6:$E$122,"&lt;="&amp;CT$6,'Rent Schedules'!$F$6:$F$122,"&gt;="&amp;CT$6),0)</f>
        <v>0</v>
      </c>
      <c r="CU22" s="95">
        <f>IF(CU19=0,'Rent Roll'!$G$7*SUMIFS('Rent Schedules'!$I$6:$I$122,'Rent Schedules'!$B$6:$B$122,$C22,'Rent Schedules'!$D$6:$D$122,"In effect",'Rent Schedules'!$E$6:$E$122,"&lt;="&amp;CU$6,'Rent Schedules'!$F$6:$F$122,"&gt;="&amp;CU$6),0)</f>
        <v>0</v>
      </c>
      <c r="CV22" s="95">
        <f>IF(CV19=0,'Rent Roll'!$G$7*SUMIFS('Rent Schedules'!$I$6:$I$122,'Rent Schedules'!$B$6:$B$122,$C22,'Rent Schedules'!$D$6:$D$122,"In effect",'Rent Schedules'!$E$6:$E$122,"&lt;="&amp;CV$6,'Rent Schedules'!$F$6:$F$122,"&gt;="&amp;CV$6),0)</f>
        <v>0</v>
      </c>
      <c r="CW22" s="95">
        <f>IF(CW19=0,'Rent Roll'!$G$7*SUMIFS('Rent Schedules'!$I$6:$I$122,'Rent Schedules'!$B$6:$B$122,$C22,'Rent Schedules'!$D$6:$D$122,"In effect",'Rent Schedules'!$E$6:$E$122,"&lt;="&amp;CW$6,'Rent Schedules'!$F$6:$F$122,"&gt;="&amp;CW$6),0)</f>
        <v>0</v>
      </c>
      <c r="CX22" s="95">
        <f>IF(CX19=0,'Rent Roll'!$G$7*SUMIFS('Rent Schedules'!$I$6:$I$122,'Rent Schedules'!$B$6:$B$122,$C22,'Rent Schedules'!$D$6:$D$122,"In effect",'Rent Schedules'!$E$6:$E$122,"&lt;="&amp;CX$6,'Rent Schedules'!$F$6:$F$122,"&gt;="&amp;CX$6),0)</f>
        <v>0</v>
      </c>
      <c r="CY22" s="95">
        <f>IF(CY19=0,'Rent Roll'!$G$7*SUMIFS('Rent Schedules'!$I$6:$I$122,'Rent Schedules'!$B$6:$B$122,$C22,'Rent Schedules'!$D$6:$D$122,"In effect",'Rent Schedules'!$E$6:$E$122,"&lt;="&amp;CY$6,'Rent Schedules'!$F$6:$F$122,"&gt;="&amp;CY$6),0)</f>
        <v>0</v>
      </c>
      <c r="CZ22" s="95">
        <f>IF(CZ19=0,'Rent Roll'!$G$7*SUMIFS('Rent Schedules'!$I$6:$I$122,'Rent Schedules'!$B$6:$B$122,$C22,'Rent Schedules'!$D$6:$D$122,"In effect",'Rent Schedules'!$E$6:$E$122,"&lt;="&amp;CZ$6,'Rent Schedules'!$F$6:$F$122,"&gt;="&amp;CZ$6),0)</f>
        <v>0</v>
      </c>
      <c r="DA22" s="95">
        <f>IF(DA19=0,'Rent Roll'!$G$7*SUMIFS('Rent Schedules'!$I$6:$I$122,'Rent Schedules'!$B$6:$B$122,$C22,'Rent Schedules'!$D$6:$D$122,"In effect",'Rent Schedules'!$E$6:$E$122,"&lt;="&amp;DA$6,'Rent Schedules'!$F$6:$F$122,"&gt;="&amp;DA$6),0)</f>
        <v>0</v>
      </c>
      <c r="DB22" s="95">
        <f>IF(DB19=0,'Rent Roll'!$G$7*SUMIFS('Rent Schedules'!$I$6:$I$122,'Rent Schedules'!$B$6:$B$122,$C22,'Rent Schedules'!$D$6:$D$122,"In effect",'Rent Schedules'!$E$6:$E$122,"&lt;="&amp;DB$6,'Rent Schedules'!$F$6:$F$122,"&gt;="&amp;DB$6),0)</f>
        <v>0</v>
      </c>
      <c r="DC22" s="95">
        <f>IF(DC19=0,'Rent Roll'!$G$7*SUMIFS('Rent Schedules'!$I$6:$I$122,'Rent Schedules'!$B$6:$B$122,$C22,'Rent Schedules'!$D$6:$D$122,"In effect",'Rent Schedules'!$E$6:$E$122,"&lt;="&amp;DC$6,'Rent Schedules'!$F$6:$F$122,"&gt;="&amp;DC$6),0)</f>
        <v>0</v>
      </c>
      <c r="DD22" s="95">
        <f>IF(DD19=0,'Rent Roll'!$G$7*SUMIFS('Rent Schedules'!$I$6:$I$122,'Rent Schedules'!$B$6:$B$122,$C22,'Rent Schedules'!$D$6:$D$122,"In effect",'Rent Schedules'!$E$6:$E$122,"&lt;="&amp;DD$6,'Rent Schedules'!$F$6:$F$122,"&gt;="&amp;DD$6),0)</f>
        <v>0</v>
      </c>
      <c r="DE22" s="95">
        <f>IF(DE19=0,'Rent Roll'!$G$7*SUMIFS('Rent Schedules'!$I$6:$I$122,'Rent Schedules'!$B$6:$B$122,$C22,'Rent Schedules'!$D$6:$D$122,"In effect",'Rent Schedules'!$E$6:$E$122,"&lt;="&amp;DE$6,'Rent Schedules'!$F$6:$F$122,"&gt;="&amp;DE$6),0)</f>
        <v>0</v>
      </c>
      <c r="DF22" s="95">
        <f>IF(DF19=0,'Rent Roll'!$G$7*SUMIFS('Rent Schedules'!$I$6:$I$122,'Rent Schedules'!$B$6:$B$122,$C22,'Rent Schedules'!$D$6:$D$122,"In effect",'Rent Schedules'!$E$6:$E$122,"&lt;="&amp;DF$6,'Rent Schedules'!$F$6:$F$122,"&gt;="&amp;DF$6),0)</f>
        <v>0</v>
      </c>
      <c r="DG22" s="95">
        <f>IF(DG19=0,'Rent Roll'!$G$7*SUMIFS('Rent Schedules'!$I$6:$I$122,'Rent Schedules'!$B$6:$B$122,$C22,'Rent Schedules'!$D$6:$D$122,"In effect",'Rent Schedules'!$E$6:$E$122,"&lt;="&amp;DG$6,'Rent Schedules'!$F$6:$F$122,"&gt;="&amp;DG$6),0)</f>
        <v>0</v>
      </c>
      <c r="DH22" s="95">
        <f>IF(DH19=0,'Rent Roll'!$G$7*SUMIFS('Rent Schedules'!$I$6:$I$122,'Rent Schedules'!$B$6:$B$122,$C22,'Rent Schedules'!$D$6:$D$122,"In effect",'Rent Schedules'!$E$6:$E$122,"&lt;="&amp;DH$6,'Rent Schedules'!$F$6:$F$122,"&gt;="&amp;DH$6),0)</f>
        <v>0</v>
      </c>
      <c r="DI22" s="95">
        <f>IF(DI19=0,'Rent Roll'!$G$7*SUMIFS('Rent Schedules'!$I$6:$I$122,'Rent Schedules'!$B$6:$B$122,$C22,'Rent Schedules'!$D$6:$D$122,"In effect",'Rent Schedules'!$E$6:$E$122,"&lt;="&amp;DI$6,'Rent Schedules'!$F$6:$F$122,"&gt;="&amp;DI$6),0)</f>
        <v>0</v>
      </c>
      <c r="DJ22" s="95">
        <f>IF(DJ19=0,'Rent Roll'!$G$7*SUMIFS('Rent Schedules'!$I$6:$I$122,'Rent Schedules'!$B$6:$B$122,$C22,'Rent Schedules'!$D$6:$D$122,"In effect",'Rent Schedules'!$E$6:$E$122,"&lt;="&amp;DJ$6,'Rent Schedules'!$F$6:$F$122,"&gt;="&amp;DJ$6),0)</f>
        <v>0</v>
      </c>
      <c r="DK22" s="95">
        <f>IF(DK19=0,'Rent Roll'!$G$7*SUMIFS('Rent Schedules'!$I$6:$I$122,'Rent Schedules'!$B$6:$B$122,$C22,'Rent Schedules'!$D$6:$D$122,"In effect",'Rent Schedules'!$E$6:$E$122,"&lt;="&amp;DK$6,'Rent Schedules'!$F$6:$F$122,"&gt;="&amp;DK$6),0)</f>
        <v>0</v>
      </c>
      <c r="DL22" s="95">
        <f>IF(DL19=0,'Rent Roll'!$G$7*SUMIFS('Rent Schedules'!$I$6:$I$122,'Rent Schedules'!$B$6:$B$122,$C22,'Rent Schedules'!$D$6:$D$122,"In effect",'Rent Schedules'!$E$6:$E$122,"&lt;="&amp;DL$6,'Rent Schedules'!$F$6:$F$122,"&gt;="&amp;DL$6),0)</f>
        <v>0</v>
      </c>
      <c r="DM22" s="95">
        <f>IF(DM19=0,'Rent Roll'!$G$7*SUMIFS('Rent Schedules'!$I$6:$I$122,'Rent Schedules'!$B$6:$B$122,$C22,'Rent Schedules'!$D$6:$D$122,"In effect",'Rent Schedules'!$E$6:$E$122,"&lt;="&amp;DM$6,'Rent Schedules'!$F$6:$F$122,"&gt;="&amp;DM$6),0)</f>
        <v>0</v>
      </c>
      <c r="DN22" s="95">
        <f>IF(DN19=0,'Rent Roll'!$G$7*SUMIFS('Rent Schedules'!$I$6:$I$122,'Rent Schedules'!$B$6:$B$122,$C22,'Rent Schedules'!$D$6:$D$122,"In effect",'Rent Schedules'!$E$6:$E$122,"&lt;="&amp;DN$6,'Rent Schedules'!$F$6:$F$122,"&gt;="&amp;DN$6),0)</f>
        <v>0</v>
      </c>
      <c r="DO22" s="95">
        <f>IF(DO19=0,'Rent Roll'!$G$7*SUMIFS('Rent Schedules'!$I$6:$I$122,'Rent Schedules'!$B$6:$B$122,$C22,'Rent Schedules'!$D$6:$D$122,"In effect",'Rent Schedules'!$E$6:$E$122,"&lt;="&amp;DO$6,'Rent Schedules'!$F$6:$F$122,"&gt;="&amp;DO$6),0)</f>
        <v>0</v>
      </c>
      <c r="DP22" s="95">
        <f>IF(DP19=0,'Rent Roll'!$G$7*SUMIFS('Rent Schedules'!$I$6:$I$122,'Rent Schedules'!$B$6:$B$122,$C22,'Rent Schedules'!$D$6:$D$122,"In effect",'Rent Schedules'!$E$6:$E$122,"&lt;="&amp;DP$6,'Rent Schedules'!$F$6:$F$122,"&gt;="&amp;DP$6),0)</f>
        <v>0</v>
      </c>
      <c r="DQ22" s="95">
        <f>IF(DQ19=0,'Rent Roll'!$G$7*SUMIFS('Rent Schedules'!$I$6:$I$122,'Rent Schedules'!$B$6:$B$122,$C22,'Rent Schedules'!$D$6:$D$122,"In effect",'Rent Schedules'!$E$6:$E$122,"&lt;="&amp;DQ$6,'Rent Schedules'!$F$6:$F$122,"&gt;="&amp;DQ$6),0)</f>
        <v>0</v>
      </c>
      <c r="DR22" s="95">
        <f>IF(DR19=0,'Rent Roll'!$G$7*SUMIFS('Rent Schedules'!$I$6:$I$122,'Rent Schedules'!$B$6:$B$122,$C22,'Rent Schedules'!$D$6:$D$122,"In effect",'Rent Schedules'!$E$6:$E$122,"&lt;="&amp;DR$6,'Rent Schedules'!$F$6:$F$122,"&gt;="&amp;DR$6),0)</f>
        <v>0</v>
      </c>
      <c r="DS22" s="95">
        <f>IF(DS19=0,'Rent Roll'!$G$7*SUMIFS('Rent Schedules'!$I$6:$I$122,'Rent Schedules'!$B$6:$B$122,$C22,'Rent Schedules'!$D$6:$D$122,"In effect",'Rent Schedules'!$E$6:$E$122,"&lt;="&amp;DS$6,'Rent Schedules'!$F$6:$F$122,"&gt;="&amp;DS$6),0)</f>
        <v>0</v>
      </c>
      <c r="DT22" s="95">
        <f>IF(DT19=0,'Rent Roll'!$G$7*SUMIFS('Rent Schedules'!$I$6:$I$122,'Rent Schedules'!$B$6:$B$122,$C22,'Rent Schedules'!$D$6:$D$122,"In effect",'Rent Schedules'!$E$6:$E$122,"&lt;="&amp;DT$6,'Rent Schedules'!$F$6:$F$122,"&gt;="&amp;DT$6),0)</f>
        <v>0</v>
      </c>
      <c r="DU22" s="95">
        <f>IF(DU19=0,'Rent Roll'!$G$7*SUMIFS('Rent Schedules'!$I$6:$I$122,'Rent Schedules'!$B$6:$B$122,$C22,'Rent Schedules'!$D$6:$D$122,"In effect",'Rent Schedules'!$E$6:$E$122,"&lt;="&amp;DU$6,'Rent Schedules'!$F$6:$F$122,"&gt;="&amp;DU$6),0)</f>
        <v>0</v>
      </c>
      <c r="DV22" s="95">
        <f>IF(DV19=0,'Rent Roll'!$G$7*SUMIFS('Rent Schedules'!$I$6:$I$122,'Rent Schedules'!$B$6:$B$122,$C22,'Rent Schedules'!$D$6:$D$122,"In effect",'Rent Schedules'!$E$6:$E$122,"&lt;="&amp;DV$6,'Rent Schedules'!$F$6:$F$122,"&gt;="&amp;DV$6),0)</f>
        <v>0</v>
      </c>
      <c r="DW22" s="95">
        <f>IF(DW19=0,'Rent Roll'!$G$7*SUMIFS('Rent Schedules'!$I$6:$I$122,'Rent Schedules'!$B$6:$B$122,$C22,'Rent Schedules'!$D$6:$D$122,"In effect",'Rent Schedules'!$E$6:$E$122,"&lt;="&amp;DW$6,'Rent Schedules'!$F$6:$F$122,"&gt;="&amp;DW$6),0)</f>
        <v>0</v>
      </c>
      <c r="DX22" s="95">
        <f>IF(DX19=0,'Rent Roll'!$G$7*SUMIFS('Rent Schedules'!$I$6:$I$122,'Rent Schedules'!$B$6:$B$122,$C22,'Rent Schedules'!$D$6:$D$122,"In effect",'Rent Schedules'!$E$6:$E$122,"&lt;="&amp;DX$6,'Rent Schedules'!$F$6:$F$122,"&gt;="&amp;DX$6),0)</f>
        <v>0</v>
      </c>
      <c r="DY22" s="95">
        <f>IF(DY19=0,'Rent Roll'!$G$7*SUMIFS('Rent Schedules'!$I$6:$I$122,'Rent Schedules'!$B$6:$B$122,$C22,'Rent Schedules'!$D$6:$D$122,"In effect",'Rent Schedules'!$E$6:$E$122,"&lt;="&amp;DY$6,'Rent Schedules'!$F$6:$F$122,"&gt;="&amp;DY$6),0)</f>
        <v>0</v>
      </c>
      <c r="DZ22" s="95">
        <f>IF(DZ19=0,'Rent Roll'!$G$7*SUMIFS('Rent Schedules'!$I$6:$I$122,'Rent Schedules'!$B$6:$B$122,$C22,'Rent Schedules'!$D$6:$D$122,"In effect",'Rent Schedules'!$E$6:$E$122,"&lt;="&amp;DZ$6,'Rent Schedules'!$F$6:$F$122,"&gt;="&amp;DZ$6),0)</f>
        <v>0</v>
      </c>
      <c r="EA22" s="95">
        <f>IF(EA19=0,'Rent Roll'!$G$7*SUMIFS('Rent Schedules'!$I$6:$I$122,'Rent Schedules'!$B$6:$B$122,$C22,'Rent Schedules'!$D$6:$D$122,"In effect",'Rent Schedules'!$E$6:$E$122,"&lt;="&amp;EA$6,'Rent Schedules'!$F$6:$F$122,"&gt;="&amp;EA$6),0)</f>
        <v>0</v>
      </c>
      <c r="EB22" s="95">
        <f>IF(EB19=0,'Rent Roll'!$G$7*SUMIFS('Rent Schedules'!$I$6:$I$122,'Rent Schedules'!$B$6:$B$122,$C22,'Rent Schedules'!$D$6:$D$122,"In effect",'Rent Schedules'!$E$6:$E$122,"&lt;="&amp;EB$6,'Rent Schedules'!$F$6:$F$122,"&gt;="&amp;EB$6),0)</f>
        <v>0</v>
      </c>
      <c r="EC22" s="95">
        <f>IF(EC19=0,'Rent Roll'!$G$7*SUMIFS('Rent Schedules'!$I$6:$I$122,'Rent Schedules'!$B$6:$B$122,$C22,'Rent Schedules'!$D$6:$D$122,"In effect",'Rent Schedules'!$E$6:$E$122,"&lt;="&amp;EC$6,'Rent Schedules'!$F$6:$F$122,"&gt;="&amp;EC$6),0)</f>
        <v>0</v>
      </c>
      <c r="ED22" s="95">
        <f>IF(ED19=0,'Rent Roll'!$G$7*SUMIFS('Rent Schedules'!$I$6:$I$122,'Rent Schedules'!$B$6:$B$122,$C22,'Rent Schedules'!$D$6:$D$122,"In effect",'Rent Schedules'!$E$6:$E$122,"&lt;="&amp;ED$6,'Rent Schedules'!$F$6:$F$122,"&gt;="&amp;ED$6),0)</f>
        <v>0</v>
      </c>
      <c r="EE22" s="95">
        <f>IF(EE19=0,'Rent Roll'!$G$7*SUMIFS('Rent Schedules'!$I$6:$I$122,'Rent Schedules'!$B$6:$B$122,$C22,'Rent Schedules'!$D$6:$D$122,"In effect",'Rent Schedules'!$E$6:$E$122,"&lt;="&amp;EE$6,'Rent Schedules'!$F$6:$F$122,"&gt;="&amp;EE$6),0)</f>
        <v>0</v>
      </c>
      <c r="EF22" s="95">
        <f>IF(EF19=0,'Rent Roll'!$G$7*SUMIFS('Rent Schedules'!$I$6:$I$122,'Rent Schedules'!$B$6:$B$122,$C22,'Rent Schedules'!$D$6:$D$122,"In effect",'Rent Schedules'!$E$6:$E$122,"&lt;="&amp;EF$6,'Rent Schedules'!$F$6:$F$122,"&gt;="&amp;EF$6),0)</f>
        <v>0</v>
      </c>
      <c r="EG22" s="95">
        <f>IF(EG19=0,'Rent Roll'!$G$7*SUMIFS('Rent Schedules'!$I$6:$I$122,'Rent Schedules'!$B$6:$B$122,$C22,'Rent Schedules'!$D$6:$D$122,"In effect",'Rent Schedules'!$E$6:$E$122,"&lt;="&amp;EG$6,'Rent Schedules'!$F$6:$F$122,"&gt;="&amp;EG$6),0)</f>
        <v>0</v>
      </c>
      <c r="EH22" s="95">
        <f>IF(EH19=0,'Rent Roll'!$G$7*SUMIFS('Rent Schedules'!$I$6:$I$122,'Rent Schedules'!$B$6:$B$122,$C22,'Rent Schedules'!$D$6:$D$122,"In effect",'Rent Schedules'!$E$6:$E$122,"&lt;="&amp;EH$6,'Rent Schedules'!$F$6:$F$122,"&gt;="&amp;EH$6),0)</f>
        <v>0</v>
      </c>
      <c r="EI22" s="95">
        <f>IF(EI19=0,'Rent Roll'!$G$7*SUMIFS('Rent Schedules'!$I$6:$I$122,'Rent Schedules'!$B$6:$B$122,$C22,'Rent Schedules'!$D$6:$D$122,"In effect",'Rent Schedules'!$E$6:$E$122,"&lt;="&amp;EI$6,'Rent Schedules'!$F$6:$F$122,"&gt;="&amp;EI$6),0)</f>
        <v>0</v>
      </c>
    </row>
    <row r="23">
      <c r="B23" t="s" s="23">
        <v>394</v>
      </c>
      <c r="C23" t="s" s="118">
        <v>10</v>
      </c>
      <c r="D23" t="s" s="118">
        <v>431</v>
      </c>
      <c r="H23" s="95">
        <f>'Rent Roll'!$G$7*'Rent Roll'!$E$7*H21/12</f>
        <v>0</v>
      </c>
      <c r="I23" s="95">
        <f>'Rent Roll'!$G$7*'Rent Roll'!$E$7*I21/12</f>
        <v>0</v>
      </c>
      <c r="J23" s="95">
        <f>'Rent Roll'!$G$7*'Rent Roll'!$E$7*J21/12</f>
        <v>0</v>
      </c>
      <c r="K23" s="95">
        <f>'Rent Roll'!$G$7*'Rent Roll'!$E$7*K21/12</f>
        <v>0</v>
      </c>
      <c r="L23" s="95">
        <f>'Rent Roll'!$G$7*'Rent Roll'!$E$7*L21/12</f>
        <v>0</v>
      </c>
      <c r="M23" s="95">
        <f>'Rent Roll'!$G$7*'Rent Roll'!$E$7*M21/12</f>
        <v>0</v>
      </c>
      <c r="N23" s="95">
        <f>'Rent Roll'!$G$7*'Rent Roll'!$E$7*N21/12</f>
        <v>0</v>
      </c>
      <c r="O23" s="95">
        <f>'Rent Roll'!$G$7*'Rent Roll'!$E$7*O21/12</f>
        <v>0</v>
      </c>
      <c r="P23" s="95">
        <f>'Rent Roll'!$G$7*'Rent Roll'!$E$7*P21/12</f>
        <v>0</v>
      </c>
      <c r="Q23" s="95">
        <f>'Rent Roll'!$G$7*'Rent Roll'!$E$7*Q21/12</f>
        <v>0</v>
      </c>
      <c r="R23" s="95">
        <f>'Rent Roll'!$G$7*'Rent Roll'!$E$7*R21/12</f>
        <v>0</v>
      </c>
      <c r="S23" s="95">
        <f>'Rent Roll'!$G$7*'Rent Roll'!$E$7*S21/12</f>
        <v>0</v>
      </c>
      <c r="T23" s="95">
        <f>'Rent Roll'!$G$7*'Rent Roll'!$E$7*T21/12</f>
        <v>0</v>
      </c>
      <c r="U23" s="95">
        <f>'Rent Roll'!$G$7*'Rent Roll'!$E$7*U21/12</f>
        <v>0</v>
      </c>
      <c r="V23" s="95">
        <f>'Rent Roll'!$G$7*'Rent Roll'!$E$7*V21/12</f>
        <v>0</v>
      </c>
      <c r="W23" s="95">
        <f>'Rent Roll'!$G$7*'Rent Roll'!$E$7*W21/12</f>
        <v>0</v>
      </c>
      <c r="X23" s="95">
        <f>'Rent Roll'!$G$7*'Rent Roll'!$E$7*X21/12</f>
        <v>0</v>
      </c>
      <c r="Y23" s="95">
        <f>'Rent Roll'!$G$7*'Rent Roll'!$E$7*Y21/12</f>
        <v>0</v>
      </c>
      <c r="Z23" s="95">
        <f>'Rent Roll'!$G$7*'Rent Roll'!$E$7*Z21/12</f>
        <v>0</v>
      </c>
      <c r="AA23" s="95">
        <f>'Rent Roll'!$G$7*'Rent Roll'!$E$7*AA21/12</f>
        <v>0</v>
      </c>
      <c r="AB23" s="95">
        <f>'Rent Roll'!$G$7*'Rent Roll'!$E$7*AB21/12</f>
        <v>0</v>
      </c>
      <c r="AC23" s="95">
        <f>'Rent Roll'!$G$7*'Rent Roll'!$E$7*AC21/12</f>
        <v>0</v>
      </c>
      <c r="AD23" s="95">
        <f>'Rent Roll'!$G$7*'Rent Roll'!$E$7*AD21/12</f>
        <v>0</v>
      </c>
      <c r="AE23" s="95">
        <f>'Rent Roll'!$G$7*'Rent Roll'!$E$7*AE21/12</f>
        <v>0</v>
      </c>
      <c r="AF23" s="95">
        <f>'Rent Roll'!$G$7*'Rent Roll'!$E$7*AF21/12</f>
        <v>0</v>
      </c>
      <c r="AG23" s="95">
        <f>'Rent Roll'!$G$7*'Rent Roll'!$E$7*AG21/12</f>
        <v>0</v>
      </c>
      <c r="AH23" s="95">
        <f>'Rent Roll'!$G$7*'Rent Roll'!$E$7*AH21/12</f>
        <v>0</v>
      </c>
      <c r="AI23" s="95">
        <f>'Rent Roll'!$G$7*'Rent Roll'!$E$7*AI21/12</f>
        <v>0</v>
      </c>
      <c r="AJ23" s="95">
        <f>'Rent Roll'!$G$7*'Rent Roll'!$E$7*AJ21/12</f>
        <v>0</v>
      </c>
      <c r="AK23" s="95">
        <f>'Rent Roll'!$G$7*'Rent Roll'!$E$7*AK21/12</f>
        <v>0</v>
      </c>
      <c r="AL23" s="95">
        <f>'Rent Roll'!$G$7*'Rent Roll'!$E$7*AL21/12</f>
        <v>0</v>
      </c>
      <c r="AM23" s="95">
        <f>'Rent Roll'!$G$7*'Rent Roll'!$E$7*AM21/12</f>
        <v>0</v>
      </c>
      <c r="AN23" s="95">
        <f>'Rent Roll'!$G$7*'Rent Roll'!$E$7*AN21/12</f>
        <v>0</v>
      </c>
      <c r="AO23" s="95">
        <f>'Rent Roll'!$G$7*'Rent Roll'!$E$7*AO21/12</f>
        <v>0</v>
      </c>
      <c r="AP23" s="95">
        <f>'Rent Roll'!$G$7*'Rent Roll'!$E$7*AP21/12</f>
        <v>0</v>
      </c>
      <c r="AQ23" s="95">
        <f>'Rent Roll'!$G$7*'Rent Roll'!$E$7*AQ21/12</f>
        <v>0</v>
      </c>
      <c r="AR23" s="95">
        <f>'Rent Roll'!$G$7*'Rent Roll'!$E$7*AR21/12</f>
        <v>0</v>
      </c>
      <c r="AS23" s="95">
        <f>'Rent Roll'!$G$7*'Rent Roll'!$E$7*AS21/12</f>
        <v>0</v>
      </c>
      <c r="AT23" s="95">
        <f>'Rent Roll'!$G$7*'Rent Roll'!$E$7*AT21/12</f>
        <v>0</v>
      </c>
      <c r="AU23" s="95">
        <f>'Rent Roll'!$G$7*'Rent Roll'!$E$7*AU21/12</f>
        <v>0</v>
      </c>
      <c r="AV23" s="95">
        <f>'Rent Roll'!$G$7*'Rent Roll'!$E$7*AV21/12</f>
        <v>0</v>
      </c>
      <c r="AW23" s="95">
        <f>'Rent Roll'!$G$7*'Rent Roll'!$E$7*AW21/12</f>
        <v>0</v>
      </c>
      <c r="AX23" s="95">
        <f>'Rent Roll'!$G$7*'Rent Roll'!$E$7*AX21/12</f>
        <v>0</v>
      </c>
      <c r="AY23" s="95">
        <f>'Rent Roll'!$G$7*'Rent Roll'!$E$7*AY21/12</f>
        <v>0</v>
      </c>
      <c r="AZ23" s="95">
        <f>'Rent Roll'!$G$7*'Rent Roll'!$E$7*AZ21/12</f>
        <v>0</v>
      </c>
      <c r="BA23" s="95">
        <f>'Rent Roll'!$G$7*'Rent Roll'!$E$7*BA21/12</f>
        <v>0</v>
      </c>
      <c r="BB23" s="95">
        <f>'Rent Roll'!$G$7*'Rent Roll'!$E$7*BB21/12</f>
        <v>0</v>
      </c>
      <c r="BC23" s="95">
        <f>'Rent Roll'!$G$7*'Rent Roll'!$E$7*BC21/12</f>
        <v>0</v>
      </c>
      <c r="BD23" s="95">
        <f>'Rent Roll'!$G$7*'Rent Roll'!$E$7*BD21/12</f>
        <v>0</v>
      </c>
      <c r="BE23" s="95">
        <f>'Rent Roll'!$G$7*'Rent Roll'!$E$7*BE21/12</f>
        <v>0</v>
      </c>
      <c r="BF23" s="95">
        <f>'Rent Roll'!$G$7*'Rent Roll'!$E$7*BF21/12</f>
        <v>0</v>
      </c>
      <c r="BG23" s="95">
        <f>'Rent Roll'!$G$7*'Rent Roll'!$E$7*BG21/12</f>
        <v>0</v>
      </c>
      <c r="BH23" s="95">
        <f>'Rent Roll'!$G$7*'Rent Roll'!$E$7*BH21/12</f>
        <v>0</v>
      </c>
      <c r="BI23" s="95">
        <f>'Rent Roll'!$G$7*'Rent Roll'!$E$7*BI21/12</f>
        <v>0</v>
      </c>
      <c r="BJ23" s="95">
        <f>'Rent Roll'!$G$7*'Rent Roll'!$E$7*BJ21/12</f>
        <v>0</v>
      </c>
      <c r="BK23" s="95">
        <f>'Rent Roll'!$G$7*'Rent Roll'!$E$7*BK21/12</f>
        <v>0</v>
      </c>
      <c r="BL23" s="95">
        <f>'Rent Roll'!$G$7*'Rent Roll'!$E$7*BL21/12</f>
        <v>0</v>
      </c>
      <c r="BM23" s="95">
        <f>'Rent Roll'!$G$7*'Rent Roll'!$E$7*BM21/12</f>
        <v>0</v>
      </c>
      <c r="BN23" s="95">
        <f>'Rent Roll'!$G$7*'Rent Roll'!$E$7*BN21/12</f>
        <v>0</v>
      </c>
      <c r="BO23" s="95">
        <f>'Rent Roll'!$G$7*'Rent Roll'!$E$7*BO21/12</f>
        <v>0</v>
      </c>
      <c r="BP23" s="95">
        <f>'Rent Roll'!$G$7*'Rent Roll'!$E$7*BP21/12</f>
        <v>0</v>
      </c>
      <c r="BQ23" s="95">
        <f>'Rent Roll'!$G$7*'Rent Roll'!$E$7*BQ21/12</f>
        <v>0</v>
      </c>
      <c r="BR23" s="95">
        <f>'Rent Roll'!$G$7*'Rent Roll'!$E$7*BR21/12</f>
        <v>0</v>
      </c>
      <c r="BS23" s="95">
        <f>'Rent Roll'!$G$7*'Rent Roll'!$E$7*BS21/12</f>
        <v>0</v>
      </c>
      <c r="BT23" s="95">
        <f>'Rent Roll'!$G$7*'Rent Roll'!$E$7*BT21/12</f>
        <v>0</v>
      </c>
      <c r="BU23" s="95">
        <f>'Rent Roll'!$G$7*'Rent Roll'!$E$7*BU21/12</f>
        <v>0</v>
      </c>
      <c r="BV23" s="95">
        <f>'Rent Roll'!$G$7*'Rent Roll'!$E$7*BV21/12</f>
        <v>18542.44390916921</v>
      </c>
      <c r="BW23" s="95">
        <f>'Rent Roll'!$G$7*'Rent Roll'!$E$7*BW21/12</f>
        <v>18542.44390916921</v>
      </c>
      <c r="BX23" s="95">
        <f>'Rent Roll'!$G$7*'Rent Roll'!$E$7*BX21/12</f>
        <v>18542.44390916921</v>
      </c>
      <c r="BY23" s="95">
        <f>'Rent Roll'!$G$7*'Rent Roll'!$E$7*BY21/12</f>
        <v>18542.44390916921</v>
      </c>
      <c r="BZ23" s="95">
        <f>'Rent Roll'!$G$7*'Rent Roll'!$E$7*BZ21/12</f>
        <v>18542.44390916921</v>
      </c>
      <c r="CA23" s="95">
        <f>'Rent Roll'!$G$7*'Rent Roll'!$E$7*CA21/12</f>
        <v>18542.44390916921</v>
      </c>
      <c r="CB23" s="95">
        <f>'Rent Roll'!$G$7*'Rent Roll'!$E$7*CB21/12</f>
        <v>18542.44390916921</v>
      </c>
      <c r="CC23" s="95">
        <f>'Rent Roll'!$G$7*'Rent Roll'!$E$7*CC21/12</f>
        <v>18542.44390916921</v>
      </c>
      <c r="CD23" s="95">
        <f>'Rent Roll'!$G$7*'Rent Roll'!$E$7*CD21/12</f>
        <v>18542.44390916921</v>
      </c>
      <c r="CE23" s="95">
        <f>'Rent Roll'!$G$7*'Rent Roll'!$E$7*CE21/12</f>
        <v>18542.44390916921</v>
      </c>
      <c r="CF23" s="95">
        <f>'Rent Roll'!$G$7*'Rent Roll'!$E$7*CF21/12</f>
        <v>18542.44390916921</v>
      </c>
      <c r="CG23" s="95">
        <f>'Rent Roll'!$G$7*'Rent Roll'!$E$7*CG21/12</f>
        <v>18542.44390916921</v>
      </c>
      <c r="CH23" s="95">
        <f>'Rent Roll'!$G$7*'Rent Roll'!$E$7*CH21/12</f>
        <v>18542.44390916921</v>
      </c>
      <c r="CI23" s="95">
        <f>'Rent Roll'!$G$7*'Rent Roll'!$E$7*CI21/12</f>
        <v>18542.44390916921</v>
      </c>
      <c r="CJ23" s="95">
        <f>'Rent Roll'!$G$7*'Rent Roll'!$E$7*CJ21/12</f>
        <v>19191.429445990132</v>
      </c>
      <c r="CK23" s="95">
        <f>'Rent Roll'!$G$7*'Rent Roll'!$E$7*CK21/12</f>
        <v>19191.429445990132</v>
      </c>
      <c r="CL23" s="95">
        <f>'Rent Roll'!$G$7*'Rent Roll'!$E$7*CL21/12</f>
        <v>19191.429445990132</v>
      </c>
      <c r="CM23" s="95">
        <f>'Rent Roll'!$G$7*'Rent Roll'!$E$7*CM21/12</f>
        <v>19191.429445990132</v>
      </c>
      <c r="CN23" s="95">
        <f>'Rent Roll'!$G$7*'Rent Roll'!$E$7*CN21/12</f>
        <v>19191.429445990132</v>
      </c>
      <c r="CO23" s="95">
        <f>'Rent Roll'!$G$7*'Rent Roll'!$E$7*CO21/12</f>
        <v>19191.429445990132</v>
      </c>
      <c r="CP23" s="95">
        <f>'Rent Roll'!$G$7*'Rent Roll'!$E$7*CP21/12</f>
        <v>19191.429445990132</v>
      </c>
      <c r="CQ23" s="95">
        <f>'Rent Roll'!$G$7*'Rent Roll'!$E$7*CQ21/12</f>
        <v>19191.429445990132</v>
      </c>
      <c r="CR23" s="95">
        <f>'Rent Roll'!$G$7*'Rent Roll'!$E$7*CR21/12</f>
        <v>19191.429445990132</v>
      </c>
      <c r="CS23" s="95">
        <f>'Rent Roll'!$G$7*'Rent Roll'!$E$7*CS21/12</f>
        <v>19191.429445990132</v>
      </c>
      <c r="CT23" s="95">
        <f>'Rent Roll'!$G$7*'Rent Roll'!$E$7*CT21/12</f>
        <v>19191.429445990132</v>
      </c>
      <c r="CU23" s="95">
        <f>'Rent Roll'!$G$7*'Rent Roll'!$E$7*CU21/12</f>
        <v>19191.429445990132</v>
      </c>
      <c r="CV23" s="95">
        <f>'Rent Roll'!$G$7*'Rent Roll'!$E$7*CV21/12</f>
        <v>19863.129476599785</v>
      </c>
      <c r="CW23" s="95">
        <f>'Rent Roll'!$G$7*'Rent Roll'!$E$7*CW21/12</f>
        <v>19863.129476599785</v>
      </c>
      <c r="CX23" s="95">
        <f>'Rent Roll'!$G$7*'Rent Roll'!$E$7*CX21/12</f>
        <v>19863.129476599785</v>
      </c>
      <c r="CY23" s="95">
        <f>'Rent Roll'!$G$7*'Rent Roll'!$E$7*CY21/12</f>
        <v>19863.129476599785</v>
      </c>
      <c r="CZ23" s="95">
        <f>'Rent Roll'!$G$7*'Rent Roll'!$E$7*CZ21/12</f>
        <v>19863.129476599785</v>
      </c>
      <c r="DA23" s="95">
        <f>'Rent Roll'!$G$7*'Rent Roll'!$E$7*DA21/12</f>
        <v>19863.129476599785</v>
      </c>
      <c r="DB23" s="95">
        <f>'Rent Roll'!$G$7*'Rent Roll'!$E$7*DB21/12</f>
        <v>19863.129476599785</v>
      </c>
      <c r="DC23" s="95">
        <f>'Rent Roll'!$G$7*'Rent Roll'!$E$7*DC21/12</f>
        <v>19863.129476599785</v>
      </c>
      <c r="DD23" s="95">
        <f>'Rent Roll'!$G$7*'Rent Roll'!$E$7*DD21/12</f>
        <v>19863.129476599785</v>
      </c>
      <c r="DE23" s="95">
        <f>'Rent Roll'!$G$7*'Rent Roll'!$E$7*DE21/12</f>
        <v>19863.129476599785</v>
      </c>
      <c r="DF23" s="95">
        <f>'Rent Roll'!$G$7*'Rent Roll'!$E$7*DF21/12</f>
        <v>19863.129476599785</v>
      </c>
      <c r="DG23" s="95">
        <f>'Rent Roll'!$G$7*'Rent Roll'!$E$7*DG21/12</f>
        <v>19863.129476599785</v>
      </c>
      <c r="DH23" s="95">
        <f>'Rent Roll'!$G$7*'Rent Roll'!$E$7*DH21/12</f>
        <v>20558.33900828078</v>
      </c>
      <c r="DI23" s="95">
        <f>'Rent Roll'!$G$7*'Rent Roll'!$E$7*DI21/12</f>
        <v>20558.33900828078</v>
      </c>
      <c r="DJ23" s="95">
        <f>'Rent Roll'!$G$7*'Rent Roll'!$E$7*DJ21/12</f>
        <v>20558.33900828078</v>
      </c>
      <c r="DK23" s="95">
        <f>'Rent Roll'!$G$7*'Rent Roll'!$E$7*DK21/12</f>
        <v>20558.33900828078</v>
      </c>
      <c r="DL23" s="95">
        <f>'Rent Roll'!$G$7*'Rent Roll'!$E$7*DL21/12</f>
        <v>20558.33900828078</v>
      </c>
      <c r="DM23" s="95">
        <f>'Rent Roll'!$G$7*'Rent Roll'!$E$7*DM21/12</f>
        <v>20558.33900828078</v>
      </c>
      <c r="DN23" s="95">
        <f>'Rent Roll'!$G$7*'Rent Roll'!$E$7*DN21/12</f>
        <v>20558.33900828078</v>
      </c>
      <c r="DO23" s="95">
        <f>'Rent Roll'!$G$7*'Rent Roll'!$E$7*DO21/12</f>
        <v>20558.33900828078</v>
      </c>
      <c r="DP23" s="95">
        <f>'Rent Roll'!$G$7*'Rent Roll'!$E$7*DP21/12</f>
        <v>20558.33900828078</v>
      </c>
      <c r="DQ23" s="95">
        <f>'Rent Roll'!$G$7*'Rent Roll'!$E$7*DQ21/12</f>
        <v>20558.33900828078</v>
      </c>
      <c r="DR23" s="95">
        <f>'Rent Roll'!$G$7*'Rent Roll'!$E$7*DR21/12</f>
        <v>20558.33900828078</v>
      </c>
      <c r="DS23" s="95">
        <f>'Rent Roll'!$G$7*'Rent Roll'!$E$7*DS21/12</f>
        <v>20558.33900828078</v>
      </c>
      <c r="DT23" s="95">
        <f>'Rent Roll'!$G$7*'Rent Roll'!$E$7*DT21/12</f>
        <v>21277.8808735706</v>
      </c>
      <c r="DU23" s="95">
        <f>'Rent Roll'!$G$7*'Rent Roll'!$E$7*DU21/12</f>
        <v>21277.8808735706</v>
      </c>
      <c r="DV23" s="95">
        <f>'Rent Roll'!$G$7*'Rent Roll'!$E$7*DV21/12</f>
        <v>21277.8808735706</v>
      </c>
      <c r="DW23" s="95">
        <f>'Rent Roll'!$G$7*'Rent Roll'!$E$7*DW21/12</f>
        <v>21277.8808735706</v>
      </c>
      <c r="DX23" s="95">
        <f>'Rent Roll'!$G$7*'Rent Roll'!$E$7*DX21/12</f>
        <v>21277.8808735706</v>
      </c>
      <c r="DY23" s="95">
        <f>'Rent Roll'!$G$7*'Rent Roll'!$E$7*DY21/12</f>
        <v>21277.8808735706</v>
      </c>
      <c r="DZ23" s="95">
        <f>'Rent Roll'!$G$7*'Rent Roll'!$E$7*DZ21/12</f>
        <v>21277.8808735706</v>
      </c>
      <c r="EA23" s="95">
        <f>'Rent Roll'!$G$7*'Rent Roll'!$E$7*EA21/12</f>
        <v>21277.8808735706</v>
      </c>
      <c r="EB23" s="95">
        <f>'Rent Roll'!$G$7*'Rent Roll'!$E$7*EB21/12</f>
        <v>21277.8808735706</v>
      </c>
      <c r="EC23" s="95">
        <f>'Rent Roll'!$G$7*'Rent Roll'!$E$7*EC21/12</f>
        <v>21277.8808735706</v>
      </c>
      <c r="ED23" s="95">
        <f>'Rent Roll'!$G$7*'Rent Roll'!$E$7*ED21/12</f>
        <v>21277.8808735706</v>
      </c>
      <c r="EE23" s="95">
        <f>'Rent Roll'!$G$7*'Rent Roll'!$E$7*EE21/12</f>
        <v>21277.8808735706</v>
      </c>
      <c r="EF23" s="95">
        <f>'Rent Roll'!$G$7*'Rent Roll'!$E$7*EF21/12</f>
        <v>22022.606704145568</v>
      </c>
      <c r="EG23" s="95">
        <f>'Rent Roll'!$G$7*'Rent Roll'!$E$7*EG21/12</f>
        <v>22022.606704145568</v>
      </c>
      <c r="EH23" s="95">
        <f>'Rent Roll'!$G$7*'Rent Roll'!$E$7*EH21/12</f>
        <v>22022.606704145568</v>
      </c>
      <c r="EI23" s="95">
        <f>'Rent Roll'!$G$7*'Rent Roll'!$E$7*EI21/12</f>
        <v>22022.606704145568</v>
      </c>
    </row>
    <row r="24">
      <c r="B24" t="s" s="23">
        <v>395</v>
      </c>
      <c r="C24" t="s" s="118">
        <v>10</v>
      </c>
      <c r="D24" t="s" s="118">
        <v>432</v>
      </c>
      <c r="H24" s="82">
        <f>IF(AND(H19&gt;=1,H19&lt;=3,H20&lt;0),-H23,0)</f>
        <v>0</v>
      </c>
      <c r="I24" s="82">
        <f>IF(AND(I19&gt;=1,I19&lt;=3,I20&lt;0),-I23,0)</f>
        <v>0</v>
      </c>
      <c r="J24" s="82">
        <f>IF(AND(J19&gt;=1,J19&lt;=3,J20&lt;0),-J23,0)</f>
        <v>0</v>
      </c>
      <c r="K24" s="82">
        <f>IF(AND(K19&gt;=1,K19&lt;=3,K20&lt;0),-K23,0)</f>
        <v>0</v>
      </c>
      <c r="L24" s="82">
        <f>IF(AND(L19&gt;=1,L19&lt;=3,L20&lt;0),-L23,0)</f>
        <v>0</v>
      </c>
      <c r="M24" s="82">
        <f>IF(AND(M19&gt;=1,M19&lt;=3,M20&lt;0),-M23,0)</f>
        <v>0</v>
      </c>
      <c r="N24" s="82">
        <f>IF(AND(N19&gt;=1,N19&lt;=3,N20&lt;0),-N23,0)</f>
        <v>0</v>
      </c>
      <c r="O24" s="82">
        <f>IF(AND(O19&gt;=1,O19&lt;=3,O20&lt;0),-O23,0)</f>
        <v>0</v>
      </c>
      <c r="P24" s="82">
        <f>IF(AND(P19&gt;=1,P19&lt;=3,P20&lt;0),-P23,0)</f>
        <v>0</v>
      </c>
      <c r="Q24" s="82">
        <f>IF(AND(Q19&gt;=1,Q19&lt;=3,Q20&lt;0),-Q23,0)</f>
        <v>0</v>
      </c>
      <c r="R24" s="82">
        <f>IF(AND(R19&gt;=1,R19&lt;=3,R20&lt;0),-R23,0)</f>
        <v>0</v>
      </c>
      <c r="S24" s="82">
        <f>IF(AND(S19&gt;=1,S19&lt;=3,S20&lt;0),-S23,0)</f>
        <v>0</v>
      </c>
      <c r="T24" s="82">
        <f>IF(AND(T19&gt;=1,T19&lt;=3,T20&lt;0),-T23,0)</f>
        <v>0</v>
      </c>
      <c r="U24" s="82">
        <f>IF(AND(U19&gt;=1,U19&lt;=3,U20&lt;0),-U23,0)</f>
        <v>0</v>
      </c>
      <c r="V24" s="82">
        <f>IF(AND(V19&gt;=1,V19&lt;=3,V20&lt;0),-V23,0)</f>
        <v>0</v>
      </c>
      <c r="W24" s="82">
        <f>IF(AND(W19&gt;=1,W19&lt;=3,W20&lt;0),-W23,0)</f>
        <v>0</v>
      </c>
      <c r="X24" s="82">
        <f>IF(AND(X19&gt;=1,X19&lt;=3,X20&lt;0),-X23,0)</f>
        <v>0</v>
      </c>
      <c r="Y24" s="82">
        <f>IF(AND(Y19&gt;=1,Y19&lt;=3,Y20&lt;0),-Y23,0)</f>
        <v>0</v>
      </c>
      <c r="Z24" s="82">
        <f>IF(AND(Z19&gt;=1,Z19&lt;=3,Z20&lt;0),-Z23,0)</f>
        <v>0</v>
      </c>
      <c r="AA24" s="82">
        <f>IF(AND(AA19&gt;=1,AA19&lt;=3,AA20&lt;0),-AA23,0)</f>
        <v>0</v>
      </c>
      <c r="AB24" s="82">
        <f>IF(AND(AB19&gt;=1,AB19&lt;=3,AB20&lt;0),-AB23,0)</f>
        <v>0</v>
      </c>
      <c r="AC24" s="82">
        <f>IF(AND(AC19&gt;=1,AC19&lt;=3,AC20&lt;0),-AC23,0)</f>
        <v>0</v>
      </c>
      <c r="AD24" s="82">
        <f>IF(AND(AD19&gt;=1,AD19&lt;=3,AD20&lt;0),-AD23,0)</f>
        <v>0</v>
      </c>
      <c r="AE24" s="82">
        <f>IF(AND(AE19&gt;=1,AE19&lt;=3,AE20&lt;0),-AE23,0)</f>
        <v>0</v>
      </c>
      <c r="AF24" s="82">
        <f>IF(AND(AF19&gt;=1,AF19&lt;=3,AF20&lt;0),-AF23,0)</f>
        <v>0</v>
      </c>
      <c r="AG24" s="82">
        <f>IF(AND(AG19&gt;=1,AG19&lt;=3,AG20&lt;0),-AG23,0)</f>
        <v>0</v>
      </c>
      <c r="AH24" s="82">
        <f>IF(AND(AH19&gt;=1,AH19&lt;=3,AH20&lt;0),-AH23,0)</f>
        <v>0</v>
      </c>
      <c r="AI24" s="82">
        <f>IF(AND(AI19&gt;=1,AI19&lt;=3,AI20&lt;0),-AI23,0)</f>
        <v>0</v>
      </c>
      <c r="AJ24" s="82">
        <f>IF(AND(AJ19&gt;=1,AJ19&lt;=3,AJ20&lt;0),-AJ23,0)</f>
        <v>0</v>
      </c>
      <c r="AK24" s="82">
        <f>IF(AND(AK19&gt;=1,AK19&lt;=3,AK20&lt;0),-AK23,0)</f>
        <v>0</v>
      </c>
      <c r="AL24" s="82">
        <f>IF(AND(AL19&gt;=1,AL19&lt;=3,AL20&lt;0),-AL23,0)</f>
        <v>0</v>
      </c>
      <c r="AM24" s="82">
        <f>IF(AND(AM19&gt;=1,AM19&lt;=3,AM20&lt;0),-AM23,0)</f>
        <v>0</v>
      </c>
      <c r="AN24" s="82">
        <f>IF(AND(AN19&gt;=1,AN19&lt;=3,AN20&lt;0),-AN23,0)</f>
        <v>0</v>
      </c>
      <c r="AO24" s="82">
        <f>IF(AND(AO19&gt;=1,AO19&lt;=3,AO20&lt;0),-AO23,0)</f>
        <v>0</v>
      </c>
      <c r="AP24" s="82">
        <f>IF(AND(AP19&gt;=1,AP19&lt;=3,AP20&lt;0),-AP23,0)</f>
        <v>0</v>
      </c>
      <c r="AQ24" s="82">
        <f>IF(AND(AQ19&gt;=1,AQ19&lt;=3,AQ20&lt;0),-AQ23,0)</f>
        <v>0</v>
      </c>
      <c r="AR24" s="82">
        <f>IF(AND(AR19&gt;=1,AR19&lt;=3,AR20&lt;0),-AR23,0)</f>
        <v>0</v>
      </c>
      <c r="AS24" s="82">
        <f>IF(AND(AS19&gt;=1,AS19&lt;=3,AS20&lt;0),-AS23,0)</f>
        <v>0</v>
      </c>
      <c r="AT24" s="82">
        <f>IF(AND(AT19&gt;=1,AT19&lt;=3,AT20&lt;0),-AT23,0)</f>
        <v>0</v>
      </c>
      <c r="AU24" s="82">
        <f>IF(AND(AU19&gt;=1,AU19&lt;=3,AU20&lt;0),-AU23,0)</f>
        <v>0</v>
      </c>
      <c r="AV24" s="82">
        <f>IF(AND(AV19&gt;=1,AV19&lt;=3,AV20&lt;0),-AV23,0)</f>
        <v>0</v>
      </c>
      <c r="AW24" s="82">
        <f>IF(AND(AW19&gt;=1,AW19&lt;=3,AW20&lt;0),-AW23,0)</f>
        <v>0</v>
      </c>
      <c r="AX24" s="82">
        <f>IF(AND(AX19&gt;=1,AX19&lt;=3,AX20&lt;0),-AX23,0)</f>
        <v>0</v>
      </c>
      <c r="AY24" s="82">
        <f>IF(AND(AY19&gt;=1,AY19&lt;=3,AY20&lt;0),-AY23,0)</f>
        <v>0</v>
      </c>
      <c r="AZ24" s="82">
        <f>IF(AND(AZ19&gt;=1,AZ19&lt;=3,AZ20&lt;0),-AZ23,0)</f>
        <v>0</v>
      </c>
      <c r="BA24" s="82">
        <f>IF(AND(BA19&gt;=1,BA19&lt;=3,BA20&lt;0),-BA23,0)</f>
        <v>0</v>
      </c>
      <c r="BB24" s="82">
        <f>IF(AND(BB19&gt;=1,BB19&lt;=3,BB20&lt;0),-BB23,0)</f>
        <v>0</v>
      </c>
      <c r="BC24" s="82">
        <f>IF(AND(BC19&gt;=1,BC19&lt;=3,BC20&lt;0),-BC23,0)</f>
        <v>0</v>
      </c>
      <c r="BD24" s="82">
        <f>IF(AND(BD19&gt;=1,BD19&lt;=3,BD20&lt;0),-BD23,0)</f>
        <v>0</v>
      </c>
      <c r="BE24" s="82">
        <f>IF(AND(BE19&gt;=1,BE19&lt;=3,BE20&lt;0),-BE23,0)</f>
        <v>0</v>
      </c>
      <c r="BF24" s="82">
        <f>IF(AND(BF19&gt;=1,BF19&lt;=3,BF20&lt;0),-BF23,0)</f>
        <v>0</v>
      </c>
      <c r="BG24" s="82">
        <f>IF(AND(BG19&gt;=1,BG19&lt;=3,BG20&lt;0),-BG23,0)</f>
        <v>0</v>
      </c>
      <c r="BH24" s="82">
        <f>IF(AND(BH19&gt;=1,BH19&lt;=3,BH20&lt;0),-BH23,0)</f>
        <v>0</v>
      </c>
      <c r="BI24" s="82">
        <f>IF(AND(BI19&gt;=1,BI19&lt;=3,BI20&lt;0),-BI23,0)</f>
        <v>0</v>
      </c>
      <c r="BJ24" s="82">
        <f>IF(AND(BJ19&gt;=1,BJ19&lt;=3,BJ20&lt;0),-BJ23,0)</f>
        <v>0</v>
      </c>
      <c r="BK24" s="82">
        <f>IF(AND(BK19&gt;=1,BK19&lt;=3,BK20&lt;0),-BK23,0)</f>
        <v>0</v>
      </c>
      <c r="BL24" s="82">
        <f>IF(AND(BL19&gt;=1,BL19&lt;=3,BL20&lt;0),-BL23,0)</f>
        <v>0</v>
      </c>
      <c r="BM24" s="82">
        <f>IF(AND(BM19&gt;=1,BM19&lt;=3,BM20&lt;0),-BM23,0)</f>
        <v>0</v>
      </c>
      <c r="BN24" s="82">
        <f>IF(AND(BN19&gt;=1,BN19&lt;=3,BN20&lt;0),-BN23,0)</f>
        <v>0</v>
      </c>
      <c r="BO24" s="82">
        <f>IF(AND(BO19&gt;=1,BO19&lt;=3,BO20&lt;0),-BO23,0)</f>
        <v>0</v>
      </c>
      <c r="BP24" s="82">
        <f>IF(AND(BP19&gt;=1,BP19&lt;=3,BP20&lt;0),-BP23,0)</f>
        <v>0</v>
      </c>
      <c r="BQ24" s="82">
        <f>IF(AND(BQ19&gt;=1,BQ19&lt;=3,BQ20&lt;0),-BQ23,0)</f>
        <v>0</v>
      </c>
      <c r="BR24" s="82">
        <f>IF(AND(BR19&gt;=1,BR19&lt;=3,BR20&lt;0),-BR23,0)</f>
        <v>0</v>
      </c>
      <c r="BS24" s="82">
        <f>IF(AND(BS19&gt;=1,BS19&lt;=3,BS20&lt;0),-BS23,0)</f>
        <v>0</v>
      </c>
      <c r="BT24" s="82">
        <f>IF(AND(BT19&gt;=1,BT19&lt;=3,BT20&lt;0),-BT23,0)</f>
        <v>0</v>
      </c>
      <c r="BU24" s="82">
        <f>IF(AND(BU19&gt;=1,BU19&lt;=3,BU20&lt;0),-BU23,0)</f>
        <v>0</v>
      </c>
      <c r="BV24" s="82">
        <f>IF(AND(BV19&gt;=1,BV19&lt;=3,BV20&lt;0),-BV23,0)</f>
        <v>-18542.44390916921</v>
      </c>
      <c r="BW24" s="82">
        <f>IF(AND(BW19&gt;=1,BW19&lt;=3,BW20&lt;0),-BW23,0)</f>
        <v>-18542.44390916921</v>
      </c>
      <c r="BX24" s="82">
        <f>IF(AND(BX19&gt;=1,BX19&lt;=3,BX20&lt;0),-BX23,0)</f>
        <v>0</v>
      </c>
      <c r="BY24" s="82">
        <f>IF(AND(BY19&gt;=1,BY19&lt;=3,BY20&lt;0),-BY23,0)</f>
        <v>0</v>
      </c>
      <c r="BZ24" s="82">
        <f>IF(AND(BZ19&gt;=1,BZ19&lt;=3,BZ20&lt;0),-BZ23,0)</f>
        <v>0</v>
      </c>
      <c r="CA24" s="82">
        <f>IF(AND(CA19&gt;=1,CA19&lt;=3,CA20&lt;0),-CA23,0)</f>
        <v>0</v>
      </c>
      <c r="CB24" s="82">
        <f>IF(AND(CB19&gt;=1,CB19&lt;=3,CB20&lt;0),-CB23,0)</f>
        <v>0</v>
      </c>
      <c r="CC24" s="82">
        <f>IF(AND(CC19&gt;=1,CC19&lt;=3,CC20&lt;0),-CC23,0)</f>
        <v>0</v>
      </c>
      <c r="CD24" s="82">
        <f>IF(AND(CD19&gt;=1,CD19&lt;=3,CD20&lt;0),-CD23,0)</f>
        <v>0</v>
      </c>
      <c r="CE24" s="82">
        <f>IF(AND(CE19&gt;=1,CE19&lt;=3,CE20&lt;0),-CE23,0)</f>
        <v>0</v>
      </c>
      <c r="CF24" s="82">
        <f>IF(AND(CF19&gt;=1,CF19&lt;=3,CF20&lt;0),-CF23,0)</f>
        <v>0</v>
      </c>
      <c r="CG24" s="82">
        <f>IF(AND(CG19&gt;=1,CG19&lt;=3,CG20&lt;0),-CG23,0)</f>
        <v>0</v>
      </c>
      <c r="CH24" s="82">
        <f>IF(AND(CH19&gt;=1,CH19&lt;=3,CH20&lt;0),-CH23,0)</f>
        <v>0</v>
      </c>
      <c r="CI24" s="82">
        <f>IF(AND(CI19&gt;=1,CI19&lt;=3,CI20&lt;0),-CI23,0)</f>
        <v>0</v>
      </c>
      <c r="CJ24" s="82">
        <f>IF(AND(CJ19&gt;=1,CJ19&lt;=3,CJ20&lt;0),-CJ23,0)</f>
        <v>0</v>
      </c>
      <c r="CK24" s="82">
        <f>IF(AND(CK19&gt;=1,CK19&lt;=3,CK20&lt;0),-CK23,0)</f>
        <v>0</v>
      </c>
      <c r="CL24" s="82">
        <f>IF(AND(CL19&gt;=1,CL19&lt;=3,CL20&lt;0),-CL23,0)</f>
        <v>0</v>
      </c>
      <c r="CM24" s="82">
        <f>IF(AND(CM19&gt;=1,CM19&lt;=3,CM20&lt;0),-CM23,0)</f>
        <v>0</v>
      </c>
      <c r="CN24" s="82">
        <f>IF(AND(CN19&gt;=1,CN19&lt;=3,CN20&lt;0),-CN23,0)</f>
        <v>0</v>
      </c>
      <c r="CO24" s="82">
        <f>IF(AND(CO19&gt;=1,CO19&lt;=3,CO20&lt;0),-CO23,0)</f>
        <v>0</v>
      </c>
      <c r="CP24" s="82">
        <f>IF(AND(CP19&gt;=1,CP19&lt;=3,CP20&lt;0),-CP23,0)</f>
        <v>0</v>
      </c>
      <c r="CQ24" s="82">
        <f>IF(AND(CQ19&gt;=1,CQ19&lt;=3,CQ20&lt;0),-CQ23,0)</f>
        <v>0</v>
      </c>
      <c r="CR24" s="82">
        <f>IF(AND(CR19&gt;=1,CR19&lt;=3,CR20&lt;0),-CR23,0)</f>
        <v>0</v>
      </c>
      <c r="CS24" s="82">
        <f>IF(AND(CS19&gt;=1,CS19&lt;=3,CS20&lt;0),-CS23,0)</f>
        <v>0</v>
      </c>
      <c r="CT24" s="82">
        <f>IF(AND(CT19&gt;=1,CT19&lt;=3,CT20&lt;0),-CT23,0)</f>
        <v>0</v>
      </c>
      <c r="CU24" s="82">
        <f>IF(AND(CU19&gt;=1,CU19&lt;=3,CU20&lt;0),-CU23,0)</f>
        <v>0</v>
      </c>
      <c r="CV24" s="82">
        <f>IF(AND(CV19&gt;=1,CV19&lt;=3,CV20&lt;0),-CV23,0)</f>
        <v>0</v>
      </c>
      <c r="CW24" s="82">
        <f>IF(AND(CW19&gt;=1,CW19&lt;=3,CW20&lt;0),-CW23,0)</f>
        <v>0</v>
      </c>
      <c r="CX24" s="82">
        <f>IF(AND(CX19&gt;=1,CX19&lt;=3,CX20&lt;0),-CX23,0)</f>
        <v>0</v>
      </c>
      <c r="CY24" s="82">
        <f>IF(AND(CY19&gt;=1,CY19&lt;=3,CY20&lt;0),-CY23,0)</f>
        <v>0</v>
      </c>
      <c r="CZ24" s="82">
        <f>IF(AND(CZ19&gt;=1,CZ19&lt;=3,CZ20&lt;0),-CZ23,0)</f>
        <v>0</v>
      </c>
      <c r="DA24" s="82">
        <f>IF(AND(DA19&gt;=1,DA19&lt;=3,DA20&lt;0),-DA23,0)</f>
        <v>0</v>
      </c>
      <c r="DB24" s="82">
        <f>IF(AND(DB19&gt;=1,DB19&lt;=3,DB20&lt;0),-DB23,0)</f>
        <v>0</v>
      </c>
      <c r="DC24" s="82">
        <f>IF(AND(DC19&gt;=1,DC19&lt;=3,DC20&lt;0),-DC23,0)</f>
        <v>0</v>
      </c>
      <c r="DD24" s="82">
        <f>IF(AND(DD19&gt;=1,DD19&lt;=3,DD20&lt;0),-DD23,0)</f>
        <v>0</v>
      </c>
      <c r="DE24" s="82">
        <f>IF(AND(DE19&gt;=1,DE19&lt;=3,DE20&lt;0),-DE23,0)</f>
        <v>0</v>
      </c>
      <c r="DF24" s="82">
        <f>IF(AND(DF19&gt;=1,DF19&lt;=3,DF20&lt;0),-DF23,0)</f>
        <v>0</v>
      </c>
      <c r="DG24" s="82">
        <f>IF(AND(DG19&gt;=1,DG19&lt;=3,DG20&lt;0),-DG23,0)</f>
        <v>0</v>
      </c>
      <c r="DH24" s="82">
        <f>IF(AND(DH19&gt;=1,DH19&lt;=3,DH20&lt;0),-DH23,0)</f>
        <v>0</v>
      </c>
      <c r="DI24" s="82">
        <f>IF(AND(DI19&gt;=1,DI19&lt;=3,DI20&lt;0),-DI23,0)</f>
        <v>0</v>
      </c>
      <c r="DJ24" s="82">
        <f>IF(AND(DJ19&gt;=1,DJ19&lt;=3,DJ20&lt;0),-DJ23,0)</f>
        <v>0</v>
      </c>
      <c r="DK24" s="82">
        <f>IF(AND(DK19&gt;=1,DK19&lt;=3,DK20&lt;0),-DK23,0)</f>
        <v>0</v>
      </c>
      <c r="DL24" s="82">
        <f>IF(AND(DL19&gt;=1,DL19&lt;=3,DL20&lt;0),-DL23,0)</f>
        <v>0</v>
      </c>
      <c r="DM24" s="82">
        <f>IF(AND(DM19&gt;=1,DM19&lt;=3,DM20&lt;0),-DM23,0)</f>
        <v>0</v>
      </c>
      <c r="DN24" s="82">
        <f>IF(AND(DN19&gt;=1,DN19&lt;=3,DN20&lt;0),-DN23,0)</f>
        <v>0</v>
      </c>
      <c r="DO24" s="82">
        <f>IF(AND(DO19&gt;=1,DO19&lt;=3,DO20&lt;0),-DO23,0)</f>
        <v>0</v>
      </c>
      <c r="DP24" s="82">
        <f>IF(AND(DP19&gt;=1,DP19&lt;=3,DP20&lt;0),-DP23,0)</f>
        <v>0</v>
      </c>
      <c r="DQ24" s="82">
        <f>IF(AND(DQ19&gt;=1,DQ19&lt;=3,DQ20&lt;0),-DQ23,0)</f>
        <v>0</v>
      </c>
      <c r="DR24" s="82">
        <f>IF(AND(DR19&gt;=1,DR19&lt;=3,DR20&lt;0),-DR23,0)</f>
        <v>0</v>
      </c>
      <c r="DS24" s="82">
        <f>IF(AND(DS19&gt;=1,DS19&lt;=3,DS20&lt;0),-DS23,0)</f>
        <v>0</v>
      </c>
      <c r="DT24" s="82">
        <f>IF(AND(DT19&gt;=1,DT19&lt;=3,DT20&lt;0),-DT23,0)</f>
        <v>0</v>
      </c>
      <c r="DU24" s="82">
        <f>IF(AND(DU19&gt;=1,DU19&lt;=3,DU20&lt;0),-DU23,0)</f>
        <v>0</v>
      </c>
      <c r="DV24" s="82">
        <f>IF(AND(DV19&gt;=1,DV19&lt;=3,DV20&lt;0),-DV23,0)</f>
        <v>0</v>
      </c>
      <c r="DW24" s="82">
        <f>IF(AND(DW19&gt;=1,DW19&lt;=3,DW20&lt;0),-DW23,0)</f>
        <v>0</v>
      </c>
      <c r="DX24" s="82">
        <f>IF(AND(DX19&gt;=1,DX19&lt;=3,DX20&lt;0),-DX23,0)</f>
        <v>0</v>
      </c>
      <c r="DY24" s="82">
        <f>IF(AND(DY19&gt;=1,DY19&lt;=3,DY20&lt;0),-DY23,0)</f>
        <v>0</v>
      </c>
      <c r="DZ24" s="82">
        <f>IF(AND(DZ19&gt;=1,DZ19&lt;=3,DZ20&lt;0),-DZ23,0)</f>
        <v>0</v>
      </c>
      <c r="EA24" s="82">
        <f>IF(AND(EA19&gt;=1,EA19&lt;=3,EA20&lt;0),-EA23,0)</f>
        <v>0</v>
      </c>
      <c r="EB24" s="82">
        <f>IF(AND(EB19&gt;=1,EB19&lt;=3,EB20&lt;0),-EB23,0)</f>
        <v>0</v>
      </c>
      <c r="EC24" s="82">
        <f>IF(AND(EC19&gt;=1,EC19&lt;=3,EC20&lt;0),-EC23,0)</f>
        <v>0</v>
      </c>
      <c r="ED24" s="82">
        <f>IF(AND(ED19&gt;=1,ED19&lt;=3,ED20&lt;0),-ED23,0)</f>
        <v>0</v>
      </c>
      <c r="EE24" s="82">
        <f>IF(AND(EE19&gt;=1,EE19&lt;=3,EE20&lt;0),-EE23,0)</f>
        <v>0</v>
      </c>
      <c r="EF24" s="82">
        <f>IF(AND(EF19&gt;=1,EF19&lt;=3,EF20&lt;0),-EF23,0)</f>
        <v>0</v>
      </c>
      <c r="EG24" s="82">
        <f>IF(AND(EG19&gt;=1,EG19&lt;=3,EG20&lt;0),-EG23,0)</f>
        <v>0</v>
      </c>
      <c r="EH24" s="82">
        <f>IF(AND(EH19&gt;=1,EH19&lt;=3,EH20&lt;0),-EH23,0)</f>
        <v>0</v>
      </c>
      <c r="EI24" s="82">
        <f>IF(AND(EI19&gt;=1,EI19&lt;=3,EI20&lt;0),-EI23,0)</f>
        <v>0</v>
      </c>
    </row>
    <row r="25">
      <c r="B25" t="s" s="23">
        <v>396</v>
      </c>
      <c r="C25" t="s" s="118">
        <v>10</v>
      </c>
      <c r="D25" t="s" s="118">
        <v>433</v>
      </c>
      <c r="H25" s="95">
        <f>IF(AND(H19&gt;=1,H19&lt;=3,H20&gt;=0),-H23*MAX(0,MIN(1,CHOOSE(H19,Rollover!$Q$7,Rollover!$AD$7,Rollover!$AQ$7)-H20)),0)-IF(H$6&lt;='Rent Roll'!$M$7,H22,0)</f>
        <v>0</v>
      </c>
      <c r="I25" s="95">
        <f>IF(AND(I19&gt;=1,I19&lt;=3,I20&gt;=0),-I23*MAX(0,MIN(1,CHOOSE(I19,Rollover!$Q$7,Rollover!$AD$7,Rollover!$AQ$7)-I20)),0)-IF(I$6&lt;='Rent Roll'!$M$7,I22,0)</f>
        <v>0</v>
      </c>
      <c r="J25" s="95">
        <f>IF(AND(J19&gt;=1,J19&lt;=3,J20&gt;=0),-J23*MAX(0,MIN(1,CHOOSE(J19,Rollover!$Q$7,Rollover!$AD$7,Rollover!$AQ$7)-J20)),0)-IF(J$6&lt;='Rent Roll'!$M$7,J22,0)</f>
        <v>0</v>
      </c>
      <c r="K25" s="95">
        <f>IF(AND(K19&gt;=1,K19&lt;=3,K20&gt;=0),-K23*MAX(0,MIN(1,CHOOSE(K19,Rollover!$Q$7,Rollover!$AD$7,Rollover!$AQ$7)-K20)),0)-IF(K$6&lt;='Rent Roll'!$M$7,K22,0)</f>
        <v>0</v>
      </c>
      <c r="L25" s="95">
        <f>IF(AND(L19&gt;=1,L19&lt;=3,L20&gt;=0),-L23*MAX(0,MIN(1,CHOOSE(L19,Rollover!$Q$7,Rollover!$AD$7,Rollover!$AQ$7)-L20)),0)-IF(L$6&lt;='Rent Roll'!$M$7,L22,0)</f>
        <v>0</v>
      </c>
      <c r="M25" s="95">
        <f>IF(AND(M19&gt;=1,M19&lt;=3,M20&gt;=0),-M23*MAX(0,MIN(1,CHOOSE(M19,Rollover!$Q$7,Rollover!$AD$7,Rollover!$AQ$7)-M20)),0)-IF(M$6&lt;='Rent Roll'!$M$7,M22,0)</f>
        <v>0</v>
      </c>
      <c r="N25" s="95">
        <f>IF(AND(N19&gt;=1,N19&lt;=3,N20&gt;=0),-N23*MAX(0,MIN(1,CHOOSE(N19,Rollover!$Q$7,Rollover!$AD$7,Rollover!$AQ$7)-N20)),0)-IF(N$6&lt;='Rent Roll'!$M$7,N22,0)</f>
        <v>0</v>
      </c>
      <c r="O25" s="95">
        <f>IF(AND(O19&gt;=1,O19&lt;=3,O20&gt;=0),-O23*MAX(0,MIN(1,CHOOSE(O19,Rollover!$Q$7,Rollover!$AD$7,Rollover!$AQ$7)-O20)),0)-IF(O$6&lt;='Rent Roll'!$M$7,O22,0)</f>
        <v>0</v>
      </c>
      <c r="P25" s="95">
        <f>IF(AND(P19&gt;=1,P19&lt;=3,P20&gt;=0),-P23*MAX(0,MIN(1,CHOOSE(P19,Rollover!$Q$7,Rollover!$AD$7,Rollover!$AQ$7)-P20)),0)-IF(P$6&lt;='Rent Roll'!$M$7,P22,0)</f>
        <v>0</v>
      </c>
      <c r="Q25" s="95">
        <f>IF(AND(Q19&gt;=1,Q19&lt;=3,Q20&gt;=0),-Q23*MAX(0,MIN(1,CHOOSE(Q19,Rollover!$Q$7,Rollover!$AD$7,Rollover!$AQ$7)-Q20)),0)-IF(Q$6&lt;='Rent Roll'!$M$7,Q22,0)</f>
        <v>0</v>
      </c>
      <c r="R25" s="95">
        <f>IF(AND(R19&gt;=1,R19&lt;=3,R20&gt;=0),-R23*MAX(0,MIN(1,CHOOSE(R19,Rollover!$Q$7,Rollover!$AD$7,Rollover!$AQ$7)-R20)),0)-IF(R$6&lt;='Rent Roll'!$M$7,R22,0)</f>
        <v>0</v>
      </c>
      <c r="S25" s="95">
        <f>IF(AND(S19&gt;=1,S19&lt;=3,S20&gt;=0),-S23*MAX(0,MIN(1,CHOOSE(S19,Rollover!$Q$7,Rollover!$AD$7,Rollover!$AQ$7)-S20)),0)-IF(S$6&lt;='Rent Roll'!$M$7,S22,0)</f>
        <v>0</v>
      </c>
      <c r="T25" s="95">
        <f>IF(AND(T19&gt;=1,T19&lt;=3,T20&gt;=0),-T23*MAX(0,MIN(1,CHOOSE(T19,Rollover!$Q$7,Rollover!$AD$7,Rollover!$AQ$7)-T20)),0)-IF(T$6&lt;='Rent Roll'!$M$7,T22,0)</f>
        <v>0</v>
      </c>
      <c r="U25" s="95">
        <f>IF(AND(U19&gt;=1,U19&lt;=3,U20&gt;=0),-U23*MAX(0,MIN(1,CHOOSE(U19,Rollover!$Q$7,Rollover!$AD$7,Rollover!$AQ$7)-U20)),0)-IF(U$6&lt;='Rent Roll'!$M$7,U22,0)</f>
        <v>0</v>
      </c>
      <c r="V25" s="95">
        <f>IF(AND(V19&gt;=1,V19&lt;=3,V20&gt;=0),-V23*MAX(0,MIN(1,CHOOSE(V19,Rollover!$Q$7,Rollover!$AD$7,Rollover!$AQ$7)-V20)),0)-IF(V$6&lt;='Rent Roll'!$M$7,V22,0)</f>
        <v>0</v>
      </c>
      <c r="W25" s="95">
        <f>IF(AND(W19&gt;=1,W19&lt;=3,W20&gt;=0),-W23*MAX(0,MIN(1,CHOOSE(W19,Rollover!$Q$7,Rollover!$AD$7,Rollover!$AQ$7)-W20)),0)-IF(W$6&lt;='Rent Roll'!$M$7,W22,0)</f>
        <v>0</v>
      </c>
      <c r="X25" s="95">
        <f>IF(AND(X19&gt;=1,X19&lt;=3,X20&gt;=0),-X23*MAX(0,MIN(1,CHOOSE(X19,Rollover!$Q$7,Rollover!$AD$7,Rollover!$AQ$7)-X20)),0)-IF(X$6&lt;='Rent Roll'!$M$7,X22,0)</f>
        <v>0</v>
      </c>
      <c r="Y25" s="95">
        <f>IF(AND(Y19&gt;=1,Y19&lt;=3,Y20&gt;=0),-Y23*MAX(0,MIN(1,CHOOSE(Y19,Rollover!$Q$7,Rollover!$AD$7,Rollover!$AQ$7)-Y20)),0)-IF(Y$6&lt;='Rent Roll'!$M$7,Y22,0)</f>
        <v>0</v>
      </c>
      <c r="Z25" s="95">
        <f>IF(AND(Z19&gt;=1,Z19&lt;=3,Z20&gt;=0),-Z23*MAX(0,MIN(1,CHOOSE(Z19,Rollover!$Q$7,Rollover!$AD$7,Rollover!$AQ$7)-Z20)),0)-IF(Z$6&lt;='Rent Roll'!$M$7,Z22,0)</f>
        <v>0</v>
      </c>
      <c r="AA25" s="95">
        <f>IF(AND(AA19&gt;=1,AA19&lt;=3,AA20&gt;=0),-AA23*MAX(0,MIN(1,CHOOSE(AA19,Rollover!$Q$7,Rollover!$AD$7,Rollover!$AQ$7)-AA20)),0)-IF(AA$6&lt;='Rent Roll'!$M$7,AA22,0)</f>
        <v>0</v>
      </c>
      <c r="AB25" s="95">
        <f>IF(AND(AB19&gt;=1,AB19&lt;=3,AB20&gt;=0),-AB23*MAX(0,MIN(1,CHOOSE(AB19,Rollover!$Q$7,Rollover!$AD$7,Rollover!$AQ$7)-AB20)),0)-IF(AB$6&lt;='Rent Roll'!$M$7,AB22,0)</f>
        <v>0</v>
      </c>
      <c r="AC25" s="95">
        <f>IF(AND(AC19&gt;=1,AC19&lt;=3,AC20&gt;=0),-AC23*MAX(0,MIN(1,CHOOSE(AC19,Rollover!$Q$7,Rollover!$AD$7,Rollover!$AQ$7)-AC20)),0)-IF(AC$6&lt;='Rent Roll'!$M$7,AC22,0)</f>
        <v>0</v>
      </c>
      <c r="AD25" s="95">
        <f>IF(AND(AD19&gt;=1,AD19&lt;=3,AD20&gt;=0),-AD23*MAX(0,MIN(1,CHOOSE(AD19,Rollover!$Q$7,Rollover!$AD$7,Rollover!$AQ$7)-AD20)),0)-IF(AD$6&lt;='Rent Roll'!$M$7,AD22,0)</f>
        <v>0</v>
      </c>
      <c r="AE25" s="95">
        <f>IF(AND(AE19&gt;=1,AE19&lt;=3,AE20&gt;=0),-AE23*MAX(0,MIN(1,CHOOSE(AE19,Rollover!$Q$7,Rollover!$AD$7,Rollover!$AQ$7)-AE20)),0)-IF(AE$6&lt;='Rent Roll'!$M$7,AE22,0)</f>
        <v>0</v>
      </c>
      <c r="AF25" s="95">
        <f>IF(AND(AF19&gt;=1,AF19&lt;=3,AF20&gt;=0),-AF23*MAX(0,MIN(1,CHOOSE(AF19,Rollover!$Q$7,Rollover!$AD$7,Rollover!$AQ$7)-AF20)),0)-IF(AF$6&lt;='Rent Roll'!$M$7,AF22,0)</f>
        <v>0</v>
      </c>
      <c r="AG25" s="95">
        <f>IF(AND(AG19&gt;=1,AG19&lt;=3,AG20&gt;=0),-AG23*MAX(0,MIN(1,CHOOSE(AG19,Rollover!$Q$7,Rollover!$AD$7,Rollover!$AQ$7)-AG20)),0)-IF(AG$6&lt;='Rent Roll'!$M$7,AG22,0)</f>
        <v>0</v>
      </c>
      <c r="AH25" s="95">
        <f>IF(AND(AH19&gt;=1,AH19&lt;=3,AH20&gt;=0),-AH23*MAX(0,MIN(1,CHOOSE(AH19,Rollover!$Q$7,Rollover!$AD$7,Rollover!$AQ$7)-AH20)),0)-IF(AH$6&lt;='Rent Roll'!$M$7,AH22,0)</f>
        <v>0</v>
      </c>
      <c r="AI25" s="95">
        <f>IF(AND(AI19&gt;=1,AI19&lt;=3,AI20&gt;=0),-AI23*MAX(0,MIN(1,CHOOSE(AI19,Rollover!$Q$7,Rollover!$AD$7,Rollover!$AQ$7)-AI20)),0)-IF(AI$6&lt;='Rent Roll'!$M$7,AI22,0)</f>
        <v>0</v>
      </c>
      <c r="AJ25" s="95">
        <f>IF(AND(AJ19&gt;=1,AJ19&lt;=3,AJ20&gt;=0),-AJ23*MAX(0,MIN(1,CHOOSE(AJ19,Rollover!$Q$7,Rollover!$AD$7,Rollover!$AQ$7)-AJ20)),0)-IF(AJ$6&lt;='Rent Roll'!$M$7,AJ22,0)</f>
        <v>0</v>
      </c>
      <c r="AK25" s="95">
        <f>IF(AND(AK19&gt;=1,AK19&lt;=3,AK20&gt;=0),-AK23*MAX(0,MIN(1,CHOOSE(AK19,Rollover!$Q$7,Rollover!$AD$7,Rollover!$AQ$7)-AK20)),0)-IF(AK$6&lt;='Rent Roll'!$M$7,AK22,0)</f>
        <v>0</v>
      </c>
      <c r="AL25" s="95">
        <f>IF(AND(AL19&gt;=1,AL19&lt;=3,AL20&gt;=0),-AL23*MAX(0,MIN(1,CHOOSE(AL19,Rollover!$Q$7,Rollover!$AD$7,Rollover!$AQ$7)-AL20)),0)-IF(AL$6&lt;='Rent Roll'!$M$7,AL22,0)</f>
        <v>0</v>
      </c>
      <c r="AM25" s="95">
        <f>IF(AND(AM19&gt;=1,AM19&lt;=3,AM20&gt;=0),-AM23*MAX(0,MIN(1,CHOOSE(AM19,Rollover!$Q$7,Rollover!$AD$7,Rollover!$AQ$7)-AM20)),0)-IF(AM$6&lt;='Rent Roll'!$M$7,AM22,0)</f>
        <v>0</v>
      </c>
      <c r="AN25" s="95">
        <f>IF(AND(AN19&gt;=1,AN19&lt;=3,AN20&gt;=0),-AN23*MAX(0,MIN(1,CHOOSE(AN19,Rollover!$Q$7,Rollover!$AD$7,Rollover!$AQ$7)-AN20)),0)-IF(AN$6&lt;='Rent Roll'!$M$7,AN22,0)</f>
        <v>0</v>
      </c>
      <c r="AO25" s="95">
        <f>IF(AND(AO19&gt;=1,AO19&lt;=3,AO20&gt;=0),-AO23*MAX(0,MIN(1,CHOOSE(AO19,Rollover!$Q$7,Rollover!$AD$7,Rollover!$AQ$7)-AO20)),0)-IF(AO$6&lt;='Rent Roll'!$M$7,AO22,0)</f>
        <v>0</v>
      </c>
      <c r="AP25" s="95">
        <f>IF(AND(AP19&gt;=1,AP19&lt;=3,AP20&gt;=0),-AP23*MAX(0,MIN(1,CHOOSE(AP19,Rollover!$Q$7,Rollover!$AD$7,Rollover!$AQ$7)-AP20)),0)-IF(AP$6&lt;='Rent Roll'!$M$7,AP22,0)</f>
        <v>0</v>
      </c>
      <c r="AQ25" s="95">
        <f>IF(AND(AQ19&gt;=1,AQ19&lt;=3,AQ20&gt;=0),-AQ23*MAX(0,MIN(1,CHOOSE(AQ19,Rollover!$Q$7,Rollover!$AD$7,Rollover!$AQ$7)-AQ20)),0)-IF(AQ$6&lt;='Rent Roll'!$M$7,AQ22,0)</f>
        <v>0</v>
      </c>
      <c r="AR25" s="95">
        <f>IF(AND(AR19&gt;=1,AR19&lt;=3,AR20&gt;=0),-AR23*MAX(0,MIN(1,CHOOSE(AR19,Rollover!$Q$7,Rollover!$AD$7,Rollover!$AQ$7)-AR20)),0)-IF(AR$6&lt;='Rent Roll'!$M$7,AR22,0)</f>
        <v>0</v>
      </c>
      <c r="AS25" s="95">
        <f>IF(AND(AS19&gt;=1,AS19&lt;=3,AS20&gt;=0),-AS23*MAX(0,MIN(1,CHOOSE(AS19,Rollover!$Q$7,Rollover!$AD$7,Rollover!$AQ$7)-AS20)),0)-IF(AS$6&lt;='Rent Roll'!$M$7,AS22,0)</f>
        <v>0</v>
      </c>
      <c r="AT25" s="95">
        <f>IF(AND(AT19&gt;=1,AT19&lt;=3,AT20&gt;=0),-AT23*MAX(0,MIN(1,CHOOSE(AT19,Rollover!$Q$7,Rollover!$AD$7,Rollover!$AQ$7)-AT20)),0)-IF(AT$6&lt;='Rent Roll'!$M$7,AT22,0)</f>
        <v>0</v>
      </c>
      <c r="AU25" s="95">
        <f>IF(AND(AU19&gt;=1,AU19&lt;=3,AU20&gt;=0),-AU23*MAX(0,MIN(1,CHOOSE(AU19,Rollover!$Q$7,Rollover!$AD$7,Rollover!$AQ$7)-AU20)),0)-IF(AU$6&lt;='Rent Roll'!$M$7,AU22,0)</f>
        <v>0</v>
      </c>
      <c r="AV25" s="95">
        <f>IF(AND(AV19&gt;=1,AV19&lt;=3,AV20&gt;=0),-AV23*MAX(0,MIN(1,CHOOSE(AV19,Rollover!$Q$7,Rollover!$AD$7,Rollover!$AQ$7)-AV20)),0)-IF(AV$6&lt;='Rent Roll'!$M$7,AV22,0)</f>
        <v>0</v>
      </c>
      <c r="AW25" s="95">
        <f>IF(AND(AW19&gt;=1,AW19&lt;=3,AW20&gt;=0),-AW23*MAX(0,MIN(1,CHOOSE(AW19,Rollover!$Q$7,Rollover!$AD$7,Rollover!$AQ$7)-AW20)),0)-IF(AW$6&lt;='Rent Roll'!$M$7,AW22,0)</f>
        <v>0</v>
      </c>
      <c r="AX25" s="95">
        <f>IF(AND(AX19&gt;=1,AX19&lt;=3,AX20&gt;=0),-AX23*MAX(0,MIN(1,CHOOSE(AX19,Rollover!$Q$7,Rollover!$AD$7,Rollover!$AQ$7)-AX20)),0)-IF(AX$6&lt;='Rent Roll'!$M$7,AX22,0)</f>
        <v>0</v>
      </c>
      <c r="AY25" s="95">
        <f>IF(AND(AY19&gt;=1,AY19&lt;=3,AY20&gt;=0),-AY23*MAX(0,MIN(1,CHOOSE(AY19,Rollover!$Q$7,Rollover!$AD$7,Rollover!$AQ$7)-AY20)),0)-IF(AY$6&lt;='Rent Roll'!$M$7,AY22,0)</f>
        <v>0</v>
      </c>
      <c r="AZ25" s="95">
        <f>IF(AND(AZ19&gt;=1,AZ19&lt;=3,AZ20&gt;=0),-AZ23*MAX(0,MIN(1,CHOOSE(AZ19,Rollover!$Q$7,Rollover!$AD$7,Rollover!$AQ$7)-AZ20)),0)-IF(AZ$6&lt;='Rent Roll'!$M$7,AZ22,0)</f>
        <v>0</v>
      </c>
      <c r="BA25" s="95">
        <f>IF(AND(BA19&gt;=1,BA19&lt;=3,BA20&gt;=0),-BA23*MAX(0,MIN(1,CHOOSE(BA19,Rollover!$Q$7,Rollover!$AD$7,Rollover!$AQ$7)-BA20)),0)-IF(BA$6&lt;='Rent Roll'!$M$7,BA22,0)</f>
        <v>0</v>
      </c>
      <c r="BB25" s="95">
        <f>IF(AND(BB19&gt;=1,BB19&lt;=3,BB20&gt;=0),-BB23*MAX(0,MIN(1,CHOOSE(BB19,Rollover!$Q$7,Rollover!$AD$7,Rollover!$AQ$7)-BB20)),0)-IF(BB$6&lt;='Rent Roll'!$M$7,BB22,0)</f>
        <v>0</v>
      </c>
      <c r="BC25" s="95">
        <f>IF(AND(BC19&gt;=1,BC19&lt;=3,BC20&gt;=0),-BC23*MAX(0,MIN(1,CHOOSE(BC19,Rollover!$Q$7,Rollover!$AD$7,Rollover!$AQ$7)-BC20)),0)-IF(BC$6&lt;='Rent Roll'!$M$7,BC22,0)</f>
        <v>0</v>
      </c>
      <c r="BD25" s="95">
        <f>IF(AND(BD19&gt;=1,BD19&lt;=3,BD20&gt;=0),-BD23*MAX(0,MIN(1,CHOOSE(BD19,Rollover!$Q$7,Rollover!$AD$7,Rollover!$AQ$7)-BD20)),0)-IF(BD$6&lt;='Rent Roll'!$M$7,BD22,0)</f>
        <v>0</v>
      </c>
      <c r="BE25" s="95">
        <f>IF(AND(BE19&gt;=1,BE19&lt;=3,BE20&gt;=0),-BE23*MAX(0,MIN(1,CHOOSE(BE19,Rollover!$Q$7,Rollover!$AD$7,Rollover!$AQ$7)-BE20)),0)-IF(BE$6&lt;='Rent Roll'!$M$7,BE22,0)</f>
        <v>0</v>
      </c>
      <c r="BF25" s="95">
        <f>IF(AND(BF19&gt;=1,BF19&lt;=3,BF20&gt;=0),-BF23*MAX(0,MIN(1,CHOOSE(BF19,Rollover!$Q$7,Rollover!$AD$7,Rollover!$AQ$7)-BF20)),0)-IF(BF$6&lt;='Rent Roll'!$M$7,BF22,0)</f>
        <v>0</v>
      </c>
      <c r="BG25" s="95">
        <f>IF(AND(BG19&gt;=1,BG19&lt;=3,BG20&gt;=0),-BG23*MAX(0,MIN(1,CHOOSE(BG19,Rollover!$Q$7,Rollover!$AD$7,Rollover!$AQ$7)-BG20)),0)-IF(BG$6&lt;='Rent Roll'!$M$7,BG22,0)</f>
        <v>0</v>
      </c>
      <c r="BH25" s="95">
        <f>IF(AND(BH19&gt;=1,BH19&lt;=3,BH20&gt;=0),-BH23*MAX(0,MIN(1,CHOOSE(BH19,Rollover!$Q$7,Rollover!$AD$7,Rollover!$AQ$7)-BH20)),0)-IF(BH$6&lt;='Rent Roll'!$M$7,BH22,0)</f>
        <v>0</v>
      </c>
      <c r="BI25" s="95">
        <f>IF(AND(BI19&gt;=1,BI19&lt;=3,BI20&gt;=0),-BI23*MAX(0,MIN(1,CHOOSE(BI19,Rollover!$Q$7,Rollover!$AD$7,Rollover!$AQ$7)-BI20)),0)-IF(BI$6&lt;='Rent Roll'!$M$7,BI22,0)</f>
        <v>0</v>
      </c>
      <c r="BJ25" s="95">
        <f>IF(AND(BJ19&gt;=1,BJ19&lt;=3,BJ20&gt;=0),-BJ23*MAX(0,MIN(1,CHOOSE(BJ19,Rollover!$Q$7,Rollover!$AD$7,Rollover!$AQ$7)-BJ20)),0)-IF(BJ$6&lt;='Rent Roll'!$M$7,BJ22,0)</f>
        <v>0</v>
      </c>
      <c r="BK25" s="95">
        <f>IF(AND(BK19&gt;=1,BK19&lt;=3,BK20&gt;=0),-BK23*MAX(0,MIN(1,CHOOSE(BK19,Rollover!$Q$7,Rollover!$AD$7,Rollover!$AQ$7)-BK20)),0)-IF(BK$6&lt;='Rent Roll'!$M$7,BK22,0)</f>
        <v>0</v>
      </c>
      <c r="BL25" s="95">
        <f>IF(AND(BL19&gt;=1,BL19&lt;=3,BL20&gt;=0),-BL23*MAX(0,MIN(1,CHOOSE(BL19,Rollover!$Q$7,Rollover!$AD$7,Rollover!$AQ$7)-BL20)),0)-IF(BL$6&lt;='Rent Roll'!$M$7,BL22,0)</f>
        <v>0</v>
      </c>
      <c r="BM25" s="95">
        <f>IF(AND(BM19&gt;=1,BM19&lt;=3,BM20&gt;=0),-BM23*MAX(0,MIN(1,CHOOSE(BM19,Rollover!$Q$7,Rollover!$AD$7,Rollover!$AQ$7)-BM20)),0)-IF(BM$6&lt;='Rent Roll'!$M$7,BM22,0)</f>
        <v>0</v>
      </c>
      <c r="BN25" s="95">
        <f>IF(AND(BN19&gt;=1,BN19&lt;=3,BN20&gt;=0),-BN23*MAX(0,MIN(1,CHOOSE(BN19,Rollover!$Q$7,Rollover!$AD$7,Rollover!$AQ$7)-BN20)),0)-IF(BN$6&lt;='Rent Roll'!$M$7,BN22,0)</f>
        <v>0</v>
      </c>
      <c r="BO25" s="95">
        <f>IF(AND(BO19&gt;=1,BO19&lt;=3,BO20&gt;=0),-BO23*MAX(0,MIN(1,CHOOSE(BO19,Rollover!$Q$7,Rollover!$AD$7,Rollover!$AQ$7)-BO20)),0)-IF(BO$6&lt;='Rent Roll'!$M$7,BO22,0)</f>
        <v>0</v>
      </c>
      <c r="BP25" s="95">
        <f>IF(AND(BP19&gt;=1,BP19&lt;=3,BP20&gt;=0),-BP23*MAX(0,MIN(1,CHOOSE(BP19,Rollover!$Q$7,Rollover!$AD$7,Rollover!$AQ$7)-BP20)),0)-IF(BP$6&lt;='Rent Roll'!$M$7,BP22,0)</f>
        <v>0</v>
      </c>
      <c r="BQ25" s="95">
        <f>IF(AND(BQ19&gt;=1,BQ19&lt;=3,BQ20&gt;=0),-BQ23*MAX(0,MIN(1,CHOOSE(BQ19,Rollover!$Q$7,Rollover!$AD$7,Rollover!$AQ$7)-BQ20)),0)-IF(BQ$6&lt;='Rent Roll'!$M$7,BQ22,0)</f>
        <v>0</v>
      </c>
      <c r="BR25" s="95">
        <f>IF(AND(BR19&gt;=1,BR19&lt;=3,BR20&gt;=0),-BR23*MAX(0,MIN(1,CHOOSE(BR19,Rollover!$Q$7,Rollover!$AD$7,Rollover!$AQ$7)-BR20)),0)-IF(BR$6&lt;='Rent Roll'!$M$7,BR22,0)</f>
        <v>0</v>
      </c>
      <c r="BS25" s="95">
        <f>IF(AND(BS19&gt;=1,BS19&lt;=3,BS20&gt;=0),-BS23*MAX(0,MIN(1,CHOOSE(BS19,Rollover!$Q$7,Rollover!$AD$7,Rollover!$AQ$7)-BS20)),0)-IF(BS$6&lt;='Rent Roll'!$M$7,BS22,0)</f>
        <v>0</v>
      </c>
      <c r="BT25" s="95">
        <f>IF(AND(BT19&gt;=1,BT19&lt;=3,BT20&gt;=0),-BT23*MAX(0,MIN(1,CHOOSE(BT19,Rollover!$Q$7,Rollover!$AD$7,Rollover!$AQ$7)-BT20)),0)-IF(BT$6&lt;='Rent Roll'!$M$7,BT22,0)</f>
        <v>0</v>
      </c>
      <c r="BU25" s="95">
        <f>IF(AND(BU19&gt;=1,BU19&lt;=3,BU20&gt;=0),-BU23*MAX(0,MIN(1,CHOOSE(BU19,Rollover!$Q$7,Rollover!$AD$7,Rollover!$AQ$7)-BU20)),0)-IF(BU$6&lt;='Rent Roll'!$M$7,BU22,0)</f>
        <v>0</v>
      </c>
      <c r="BV25" s="95">
        <f>IF(AND(BV19&gt;=1,BV19&lt;=3,BV20&gt;=0),-BV23*MAX(0,MIN(1,CHOOSE(BV19,Rollover!$Q$7,Rollover!$AD$7,Rollover!$AQ$7)-BV20)),0)-IF(BV$6&lt;='Rent Roll'!$M$7,BV22,0)</f>
        <v>0</v>
      </c>
      <c r="BW25" s="95">
        <f>IF(AND(BW19&gt;=1,BW19&lt;=3,BW20&gt;=0),-BW23*MAX(0,MIN(1,CHOOSE(BW19,Rollover!$Q$7,Rollover!$AD$7,Rollover!$AQ$7)-BW20)),0)-IF(BW$6&lt;='Rent Roll'!$M$7,BW22,0)</f>
        <v>0</v>
      </c>
      <c r="BX25" s="95">
        <f>IF(AND(BX19&gt;=1,BX19&lt;=3,BX20&gt;=0),-BX23*MAX(0,MIN(1,CHOOSE(BX19,Rollover!$Q$7,Rollover!$AD$7,Rollover!$AQ$7)-BX20)),0)-IF(BX$6&lt;='Rent Roll'!$M$7,BX22,0)</f>
        <v>-18542.44390916921</v>
      </c>
      <c r="BY25" s="95">
        <f>IF(AND(BY19&gt;=1,BY19&lt;=3,BY20&gt;=0),-BY23*MAX(0,MIN(1,CHOOSE(BY19,Rollover!$Q$7,Rollover!$AD$7,Rollover!$AQ$7)-BY20)),0)-IF(BY$6&lt;='Rent Roll'!$M$7,BY22,0)</f>
        <v>-12052.588540959994</v>
      </c>
      <c r="BZ25" s="95">
        <f>IF(AND(BZ19&gt;=1,BZ19&lt;=3,BZ20&gt;=0),-BZ23*MAX(0,MIN(1,CHOOSE(BZ19,Rollover!$Q$7,Rollover!$AD$7,Rollover!$AQ$7)-BZ20)),0)-IF(BZ$6&lt;='Rent Roll'!$M$7,BZ22,0)</f>
        <v>0</v>
      </c>
      <c r="CA25" s="95">
        <f>IF(AND(CA19&gt;=1,CA19&lt;=3,CA20&gt;=0),-CA23*MAX(0,MIN(1,CHOOSE(CA19,Rollover!$Q$7,Rollover!$AD$7,Rollover!$AQ$7)-CA20)),0)-IF(CA$6&lt;='Rent Roll'!$M$7,CA22,0)</f>
        <v>0</v>
      </c>
      <c r="CB25" s="95">
        <f>IF(AND(CB19&gt;=1,CB19&lt;=3,CB20&gt;=0),-CB23*MAX(0,MIN(1,CHOOSE(CB19,Rollover!$Q$7,Rollover!$AD$7,Rollover!$AQ$7)-CB20)),0)-IF(CB$6&lt;='Rent Roll'!$M$7,CB22,0)</f>
        <v>0</v>
      </c>
      <c r="CC25" s="95">
        <f>IF(AND(CC19&gt;=1,CC19&lt;=3,CC20&gt;=0),-CC23*MAX(0,MIN(1,CHOOSE(CC19,Rollover!$Q$7,Rollover!$AD$7,Rollover!$AQ$7)-CC20)),0)-IF(CC$6&lt;='Rent Roll'!$M$7,CC22,0)</f>
        <v>0</v>
      </c>
      <c r="CD25" s="95">
        <f>IF(AND(CD19&gt;=1,CD19&lt;=3,CD20&gt;=0),-CD23*MAX(0,MIN(1,CHOOSE(CD19,Rollover!$Q$7,Rollover!$AD$7,Rollover!$AQ$7)-CD20)),0)-IF(CD$6&lt;='Rent Roll'!$M$7,CD22,0)</f>
        <v>0</v>
      </c>
      <c r="CE25" s="95">
        <f>IF(AND(CE19&gt;=1,CE19&lt;=3,CE20&gt;=0),-CE23*MAX(0,MIN(1,CHOOSE(CE19,Rollover!$Q$7,Rollover!$AD$7,Rollover!$AQ$7)-CE20)),0)-IF(CE$6&lt;='Rent Roll'!$M$7,CE22,0)</f>
        <v>0</v>
      </c>
      <c r="CF25" s="95">
        <f>IF(AND(CF19&gt;=1,CF19&lt;=3,CF20&gt;=0),-CF23*MAX(0,MIN(1,CHOOSE(CF19,Rollover!$Q$7,Rollover!$AD$7,Rollover!$AQ$7)-CF20)),0)-IF(CF$6&lt;='Rent Roll'!$M$7,CF22,0)</f>
        <v>0</v>
      </c>
      <c r="CG25" s="95">
        <f>IF(AND(CG19&gt;=1,CG19&lt;=3,CG20&gt;=0),-CG23*MAX(0,MIN(1,CHOOSE(CG19,Rollover!$Q$7,Rollover!$AD$7,Rollover!$AQ$7)-CG20)),0)-IF(CG$6&lt;='Rent Roll'!$M$7,CG22,0)</f>
        <v>0</v>
      </c>
      <c r="CH25" s="95">
        <f>IF(AND(CH19&gt;=1,CH19&lt;=3,CH20&gt;=0),-CH23*MAX(0,MIN(1,CHOOSE(CH19,Rollover!$Q$7,Rollover!$AD$7,Rollover!$AQ$7)-CH20)),0)-IF(CH$6&lt;='Rent Roll'!$M$7,CH22,0)</f>
        <v>0</v>
      </c>
      <c r="CI25" s="95">
        <f>IF(AND(CI19&gt;=1,CI19&lt;=3,CI20&gt;=0),-CI23*MAX(0,MIN(1,CHOOSE(CI19,Rollover!$Q$7,Rollover!$AD$7,Rollover!$AQ$7)-CI20)),0)-IF(CI$6&lt;='Rent Roll'!$M$7,CI22,0)</f>
        <v>0</v>
      </c>
      <c r="CJ25" s="95">
        <f>IF(AND(CJ19&gt;=1,CJ19&lt;=3,CJ20&gt;=0),-CJ23*MAX(0,MIN(1,CHOOSE(CJ19,Rollover!$Q$7,Rollover!$AD$7,Rollover!$AQ$7)-CJ20)),0)-IF(CJ$6&lt;='Rent Roll'!$M$7,CJ22,0)</f>
        <v>0</v>
      </c>
      <c r="CK25" s="95">
        <f>IF(AND(CK19&gt;=1,CK19&lt;=3,CK20&gt;=0),-CK23*MAX(0,MIN(1,CHOOSE(CK19,Rollover!$Q$7,Rollover!$AD$7,Rollover!$AQ$7)-CK20)),0)-IF(CK$6&lt;='Rent Roll'!$M$7,CK22,0)</f>
        <v>0</v>
      </c>
      <c r="CL25" s="95">
        <f>IF(AND(CL19&gt;=1,CL19&lt;=3,CL20&gt;=0),-CL23*MAX(0,MIN(1,CHOOSE(CL19,Rollover!$Q$7,Rollover!$AD$7,Rollover!$AQ$7)-CL20)),0)-IF(CL$6&lt;='Rent Roll'!$M$7,CL22,0)</f>
        <v>0</v>
      </c>
      <c r="CM25" s="95">
        <f>IF(AND(CM19&gt;=1,CM19&lt;=3,CM20&gt;=0),-CM23*MAX(0,MIN(1,CHOOSE(CM19,Rollover!$Q$7,Rollover!$AD$7,Rollover!$AQ$7)-CM20)),0)-IF(CM$6&lt;='Rent Roll'!$M$7,CM22,0)</f>
        <v>0</v>
      </c>
      <c r="CN25" s="95">
        <f>IF(AND(CN19&gt;=1,CN19&lt;=3,CN20&gt;=0),-CN23*MAX(0,MIN(1,CHOOSE(CN19,Rollover!$Q$7,Rollover!$AD$7,Rollover!$AQ$7)-CN20)),0)-IF(CN$6&lt;='Rent Roll'!$M$7,CN22,0)</f>
        <v>0</v>
      </c>
      <c r="CO25" s="95">
        <f>IF(AND(CO19&gt;=1,CO19&lt;=3,CO20&gt;=0),-CO23*MAX(0,MIN(1,CHOOSE(CO19,Rollover!$Q$7,Rollover!$AD$7,Rollover!$AQ$7)-CO20)),0)-IF(CO$6&lt;='Rent Roll'!$M$7,CO22,0)</f>
        <v>0</v>
      </c>
      <c r="CP25" s="95">
        <f>IF(AND(CP19&gt;=1,CP19&lt;=3,CP20&gt;=0),-CP23*MAX(0,MIN(1,CHOOSE(CP19,Rollover!$Q$7,Rollover!$AD$7,Rollover!$AQ$7)-CP20)),0)-IF(CP$6&lt;='Rent Roll'!$M$7,CP22,0)</f>
        <v>0</v>
      </c>
      <c r="CQ25" s="95">
        <f>IF(AND(CQ19&gt;=1,CQ19&lt;=3,CQ20&gt;=0),-CQ23*MAX(0,MIN(1,CHOOSE(CQ19,Rollover!$Q$7,Rollover!$AD$7,Rollover!$AQ$7)-CQ20)),0)-IF(CQ$6&lt;='Rent Roll'!$M$7,CQ22,0)</f>
        <v>0</v>
      </c>
      <c r="CR25" s="95">
        <f>IF(AND(CR19&gt;=1,CR19&lt;=3,CR20&gt;=0),-CR23*MAX(0,MIN(1,CHOOSE(CR19,Rollover!$Q$7,Rollover!$AD$7,Rollover!$AQ$7)-CR20)),0)-IF(CR$6&lt;='Rent Roll'!$M$7,CR22,0)</f>
        <v>0</v>
      </c>
      <c r="CS25" s="95">
        <f>IF(AND(CS19&gt;=1,CS19&lt;=3,CS20&gt;=0),-CS23*MAX(0,MIN(1,CHOOSE(CS19,Rollover!$Q$7,Rollover!$AD$7,Rollover!$AQ$7)-CS20)),0)-IF(CS$6&lt;='Rent Roll'!$M$7,CS22,0)</f>
        <v>0</v>
      </c>
      <c r="CT25" s="95">
        <f>IF(AND(CT19&gt;=1,CT19&lt;=3,CT20&gt;=0),-CT23*MAX(0,MIN(1,CHOOSE(CT19,Rollover!$Q$7,Rollover!$AD$7,Rollover!$AQ$7)-CT20)),0)-IF(CT$6&lt;='Rent Roll'!$M$7,CT22,0)</f>
        <v>0</v>
      </c>
      <c r="CU25" s="95">
        <f>IF(AND(CU19&gt;=1,CU19&lt;=3,CU20&gt;=0),-CU23*MAX(0,MIN(1,CHOOSE(CU19,Rollover!$Q$7,Rollover!$AD$7,Rollover!$AQ$7)-CU20)),0)-IF(CU$6&lt;='Rent Roll'!$M$7,CU22,0)</f>
        <v>0</v>
      </c>
      <c r="CV25" s="95">
        <f>IF(AND(CV19&gt;=1,CV19&lt;=3,CV20&gt;=0),-CV23*MAX(0,MIN(1,CHOOSE(CV19,Rollover!$Q$7,Rollover!$AD$7,Rollover!$AQ$7)-CV20)),0)-IF(CV$6&lt;='Rent Roll'!$M$7,CV22,0)</f>
        <v>0</v>
      </c>
      <c r="CW25" s="95">
        <f>IF(AND(CW19&gt;=1,CW19&lt;=3,CW20&gt;=0),-CW23*MAX(0,MIN(1,CHOOSE(CW19,Rollover!$Q$7,Rollover!$AD$7,Rollover!$AQ$7)-CW20)),0)-IF(CW$6&lt;='Rent Roll'!$M$7,CW22,0)</f>
        <v>0</v>
      </c>
      <c r="CX25" s="95">
        <f>IF(AND(CX19&gt;=1,CX19&lt;=3,CX20&gt;=0),-CX23*MAX(0,MIN(1,CHOOSE(CX19,Rollover!$Q$7,Rollover!$AD$7,Rollover!$AQ$7)-CX20)),0)-IF(CX$6&lt;='Rent Roll'!$M$7,CX22,0)</f>
        <v>0</v>
      </c>
      <c r="CY25" s="95">
        <f>IF(AND(CY19&gt;=1,CY19&lt;=3,CY20&gt;=0),-CY23*MAX(0,MIN(1,CHOOSE(CY19,Rollover!$Q$7,Rollover!$AD$7,Rollover!$AQ$7)-CY20)),0)-IF(CY$6&lt;='Rent Roll'!$M$7,CY22,0)</f>
        <v>0</v>
      </c>
      <c r="CZ25" s="95">
        <f>IF(AND(CZ19&gt;=1,CZ19&lt;=3,CZ20&gt;=0),-CZ23*MAX(0,MIN(1,CHOOSE(CZ19,Rollover!$Q$7,Rollover!$AD$7,Rollover!$AQ$7)-CZ20)),0)-IF(CZ$6&lt;='Rent Roll'!$M$7,CZ22,0)</f>
        <v>0</v>
      </c>
      <c r="DA25" s="95">
        <f>IF(AND(DA19&gt;=1,DA19&lt;=3,DA20&gt;=0),-DA23*MAX(0,MIN(1,CHOOSE(DA19,Rollover!$Q$7,Rollover!$AD$7,Rollover!$AQ$7)-DA20)),0)-IF(DA$6&lt;='Rent Roll'!$M$7,DA22,0)</f>
        <v>0</v>
      </c>
      <c r="DB25" s="95">
        <f>IF(AND(DB19&gt;=1,DB19&lt;=3,DB20&gt;=0),-DB23*MAX(0,MIN(1,CHOOSE(DB19,Rollover!$Q$7,Rollover!$AD$7,Rollover!$AQ$7)-DB20)),0)-IF(DB$6&lt;='Rent Roll'!$M$7,DB22,0)</f>
        <v>0</v>
      </c>
      <c r="DC25" s="95">
        <f>IF(AND(DC19&gt;=1,DC19&lt;=3,DC20&gt;=0),-DC23*MAX(0,MIN(1,CHOOSE(DC19,Rollover!$Q$7,Rollover!$AD$7,Rollover!$AQ$7)-DC20)),0)-IF(DC$6&lt;='Rent Roll'!$M$7,DC22,0)</f>
        <v>0</v>
      </c>
      <c r="DD25" s="95">
        <f>IF(AND(DD19&gt;=1,DD19&lt;=3,DD20&gt;=0),-DD23*MAX(0,MIN(1,CHOOSE(DD19,Rollover!$Q$7,Rollover!$AD$7,Rollover!$AQ$7)-DD20)),0)-IF(DD$6&lt;='Rent Roll'!$M$7,DD22,0)</f>
        <v>0</v>
      </c>
      <c r="DE25" s="95">
        <f>IF(AND(DE19&gt;=1,DE19&lt;=3,DE20&gt;=0),-DE23*MAX(0,MIN(1,CHOOSE(DE19,Rollover!$Q$7,Rollover!$AD$7,Rollover!$AQ$7)-DE20)),0)-IF(DE$6&lt;='Rent Roll'!$M$7,DE22,0)</f>
        <v>0</v>
      </c>
      <c r="DF25" s="95">
        <f>IF(AND(DF19&gt;=1,DF19&lt;=3,DF20&gt;=0),-DF23*MAX(0,MIN(1,CHOOSE(DF19,Rollover!$Q$7,Rollover!$AD$7,Rollover!$AQ$7)-DF20)),0)-IF(DF$6&lt;='Rent Roll'!$M$7,DF22,0)</f>
        <v>0</v>
      </c>
      <c r="DG25" s="95">
        <f>IF(AND(DG19&gt;=1,DG19&lt;=3,DG20&gt;=0),-DG23*MAX(0,MIN(1,CHOOSE(DG19,Rollover!$Q$7,Rollover!$AD$7,Rollover!$AQ$7)-DG20)),0)-IF(DG$6&lt;='Rent Roll'!$M$7,DG22,0)</f>
        <v>0</v>
      </c>
      <c r="DH25" s="95">
        <f>IF(AND(DH19&gt;=1,DH19&lt;=3,DH20&gt;=0),-DH23*MAX(0,MIN(1,CHOOSE(DH19,Rollover!$Q$7,Rollover!$AD$7,Rollover!$AQ$7)-DH20)),0)-IF(DH$6&lt;='Rent Roll'!$M$7,DH22,0)</f>
        <v>0</v>
      </c>
      <c r="DI25" s="95">
        <f>IF(AND(DI19&gt;=1,DI19&lt;=3,DI20&gt;=0),-DI23*MAX(0,MIN(1,CHOOSE(DI19,Rollover!$Q$7,Rollover!$AD$7,Rollover!$AQ$7)-DI20)),0)-IF(DI$6&lt;='Rent Roll'!$M$7,DI22,0)</f>
        <v>0</v>
      </c>
      <c r="DJ25" s="95">
        <f>IF(AND(DJ19&gt;=1,DJ19&lt;=3,DJ20&gt;=0),-DJ23*MAX(0,MIN(1,CHOOSE(DJ19,Rollover!$Q$7,Rollover!$AD$7,Rollover!$AQ$7)-DJ20)),0)-IF(DJ$6&lt;='Rent Roll'!$M$7,DJ22,0)</f>
        <v>0</v>
      </c>
      <c r="DK25" s="95">
        <f>IF(AND(DK19&gt;=1,DK19&lt;=3,DK20&gt;=0),-DK23*MAX(0,MIN(1,CHOOSE(DK19,Rollover!$Q$7,Rollover!$AD$7,Rollover!$AQ$7)-DK20)),0)-IF(DK$6&lt;='Rent Roll'!$M$7,DK22,0)</f>
        <v>0</v>
      </c>
      <c r="DL25" s="95">
        <f>IF(AND(DL19&gt;=1,DL19&lt;=3,DL20&gt;=0),-DL23*MAX(0,MIN(1,CHOOSE(DL19,Rollover!$Q$7,Rollover!$AD$7,Rollover!$AQ$7)-DL20)),0)-IF(DL$6&lt;='Rent Roll'!$M$7,DL22,0)</f>
        <v>0</v>
      </c>
      <c r="DM25" s="95">
        <f>IF(AND(DM19&gt;=1,DM19&lt;=3,DM20&gt;=0),-DM23*MAX(0,MIN(1,CHOOSE(DM19,Rollover!$Q$7,Rollover!$AD$7,Rollover!$AQ$7)-DM20)),0)-IF(DM$6&lt;='Rent Roll'!$M$7,DM22,0)</f>
        <v>0</v>
      </c>
      <c r="DN25" s="95">
        <f>IF(AND(DN19&gt;=1,DN19&lt;=3,DN20&gt;=0),-DN23*MAX(0,MIN(1,CHOOSE(DN19,Rollover!$Q$7,Rollover!$AD$7,Rollover!$AQ$7)-DN20)),0)-IF(DN$6&lt;='Rent Roll'!$M$7,DN22,0)</f>
        <v>0</v>
      </c>
      <c r="DO25" s="95">
        <f>IF(AND(DO19&gt;=1,DO19&lt;=3,DO20&gt;=0),-DO23*MAX(0,MIN(1,CHOOSE(DO19,Rollover!$Q$7,Rollover!$AD$7,Rollover!$AQ$7)-DO20)),0)-IF(DO$6&lt;='Rent Roll'!$M$7,DO22,0)</f>
        <v>0</v>
      </c>
      <c r="DP25" s="95">
        <f>IF(AND(DP19&gt;=1,DP19&lt;=3,DP20&gt;=0),-DP23*MAX(0,MIN(1,CHOOSE(DP19,Rollover!$Q$7,Rollover!$AD$7,Rollover!$AQ$7)-DP20)),0)-IF(DP$6&lt;='Rent Roll'!$M$7,DP22,0)</f>
        <v>0</v>
      </c>
      <c r="DQ25" s="95">
        <f>IF(AND(DQ19&gt;=1,DQ19&lt;=3,DQ20&gt;=0),-DQ23*MAX(0,MIN(1,CHOOSE(DQ19,Rollover!$Q$7,Rollover!$AD$7,Rollover!$AQ$7)-DQ20)),0)-IF(DQ$6&lt;='Rent Roll'!$M$7,DQ22,0)</f>
        <v>0</v>
      </c>
      <c r="DR25" s="95">
        <f>IF(AND(DR19&gt;=1,DR19&lt;=3,DR20&gt;=0),-DR23*MAX(0,MIN(1,CHOOSE(DR19,Rollover!$Q$7,Rollover!$AD$7,Rollover!$AQ$7)-DR20)),0)-IF(DR$6&lt;='Rent Roll'!$M$7,DR22,0)</f>
        <v>0</v>
      </c>
      <c r="DS25" s="95">
        <f>IF(AND(DS19&gt;=1,DS19&lt;=3,DS20&gt;=0),-DS23*MAX(0,MIN(1,CHOOSE(DS19,Rollover!$Q$7,Rollover!$AD$7,Rollover!$AQ$7)-DS20)),0)-IF(DS$6&lt;='Rent Roll'!$M$7,DS22,0)</f>
        <v>0</v>
      </c>
      <c r="DT25" s="95">
        <f>IF(AND(DT19&gt;=1,DT19&lt;=3,DT20&gt;=0),-DT23*MAX(0,MIN(1,CHOOSE(DT19,Rollover!$Q$7,Rollover!$AD$7,Rollover!$AQ$7)-DT20)),0)-IF(DT$6&lt;='Rent Roll'!$M$7,DT22,0)</f>
        <v>0</v>
      </c>
      <c r="DU25" s="95">
        <f>IF(AND(DU19&gt;=1,DU19&lt;=3,DU20&gt;=0),-DU23*MAX(0,MIN(1,CHOOSE(DU19,Rollover!$Q$7,Rollover!$AD$7,Rollover!$AQ$7)-DU20)),0)-IF(DU$6&lt;='Rent Roll'!$M$7,DU22,0)</f>
        <v>0</v>
      </c>
      <c r="DV25" s="95">
        <f>IF(AND(DV19&gt;=1,DV19&lt;=3,DV20&gt;=0),-DV23*MAX(0,MIN(1,CHOOSE(DV19,Rollover!$Q$7,Rollover!$AD$7,Rollover!$AQ$7)-DV20)),0)-IF(DV$6&lt;='Rent Roll'!$M$7,DV22,0)</f>
        <v>0</v>
      </c>
      <c r="DW25" s="95">
        <f>IF(AND(DW19&gt;=1,DW19&lt;=3,DW20&gt;=0),-DW23*MAX(0,MIN(1,CHOOSE(DW19,Rollover!$Q$7,Rollover!$AD$7,Rollover!$AQ$7)-DW20)),0)-IF(DW$6&lt;='Rent Roll'!$M$7,DW22,0)</f>
        <v>0</v>
      </c>
      <c r="DX25" s="95">
        <f>IF(AND(DX19&gt;=1,DX19&lt;=3,DX20&gt;=0),-DX23*MAX(0,MIN(1,CHOOSE(DX19,Rollover!$Q$7,Rollover!$AD$7,Rollover!$AQ$7)-DX20)),0)-IF(DX$6&lt;='Rent Roll'!$M$7,DX22,0)</f>
        <v>0</v>
      </c>
      <c r="DY25" s="95">
        <f>IF(AND(DY19&gt;=1,DY19&lt;=3,DY20&gt;=0),-DY23*MAX(0,MIN(1,CHOOSE(DY19,Rollover!$Q$7,Rollover!$AD$7,Rollover!$AQ$7)-DY20)),0)-IF(DY$6&lt;='Rent Roll'!$M$7,DY22,0)</f>
        <v>0</v>
      </c>
      <c r="DZ25" s="95">
        <f>IF(AND(DZ19&gt;=1,DZ19&lt;=3,DZ20&gt;=0),-DZ23*MAX(0,MIN(1,CHOOSE(DZ19,Rollover!$Q$7,Rollover!$AD$7,Rollover!$AQ$7)-DZ20)),0)-IF(DZ$6&lt;='Rent Roll'!$M$7,DZ22,0)</f>
        <v>0</v>
      </c>
      <c r="EA25" s="95">
        <f>IF(AND(EA19&gt;=1,EA19&lt;=3,EA20&gt;=0),-EA23*MAX(0,MIN(1,CHOOSE(EA19,Rollover!$Q$7,Rollover!$AD$7,Rollover!$AQ$7)-EA20)),0)-IF(EA$6&lt;='Rent Roll'!$M$7,EA22,0)</f>
        <v>0</v>
      </c>
      <c r="EB25" s="95">
        <f>IF(AND(EB19&gt;=1,EB19&lt;=3,EB20&gt;=0),-EB23*MAX(0,MIN(1,CHOOSE(EB19,Rollover!$Q$7,Rollover!$AD$7,Rollover!$AQ$7)-EB20)),0)-IF(EB$6&lt;='Rent Roll'!$M$7,EB22,0)</f>
        <v>0</v>
      </c>
      <c r="EC25" s="95">
        <f>IF(AND(EC19&gt;=1,EC19&lt;=3,EC20&gt;=0),-EC23*MAX(0,MIN(1,CHOOSE(EC19,Rollover!$Q$7,Rollover!$AD$7,Rollover!$AQ$7)-EC20)),0)-IF(EC$6&lt;='Rent Roll'!$M$7,EC22,0)</f>
        <v>0</v>
      </c>
      <c r="ED25" s="95">
        <f>IF(AND(ED19&gt;=1,ED19&lt;=3,ED20&gt;=0),-ED23*MAX(0,MIN(1,CHOOSE(ED19,Rollover!$Q$7,Rollover!$AD$7,Rollover!$AQ$7)-ED20)),0)-IF(ED$6&lt;='Rent Roll'!$M$7,ED22,0)</f>
        <v>0</v>
      </c>
      <c r="EE25" s="95">
        <f>IF(AND(EE19&gt;=1,EE19&lt;=3,EE20&gt;=0),-EE23*MAX(0,MIN(1,CHOOSE(EE19,Rollover!$Q$7,Rollover!$AD$7,Rollover!$AQ$7)-EE20)),0)-IF(EE$6&lt;='Rent Roll'!$M$7,EE22,0)</f>
        <v>0</v>
      </c>
      <c r="EF25" s="95">
        <f>IF(AND(EF19&gt;=1,EF19&lt;=3,EF20&gt;=0),-EF23*MAX(0,MIN(1,CHOOSE(EF19,Rollover!$Q$7,Rollover!$AD$7,Rollover!$AQ$7)-EF20)),0)-IF(EF$6&lt;='Rent Roll'!$M$7,EF22,0)</f>
        <v>0</v>
      </c>
      <c r="EG25" s="95">
        <f>IF(AND(EG19&gt;=1,EG19&lt;=3,EG20&gt;=0),-EG23*MAX(0,MIN(1,CHOOSE(EG19,Rollover!$Q$7,Rollover!$AD$7,Rollover!$AQ$7)-EG20)),0)-IF(EG$6&lt;='Rent Roll'!$M$7,EG22,0)</f>
        <v>0</v>
      </c>
      <c r="EH25" s="95">
        <f>IF(AND(EH19&gt;=1,EH19&lt;=3,EH20&gt;=0),-EH23*MAX(0,MIN(1,CHOOSE(EH19,Rollover!$Q$7,Rollover!$AD$7,Rollover!$AQ$7)-EH20)),0)-IF(EH$6&lt;='Rent Roll'!$M$7,EH22,0)</f>
        <v>0</v>
      </c>
      <c r="EI25" s="95">
        <f>IF(AND(EI19&gt;=1,EI19&lt;=3,EI20&gt;=0),-EI23*MAX(0,MIN(1,CHOOSE(EI19,Rollover!$Q$7,Rollover!$AD$7,Rollover!$AQ$7)-EI20)),0)-IF(EI$6&lt;='Rent Roll'!$M$7,EI22,0)</f>
        <v>0</v>
      </c>
    </row>
    <row r="26">
      <c r="B26" t="s" s="23">
        <v>53</v>
      </c>
      <c r="C26" t="s" s="118">
        <v>10</v>
      </c>
      <c r="D26" t="s" s="118">
        <v>434</v>
      </c>
      <c r="H26" s="95">
        <f>'Rent Roll'!$G$7*IF(H19=0,IF('Rent Roll'!$N$7="NNN",'Rent Roll'!$F$7*H$15,IF('Rent Roll'!$N$7="NNN capped",'Rent Roll'!$F$7*(H$12+H$13)+MIN('Rent Roll'!$F$7*H$14,'Rent Roll'!$O$7*(1+Assumptions!$C$64)^(H$8-'Rent Roll'!$P$7)*'Rent Roll'!$E$7/12),0)),IF(AND(H19&lt;=3,H20&gt;=0),'Rent Roll'!$F$7*H$15,0))</f>
        <v>8022.20391304348</v>
      </c>
      <c r="I26" s="95">
        <f>'Rent Roll'!$G$7*IF(I19=0,IF('Rent Roll'!$N$7="NNN",'Rent Roll'!$F$7*I$15,IF('Rent Roll'!$N$7="NNN capped",'Rent Roll'!$F$7*(I$12+I$13)+MIN('Rent Roll'!$F$7*I$14,'Rent Roll'!$O$7*(1+Assumptions!$C$64)^(I$8-'Rent Roll'!$P$7)*'Rent Roll'!$E$7/12),0)),IF(AND(I19&lt;=3,I20&gt;=0),'Rent Roll'!$F$7*I$15,0))</f>
        <v>8022.20391304348</v>
      </c>
      <c r="J26" s="95">
        <f>'Rent Roll'!$G$7*IF(J19=0,IF('Rent Roll'!$N$7="NNN",'Rent Roll'!$F$7*J$15,IF('Rent Roll'!$N$7="NNN capped",'Rent Roll'!$F$7*(J$12+J$13)+MIN('Rent Roll'!$F$7*J$14,'Rent Roll'!$O$7*(1+Assumptions!$C$64)^(J$8-'Rent Roll'!$P$7)*'Rent Roll'!$E$7/12),0)),IF(AND(J19&lt;=3,J20&gt;=0),'Rent Roll'!$F$7*J$15,0))</f>
        <v>8022.20391304348</v>
      </c>
      <c r="K26" s="95">
        <f>'Rent Roll'!$G$7*IF(K19=0,IF('Rent Roll'!$N$7="NNN",'Rent Roll'!$F$7*K$15,IF('Rent Roll'!$N$7="NNN capped",'Rent Roll'!$F$7*(K$12+K$13)+MIN('Rent Roll'!$F$7*K$14,'Rent Roll'!$O$7*(1+Assumptions!$C$64)^(K$8-'Rent Roll'!$P$7)*'Rent Roll'!$E$7/12),0)),IF(AND(K19&lt;=3,K20&gt;=0),'Rent Roll'!$F$7*K$15,0))</f>
        <v>8022.20391304348</v>
      </c>
      <c r="L26" s="95">
        <f>'Rent Roll'!$G$7*IF(L19=0,IF('Rent Roll'!$N$7="NNN",'Rent Roll'!$F$7*L$15,IF('Rent Roll'!$N$7="NNN capped",'Rent Roll'!$F$7*(L$12+L$13)+MIN('Rent Roll'!$F$7*L$14,'Rent Roll'!$O$7*(1+Assumptions!$C$64)^(L$8-'Rent Roll'!$P$7)*'Rent Roll'!$E$7/12),0)),IF(AND(L19&lt;=3,L20&gt;=0),'Rent Roll'!$F$7*L$15,0))</f>
        <v>8022.20391304348</v>
      </c>
      <c r="M26" s="95">
        <f>'Rent Roll'!$G$7*IF(M19=0,IF('Rent Roll'!$N$7="NNN",'Rent Roll'!$F$7*M$15,IF('Rent Roll'!$N$7="NNN capped",'Rent Roll'!$F$7*(M$12+M$13)+MIN('Rent Roll'!$F$7*M$14,'Rent Roll'!$O$7*(1+Assumptions!$C$64)^(M$8-'Rent Roll'!$P$7)*'Rent Roll'!$E$7/12),0)),IF(AND(M19&lt;=3,M20&gt;=0),'Rent Roll'!$F$7*M$15,0))</f>
        <v>8022.20391304348</v>
      </c>
      <c r="N26" s="95">
        <f>'Rent Roll'!$G$7*IF(N19=0,IF('Rent Roll'!$N$7="NNN",'Rent Roll'!$F$7*N$15,IF('Rent Roll'!$N$7="NNN capped",'Rent Roll'!$F$7*(N$12+N$13)+MIN('Rent Roll'!$F$7*N$14,'Rent Roll'!$O$7*(1+Assumptions!$C$64)^(N$8-'Rent Roll'!$P$7)*'Rent Roll'!$E$7/12),0)),IF(AND(N19&lt;=3,N20&gt;=0),'Rent Roll'!$F$7*N$15,0))</f>
        <v>8022.20391304348</v>
      </c>
      <c r="O26" s="95">
        <f>'Rent Roll'!$G$7*IF(O19=0,IF('Rent Roll'!$N$7="NNN",'Rent Roll'!$F$7*O$15,IF('Rent Roll'!$N$7="NNN capped",'Rent Roll'!$F$7*(O$12+O$13)+MIN('Rent Roll'!$F$7*O$14,'Rent Roll'!$O$7*(1+Assumptions!$C$64)^(O$8-'Rent Roll'!$P$7)*'Rent Roll'!$E$7/12),0)),IF(AND(O19&lt;=3,O20&gt;=0),'Rent Roll'!$F$7*O$15,0))</f>
        <v>8022.20391304348</v>
      </c>
      <c r="P26" s="95">
        <f>'Rent Roll'!$G$7*IF(P19=0,IF('Rent Roll'!$N$7="NNN",'Rent Roll'!$F$7*P$15,IF('Rent Roll'!$N$7="NNN capped",'Rent Roll'!$F$7*(P$12+P$13)+MIN('Rent Roll'!$F$7*P$14,'Rent Roll'!$O$7*(1+Assumptions!$C$64)^(P$8-'Rent Roll'!$P$7)*'Rent Roll'!$E$7/12),0)),IF(AND(P19&lt;=3,P20&gt;=0),'Rent Roll'!$F$7*P$15,0))</f>
        <v>8022.20391304348</v>
      </c>
      <c r="Q26" s="95">
        <f>'Rent Roll'!$G$7*IF(Q19=0,IF('Rent Roll'!$N$7="NNN",'Rent Roll'!$F$7*Q$15,IF('Rent Roll'!$N$7="NNN capped",'Rent Roll'!$F$7*(Q$12+Q$13)+MIN('Rent Roll'!$F$7*Q$14,'Rent Roll'!$O$7*(1+Assumptions!$C$64)^(Q$8-'Rent Roll'!$P$7)*'Rent Roll'!$E$7/12),0)),IF(AND(Q19&lt;=3,Q20&gt;=0),'Rent Roll'!$F$7*Q$15,0))</f>
        <v>8022.20391304348</v>
      </c>
      <c r="R26" s="95">
        <f>'Rent Roll'!$G$7*IF(R19=0,IF('Rent Roll'!$N$7="NNN",'Rent Roll'!$F$7*R$15,IF('Rent Roll'!$N$7="NNN capped",'Rent Roll'!$F$7*(R$12+R$13)+MIN('Rent Roll'!$F$7*R$14,'Rent Roll'!$O$7*(1+Assumptions!$C$64)^(R$8-'Rent Roll'!$P$7)*'Rent Roll'!$E$7/12),0)),IF(AND(R19&lt;=3,R20&gt;=0),'Rent Roll'!$F$7*R$15,0))</f>
        <v>8022.20391304348</v>
      </c>
      <c r="S26" s="95">
        <f>'Rent Roll'!$G$7*IF(S19=0,IF('Rent Roll'!$N$7="NNN",'Rent Roll'!$F$7*S$15,IF('Rent Roll'!$N$7="NNN capped",'Rent Roll'!$F$7*(S$12+S$13)+MIN('Rent Roll'!$F$7*S$14,'Rent Roll'!$O$7*(1+Assumptions!$C$64)^(S$8-'Rent Roll'!$P$7)*'Rent Roll'!$E$7/12),0)),IF(AND(S19&lt;=3,S20&gt;=0),'Rent Roll'!$F$7*S$15,0))</f>
        <v>8022.20391304348</v>
      </c>
      <c r="T26" s="95">
        <f>'Rent Roll'!$G$7*IF(T19=0,IF('Rent Roll'!$N$7="NNN",'Rent Roll'!$F$7*T$15,IF('Rent Roll'!$N$7="NNN capped",'Rent Roll'!$F$7*(T$12+T$13)+MIN('Rent Roll'!$F$7*T$14,'Rent Roll'!$O$7*(1+Assumptions!$C$64)^(T$8-'Rent Roll'!$P$7)*'Rent Roll'!$E$7/12),0)),IF(AND(T19&lt;=3,T20&gt;=0),'Rent Roll'!$F$7*T$15,0))</f>
        <v>8206.348291304348</v>
      </c>
      <c r="U26" s="95">
        <f>'Rent Roll'!$G$7*IF(U19=0,IF('Rent Roll'!$N$7="NNN",'Rent Roll'!$F$7*U$15,IF('Rent Roll'!$N$7="NNN capped",'Rent Roll'!$F$7*(U$12+U$13)+MIN('Rent Roll'!$F$7*U$14,'Rent Roll'!$O$7*(1+Assumptions!$C$64)^(U$8-'Rent Roll'!$P$7)*'Rent Roll'!$E$7/12),0)),IF(AND(U19&lt;=3,U20&gt;=0),'Rent Roll'!$F$7*U$15,0))</f>
        <v>8206.348291304348</v>
      </c>
      <c r="V26" s="95">
        <f>'Rent Roll'!$G$7*IF(V19=0,IF('Rent Roll'!$N$7="NNN",'Rent Roll'!$F$7*V$15,IF('Rent Roll'!$N$7="NNN capped",'Rent Roll'!$F$7*(V$12+V$13)+MIN('Rent Roll'!$F$7*V$14,'Rent Roll'!$O$7*(1+Assumptions!$C$64)^(V$8-'Rent Roll'!$P$7)*'Rent Roll'!$E$7/12),0)),IF(AND(V19&lt;=3,V20&gt;=0),'Rent Roll'!$F$7*V$15,0))</f>
        <v>8206.348291304348</v>
      </c>
      <c r="W26" s="95">
        <f>'Rent Roll'!$G$7*IF(W19=0,IF('Rent Roll'!$N$7="NNN",'Rent Roll'!$F$7*W$15,IF('Rent Roll'!$N$7="NNN capped",'Rent Roll'!$F$7*(W$12+W$13)+MIN('Rent Roll'!$F$7*W$14,'Rent Roll'!$O$7*(1+Assumptions!$C$64)^(W$8-'Rent Roll'!$P$7)*'Rent Roll'!$E$7/12),0)),IF(AND(W19&lt;=3,W20&gt;=0),'Rent Roll'!$F$7*W$15,0))</f>
        <v>8206.348291304348</v>
      </c>
      <c r="X26" s="95">
        <f>'Rent Roll'!$G$7*IF(X19=0,IF('Rent Roll'!$N$7="NNN",'Rent Roll'!$F$7*X$15,IF('Rent Roll'!$N$7="NNN capped",'Rent Roll'!$F$7*(X$12+X$13)+MIN('Rent Roll'!$F$7*X$14,'Rent Roll'!$O$7*(1+Assumptions!$C$64)^(X$8-'Rent Roll'!$P$7)*'Rent Roll'!$E$7/12),0)),IF(AND(X19&lt;=3,X20&gt;=0),'Rent Roll'!$F$7*X$15,0))</f>
        <v>8206.348291304348</v>
      </c>
      <c r="Y26" s="95">
        <f>'Rent Roll'!$G$7*IF(Y19=0,IF('Rent Roll'!$N$7="NNN",'Rent Roll'!$F$7*Y$15,IF('Rent Roll'!$N$7="NNN capped",'Rent Roll'!$F$7*(Y$12+Y$13)+MIN('Rent Roll'!$F$7*Y$14,'Rent Roll'!$O$7*(1+Assumptions!$C$64)^(Y$8-'Rent Roll'!$P$7)*'Rent Roll'!$E$7/12),0)),IF(AND(Y19&lt;=3,Y20&gt;=0),'Rent Roll'!$F$7*Y$15,0))</f>
        <v>8206.348291304348</v>
      </c>
      <c r="Z26" s="95">
        <f>'Rent Roll'!$G$7*IF(Z19=0,IF('Rent Roll'!$N$7="NNN",'Rent Roll'!$F$7*Z$15,IF('Rent Roll'!$N$7="NNN capped",'Rent Roll'!$F$7*(Z$12+Z$13)+MIN('Rent Roll'!$F$7*Z$14,'Rent Roll'!$O$7*(1+Assumptions!$C$64)^(Z$8-'Rent Roll'!$P$7)*'Rent Roll'!$E$7/12),0)),IF(AND(Z19&lt;=3,Z20&gt;=0),'Rent Roll'!$F$7*Z$15,0))</f>
        <v>8206.348291304348</v>
      </c>
      <c r="AA26" s="95">
        <f>'Rent Roll'!$G$7*IF(AA19=0,IF('Rent Roll'!$N$7="NNN",'Rent Roll'!$F$7*AA$15,IF('Rent Roll'!$N$7="NNN capped",'Rent Roll'!$F$7*(AA$12+AA$13)+MIN('Rent Roll'!$F$7*AA$14,'Rent Roll'!$O$7*(1+Assumptions!$C$64)^(AA$8-'Rent Roll'!$P$7)*'Rent Roll'!$E$7/12),0)),IF(AND(AA19&lt;=3,AA20&gt;=0),'Rent Roll'!$F$7*AA$15,0))</f>
        <v>8206.348291304348</v>
      </c>
      <c r="AB26" s="95">
        <f>'Rent Roll'!$G$7*IF(AB19=0,IF('Rent Roll'!$N$7="NNN",'Rent Roll'!$F$7*AB$15,IF('Rent Roll'!$N$7="NNN capped",'Rent Roll'!$F$7*(AB$12+AB$13)+MIN('Rent Roll'!$F$7*AB$14,'Rent Roll'!$O$7*(1+Assumptions!$C$64)^(AB$8-'Rent Roll'!$P$7)*'Rent Roll'!$E$7/12),0)),IF(AND(AB19&lt;=3,AB20&gt;=0),'Rent Roll'!$F$7*AB$15,0))</f>
        <v>8206.348291304348</v>
      </c>
      <c r="AC26" s="95">
        <f>'Rent Roll'!$G$7*IF(AC19=0,IF('Rent Roll'!$N$7="NNN",'Rent Roll'!$F$7*AC$15,IF('Rent Roll'!$N$7="NNN capped",'Rent Roll'!$F$7*(AC$12+AC$13)+MIN('Rent Roll'!$F$7*AC$14,'Rent Roll'!$O$7*(1+Assumptions!$C$64)^(AC$8-'Rent Roll'!$P$7)*'Rent Roll'!$E$7/12),0)),IF(AND(AC19&lt;=3,AC20&gt;=0),'Rent Roll'!$F$7*AC$15,0))</f>
        <v>8206.348291304348</v>
      </c>
      <c r="AD26" s="95">
        <f>'Rent Roll'!$G$7*IF(AD19=0,IF('Rent Roll'!$N$7="NNN",'Rent Roll'!$F$7*AD$15,IF('Rent Roll'!$N$7="NNN capped",'Rent Roll'!$F$7*(AD$12+AD$13)+MIN('Rent Roll'!$F$7*AD$14,'Rent Roll'!$O$7*(1+Assumptions!$C$64)^(AD$8-'Rent Roll'!$P$7)*'Rent Roll'!$E$7/12),0)),IF(AND(AD19&lt;=3,AD20&gt;=0),'Rent Roll'!$F$7*AD$15,0))</f>
        <v>8206.348291304348</v>
      </c>
      <c r="AE26" s="95">
        <f>'Rent Roll'!$G$7*IF(AE19=0,IF('Rent Roll'!$N$7="NNN",'Rent Roll'!$F$7*AE$15,IF('Rent Roll'!$N$7="NNN capped",'Rent Roll'!$F$7*(AE$12+AE$13)+MIN('Rent Roll'!$F$7*AE$14,'Rent Roll'!$O$7*(1+Assumptions!$C$64)^(AE$8-'Rent Roll'!$P$7)*'Rent Roll'!$E$7/12),0)),IF(AND(AE19&lt;=3,AE20&gt;=0),'Rent Roll'!$F$7*AE$15,0))</f>
        <v>8206.348291304348</v>
      </c>
      <c r="AF26" s="95">
        <f>'Rent Roll'!$G$7*IF(AF19=0,IF('Rent Roll'!$N$7="NNN",'Rent Roll'!$F$7*AF$15,IF('Rent Roll'!$N$7="NNN capped",'Rent Roll'!$F$7*(AF$12+AF$13)+MIN('Rent Roll'!$F$7*AF$14,'Rent Roll'!$O$7*(1+Assumptions!$C$64)^(AF$8-'Rent Roll'!$P$7)*'Rent Roll'!$E$7/12),0)),IF(AND(AF19&lt;=3,AF20&gt;=0),'Rent Roll'!$F$7*AF$15,0))</f>
        <v>8394.886566130433</v>
      </c>
      <c r="AG26" s="95">
        <f>'Rent Roll'!$G$7*IF(AG19=0,IF('Rent Roll'!$N$7="NNN",'Rent Roll'!$F$7*AG$15,IF('Rent Roll'!$N$7="NNN capped",'Rent Roll'!$F$7*(AG$12+AG$13)+MIN('Rent Roll'!$F$7*AG$14,'Rent Roll'!$O$7*(1+Assumptions!$C$64)^(AG$8-'Rent Roll'!$P$7)*'Rent Roll'!$E$7/12),0)),IF(AND(AG19&lt;=3,AG20&gt;=0),'Rent Roll'!$F$7*AG$15,0))</f>
        <v>8394.886566130433</v>
      </c>
      <c r="AH26" s="95">
        <f>'Rent Roll'!$G$7*IF(AH19=0,IF('Rent Roll'!$N$7="NNN",'Rent Roll'!$F$7*AH$15,IF('Rent Roll'!$N$7="NNN capped",'Rent Roll'!$F$7*(AH$12+AH$13)+MIN('Rent Roll'!$F$7*AH$14,'Rent Roll'!$O$7*(1+Assumptions!$C$64)^(AH$8-'Rent Roll'!$P$7)*'Rent Roll'!$E$7/12),0)),IF(AND(AH19&lt;=3,AH20&gt;=0),'Rent Roll'!$F$7*AH$15,0))</f>
        <v>8394.886566130433</v>
      </c>
      <c r="AI26" s="95">
        <f>'Rent Roll'!$G$7*IF(AI19=0,IF('Rent Roll'!$N$7="NNN",'Rent Roll'!$F$7*AI$15,IF('Rent Roll'!$N$7="NNN capped",'Rent Roll'!$F$7*(AI$12+AI$13)+MIN('Rent Roll'!$F$7*AI$14,'Rent Roll'!$O$7*(1+Assumptions!$C$64)^(AI$8-'Rent Roll'!$P$7)*'Rent Roll'!$E$7/12),0)),IF(AND(AI19&lt;=3,AI20&gt;=0),'Rent Roll'!$F$7*AI$15,0))</f>
        <v>8394.886566130433</v>
      </c>
      <c r="AJ26" s="95">
        <f>'Rent Roll'!$G$7*IF(AJ19=0,IF('Rent Roll'!$N$7="NNN",'Rent Roll'!$F$7*AJ$15,IF('Rent Roll'!$N$7="NNN capped",'Rent Roll'!$F$7*(AJ$12+AJ$13)+MIN('Rent Roll'!$F$7*AJ$14,'Rent Roll'!$O$7*(1+Assumptions!$C$64)^(AJ$8-'Rent Roll'!$P$7)*'Rent Roll'!$E$7/12),0)),IF(AND(AJ19&lt;=3,AJ20&gt;=0),'Rent Roll'!$F$7*AJ$15,0))</f>
        <v>8394.886566130433</v>
      </c>
      <c r="AK26" s="95">
        <f>'Rent Roll'!$G$7*IF(AK19=0,IF('Rent Roll'!$N$7="NNN",'Rent Roll'!$F$7*AK$15,IF('Rent Roll'!$N$7="NNN capped",'Rent Roll'!$F$7*(AK$12+AK$13)+MIN('Rent Roll'!$F$7*AK$14,'Rent Roll'!$O$7*(1+Assumptions!$C$64)^(AK$8-'Rent Roll'!$P$7)*'Rent Roll'!$E$7/12),0)),IF(AND(AK19&lt;=3,AK20&gt;=0),'Rent Roll'!$F$7*AK$15,0))</f>
        <v>8394.886566130433</v>
      </c>
      <c r="AL26" s="95">
        <f>'Rent Roll'!$G$7*IF(AL19=0,IF('Rent Roll'!$N$7="NNN",'Rent Roll'!$F$7*AL$15,IF('Rent Roll'!$N$7="NNN capped",'Rent Roll'!$F$7*(AL$12+AL$13)+MIN('Rent Roll'!$F$7*AL$14,'Rent Roll'!$O$7*(1+Assumptions!$C$64)^(AL$8-'Rent Roll'!$P$7)*'Rent Roll'!$E$7/12),0)),IF(AND(AL19&lt;=3,AL20&gt;=0),'Rent Roll'!$F$7*AL$15,0))</f>
        <v>8394.886566130433</v>
      </c>
      <c r="AM26" s="95">
        <f>'Rent Roll'!$G$7*IF(AM19=0,IF('Rent Roll'!$N$7="NNN",'Rent Roll'!$F$7*AM$15,IF('Rent Roll'!$N$7="NNN capped",'Rent Roll'!$F$7*(AM$12+AM$13)+MIN('Rent Roll'!$F$7*AM$14,'Rent Roll'!$O$7*(1+Assumptions!$C$64)^(AM$8-'Rent Roll'!$P$7)*'Rent Roll'!$E$7/12),0)),IF(AND(AM19&lt;=3,AM20&gt;=0),'Rent Roll'!$F$7*AM$15,0))</f>
        <v>8394.886566130433</v>
      </c>
      <c r="AN26" s="95">
        <f>'Rent Roll'!$G$7*IF(AN19=0,IF('Rent Roll'!$N$7="NNN",'Rent Roll'!$F$7*AN$15,IF('Rent Roll'!$N$7="NNN capped",'Rent Roll'!$F$7*(AN$12+AN$13)+MIN('Rent Roll'!$F$7*AN$14,'Rent Roll'!$O$7*(1+Assumptions!$C$64)^(AN$8-'Rent Roll'!$P$7)*'Rent Roll'!$E$7/12),0)),IF(AND(AN19&lt;=3,AN20&gt;=0),'Rent Roll'!$F$7*AN$15,0))</f>
        <v>8394.886566130433</v>
      </c>
      <c r="AO26" s="95">
        <f>'Rent Roll'!$G$7*IF(AO19=0,IF('Rent Roll'!$N$7="NNN",'Rent Roll'!$F$7*AO$15,IF('Rent Roll'!$N$7="NNN capped",'Rent Roll'!$F$7*(AO$12+AO$13)+MIN('Rent Roll'!$F$7*AO$14,'Rent Roll'!$O$7*(1+Assumptions!$C$64)^(AO$8-'Rent Roll'!$P$7)*'Rent Roll'!$E$7/12),0)),IF(AND(AO19&lt;=3,AO20&gt;=0),'Rent Roll'!$F$7*AO$15,0))</f>
        <v>8394.886566130433</v>
      </c>
      <c r="AP26" s="95">
        <f>'Rent Roll'!$G$7*IF(AP19=0,IF('Rent Roll'!$N$7="NNN",'Rent Roll'!$F$7*AP$15,IF('Rent Roll'!$N$7="NNN capped",'Rent Roll'!$F$7*(AP$12+AP$13)+MIN('Rent Roll'!$F$7*AP$14,'Rent Roll'!$O$7*(1+Assumptions!$C$64)^(AP$8-'Rent Roll'!$P$7)*'Rent Roll'!$E$7/12),0)),IF(AND(AP19&lt;=3,AP20&gt;=0),'Rent Roll'!$F$7*AP$15,0))</f>
        <v>8394.886566130433</v>
      </c>
      <c r="AQ26" s="95">
        <f>'Rent Roll'!$G$7*IF(AQ19=0,IF('Rent Roll'!$N$7="NNN",'Rent Roll'!$F$7*AQ$15,IF('Rent Roll'!$N$7="NNN capped",'Rent Roll'!$F$7*(AQ$12+AQ$13)+MIN('Rent Roll'!$F$7*AQ$14,'Rent Roll'!$O$7*(1+Assumptions!$C$64)^(AQ$8-'Rent Roll'!$P$7)*'Rent Roll'!$E$7/12),0)),IF(AND(AQ19&lt;=3,AQ20&gt;=0),'Rent Roll'!$F$7*AQ$15,0))</f>
        <v>8394.886566130433</v>
      </c>
      <c r="AR26" s="95">
        <f>'Rent Roll'!$G$7*IF(AR19=0,IF('Rent Roll'!$N$7="NNN",'Rent Roll'!$F$7*AR$15,IF('Rent Roll'!$N$7="NNN capped",'Rent Roll'!$F$7*(AR$12+AR$13)+MIN('Rent Roll'!$F$7*AR$14,'Rent Roll'!$O$7*(1+Assumptions!$C$64)^(AR$8-'Rent Roll'!$P$7)*'Rent Roll'!$E$7/12),0)),IF(AND(AR19&lt;=3,AR20&gt;=0),'Rent Roll'!$F$7*AR$15,0))</f>
        <v>8587.927945723044</v>
      </c>
      <c r="AS26" s="95">
        <f>'Rent Roll'!$G$7*IF(AS19=0,IF('Rent Roll'!$N$7="NNN",'Rent Roll'!$F$7*AS$15,IF('Rent Roll'!$N$7="NNN capped",'Rent Roll'!$F$7*(AS$12+AS$13)+MIN('Rent Roll'!$F$7*AS$14,'Rent Roll'!$O$7*(1+Assumptions!$C$64)^(AS$8-'Rent Roll'!$P$7)*'Rent Roll'!$E$7/12),0)),IF(AND(AS19&lt;=3,AS20&gt;=0),'Rent Roll'!$F$7*AS$15,0))</f>
        <v>8587.927945723044</v>
      </c>
      <c r="AT26" s="95">
        <f>'Rent Roll'!$G$7*IF(AT19=0,IF('Rent Roll'!$N$7="NNN",'Rent Roll'!$F$7*AT$15,IF('Rent Roll'!$N$7="NNN capped",'Rent Roll'!$F$7*(AT$12+AT$13)+MIN('Rent Roll'!$F$7*AT$14,'Rent Roll'!$O$7*(1+Assumptions!$C$64)^(AT$8-'Rent Roll'!$P$7)*'Rent Roll'!$E$7/12),0)),IF(AND(AT19&lt;=3,AT20&gt;=0),'Rent Roll'!$F$7*AT$15,0))</f>
        <v>8587.927945723044</v>
      </c>
      <c r="AU26" s="95">
        <f>'Rent Roll'!$G$7*IF(AU19=0,IF('Rent Roll'!$N$7="NNN",'Rent Roll'!$F$7*AU$15,IF('Rent Roll'!$N$7="NNN capped",'Rent Roll'!$F$7*(AU$12+AU$13)+MIN('Rent Roll'!$F$7*AU$14,'Rent Roll'!$O$7*(1+Assumptions!$C$64)^(AU$8-'Rent Roll'!$P$7)*'Rent Roll'!$E$7/12),0)),IF(AND(AU19&lt;=3,AU20&gt;=0),'Rent Roll'!$F$7*AU$15,0))</f>
        <v>8587.927945723044</v>
      </c>
      <c r="AV26" s="95">
        <f>'Rent Roll'!$G$7*IF(AV19=0,IF('Rent Roll'!$N$7="NNN",'Rent Roll'!$F$7*AV$15,IF('Rent Roll'!$N$7="NNN capped",'Rent Roll'!$F$7*(AV$12+AV$13)+MIN('Rent Roll'!$F$7*AV$14,'Rent Roll'!$O$7*(1+Assumptions!$C$64)^(AV$8-'Rent Roll'!$P$7)*'Rent Roll'!$E$7/12),0)),IF(AND(AV19&lt;=3,AV20&gt;=0),'Rent Roll'!$F$7*AV$15,0))</f>
        <v>8587.927945723044</v>
      </c>
      <c r="AW26" s="95">
        <f>'Rent Roll'!$G$7*IF(AW19=0,IF('Rent Roll'!$N$7="NNN",'Rent Roll'!$F$7*AW$15,IF('Rent Roll'!$N$7="NNN capped",'Rent Roll'!$F$7*(AW$12+AW$13)+MIN('Rent Roll'!$F$7*AW$14,'Rent Roll'!$O$7*(1+Assumptions!$C$64)^(AW$8-'Rent Roll'!$P$7)*'Rent Roll'!$E$7/12),0)),IF(AND(AW19&lt;=3,AW20&gt;=0),'Rent Roll'!$F$7*AW$15,0))</f>
        <v>8587.927945723044</v>
      </c>
      <c r="AX26" s="95">
        <f>'Rent Roll'!$G$7*IF(AX19=0,IF('Rent Roll'!$N$7="NNN",'Rent Roll'!$F$7*AX$15,IF('Rent Roll'!$N$7="NNN capped",'Rent Roll'!$F$7*(AX$12+AX$13)+MIN('Rent Roll'!$F$7*AX$14,'Rent Roll'!$O$7*(1+Assumptions!$C$64)^(AX$8-'Rent Roll'!$P$7)*'Rent Roll'!$E$7/12),0)),IF(AND(AX19&lt;=3,AX20&gt;=0),'Rent Roll'!$F$7*AX$15,0))</f>
        <v>8587.927945723044</v>
      </c>
      <c r="AY26" s="95">
        <f>'Rent Roll'!$G$7*IF(AY19=0,IF('Rent Roll'!$N$7="NNN",'Rent Roll'!$F$7*AY$15,IF('Rent Roll'!$N$7="NNN capped",'Rent Roll'!$F$7*(AY$12+AY$13)+MIN('Rent Roll'!$F$7*AY$14,'Rent Roll'!$O$7*(1+Assumptions!$C$64)^(AY$8-'Rent Roll'!$P$7)*'Rent Roll'!$E$7/12),0)),IF(AND(AY19&lt;=3,AY20&gt;=0),'Rent Roll'!$F$7*AY$15,0))</f>
        <v>8587.927945723044</v>
      </c>
      <c r="AZ26" s="95">
        <f>'Rent Roll'!$G$7*IF(AZ19=0,IF('Rent Roll'!$N$7="NNN",'Rent Roll'!$F$7*AZ$15,IF('Rent Roll'!$N$7="NNN capped",'Rent Roll'!$F$7*(AZ$12+AZ$13)+MIN('Rent Roll'!$F$7*AZ$14,'Rent Roll'!$O$7*(1+Assumptions!$C$64)^(AZ$8-'Rent Roll'!$P$7)*'Rent Roll'!$E$7/12),0)),IF(AND(AZ19&lt;=3,AZ20&gt;=0),'Rent Roll'!$F$7*AZ$15,0))</f>
        <v>8587.927945723044</v>
      </c>
      <c r="BA26" s="95">
        <f>'Rent Roll'!$G$7*IF(BA19=0,IF('Rent Roll'!$N$7="NNN",'Rent Roll'!$F$7*BA$15,IF('Rent Roll'!$N$7="NNN capped",'Rent Roll'!$F$7*(BA$12+BA$13)+MIN('Rent Roll'!$F$7*BA$14,'Rent Roll'!$O$7*(1+Assumptions!$C$64)^(BA$8-'Rent Roll'!$P$7)*'Rent Roll'!$E$7/12),0)),IF(AND(BA19&lt;=3,BA20&gt;=0),'Rent Roll'!$F$7*BA$15,0))</f>
        <v>8587.927945723044</v>
      </c>
      <c r="BB26" s="95">
        <f>'Rent Roll'!$G$7*IF(BB19=0,IF('Rent Roll'!$N$7="NNN",'Rent Roll'!$F$7*BB$15,IF('Rent Roll'!$N$7="NNN capped",'Rent Roll'!$F$7*(BB$12+BB$13)+MIN('Rent Roll'!$F$7*BB$14,'Rent Roll'!$O$7*(1+Assumptions!$C$64)^(BB$8-'Rent Roll'!$P$7)*'Rent Roll'!$E$7/12),0)),IF(AND(BB19&lt;=3,BB20&gt;=0),'Rent Roll'!$F$7*BB$15,0))</f>
        <v>8587.927945723044</v>
      </c>
      <c r="BC26" s="95">
        <f>'Rent Roll'!$G$7*IF(BC19=0,IF('Rent Roll'!$N$7="NNN",'Rent Roll'!$F$7*BC$15,IF('Rent Roll'!$N$7="NNN capped",'Rent Roll'!$F$7*(BC$12+BC$13)+MIN('Rent Roll'!$F$7*BC$14,'Rent Roll'!$O$7*(1+Assumptions!$C$64)^(BC$8-'Rent Roll'!$P$7)*'Rent Roll'!$E$7/12),0)),IF(AND(BC19&lt;=3,BC20&gt;=0),'Rent Roll'!$F$7*BC$15,0))</f>
        <v>8587.927945723044</v>
      </c>
      <c r="BD26" s="95">
        <f>'Rent Roll'!$G$7*IF(BD19=0,IF('Rent Roll'!$N$7="NNN",'Rent Roll'!$F$7*BD$15,IF('Rent Roll'!$N$7="NNN capped",'Rent Roll'!$F$7*(BD$12+BD$13)+MIN('Rent Roll'!$F$7*BD$14,'Rent Roll'!$O$7*(1+Assumptions!$C$64)^(BD$8-'Rent Roll'!$P$7)*'Rent Roll'!$E$7/12),0)),IF(AND(BD19&lt;=3,BD20&gt;=0),'Rent Roll'!$F$7*BD$15,0))</f>
        <v>8785.584462355604</v>
      </c>
      <c r="BE26" s="95">
        <f>'Rent Roll'!$G$7*IF(BE19=0,IF('Rent Roll'!$N$7="NNN",'Rent Roll'!$F$7*BE$15,IF('Rent Roll'!$N$7="NNN capped",'Rent Roll'!$F$7*(BE$12+BE$13)+MIN('Rent Roll'!$F$7*BE$14,'Rent Roll'!$O$7*(1+Assumptions!$C$64)^(BE$8-'Rent Roll'!$P$7)*'Rent Roll'!$E$7/12),0)),IF(AND(BE19&lt;=3,BE20&gt;=0),'Rent Roll'!$F$7*BE$15,0))</f>
        <v>8785.584462355604</v>
      </c>
      <c r="BF26" s="95">
        <f>'Rent Roll'!$G$7*IF(BF19=0,IF('Rent Roll'!$N$7="NNN",'Rent Roll'!$F$7*BF$15,IF('Rent Roll'!$N$7="NNN capped",'Rent Roll'!$F$7*(BF$12+BF$13)+MIN('Rent Roll'!$F$7*BF$14,'Rent Roll'!$O$7*(1+Assumptions!$C$64)^(BF$8-'Rent Roll'!$P$7)*'Rent Roll'!$E$7/12),0)),IF(AND(BF19&lt;=3,BF20&gt;=0),'Rent Roll'!$F$7*BF$15,0))</f>
        <v>8785.584462355604</v>
      </c>
      <c r="BG26" s="95">
        <f>'Rent Roll'!$G$7*IF(BG19=0,IF('Rent Roll'!$N$7="NNN",'Rent Roll'!$F$7*BG$15,IF('Rent Roll'!$N$7="NNN capped",'Rent Roll'!$F$7*(BG$12+BG$13)+MIN('Rent Roll'!$F$7*BG$14,'Rent Roll'!$O$7*(1+Assumptions!$C$64)^(BG$8-'Rent Roll'!$P$7)*'Rent Roll'!$E$7/12),0)),IF(AND(BG19&lt;=3,BG20&gt;=0),'Rent Roll'!$F$7*BG$15,0))</f>
        <v>8785.584462355604</v>
      </c>
      <c r="BH26" s="95">
        <f>'Rent Roll'!$G$7*IF(BH19=0,IF('Rent Roll'!$N$7="NNN",'Rent Roll'!$F$7*BH$15,IF('Rent Roll'!$N$7="NNN capped",'Rent Roll'!$F$7*(BH$12+BH$13)+MIN('Rent Roll'!$F$7*BH$14,'Rent Roll'!$O$7*(1+Assumptions!$C$64)^(BH$8-'Rent Roll'!$P$7)*'Rent Roll'!$E$7/12),0)),IF(AND(BH19&lt;=3,BH20&gt;=0),'Rent Roll'!$F$7*BH$15,0))</f>
        <v>8785.584462355604</v>
      </c>
      <c r="BI26" s="95">
        <f>'Rent Roll'!$G$7*IF(BI19=0,IF('Rent Roll'!$N$7="NNN",'Rent Roll'!$F$7*BI$15,IF('Rent Roll'!$N$7="NNN capped",'Rent Roll'!$F$7*(BI$12+BI$13)+MIN('Rent Roll'!$F$7*BI$14,'Rent Roll'!$O$7*(1+Assumptions!$C$64)^(BI$8-'Rent Roll'!$P$7)*'Rent Roll'!$E$7/12),0)),IF(AND(BI19&lt;=3,BI20&gt;=0),'Rent Roll'!$F$7*BI$15,0))</f>
        <v>8785.584462355604</v>
      </c>
      <c r="BJ26" s="95">
        <f>'Rent Roll'!$G$7*IF(BJ19=0,IF('Rent Roll'!$N$7="NNN",'Rent Roll'!$F$7*BJ$15,IF('Rent Roll'!$N$7="NNN capped",'Rent Roll'!$F$7*(BJ$12+BJ$13)+MIN('Rent Roll'!$F$7*BJ$14,'Rent Roll'!$O$7*(1+Assumptions!$C$64)^(BJ$8-'Rent Roll'!$P$7)*'Rent Roll'!$E$7/12),0)),IF(AND(BJ19&lt;=3,BJ20&gt;=0),'Rent Roll'!$F$7*BJ$15,0))</f>
        <v>8785.584462355604</v>
      </c>
      <c r="BK26" s="95">
        <f>'Rent Roll'!$G$7*IF(BK19=0,IF('Rent Roll'!$N$7="NNN",'Rent Roll'!$F$7*BK$15,IF('Rent Roll'!$N$7="NNN capped",'Rent Roll'!$F$7*(BK$12+BK$13)+MIN('Rent Roll'!$F$7*BK$14,'Rent Roll'!$O$7*(1+Assumptions!$C$64)^(BK$8-'Rent Roll'!$P$7)*'Rent Roll'!$E$7/12),0)),IF(AND(BK19&lt;=3,BK20&gt;=0),'Rent Roll'!$F$7*BK$15,0))</f>
        <v>8785.584462355604</v>
      </c>
      <c r="BL26" s="95">
        <f>'Rent Roll'!$G$7*IF(BL19=0,IF('Rent Roll'!$N$7="NNN",'Rent Roll'!$F$7*BL$15,IF('Rent Roll'!$N$7="NNN capped",'Rent Roll'!$F$7*(BL$12+BL$13)+MIN('Rent Roll'!$F$7*BL$14,'Rent Roll'!$O$7*(1+Assumptions!$C$64)^(BL$8-'Rent Roll'!$P$7)*'Rent Roll'!$E$7/12),0)),IF(AND(BL19&lt;=3,BL20&gt;=0),'Rent Roll'!$F$7*BL$15,0))</f>
        <v>8785.584462355604</v>
      </c>
      <c r="BM26" s="95">
        <f>'Rent Roll'!$G$7*IF(BM19=0,IF('Rent Roll'!$N$7="NNN",'Rent Roll'!$F$7*BM$15,IF('Rent Roll'!$N$7="NNN capped",'Rent Roll'!$F$7*(BM$12+BM$13)+MIN('Rent Roll'!$F$7*BM$14,'Rent Roll'!$O$7*(1+Assumptions!$C$64)^(BM$8-'Rent Roll'!$P$7)*'Rent Roll'!$E$7/12),0)),IF(AND(BM19&lt;=3,BM20&gt;=0),'Rent Roll'!$F$7*BM$15,0))</f>
        <v>8785.584462355604</v>
      </c>
      <c r="BN26" s="95">
        <f>'Rent Roll'!$G$7*IF(BN19=0,IF('Rent Roll'!$N$7="NNN",'Rent Roll'!$F$7*BN$15,IF('Rent Roll'!$N$7="NNN capped",'Rent Roll'!$F$7*(BN$12+BN$13)+MIN('Rent Roll'!$F$7*BN$14,'Rent Roll'!$O$7*(1+Assumptions!$C$64)^(BN$8-'Rent Roll'!$P$7)*'Rent Roll'!$E$7/12),0)),IF(AND(BN19&lt;=3,BN20&gt;=0),'Rent Roll'!$F$7*BN$15,0))</f>
        <v>8785.584462355604</v>
      </c>
      <c r="BO26" s="95">
        <f>'Rent Roll'!$G$7*IF(BO19=0,IF('Rent Roll'!$N$7="NNN",'Rent Roll'!$F$7*BO$15,IF('Rent Roll'!$N$7="NNN capped",'Rent Roll'!$F$7*(BO$12+BO$13)+MIN('Rent Roll'!$F$7*BO$14,'Rent Roll'!$O$7*(1+Assumptions!$C$64)^(BO$8-'Rent Roll'!$P$7)*'Rent Roll'!$E$7/12),0)),IF(AND(BO19&lt;=3,BO20&gt;=0),'Rent Roll'!$F$7*BO$15,0))</f>
        <v>8785.584462355604</v>
      </c>
      <c r="BP26" s="95">
        <f>'Rent Roll'!$G$7*IF(BP19=0,IF('Rent Roll'!$N$7="NNN",'Rent Roll'!$F$7*BP$15,IF('Rent Roll'!$N$7="NNN capped",'Rent Roll'!$F$7*(BP$12+BP$13)+MIN('Rent Roll'!$F$7*BP$14,'Rent Roll'!$O$7*(1+Assumptions!$C$64)^(BP$8-'Rent Roll'!$P$7)*'Rent Roll'!$E$7/12),0)),IF(AND(BP19&lt;=3,BP20&gt;=0),'Rent Roll'!$F$7*BP$15,0))</f>
        <v>8987.97104805236</v>
      </c>
      <c r="BQ26" s="95">
        <f>'Rent Roll'!$G$7*IF(BQ19=0,IF('Rent Roll'!$N$7="NNN",'Rent Roll'!$F$7*BQ$15,IF('Rent Roll'!$N$7="NNN capped",'Rent Roll'!$F$7*(BQ$12+BQ$13)+MIN('Rent Roll'!$F$7*BQ$14,'Rent Roll'!$O$7*(1+Assumptions!$C$64)^(BQ$8-'Rent Roll'!$P$7)*'Rent Roll'!$E$7/12),0)),IF(AND(BQ19&lt;=3,BQ20&gt;=0),'Rent Roll'!$F$7*BQ$15,0))</f>
        <v>8987.97104805236</v>
      </c>
      <c r="BR26" s="95">
        <f>'Rent Roll'!$G$7*IF(BR19=0,IF('Rent Roll'!$N$7="NNN",'Rent Roll'!$F$7*BR$15,IF('Rent Roll'!$N$7="NNN capped",'Rent Roll'!$F$7*(BR$12+BR$13)+MIN('Rent Roll'!$F$7*BR$14,'Rent Roll'!$O$7*(1+Assumptions!$C$64)^(BR$8-'Rent Roll'!$P$7)*'Rent Roll'!$E$7/12),0)),IF(AND(BR19&lt;=3,BR20&gt;=0),'Rent Roll'!$F$7*BR$15,0))</f>
        <v>8987.97104805236</v>
      </c>
      <c r="BS26" s="95">
        <f>'Rent Roll'!$G$7*IF(BS19=0,IF('Rent Roll'!$N$7="NNN",'Rent Roll'!$F$7*BS$15,IF('Rent Roll'!$N$7="NNN capped",'Rent Roll'!$F$7*(BS$12+BS$13)+MIN('Rent Roll'!$F$7*BS$14,'Rent Roll'!$O$7*(1+Assumptions!$C$64)^(BS$8-'Rent Roll'!$P$7)*'Rent Roll'!$E$7/12),0)),IF(AND(BS19&lt;=3,BS20&gt;=0),'Rent Roll'!$F$7*BS$15,0))</f>
        <v>8987.97104805236</v>
      </c>
      <c r="BT26" s="95">
        <f>'Rent Roll'!$G$7*IF(BT19=0,IF('Rent Roll'!$N$7="NNN",'Rent Roll'!$F$7*BT$15,IF('Rent Roll'!$N$7="NNN capped",'Rent Roll'!$F$7*(BT$12+BT$13)+MIN('Rent Roll'!$F$7*BT$14,'Rent Roll'!$O$7*(1+Assumptions!$C$64)^(BT$8-'Rent Roll'!$P$7)*'Rent Roll'!$E$7/12),0)),IF(AND(BT19&lt;=3,BT20&gt;=0),'Rent Roll'!$F$7*BT$15,0))</f>
        <v>8987.97104805236</v>
      </c>
      <c r="BU26" s="95">
        <f>'Rent Roll'!$G$7*IF(BU19=0,IF('Rent Roll'!$N$7="NNN",'Rent Roll'!$F$7*BU$15,IF('Rent Roll'!$N$7="NNN capped",'Rent Roll'!$F$7*(BU$12+BU$13)+MIN('Rent Roll'!$F$7*BU$14,'Rent Roll'!$O$7*(1+Assumptions!$C$64)^(BU$8-'Rent Roll'!$P$7)*'Rent Roll'!$E$7/12),0)),IF(AND(BU19&lt;=3,BU20&gt;=0),'Rent Roll'!$F$7*BU$15,0))</f>
        <v>8987.97104805236</v>
      </c>
      <c r="BV26" s="95">
        <f>'Rent Roll'!$G$7*IF(BV19=0,IF('Rent Roll'!$N$7="NNN",'Rent Roll'!$F$7*BV$15,IF('Rent Roll'!$N$7="NNN capped",'Rent Roll'!$F$7*(BV$12+BV$13)+MIN('Rent Roll'!$F$7*BV$14,'Rent Roll'!$O$7*(1+Assumptions!$C$64)^(BV$8-'Rent Roll'!$P$7)*'Rent Roll'!$E$7/12),0)),IF(AND(BV19&lt;=3,BV20&gt;=0),'Rent Roll'!$F$7*BV$15,0))</f>
        <v>0</v>
      </c>
      <c r="BW26" s="95">
        <f>'Rent Roll'!$G$7*IF(BW19=0,IF('Rent Roll'!$N$7="NNN",'Rent Roll'!$F$7*BW$15,IF('Rent Roll'!$N$7="NNN capped",'Rent Roll'!$F$7*(BW$12+BW$13)+MIN('Rent Roll'!$F$7*BW$14,'Rent Roll'!$O$7*(1+Assumptions!$C$64)^(BW$8-'Rent Roll'!$P$7)*'Rent Roll'!$E$7/12),0)),IF(AND(BW19&lt;=3,BW20&gt;=0),'Rent Roll'!$F$7*BW$15,0))</f>
        <v>0</v>
      </c>
      <c r="BX26" s="95">
        <f>'Rent Roll'!$G$7*IF(BX19=0,IF('Rent Roll'!$N$7="NNN",'Rent Roll'!$F$7*BX$15,IF('Rent Roll'!$N$7="NNN capped",'Rent Roll'!$F$7*(BX$12+BX$13)+MIN('Rent Roll'!$F$7*BX$14,'Rent Roll'!$O$7*(1+Assumptions!$C$64)^(BX$8-'Rent Roll'!$P$7)*'Rent Roll'!$E$7/12),0)),IF(AND(BX19&lt;=3,BX20&gt;=0),'Rent Roll'!$F$7*BX$15,0))</f>
        <v>8987.97104805236</v>
      </c>
      <c r="BY26" s="95">
        <f>'Rent Roll'!$G$7*IF(BY19=0,IF('Rent Roll'!$N$7="NNN",'Rent Roll'!$F$7*BY$15,IF('Rent Roll'!$N$7="NNN capped",'Rent Roll'!$F$7*(BY$12+BY$13)+MIN('Rent Roll'!$F$7*BY$14,'Rent Roll'!$O$7*(1+Assumptions!$C$64)^(BY$8-'Rent Roll'!$P$7)*'Rent Roll'!$E$7/12),0)),IF(AND(BY19&lt;=3,BY20&gt;=0),'Rent Roll'!$F$7*BY$15,0))</f>
        <v>8987.97104805236</v>
      </c>
      <c r="BZ26" s="95">
        <f>'Rent Roll'!$G$7*IF(BZ19=0,IF('Rent Roll'!$N$7="NNN",'Rent Roll'!$F$7*BZ$15,IF('Rent Roll'!$N$7="NNN capped",'Rent Roll'!$F$7*(BZ$12+BZ$13)+MIN('Rent Roll'!$F$7*BZ$14,'Rent Roll'!$O$7*(1+Assumptions!$C$64)^(BZ$8-'Rent Roll'!$P$7)*'Rent Roll'!$E$7/12),0)),IF(AND(BZ19&lt;=3,BZ20&gt;=0),'Rent Roll'!$F$7*BZ$15,0))</f>
        <v>8987.97104805236</v>
      </c>
      <c r="CA26" s="95">
        <f>'Rent Roll'!$G$7*IF(CA19=0,IF('Rent Roll'!$N$7="NNN",'Rent Roll'!$F$7*CA$15,IF('Rent Roll'!$N$7="NNN capped",'Rent Roll'!$F$7*(CA$12+CA$13)+MIN('Rent Roll'!$F$7*CA$14,'Rent Roll'!$O$7*(1+Assumptions!$C$64)^(CA$8-'Rent Roll'!$P$7)*'Rent Roll'!$E$7/12),0)),IF(AND(CA19&lt;=3,CA20&gt;=0),'Rent Roll'!$F$7*CA$15,0))</f>
        <v>8987.97104805236</v>
      </c>
      <c r="CB26" s="95">
        <f>'Rent Roll'!$G$7*IF(CB19=0,IF('Rent Roll'!$N$7="NNN",'Rent Roll'!$F$7*CB$15,IF('Rent Roll'!$N$7="NNN capped",'Rent Roll'!$F$7*(CB$12+CB$13)+MIN('Rent Roll'!$F$7*CB$14,'Rent Roll'!$O$7*(1+Assumptions!$C$64)^(CB$8-'Rent Roll'!$P$7)*'Rent Roll'!$E$7/12),0)),IF(AND(CB19&lt;=3,CB20&gt;=0),'Rent Roll'!$F$7*CB$15,0))</f>
        <v>9195.20561235654</v>
      </c>
      <c r="CC26" s="95">
        <f>'Rent Roll'!$G$7*IF(CC19=0,IF('Rent Roll'!$N$7="NNN",'Rent Roll'!$F$7*CC$15,IF('Rent Roll'!$N$7="NNN capped",'Rent Roll'!$F$7*(CC$12+CC$13)+MIN('Rent Roll'!$F$7*CC$14,'Rent Roll'!$O$7*(1+Assumptions!$C$64)^(CC$8-'Rent Roll'!$P$7)*'Rent Roll'!$E$7/12),0)),IF(AND(CC19&lt;=3,CC20&gt;=0),'Rent Roll'!$F$7*CC$15,0))</f>
        <v>9195.20561235654</v>
      </c>
      <c r="CD26" s="95">
        <f>'Rent Roll'!$G$7*IF(CD19=0,IF('Rent Roll'!$N$7="NNN",'Rent Roll'!$F$7*CD$15,IF('Rent Roll'!$N$7="NNN capped",'Rent Roll'!$F$7*(CD$12+CD$13)+MIN('Rent Roll'!$F$7*CD$14,'Rent Roll'!$O$7*(1+Assumptions!$C$64)^(CD$8-'Rent Roll'!$P$7)*'Rent Roll'!$E$7/12),0)),IF(AND(CD19&lt;=3,CD20&gt;=0),'Rent Roll'!$F$7*CD$15,0))</f>
        <v>9195.20561235654</v>
      </c>
      <c r="CE26" s="95">
        <f>'Rent Roll'!$G$7*IF(CE19=0,IF('Rent Roll'!$N$7="NNN",'Rent Roll'!$F$7*CE$15,IF('Rent Roll'!$N$7="NNN capped",'Rent Roll'!$F$7*(CE$12+CE$13)+MIN('Rent Roll'!$F$7*CE$14,'Rent Roll'!$O$7*(1+Assumptions!$C$64)^(CE$8-'Rent Roll'!$P$7)*'Rent Roll'!$E$7/12),0)),IF(AND(CE19&lt;=3,CE20&gt;=0),'Rent Roll'!$F$7*CE$15,0))</f>
        <v>9195.20561235654</v>
      </c>
      <c r="CF26" s="95">
        <f>'Rent Roll'!$G$7*IF(CF19=0,IF('Rent Roll'!$N$7="NNN",'Rent Roll'!$F$7*CF$15,IF('Rent Roll'!$N$7="NNN capped",'Rent Roll'!$F$7*(CF$12+CF$13)+MIN('Rent Roll'!$F$7*CF$14,'Rent Roll'!$O$7*(1+Assumptions!$C$64)^(CF$8-'Rent Roll'!$P$7)*'Rent Roll'!$E$7/12),0)),IF(AND(CF19&lt;=3,CF20&gt;=0),'Rent Roll'!$F$7*CF$15,0))</f>
        <v>9195.20561235654</v>
      </c>
      <c r="CG26" s="95">
        <f>'Rent Roll'!$G$7*IF(CG19=0,IF('Rent Roll'!$N$7="NNN",'Rent Roll'!$F$7*CG$15,IF('Rent Roll'!$N$7="NNN capped",'Rent Roll'!$F$7*(CG$12+CG$13)+MIN('Rent Roll'!$F$7*CG$14,'Rent Roll'!$O$7*(1+Assumptions!$C$64)^(CG$8-'Rent Roll'!$P$7)*'Rent Roll'!$E$7/12),0)),IF(AND(CG19&lt;=3,CG20&gt;=0),'Rent Roll'!$F$7*CG$15,0))</f>
        <v>9195.20561235654</v>
      </c>
      <c r="CH26" s="95">
        <f>'Rent Roll'!$G$7*IF(CH19=0,IF('Rent Roll'!$N$7="NNN",'Rent Roll'!$F$7*CH$15,IF('Rent Roll'!$N$7="NNN capped",'Rent Roll'!$F$7*(CH$12+CH$13)+MIN('Rent Roll'!$F$7*CH$14,'Rent Roll'!$O$7*(1+Assumptions!$C$64)^(CH$8-'Rent Roll'!$P$7)*'Rent Roll'!$E$7/12),0)),IF(AND(CH19&lt;=3,CH20&gt;=0),'Rent Roll'!$F$7*CH$15,0))</f>
        <v>9195.20561235654</v>
      </c>
      <c r="CI26" s="95">
        <f>'Rent Roll'!$G$7*IF(CI19=0,IF('Rent Roll'!$N$7="NNN",'Rent Roll'!$F$7*CI$15,IF('Rent Roll'!$N$7="NNN capped",'Rent Roll'!$F$7*(CI$12+CI$13)+MIN('Rent Roll'!$F$7*CI$14,'Rent Roll'!$O$7*(1+Assumptions!$C$64)^(CI$8-'Rent Roll'!$P$7)*'Rent Roll'!$E$7/12),0)),IF(AND(CI19&lt;=3,CI20&gt;=0),'Rent Roll'!$F$7*CI$15,0))</f>
        <v>9195.20561235654</v>
      </c>
      <c r="CJ26" s="95">
        <f>'Rent Roll'!$G$7*IF(CJ19=0,IF('Rent Roll'!$N$7="NNN",'Rent Roll'!$F$7*CJ$15,IF('Rent Roll'!$N$7="NNN capped",'Rent Roll'!$F$7*(CJ$12+CJ$13)+MIN('Rent Roll'!$F$7*CJ$14,'Rent Roll'!$O$7*(1+Assumptions!$C$64)^(CJ$8-'Rent Roll'!$P$7)*'Rent Roll'!$E$7/12),0)),IF(AND(CJ19&lt;=3,CJ20&gt;=0),'Rent Roll'!$F$7*CJ$15,0))</f>
        <v>9195.20561235654</v>
      </c>
      <c r="CK26" s="95">
        <f>'Rent Roll'!$G$7*IF(CK19=0,IF('Rent Roll'!$N$7="NNN",'Rent Roll'!$F$7*CK$15,IF('Rent Roll'!$N$7="NNN capped",'Rent Roll'!$F$7*(CK$12+CK$13)+MIN('Rent Roll'!$F$7*CK$14,'Rent Roll'!$O$7*(1+Assumptions!$C$64)^(CK$8-'Rent Roll'!$P$7)*'Rent Roll'!$E$7/12),0)),IF(AND(CK19&lt;=3,CK20&gt;=0),'Rent Roll'!$F$7*CK$15,0))</f>
        <v>9195.20561235654</v>
      </c>
      <c r="CL26" s="95">
        <f>'Rent Roll'!$G$7*IF(CL19=0,IF('Rent Roll'!$N$7="NNN",'Rent Roll'!$F$7*CL$15,IF('Rent Roll'!$N$7="NNN capped",'Rent Roll'!$F$7*(CL$12+CL$13)+MIN('Rent Roll'!$F$7*CL$14,'Rent Roll'!$O$7*(1+Assumptions!$C$64)^(CL$8-'Rent Roll'!$P$7)*'Rent Roll'!$E$7/12),0)),IF(AND(CL19&lt;=3,CL20&gt;=0),'Rent Roll'!$F$7*CL$15,0))</f>
        <v>9195.20561235654</v>
      </c>
      <c r="CM26" s="95">
        <f>'Rent Roll'!$G$7*IF(CM19=0,IF('Rent Roll'!$N$7="NNN",'Rent Roll'!$F$7*CM$15,IF('Rent Roll'!$N$7="NNN capped",'Rent Roll'!$F$7*(CM$12+CM$13)+MIN('Rent Roll'!$F$7*CM$14,'Rent Roll'!$O$7*(1+Assumptions!$C$64)^(CM$8-'Rent Roll'!$P$7)*'Rent Roll'!$E$7/12),0)),IF(AND(CM19&lt;=3,CM20&gt;=0),'Rent Roll'!$F$7*CM$15,0))</f>
        <v>9195.20561235654</v>
      </c>
      <c r="CN26" s="95">
        <f>'Rent Roll'!$G$7*IF(CN19=0,IF('Rent Roll'!$N$7="NNN",'Rent Roll'!$F$7*CN$15,IF('Rent Roll'!$N$7="NNN capped",'Rent Roll'!$F$7*(CN$12+CN$13)+MIN('Rent Roll'!$F$7*CN$14,'Rent Roll'!$O$7*(1+Assumptions!$C$64)^(CN$8-'Rent Roll'!$P$7)*'Rent Roll'!$E$7/12),0)),IF(AND(CN19&lt;=3,CN20&gt;=0),'Rent Roll'!$F$7*CN$15,0))</f>
        <v>9407.409122247098</v>
      </c>
      <c r="CO26" s="95">
        <f>'Rent Roll'!$G$7*IF(CO19=0,IF('Rent Roll'!$N$7="NNN",'Rent Roll'!$F$7*CO$15,IF('Rent Roll'!$N$7="NNN capped",'Rent Roll'!$F$7*(CO$12+CO$13)+MIN('Rent Roll'!$F$7*CO$14,'Rent Roll'!$O$7*(1+Assumptions!$C$64)^(CO$8-'Rent Roll'!$P$7)*'Rent Roll'!$E$7/12),0)),IF(AND(CO19&lt;=3,CO20&gt;=0),'Rent Roll'!$F$7*CO$15,0))</f>
        <v>9407.409122247098</v>
      </c>
      <c r="CP26" s="95">
        <f>'Rent Roll'!$G$7*IF(CP19=0,IF('Rent Roll'!$N$7="NNN",'Rent Roll'!$F$7*CP$15,IF('Rent Roll'!$N$7="NNN capped",'Rent Roll'!$F$7*(CP$12+CP$13)+MIN('Rent Roll'!$F$7*CP$14,'Rent Roll'!$O$7*(1+Assumptions!$C$64)^(CP$8-'Rent Roll'!$P$7)*'Rent Roll'!$E$7/12),0)),IF(AND(CP19&lt;=3,CP20&gt;=0),'Rent Roll'!$F$7*CP$15,0))</f>
        <v>9407.409122247098</v>
      </c>
      <c r="CQ26" s="95">
        <f>'Rent Roll'!$G$7*IF(CQ19=0,IF('Rent Roll'!$N$7="NNN",'Rent Roll'!$F$7*CQ$15,IF('Rent Roll'!$N$7="NNN capped",'Rent Roll'!$F$7*(CQ$12+CQ$13)+MIN('Rent Roll'!$F$7*CQ$14,'Rent Roll'!$O$7*(1+Assumptions!$C$64)^(CQ$8-'Rent Roll'!$P$7)*'Rent Roll'!$E$7/12),0)),IF(AND(CQ19&lt;=3,CQ20&gt;=0),'Rent Roll'!$F$7*CQ$15,0))</f>
        <v>9407.409122247098</v>
      </c>
      <c r="CR26" s="95">
        <f>'Rent Roll'!$G$7*IF(CR19=0,IF('Rent Roll'!$N$7="NNN",'Rent Roll'!$F$7*CR$15,IF('Rent Roll'!$N$7="NNN capped",'Rent Roll'!$F$7*(CR$12+CR$13)+MIN('Rent Roll'!$F$7*CR$14,'Rent Roll'!$O$7*(1+Assumptions!$C$64)^(CR$8-'Rent Roll'!$P$7)*'Rent Roll'!$E$7/12),0)),IF(AND(CR19&lt;=3,CR20&gt;=0),'Rent Roll'!$F$7*CR$15,0))</f>
        <v>9407.409122247098</v>
      </c>
      <c r="CS26" s="95">
        <f>'Rent Roll'!$G$7*IF(CS19=0,IF('Rent Roll'!$N$7="NNN",'Rent Roll'!$F$7*CS$15,IF('Rent Roll'!$N$7="NNN capped",'Rent Roll'!$F$7*(CS$12+CS$13)+MIN('Rent Roll'!$F$7*CS$14,'Rent Roll'!$O$7*(1+Assumptions!$C$64)^(CS$8-'Rent Roll'!$P$7)*'Rent Roll'!$E$7/12),0)),IF(AND(CS19&lt;=3,CS20&gt;=0),'Rent Roll'!$F$7*CS$15,0))</f>
        <v>9407.409122247098</v>
      </c>
      <c r="CT26" s="95">
        <f>'Rent Roll'!$G$7*IF(CT19=0,IF('Rent Roll'!$N$7="NNN",'Rent Roll'!$F$7*CT$15,IF('Rent Roll'!$N$7="NNN capped",'Rent Roll'!$F$7*(CT$12+CT$13)+MIN('Rent Roll'!$F$7*CT$14,'Rent Roll'!$O$7*(1+Assumptions!$C$64)^(CT$8-'Rent Roll'!$P$7)*'Rent Roll'!$E$7/12),0)),IF(AND(CT19&lt;=3,CT20&gt;=0),'Rent Roll'!$F$7*CT$15,0))</f>
        <v>9407.409122247098</v>
      </c>
      <c r="CU26" s="95">
        <f>'Rent Roll'!$G$7*IF(CU19=0,IF('Rent Roll'!$N$7="NNN",'Rent Roll'!$F$7*CU$15,IF('Rent Roll'!$N$7="NNN capped",'Rent Roll'!$F$7*(CU$12+CU$13)+MIN('Rent Roll'!$F$7*CU$14,'Rent Roll'!$O$7*(1+Assumptions!$C$64)^(CU$8-'Rent Roll'!$P$7)*'Rent Roll'!$E$7/12),0)),IF(AND(CU19&lt;=3,CU20&gt;=0),'Rent Roll'!$F$7*CU$15,0))</f>
        <v>9407.409122247098</v>
      </c>
      <c r="CV26" s="95">
        <f>'Rent Roll'!$G$7*IF(CV19=0,IF('Rent Roll'!$N$7="NNN",'Rent Roll'!$F$7*CV$15,IF('Rent Roll'!$N$7="NNN capped",'Rent Roll'!$F$7*(CV$12+CV$13)+MIN('Rent Roll'!$F$7*CV$14,'Rent Roll'!$O$7*(1+Assumptions!$C$64)^(CV$8-'Rent Roll'!$P$7)*'Rent Roll'!$E$7/12),0)),IF(AND(CV19&lt;=3,CV20&gt;=0),'Rent Roll'!$F$7*CV$15,0))</f>
        <v>9407.409122247098</v>
      </c>
      <c r="CW26" s="95">
        <f>'Rent Roll'!$G$7*IF(CW19=0,IF('Rent Roll'!$N$7="NNN",'Rent Roll'!$F$7*CW$15,IF('Rent Roll'!$N$7="NNN capped",'Rent Roll'!$F$7*(CW$12+CW$13)+MIN('Rent Roll'!$F$7*CW$14,'Rent Roll'!$O$7*(1+Assumptions!$C$64)^(CW$8-'Rent Roll'!$P$7)*'Rent Roll'!$E$7/12),0)),IF(AND(CW19&lt;=3,CW20&gt;=0),'Rent Roll'!$F$7*CW$15,0))</f>
        <v>9407.409122247098</v>
      </c>
      <c r="CX26" s="95">
        <f>'Rent Roll'!$G$7*IF(CX19=0,IF('Rent Roll'!$N$7="NNN",'Rent Roll'!$F$7*CX$15,IF('Rent Roll'!$N$7="NNN capped",'Rent Roll'!$F$7*(CX$12+CX$13)+MIN('Rent Roll'!$F$7*CX$14,'Rent Roll'!$O$7*(1+Assumptions!$C$64)^(CX$8-'Rent Roll'!$P$7)*'Rent Roll'!$E$7/12),0)),IF(AND(CX19&lt;=3,CX20&gt;=0),'Rent Roll'!$F$7*CX$15,0))</f>
        <v>9407.409122247098</v>
      </c>
      <c r="CY26" s="95">
        <f>'Rent Roll'!$G$7*IF(CY19=0,IF('Rent Roll'!$N$7="NNN",'Rent Roll'!$F$7*CY$15,IF('Rent Roll'!$N$7="NNN capped",'Rent Roll'!$F$7*(CY$12+CY$13)+MIN('Rent Roll'!$F$7*CY$14,'Rent Roll'!$O$7*(1+Assumptions!$C$64)^(CY$8-'Rent Roll'!$P$7)*'Rent Roll'!$E$7/12),0)),IF(AND(CY19&lt;=3,CY20&gt;=0),'Rent Roll'!$F$7*CY$15,0))</f>
        <v>9407.409122247098</v>
      </c>
      <c r="CZ26" s="95">
        <f>'Rent Roll'!$G$7*IF(CZ19=0,IF('Rent Roll'!$N$7="NNN",'Rent Roll'!$F$7*CZ$15,IF('Rent Roll'!$N$7="NNN capped",'Rent Roll'!$F$7*(CZ$12+CZ$13)+MIN('Rent Roll'!$F$7*CZ$14,'Rent Roll'!$O$7*(1+Assumptions!$C$64)^(CZ$8-'Rent Roll'!$P$7)*'Rent Roll'!$E$7/12),0)),IF(AND(CZ19&lt;=3,CZ20&gt;=0),'Rent Roll'!$F$7*CZ$15,0))</f>
        <v>9624.705684264769</v>
      </c>
      <c r="DA26" s="95">
        <f>'Rent Roll'!$G$7*IF(DA19=0,IF('Rent Roll'!$N$7="NNN",'Rent Roll'!$F$7*DA$15,IF('Rent Roll'!$N$7="NNN capped",'Rent Roll'!$F$7*(DA$12+DA$13)+MIN('Rent Roll'!$F$7*DA$14,'Rent Roll'!$O$7*(1+Assumptions!$C$64)^(DA$8-'Rent Roll'!$P$7)*'Rent Roll'!$E$7/12),0)),IF(AND(DA19&lt;=3,DA20&gt;=0),'Rent Roll'!$F$7*DA$15,0))</f>
        <v>9624.705684264769</v>
      </c>
      <c r="DB26" s="95">
        <f>'Rent Roll'!$G$7*IF(DB19=0,IF('Rent Roll'!$N$7="NNN",'Rent Roll'!$F$7*DB$15,IF('Rent Roll'!$N$7="NNN capped",'Rent Roll'!$F$7*(DB$12+DB$13)+MIN('Rent Roll'!$F$7*DB$14,'Rent Roll'!$O$7*(1+Assumptions!$C$64)^(DB$8-'Rent Roll'!$P$7)*'Rent Roll'!$E$7/12),0)),IF(AND(DB19&lt;=3,DB20&gt;=0),'Rent Roll'!$F$7*DB$15,0))</f>
        <v>9624.705684264769</v>
      </c>
      <c r="DC26" s="95">
        <f>'Rent Roll'!$G$7*IF(DC19=0,IF('Rent Roll'!$N$7="NNN",'Rent Roll'!$F$7*DC$15,IF('Rent Roll'!$N$7="NNN capped",'Rent Roll'!$F$7*(DC$12+DC$13)+MIN('Rent Roll'!$F$7*DC$14,'Rent Roll'!$O$7*(1+Assumptions!$C$64)^(DC$8-'Rent Roll'!$P$7)*'Rent Roll'!$E$7/12),0)),IF(AND(DC19&lt;=3,DC20&gt;=0),'Rent Roll'!$F$7*DC$15,0))</f>
        <v>9624.705684264769</v>
      </c>
      <c r="DD26" s="95">
        <f>'Rent Roll'!$G$7*IF(DD19=0,IF('Rent Roll'!$N$7="NNN",'Rent Roll'!$F$7*DD$15,IF('Rent Roll'!$N$7="NNN capped",'Rent Roll'!$F$7*(DD$12+DD$13)+MIN('Rent Roll'!$F$7*DD$14,'Rent Roll'!$O$7*(1+Assumptions!$C$64)^(DD$8-'Rent Roll'!$P$7)*'Rent Roll'!$E$7/12),0)),IF(AND(DD19&lt;=3,DD20&gt;=0),'Rent Roll'!$F$7*DD$15,0))</f>
        <v>9624.705684264769</v>
      </c>
      <c r="DE26" s="95">
        <f>'Rent Roll'!$G$7*IF(DE19=0,IF('Rent Roll'!$N$7="NNN",'Rent Roll'!$F$7*DE$15,IF('Rent Roll'!$N$7="NNN capped",'Rent Roll'!$F$7*(DE$12+DE$13)+MIN('Rent Roll'!$F$7*DE$14,'Rent Roll'!$O$7*(1+Assumptions!$C$64)^(DE$8-'Rent Roll'!$P$7)*'Rent Roll'!$E$7/12),0)),IF(AND(DE19&lt;=3,DE20&gt;=0),'Rent Roll'!$F$7*DE$15,0))</f>
        <v>9624.705684264769</v>
      </c>
      <c r="DF26" s="95">
        <f>'Rent Roll'!$G$7*IF(DF19=0,IF('Rent Roll'!$N$7="NNN",'Rent Roll'!$F$7*DF$15,IF('Rent Roll'!$N$7="NNN capped",'Rent Roll'!$F$7*(DF$12+DF$13)+MIN('Rent Roll'!$F$7*DF$14,'Rent Roll'!$O$7*(1+Assumptions!$C$64)^(DF$8-'Rent Roll'!$P$7)*'Rent Roll'!$E$7/12),0)),IF(AND(DF19&lt;=3,DF20&gt;=0),'Rent Roll'!$F$7*DF$15,0))</f>
        <v>9624.705684264769</v>
      </c>
      <c r="DG26" s="95">
        <f>'Rent Roll'!$G$7*IF(DG19=0,IF('Rent Roll'!$N$7="NNN",'Rent Roll'!$F$7*DG$15,IF('Rent Roll'!$N$7="NNN capped",'Rent Roll'!$F$7*(DG$12+DG$13)+MIN('Rent Roll'!$F$7*DG$14,'Rent Roll'!$O$7*(1+Assumptions!$C$64)^(DG$8-'Rent Roll'!$P$7)*'Rent Roll'!$E$7/12),0)),IF(AND(DG19&lt;=3,DG20&gt;=0),'Rent Roll'!$F$7*DG$15,0))</f>
        <v>9624.705684264769</v>
      </c>
      <c r="DH26" s="95">
        <f>'Rent Roll'!$G$7*IF(DH19=0,IF('Rent Roll'!$N$7="NNN",'Rent Roll'!$F$7*DH$15,IF('Rent Roll'!$N$7="NNN capped",'Rent Roll'!$F$7*(DH$12+DH$13)+MIN('Rent Roll'!$F$7*DH$14,'Rent Roll'!$O$7*(1+Assumptions!$C$64)^(DH$8-'Rent Roll'!$P$7)*'Rent Roll'!$E$7/12),0)),IF(AND(DH19&lt;=3,DH20&gt;=0),'Rent Roll'!$F$7*DH$15,0))</f>
        <v>9624.705684264769</v>
      </c>
      <c r="DI26" s="95">
        <f>'Rent Roll'!$G$7*IF(DI19=0,IF('Rent Roll'!$N$7="NNN",'Rent Roll'!$F$7*DI$15,IF('Rent Roll'!$N$7="NNN capped",'Rent Roll'!$F$7*(DI$12+DI$13)+MIN('Rent Roll'!$F$7*DI$14,'Rent Roll'!$O$7*(1+Assumptions!$C$64)^(DI$8-'Rent Roll'!$P$7)*'Rent Roll'!$E$7/12),0)),IF(AND(DI19&lt;=3,DI20&gt;=0),'Rent Roll'!$F$7*DI$15,0))</f>
        <v>9624.705684264769</v>
      </c>
      <c r="DJ26" s="95">
        <f>'Rent Roll'!$G$7*IF(DJ19=0,IF('Rent Roll'!$N$7="NNN",'Rent Roll'!$F$7*DJ$15,IF('Rent Roll'!$N$7="NNN capped",'Rent Roll'!$F$7*(DJ$12+DJ$13)+MIN('Rent Roll'!$F$7*DJ$14,'Rent Roll'!$O$7*(1+Assumptions!$C$64)^(DJ$8-'Rent Roll'!$P$7)*'Rent Roll'!$E$7/12),0)),IF(AND(DJ19&lt;=3,DJ20&gt;=0),'Rent Roll'!$F$7*DJ$15,0))</f>
        <v>9624.705684264769</v>
      </c>
      <c r="DK26" s="95">
        <f>'Rent Roll'!$G$7*IF(DK19=0,IF('Rent Roll'!$N$7="NNN",'Rent Roll'!$F$7*DK$15,IF('Rent Roll'!$N$7="NNN capped",'Rent Roll'!$F$7*(DK$12+DK$13)+MIN('Rent Roll'!$F$7*DK$14,'Rent Roll'!$O$7*(1+Assumptions!$C$64)^(DK$8-'Rent Roll'!$P$7)*'Rent Roll'!$E$7/12),0)),IF(AND(DK19&lt;=3,DK20&gt;=0),'Rent Roll'!$F$7*DK$15,0))</f>
        <v>9624.705684264769</v>
      </c>
      <c r="DL26" s="95">
        <f>'Rent Roll'!$G$7*IF(DL19=0,IF('Rent Roll'!$N$7="NNN",'Rent Roll'!$F$7*DL$15,IF('Rent Roll'!$N$7="NNN capped",'Rent Roll'!$F$7*(DL$12+DL$13)+MIN('Rent Roll'!$F$7*DL$14,'Rent Roll'!$O$7*(1+Assumptions!$C$64)^(DL$8-'Rent Roll'!$P$7)*'Rent Roll'!$E$7/12),0)),IF(AND(DL19&lt;=3,DL20&gt;=0),'Rent Roll'!$F$7*DL$15,0))</f>
        <v>9847.222628909974</v>
      </c>
      <c r="DM26" s="95">
        <f>'Rent Roll'!$G$7*IF(DM19=0,IF('Rent Roll'!$N$7="NNN",'Rent Roll'!$F$7*DM$15,IF('Rent Roll'!$N$7="NNN capped",'Rent Roll'!$F$7*(DM$12+DM$13)+MIN('Rent Roll'!$F$7*DM$14,'Rent Roll'!$O$7*(1+Assumptions!$C$64)^(DM$8-'Rent Roll'!$P$7)*'Rent Roll'!$E$7/12),0)),IF(AND(DM19&lt;=3,DM20&gt;=0),'Rent Roll'!$F$7*DM$15,0))</f>
        <v>9847.222628909974</v>
      </c>
      <c r="DN26" s="95">
        <f>'Rent Roll'!$G$7*IF(DN19=0,IF('Rent Roll'!$N$7="NNN",'Rent Roll'!$F$7*DN$15,IF('Rent Roll'!$N$7="NNN capped",'Rent Roll'!$F$7*(DN$12+DN$13)+MIN('Rent Roll'!$F$7*DN$14,'Rent Roll'!$O$7*(1+Assumptions!$C$64)^(DN$8-'Rent Roll'!$P$7)*'Rent Roll'!$E$7/12),0)),IF(AND(DN19&lt;=3,DN20&gt;=0),'Rent Roll'!$F$7*DN$15,0))</f>
        <v>9847.222628909974</v>
      </c>
      <c r="DO26" s="95">
        <f>'Rent Roll'!$G$7*IF(DO19=0,IF('Rent Roll'!$N$7="NNN",'Rent Roll'!$F$7*DO$15,IF('Rent Roll'!$N$7="NNN capped",'Rent Roll'!$F$7*(DO$12+DO$13)+MIN('Rent Roll'!$F$7*DO$14,'Rent Roll'!$O$7*(1+Assumptions!$C$64)^(DO$8-'Rent Roll'!$P$7)*'Rent Roll'!$E$7/12),0)),IF(AND(DO19&lt;=3,DO20&gt;=0),'Rent Roll'!$F$7*DO$15,0))</f>
        <v>9847.222628909974</v>
      </c>
      <c r="DP26" s="95">
        <f>'Rent Roll'!$G$7*IF(DP19=0,IF('Rent Roll'!$N$7="NNN",'Rent Roll'!$F$7*DP$15,IF('Rent Roll'!$N$7="NNN capped",'Rent Roll'!$F$7*(DP$12+DP$13)+MIN('Rent Roll'!$F$7*DP$14,'Rent Roll'!$O$7*(1+Assumptions!$C$64)^(DP$8-'Rent Roll'!$P$7)*'Rent Roll'!$E$7/12),0)),IF(AND(DP19&lt;=3,DP20&gt;=0),'Rent Roll'!$F$7*DP$15,0))</f>
        <v>9847.222628909974</v>
      </c>
      <c r="DQ26" s="95">
        <f>'Rent Roll'!$G$7*IF(DQ19=0,IF('Rent Roll'!$N$7="NNN",'Rent Roll'!$F$7*DQ$15,IF('Rent Roll'!$N$7="NNN capped",'Rent Roll'!$F$7*(DQ$12+DQ$13)+MIN('Rent Roll'!$F$7*DQ$14,'Rent Roll'!$O$7*(1+Assumptions!$C$64)^(DQ$8-'Rent Roll'!$P$7)*'Rent Roll'!$E$7/12),0)),IF(AND(DQ19&lt;=3,DQ20&gt;=0),'Rent Roll'!$F$7*DQ$15,0))</f>
        <v>9847.222628909974</v>
      </c>
      <c r="DR26" s="95">
        <f>'Rent Roll'!$G$7*IF(DR19=0,IF('Rent Roll'!$N$7="NNN",'Rent Roll'!$F$7*DR$15,IF('Rent Roll'!$N$7="NNN capped",'Rent Roll'!$F$7*(DR$12+DR$13)+MIN('Rent Roll'!$F$7*DR$14,'Rent Roll'!$O$7*(1+Assumptions!$C$64)^(DR$8-'Rent Roll'!$P$7)*'Rent Roll'!$E$7/12),0)),IF(AND(DR19&lt;=3,DR20&gt;=0),'Rent Roll'!$F$7*DR$15,0))</f>
        <v>9847.222628909974</v>
      </c>
      <c r="DS26" s="95">
        <f>'Rent Roll'!$G$7*IF(DS19=0,IF('Rent Roll'!$N$7="NNN",'Rent Roll'!$F$7*DS$15,IF('Rent Roll'!$N$7="NNN capped",'Rent Roll'!$F$7*(DS$12+DS$13)+MIN('Rent Roll'!$F$7*DS$14,'Rent Roll'!$O$7*(1+Assumptions!$C$64)^(DS$8-'Rent Roll'!$P$7)*'Rent Roll'!$E$7/12),0)),IF(AND(DS19&lt;=3,DS20&gt;=0),'Rent Roll'!$F$7*DS$15,0))</f>
        <v>9847.222628909974</v>
      </c>
      <c r="DT26" s="95">
        <f>'Rent Roll'!$G$7*IF(DT19=0,IF('Rent Roll'!$N$7="NNN",'Rent Roll'!$F$7*DT$15,IF('Rent Roll'!$N$7="NNN capped",'Rent Roll'!$F$7*(DT$12+DT$13)+MIN('Rent Roll'!$F$7*DT$14,'Rent Roll'!$O$7*(1+Assumptions!$C$64)^(DT$8-'Rent Roll'!$P$7)*'Rent Roll'!$E$7/12),0)),IF(AND(DT19&lt;=3,DT20&gt;=0),'Rent Roll'!$F$7*DT$15,0))</f>
        <v>9847.222628909974</v>
      </c>
      <c r="DU26" s="95">
        <f>'Rent Roll'!$G$7*IF(DU19=0,IF('Rent Roll'!$N$7="NNN",'Rent Roll'!$F$7*DU$15,IF('Rent Roll'!$N$7="NNN capped",'Rent Roll'!$F$7*(DU$12+DU$13)+MIN('Rent Roll'!$F$7*DU$14,'Rent Roll'!$O$7*(1+Assumptions!$C$64)^(DU$8-'Rent Roll'!$P$7)*'Rent Roll'!$E$7/12),0)),IF(AND(DU19&lt;=3,DU20&gt;=0),'Rent Roll'!$F$7*DU$15,0))</f>
        <v>9847.222628909974</v>
      </c>
      <c r="DV26" s="95">
        <f>'Rent Roll'!$G$7*IF(DV19=0,IF('Rent Roll'!$N$7="NNN",'Rent Roll'!$F$7*DV$15,IF('Rent Roll'!$N$7="NNN capped",'Rent Roll'!$F$7*(DV$12+DV$13)+MIN('Rent Roll'!$F$7*DV$14,'Rent Roll'!$O$7*(1+Assumptions!$C$64)^(DV$8-'Rent Roll'!$P$7)*'Rent Roll'!$E$7/12),0)),IF(AND(DV19&lt;=3,DV20&gt;=0),'Rent Roll'!$F$7*DV$15,0))</f>
        <v>9847.222628909974</v>
      </c>
      <c r="DW26" s="95">
        <f>'Rent Roll'!$G$7*IF(DW19=0,IF('Rent Roll'!$N$7="NNN",'Rent Roll'!$F$7*DW$15,IF('Rent Roll'!$N$7="NNN capped",'Rent Roll'!$F$7*(DW$12+DW$13)+MIN('Rent Roll'!$F$7*DW$14,'Rent Roll'!$O$7*(1+Assumptions!$C$64)^(DW$8-'Rent Roll'!$P$7)*'Rent Roll'!$E$7/12),0)),IF(AND(DW19&lt;=3,DW20&gt;=0),'Rent Roll'!$F$7*DW$15,0))</f>
        <v>9847.222628909974</v>
      </c>
      <c r="DX26" s="95">
        <f>'Rent Roll'!$G$7*IF(DX19=0,IF('Rent Roll'!$N$7="NNN",'Rent Roll'!$F$7*DX$15,IF('Rent Roll'!$N$7="NNN capped",'Rent Roll'!$F$7*(DX$12+DX$13)+MIN('Rent Roll'!$F$7*DX$14,'Rent Roll'!$O$7*(1+Assumptions!$C$64)^(DX$8-'Rent Roll'!$P$7)*'Rent Roll'!$E$7/12),0)),IF(AND(DX19&lt;=3,DX20&gt;=0),'Rent Roll'!$F$7*DX$15,0))</f>
        <v>10075.090597376884</v>
      </c>
      <c r="DY26" s="95">
        <f>'Rent Roll'!$G$7*IF(DY19=0,IF('Rent Roll'!$N$7="NNN",'Rent Roll'!$F$7*DY$15,IF('Rent Roll'!$N$7="NNN capped",'Rent Roll'!$F$7*(DY$12+DY$13)+MIN('Rent Roll'!$F$7*DY$14,'Rent Roll'!$O$7*(1+Assumptions!$C$64)^(DY$8-'Rent Roll'!$P$7)*'Rent Roll'!$E$7/12),0)),IF(AND(DY19&lt;=3,DY20&gt;=0),'Rent Roll'!$F$7*DY$15,0))</f>
        <v>10075.090597376884</v>
      </c>
      <c r="DZ26" s="95">
        <f>'Rent Roll'!$G$7*IF(DZ19=0,IF('Rent Roll'!$N$7="NNN",'Rent Roll'!$F$7*DZ$15,IF('Rent Roll'!$N$7="NNN capped",'Rent Roll'!$F$7*(DZ$12+DZ$13)+MIN('Rent Roll'!$F$7*DZ$14,'Rent Roll'!$O$7*(1+Assumptions!$C$64)^(DZ$8-'Rent Roll'!$P$7)*'Rent Roll'!$E$7/12),0)),IF(AND(DZ19&lt;=3,DZ20&gt;=0),'Rent Roll'!$F$7*DZ$15,0))</f>
        <v>10075.090597376884</v>
      </c>
      <c r="EA26" s="95">
        <f>'Rent Roll'!$G$7*IF(EA19=0,IF('Rent Roll'!$N$7="NNN",'Rent Roll'!$F$7*EA$15,IF('Rent Roll'!$N$7="NNN capped",'Rent Roll'!$F$7*(EA$12+EA$13)+MIN('Rent Roll'!$F$7*EA$14,'Rent Roll'!$O$7*(1+Assumptions!$C$64)^(EA$8-'Rent Roll'!$P$7)*'Rent Roll'!$E$7/12),0)),IF(AND(EA19&lt;=3,EA20&gt;=0),'Rent Roll'!$F$7*EA$15,0))</f>
        <v>10075.090597376884</v>
      </c>
      <c r="EB26" s="95">
        <f>'Rent Roll'!$G$7*IF(EB19=0,IF('Rent Roll'!$N$7="NNN",'Rent Roll'!$F$7*EB$15,IF('Rent Roll'!$N$7="NNN capped",'Rent Roll'!$F$7*(EB$12+EB$13)+MIN('Rent Roll'!$F$7*EB$14,'Rent Roll'!$O$7*(1+Assumptions!$C$64)^(EB$8-'Rent Roll'!$P$7)*'Rent Roll'!$E$7/12),0)),IF(AND(EB19&lt;=3,EB20&gt;=0),'Rent Roll'!$F$7*EB$15,0))</f>
        <v>10075.090597376884</v>
      </c>
      <c r="EC26" s="95">
        <f>'Rent Roll'!$G$7*IF(EC19=0,IF('Rent Roll'!$N$7="NNN",'Rent Roll'!$F$7*EC$15,IF('Rent Roll'!$N$7="NNN capped",'Rent Roll'!$F$7*(EC$12+EC$13)+MIN('Rent Roll'!$F$7*EC$14,'Rent Roll'!$O$7*(1+Assumptions!$C$64)^(EC$8-'Rent Roll'!$P$7)*'Rent Roll'!$E$7/12),0)),IF(AND(EC19&lt;=3,EC20&gt;=0),'Rent Roll'!$F$7*EC$15,0))</f>
        <v>10075.090597376884</v>
      </c>
      <c r="ED26" s="95">
        <f>'Rent Roll'!$G$7*IF(ED19=0,IF('Rent Roll'!$N$7="NNN",'Rent Roll'!$F$7*ED$15,IF('Rent Roll'!$N$7="NNN capped",'Rent Roll'!$F$7*(ED$12+ED$13)+MIN('Rent Roll'!$F$7*ED$14,'Rent Roll'!$O$7*(1+Assumptions!$C$64)^(ED$8-'Rent Roll'!$P$7)*'Rent Roll'!$E$7/12),0)),IF(AND(ED19&lt;=3,ED20&gt;=0),'Rent Roll'!$F$7*ED$15,0))</f>
        <v>10075.090597376884</v>
      </c>
      <c r="EE26" s="95">
        <f>'Rent Roll'!$G$7*IF(EE19=0,IF('Rent Roll'!$N$7="NNN",'Rent Roll'!$F$7*EE$15,IF('Rent Roll'!$N$7="NNN capped",'Rent Roll'!$F$7*(EE$12+EE$13)+MIN('Rent Roll'!$F$7*EE$14,'Rent Roll'!$O$7*(1+Assumptions!$C$64)^(EE$8-'Rent Roll'!$P$7)*'Rent Roll'!$E$7/12),0)),IF(AND(EE19&lt;=3,EE20&gt;=0),'Rent Roll'!$F$7*EE$15,0))</f>
        <v>10075.090597376884</v>
      </c>
      <c r="EF26" s="95">
        <f>'Rent Roll'!$G$7*IF(EF19=0,IF('Rent Roll'!$N$7="NNN",'Rent Roll'!$F$7*EF$15,IF('Rent Roll'!$N$7="NNN capped",'Rent Roll'!$F$7*(EF$12+EF$13)+MIN('Rent Roll'!$F$7*EF$14,'Rent Roll'!$O$7*(1+Assumptions!$C$64)^(EF$8-'Rent Roll'!$P$7)*'Rent Roll'!$E$7/12),0)),IF(AND(EF19&lt;=3,EF20&gt;=0),'Rent Roll'!$F$7*EF$15,0))</f>
        <v>10075.090597376884</v>
      </c>
      <c r="EG26" s="95">
        <f>'Rent Roll'!$G$7*IF(EG19=0,IF('Rent Roll'!$N$7="NNN",'Rent Roll'!$F$7*EG$15,IF('Rent Roll'!$N$7="NNN capped",'Rent Roll'!$F$7*(EG$12+EG$13)+MIN('Rent Roll'!$F$7*EG$14,'Rent Roll'!$O$7*(1+Assumptions!$C$64)^(EG$8-'Rent Roll'!$P$7)*'Rent Roll'!$E$7/12),0)),IF(AND(EG19&lt;=3,EG20&gt;=0),'Rent Roll'!$F$7*EG$15,0))</f>
        <v>10075.090597376884</v>
      </c>
      <c r="EH26" s="95">
        <f>'Rent Roll'!$G$7*IF(EH19=0,IF('Rent Roll'!$N$7="NNN",'Rent Roll'!$F$7*EH$15,IF('Rent Roll'!$N$7="NNN capped",'Rent Roll'!$F$7*(EH$12+EH$13)+MIN('Rent Roll'!$F$7*EH$14,'Rent Roll'!$O$7*(1+Assumptions!$C$64)^(EH$8-'Rent Roll'!$P$7)*'Rent Roll'!$E$7/12),0)),IF(AND(EH19&lt;=3,EH20&gt;=0),'Rent Roll'!$F$7*EH$15,0))</f>
        <v>10075.090597376884</v>
      </c>
      <c r="EI26" s="95">
        <f>'Rent Roll'!$G$7*IF(EI19=0,IF('Rent Roll'!$N$7="NNN",'Rent Roll'!$F$7*EI$15,IF('Rent Roll'!$N$7="NNN capped",'Rent Roll'!$F$7*(EI$12+EI$13)+MIN('Rent Roll'!$F$7*EI$14,'Rent Roll'!$O$7*(1+Assumptions!$C$64)^(EI$8-'Rent Roll'!$P$7)*'Rent Roll'!$E$7/12),0)),IF(AND(EI19&lt;=3,EI20&gt;=0),'Rent Roll'!$F$7*EI$15,0))</f>
        <v>10075.090597376884</v>
      </c>
    </row>
    <row r="27">
      <c r="B27" t="s" s="23">
        <v>397</v>
      </c>
      <c r="C27" t="s" s="118">
        <v>10</v>
      </c>
      <c r="D27" t="s" s="118">
        <v>435</v>
      </c>
      <c r="H27" s="95">
        <f>IF(AND(H19&gt;=1,H19&lt;=3,H20=0),-CHOOSE(H19,Rollover!$R$7,Rollover!$AE$7,Rollover!$AR$7),0)</f>
        <v>0</v>
      </c>
      <c r="I27" s="95">
        <f>IF(AND(I19&gt;=1,I19&lt;=3,I20=0),-CHOOSE(I19,Rollover!$R$7,Rollover!$AE$7,Rollover!$AR$7),0)</f>
        <v>0</v>
      </c>
      <c r="J27" s="95">
        <f>IF(AND(J19&gt;=1,J19&lt;=3,J20=0),-CHOOSE(J19,Rollover!$R$7,Rollover!$AE$7,Rollover!$AR$7),0)</f>
        <v>0</v>
      </c>
      <c r="K27" s="95">
        <f>IF(AND(K19&gt;=1,K19&lt;=3,K20=0),-CHOOSE(K19,Rollover!$R$7,Rollover!$AE$7,Rollover!$AR$7),0)</f>
        <v>0</v>
      </c>
      <c r="L27" s="95">
        <f>IF(AND(L19&gt;=1,L19&lt;=3,L20=0),-CHOOSE(L19,Rollover!$R$7,Rollover!$AE$7,Rollover!$AR$7),0)</f>
        <v>0</v>
      </c>
      <c r="M27" s="95">
        <f>IF(AND(M19&gt;=1,M19&lt;=3,M20=0),-CHOOSE(M19,Rollover!$R$7,Rollover!$AE$7,Rollover!$AR$7),0)</f>
        <v>0</v>
      </c>
      <c r="N27" s="95">
        <f>IF(AND(N19&gt;=1,N19&lt;=3,N20=0),-CHOOSE(N19,Rollover!$R$7,Rollover!$AE$7,Rollover!$AR$7),0)</f>
        <v>0</v>
      </c>
      <c r="O27" s="95">
        <f>IF(AND(O19&gt;=1,O19&lt;=3,O20=0),-CHOOSE(O19,Rollover!$R$7,Rollover!$AE$7,Rollover!$AR$7),0)</f>
        <v>0</v>
      </c>
      <c r="P27" s="95">
        <f>IF(AND(P19&gt;=1,P19&lt;=3,P20=0),-CHOOSE(P19,Rollover!$R$7,Rollover!$AE$7,Rollover!$AR$7),0)</f>
        <v>0</v>
      </c>
      <c r="Q27" s="95">
        <f>IF(AND(Q19&gt;=1,Q19&lt;=3,Q20=0),-CHOOSE(Q19,Rollover!$R$7,Rollover!$AE$7,Rollover!$AR$7),0)</f>
        <v>0</v>
      </c>
      <c r="R27" s="95">
        <f>IF(AND(R19&gt;=1,R19&lt;=3,R20=0),-CHOOSE(R19,Rollover!$R$7,Rollover!$AE$7,Rollover!$AR$7),0)</f>
        <v>0</v>
      </c>
      <c r="S27" s="95">
        <f>IF(AND(S19&gt;=1,S19&lt;=3,S20=0),-CHOOSE(S19,Rollover!$R$7,Rollover!$AE$7,Rollover!$AR$7),0)</f>
        <v>0</v>
      </c>
      <c r="T27" s="95">
        <f>IF(AND(T19&gt;=1,T19&lt;=3,T20=0),-CHOOSE(T19,Rollover!$R$7,Rollover!$AE$7,Rollover!$AR$7),0)</f>
        <v>0</v>
      </c>
      <c r="U27" s="95">
        <f>IF(AND(U19&gt;=1,U19&lt;=3,U20=0),-CHOOSE(U19,Rollover!$R$7,Rollover!$AE$7,Rollover!$AR$7),0)</f>
        <v>0</v>
      </c>
      <c r="V27" s="95">
        <f>IF(AND(V19&gt;=1,V19&lt;=3,V20=0),-CHOOSE(V19,Rollover!$R$7,Rollover!$AE$7,Rollover!$AR$7),0)</f>
        <v>0</v>
      </c>
      <c r="W27" s="95">
        <f>IF(AND(W19&gt;=1,W19&lt;=3,W20=0),-CHOOSE(W19,Rollover!$R$7,Rollover!$AE$7,Rollover!$AR$7),0)</f>
        <v>0</v>
      </c>
      <c r="X27" s="95">
        <f>IF(AND(X19&gt;=1,X19&lt;=3,X20=0),-CHOOSE(X19,Rollover!$R$7,Rollover!$AE$7,Rollover!$AR$7),0)</f>
        <v>0</v>
      </c>
      <c r="Y27" s="95">
        <f>IF(AND(Y19&gt;=1,Y19&lt;=3,Y20=0),-CHOOSE(Y19,Rollover!$R$7,Rollover!$AE$7,Rollover!$AR$7),0)</f>
        <v>0</v>
      </c>
      <c r="Z27" s="95">
        <f>IF(AND(Z19&gt;=1,Z19&lt;=3,Z20=0),-CHOOSE(Z19,Rollover!$R$7,Rollover!$AE$7,Rollover!$AR$7),0)</f>
        <v>0</v>
      </c>
      <c r="AA27" s="95">
        <f>IF(AND(AA19&gt;=1,AA19&lt;=3,AA20=0),-CHOOSE(AA19,Rollover!$R$7,Rollover!$AE$7,Rollover!$AR$7),0)</f>
        <v>0</v>
      </c>
      <c r="AB27" s="95">
        <f>IF(AND(AB19&gt;=1,AB19&lt;=3,AB20=0),-CHOOSE(AB19,Rollover!$R$7,Rollover!$AE$7,Rollover!$AR$7),0)</f>
        <v>0</v>
      </c>
      <c r="AC27" s="95">
        <f>IF(AND(AC19&gt;=1,AC19&lt;=3,AC20=0),-CHOOSE(AC19,Rollover!$R$7,Rollover!$AE$7,Rollover!$AR$7),0)</f>
        <v>0</v>
      </c>
      <c r="AD27" s="95">
        <f>IF(AND(AD19&gt;=1,AD19&lt;=3,AD20=0),-CHOOSE(AD19,Rollover!$R$7,Rollover!$AE$7,Rollover!$AR$7),0)</f>
        <v>0</v>
      </c>
      <c r="AE27" s="95">
        <f>IF(AND(AE19&gt;=1,AE19&lt;=3,AE20=0),-CHOOSE(AE19,Rollover!$R$7,Rollover!$AE$7,Rollover!$AR$7),0)</f>
        <v>0</v>
      </c>
      <c r="AF27" s="95">
        <f>IF(AND(AF19&gt;=1,AF19&lt;=3,AF20=0),-CHOOSE(AF19,Rollover!$R$7,Rollover!$AE$7,Rollover!$AR$7),0)</f>
        <v>0</v>
      </c>
      <c r="AG27" s="95">
        <f>IF(AND(AG19&gt;=1,AG19&lt;=3,AG20=0),-CHOOSE(AG19,Rollover!$R$7,Rollover!$AE$7,Rollover!$AR$7),0)</f>
        <v>0</v>
      </c>
      <c r="AH27" s="95">
        <f>IF(AND(AH19&gt;=1,AH19&lt;=3,AH20=0),-CHOOSE(AH19,Rollover!$R$7,Rollover!$AE$7,Rollover!$AR$7),0)</f>
        <v>0</v>
      </c>
      <c r="AI27" s="95">
        <f>IF(AND(AI19&gt;=1,AI19&lt;=3,AI20=0),-CHOOSE(AI19,Rollover!$R$7,Rollover!$AE$7,Rollover!$AR$7),0)</f>
        <v>0</v>
      </c>
      <c r="AJ27" s="95">
        <f>IF(AND(AJ19&gt;=1,AJ19&lt;=3,AJ20=0),-CHOOSE(AJ19,Rollover!$R$7,Rollover!$AE$7,Rollover!$AR$7),0)</f>
        <v>0</v>
      </c>
      <c r="AK27" s="95">
        <f>IF(AND(AK19&gt;=1,AK19&lt;=3,AK20=0),-CHOOSE(AK19,Rollover!$R$7,Rollover!$AE$7,Rollover!$AR$7),0)</f>
        <v>0</v>
      </c>
      <c r="AL27" s="95">
        <f>IF(AND(AL19&gt;=1,AL19&lt;=3,AL20=0),-CHOOSE(AL19,Rollover!$R$7,Rollover!$AE$7,Rollover!$AR$7),0)</f>
        <v>0</v>
      </c>
      <c r="AM27" s="95">
        <f>IF(AND(AM19&gt;=1,AM19&lt;=3,AM20=0),-CHOOSE(AM19,Rollover!$R$7,Rollover!$AE$7,Rollover!$AR$7),0)</f>
        <v>0</v>
      </c>
      <c r="AN27" s="95">
        <f>IF(AND(AN19&gt;=1,AN19&lt;=3,AN20=0),-CHOOSE(AN19,Rollover!$R$7,Rollover!$AE$7,Rollover!$AR$7),0)</f>
        <v>0</v>
      </c>
      <c r="AO27" s="95">
        <f>IF(AND(AO19&gt;=1,AO19&lt;=3,AO20=0),-CHOOSE(AO19,Rollover!$R$7,Rollover!$AE$7,Rollover!$AR$7),0)</f>
        <v>0</v>
      </c>
      <c r="AP27" s="95">
        <f>IF(AND(AP19&gt;=1,AP19&lt;=3,AP20=0),-CHOOSE(AP19,Rollover!$R$7,Rollover!$AE$7,Rollover!$AR$7),0)</f>
        <v>0</v>
      </c>
      <c r="AQ27" s="95">
        <f>IF(AND(AQ19&gt;=1,AQ19&lt;=3,AQ20=0),-CHOOSE(AQ19,Rollover!$R$7,Rollover!$AE$7,Rollover!$AR$7),0)</f>
        <v>0</v>
      </c>
      <c r="AR27" s="95">
        <f>IF(AND(AR19&gt;=1,AR19&lt;=3,AR20=0),-CHOOSE(AR19,Rollover!$R$7,Rollover!$AE$7,Rollover!$AR$7),0)</f>
        <v>0</v>
      </c>
      <c r="AS27" s="95">
        <f>IF(AND(AS19&gt;=1,AS19&lt;=3,AS20=0),-CHOOSE(AS19,Rollover!$R$7,Rollover!$AE$7,Rollover!$AR$7),0)</f>
        <v>0</v>
      </c>
      <c r="AT27" s="95">
        <f>IF(AND(AT19&gt;=1,AT19&lt;=3,AT20=0),-CHOOSE(AT19,Rollover!$R$7,Rollover!$AE$7,Rollover!$AR$7),0)</f>
        <v>0</v>
      </c>
      <c r="AU27" s="95">
        <f>IF(AND(AU19&gt;=1,AU19&lt;=3,AU20=0),-CHOOSE(AU19,Rollover!$R$7,Rollover!$AE$7,Rollover!$AR$7),0)</f>
        <v>0</v>
      </c>
      <c r="AV27" s="95">
        <f>IF(AND(AV19&gt;=1,AV19&lt;=3,AV20=0),-CHOOSE(AV19,Rollover!$R$7,Rollover!$AE$7,Rollover!$AR$7),0)</f>
        <v>0</v>
      </c>
      <c r="AW27" s="95">
        <f>IF(AND(AW19&gt;=1,AW19&lt;=3,AW20=0),-CHOOSE(AW19,Rollover!$R$7,Rollover!$AE$7,Rollover!$AR$7),0)</f>
        <v>0</v>
      </c>
      <c r="AX27" s="95">
        <f>IF(AND(AX19&gt;=1,AX19&lt;=3,AX20=0),-CHOOSE(AX19,Rollover!$R$7,Rollover!$AE$7,Rollover!$AR$7),0)</f>
        <v>0</v>
      </c>
      <c r="AY27" s="95">
        <f>IF(AND(AY19&gt;=1,AY19&lt;=3,AY20=0),-CHOOSE(AY19,Rollover!$R$7,Rollover!$AE$7,Rollover!$AR$7),0)</f>
        <v>0</v>
      </c>
      <c r="AZ27" s="95">
        <f>IF(AND(AZ19&gt;=1,AZ19&lt;=3,AZ20=0),-CHOOSE(AZ19,Rollover!$R$7,Rollover!$AE$7,Rollover!$AR$7),0)</f>
        <v>0</v>
      </c>
      <c r="BA27" s="95">
        <f>IF(AND(BA19&gt;=1,BA19&lt;=3,BA20=0),-CHOOSE(BA19,Rollover!$R$7,Rollover!$AE$7,Rollover!$AR$7),0)</f>
        <v>0</v>
      </c>
      <c r="BB27" s="95">
        <f>IF(AND(BB19&gt;=1,BB19&lt;=3,BB20=0),-CHOOSE(BB19,Rollover!$R$7,Rollover!$AE$7,Rollover!$AR$7),0)</f>
        <v>0</v>
      </c>
      <c r="BC27" s="95">
        <f>IF(AND(BC19&gt;=1,BC19&lt;=3,BC20=0),-CHOOSE(BC19,Rollover!$R$7,Rollover!$AE$7,Rollover!$AR$7),0)</f>
        <v>0</v>
      </c>
      <c r="BD27" s="95">
        <f>IF(AND(BD19&gt;=1,BD19&lt;=3,BD20=0),-CHOOSE(BD19,Rollover!$R$7,Rollover!$AE$7,Rollover!$AR$7),0)</f>
        <v>0</v>
      </c>
      <c r="BE27" s="95">
        <f>IF(AND(BE19&gt;=1,BE19&lt;=3,BE20=0),-CHOOSE(BE19,Rollover!$R$7,Rollover!$AE$7,Rollover!$AR$7),0)</f>
        <v>0</v>
      </c>
      <c r="BF27" s="95">
        <f>IF(AND(BF19&gt;=1,BF19&lt;=3,BF20=0),-CHOOSE(BF19,Rollover!$R$7,Rollover!$AE$7,Rollover!$AR$7),0)</f>
        <v>0</v>
      </c>
      <c r="BG27" s="95">
        <f>IF(AND(BG19&gt;=1,BG19&lt;=3,BG20=0),-CHOOSE(BG19,Rollover!$R$7,Rollover!$AE$7,Rollover!$AR$7),0)</f>
        <v>0</v>
      </c>
      <c r="BH27" s="95">
        <f>IF(AND(BH19&gt;=1,BH19&lt;=3,BH20=0),-CHOOSE(BH19,Rollover!$R$7,Rollover!$AE$7,Rollover!$AR$7),0)</f>
        <v>0</v>
      </c>
      <c r="BI27" s="95">
        <f>IF(AND(BI19&gt;=1,BI19&lt;=3,BI20=0),-CHOOSE(BI19,Rollover!$R$7,Rollover!$AE$7,Rollover!$AR$7),0)</f>
        <v>0</v>
      </c>
      <c r="BJ27" s="95">
        <f>IF(AND(BJ19&gt;=1,BJ19&lt;=3,BJ20=0),-CHOOSE(BJ19,Rollover!$R$7,Rollover!$AE$7,Rollover!$AR$7),0)</f>
        <v>0</v>
      </c>
      <c r="BK27" s="95">
        <f>IF(AND(BK19&gt;=1,BK19&lt;=3,BK20=0),-CHOOSE(BK19,Rollover!$R$7,Rollover!$AE$7,Rollover!$AR$7),0)</f>
        <v>0</v>
      </c>
      <c r="BL27" s="95">
        <f>IF(AND(BL19&gt;=1,BL19&lt;=3,BL20=0),-CHOOSE(BL19,Rollover!$R$7,Rollover!$AE$7,Rollover!$AR$7),0)</f>
        <v>0</v>
      </c>
      <c r="BM27" s="95">
        <f>IF(AND(BM19&gt;=1,BM19&lt;=3,BM20=0),-CHOOSE(BM19,Rollover!$R$7,Rollover!$AE$7,Rollover!$AR$7),0)</f>
        <v>0</v>
      </c>
      <c r="BN27" s="95">
        <f>IF(AND(BN19&gt;=1,BN19&lt;=3,BN20=0),-CHOOSE(BN19,Rollover!$R$7,Rollover!$AE$7,Rollover!$AR$7),0)</f>
        <v>0</v>
      </c>
      <c r="BO27" s="95">
        <f>IF(AND(BO19&gt;=1,BO19&lt;=3,BO20=0),-CHOOSE(BO19,Rollover!$R$7,Rollover!$AE$7,Rollover!$AR$7),0)</f>
        <v>0</v>
      </c>
      <c r="BP27" s="95">
        <f>IF(AND(BP19&gt;=1,BP19&lt;=3,BP20=0),-CHOOSE(BP19,Rollover!$R$7,Rollover!$AE$7,Rollover!$AR$7),0)</f>
        <v>0</v>
      </c>
      <c r="BQ27" s="95">
        <f>IF(AND(BQ19&gt;=1,BQ19&lt;=3,BQ20=0),-CHOOSE(BQ19,Rollover!$R$7,Rollover!$AE$7,Rollover!$AR$7),0)</f>
        <v>0</v>
      </c>
      <c r="BR27" s="95">
        <f>IF(AND(BR19&gt;=1,BR19&lt;=3,BR20=0),-CHOOSE(BR19,Rollover!$R$7,Rollover!$AE$7,Rollover!$AR$7),0)</f>
        <v>0</v>
      </c>
      <c r="BS27" s="95">
        <f>IF(AND(BS19&gt;=1,BS19&lt;=3,BS20=0),-CHOOSE(BS19,Rollover!$R$7,Rollover!$AE$7,Rollover!$AR$7),0)</f>
        <v>0</v>
      </c>
      <c r="BT27" s="95">
        <f>IF(AND(BT19&gt;=1,BT19&lt;=3,BT20=0),-CHOOSE(BT19,Rollover!$R$7,Rollover!$AE$7,Rollover!$AR$7),0)</f>
        <v>0</v>
      </c>
      <c r="BU27" s="95">
        <f>IF(AND(BU19&gt;=1,BU19&lt;=3,BU20=0),-CHOOSE(BU19,Rollover!$R$7,Rollover!$AE$7,Rollover!$AR$7),0)</f>
        <v>0</v>
      </c>
      <c r="BV27" s="95">
        <f>IF(AND(BV19&gt;=1,BV19&lt;=3,BV20=0),-CHOOSE(BV19,Rollover!$R$7,Rollover!$AE$7,Rollover!$AR$7),0)</f>
        <v>0</v>
      </c>
      <c r="BW27" s="95">
        <f>IF(AND(BW19&gt;=1,BW19&lt;=3,BW20=0),-CHOOSE(BW19,Rollover!$R$7,Rollover!$AE$7,Rollover!$AR$7),0)</f>
        <v>0</v>
      </c>
      <c r="BX27" s="95">
        <f>IF(AND(BX19&gt;=1,BX19&lt;=3,BX20=0),-CHOOSE(BX19,Rollover!$R$7,Rollover!$AE$7,Rollover!$AR$7),0)</f>
        <v>-20345.260003965006</v>
      </c>
      <c r="BY27" s="95">
        <f>IF(AND(BY19&gt;=1,BY19&lt;=3,BY20=0),-CHOOSE(BY19,Rollover!$R$7,Rollover!$AE$7,Rollover!$AR$7),0)</f>
        <v>0</v>
      </c>
      <c r="BZ27" s="95">
        <f>IF(AND(BZ19&gt;=1,BZ19&lt;=3,BZ20=0),-CHOOSE(BZ19,Rollover!$R$7,Rollover!$AE$7,Rollover!$AR$7),0)</f>
        <v>0</v>
      </c>
      <c r="CA27" s="95">
        <f>IF(AND(CA19&gt;=1,CA19&lt;=3,CA20=0),-CHOOSE(CA19,Rollover!$R$7,Rollover!$AE$7,Rollover!$AR$7),0)</f>
        <v>0</v>
      </c>
      <c r="CB27" s="95">
        <f>IF(AND(CB19&gt;=1,CB19&lt;=3,CB20=0),-CHOOSE(CB19,Rollover!$R$7,Rollover!$AE$7,Rollover!$AR$7),0)</f>
        <v>0</v>
      </c>
      <c r="CC27" s="95">
        <f>IF(AND(CC19&gt;=1,CC19&lt;=3,CC20=0),-CHOOSE(CC19,Rollover!$R$7,Rollover!$AE$7,Rollover!$AR$7),0)</f>
        <v>0</v>
      </c>
      <c r="CD27" s="95">
        <f>IF(AND(CD19&gt;=1,CD19&lt;=3,CD20=0),-CHOOSE(CD19,Rollover!$R$7,Rollover!$AE$7,Rollover!$AR$7),0)</f>
        <v>0</v>
      </c>
      <c r="CE27" s="95">
        <f>IF(AND(CE19&gt;=1,CE19&lt;=3,CE20=0),-CHOOSE(CE19,Rollover!$R$7,Rollover!$AE$7,Rollover!$AR$7),0)</f>
        <v>0</v>
      </c>
      <c r="CF27" s="95">
        <f>IF(AND(CF19&gt;=1,CF19&lt;=3,CF20=0),-CHOOSE(CF19,Rollover!$R$7,Rollover!$AE$7,Rollover!$AR$7),0)</f>
        <v>0</v>
      </c>
      <c r="CG27" s="95">
        <f>IF(AND(CG19&gt;=1,CG19&lt;=3,CG20=0),-CHOOSE(CG19,Rollover!$R$7,Rollover!$AE$7,Rollover!$AR$7),0)</f>
        <v>0</v>
      </c>
      <c r="CH27" s="95">
        <f>IF(AND(CH19&gt;=1,CH19&lt;=3,CH20=0),-CHOOSE(CH19,Rollover!$R$7,Rollover!$AE$7,Rollover!$AR$7),0)</f>
        <v>0</v>
      </c>
      <c r="CI27" s="95">
        <f>IF(AND(CI19&gt;=1,CI19&lt;=3,CI20=0),-CHOOSE(CI19,Rollover!$R$7,Rollover!$AE$7,Rollover!$AR$7),0)</f>
        <v>0</v>
      </c>
      <c r="CJ27" s="95">
        <f>IF(AND(CJ19&gt;=1,CJ19&lt;=3,CJ20=0),-CHOOSE(CJ19,Rollover!$R$7,Rollover!$AE$7,Rollover!$AR$7),0)</f>
        <v>0</v>
      </c>
      <c r="CK27" s="95">
        <f>IF(AND(CK19&gt;=1,CK19&lt;=3,CK20=0),-CHOOSE(CK19,Rollover!$R$7,Rollover!$AE$7,Rollover!$AR$7),0)</f>
        <v>0</v>
      </c>
      <c r="CL27" s="95">
        <f>IF(AND(CL19&gt;=1,CL19&lt;=3,CL20=0),-CHOOSE(CL19,Rollover!$R$7,Rollover!$AE$7,Rollover!$AR$7),0)</f>
        <v>0</v>
      </c>
      <c r="CM27" s="95">
        <f>IF(AND(CM19&gt;=1,CM19&lt;=3,CM20=0),-CHOOSE(CM19,Rollover!$R$7,Rollover!$AE$7,Rollover!$AR$7),0)</f>
        <v>0</v>
      </c>
      <c r="CN27" s="95">
        <f>IF(AND(CN19&gt;=1,CN19&lt;=3,CN20=0),-CHOOSE(CN19,Rollover!$R$7,Rollover!$AE$7,Rollover!$AR$7),0)</f>
        <v>0</v>
      </c>
      <c r="CO27" s="95">
        <f>IF(AND(CO19&gt;=1,CO19&lt;=3,CO20=0),-CHOOSE(CO19,Rollover!$R$7,Rollover!$AE$7,Rollover!$AR$7),0)</f>
        <v>0</v>
      </c>
      <c r="CP27" s="95">
        <f>IF(AND(CP19&gt;=1,CP19&lt;=3,CP20=0),-CHOOSE(CP19,Rollover!$R$7,Rollover!$AE$7,Rollover!$AR$7),0)</f>
        <v>0</v>
      </c>
      <c r="CQ27" s="95">
        <f>IF(AND(CQ19&gt;=1,CQ19&lt;=3,CQ20=0),-CHOOSE(CQ19,Rollover!$R$7,Rollover!$AE$7,Rollover!$AR$7),0)</f>
        <v>0</v>
      </c>
      <c r="CR27" s="95">
        <f>IF(AND(CR19&gt;=1,CR19&lt;=3,CR20=0),-CHOOSE(CR19,Rollover!$R$7,Rollover!$AE$7,Rollover!$AR$7),0)</f>
        <v>0</v>
      </c>
      <c r="CS27" s="95">
        <f>IF(AND(CS19&gt;=1,CS19&lt;=3,CS20=0),-CHOOSE(CS19,Rollover!$R$7,Rollover!$AE$7,Rollover!$AR$7),0)</f>
        <v>0</v>
      </c>
      <c r="CT27" s="95">
        <f>IF(AND(CT19&gt;=1,CT19&lt;=3,CT20=0),-CHOOSE(CT19,Rollover!$R$7,Rollover!$AE$7,Rollover!$AR$7),0)</f>
        <v>0</v>
      </c>
      <c r="CU27" s="95">
        <f>IF(AND(CU19&gt;=1,CU19&lt;=3,CU20=0),-CHOOSE(CU19,Rollover!$R$7,Rollover!$AE$7,Rollover!$AR$7),0)</f>
        <v>0</v>
      </c>
      <c r="CV27" s="95">
        <f>IF(AND(CV19&gt;=1,CV19&lt;=3,CV20=0),-CHOOSE(CV19,Rollover!$R$7,Rollover!$AE$7,Rollover!$AR$7),0)</f>
        <v>0</v>
      </c>
      <c r="CW27" s="95">
        <f>IF(AND(CW19&gt;=1,CW19&lt;=3,CW20=0),-CHOOSE(CW19,Rollover!$R$7,Rollover!$AE$7,Rollover!$AR$7),0)</f>
        <v>0</v>
      </c>
      <c r="CX27" s="95">
        <f>IF(AND(CX19&gt;=1,CX19&lt;=3,CX20=0),-CHOOSE(CX19,Rollover!$R$7,Rollover!$AE$7,Rollover!$AR$7),0)</f>
        <v>0</v>
      </c>
      <c r="CY27" s="95">
        <f>IF(AND(CY19&gt;=1,CY19&lt;=3,CY20=0),-CHOOSE(CY19,Rollover!$R$7,Rollover!$AE$7,Rollover!$AR$7),0)</f>
        <v>0</v>
      </c>
      <c r="CZ27" s="95">
        <f>IF(AND(CZ19&gt;=1,CZ19&lt;=3,CZ20=0),-CHOOSE(CZ19,Rollover!$R$7,Rollover!$AE$7,Rollover!$AR$7),0)</f>
        <v>0</v>
      </c>
      <c r="DA27" s="95">
        <f>IF(AND(DA19&gt;=1,DA19&lt;=3,DA20=0),-CHOOSE(DA19,Rollover!$R$7,Rollover!$AE$7,Rollover!$AR$7),0)</f>
        <v>0</v>
      </c>
      <c r="DB27" s="95">
        <f>IF(AND(DB19&gt;=1,DB19&lt;=3,DB20=0),-CHOOSE(DB19,Rollover!$R$7,Rollover!$AE$7,Rollover!$AR$7),0)</f>
        <v>0</v>
      </c>
      <c r="DC27" s="95">
        <f>IF(AND(DC19&gt;=1,DC19&lt;=3,DC20=0),-CHOOSE(DC19,Rollover!$R$7,Rollover!$AE$7,Rollover!$AR$7),0)</f>
        <v>0</v>
      </c>
      <c r="DD27" s="95">
        <f>IF(AND(DD19&gt;=1,DD19&lt;=3,DD20=0),-CHOOSE(DD19,Rollover!$R$7,Rollover!$AE$7,Rollover!$AR$7),0)</f>
        <v>0</v>
      </c>
      <c r="DE27" s="95">
        <f>IF(AND(DE19&gt;=1,DE19&lt;=3,DE20=0),-CHOOSE(DE19,Rollover!$R$7,Rollover!$AE$7,Rollover!$AR$7),0)</f>
        <v>0</v>
      </c>
      <c r="DF27" s="95">
        <f>IF(AND(DF19&gt;=1,DF19&lt;=3,DF20=0),-CHOOSE(DF19,Rollover!$R$7,Rollover!$AE$7,Rollover!$AR$7),0)</f>
        <v>0</v>
      </c>
      <c r="DG27" s="95">
        <f>IF(AND(DG19&gt;=1,DG19&lt;=3,DG20=0),-CHOOSE(DG19,Rollover!$R$7,Rollover!$AE$7,Rollover!$AR$7),0)</f>
        <v>0</v>
      </c>
      <c r="DH27" s="95">
        <f>IF(AND(DH19&gt;=1,DH19&lt;=3,DH20=0),-CHOOSE(DH19,Rollover!$R$7,Rollover!$AE$7,Rollover!$AR$7),0)</f>
        <v>0</v>
      </c>
      <c r="DI27" s="95">
        <f>IF(AND(DI19&gt;=1,DI19&lt;=3,DI20=0),-CHOOSE(DI19,Rollover!$R$7,Rollover!$AE$7,Rollover!$AR$7),0)</f>
        <v>0</v>
      </c>
      <c r="DJ27" s="95">
        <f>IF(AND(DJ19&gt;=1,DJ19&lt;=3,DJ20=0),-CHOOSE(DJ19,Rollover!$R$7,Rollover!$AE$7,Rollover!$AR$7),0)</f>
        <v>0</v>
      </c>
      <c r="DK27" s="95">
        <f>IF(AND(DK19&gt;=1,DK19&lt;=3,DK20=0),-CHOOSE(DK19,Rollover!$R$7,Rollover!$AE$7,Rollover!$AR$7),0)</f>
        <v>0</v>
      </c>
      <c r="DL27" s="95">
        <f>IF(AND(DL19&gt;=1,DL19&lt;=3,DL20=0),-CHOOSE(DL19,Rollover!$R$7,Rollover!$AE$7,Rollover!$AR$7),0)</f>
        <v>0</v>
      </c>
      <c r="DM27" s="95">
        <f>IF(AND(DM19&gt;=1,DM19&lt;=3,DM20=0),-CHOOSE(DM19,Rollover!$R$7,Rollover!$AE$7,Rollover!$AR$7),0)</f>
        <v>0</v>
      </c>
      <c r="DN27" s="95">
        <f>IF(AND(DN19&gt;=1,DN19&lt;=3,DN20=0),-CHOOSE(DN19,Rollover!$R$7,Rollover!$AE$7,Rollover!$AR$7),0)</f>
        <v>0</v>
      </c>
      <c r="DO27" s="95">
        <f>IF(AND(DO19&gt;=1,DO19&lt;=3,DO20=0),-CHOOSE(DO19,Rollover!$R$7,Rollover!$AE$7,Rollover!$AR$7),0)</f>
        <v>0</v>
      </c>
      <c r="DP27" s="95">
        <f>IF(AND(DP19&gt;=1,DP19&lt;=3,DP20=0),-CHOOSE(DP19,Rollover!$R$7,Rollover!$AE$7,Rollover!$AR$7),0)</f>
        <v>0</v>
      </c>
      <c r="DQ27" s="95">
        <f>IF(AND(DQ19&gt;=1,DQ19&lt;=3,DQ20=0),-CHOOSE(DQ19,Rollover!$R$7,Rollover!$AE$7,Rollover!$AR$7),0)</f>
        <v>0</v>
      </c>
      <c r="DR27" s="95">
        <f>IF(AND(DR19&gt;=1,DR19&lt;=3,DR20=0),-CHOOSE(DR19,Rollover!$R$7,Rollover!$AE$7,Rollover!$AR$7),0)</f>
        <v>0</v>
      </c>
      <c r="DS27" s="95">
        <f>IF(AND(DS19&gt;=1,DS19&lt;=3,DS20=0),-CHOOSE(DS19,Rollover!$R$7,Rollover!$AE$7,Rollover!$AR$7),0)</f>
        <v>0</v>
      </c>
      <c r="DT27" s="95">
        <f>IF(AND(DT19&gt;=1,DT19&lt;=3,DT20=0),-CHOOSE(DT19,Rollover!$R$7,Rollover!$AE$7,Rollover!$AR$7),0)</f>
        <v>0</v>
      </c>
      <c r="DU27" s="95">
        <f>IF(AND(DU19&gt;=1,DU19&lt;=3,DU20=0),-CHOOSE(DU19,Rollover!$R$7,Rollover!$AE$7,Rollover!$AR$7),0)</f>
        <v>0</v>
      </c>
      <c r="DV27" s="95">
        <f>IF(AND(DV19&gt;=1,DV19&lt;=3,DV20=0),-CHOOSE(DV19,Rollover!$R$7,Rollover!$AE$7,Rollover!$AR$7),0)</f>
        <v>0</v>
      </c>
      <c r="DW27" s="95">
        <f>IF(AND(DW19&gt;=1,DW19&lt;=3,DW20=0),-CHOOSE(DW19,Rollover!$R$7,Rollover!$AE$7,Rollover!$AR$7),0)</f>
        <v>0</v>
      </c>
      <c r="DX27" s="95">
        <f>IF(AND(DX19&gt;=1,DX19&lt;=3,DX20=0),-CHOOSE(DX19,Rollover!$R$7,Rollover!$AE$7,Rollover!$AR$7),0)</f>
        <v>0</v>
      </c>
      <c r="DY27" s="95">
        <f>IF(AND(DY19&gt;=1,DY19&lt;=3,DY20=0),-CHOOSE(DY19,Rollover!$R$7,Rollover!$AE$7,Rollover!$AR$7),0)</f>
        <v>0</v>
      </c>
      <c r="DZ27" s="95">
        <f>IF(AND(DZ19&gt;=1,DZ19&lt;=3,DZ20=0),-CHOOSE(DZ19,Rollover!$R$7,Rollover!$AE$7,Rollover!$AR$7),0)</f>
        <v>0</v>
      </c>
      <c r="EA27" s="95">
        <f>IF(AND(EA19&gt;=1,EA19&lt;=3,EA20=0),-CHOOSE(EA19,Rollover!$R$7,Rollover!$AE$7,Rollover!$AR$7),0)</f>
        <v>0</v>
      </c>
      <c r="EB27" s="95">
        <f>IF(AND(EB19&gt;=1,EB19&lt;=3,EB20=0),-CHOOSE(EB19,Rollover!$R$7,Rollover!$AE$7,Rollover!$AR$7),0)</f>
        <v>0</v>
      </c>
      <c r="EC27" s="95">
        <f>IF(AND(EC19&gt;=1,EC19&lt;=3,EC20=0),-CHOOSE(EC19,Rollover!$R$7,Rollover!$AE$7,Rollover!$AR$7),0)</f>
        <v>0</v>
      </c>
      <c r="ED27" s="95">
        <f>IF(AND(ED19&gt;=1,ED19&lt;=3,ED20=0),-CHOOSE(ED19,Rollover!$R$7,Rollover!$AE$7,Rollover!$AR$7),0)</f>
        <v>0</v>
      </c>
      <c r="EE27" s="95">
        <f>IF(AND(EE19&gt;=1,EE19&lt;=3,EE20=0),-CHOOSE(EE19,Rollover!$R$7,Rollover!$AE$7,Rollover!$AR$7),0)</f>
        <v>0</v>
      </c>
      <c r="EF27" s="95">
        <f>IF(AND(EF19&gt;=1,EF19&lt;=3,EF20=0),-CHOOSE(EF19,Rollover!$R$7,Rollover!$AE$7,Rollover!$AR$7),0)</f>
        <v>0</v>
      </c>
      <c r="EG27" s="95">
        <f>IF(AND(EG19&gt;=1,EG19&lt;=3,EG20=0),-CHOOSE(EG19,Rollover!$R$7,Rollover!$AE$7,Rollover!$AR$7),0)</f>
        <v>0</v>
      </c>
      <c r="EH27" s="95">
        <f>IF(AND(EH19&gt;=1,EH19&lt;=3,EH20=0),-CHOOSE(EH19,Rollover!$R$7,Rollover!$AE$7,Rollover!$AR$7),0)</f>
        <v>0</v>
      </c>
      <c r="EI27" s="95">
        <f>IF(AND(EI19&gt;=1,EI19&lt;=3,EI20=0),-CHOOSE(EI19,Rollover!$R$7,Rollover!$AE$7,Rollover!$AR$7),0)</f>
        <v>0</v>
      </c>
    </row>
    <row r="28">
      <c r="B28" t="s" s="23">
        <v>398</v>
      </c>
      <c r="C28" t="s" s="118">
        <v>10</v>
      </c>
      <c r="D28" t="s" s="118">
        <v>436</v>
      </c>
      <c r="H28" s="95">
        <f>IF(AND(H19&gt;=1,H19&lt;=3,H20=0),-CHOOSE(H19,Rollover!$S$7,Rollover!$AF$7,Rollover!$AS$7),0)</f>
        <v>0</v>
      </c>
      <c r="I28" s="95">
        <f>IF(AND(I19&gt;=1,I19&lt;=3,I20=0),-CHOOSE(I19,Rollover!$S$7,Rollover!$AF$7,Rollover!$AS$7),0)</f>
        <v>0</v>
      </c>
      <c r="J28" s="95">
        <f>IF(AND(J19&gt;=1,J19&lt;=3,J20=0),-CHOOSE(J19,Rollover!$S$7,Rollover!$AF$7,Rollover!$AS$7),0)</f>
        <v>0</v>
      </c>
      <c r="K28" s="95">
        <f>IF(AND(K19&gt;=1,K19&lt;=3,K20=0),-CHOOSE(K19,Rollover!$S$7,Rollover!$AF$7,Rollover!$AS$7),0)</f>
        <v>0</v>
      </c>
      <c r="L28" s="95">
        <f>IF(AND(L19&gt;=1,L19&lt;=3,L20=0),-CHOOSE(L19,Rollover!$S$7,Rollover!$AF$7,Rollover!$AS$7),0)</f>
        <v>0</v>
      </c>
      <c r="M28" s="95">
        <f>IF(AND(M19&gt;=1,M19&lt;=3,M20=0),-CHOOSE(M19,Rollover!$S$7,Rollover!$AF$7,Rollover!$AS$7),0)</f>
        <v>0</v>
      </c>
      <c r="N28" s="95">
        <f>IF(AND(N19&gt;=1,N19&lt;=3,N20=0),-CHOOSE(N19,Rollover!$S$7,Rollover!$AF$7,Rollover!$AS$7),0)</f>
        <v>0</v>
      </c>
      <c r="O28" s="95">
        <f>IF(AND(O19&gt;=1,O19&lt;=3,O20=0),-CHOOSE(O19,Rollover!$S$7,Rollover!$AF$7,Rollover!$AS$7),0)</f>
        <v>0</v>
      </c>
      <c r="P28" s="95">
        <f>IF(AND(P19&gt;=1,P19&lt;=3,P20=0),-CHOOSE(P19,Rollover!$S$7,Rollover!$AF$7,Rollover!$AS$7),0)</f>
        <v>0</v>
      </c>
      <c r="Q28" s="95">
        <f>IF(AND(Q19&gt;=1,Q19&lt;=3,Q20=0),-CHOOSE(Q19,Rollover!$S$7,Rollover!$AF$7,Rollover!$AS$7),0)</f>
        <v>0</v>
      </c>
      <c r="R28" s="95">
        <f>IF(AND(R19&gt;=1,R19&lt;=3,R20=0),-CHOOSE(R19,Rollover!$S$7,Rollover!$AF$7,Rollover!$AS$7),0)</f>
        <v>0</v>
      </c>
      <c r="S28" s="95">
        <f>IF(AND(S19&gt;=1,S19&lt;=3,S20=0),-CHOOSE(S19,Rollover!$S$7,Rollover!$AF$7,Rollover!$AS$7),0)</f>
        <v>0</v>
      </c>
      <c r="T28" s="95">
        <f>IF(AND(T19&gt;=1,T19&lt;=3,T20=0),-CHOOSE(T19,Rollover!$S$7,Rollover!$AF$7,Rollover!$AS$7),0)</f>
        <v>0</v>
      </c>
      <c r="U28" s="95">
        <f>IF(AND(U19&gt;=1,U19&lt;=3,U20=0),-CHOOSE(U19,Rollover!$S$7,Rollover!$AF$7,Rollover!$AS$7),0)</f>
        <v>0</v>
      </c>
      <c r="V28" s="95">
        <f>IF(AND(V19&gt;=1,V19&lt;=3,V20=0),-CHOOSE(V19,Rollover!$S$7,Rollover!$AF$7,Rollover!$AS$7),0)</f>
        <v>0</v>
      </c>
      <c r="W28" s="95">
        <f>IF(AND(W19&gt;=1,W19&lt;=3,W20=0),-CHOOSE(W19,Rollover!$S$7,Rollover!$AF$7,Rollover!$AS$7),0)</f>
        <v>0</v>
      </c>
      <c r="X28" s="95">
        <f>IF(AND(X19&gt;=1,X19&lt;=3,X20=0),-CHOOSE(X19,Rollover!$S$7,Rollover!$AF$7,Rollover!$AS$7),0)</f>
        <v>0</v>
      </c>
      <c r="Y28" s="95">
        <f>IF(AND(Y19&gt;=1,Y19&lt;=3,Y20=0),-CHOOSE(Y19,Rollover!$S$7,Rollover!$AF$7,Rollover!$AS$7),0)</f>
        <v>0</v>
      </c>
      <c r="Z28" s="95">
        <f>IF(AND(Z19&gt;=1,Z19&lt;=3,Z20=0),-CHOOSE(Z19,Rollover!$S$7,Rollover!$AF$7,Rollover!$AS$7),0)</f>
        <v>0</v>
      </c>
      <c r="AA28" s="95">
        <f>IF(AND(AA19&gt;=1,AA19&lt;=3,AA20=0),-CHOOSE(AA19,Rollover!$S$7,Rollover!$AF$7,Rollover!$AS$7),0)</f>
        <v>0</v>
      </c>
      <c r="AB28" s="95">
        <f>IF(AND(AB19&gt;=1,AB19&lt;=3,AB20=0),-CHOOSE(AB19,Rollover!$S$7,Rollover!$AF$7,Rollover!$AS$7),0)</f>
        <v>0</v>
      </c>
      <c r="AC28" s="95">
        <f>IF(AND(AC19&gt;=1,AC19&lt;=3,AC20=0),-CHOOSE(AC19,Rollover!$S$7,Rollover!$AF$7,Rollover!$AS$7),0)</f>
        <v>0</v>
      </c>
      <c r="AD28" s="95">
        <f>IF(AND(AD19&gt;=1,AD19&lt;=3,AD20=0),-CHOOSE(AD19,Rollover!$S$7,Rollover!$AF$7,Rollover!$AS$7),0)</f>
        <v>0</v>
      </c>
      <c r="AE28" s="95">
        <f>IF(AND(AE19&gt;=1,AE19&lt;=3,AE20=0),-CHOOSE(AE19,Rollover!$S$7,Rollover!$AF$7,Rollover!$AS$7),0)</f>
        <v>0</v>
      </c>
      <c r="AF28" s="95">
        <f>IF(AND(AF19&gt;=1,AF19&lt;=3,AF20=0),-CHOOSE(AF19,Rollover!$S$7,Rollover!$AF$7,Rollover!$AS$7),0)</f>
        <v>0</v>
      </c>
      <c r="AG28" s="95">
        <f>IF(AND(AG19&gt;=1,AG19&lt;=3,AG20=0),-CHOOSE(AG19,Rollover!$S$7,Rollover!$AF$7,Rollover!$AS$7),0)</f>
        <v>0</v>
      </c>
      <c r="AH28" s="95">
        <f>IF(AND(AH19&gt;=1,AH19&lt;=3,AH20=0),-CHOOSE(AH19,Rollover!$S$7,Rollover!$AF$7,Rollover!$AS$7),0)</f>
        <v>0</v>
      </c>
      <c r="AI28" s="95">
        <f>IF(AND(AI19&gt;=1,AI19&lt;=3,AI20=0),-CHOOSE(AI19,Rollover!$S$7,Rollover!$AF$7,Rollover!$AS$7),0)</f>
        <v>0</v>
      </c>
      <c r="AJ28" s="95">
        <f>IF(AND(AJ19&gt;=1,AJ19&lt;=3,AJ20=0),-CHOOSE(AJ19,Rollover!$S$7,Rollover!$AF$7,Rollover!$AS$7),0)</f>
        <v>0</v>
      </c>
      <c r="AK28" s="95">
        <f>IF(AND(AK19&gt;=1,AK19&lt;=3,AK20=0),-CHOOSE(AK19,Rollover!$S$7,Rollover!$AF$7,Rollover!$AS$7),0)</f>
        <v>0</v>
      </c>
      <c r="AL28" s="95">
        <f>IF(AND(AL19&gt;=1,AL19&lt;=3,AL20=0),-CHOOSE(AL19,Rollover!$S$7,Rollover!$AF$7,Rollover!$AS$7),0)</f>
        <v>0</v>
      </c>
      <c r="AM28" s="95">
        <f>IF(AND(AM19&gt;=1,AM19&lt;=3,AM20=0),-CHOOSE(AM19,Rollover!$S$7,Rollover!$AF$7,Rollover!$AS$7),0)</f>
        <v>0</v>
      </c>
      <c r="AN28" s="95">
        <f>IF(AND(AN19&gt;=1,AN19&lt;=3,AN20=0),-CHOOSE(AN19,Rollover!$S$7,Rollover!$AF$7,Rollover!$AS$7),0)</f>
        <v>0</v>
      </c>
      <c r="AO28" s="95">
        <f>IF(AND(AO19&gt;=1,AO19&lt;=3,AO20=0),-CHOOSE(AO19,Rollover!$S$7,Rollover!$AF$7,Rollover!$AS$7),0)</f>
        <v>0</v>
      </c>
      <c r="AP28" s="95">
        <f>IF(AND(AP19&gt;=1,AP19&lt;=3,AP20=0),-CHOOSE(AP19,Rollover!$S$7,Rollover!$AF$7,Rollover!$AS$7),0)</f>
        <v>0</v>
      </c>
      <c r="AQ28" s="95">
        <f>IF(AND(AQ19&gt;=1,AQ19&lt;=3,AQ20=0),-CHOOSE(AQ19,Rollover!$S$7,Rollover!$AF$7,Rollover!$AS$7),0)</f>
        <v>0</v>
      </c>
      <c r="AR28" s="95">
        <f>IF(AND(AR19&gt;=1,AR19&lt;=3,AR20=0),-CHOOSE(AR19,Rollover!$S$7,Rollover!$AF$7,Rollover!$AS$7),0)</f>
        <v>0</v>
      </c>
      <c r="AS28" s="95">
        <f>IF(AND(AS19&gt;=1,AS19&lt;=3,AS20=0),-CHOOSE(AS19,Rollover!$S$7,Rollover!$AF$7,Rollover!$AS$7),0)</f>
        <v>0</v>
      </c>
      <c r="AT28" s="95">
        <f>IF(AND(AT19&gt;=1,AT19&lt;=3,AT20=0),-CHOOSE(AT19,Rollover!$S$7,Rollover!$AF$7,Rollover!$AS$7),0)</f>
        <v>0</v>
      </c>
      <c r="AU28" s="95">
        <f>IF(AND(AU19&gt;=1,AU19&lt;=3,AU20=0),-CHOOSE(AU19,Rollover!$S$7,Rollover!$AF$7,Rollover!$AS$7),0)</f>
        <v>0</v>
      </c>
      <c r="AV28" s="95">
        <f>IF(AND(AV19&gt;=1,AV19&lt;=3,AV20=0),-CHOOSE(AV19,Rollover!$S$7,Rollover!$AF$7,Rollover!$AS$7),0)</f>
        <v>0</v>
      </c>
      <c r="AW28" s="95">
        <f>IF(AND(AW19&gt;=1,AW19&lt;=3,AW20=0),-CHOOSE(AW19,Rollover!$S$7,Rollover!$AF$7,Rollover!$AS$7),0)</f>
        <v>0</v>
      </c>
      <c r="AX28" s="95">
        <f>IF(AND(AX19&gt;=1,AX19&lt;=3,AX20=0),-CHOOSE(AX19,Rollover!$S$7,Rollover!$AF$7,Rollover!$AS$7),0)</f>
        <v>0</v>
      </c>
      <c r="AY28" s="95">
        <f>IF(AND(AY19&gt;=1,AY19&lt;=3,AY20=0),-CHOOSE(AY19,Rollover!$S$7,Rollover!$AF$7,Rollover!$AS$7),0)</f>
        <v>0</v>
      </c>
      <c r="AZ28" s="95">
        <f>IF(AND(AZ19&gt;=1,AZ19&lt;=3,AZ20=0),-CHOOSE(AZ19,Rollover!$S$7,Rollover!$AF$7,Rollover!$AS$7),0)</f>
        <v>0</v>
      </c>
      <c r="BA28" s="95">
        <f>IF(AND(BA19&gt;=1,BA19&lt;=3,BA20=0),-CHOOSE(BA19,Rollover!$S$7,Rollover!$AF$7,Rollover!$AS$7),0)</f>
        <v>0</v>
      </c>
      <c r="BB28" s="95">
        <f>IF(AND(BB19&gt;=1,BB19&lt;=3,BB20=0),-CHOOSE(BB19,Rollover!$S$7,Rollover!$AF$7,Rollover!$AS$7),0)</f>
        <v>0</v>
      </c>
      <c r="BC28" s="95">
        <f>IF(AND(BC19&gt;=1,BC19&lt;=3,BC20=0),-CHOOSE(BC19,Rollover!$S$7,Rollover!$AF$7,Rollover!$AS$7),0)</f>
        <v>0</v>
      </c>
      <c r="BD28" s="95">
        <f>IF(AND(BD19&gt;=1,BD19&lt;=3,BD20=0),-CHOOSE(BD19,Rollover!$S$7,Rollover!$AF$7,Rollover!$AS$7),0)</f>
        <v>0</v>
      </c>
      <c r="BE28" s="95">
        <f>IF(AND(BE19&gt;=1,BE19&lt;=3,BE20=0),-CHOOSE(BE19,Rollover!$S$7,Rollover!$AF$7,Rollover!$AS$7),0)</f>
        <v>0</v>
      </c>
      <c r="BF28" s="95">
        <f>IF(AND(BF19&gt;=1,BF19&lt;=3,BF20=0),-CHOOSE(BF19,Rollover!$S$7,Rollover!$AF$7,Rollover!$AS$7),0)</f>
        <v>0</v>
      </c>
      <c r="BG28" s="95">
        <f>IF(AND(BG19&gt;=1,BG19&lt;=3,BG20=0),-CHOOSE(BG19,Rollover!$S$7,Rollover!$AF$7,Rollover!$AS$7),0)</f>
        <v>0</v>
      </c>
      <c r="BH28" s="95">
        <f>IF(AND(BH19&gt;=1,BH19&lt;=3,BH20=0),-CHOOSE(BH19,Rollover!$S$7,Rollover!$AF$7,Rollover!$AS$7),0)</f>
        <v>0</v>
      </c>
      <c r="BI28" s="95">
        <f>IF(AND(BI19&gt;=1,BI19&lt;=3,BI20=0),-CHOOSE(BI19,Rollover!$S$7,Rollover!$AF$7,Rollover!$AS$7),0)</f>
        <v>0</v>
      </c>
      <c r="BJ28" s="95">
        <f>IF(AND(BJ19&gt;=1,BJ19&lt;=3,BJ20=0),-CHOOSE(BJ19,Rollover!$S$7,Rollover!$AF$7,Rollover!$AS$7),0)</f>
        <v>0</v>
      </c>
      <c r="BK28" s="95">
        <f>IF(AND(BK19&gt;=1,BK19&lt;=3,BK20=0),-CHOOSE(BK19,Rollover!$S$7,Rollover!$AF$7,Rollover!$AS$7),0)</f>
        <v>0</v>
      </c>
      <c r="BL28" s="95">
        <f>IF(AND(BL19&gt;=1,BL19&lt;=3,BL20=0),-CHOOSE(BL19,Rollover!$S$7,Rollover!$AF$7,Rollover!$AS$7),0)</f>
        <v>0</v>
      </c>
      <c r="BM28" s="95">
        <f>IF(AND(BM19&gt;=1,BM19&lt;=3,BM20=0),-CHOOSE(BM19,Rollover!$S$7,Rollover!$AF$7,Rollover!$AS$7),0)</f>
        <v>0</v>
      </c>
      <c r="BN28" s="95">
        <f>IF(AND(BN19&gt;=1,BN19&lt;=3,BN20=0),-CHOOSE(BN19,Rollover!$S$7,Rollover!$AF$7,Rollover!$AS$7),0)</f>
        <v>0</v>
      </c>
      <c r="BO28" s="95">
        <f>IF(AND(BO19&gt;=1,BO19&lt;=3,BO20=0),-CHOOSE(BO19,Rollover!$S$7,Rollover!$AF$7,Rollover!$AS$7),0)</f>
        <v>0</v>
      </c>
      <c r="BP28" s="95">
        <f>IF(AND(BP19&gt;=1,BP19&lt;=3,BP20=0),-CHOOSE(BP19,Rollover!$S$7,Rollover!$AF$7,Rollover!$AS$7),0)</f>
        <v>0</v>
      </c>
      <c r="BQ28" s="95">
        <f>IF(AND(BQ19&gt;=1,BQ19&lt;=3,BQ20=0),-CHOOSE(BQ19,Rollover!$S$7,Rollover!$AF$7,Rollover!$AS$7),0)</f>
        <v>0</v>
      </c>
      <c r="BR28" s="95">
        <f>IF(AND(BR19&gt;=1,BR19&lt;=3,BR20=0),-CHOOSE(BR19,Rollover!$S$7,Rollover!$AF$7,Rollover!$AS$7),0)</f>
        <v>0</v>
      </c>
      <c r="BS28" s="95">
        <f>IF(AND(BS19&gt;=1,BS19&lt;=3,BS20=0),-CHOOSE(BS19,Rollover!$S$7,Rollover!$AF$7,Rollover!$AS$7),0)</f>
        <v>0</v>
      </c>
      <c r="BT28" s="95">
        <f>IF(AND(BT19&gt;=1,BT19&lt;=3,BT20=0),-CHOOSE(BT19,Rollover!$S$7,Rollover!$AF$7,Rollover!$AS$7),0)</f>
        <v>0</v>
      </c>
      <c r="BU28" s="95">
        <f>IF(AND(BU19&gt;=1,BU19&lt;=3,BU20=0),-CHOOSE(BU19,Rollover!$S$7,Rollover!$AF$7,Rollover!$AS$7),0)</f>
        <v>0</v>
      </c>
      <c r="BV28" s="95">
        <f>IF(AND(BV19&gt;=1,BV19&lt;=3,BV20=0),-CHOOSE(BV19,Rollover!$S$7,Rollover!$AF$7,Rollover!$AS$7),0)</f>
        <v>0</v>
      </c>
      <c r="BW28" s="95">
        <f>IF(AND(BW19&gt;=1,BW19&lt;=3,BW20=0),-CHOOSE(BW19,Rollover!$S$7,Rollover!$AF$7,Rollover!$AS$7),0)</f>
        <v>0</v>
      </c>
      <c r="BX28" s="95">
        <f>IF(AND(BX19&gt;=1,BX19&lt;=3,BX20=0),-CHOOSE(BX19,Rollover!$S$7,Rollover!$AF$7,Rollover!$AS$7),0)</f>
        <v>-56955.59235922518</v>
      </c>
      <c r="BY28" s="95">
        <f>IF(AND(BY19&gt;=1,BY19&lt;=3,BY20=0),-CHOOSE(BY19,Rollover!$S$7,Rollover!$AF$7,Rollover!$AS$7),0)</f>
        <v>0</v>
      </c>
      <c r="BZ28" s="95">
        <f>IF(AND(BZ19&gt;=1,BZ19&lt;=3,BZ20=0),-CHOOSE(BZ19,Rollover!$S$7,Rollover!$AF$7,Rollover!$AS$7),0)</f>
        <v>0</v>
      </c>
      <c r="CA28" s="95">
        <f>IF(AND(CA19&gt;=1,CA19&lt;=3,CA20=0),-CHOOSE(CA19,Rollover!$S$7,Rollover!$AF$7,Rollover!$AS$7),0)</f>
        <v>0</v>
      </c>
      <c r="CB28" s="95">
        <f>IF(AND(CB19&gt;=1,CB19&lt;=3,CB20=0),-CHOOSE(CB19,Rollover!$S$7,Rollover!$AF$7,Rollover!$AS$7),0)</f>
        <v>0</v>
      </c>
      <c r="CC28" s="95">
        <f>IF(AND(CC19&gt;=1,CC19&lt;=3,CC20=0),-CHOOSE(CC19,Rollover!$S$7,Rollover!$AF$7,Rollover!$AS$7),0)</f>
        <v>0</v>
      </c>
      <c r="CD28" s="95">
        <f>IF(AND(CD19&gt;=1,CD19&lt;=3,CD20=0),-CHOOSE(CD19,Rollover!$S$7,Rollover!$AF$7,Rollover!$AS$7),0)</f>
        <v>0</v>
      </c>
      <c r="CE28" s="95">
        <f>IF(AND(CE19&gt;=1,CE19&lt;=3,CE20=0),-CHOOSE(CE19,Rollover!$S$7,Rollover!$AF$7,Rollover!$AS$7),0)</f>
        <v>0</v>
      </c>
      <c r="CF28" s="95">
        <f>IF(AND(CF19&gt;=1,CF19&lt;=3,CF20=0),-CHOOSE(CF19,Rollover!$S$7,Rollover!$AF$7,Rollover!$AS$7),0)</f>
        <v>0</v>
      </c>
      <c r="CG28" s="95">
        <f>IF(AND(CG19&gt;=1,CG19&lt;=3,CG20=0),-CHOOSE(CG19,Rollover!$S$7,Rollover!$AF$7,Rollover!$AS$7),0)</f>
        <v>0</v>
      </c>
      <c r="CH28" s="95">
        <f>IF(AND(CH19&gt;=1,CH19&lt;=3,CH20=0),-CHOOSE(CH19,Rollover!$S$7,Rollover!$AF$7,Rollover!$AS$7),0)</f>
        <v>0</v>
      </c>
      <c r="CI28" s="95">
        <f>IF(AND(CI19&gt;=1,CI19&lt;=3,CI20=0),-CHOOSE(CI19,Rollover!$S$7,Rollover!$AF$7,Rollover!$AS$7),0)</f>
        <v>0</v>
      </c>
      <c r="CJ28" s="95">
        <f>IF(AND(CJ19&gt;=1,CJ19&lt;=3,CJ20=0),-CHOOSE(CJ19,Rollover!$S$7,Rollover!$AF$7,Rollover!$AS$7),0)</f>
        <v>0</v>
      </c>
      <c r="CK28" s="95">
        <f>IF(AND(CK19&gt;=1,CK19&lt;=3,CK20=0),-CHOOSE(CK19,Rollover!$S$7,Rollover!$AF$7,Rollover!$AS$7),0)</f>
        <v>0</v>
      </c>
      <c r="CL28" s="95">
        <f>IF(AND(CL19&gt;=1,CL19&lt;=3,CL20=0),-CHOOSE(CL19,Rollover!$S$7,Rollover!$AF$7,Rollover!$AS$7),0)</f>
        <v>0</v>
      </c>
      <c r="CM28" s="95">
        <f>IF(AND(CM19&gt;=1,CM19&lt;=3,CM20=0),-CHOOSE(CM19,Rollover!$S$7,Rollover!$AF$7,Rollover!$AS$7),0)</f>
        <v>0</v>
      </c>
      <c r="CN28" s="95">
        <f>IF(AND(CN19&gt;=1,CN19&lt;=3,CN20=0),-CHOOSE(CN19,Rollover!$S$7,Rollover!$AF$7,Rollover!$AS$7),0)</f>
        <v>0</v>
      </c>
      <c r="CO28" s="95">
        <f>IF(AND(CO19&gt;=1,CO19&lt;=3,CO20=0),-CHOOSE(CO19,Rollover!$S$7,Rollover!$AF$7,Rollover!$AS$7),0)</f>
        <v>0</v>
      </c>
      <c r="CP28" s="95">
        <f>IF(AND(CP19&gt;=1,CP19&lt;=3,CP20=0),-CHOOSE(CP19,Rollover!$S$7,Rollover!$AF$7,Rollover!$AS$7),0)</f>
        <v>0</v>
      </c>
      <c r="CQ28" s="95">
        <f>IF(AND(CQ19&gt;=1,CQ19&lt;=3,CQ20=0),-CHOOSE(CQ19,Rollover!$S$7,Rollover!$AF$7,Rollover!$AS$7),0)</f>
        <v>0</v>
      </c>
      <c r="CR28" s="95">
        <f>IF(AND(CR19&gt;=1,CR19&lt;=3,CR20=0),-CHOOSE(CR19,Rollover!$S$7,Rollover!$AF$7,Rollover!$AS$7),0)</f>
        <v>0</v>
      </c>
      <c r="CS28" s="95">
        <f>IF(AND(CS19&gt;=1,CS19&lt;=3,CS20=0),-CHOOSE(CS19,Rollover!$S$7,Rollover!$AF$7,Rollover!$AS$7),0)</f>
        <v>0</v>
      </c>
      <c r="CT28" s="95">
        <f>IF(AND(CT19&gt;=1,CT19&lt;=3,CT20=0),-CHOOSE(CT19,Rollover!$S$7,Rollover!$AF$7,Rollover!$AS$7),0)</f>
        <v>0</v>
      </c>
      <c r="CU28" s="95">
        <f>IF(AND(CU19&gt;=1,CU19&lt;=3,CU20=0),-CHOOSE(CU19,Rollover!$S$7,Rollover!$AF$7,Rollover!$AS$7),0)</f>
        <v>0</v>
      </c>
      <c r="CV28" s="95">
        <f>IF(AND(CV19&gt;=1,CV19&lt;=3,CV20=0),-CHOOSE(CV19,Rollover!$S$7,Rollover!$AF$7,Rollover!$AS$7),0)</f>
        <v>0</v>
      </c>
      <c r="CW28" s="95">
        <f>IF(AND(CW19&gt;=1,CW19&lt;=3,CW20=0),-CHOOSE(CW19,Rollover!$S$7,Rollover!$AF$7,Rollover!$AS$7),0)</f>
        <v>0</v>
      </c>
      <c r="CX28" s="95">
        <f>IF(AND(CX19&gt;=1,CX19&lt;=3,CX20=0),-CHOOSE(CX19,Rollover!$S$7,Rollover!$AF$7,Rollover!$AS$7),0)</f>
        <v>0</v>
      </c>
      <c r="CY28" s="95">
        <f>IF(AND(CY19&gt;=1,CY19&lt;=3,CY20=0),-CHOOSE(CY19,Rollover!$S$7,Rollover!$AF$7,Rollover!$AS$7),0)</f>
        <v>0</v>
      </c>
      <c r="CZ28" s="95">
        <f>IF(AND(CZ19&gt;=1,CZ19&lt;=3,CZ20=0),-CHOOSE(CZ19,Rollover!$S$7,Rollover!$AF$7,Rollover!$AS$7),0)</f>
        <v>0</v>
      </c>
      <c r="DA28" s="95">
        <f>IF(AND(DA19&gt;=1,DA19&lt;=3,DA20=0),-CHOOSE(DA19,Rollover!$S$7,Rollover!$AF$7,Rollover!$AS$7),0)</f>
        <v>0</v>
      </c>
      <c r="DB28" s="95">
        <f>IF(AND(DB19&gt;=1,DB19&lt;=3,DB20=0),-CHOOSE(DB19,Rollover!$S$7,Rollover!$AF$7,Rollover!$AS$7),0)</f>
        <v>0</v>
      </c>
      <c r="DC28" s="95">
        <f>IF(AND(DC19&gt;=1,DC19&lt;=3,DC20=0),-CHOOSE(DC19,Rollover!$S$7,Rollover!$AF$7,Rollover!$AS$7),0)</f>
        <v>0</v>
      </c>
      <c r="DD28" s="95">
        <f>IF(AND(DD19&gt;=1,DD19&lt;=3,DD20=0),-CHOOSE(DD19,Rollover!$S$7,Rollover!$AF$7,Rollover!$AS$7),0)</f>
        <v>0</v>
      </c>
      <c r="DE28" s="95">
        <f>IF(AND(DE19&gt;=1,DE19&lt;=3,DE20=0),-CHOOSE(DE19,Rollover!$S$7,Rollover!$AF$7,Rollover!$AS$7),0)</f>
        <v>0</v>
      </c>
      <c r="DF28" s="95">
        <f>IF(AND(DF19&gt;=1,DF19&lt;=3,DF20=0),-CHOOSE(DF19,Rollover!$S$7,Rollover!$AF$7,Rollover!$AS$7),0)</f>
        <v>0</v>
      </c>
      <c r="DG28" s="95">
        <f>IF(AND(DG19&gt;=1,DG19&lt;=3,DG20=0),-CHOOSE(DG19,Rollover!$S$7,Rollover!$AF$7,Rollover!$AS$7),0)</f>
        <v>0</v>
      </c>
      <c r="DH28" s="95">
        <f>IF(AND(DH19&gt;=1,DH19&lt;=3,DH20=0),-CHOOSE(DH19,Rollover!$S$7,Rollover!$AF$7,Rollover!$AS$7),0)</f>
        <v>0</v>
      </c>
      <c r="DI28" s="95">
        <f>IF(AND(DI19&gt;=1,DI19&lt;=3,DI20=0),-CHOOSE(DI19,Rollover!$S$7,Rollover!$AF$7,Rollover!$AS$7),0)</f>
        <v>0</v>
      </c>
      <c r="DJ28" s="95">
        <f>IF(AND(DJ19&gt;=1,DJ19&lt;=3,DJ20=0),-CHOOSE(DJ19,Rollover!$S$7,Rollover!$AF$7,Rollover!$AS$7),0)</f>
        <v>0</v>
      </c>
      <c r="DK28" s="95">
        <f>IF(AND(DK19&gt;=1,DK19&lt;=3,DK20=0),-CHOOSE(DK19,Rollover!$S$7,Rollover!$AF$7,Rollover!$AS$7),0)</f>
        <v>0</v>
      </c>
      <c r="DL28" s="95">
        <f>IF(AND(DL19&gt;=1,DL19&lt;=3,DL20=0),-CHOOSE(DL19,Rollover!$S$7,Rollover!$AF$7,Rollover!$AS$7),0)</f>
        <v>0</v>
      </c>
      <c r="DM28" s="95">
        <f>IF(AND(DM19&gt;=1,DM19&lt;=3,DM20=0),-CHOOSE(DM19,Rollover!$S$7,Rollover!$AF$7,Rollover!$AS$7),0)</f>
        <v>0</v>
      </c>
      <c r="DN28" s="95">
        <f>IF(AND(DN19&gt;=1,DN19&lt;=3,DN20=0),-CHOOSE(DN19,Rollover!$S$7,Rollover!$AF$7,Rollover!$AS$7),0)</f>
        <v>0</v>
      </c>
      <c r="DO28" s="95">
        <f>IF(AND(DO19&gt;=1,DO19&lt;=3,DO20=0),-CHOOSE(DO19,Rollover!$S$7,Rollover!$AF$7,Rollover!$AS$7),0)</f>
        <v>0</v>
      </c>
      <c r="DP28" s="95">
        <f>IF(AND(DP19&gt;=1,DP19&lt;=3,DP20=0),-CHOOSE(DP19,Rollover!$S$7,Rollover!$AF$7,Rollover!$AS$7),0)</f>
        <v>0</v>
      </c>
      <c r="DQ28" s="95">
        <f>IF(AND(DQ19&gt;=1,DQ19&lt;=3,DQ20=0),-CHOOSE(DQ19,Rollover!$S$7,Rollover!$AF$7,Rollover!$AS$7),0)</f>
        <v>0</v>
      </c>
      <c r="DR28" s="95">
        <f>IF(AND(DR19&gt;=1,DR19&lt;=3,DR20=0),-CHOOSE(DR19,Rollover!$S$7,Rollover!$AF$7,Rollover!$AS$7),0)</f>
        <v>0</v>
      </c>
      <c r="DS28" s="95">
        <f>IF(AND(DS19&gt;=1,DS19&lt;=3,DS20=0),-CHOOSE(DS19,Rollover!$S$7,Rollover!$AF$7,Rollover!$AS$7),0)</f>
        <v>0</v>
      </c>
      <c r="DT28" s="95">
        <f>IF(AND(DT19&gt;=1,DT19&lt;=3,DT20=0),-CHOOSE(DT19,Rollover!$S$7,Rollover!$AF$7,Rollover!$AS$7),0)</f>
        <v>0</v>
      </c>
      <c r="DU28" s="95">
        <f>IF(AND(DU19&gt;=1,DU19&lt;=3,DU20=0),-CHOOSE(DU19,Rollover!$S$7,Rollover!$AF$7,Rollover!$AS$7),0)</f>
        <v>0</v>
      </c>
      <c r="DV28" s="95">
        <f>IF(AND(DV19&gt;=1,DV19&lt;=3,DV20=0),-CHOOSE(DV19,Rollover!$S$7,Rollover!$AF$7,Rollover!$AS$7),0)</f>
        <v>0</v>
      </c>
      <c r="DW28" s="95">
        <f>IF(AND(DW19&gt;=1,DW19&lt;=3,DW20=0),-CHOOSE(DW19,Rollover!$S$7,Rollover!$AF$7,Rollover!$AS$7),0)</f>
        <v>0</v>
      </c>
      <c r="DX28" s="95">
        <f>IF(AND(DX19&gt;=1,DX19&lt;=3,DX20=0),-CHOOSE(DX19,Rollover!$S$7,Rollover!$AF$7,Rollover!$AS$7),0)</f>
        <v>0</v>
      </c>
      <c r="DY28" s="95">
        <f>IF(AND(DY19&gt;=1,DY19&lt;=3,DY20=0),-CHOOSE(DY19,Rollover!$S$7,Rollover!$AF$7,Rollover!$AS$7),0)</f>
        <v>0</v>
      </c>
      <c r="DZ28" s="95">
        <f>IF(AND(DZ19&gt;=1,DZ19&lt;=3,DZ20=0),-CHOOSE(DZ19,Rollover!$S$7,Rollover!$AF$7,Rollover!$AS$7),0)</f>
        <v>0</v>
      </c>
      <c r="EA28" s="95">
        <f>IF(AND(EA19&gt;=1,EA19&lt;=3,EA20=0),-CHOOSE(EA19,Rollover!$S$7,Rollover!$AF$7,Rollover!$AS$7),0)</f>
        <v>0</v>
      </c>
      <c r="EB28" s="95">
        <f>IF(AND(EB19&gt;=1,EB19&lt;=3,EB20=0),-CHOOSE(EB19,Rollover!$S$7,Rollover!$AF$7,Rollover!$AS$7),0)</f>
        <v>0</v>
      </c>
      <c r="EC28" s="95">
        <f>IF(AND(EC19&gt;=1,EC19&lt;=3,EC20=0),-CHOOSE(EC19,Rollover!$S$7,Rollover!$AF$7,Rollover!$AS$7),0)</f>
        <v>0</v>
      </c>
      <c r="ED28" s="95">
        <f>IF(AND(ED19&gt;=1,ED19&lt;=3,ED20=0),-CHOOSE(ED19,Rollover!$S$7,Rollover!$AF$7,Rollover!$AS$7),0)</f>
        <v>0</v>
      </c>
      <c r="EE28" s="95">
        <f>IF(AND(EE19&gt;=1,EE19&lt;=3,EE20=0),-CHOOSE(EE19,Rollover!$S$7,Rollover!$AF$7,Rollover!$AS$7),0)</f>
        <v>0</v>
      </c>
      <c r="EF28" s="95">
        <f>IF(AND(EF19&gt;=1,EF19&lt;=3,EF20=0),-CHOOSE(EF19,Rollover!$S$7,Rollover!$AF$7,Rollover!$AS$7),0)</f>
        <v>0</v>
      </c>
      <c r="EG28" s="95">
        <f>IF(AND(EG19&gt;=1,EG19&lt;=3,EG20=0),-CHOOSE(EG19,Rollover!$S$7,Rollover!$AF$7,Rollover!$AS$7),0)</f>
        <v>0</v>
      </c>
      <c r="EH28" s="95">
        <f>IF(AND(EH19&gt;=1,EH19&lt;=3,EH20=0),-CHOOSE(EH19,Rollover!$S$7,Rollover!$AF$7,Rollover!$AS$7),0)</f>
        <v>0</v>
      </c>
      <c r="EI28" s="95">
        <f>IF(AND(EI19&gt;=1,EI19&lt;=3,EI20=0),-CHOOSE(EI19,Rollover!$S$7,Rollover!$AF$7,Rollover!$AS$7),0)</f>
        <v>0</v>
      </c>
    </row>
    <row r="29">
      <c r="B29" t="s" s="23">
        <v>399</v>
      </c>
      <c r="C29" t="s" s="118">
        <v>10</v>
      </c>
      <c r="D29" t="s" s="118">
        <v>437</v>
      </c>
      <c r="H29" s="117">
        <f>'Rent Roll'!$G$7*'Rent Roll'!$E$7*IF(H19=0,1,IF(AND(H19&lt;=3,H20&gt;=0),1,0))</f>
        <v>15600</v>
      </c>
      <c r="I29" s="117">
        <f>'Rent Roll'!$G$7*'Rent Roll'!$E$7*IF(I19=0,1,IF(AND(I19&lt;=3,I20&gt;=0),1,0))</f>
        <v>15600</v>
      </c>
      <c r="J29" s="117">
        <f>'Rent Roll'!$G$7*'Rent Roll'!$E$7*IF(J19=0,1,IF(AND(J19&lt;=3,J20&gt;=0),1,0))</f>
        <v>15600</v>
      </c>
      <c r="K29" s="117">
        <f>'Rent Roll'!$G$7*'Rent Roll'!$E$7*IF(K19=0,1,IF(AND(K19&lt;=3,K20&gt;=0),1,0))</f>
        <v>15600</v>
      </c>
      <c r="L29" s="117">
        <f>'Rent Roll'!$G$7*'Rent Roll'!$E$7*IF(L19=0,1,IF(AND(L19&lt;=3,L20&gt;=0),1,0))</f>
        <v>15600</v>
      </c>
      <c r="M29" s="117">
        <f>'Rent Roll'!$G$7*'Rent Roll'!$E$7*IF(M19=0,1,IF(AND(M19&lt;=3,M20&gt;=0),1,0))</f>
        <v>15600</v>
      </c>
      <c r="N29" s="117">
        <f>'Rent Roll'!$G$7*'Rent Roll'!$E$7*IF(N19=0,1,IF(AND(N19&lt;=3,N20&gt;=0),1,0))</f>
        <v>15600</v>
      </c>
      <c r="O29" s="117">
        <f>'Rent Roll'!$G$7*'Rent Roll'!$E$7*IF(O19=0,1,IF(AND(O19&lt;=3,O20&gt;=0),1,0))</f>
        <v>15600</v>
      </c>
      <c r="P29" s="117">
        <f>'Rent Roll'!$G$7*'Rent Roll'!$E$7*IF(P19=0,1,IF(AND(P19&lt;=3,P20&gt;=0),1,0))</f>
        <v>15600</v>
      </c>
      <c r="Q29" s="117">
        <f>'Rent Roll'!$G$7*'Rent Roll'!$E$7*IF(Q19=0,1,IF(AND(Q19&lt;=3,Q20&gt;=0),1,0))</f>
        <v>15600</v>
      </c>
      <c r="R29" s="117">
        <f>'Rent Roll'!$G$7*'Rent Roll'!$E$7*IF(R19=0,1,IF(AND(R19&lt;=3,R20&gt;=0),1,0))</f>
        <v>15600</v>
      </c>
      <c r="S29" s="117">
        <f>'Rent Roll'!$G$7*'Rent Roll'!$E$7*IF(S19=0,1,IF(AND(S19&lt;=3,S20&gt;=0),1,0))</f>
        <v>15600</v>
      </c>
      <c r="T29" s="117">
        <f>'Rent Roll'!$G$7*'Rent Roll'!$E$7*IF(T19=0,1,IF(AND(T19&lt;=3,T20&gt;=0),1,0))</f>
        <v>15600</v>
      </c>
      <c r="U29" s="117">
        <f>'Rent Roll'!$G$7*'Rent Roll'!$E$7*IF(U19=0,1,IF(AND(U19&lt;=3,U20&gt;=0),1,0))</f>
        <v>15600</v>
      </c>
      <c r="V29" s="117">
        <f>'Rent Roll'!$G$7*'Rent Roll'!$E$7*IF(V19=0,1,IF(AND(V19&lt;=3,V20&gt;=0),1,0))</f>
        <v>15600</v>
      </c>
      <c r="W29" s="117">
        <f>'Rent Roll'!$G$7*'Rent Roll'!$E$7*IF(W19=0,1,IF(AND(W19&lt;=3,W20&gt;=0),1,0))</f>
        <v>15600</v>
      </c>
      <c r="X29" s="117">
        <f>'Rent Roll'!$G$7*'Rent Roll'!$E$7*IF(X19=0,1,IF(AND(X19&lt;=3,X20&gt;=0),1,0))</f>
        <v>15600</v>
      </c>
      <c r="Y29" s="117">
        <f>'Rent Roll'!$G$7*'Rent Roll'!$E$7*IF(Y19=0,1,IF(AND(Y19&lt;=3,Y20&gt;=0),1,0))</f>
        <v>15600</v>
      </c>
      <c r="Z29" s="117">
        <f>'Rent Roll'!$G$7*'Rent Roll'!$E$7*IF(Z19=0,1,IF(AND(Z19&lt;=3,Z20&gt;=0),1,0))</f>
        <v>15600</v>
      </c>
      <c r="AA29" s="117">
        <f>'Rent Roll'!$G$7*'Rent Roll'!$E$7*IF(AA19=0,1,IF(AND(AA19&lt;=3,AA20&gt;=0),1,0))</f>
        <v>15600</v>
      </c>
      <c r="AB29" s="117">
        <f>'Rent Roll'!$G$7*'Rent Roll'!$E$7*IF(AB19=0,1,IF(AND(AB19&lt;=3,AB20&gt;=0),1,0))</f>
        <v>15600</v>
      </c>
      <c r="AC29" s="117">
        <f>'Rent Roll'!$G$7*'Rent Roll'!$E$7*IF(AC19=0,1,IF(AND(AC19&lt;=3,AC20&gt;=0),1,0))</f>
        <v>15600</v>
      </c>
      <c r="AD29" s="117">
        <f>'Rent Roll'!$G$7*'Rent Roll'!$E$7*IF(AD19=0,1,IF(AND(AD19&lt;=3,AD20&gt;=0),1,0))</f>
        <v>15600</v>
      </c>
      <c r="AE29" s="117">
        <f>'Rent Roll'!$G$7*'Rent Roll'!$E$7*IF(AE19=0,1,IF(AND(AE19&lt;=3,AE20&gt;=0),1,0))</f>
        <v>15600</v>
      </c>
      <c r="AF29" s="117">
        <f>'Rent Roll'!$G$7*'Rent Roll'!$E$7*IF(AF19=0,1,IF(AND(AF19&lt;=3,AF20&gt;=0),1,0))</f>
        <v>15600</v>
      </c>
      <c r="AG29" s="117">
        <f>'Rent Roll'!$G$7*'Rent Roll'!$E$7*IF(AG19=0,1,IF(AND(AG19&lt;=3,AG20&gt;=0),1,0))</f>
        <v>15600</v>
      </c>
      <c r="AH29" s="117">
        <f>'Rent Roll'!$G$7*'Rent Roll'!$E$7*IF(AH19=0,1,IF(AND(AH19&lt;=3,AH20&gt;=0),1,0))</f>
        <v>15600</v>
      </c>
      <c r="AI29" s="117">
        <f>'Rent Roll'!$G$7*'Rent Roll'!$E$7*IF(AI19=0,1,IF(AND(AI19&lt;=3,AI20&gt;=0),1,0))</f>
        <v>15600</v>
      </c>
      <c r="AJ29" s="117">
        <f>'Rent Roll'!$G$7*'Rent Roll'!$E$7*IF(AJ19=0,1,IF(AND(AJ19&lt;=3,AJ20&gt;=0),1,0))</f>
        <v>15600</v>
      </c>
      <c r="AK29" s="117">
        <f>'Rent Roll'!$G$7*'Rent Roll'!$E$7*IF(AK19=0,1,IF(AND(AK19&lt;=3,AK20&gt;=0),1,0))</f>
        <v>15600</v>
      </c>
      <c r="AL29" s="117">
        <f>'Rent Roll'!$G$7*'Rent Roll'!$E$7*IF(AL19=0,1,IF(AND(AL19&lt;=3,AL20&gt;=0),1,0))</f>
        <v>15600</v>
      </c>
      <c r="AM29" s="117">
        <f>'Rent Roll'!$G$7*'Rent Roll'!$E$7*IF(AM19=0,1,IF(AND(AM19&lt;=3,AM20&gt;=0),1,0))</f>
        <v>15600</v>
      </c>
      <c r="AN29" s="117">
        <f>'Rent Roll'!$G$7*'Rent Roll'!$E$7*IF(AN19=0,1,IF(AND(AN19&lt;=3,AN20&gt;=0),1,0))</f>
        <v>15600</v>
      </c>
      <c r="AO29" s="117">
        <f>'Rent Roll'!$G$7*'Rent Roll'!$E$7*IF(AO19=0,1,IF(AND(AO19&lt;=3,AO20&gt;=0),1,0))</f>
        <v>15600</v>
      </c>
      <c r="AP29" s="117">
        <f>'Rent Roll'!$G$7*'Rent Roll'!$E$7*IF(AP19=0,1,IF(AND(AP19&lt;=3,AP20&gt;=0),1,0))</f>
        <v>15600</v>
      </c>
      <c r="AQ29" s="117">
        <f>'Rent Roll'!$G$7*'Rent Roll'!$E$7*IF(AQ19=0,1,IF(AND(AQ19&lt;=3,AQ20&gt;=0),1,0))</f>
        <v>15600</v>
      </c>
      <c r="AR29" s="117">
        <f>'Rent Roll'!$G$7*'Rent Roll'!$E$7*IF(AR19=0,1,IF(AND(AR19&lt;=3,AR20&gt;=0),1,0))</f>
        <v>15600</v>
      </c>
      <c r="AS29" s="117">
        <f>'Rent Roll'!$G$7*'Rent Roll'!$E$7*IF(AS19=0,1,IF(AND(AS19&lt;=3,AS20&gt;=0),1,0))</f>
        <v>15600</v>
      </c>
      <c r="AT29" s="117">
        <f>'Rent Roll'!$G$7*'Rent Roll'!$E$7*IF(AT19=0,1,IF(AND(AT19&lt;=3,AT20&gt;=0),1,0))</f>
        <v>15600</v>
      </c>
      <c r="AU29" s="117">
        <f>'Rent Roll'!$G$7*'Rent Roll'!$E$7*IF(AU19=0,1,IF(AND(AU19&lt;=3,AU20&gt;=0),1,0))</f>
        <v>15600</v>
      </c>
      <c r="AV29" s="117">
        <f>'Rent Roll'!$G$7*'Rent Roll'!$E$7*IF(AV19=0,1,IF(AND(AV19&lt;=3,AV20&gt;=0),1,0))</f>
        <v>15600</v>
      </c>
      <c r="AW29" s="117">
        <f>'Rent Roll'!$G$7*'Rent Roll'!$E$7*IF(AW19=0,1,IF(AND(AW19&lt;=3,AW20&gt;=0),1,0))</f>
        <v>15600</v>
      </c>
      <c r="AX29" s="117">
        <f>'Rent Roll'!$G$7*'Rent Roll'!$E$7*IF(AX19=0,1,IF(AND(AX19&lt;=3,AX20&gt;=0),1,0))</f>
        <v>15600</v>
      </c>
      <c r="AY29" s="117">
        <f>'Rent Roll'!$G$7*'Rent Roll'!$E$7*IF(AY19=0,1,IF(AND(AY19&lt;=3,AY20&gt;=0),1,0))</f>
        <v>15600</v>
      </c>
      <c r="AZ29" s="117">
        <f>'Rent Roll'!$G$7*'Rent Roll'!$E$7*IF(AZ19=0,1,IF(AND(AZ19&lt;=3,AZ20&gt;=0),1,0))</f>
        <v>15600</v>
      </c>
      <c r="BA29" s="117">
        <f>'Rent Roll'!$G$7*'Rent Roll'!$E$7*IF(BA19=0,1,IF(AND(BA19&lt;=3,BA20&gt;=0),1,0))</f>
        <v>15600</v>
      </c>
      <c r="BB29" s="117">
        <f>'Rent Roll'!$G$7*'Rent Roll'!$E$7*IF(BB19=0,1,IF(AND(BB19&lt;=3,BB20&gt;=0),1,0))</f>
        <v>15600</v>
      </c>
      <c r="BC29" s="117">
        <f>'Rent Roll'!$G$7*'Rent Roll'!$E$7*IF(BC19=0,1,IF(AND(BC19&lt;=3,BC20&gt;=0),1,0))</f>
        <v>15600</v>
      </c>
      <c r="BD29" s="117">
        <f>'Rent Roll'!$G$7*'Rent Roll'!$E$7*IF(BD19=0,1,IF(AND(BD19&lt;=3,BD20&gt;=0),1,0))</f>
        <v>15600</v>
      </c>
      <c r="BE29" s="117">
        <f>'Rent Roll'!$G$7*'Rent Roll'!$E$7*IF(BE19=0,1,IF(AND(BE19&lt;=3,BE20&gt;=0),1,0))</f>
        <v>15600</v>
      </c>
      <c r="BF29" s="117">
        <f>'Rent Roll'!$G$7*'Rent Roll'!$E$7*IF(BF19=0,1,IF(AND(BF19&lt;=3,BF20&gt;=0),1,0))</f>
        <v>15600</v>
      </c>
      <c r="BG29" s="117">
        <f>'Rent Roll'!$G$7*'Rent Roll'!$E$7*IF(BG19=0,1,IF(AND(BG19&lt;=3,BG20&gt;=0),1,0))</f>
        <v>15600</v>
      </c>
      <c r="BH29" s="117">
        <f>'Rent Roll'!$G$7*'Rent Roll'!$E$7*IF(BH19=0,1,IF(AND(BH19&lt;=3,BH20&gt;=0),1,0))</f>
        <v>15600</v>
      </c>
      <c r="BI29" s="117">
        <f>'Rent Roll'!$G$7*'Rent Roll'!$E$7*IF(BI19=0,1,IF(AND(BI19&lt;=3,BI20&gt;=0),1,0))</f>
        <v>15600</v>
      </c>
      <c r="BJ29" s="117">
        <f>'Rent Roll'!$G$7*'Rent Roll'!$E$7*IF(BJ19=0,1,IF(AND(BJ19&lt;=3,BJ20&gt;=0),1,0))</f>
        <v>15600</v>
      </c>
      <c r="BK29" s="117">
        <f>'Rent Roll'!$G$7*'Rent Roll'!$E$7*IF(BK19=0,1,IF(AND(BK19&lt;=3,BK20&gt;=0),1,0))</f>
        <v>15600</v>
      </c>
      <c r="BL29" s="117">
        <f>'Rent Roll'!$G$7*'Rent Roll'!$E$7*IF(BL19=0,1,IF(AND(BL19&lt;=3,BL20&gt;=0),1,0))</f>
        <v>15600</v>
      </c>
      <c r="BM29" s="117">
        <f>'Rent Roll'!$G$7*'Rent Roll'!$E$7*IF(BM19=0,1,IF(AND(BM19&lt;=3,BM20&gt;=0),1,0))</f>
        <v>15600</v>
      </c>
      <c r="BN29" s="117">
        <f>'Rent Roll'!$G$7*'Rent Roll'!$E$7*IF(BN19=0,1,IF(AND(BN19&lt;=3,BN20&gt;=0),1,0))</f>
        <v>15600</v>
      </c>
      <c r="BO29" s="117">
        <f>'Rent Roll'!$G$7*'Rent Roll'!$E$7*IF(BO19=0,1,IF(AND(BO19&lt;=3,BO20&gt;=0),1,0))</f>
        <v>15600</v>
      </c>
      <c r="BP29" s="117">
        <f>'Rent Roll'!$G$7*'Rent Roll'!$E$7*IF(BP19=0,1,IF(AND(BP19&lt;=3,BP20&gt;=0),1,0))</f>
        <v>15600</v>
      </c>
      <c r="BQ29" s="117">
        <f>'Rent Roll'!$G$7*'Rent Roll'!$E$7*IF(BQ19=0,1,IF(AND(BQ19&lt;=3,BQ20&gt;=0),1,0))</f>
        <v>15600</v>
      </c>
      <c r="BR29" s="117">
        <f>'Rent Roll'!$G$7*'Rent Roll'!$E$7*IF(BR19=0,1,IF(AND(BR19&lt;=3,BR20&gt;=0),1,0))</f>
        <v>15600</v>
      </c>
      <c r="BS29" s="117">
        <f>'Rent Roll'!$G$7*'Rent Roll'!$E$7*IF(BS19=0,1,IF(AND(BS19&lt;=3,BS20&gt;=0),1,0))</f>
        <v>15600</v>
      </c>
      <c r="BT29" s="117">
        <f>'Rent Roll'!$G$7*'Rent Roll'!$E$7*IF(BT19=0,1,IF(AND(BT19&lt;=3,BT20&gt;=0),1,0))</f>
        <v>15600</v>
      </c>
      <c r="BU29" s="117">
        <f>'Rent Roll'!$G$7*'Rent Roll'!$E$7*IF(BU19=0,1,IF(AND(BU19&lt;=3,BU20&gt;=0),1,0))</f>
        <v>15600</v>
      </c>
      <c r="BV29" s="117">
        <f>'Rent Roll'!$G$7*'Rent Roll'!$E$7*IF(BV19=0,1,IF(AND(BV19&lt;=3,BV20&gt;=0),1,0))</f>
        <v>0</v>
      </c>
      <c r="BW29" s="117">
        <f>'Rent Roll'!$G$7*'Rent Roll'!$E$7*IF(BW19=0,1,IF(AND(BW19&lt;=3,BW20&gt;=0),1,0))</f>
        <v>0</v>
      </c>
      <c r="BX29" s="117">
        <f>'Rent Roll'!$G$7*'Rent Roll'!$E$7*IF(BX19=0,1,IF(AND(BX19&lt;=3,BX20&gt;=0),1,0))</f>
        <v>15600</v>
      </c>
      <c r="BY29" s="117">
        <f>'Rent Roll'!$G$7*'Rent Roll'!$E$7*IF(BY19=0,1,IF(AND(BY19&lt;=3,BY20&gt;=0),1,0))</f>
        <v>15600</v>
      </c>
      <c r="BZ29" s="117">
        <f>'Rent Roll'!$G$7*'Rent Roll'!$E$7*IF(BZ19=0,1,IF(AND(BZ19&lt;=3,BZ20&gt;=0),1,0))</f>
        <v>15600</v>
      </c>
      <c r="CA29" s="117">
        <f>'Rent Roll'!$G$7*'Rent Roll'!$E$7*IF(CA19=0,1,IF(AND(CA19&lt;=3,CA20&gt;=0),1,0))</f>
        <v>15600</v>
      </c>
      <c r="CB29" s="117">
        <f>'Rent Roll'!$G$7*'Rent Roll'!$E$7*IF(CB19=0,1,IF(AND(CB19&lt;=3,CB20&gt;=0),1,0))</f>
        <v>15600</v>
      </c>
      <c r="CC29" s="117">
        <f>'Rent Roll'!$G$7*'Rent Roll'!$E$7*IF(CC19=0,1,IF(AND(CC19&lt;=3,CC20&gt;=0),1,0))</f>
        <v>15600</v>
      </c>
      <c r="CD29" s="117">
        <f>'Rent Roll'!$G$7*'Rent Roll'!$E$7*IF(CD19=0,1,IF(AND(CD19&lt;=3,CD20&gt;=0),1,0))</f>
        <v>15600</v>
      </c>
      <c r="CE29" s="117">
        <f>'Rent Roll'!$G$7*'Rent Roll'!$E$7*IF(CE19=0,1,IF(AND(CE19&lt;=3,CE20&gt;=0),1,0))</f>
        <v>15600</v>
      </c>
      <c r="CF29" s="117">
        <f>'Rent Roll'!$G$7*'Rent Roll'!$E$7*IF(CF19=0,1,IF(AND(CF19&lt;=3,CF20&gt;=0),1,0))</f>
        <v>15600</v>
      </c>
      <c r="CG29" s="117">
        <f>'Rent Roll'!$G$7*'Rent Roll'!$E$7*IF(CG19=0,1,IF(AND(CG19&lt;=3,CG20&gt;=0),1,0))</f>
        <v>15600</v>
      </c>
      <c r="CH29" s="117">
        <f>'Rent Roll'!$G$7*'Rent Roll'!$E$7*IF(CH19=0,1,IF(AND(CH19&lt;=3,CH20&gt;=0),1,0))</f>
        <v>15600</v>
      </c>
      <c r="CI29" s="117">
        <f>'Rent Roll'!$G$7*'Rent Roll'!$E$7*IF(CI19=0,1,IF(AND(CI19&lt;=3,CI20&gt;=0),1,0))</f>
        <v>15600</v>
      </c>
      <c r="CJ29" s="117">
        <f>'Rent Roll'!$G$7*'Rent Roll'!$E$7*IF(CJ19=0,1,IF(AND(CJ19&lt;=3,CJ20&gt;=0),1,0))</f>
        <v>15600</v>
      </c>
      <c r="CK29" s="117">
        <f>'Rent Roll'!$G$7*'Rent Roll'!$E$7*IF(CK19=0,1,IF(AND(CK19&lt;=3,CK20&gt;=0),1,0))</f>
        <v>15600</v>
      </c>
      <c r="CL29" s="117">
        <f>'Rent Roll'!$G$7*'Rent Roll'!$E$7*IF(CL19=0,1,IF(AND(CL19&lt;=3,CL20&gt;=0),1,0))</f>
        <v>15600</v>
      </c>
      <c r="CM29" s="117">
        <f>'Rent Roll'!$G$7*'Rent Roll'!$E$7*IF(CM19=0,1,IF(AND(CM19&lt;=3,CM20&gt;=0),1,0))</f>
        <v>15600</v>
      </c>
      <c r="CN29" s="117">
        <f>'Rent Roll'!$G$7*'Rent Roll'!$E$7*IF(CN19=0,1,IF(AND(CN19&lt;=3,CN20&gt;=0),1,0))</f>
        <v>15600</v>
      </c>
      <c r="CO29" s="117">
        <f>'Rent Roll'!$G$7*'Rent Roll'!$E$7*IF(CO19=0,1,IF(AND(CO19&lt;=3,CO20&gt;=0),1,0))</f>
        <v>15600</v>
      </c>
      <c r="CP29" s="117">
        <f>'Rent Roll'!$G$7*'Rent Roll'!$E$7*IF(CP19=0,1,IF(AND(CP19&lt;=3,CP20&gt;=0),1,0))</f>
        <v>15600</v>
      </c>
      <c r="CQ29" s="117">
        <f>'Rent Roll'!$G$7*'Rent Roll'!$E$7*IF(CQ19=0,1,IF(AND(CQ19&lt;=3,CQ20&gt;=0),1,0))</f>
        <v>15600</v>
      </c>
      <c r="CR29" s="117">
        <f>'Rent Roll'!$G$7*'Rent Roll'!$E$7*IF(CR19=0,1,IF(AND(CR19&lt;=3,CR20&gt;=0),1,0))</f>
        <v>15600</v>
      </c>
      <c r="CS29" s="117">
        <f>'Rent Roll'!$G$7*'Rent Roll'!$E$7*IF(CS19=0,1,IF(AND(CS19&lt;=3,CS20&gt;=0),1,0))</f>
        <v>15600</v>
      </c>
      <c r="CT29" s="117">
        <f>'Rent Roll'!$G$7*'Rent Roll'!$E$7*IF(CT19=0,1,IF(AND(CT19&lt;=3,CT20&gt;=0),1,0))</f>
        <v>15600</v>
      </c>
      <c r="CU29" s="117">
        <f>'Rent Roll'!$G$7*'Rent Roll'!$E$7*IF(CU19=0,1,IF(AND(CU19&lt;=3,CU20&gt;=0),1,0))</f>
        <v>15600</v>
      </c>
      <c r="CV29" s="117">
        <f>'Rent Roll'!$G$7*'Rent Roll'!$E$7*IF(CV19=0,1,IF(AND(CV19&lt;=3,CV20&gt;=0),1,0))</f>
        <v>15600</v>
      </c>
      <c r="CW29" s="117">
        <f>'Rent Roll'!$G$7*'Rent Roll'!$E$7*IF(CW19=0,1,IF(AND(CW19&lt;=3,CW20&gt;=0),1,0))</f>
        <v>15600</v>
      </c>
      <c r="CX29" s="117">
        <f>'Rent Roll'!$G$7*'Rent Roll'!$E$7*IF(CX19=0,1,IF(AND(CX19&lt;=3,CX20&gt;=0),1,0))</f>
        <v>15600</v>
      </c>
      <c r="CY29" s="117">
        <f>'Rent Roll'!$G$7*'Rent Roll'!$E$7*IF(CY19=0,1,IF(AND(CY19&lt;=3,CY20&gt;=0),1,0))</f>
        <v>15600</v>
      </c>
      <c r="CZ29" s="117">
        <f>'Rent Roll'!$G$7*'Rent Roll'!$E$7*IF(CZ19=0,1,IF(AND(CZ19&lt;=3,CZ20&gt;=0),1,0))</f>
        <v>15600</v>
      </c>
      <c r="DA29" s="117">
        <f>'Rent Roll'!$G$7*'Rent Roll'!$E$7*IF(DA19=0,1,IF(AND(DA19&lt;=3,DA20&gt;=0),1,0))</f>
        <v>15600</v>
      </c>
      <c r="DB29" s="117">
        <f>'Rent Roll'!$G$7*'Rent Roll'!$E$7*IF(DB19=0,1,IF(AND(DB19&lt;=3,DB20&gt;=0),1,0))</f>
        <v>15600</v>
      </c>
      <c r="DC29" s="117">
        <f>'Rent Roll'!$G$7*'Rent Roll'!$E$7*IF(DC19=0,1,IF(AND(DC19&lt;=3,DC20&gt;=0),1,0))</f>
        <v>15600</v>
      </c>
      <c r="DD29" s="117">
        <f>'Rent Roll'!$G$7*'Rent Roll'!$E$7*IF(DD19=0,1,IF(AND(DD19&lt;=3,DD20&gt;=0),1,0))</f>
        <v>15600</v>
      </c>
      <c r="DE29" s="117">
        <f>'Rent Roll'!$G$7*'Rent Roll'!$E$7*IF(DE19=0,1,IF(AND(DE19&lt;=3,DE20&gt;=0),1,0))</f>
        <v>15600</v>
      </c>
      <c r="DF29" s="117">
        <f>'Rent Roll'!$G$7*'Rent Roll'!$E$7*IF(DF19=0,1,IF(AND(DF19&lt;=3,DF20&gt;=0),1,0))</f>
        <v>15600</v>
      </c>
      <c r="DG29" s="117">
        <f>'Rent Roll'!$G$7*'Rent Roll'!$E$7*IF(DG19=0,1,IF(AND(DG19&lt;=3,DG20&gt;=0),1,0))</f>
        <v>15600</v>
      </c>
      <c r="DH29" s="117">
        <f>'Rent Roll'!$G$7*'Rent Roll'!$E$7*IF(DH19=0,1,IF(AND(DH19&lt;=3,DH20&gt;=0),1,0))</f>
        <v>15600</v>
      </c>
      <c r="DI29" s="117">
        <f>'Rent Roll'!$G$7*'Rent Roll'!$E$7*IF(DI19=0,1,IF(AND(DI19&lt;=3,DI20&gt;=0),1,0))</f>
        <v>15600</v>
      </c>
      <c r="DJ29" s="117">
        <f>'Rent Roll'!$G$7*'Rent Roll'!$E$7*IF(DJ19=0,1,IF(AND(DJ19&lt;=3,DJ20&gt;=0),1,0))</f>
        <v>15600</v>
      </c>
      <c r="DK29" s="117">
        <f>'Rent Roll'!$G$7*'Rent Roll'!$E$7*IF(DK19=0,1,IF(AND(DK19&lt;=3,DK20&gt;=0),1,0))</f>
        <v>15600</v>
      </c>
      <c r="DL29" s="117">
        <f>'Rent Roll'!$G$7*'Rent Roll'!$E$7*IF(DL19=0,1,IF(AND(DL19&lt;=3,DL20&gt;=0),1,0))</f>
        <v>15600</v>
      </c>
      <c r="DM29" s="117">
        <f>'Rent Roll'!$G$7*'Rent Roll'!$E$7*IF(DM19=0,1,IF(AND(DM19&lt;=3,DM20&gt;=0),1,0))</f>
        <v>15600</v>
      </c>
      <c r="DN29" s="117">
        <f>'Rent Roll'!$G$7*'Rent Roll'!$E$7*IF(DN19=0,1,IF(AND(DN19&lt;=3,DN20&gt;=0),1,0))</f>
        <v>15600</v>
      </c>
      <c r="DO29" s="117">
        <f>'Rent Roll'!$G$7*'Rent Roll'!$E$7*IF(DO19=0,1,IF(AND(DO19&lt;=3,DO20&gt;=0),1,0))</f>
        <v>15600</v>
      </c>
      <c r="DP29" s="117">
        <f>'Rent Roll'!$G$7*'Rent Roll'!$E$7*IF(DP19=0,1,IF(AND(DP19&lt;=3,DP20&gt;=0),1,0))</f>
        <v>15600</v>
      </c>
      <c r="DQ29" s="117">
        <f>'Rent Roll'!$G$7*'Rent Roll'!$E$7*IF(DQ19=0,1,IF(AND(DQ19&lt;=3,DQ20&gt;=0),1,0))</f>
        <v>15600</v>
      </c>
      <c r="DR29" s="117">
        <f>'Rent Roll'!$G$7*'Rent Roll'!$E$7*IF(DR19=0,1,IF(AND(DR19&lt;=3,DR20&gt;=0),1,0))</f>
        <v>15600</v>
      </c>
      <c r="DS29" s="117">
        <f>'Rent Roll'!$G$7*'Rent Roll'!$E$7*IF(DS19=0,1,IF(AND(DS19&lt;=3,DS20&gt;=0),1,0))</f>
        <v>15600</v>
      </c>
      <c r="DT29" s="117">
        <f>'Rent Roll'!$G$7*'Rent Roll'!$E$7*IF(DT19=0,1,IF(AND(DT19&lt;=3,DT20&gt;=0),1,0))</f>
        <v>15600</v>
      </c>
      <c r="DU29" s="117">
        <f>'Rent Roll'!$G$7*'Rent Roll'!$E$7*IF(DU19=0,1,IF(AND(DU19&lt;=3,DU20&gt;=0),1,0))</f>
        <v>15600</v>
      </c>
      <c r="DV29" s="117">
        <f>'Rent Roll'!$G$7*'Rent Roll'!$E$7*IF(DV19=0,1,IF(AND(DV19&lt;=3,DV20&gt;=0),1,0))</f>
        <v>15600</v>
      </c>
      <c r="DW29" s="117">
        <f>'Rent Roll'!$G$7*'Rent Roll'!$E$7*IF(DW19=0,1,IF(AND(DW19&lt;=3,DW20&gt;=0),1,0))</f>
        <v>15600</v>
      </c>
      <c r="DX29" s="117">
        <f>'Rent Roll'!$G$7*'Rent Roll'!$E$7*IF(DX19=0,1,IF(AND(DX19&lt;=3,DX20&gt;=0),1,0))</f>
        <v>15600</v>
      </c>
      <c r="DY29" s="117">
        <f>'Rent Roll'!$G$7*'Rent Roll'!$E$7*IF(DY19=0,1,IF(AND(DY19&lt;=3,DY20&gt;=0),1,0))</f>
        <v>15600</v>
      </c>
      <c r="DZ29" s="117">
        <f>'Rent Roll'!$G$7*'Rent Roll'!$E$7*IF(DZ19=0,1,IF(AND(DZ19&lt;=3,DZ20&gt;=0),1,0))</f>
        <v>15600</v>
      </c>
      <c r="EA29" s="117">
        <f>'Rent Roll'!$G$7*'Rent Roll'!$E$7*IF(EA19=0,1,IF(AND(EA19&lt;=3,EA20&gt;=0),1,0))</f>
        <v>15600</v>
      </c>
      <c r="EB29" s="117">
        <f>'Rent Roll'!$G$7*'Rent Roll'!$E$7*IF(EB19=0,1,IF(AND(EB19&lt;=3,EB20&gt;=0),1,0))</f>
        <v>15600</v>
      </c>
      <c r="EC29" s="117">
        <f>'Rent Roll'!$G$7*'Rent Roll'!$E$7*IF(EC19=0,1,IF(AND(EC19&lt;=3,EC20&gt;=0),1,0))</f>
        <v>15600</v>
      </c>
      <c r="ED29" s="117">
        <f>'Rent Roll'!$G$7*'Rent Roll'!$E$7*IF(ED19=0,1,IF(AND(ED19&lt;=3,ED20&gt;=0),1,0))</f>
        <v>15600</v>
      </c>
      <c r="EE29" s="117">
        <f>'Rent Roll'!$G$7*'Rent Roll'!$E$7*IF(EE19=0,1,IF(AND(EE19&lt;=3,EE20&gt;=0),1,0))</f>
        <v>15600</v>
      </c>
      <c r="EF29" s="117">
        <f>'Rent Roll'!$G$7*'Rent Roll'!$E$7*IF(EF19=0,1,IF(AND(EF19&lt;=3,EF20&gt;=0),1,0))</f>
        <v>15600</v>
      </c>
      <c r="EG29" s="117">
        <f>'Rent Roll'!$G$7*'Rent Roll'!$E$7*IF(EG19=0,1,IF(AND(EG19&lt;=3,EG20&gt;=0),1,0))</f>
        <v>15600</v>
      </c>
      <c r="EH29" s="117">
        <f>'Rent Roll'!$G$7*'Rent Roll'!$E$7*IF(EH19=0,1,IF(AND(EH19&lt;=3,EH20&gt;=0),1,0))</f>
        <v>15600</v>
      </c>
      <c r="EI29" s="117">
        <f>'Rent Roll'!$G$7*'Rent Roll'!$E$7*IF(EI19=0,1,IF(AND(EI19&lt;=3,EI20&gt;=0),1,0))</f>
        <v>15600</v>
      </c>
    </row>
    <row r="31">
      <c r="B31" t="s" s="113">
        <v>605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  <c r="DO31" s="113"/>
      <c r="DP31" s="113"/>
      <c r="DQ31" s="113"/>
      <c r="DR31" s="113"/>
      <c r="DS31" s="113"/>
      <c r="DT31" s="113"/>
      <c r="DU31" s="113"/>
      <c r="DV31" s="113"/>
      <c r="DW31" s="113"/>
      <c r="DX31" s="113"/>
      <c r="DY31" s="113"/>
      <c r="DZ31" s="113"/>
      <c r="EA31" s="113"/>
      <c r="EB31" s="113"/>
      <c r="EC31" s="113"/>
      <c r="ED31" s="113"/>
      <c r="EE31" s="113"/>
      <c r="EF31" s="113"/>
      <c r="EG31" s="113"/>
      <c r="EH31" s="113"/>
      <c r="EI31" s="113"/>
    </row>
    <row r="32">
      <c r="B32" t="s" s="23">
        <v>390</v>
      </c>
      <c r="C32" t="s" s="118">
        <v>10</v>
      </c>
      <c r="D32" t="s" s="118">
        <v>427</v>
      </c>
      <c r="H32" s="114">
        <f>(H$6&gt;Rollover!$G$8)+(H$6&gt;Rollover!$M$8)+(H$6&gt;Rollover!$Z$8)+(H$6&gt;Rollover!$AM$8)</f>
        <v>0</v>
      </c>
      <c r="I32" s="114">
        <f>(I$6&gt;Rollover!$G$8)+(I$6&gt;Rollover!$M$8)+(I$6&gt;Rollover!$Z$8)+(I$6&gt;Rollover!$AM$8)</f>
        <v>0</v>
      </c>
      <c r="J32" s="114">
        <f>(J$6&gt;Rollover!$G$8)+(J$6&gt;Rollover!$M$8)+(J$6&gt;Rollover!$Z$8)+(J$6&gt;Rollover!$AM$8)</f>
        <v>0</v>
      </c>
      <c r="K32" s="114">
        <f>(K$6&gt;Rollover!$G$8)+(K$6&gt;Rollover!$M$8)+(K$6&gt;Rollover!$Z$8)+(K$6&gt;Rollover!$AM$8)</f>
        <v>0</v>
      </c>
      <c r="L32" s="114">
        <f>(L$6&gt;Rollover!$G$8)+(L$6&gt;Rollover!$M$8)+(L$6&gt;Rollover!$Z$8)+(L$6&gt;Rollover!$AM$8)</f>
        <v>0</v>
      </c>
      <c r="M32" s="114">
        <f>(M$6&gt;Rollover!$G$8)+(M$6&gt;Rollover!$M$8)+(M$6&gt;Rollover!$Z$8)+(M$6&gt;Rollover!$AM$8)</f>
        <v>0</v>
      </c>
      <c r="N32" s="114">
        <f>(N$6&gt;Rollover!$G$8)+(N$6&gt;Rollover!$M$8)+(N$6&gt;Rollover!$Z$8)+(N$6&gt;Rollover!$AM$8)</f>
        <v>0</v>
      </c>
      <c r="O32" s="114">
        <f>(O$6&gt;Rollover!$G$8)+(O$6&gt;Rollover!$M$8)+(O$6&gt;Rollover!$Z$8)+(O$6&gt;Rollover!$AM$8)</f>
        <v>0</v>
      </c>
      <c r="P32" s="114">
        <f>(P$6&gt;Rollover!$G$8)+(P$6&gt;Rollover!$M$8)+(P$6&gt;Rollover!$Z$8)+(P$6&gt;Rollover!$AM$8)</f>
        <v>0</v>
      </c>
      <c r="Q32" s="114">
        <f>(Q$6&gt;Rollover!$G$8)+(Q$6&gt;Rollover!$M$8)+(Q$6&gt;Rollover!$Z$8)+(Q$6&gt;Rollover!$AM$8)</f>
        <v>0</v>
      </c>
      <c r="R32" s="114">
        <f>(R$6&gt;Rollover!$G$8)+(R$6&gt;Rollover!$M$8)+(R$6&gt;Rollover!$Z$8)+(R$6&gt;Rollover!$AM$8)</f>
        <v>0</v>
      </c>
      <c r="S32" s="114">
        <f>(S$6&gt;Rollover!$G$8)+(S$6&gt;Rollover!$M$8)+(S$6&gt;Rollover!$Z$8)+(S$6&gt;Rollover!$AM$8)</f>
        <v>0</v>
      </c>
      <c r="T32" s="114">
        <f>(T$6&gt;Rollover!$G$8)+(T$6&gt;Rollover!$M$8)+(T$6&gt;Rollover!$Z$8)+(T$6&gt;Rollover!$AM$8)</f>
        <v>0</v>
      </c>
      <c r="U32" s="114">
        <f>(U$6&gt;Rollover!$G$8)+(U$6&gt;Rollover!$M$8)+(U$6&gt;Rollover!$Z$8)+(U$6&gt;Rollover!$AM$8)</f>
        <v>0</v>
      </c>
      <c r="V32" s="114">
        <f>(V$6&gt;Rollover!$G$8)+(V$6&gt;Rollover!$M$8)+(V$6&gt;Rollover!$Z$8)+(V$6&gt;Rollover!$AM$8)</f>
        <v>0</v>
      </c>
      <c r="W32" s="114">
        <f>(W$6&gt;Rollover!$G$8)+(W$6&gt;Rollover!$M$8)+(W$6&gt;Rollover!$Z$8)+(W$6&gt;Rollover!$AM$8)</f>
        <v>0</v>
      </c>
      <c r="X32" s="114">
        <f>(X$6&gt;Rollover!$G$8)+(X$6&gt;Rollover!$M$8)+(X$6&gt;Rollover!$Z$8)+(X$6&gt;Rollover!$AM$8)</f>
        <v>0</v>
      </c>
      <c r="Y32" s="114">
        <f>(Y$6&gt;Rollover!$G$8)+(Y$6&gt;Rollover!$M$8)+(Y$6&gt;Rollover!$Z$8)+(Y$6&gt;Rollover!$AM$8)</f>
        <v>0</v>
      </c>
      <c r="Z32" s="114">
        <f>(Z$6&gt;Rollover!$G$8)+(Z$6&gt;Rollover!$M$8)+(Z$6&gt;Rollover!$Z$8)+(Z$6&gt;Rollover!$AM$8)</f>
        <v>1</v>
      </c>
      <c r="AA32" s="114">
        <f>(AA$6&gt;Rollover!$G$8)+(AA$6&gt;Rollover!$M$8)+(AA$6&gt;Rollover!$Z$8)+(AA$6&gt;Rollover!$AM$8)</f>
        <v>1</v>
      </c>
      <c r="AB32" s="114">
        <f>(AB$6&gt;Rollover!$G$8)+(AB$6&gt;Rollover!$M$8)+(AB$6&gt;Rollover!$Z$8)+(AB$6&gt;Rollover!$AM$8)</f>
        <v>1</v>
      </c>
      <c r="AC32" s="114">
        <f>(AC$6&gt;Rollover!$G$8)+(AC$6&gt;Rollover!$M$8)+(AC$6&gt;Rollover!$Z$8)+(AC$6&gt;Rollover!$AM$8)</f>
        <v>1</v>
      </c>
      <c r="AD32" s="114">
        <f>(AD$6&gt;Rollover!$G$8)+(AD$6&gt;Rollover!$M$8)+(AD$6&gt;Rollover!$Z$8)+(AD$6&gt;Rollover!$AM$8)</f>
        <v>1</v>
      </c>
      <c r="AE32" s="114">
        <f>(AE$6&gt;Rollover!$G$8)+(AE$6&gt;Rollover!$M$8)+(AE$6&gt;Rollover!$Z$8)+(AE$6&gt;Rollover!$AM$8)</f>
        <v>1</v>
      </c>
      <c r="AF32" s="114">
        <f>(AF$6&gt;Rollover!$G$8)+(AF$6&gt;Rollover!$M$8)+(AF$6&gt;Rollover!$Z$8)+(AF$6&gt;Rollover!$AM$8)</f>
        <v>1</v>
      </c>
      <c r="AG32" s="114">
        <f>(AG$6&gt;Rollover!$G$8)+(AG$6&gt;Rollover!$M$8)+(AG$6&gt;Rollover!$Z$8)+(AG$6&gt;Rollover!$AM$8)</f>
        <v>1</v>
      </c>
      <c r="AH32" s="114">
        <f>(AH$6&gt;Rollover!$G$8)+(AH$6&gt;Rollover!$M$8)+(AH$6&gt;Rollover!$Z$8)+(AH$6&gt;Rollover!$AM$8)</f>
        <v>1</v>
      </c>
      <c r="AI32" s="114">
        <f>(AI$6&gt;Rollover!$G$8)+(AI$6&gt;Rollover!$M$8)+(AI$6&gt;Rollover!$Z$8)+(AI$6&gt;Rollover!$AM$8)</f>
        <v>1</v>
      </c>
      <c r="AJ32" s="114">
        <f>(AJ$6&gt;Rollover!$G$8)+(AJ$6&gt;Rollover!$M$8)+(AJ$6&gt;Rollover!$Z$8)+(AJ$6&gt;Rollover!$AM$8)</f>
        <v>1</v>
      </c>
      <c r="AK32" s="114">
        <f>(AK$6&gt;Rollover!$G$8)+(AK$6&gt;Rollover!$M$8)+(AK$6&gt;Rollover!$Z$8)+(AK$6&gt;Rollover!$AM$8)</f>
        <v>1</v>
      </c>
      <c r="AL32" s="114">
        <f>(AL$6&gt;Rollover!$G$8)+(AL$6&gt;Rollover!$M$8)+(AL$6&gt;Rollover!$Z$8)+(AL$6&gt;Rollover!$AM$8)</f>
        <v>1</v>
      </c>
      <c r="AM32" s="114">
        <f>(AM$6&gt;Rollover!$G$8)+(AM$6&gt;Rollover!$M$8)+(AM$6&gt;Rollover!$Z$8)+(AM$6&gt;Rollover!$AM$8)</f>
        <v>1</v>
      </c>
      <c r="AN32" s="114">
        <f>(AN$6&gt;Rollover!$G$8)+(AN$6&gt;Rollover!$M$8)+(AN$6&gt;Rollover!$Z$8)+(AN$6&gt;Rollover!$AM$8)</f>
        <v>1</v>
      </c>
      <c r="AO32" s="114">
        <f>(AO$6&gt;Rollover!$G$8)+(AO$6&gt;Rollover!$M$8)+(AO$6&gt;Rollover!$Z$8)+(AO$6&gt;Rollover!$AM$8)</f>
        <v>1</v>
      </c>
      <c r="AP32" s="114">
        <f>(AP$6&gt;Rollover!$G$8)+(AP$6&gt;Rollover!$M$8)+(AP$6&gt;Rollover!$Z$8)+(AP$6&gt;Rollover!$AM$8)</f>
        <v>1</v>
      </c>
      <c r="AQ32" s="114">
        <f>(AQ$6&gt;Rollover!$G$8)+(AQ$6&gt;Rollover!$M$8)+(AQ$6&gt;Rollover!$Z$8)+(AQ$6&gt;Rollover!$AM$8)</f>
        <v>1</v>
      </c>
      <c r="AR32" s="114">
        <f>(AR$6&gt;Rollover!$G$8)+(AR$6&gt;Rollover!$M$8)+(AR$6&gt;Rollover!$Z$8)+(AR$6&gt;Rollover!$AM$8)</f>
        <v>1</v>
      </c>
      <c r="AS32" s="114">
        <f>(AS$6&gt;Rollover!$G$8)+(AS$6&gt;Rollover!$M$8)+(AS$6&gt;Rollover!$Z$8)+(AS$6&gt;Rollover!$AM$8)</f>
        <v>1</v>
      </c>
      <c r="AT32" s="114">
        <f>(AT$6&gt;Rollover!$G$8)+(AT$6&gt;Rollover!$M$8)+(AT$6&gt;Rollover!$Z$8)+(AT$6&gt;Rollover!$AM$8)</f>
        <v>1</v>
      </c>
      <c r="AU32" s="114">
        <f>(AU$6&gt;Rollover!$G$8)+(AU$6&gt;Rollover!$M$8)+(AU$6&gt;Rollover!$Z$8)+(AU$6&gt;Rollover!$AM$8)</f>
        <v>1</v>
      </c>
      <c r="AV32" s="114">
        <f>(AV$6&gt;Rollover!$G$8)+(AV$6&gt;Rollover!$M$8)+(AV$6&gt;Rollover!$Z$8)+(AV$6&gt;Rollover!$AM$8)</f>
        <v>1</v>
      </c>
      <c r="AW32" s="114">
        <f>(AW$6&gt;Rollover!$G$8)+(AW$6&gt;Rollover!$M$8)+(AW$6&gt;Rollover!$Z$8)+(AW$6&gt;Rollover!$AM$8)</f>
        <v>1</v>
      </c>
      <c r="AX32" s="114">
        <f>(AX$6&gt;Rollover!$G$8)+(AX$6&gt;Rollover!$M$8)+(AX$6&gt;Rollover!$Z$8)+(AX$6&gt;Rollover!$AM$8)</f>
        <v>1</v>
      </c>
      <c r="AY32" s="114">
        <f>(AY$6&gt;Rollover!$G$8)+(AY$6&gt;Rollover!$M$8)+(AY$6&gt;Rollover!$Z$8)+(AY$6&gt;Rollover!$AM$8)</f>
        <v>1</v>
      </c>
      <c r="AZ32" s="114">
        <f>(AZ$6&gt;Rollover!$G$8)+(AZ$6&gt;Rollover!$M$8)+(AZ$6&gt;Rollover!$Z$8)+(AZ$6&gt;Rollover!$AM$8)</f>
        <v>1</v>
      </c>
      <c r="BA32" s="114">
        <f>(BA$6&gt;Rollover!$G$8)+(BA$6&gt;Rollover!$M$8)+(BA$6&gt;Rollover!$Z$8)+(BA$6&gt;Rollover!$AM$8)</f>
        <v>1</v>
      </c>
      <c r="BB32" s="114">
        <f>(BB$6&gt;Rollover!$G$8)+(BB$6&gt;Rollover!$M$8)+(BB$6&gt;Rollover!$Z$8)+(BB$6&gt;Rollover!$AM$8)</f>
        <v>1</v>
      </c>
      <c r="BC32" s="114">
        <f>(BC$6&gt;Rollover!$G$8)+(BC$6&gt;Rollover!$M$8)+(BC$6&gt;Rollover!$Z$8)+(BC$6&gt;Rollover!$AM$8)</f>
        <v>1</v>
      </c>
      <c r="BD32" s="114">
        <f>(BD$6&gt;Rollover!$G$8)+(BD$6&gt;Rollover!$M$8)+(BD$6&gt;Rollover!$Z$8)+(BD$6&gt;Rollover!$AM$8)</f>
        <v>1</v>
      </c>
      <c r="BE32" s="114">
        <f>(BE$6&gt;Rollover!$G$8)+(BE$6&gt;Rollover!$M$8)+(BE$6&gt;Rollover!$Z$8)+(BE$6&gt;Rollover!$AM$8)</f>
        <v>1</v>
      </c>
      <c r="BF32" s="114">
        <f>(BF$6&gt;Rollover!$G$8)+(BF$6&gt;Rollover!$M$8)+(BF$6&gt;Rollover!$Z$8)+(BF$6&gt;Rollover!$AM$8)</f>
        <v>1</v>
      </c>
      <c r="BG32" s="114">
        <f>(BG$6&gt;Rollover!$G$8)+(BG$6&gt;Rollover!$M$8)+(BG$6&gt;Rollover!$Z$8)+(BG$6&gt;Rollover!$AM$8)</f>
        <v>1</v>
      </c>
      <c r="BH32" s="114">
        <f>(BH$6&gt;Rollover!$G$8)+(BH$6&gt;Rollover!$M$8)+(BH$6&gt;Rollover!$Z$8)+(BH$6&gt;Rollover!$AM$8)</f>
        <v>1</v>
      </c>
      <c r="BI32" s="114">
        <f>(BI$6&gt;Rollover!$G$8)+(BI$6&gt;Rollover!$M$8)+(BI$6&gt;Rollover!$Z$8)+(BI$6&gt;Rollover!$AM$8)</f>
        <v>1</v>
      </c>
      <c r="BJ32" s="114">
        <f>(BJ$6&gt;Rollover!$G$8)+(BJ$6&gt;Rollover!$M$8)+(BJ$6&gt;Rollover!$Z$8)+(BJ$6&gt;Rollover!$AM$8)</f>
        <v>1</v>
      </c>
      <c r="BK32" s="114">
        <f>(BK$6&gt;Rollover!$G$8)+(BK$6&gt;Rollover!$M$8)+(BK$6&gt;Rollover!$Z$8)+(BK$6&gt;Rollover!$AM$8)</f>
        <v>1</v>
      </c>
      <c r="BL32" s="114">
        <f>(BL$6&gt;Rollover!$G$8)+(BL$6&gt;Rollover!$M$8)+(BL$6&gt;Rollover!$Z$8)+(BL$6&gt;Rollover!$AM$8)</f>
        <v>1</v>
      </c>
      <c r="BM32" s="114">
        <f>(BM$6&gt;Rollover!$G$8)+(BM$6&gt;Rollover!$M$8)+(BM$6&gt;Rollover!$Z$8)+(BM$6&gt;Rollover!$AM$8)</f>
        <v>1</v>
      </c>
      <c r="BN32" s="114">
        <f>(BN$6&gt;Rollover!$G$8)+(BN$6&gt;Rollover!$M$8)+(BN$6&gt;Rollover!$Z$8)+(BN$6&gt;Rollover!$AM$8)</f>
        <v>1</v>
      </c>
      <c r="BO32" s="114">
        <f>(BO$6&gt;Rollover!$G$8)+(BO$6&gt;Rollover!$M$8)+(BO$6&gt;Rollover!$Z$8)+(BO$6&gt;Rollover!$AM$8)</f>
        <v>1</v>
      </c>
      <c r="BP32" s="114">
        <f>(BP$6&gt;Rollover!$G$8)+(BP$6&gt;Rollover!$M$8)+(BP$6&gt;Rollover!$Z$8)+(BP$6&gt;Rollover!$AM$8)</f>
        <v>1</v>
      </c>
      <c r="BQ32" s="114">
        <f>(BQ$6&gt;Rollover!$G$8)+(BQ$6&gt;Rollover!$M$8)+(BQ$6&gt;Rollover!$Z$8)+(BQ$6&gt;Rollover!$AM$8)</f>
        <v>1</v>
      </c>
      <c r="BR32" s="114">
        <f>(BR$6&gt;Rollover!$G$8)+(BR$6&gt;Rollover!$M$8)+(BR$6&gt;Rollover!$Z$8)+(BR$6&gt;Rollover!$AM$8)</f>
        <v>1</v>
      </c>
      <c r="BS32" s="114">
        <f>(BS$6&gt;Rollover!$G$8)+(BS$6&gt;Rollover!$M$8)+(BS$6&gt;Rollover!$Z$8)+(BS$6&gt;Rollover!$AM$8)</f>
        <v>1</v>
      </c>
      <c r="BT32" s="114">
        <f>(BT$6&gt;Rollover!$G$8)+(BT$6&gt;Rollover!$M$8)+(BT$6&gt;Rollover!$Z$8)+(BT$6&gt;Rollover!$AM$8)</f>
        <v>1</v>
      </c>
      <c r="BU32" s="114">
        <f>(BU$6&gt;Rollover!$G$8)+(BU$6&gt;Rollover!$M$8)+(BU$6&gt;Rollover!$Z$8)+(BU$6&gt;Rollover!$AM$8)</f>
        <v>1</v>
      </c>
      <c r="BV32" s="114">
        <f>(BV$6&gt;Rollover!$G$8)+(BV$6&gt;Rollover!$M$8)+(BV$6&gt;Rollover!$Z$8)+(BV$6&gt;Rollover!$AM$8)</f>
        <v>1</v>
      </c>
      <c r="BW32" s="114">
        <f>(BW$6&gt;Rollover!$G$8)+(BW$6&gt;Rollover!$M$8)+(BW$6&gt;Rollover!$Z$8)+(BW$6&gt;Rollover!$AM$8)</f>
        <v>1</v>
      </c>
      <c r="BX32" s="114">
        <f>(BX$6&gt;Rollover!$G$8)+(BX$6&gt;Rollover!$M$8)+(BX$6&gt;Rollover!$Z$8)+(BX$6&gt;Rollover!$AM$8)</f>
        <v>1</v>
      </c>
      <c r="BY32" s="114">
        <f>(BY$6&gt;Rollover!$G$8)+(BY$6&gt;Rollover!$M$8)+(BY$6&gt;Rollover!$Z$8)+(BY$6&gt;Rollover!$AM$8)</f>
        <v>1</v>
      </c>
      <c r="BZ32" s="114">
        <f>(BZ$6&gt;Rollover!$G$8)+(BZ$6&gt;Rollover!$M$8)+(BZ$6&gt;Rollover!$Z$8)+(BZ$6&gt;Rollover!$AM$8)</f>
        <v>1</v>
      </c>
      <c r="CA32" s="114">
        <f>(CA$6&gt;Rollover!$G$8)+(CA$6&gt;Rollover!$M$8)+(CA$6&gt;Rollover!$Z$8)+(CA$6&gt;Rollover!$AM$8)</f>
        <v>1</v>
      </c>
      <c r="CB32" s="114">
        <f>(CB$6&gt;Rollover!$G$8)+(CB$6&gt;Rollover!$M$8)+(CB$6&gt;Rollover!$Z$8)+(CB$6&gt;Rollover!$AM$8)</f>
        <v>1</v>
      </c>
      <c r="CC32" s="114">
        <f>(CC$6&gt;Rollover!$G$8)+(CC$6&gt;Rollover!$M$8)+(CC$6&gt;Rollover!$Z$8)+(CC$6&gt;Rollover!$AM$8)</f>
        <v>1</v>
      </c>
      <c r="CD32" s="114">
        <f>(CD$6&gt;Rollover!$G$8)+(CD$6&gt;Rollover!$M$8)+(CD$6&gt;Rollover!$Z$8)+(CD$6&gt;Rollover!$AM$8)</f>
        <v>1</v>
      </c>
      <c r="CE32" s="114">
        <f>(CE$6&gt;Rollover!$G$8)+(CE$6&gt;Rollover!$M$8)+(CE$6&gt;Rollover!$Z$8)+(CE$6&gt;Rollover!$AM$8)</f>
        <v>1</v>
      </c>
      <c r="CF32" s="114">
        <f>(CF$6&gt;Rollover!$G$8)+(CF$6&gt;Rollover!$M$8)+(CF$6&gt;Rollover!$Z$8)+(CF$6&gt;Rollover!$AM$8)</f>
        <v>1</v>
      </c>
      <c r="CG32" s="114">
        <f>(CG$6&gt;Rollover!$G$8)+(CG$6&gt;Rollover!$M$8)+(CG$6&gt;Rollover!$Z$8)+(CG$6&gt;Rollover!$AM$8)</f>
        <v>1</v>
      </c>
      <c r="CH32" s="114">
        <f>(CH$6&gt;Rollover!$G$8)+(CH$6&gt;Rollover!$M$8)+(CH$6&gt;Rollover!$Z$8)+(CH$6&gt;Rollover!$AM$8)</f>
        <v>1</v>
      </c>
      <c r="CI32" s="114">
        <f>(CI$6&gt;Rollover!$G$8)+(CI$6&gt;Rollover!$M$8)+(CI$6&gt;Rollover!$Z$8)+(CI$6&gt;Rollover!$AM$8)</f>
        <v>1</v>
      </c>
      <c r="CJ32" s="114">
        <f>(CJ$6&gt;Rollover!$G$8)+(CJ$6&gt;Rollover!$M$8)+(CJ$6&gt;Rollover!$Z$8)+(CJ$6&gt;Rollover!$AM$8)</f>
        <v>1</v>
      </c>
      <c r="CK32" s="114">
        <f>(CK$6&gt;Rollover!$G$8)+(CK$6&gt;Rollover!$M$8)+(CK$6&gt;Rollover!$Z$8)+(CK$6&gt;Rollover!$AM$8)</f>
        <v>1</v>
      </c>
      <c r="CL32" s="114">
        <f>(CL$6&gt;Rollover!$G$8)+(CL$6&gt;Rollover!$M$8)+(CL$6&gt;Rollover!$Z$8)+(CL$6&gt;Rollover!$AM$8)</f>
        <v>1</v>
      </c>
      <c r="CM32" s="114">
        <f>(CM$6&gt;Rollover!$G$8)+(CM$6&gt;Rollover!$M$8)+(CM$6&gt;Rollover!$Z$8)+(CM$6&gt;Rollover!$AM$8)</f>
        <v>1</v>
      </c>
      <c r="CN32" s="114">
        <f>(CN$6&gt;Rollover!$G$8)+(CN$6&gt;Rollover!$M$8)+(CN$6&gt;Rollover!$Z$8)+(CN$6&gt;Rollover!$AM$8)</f>
        <v>1</v>
      </c>
      <c r="CO32" s="114">
        <f>(CO$6&gt;Rollover!$G$8)+(CO$6&gt;Rollover!$M$8)+(CO$6&gt;Rollover!$Z$8)+(CO$6&gt;Rollover!$AM$8)</f>
        <v>1</v>
      </c>
      <c r="CP32" s="114">
        <f>(CP$6&gt;Rollover!$G$8)+(CP$6&gt;Rollover!$M$8)+(CP$6&gt;Rollover!$Z$8)+(CP$6&gt;Rollover!$AM$8)</f>
        <v>1</v>
      </c>
      <c r="CQ32" s="114">
        <f>(CQ$6&gt;Rollover!$G$8)+(CQ$6&gt;Rollover!$M$8)+(CQ$6&gt;Rollover!$Z$8)+(CQ$6&gt;Rollover!$AM$8)</f>
        <v>1</v>
      </c>
      <c r="CR32" s="114">
        <f>(CR$6&gt;Rollover!$G$8)+(CR$6&gt;Rollover!$M$8)+(CR$6&gt;Rollover!$Z$8)+(CR$6&gt;Rollover!$AM$8)</f>
        <v>1</v>
      </c>
      <c r="CS32" s="114">
        <f>(CS$6&gt;Rollover!$G$8)+(CS$6&gt;Rollover!$M$8)+(CS$6&gt;Rollover!$Z$8)+(CS$6&gt;Rollover!$AM$8)</f>
        <v>1</v>
      </c>
      <c r="CT32" s="114">
        <f>(CT$6&gt;Rollover!$G$8)+(CT$6&gt;Rollover!$M$8)+(CT$6&gt;Rollover!$Z$8)+(CT$6&gt;Rollover!$AM$8)</f>
        <v>1</v>
      </c>
      <c r="CU32" s="114">
        <f>(CU$6&gt;Rollover!$G$8)+(CU$6&gt;Rollover!$M$8)+(CU$6&gt;Rollover!$Z$8)+(CU$6&gt;Rollover!$AM$8)</f>
        <v>1</v>
      </c>
      <c r="CV32" s="114">
        <f>(CV$6&gt;Rollover!$G$8)+(CV$6&gt;Rollover!$M$8)+(CV$6&gt;Rollover!$Z$8)+(CV$6&gt;Rollover!$AM$8)</f>
        <v>1</v>
      </c>
      <c r="CW32" s="114">
        <f>(CW$6&gt;Rollover!$G$8)+(CW$6&gt;Rollover!$M$8)+(CW$6&gt;Rollover!$Z$8)+(CW$6&gt;Rollover!$AM$8)</f>
        <v>1</v>
      </c>
      <c r="CX32" s="114">
        <f>(CX$6&gt;Rollover!$G$8)+(CX$6&gt;Rollover!$M$8)+(CX$6&gt;Rollover!$Z$8)+(CX$6&gt;Rollover!$AM$8)</f>
        <v>1</v>
      </c>
      <c r="CY32" s="114">
        <f>(CY$6&gt;Rollover!$G$8)+(CY$6&gt;Rollover!$M$8)+(CY$6&gt;Rollover!$Z$8)+(CY$6&gt;Rollover!$AM$8)</f>
        <v>1</v>
      </c>
      <c r="CZ32" s="114">
        <f>(CZ$6&gt;Rollover!$G$8)+(CZ$6&gt;Rollover!$M$8)+(CZ$6&gt;Rollover!$Z$8)+(CZ$6&gt;Rollover!$AM$8)</f>
        <v>1</v>
      </c>
      <c r="DA32" s="114">
        <f>(DA$6&gt;Rollover!$G$8)+(DA$6&gt;Rollover!$M$8)+(DA$6&gt;Rollover!$Z$8)+(DA$6&gt;Rollover!$AM$8)</f>
        <v>1</v>
      </c>
      <c r="DB32" s="114">
        <f>(DB$6&gt;Rollover!$G$8)+(DB$6&gt;Rollover!$M$8)+(DB$6&gt;Rollover!$Z$8)+(DB$6&gt;Rollover!$AM$8)</f>
        <v>1</v>
      </c>
      <c r="DC32" s="114">
        <f>(DC$6&gt;Rollover!$G$8)+(DC$6&gt;Rollover!$M$8)+(DC$6&gt;Rollover!$Z$8)+(DC$6&gt;Rollover!$AM$8)</f>
        <v>1</v>
      </c>
      <c r="DD32" s="114">
        <f>(DD$6&gt;Rollover!$G$8)+(DD$6&gt;Rollover!$M$8)+(DD$6&gt;Rollover!$Z$8)+(DD$6&gt;Rollover!$AM$8)</f>
        <v>1</v>
      </c>
      <c r="DE32" s="114">
        <f>(DE$6&gt;Rollover!$G$8)+(DE$6&gt;Rollover!$M$8)+(DE$6&gt;Rollover!$Z$8)+(DE$6&gt;Rollover!$AM$8)</f>
        <v>1</v>
      </c>
      <c r="DF32" s="114">
        <f>(DF$6&gt;Rollover!$G$8)+(DF$6&gt;Rollover!$M$8)+(DF$6&gt;Rollover!$Z$8)+(DF$6&gt;Rollover!$AM$8)</f>
        <v>1</v>
      </c>
      <c r="DG32" s="114">
        <f>(DG$6&gt;Rollover!$G$8)+(DG$6&gt;Rollover!$M$8)+(DG$6&gt;Rollover!$Z$8)+(DG$6&gt;Rollover!$AM$8)</f>
        <v>1</v>
      </c>
      <c r="DH32" s="114">
        <f>(DH$6&gt;Rollover!$G$8)+(DH$6&gt;Rollover!$M$8)+(DH$6&gt;Rollover!$Z$8)+(DH$6&gt;Rollover!$AM$8)</f>
        <v>1</v>
      </c>
      <c r="DI32" s="114">
        <f>(DI$6&gt;Rollover!$G$8)+(DI$6&gt;Rollover!$M$8)+(DI$6&gt;Rollover!$Z$8)+(DI$6&gt;Rollover!$AM$8)</f>
        <v>1</v>
      </c>
      <c r="DJ32" s="114">
        <f>(DJ$6&gt;Rollover!$G$8)+(DJ$6&gt;Rollover!$M$8)+(DJ$6&gt;Rollover!$Z$8)+(DJ$6&gt;Rollover!$AM$8)</f>
        <v>1</v>
      </c>
      <c r="DK32" s="114">
        <f>(DK$6&gt;Rollover!$G$8)+(DK$6&gt;Rollover!$M$8)+(DK$6&gt;Rollover!$Z$8)+(DK$6&gt;Rollover!$AM$8)</f>
        <v>1</v>
      </c>
      <c r="DL32" s="114">
        <f>(DL$6&gt;Rollover!$G$8)+(DL$6&gt;Rollover!$M$8)+(DL$6&gt;Rollover!$Z$8)+(DL$6&gt;Rollover!$AM$8)</f>
        <v>2</v>
      </c>
      <c r="DM32" s="114">
        <f>(DM$6&gt;Rollover!$G$8)+(DM$6&gt;Rollover!$M$8)+(DM$6&gt;Rollover!$Z$8)+(DM$6&gt;Rollover!$AM$8)</f>
        <v>2</v>
      </c>
      <c r="DN32" s="114">
        <f>(DN$6&gt;Rollover!$G$8)+(DN$6&gt;Rollover!$M$8)+(DN$6&gt;Rollover!$Z$8)+(DN$6&gt;Rollover!$AM$8)</f>
        <v>2</v>
      </c>
      <c r="DO32" s="114">
        <f>(DO$6&gt;Rollover!$G$8)+(DO$6&gt;Rollover!$M$8)+(DO$6&gt;Rollover!$Z$8)+(DO$6&gt;Rollover!$AM$8)</f>
        <v>2</v>
      </c>
      <c r="DP32" s="114">
        <f>(DP$6&gt;Rollover!$G$8)+(DP$6&gt;Rollover!$M$8)+(DP$6&gt;Rollover!$Z$8)+(DP$6&gt;Rollover!$AM$8)</f>
        <v>2</v>
      </c>
      <c r="DQ32" s="114">
        <f>(DQ$6&gt;Rollover!$G$8)+(DQ$6&gt;Rollover!$M$8)+(DQ$6&gt;Rollover!$Z$8)+(DQ$6&gt;Rollover!$AM$8)</f>
        <v>2</v>
      </c>
      <c r="DR32" s="114">
        <f>(DR$6&gt;Rollover!$G$8)+(DR$6&gt;Rollover!$M$8)+(DR$6&gt;Rollover!$Z$8)+(DR$6&gt;Rollover!$AM$8)</f>
        <v>2</v>
      </c>
      <c r="DS32" s="114">
        <f>(DS$6&gt;Rollover!$G$8)+(DS$6&gt;Rollover!$M$8)+(DS$6&gt;Rollover!$Z$8)+(DS$6&gt;Rollover!$AM$8)</f>
        <v>2</v>
      </c>
      <c r="DT32" s="114">
        <f>(DT$6&gt;Rollover!$G$8)+(DT$6&gt;Rollover!$M$8)+(DT$6&gt;Rollover!$Z$8)+(DT$6&gt;Rollover!$AM$8)</f>
        <v>2</v>
      </c>
      <c r="DU32" s="114">
        <f>(DU$6&gt;Rollover!$G$8)+(DU$6&gt;Rollover!$M$8)+(DU$6&gt;Rollover!$Z$8)+(DU$6&gt;Rollover!$AM$8)</f>
        <v>2</v>
      </c>
      <c r="DV32" s="114">
        <f>(DV$6&gt;Rollover!$G$8)+(DV$6&gt;Rollover!$M$8)+(DV$6&gt;Rollover!$Z$8)+(DV$6&gt;Rollover!$AM$8)</f>
        <v>2</v>
      </c>
      <c r="DW32" s="114">
        <f>(DW$6&gt;Rollover!$G$8)+(DW$6&gt;Rollover!$M$8)+(DW$6&gt;Rollover!$Z$8)+(DW$6&gt;Rollover!$AM$8)</f>
        <v>2</v>
      </c>
      <c r="DX32" s="114">
        <f>(DX$6&gt;Rollover!$G$8)+(DX$6&gt;Rollover!$M$8)+(DX$6&gt;Rollover!$Z$8)+(DX$6&gt;Rollover!$AM$8)</f>
        <v>2</v>
      </c>
      <c r="DY32" s="114">
        <f>(DY$6&gt;Rollover!$G$8)+(DY$6&gt;Rollover!$M$8)+(DY$6&gt;Rollover!$Z$8)+(DY$6&gt;Rollover!$AM$8)</f>
        <v>2</v>
      </c>
      <c r="DZ32" s="114">
        <f>(DZ$6&gt;Rollover!$G$8)+(DZ$6&gt;Rollover!$M$8)+(DZ$6&gt;Rollover!$Z$8)+(DZ$6&gt;Rollover!$AM$8)</f>
        <v>2</v>
      </c>
      <c r="EA32" s="114">
        <f>(EA$6&gt;Rollover!$G$8)+(EA$6&gt;Rollover!$M$8)+(EA$6&gt;Rollover!$Z$8)+(EA$6&gt;Rollover!$AM$8)</f>
        <v>2</v>
      </c>
      <c r="EB32" s="114">
        <f>(EB$6&gt;Rollover!$G$8)+(EB$6&gt;Rollover!$M$8)+(EB$6&gt;Rollover!$Z$8)+(EB$6&gt;Rollover!$AM$8)</f>
        <v>2</v>
      </c>
      <c r="EC32" s="114">
        <f>(EC$6&gt;Rollover!$G$8)+(EC$6&gt;Rollover!$M$8)+(EC$6&gt;Rollover!$Z$8)+(EC$6&gt;Rollover!$AM$8)</f>
        <v>2</v>
      </c>
      <c r="ED32" s="114">
        <f>(ED$6&gt;Rollover!$G$8)+(ED$6&gt;Rollover!$M$8)+(ED$6&gt;Rollover!$Z$8)+(ED$6&gt;Rollover!$AM$8)</f>
        <v>2</v>
      </c>
      <c r="EE32" s="114">
        <f>(EE$6&gt;Rollover!$G$8)+(EE$6&gt;Rollover!$M$8)+(EE$6&gt;Rollover!$Z$8)+(EE$6&gt;Rollover!$AM$8)</f>
        <v>2</v>
      </c>
      <c r="EF32" s="114">
        <f>(EF$6&gt;Rollover!$G$8)+(EF$6&gt;Rollover!$M$8)+(EF$6&gt;Rollover!$Z$8)+(EF$6&gt;Rollover!$AM$8)</f>
        <v>2</v>
      </c>
      <c r="EG32" s="114">
        <f>(EG$6&gt;Rollover!$G$8)+(EG$6&gt;Rollover!$M$8)+(EG$6&gt;Rollover!$Z$8)+(EG$6&gt;Rollover!$AM$8)</f>
        <v>2</v>
      </c>
      <c r="EH32" s="114">
        <f>(EH$6&gt;Rollover!$G$8)+(EH$6&gt;Rollover!$M$8)+(EH$6&gt;Rollover!$Z$8)+(EH$6&gt;Rollover!$AM$8)</f>
        <v>2</v>
      </c>
      <c r="EI32" s="114">
        <f>(EI$6&gt;Rollover!$G$8)+(EI$6&gt;Rollover!$M$8)+(EI$6&gt;Rollover!$Z$8)+(EI$6&gt;Rollover!$AM$8)</f>
        <v>2</v>
      </c>
    </row>
    <row r="33">
      <c r="B33" t="s" s="23">
        <v>391</v>
      </c>
      <c r="C33" t="s" s="118">
        <v>10</v>
      </c>
      <c r="D33" t="s" s="118">
        <v>428</v>
      </c>
      <c r="H33" s="114">
        <f>IF(OR(H32=0,H32=4),0,(YEAR(H$6)-YEAR(CHOOSE(H32,Rollover!$K$8,Rollover!$X$8,Rollover!$AK$8)))*12+MONTH(H$6)-MONTH(CHOOSE(H32,Rollover!$K$8,Rollover!$X$8,Rollover!$AK$8)))</f>
        <v>0</v>
      </c>
      <c r="I33" s="114">
        <f>IF(OR(I32=0,I32=4),0,(YEAR(I$6)-YEAR(CHOOSE(I32,Rollover!$K$8,Rollover!$X$8,Rollover!$AK$8)))*12+MONTH(I$6)-MONTH(CHOOSE(I32,Rollover!$K$8,Rollover!$X$8,Rollover!$AK$8)))</f>
        <v>0</v>
      </c>
      <c r="J33" s="114">
        <f>IF(OR(J32=0,J32=4),0,(YEAR(J$6)-YEAR(CHOOSE(J32,Rollover!$K$8,Rollover!$X$8,Rollover!$AK$8)))*12+MONTH(J$6)-MONTH(CHOOSE(J32,Rollover!$K$8,Rollover!$X$8,Rollover!$AK$8)))</f>
        <v>0</v>
      </c>
      <c r="K33" s="114">
        <f>IF(OR(K32=0,K32=4),0,(YEAR(K$6)-YEAR(CHOOSE(K32,Rollover!$K$8,Rollover!$X$8,Rollover!$AK$8)))*12+MONTH(K$6)-MONTH(CHOOSE(K32,Rollover!$K$8,Rollover!$X$8,Rollover!$AK$8)))</f>
        <v>0</v>
      </c>
      <c r="L33" s="114">
        <f>IF(OR(L32=0,L32=4),0,(YEAR(L$6)-YEAR(CHOOSE(L32,Rollover!$K$8,Rollover!$X$8,Rollover!$AK$8)))*12+MONTH(L$6)-MONTH(CHOOSE(L32,Rollover!$K$8,Rollover!$X$8,Rollover!$AK$8)))</f>
        <v>0</v>
      </c>
      <c r="M33" s="114">
        <f>IF(OR(M32=0,M32=4),0,(YEAR(M$6)-YEAR(CHOOSE(M32,Rollover!$K$8,Rollover!$X$8,Rollover!$AK$8)))*12+MONTH(M$6)-MONTH(CHOOSE(M32,Rollover!$K$8,Rollover!$X$8,Rollover!$AK$8)))</f>
        <v>0</v>
      </c>
      <c r="N33" s="114">
        <f>IF(OR(N32=0,N32=4),0,(YEAR(N$6)-YEAR(CHOOSE(N32,Rollover!$K$8,Rollover!$X$8,Rollover!$AK$8)))*12+MONTH(N$6)-MONTH(CHOOSE(N32,Rollover!$K$8,Rollover!$X$8,Rollover!$AK$8)))</f>
        <v>0</v>
      </c>
      <c r="O33" s="114">
        <f>IF(OR(O32=0,O32=4),0,(YEAR(O$6)-YEAR(CHOOSE(O32,Rollover!$K$8,Rollover!$X$8,Rollover!$AK$8)))*12+MONTH(O$6)-MONTH(CHOOSE(O32,Rollover!$K$8,Rollover!$X$8,Rollover!$AK$8)))</f>
        <v>0</v>
      </c>
      <c r="P33" s="114">
        <f>IF(OR(P32=0,P32=4),0,(YEAR(P$6)-YEAR(CHOOSE(P32,Rollover!$K$8,Rollover!$X$8,Rollover!$AK$8)))*12+MONTH(P$6)-MONTH(CHOOSE(P32,Rollover!$K$8,Rollover!$X$8,Rollover!$AK$8)))</f>
        <v>0</v>
      </c>
      <c r="Q33" s="114">
        <f>IF(OR(Q32=0,Q32=4),0,(YEAR(Q$6)-YEAR(CHOOSE(Q32,Rollover!$K$8,Rollover!$X$8,Rollover!$AK$8)))*12+MONTH(Q$6)-MONTH(CHOOSE(Q32,Rollover!$K$8,Rollover!$X$8,Rollover!$AK$8)))</f>
        <v>0</v>
      </c>
      <c r="R33" s="114">
        <f>IF(OR(R32=0,R32=4),0,(YEAR(R$6)-YEAR(CHOOSE(R32,Rollover!$K$8,Rollover!$X$8,Rollover!$AK$8)))*12+MONTH(R$6)-MONTH(CHOOSE(R32,Rollover!$K$8,Rollover!$X$8,Rollover!$AK$8)))</f>
        <v>0</v>
      </c>
      <c r="S33" s="114">
        <f>IF(OR(S32=0,S32=4),0,(YEAR(S$6)-YEAR(CHOOSE(S32,Rollover!$K$8,Rollover!$X$8,Rollover!$AK$8)))*12+MONTH(S$6)-MONTH(CHOOSE(S32,Rollover!$K$8,Rollover!$X$8,Rollover!$AK$8)))</f>
        <v>0</v>
      </c>
      <c r="T33" s="114">
        <f>IF(OR(T32=0,T32=4),0,(YEAR(T$6)-YEAR(CHOOSE(T32,Rollover!$K$8,Rollover!$X$8,Rollover!$AK$8)))*12+MONTH(T$6)-MONTH(CHOOSE(T32,Rollover!$K$8,Rollover!$X$8,Rollover!$AK$8)))</f>
        <v>0</v>
      </c>
      <c r="U33" s="114">
        <f>IF(OR(U32=0,U32=4),0,(YEAR(U$6)-YEAR(CHOOSE(U32,Rollover!$K$8,Rollover!$X$8,Rollover!$AK$8)))*12+MONTH(U$6)-MONTH(CHOOSE(U32,Rollover!$K$8,Rollover!$X$8,Rollover!$AK$8)))</f>
        <v>0</v>
      </c>
      <c r="V33" s="114">
        <f>IF(OR(V32=0,V32=4),0,(YEAR(V$6)-YEAR(CHOOSE(V32,Rollover!$K$8,Rollover!$X$8,Rollover!$AK$8)))*12+MONTH(V$6)-MONTH(CHOOSE(V32,Rollover!$K$8,Rollover!$X$8,Rollover!$AK$8)))</f>
        <v>0</v>
      </c>
      <c r="W33" s="114">
        <f>IF(OR(W32=0,W32=4),0,(YEAR(W$6)-YEAR(CHOOSE(W32,Rollover!$K$8,Rollover!$X$8,Rollover!$AK$8)))*12+MONTH(W$6)-MONTH(CHOOSE(W32,Rollover!$K$8,Rollover!$X$8,Rollover!$AK$8)))</f>
        <v>0</v>
      </c>
      <c r="X33" s="114">
        <f>IF(OR(X32=0,X32=4),0,(YEAR(X$6)-YEAR(CHOOSE(X32,Rollover!$K$8,Rollover!$X$8,Rollover!$AK$8)))*12+MONTH(X$6)-MONTH(CHOOSE(X32,Rollover!$K$8,Rollover!$X$8,Rollover!$AK$8)))</f>
        <v>0</v>
      </c>
      <c r="Y33" s="114">
        <f>IF(OR(Y32=0,Y32=4),0,(YEAR(Y$6)-YEAR(CHOOSE(Y32,Rollover!$K$8,Rollover!$X$8,Rollover!$AK$8)))*12+MONTH(Y$6)-MONTH(CHOOSE(Y32,Rollover!$K$8,Rollover!$X$8,Rollover!$AK$8)))</f>
        <v>0</v>
      </c>
      <c r="Z33" s="114">
        <f>IF(OR(Z32=0,Z32=4),0,(YEAR(Z$6)-YEAR(CHOOSE(Z32,Rollover!$K$8,Rollover!$X$8,Rollover!$AK$8)))*12+MONTH(Z$6)-MONTH(CHOOSE(Z32,Rollover!$K$8,Rollover!$X$8,Rollover!$AK$8)))</f>
        <v>-6</v>
      </c>
      <c r="AA33" s="114">
        <f>IF(OR(AA32=0,AA32=4),0,(YEAR(AA$6)-YEAR(CHOOSE(AA32,Rollover!$K$8,Rollover!$X$8,Rollover!$AK$8)))*12+MONTH(AA$6)-MONTH(CHOOSE(AA32,Rollover!$K$8,Rollover!$X$8,Rollover!$AK$8)))</f>
        <v>-5</v>
      </c>
      <c r="AB33" s="114">
        <f>IF(OR(AB32=0,AB32=4),0,(YEAR(AB$6)-YEAR(CHOOSE(AB32,Rollover!$K$8,Rollover!$X$8,Rollover!$AK$8)))*12+MONTH(AB$6)-MONTH(CHOOSE(AB32,Rollover!$K$8,Rollover!$X$8,Rollover!$AK$8)))</f>
        <v>-4</v>
      </c>
      <c r="AC33" s="114">
        <f>IF(OR(AC32=0,AC32=4),0,(YEAR(AC$6)-YEAR(CHOOSE(AC32,Rollover!$K$8,Rollover!$X$8,Rollover!$AK$8)))*12+MONTH(AC$6)-MONTH(CHOOSE(AC32,Rollover!$K$8,Rollover!$X$8,Rollover!$AK$8)))</f>
        <v>-3</v>
      </c>
      <c r="AD33" s="114">
        <f>IF(OR(AD32=0,AD32=4),0,(YEAR(AD$6)-YEAR(CHOOSE(AD32,Rollover!$K$8,Rollover!$X$8,Rollover!$AK$8)))*12+MONTH(AD$6)-MONTH(CHOOSE(AD32,Rollover!$K$8,Rollover!$X$8,Rollover!$AK$8)))</f>
        <v>-2</v>
      </c>
      <c r="AE33" s="114">
        <f>IF(OR(AE32=0,AE32=4),0,(YEAR(AE$6)-YEAR(CHOOSE(AE32,Rollover!$K$8,Rollover!$X$8,Rollover!$AK$8)))*12+MONTH(AE$6)-MONTH(CHOOSE(AE32,Rollover!$K$8,Rollover!$X$8,Rollover!$AK$8)))</f>
        <v>-1</v>
      </c>
      <c r="AF33" s="114">
        <f>IF(OR(AF32=0,AF32=4),0,(YEAR(AF$6)-YEAR(CHOOSE(AF32,Rollover!$K$8,Rollover!$X$8,Rollover!$AK$8)))*12+MONTH(AF$6)-MONTH(CHOOSE(AF32,Rollover!$K$8,Rollover!$X$8,Rollover!$AK$8)))</f>
        <v>0</v>
      </c>
      <c r="AG33" s="114">
        <f>IF(OR(AG32=0,AG32=4),0,(YEAR(AG$6)-YEAR(CHOOSE(AG32,Rollover!$K$8,Rollover!$X$8,Rollover!$AK$8)))*12+MONTH(AG$6)-MONTH(CHOOSE(AG32,Rollover!$K$8,Rollover!$X$8,Rollover!$AK$8)))</f>
        <v>1</v>
      </c>
      <c r="AH33" s="114">
        <f>IF(OR(AH32=0,AH32=4),0,(YEAR(AH$6)-YEAR(CHOOSE(AH32,Rollover!$K$8,Rollover!$X$8,Rollover!$AK$8)))*12+MONTH(AH$6)-MONTH(CHOOSE(AH32,Rollover!$K$8,Rollover!$X$8,Rollover!$AK$8)))</f>
        <v>2</v>
      </c>
      <c r="AI33" s="114">
        <f>IF(OR(AI32=0,AI32=4),0,(YEAR(AI$6)-YEAR(CHOOSE(AI32,Rollover!$K$8,Rollover!$X$8,Rollover!$AK$8)))*12+MONTH(AI$6)-MONTH(CHOOSE(AI32,Rollover!$K$8,Rollover!$X$8,Rollover!$AK$8)))</f>
        <v>3</v>
      </c>
      <c r="AJ33" s="114">
        <f>IF(OR(AJ32=0,AJ32=4),0,(YEAR(AJ$6)-YEAR(CHOOSE(AJ32,Rollover!$K$8,Rollover!$X$8,Rollover!$AK$8)))*12+MONTH(AJ$6)-MONTH(CHOOSE(AJ32,Rollover!$K$8,Rollover!$X$8,Rollover!$AK$8)))</f>
        <v>4</v>
      </c>
      <c r="AK33" s="114">
        <f>IF(OR(AK32=0,AK32=4),0,(YEAR(AK$6)-YEAR(CHOOSE(AK32,Rollover!$K$8,Rollover!$X$8,Rollover!$AK$8)))*12+MONTH(AK$6)-MONTH(CHOOSE(AK32,Rollover!$K$8,Rollover!$X$8,Rollover!$AK$8)))</f>
        <v>5</v>
      </c>
      <c r="AL33" s="114">
        <f>IF(OR(AL32=0,AL32=4),0,(YEAR(AL$6)-YEAR(CHOOSE(AL32,Rollover!$K$8,Rollover!$X$8,Rollover!$AK$8)))*12+MONTH(AL$6)-MONTH(CHOOSE(AL32,Rollover!$K$8,Rollover!$X$8,Rollover!$AK$8)))</f>
        <v>6</v>
      </c>
      <c r="AM33" s="114">
        <f>IF(OR(AM32=0,AM32=4),0,(YEAR(AM$6)-YEAR(CHOOSE(AM32,Rollover!$K$8,Rollover!$X$8,Rollover!$AK$8)))*12+MONTH(AM$6)-MONTH(CHOOSE(AM32,Rollover!$K$8,Rollover!$X$8,Rollover!$AK$8)))</f>
        <v>7</v>
      </c>
      <c r="AN33" s="114">
        <f>IF(OR(AN32=0,AN32=4),0,(YEAR(AN$6)-YEAR(CHOOSE(AN32,Rollover!$K$8,Rollover!$X$8,Rollover!$AK$8)))*12+MONTH(AN$6)-MONTH(CHOOSE(AN32,Rollover!$K$8,Rollover!$X$8,Rollover!$AK$8)))</f>
        <v>8</v>
      </c>
      <c r="AO33" s="114">
        <f>IF(OR(AO32=0,AO32=4),0,(YEAR(AO$6)-YEAR(CHOOSE(AO32,Rollover!$K$8,Rollover!$X$8,Rollover!$AK$8)))*12+MONTH(AO$6)-MONTH(CHOOSE(AO32,Rollover!$K$8,Rollover!$X$8,Rollover!$AK$8)))</f>
        <v>9</v>
      </c>
      <c r="AP33" s="114">
        <f>IF(OR(AP32=0,AP32=4),0,(YEAR(AP$6)-YEAR(CHOOSE(AP32,Rollover!$K$8,Rollover!$X$8,Rollover!$AK$8)))*12+MONTH(AP$6)-MONTH(CHOOSE(AP32,Rollover!$K$8,Rollover!$X$8,Rollover!$AK$8)))</f>
        <v>10</v>
      </c>
      <c r="AQ33" s="114">
        <f>IF(OR(AQ32=0,AQ32=4),0,(YEAR(AQ$6)-YEAR(CHOOSE(AQ32,Rollover!$K$8,Rollover!$X$8,Rollover!$AK$8)))*12+MONTH(AQ$6)-MONTH(CHOOSE(AQ32,Rollover!$K$8,Rollover!$X$8,Rollover!$AK$8)))</f>
        <v>11</v>
      </c>
      <c r="AR33" s="114">
        <f>IF(OR(AR32=0,AR32=4),0,(YEAR(AR$6)-YEAR(CHOOSE(AR32,Rollover!$K$8,Rollover!$X$8,Rollover!$AK$8)))*12+MONTH(AR$6)-MONTH(CHOOSE(AR32,Rollover!$K$8,Rollover!$X$8,Rollover!$AK$8)))</f>
        <v>12</v>
      </c>
      <c r="AS33" s="114">
        <f>IF(OR(AS32=0,AS32=4),0,(YEAR(AS$6)-YEAR(CHOOSE(AS32,Rollover!$K$8,Rollover!$X$8,Rollover!$AK$8)))*12+MONTH(AS$6)-MONTH(CHOOSE(AS32,Rollover!$K$8,Rollover!$X$8,Rollover!$AK$8)))</f>
        <v>13</v>
      </c>
      <c r="AT33" s="114">
        <f>IF(OR(AT32=0,AT32=4),0,(YEAR(AT$6)-YEAR(CHOOSE(AT32,Rollover!$K$8,Rollover!$X$8,Rollover!$AK$8)))*12+MONTH(AT$6)-MONTH(CHOOSE(AT32,Rollover!$K$8,Rollover!$X$8,Rollover!$AK$8)))</f>
        <v>14</v>
      </c>
      <c r="AU33" s="114">
        <f>IF(OR(AU32=0,AU32=4),0,(YEAR(AU$6)-YEAR(CHOOSE(AU32,Rollover!$K$8,Rollover!$X$8,Rollover!$AK$8)))*12+MONTH(AU$6)-MONTH(CHOOSE(AU32,Rollover!$K$8,Rollover!$X$8,Rollover!$AK$8)))</f>
        <v>15</v>
      </c>
      <c r="AV33" s="114">
        <f>IF(OR(AV32=0,AV32=4),0,(YEAR(AV$6)-YEAR(CHOOSE(AV32,Rollover!$K$8,Rollover!$X$8,Rollover!$AK$8)))*12+MONTH(AV$6)-MONTH(CHOOSE(AV32,Rollover!$K$8,Rollover!$X$8,Rollover!$AK$8)))</f>
        <v>16</v>
      </c>
      <c r="AW33" s="114">
        <f>IF(OR(AW32=0,AW32=4),0,(YEAR(AW$6)-YEAR(CHOOSE(AW32,Rollover!$K$8,Rollover!$X$8,Rollover!$AK$8)))*12+MONTH(AW$6)-MONTH(CHOOSE(AW32,Rollover!$K$8,Rollover!$X$8,Rollover!$AK$8)))</f>
        <v>17</v>
      </c>
      <c r="AX33" s="114">
        <f>IF(OR(AX32=0,AX32=4),0,(YEAR(AX$6)-YEAR(CHOOSE(AX32,Rollover!$K$8,Rollover!$X$8,Rollover!$AK$8)))*12+MONTH(AX$6)-MONTH(CHOOSE(AX32,Rollover!$K$8,Rollover!$X$8,Rollover!$AK$8)))</f>
        <v>18</v>
      </c>
      <c r="AY33" s="114">
        <f>IF(OR(AY32=0,AY32=4),0,(YEAR(AY$6)-YEAR(CHOOSE(AY32,Rollover!$K$8,Rollover!$X$8,Rollover!$AK$8)))*12+MONTH(AY$6)-MONTH(CHOOSE(AY32,Rollover!$K$8,Rollover!$X$8,Rollover!$AK$8)))</f>
        <v>19</v>
      </c>
      <c r="AZ33" s="114">
        <f>IF(OR(AZ32=0,AZ32=4),0,(YEAR(AZ$6)-YEAR(CHOOSE(AZ32,Rollover!$K$8,Rollover!$X$8,Rollover!$AK$8)))*12+MONTH(AZ$6)-MONTH(CHOOSE(AZ32,Rollover!$K$8,Rollover!$X$8,Rollover!$AK$8)))</f>
        <v>20</v>
      </c>
      <c r="BA33" s="114">
        <f>IF(OR(BA32=0,BA32=4),0,(YEAR(BA$6)-YEAR(CHOOSE(BA32,Rollover!$K$8,Rollover!$X$8,Rollover!$AK$8)))*12+MONTH(BA$6)-MONTH(CHOOSE(BA32,Rollover!$K$8,Rollover!$X$8,Rollover!$AK$8)))</f>
        <v>21</v>
      </c>
      <c r="BB33" s="114">
        <f>IF(OR(BB32=0,BB32=4),0,(YEAR(BB$6)-YEAR(CHOOSE(BB32,Rollover!$K$8,Rollover!$X$8,Rollover!$AK$8)))*12+MONTH(BB$6)-MONTH(CHOOSE(BB32,Rollover!$K$8,Rollover!$X$8,Rollover!$AK$8)))</f>
        <v>22</v>
      </c>
      <c r="BC33" s="114">
        <f>IF(OR(BC32=0,BC32=4),0,(YEAR(BC$6)-YEAR(CHOOSE(BC32,Rollover!$K$8,Rollover!$X$8,Rollover!$AK$8)))*12+MONTH(BC$6)-MONTH(CHOOSE(BC32,Rollover!$K$8,Rollover!$X$8,Rollover!$AK$8)))</f>
        <v>23</v>
      </c>
      <c r="BD33" s="114">
        <f>IF(OR(BD32=0,BD32=4),0,(YEAR(BD$6)-YEAR(CHOOSE(BD32,Rollover!$K$8,Rollover!$X$8,Rollover!$AK$8)))*12+MONTH(BD$6)-MONTH(CHOOSE(BD32,Rollover!$K$8,Rollover!$X$8,Rollover!$AK$8)))</f>
        <v>24</v>
      </c>
      <c r="BE33" s="114">
        <f>IF(OR(BE32=0,BE32=4),0,(YEAR(BE$6)-YEAR(CHOOSE(BE32,Rollover!$K$8,Rollover!$X$8,Rollover!$AK$8)))*12+MONTH(BE$6)-MONTH(CHOOSE(BE32,Rollover!$K$8,Rollover!$X$8,Rollover!$AK$8)))</f>
        <v>25</v>
      </c>
      <c r="BF33" s="114">
        <f>IF(OR(BF32=0,BF32=4),0,(YEAR(BF$6)-YEAR(CHOOSE(BF32,Rollover!$K$8,Rollover!$X$8,Rollover!$AK$8)))*12+MONTH(BF$6)-MONTH(CHOOSE(BF32,Rollover!$K$8,Rollover!$X$8,Rollover!$AK$8)))</f>
        <v>26</v>
      </c>
      <c r="BG33" s="114">
        <f>IF(OR(BG32=0,BG32=4),0,(YEAR(BG$6)-YEAR(CHOOSE(BG32,Rollover!$K$8,Rollover!$X$8,Rollover!$AK$8)))*12+MONTH(BG$6)-MONTH(CHOOSE(BG32,Rollover!$K$8,Rollover!$X$8,Rollover!$AK$8)))</f>
        <v>27</v>
      </c>
      <c r="BH33" s="114">
        <f>IF(OR(BH32=0,BH32=4),0,(YEAR(BH$6)-YEAR(CHOOSE(BH32,Rollover!$K$8,Rollover!$X$8,Rollover!$AK$8)))*12+MONTH(BH$6)-MONTH(CHOOSE(BH32,Rollover!$K$8,Rollover!$X$8,Rollover!$AK$8)))</f>
        <v>28</v>
      </c>
      <c r="BI33" s="114">
        <f>IF(OR(BI32=0,BI32=4),0,(YEAR(BI$6)-YEAR(CHOOSE(BI32,Rollover!$K$8,Rollover!$X$8,Rollover!$AK$8)))*12+MONTH(BI$6)-MONTH(CHOOSE(BI32,Rollover!$K$8,Rollover!$X$8,Rollover!$AK$8)))</f>
        <v>29</v>
      </c>
      <c r="BJ33" s="114">
        <f>IF(OR(BJ32=0,BJ32=4),0,(YEAR(BJ$6)-YEAR(CHOOSE(BJ32,Rollover!$K$8,Rollover!$X$8,Rollover!$AK$8)))*12+MONTH(BJ$6)-MONTH(CHOOSE(BJ32,Rollover!$K$8,Rollover!$X$8,Rollover!$AK$8)))</f>
        <v>30</v>
      </c>
      <c r="BK33" s="114">
        <f>IF(OR(BK32=0,BK32=4),0,(YEAR(BK$6)-YEAR(CHOOSE(BK32,Rollover!$K$8,Rollover!$X$8,Rollover!$AK$8)))*12+MONTH(BK$6)-MONTH(CHOOSE(BK32,Rollover!$K$8,Rollover!$X$8,Rollover!$AK$8)))</f>
        <v>31</v>
      </c>
      <c r="BL33" s="114">
        <f>IF(OR(BL32=0,BL32=4),0,(YEAR(BL$6)-YEAR(CHOOSE(BL32,Rollover!$K$8,Rollover!$X$8,Rollover!$AK$8)))*12+MONTH(BL$6)-MONTH(CHOOSE(BL32,Rollover!$K$8,Rollover!$X$8,Rollover!$AK$8)))</f>
        <v>32</v>
      </c>
      <c r="BM33" s="114">
        <f>IF(OR(BM32=0,BM32=4),0,(YEAR(BM$6)-YEAR(CHOOSE(BM32,Rollover!$K$8,Rollover!$X$8,Rollover!$AK$8)))*12+MONTH(BM$6)-MONTH(CHOOSE(BM32,Rollover!$K$8,Rollover!$X$8,Rollover!$AK$8)))</f>
        <v>33</v>
      </c>
      <c r="BN33" s="114">
        <f>IF(OR(BN32=0,BN32=4),0,(YEAR(BN$6)-YEAR(CHOOSE(BN32,Rollover!$K$8,Rollover!$X$8,Rollover!$AK$8)))*12+MONTH(BN$6)-MONTH(CHOOSE(BN32,Rollover!$K$8,Rollover!$X$8,Rollover!$AK$8)))</f>
        <v>34</v>
      </c>
      <c r="BO33" s="114">
        <f>IF(OR(BO32=0,BO32=4),0,(YEAR(BO$6)-YEAR(CHOOSE(BO32,Rollover!$K$8,Rollover!$X$8,Rollover!$AK$8)))*12+MONTH(BO$6)-MONTH(CHOOSE(BO32,Rollover!$K$8,Rollover!$X$8,Rollover!$AK$8)))</f>
        <v>35</v>
      </c>
      <c r="BP33" s="114">
        <f>IF(OR(BP32=0,BP32=4),0,(YEAR(BP$6)-YEAR(CHOOSE(BP32,Rollover!$K$8,Rollover!$X$8,Rollover!$AK$8)))*12+MONTH(BP$6)-MONTH(CHOOSE(BP32,Rollover!$K$8,Rollover!$X$8,Rollover!$AK$8)))</f>
        <v>36</v>
      </c>
      <c r="BQ33" s="114">
        <f>IF(OR(BQ32=0,BQ32=4),0,(YEAR(BQ$6)-YEAR(CHOOSE(BQ32,Rollover!$K$8,Rollover!$X$8,Rollover!$AK$8)))*12+MONTH(BQ$6)-MONTH(CHOOSE(BQ32,Rollover!$K$8,Rollover!$X$8,Rollover!$AK$8)))</f>
        <v>37</v>
      </c>
      <c r="BR33" s="114">
        <f>IF(OR(BR32=0,BR32=4),0,(YEAR(BR$6)-YEAR(CHOOSE(BR32,Rollover!$K$8,Rollover!$X$8,Rollover!$AK$8)))*12+MONTH(BR$6)-MONTH(CHOOSE(BR32,Rollover!$K$8,Rollover!$X$8,Rollover!$AK$8)))</f>
        <v>38</v>
      </c>
      <c r="BS33" s="114">
        <f>IF(OR(BS32=0,BS32=4),0,(YEAR(BS$6)-YEAR(CHOOSE(BS32,Rollover!$K$8,Rollover!$X$8,Rollover!$AK$8)))*12+MONTH(BS$6)-MONTH(CHOOSE(BS32,Rollover!$K$8,Rollover!$X$8,Rollover!$AK$8)))</f>
        <v>39</v>
      </c>
      <c r="BT33" s="114">
        <f>IF(OR(BT32=0,BT32=4),0,(YEAR(BT$6)-YEAR(CHOOSE(BT32,Rollover!$K$8,Rollover!$X$8,Rollover!$AK$8)))*12+MONTH(BT$6)-MONTH(CHOOSE(BT32,Rollover!$K$8,Rollover!$X$8,Rollover!$AK$8)))</f>
        <v>40</v>
      </c>
      <c r="BU33" s="114">
        <f>IF(OR(BU32=0,BU32=4),0,(YEAR(BU$6)-YEAR(CHOOSE(BU32,Rollover!$K$8,Rollover!$X$8,Rollover!$AK$8)))*12+MONTH(BU$6)-MONTH(CHOOSE(BU32,Rollover!$K$8,Rollover!$X$8,Rollover!$AK$8)))</f>
        <v>41</v>
      </c>
      <c r="BV33" s="114">
        <f>IF(OR(BV32=0,BV32=4),0,(YEAR(BV$6)-YEAR(CHOOSE(BV32,Rollover!$K$8,Rollover!$X$8,Rollover!$AK$8)))*12+MONTH(BV$6)-MONTH(CHOOSE(BV32,Rollover!$K$8,Rollover!$X$8,Rollover!$AK$8)))</f>
        <v>42</v>
      </c>
      <c r="BW33" s="114">
        <f>IF(OR(BW32=0,BW32=4),0,(YEAR(BW$6)-YEAR(CHOOSE(BW32,Rollover!$K$8,Rollover!$X$8,Rollover!$AK$8)))*12+MONTH(BW$6)-MONTH(CHOOSE(BW32,Rollover!$K$8,Rollover!$X$8,Rollover!$AK$8)))</f>
        <v>43</v>
      </c>
      <c r="BX33" s="114">
        <f>IF(OR(BX32=0,BX32=4),0,(YEAR(BX$6)-YEAR(CHOOSE(BX32,Rollover!$K$8,Rollover!$X$8,Rollover!$AK$8)))*12+MONTH(BX$6)-MONTH(CHOOSE(BX32,Rollover!$K$8,Rollover!$X$8,Rollover!$AK$8)))</f>
        <v>44</v>
      </c>
      <c r="BY33" s="114">
        <f>IF(OR(BY32=0,BY32=4),0,(YEAR(BY$6)-YEAR(CHOOSE(BY32,Rollover!$K$8,Rollover!$X$8,Rollover!$AK$8)))*12+MONTH(BY$6)-MONTH(CHOOSE(BY32,Rollover!$K$8,Rollover!$X$8,Rollover!$AK$8)))</f>
        <v>45</v>
      </c>
      <c r="BZ33" s="114">
        <f>IF(OR(BZ32=0,BZ32=4),0,(YEAR(BZ$6)-YEAR(CHOOSE(BZ32,Rollover!$K$8,Rollover!$X$8,Rollover!$AK$8)))*12+MONTH(BZ$6)-MONTH(CHOOSE(BZ32,Rollover!$K$8,Rollover!$X$8,Rollover!$AK$8)))</f>
        <v>46</v>
      </c>
      <c r="CA33" s="114">
        <f>IF(OR(CA32=0,CA32=4),0,(YEAR(CA$6)-YEAR(CHOOSE(CA32,Rollover!$K$8,Rollover!$X$8,Rollover!$AK$8)))*12+MONTH(CA$6)-MONTH(CHOOSE(CA32,Rollover!$K$8,Rollover!$X$8,Rollover!$AK$8)))</f>
        <v>47</v>
      </c>
      <c r="CB33" s="114">
        <f>IF(OR(CB32=0,CB32=4),0,(YEAR(CB$6)-YEAR(CHOOSE(CB32,Rollover!$K$8,Rollover!$X$8,Rollover!$AK$8)))*12+MONTH(CB$6)-MONTH(CHOOSE(CB32,Rollover!$K$8,Rollover!$X$8,Rollover!$AK$8)))</f>
        <v>48</v>
      </c>
      <c r="CC33" s="114">
        <f>IF(OR(CC32=0,CC32=4),0,(YEAR(CC$6)-YEAR(CHOOSE(CC32,Rollover!$K$8,Rollover!$X$8,Rollover!$AK$8)))*12+MONTH(CC$6)-MONTH(CHOOSE(CC32,Rollover!$K$8,Rollover!$X$8,Rollover!$AK$8)))</f>
        <v>49</v>
      </c>
      <c r="CD33" s="114">
        <f>IF(OR(CD32=0,CD32=4),0,(YEAR(CD$6)-YEAR(CHOOSE(CD32,Rollover!$K$8,Rollover!$X$8,Rollover!$AK$8)))*12+MONTH(CD$6)-MONTH(CHOOSE(CD32,Rollover!$K$8,Rollover!$X$8,Rollover!$AK$8)))</f>
        <v>50</v>
      </c>
      <c r="CE33" s="114">
        <f>IF(OR(CE32=0,CE32=4),0,(YEAR(CE$6)-YEAR(CHOOSE(CE32,Rollover!$K$8,Rollover!$X$8,Rollover!$AK$8)))*12+MONTH(CE$6)-MONTH(CHOOSE(CE32,Rollover!$K$8,Rollover!$X$8,Rollover!$AK$8)))</f>
        <v>51</v>
      </c>
      <c r="CF33" s="114">
        <f>IF(OR(CF32=0,CF32=4),0,(YEAR(CF$6)-YEAR(CHOOSE(CF32,Rollover!$K$8,Rollover!$X$8,Rollover!$AK$8)))*12+MONTH(CF$6)-MONTH(CHOOSE(CF32,Rollover!$K$8,Rollover!$X$8,Rollover!$AK$8)))</f>
        <v>52</v>
      </c>
      <c r="CG33" s="114">
        <f>IF(OR(CG32=0,CG32=4),0,(YEAR(CG$6)-YEAR(CHOOSE(CG32,Rollover!$K$8,Rollover!$X$8,Rollover!$AK$8)))*12+MONTH(CG$6)-MONTH(CHOOSE(CG32,Rollover!$K$8,Rollover!$X$8,Rollover!$AK$8)))</f>
        <v>53</v>
      </c>
      <c r="CH33" s="114">
        <f>IF(OR(CH32=0,CH32=4),0,(YEAR(CH$6)-YEAR(CHOOSE(CH32,Rollover!$K$8,Rollover!$X$8,Rollover!$AK$8)))*12+MONTH(CH$6)-MONTH(CHOOSE(CH32,Rollover!$K$8,Rollover!$X$8,Rollover!$AK$8)))</f>
        <v>54</v>
      </c>
      <c r="CI33" s="114">
        <f>IF(OR(CI32=0,CI32=4),0,(YEAR(CI$6)-YEAR(CHOOSE(CI32,Rollover!$K$8,Rollover!$X$8,Rollover!$AK$8)))*12+MONTH(CI$6)-MONTH(CHOOSE(CI32,Rollover!$K$8,Rollover!$X$8,Rollover!$AK$8)))</f>
        <v>55</v>
      </c>
      <c r="CJ33" s="114">
        <f>IF(OR(CJ32=0,CJ32=4),0,(YEAR(CJ$6)-YEAR(CHOOSE(CJ32,Rollover!$K$8,Rollover!$X$8,Rollover!$AK$8)))*12+MONTH(CJ$6)-MONTH(CHOOSE(CJ32,Rollover!$K$8,Rollover!$X$8,Rollover!$AK$8)))</f>
        <v>56</v>
      </c>
      <c r="CK33" s="114">
        <f>IF(OR(CK32=0,CK32=4),0,(YEAR(CK$6)-YEAR(CHOOSE(CK32,Rollover!$K$8,Rollover!$X$8,Rollover!$AK$8)))*12+MONTH(CK$6)-MONTH(CHOOSE(CK32,Rollover!$K$8,Rollover!$X$8,Rollover!$AK$8)))</f>
        <v>57</v>
      </c>
      <c r="CL33" s="114">
        <f>IF(OR(CL32=0,CL32=4),0,(YEAR(CL$6)-YEAR(CHOOSE(CL32,Rollover!$K$8,Rollover!$X$8,Rollover!$AK$8)))*12+MONTH(CL$6)-MONTH(CHOOSE(CL32,Rollover!$K$8,Rollover!$X$8,Rollover!$AK$8)))</f>
        <v>58</v>
      </c>
      <c r="CM33" s="114">
        <f>IF(OR(CM32=0,CM32=4),0,(YEAR(CM$6)-YEAR(CHOOSE(CM32,Rollover!$K$8,Rollover!$X$8,Rollover!$AK$8)))*12+MONTH(CM$6)-MONTH(CHOOSE(CM32,Rollover!$K$8,Rollover!$X$8,Rollover!$AK$8)))</f>
        <v>59</v>
      </c>
      <c r="CN33" s="114">
        <f>IF(OR(CN32=0,CN32=4),0,(YEAR(CN$6)-YEAR(CHOOSE(CN32,Rollover!$K$8,Rollover!$X$8,Rollover!$AK$8)))*12+MONTH(CN$6)-MONTH(CHOOSE(CN32,Rollover!$K$8,Rollover!$X$8,Rollover!$AK$8)))</f>
        <v>60</v>
      </c>
      <c r="CO33" s="114">
        <f>IF(OR(CO32=0,CO32=4),0,(YEAR(CO$6)-YEAR(CHOOSE(CO32,Rollover!$K$8,Rollover!$X$8,Rollover!$AK$8)))*12+MONTH(CO$6)-MONTH(CHOOSE(CO32,Rollover!$K$8,Rollover!$X$8,Rollover!$AK$8)))</f>
        <v>61</v>
      </c>
      <c r="CP33" s="114">
        <f>IF(OR(CP32=0,CP32=4),0,(YEAR(CP$6)-YEAR(CHOOSE(CP32,Rollover!$K$8,Rollover!$X$8,Rollover!$AK$8)))*12+MONTH(CP$6)-MONTH(CHOOSE(CP32,Rollover!$K$8,Rollover!$X$8,Rollover!$AK$8)))</f>
        <v>62</v>
      </c>
      <c r="CQ33" s="114">
        <f>IF(OR(CQ32=0,CQ32=4),0,(YEAR(CQ$6)-YEAR(CHOOSE(CQ32,Rollover!$K$8,Rollover!$X$8,Rollover!$AK$8)))*12+MONTH(CQ$6)-MONTH(CHOOSE(CQ32,Rollover!$K$8,Rollover!$X$8,Rollover!$AK$8)))</f>
        <v>63</v>
      </c>
      <c r="CR33" s="114">
        <f>IF(OR(CR32=0,CR32=4),0,(YEAR(CR$6)-YEAR(CHOOSE(CR32,Rollover!$K$8,Rollover!$X$8,Rollover!$AK$8)))*12+MONTH(CR$6)-MONTH(CHOOSE(CR32,Rollover!$K$8,Rollover!$X$8,Rollover!$AK$8)))</f>
        <v>64</v>
      </c>
      <c r="CS33" s="114">
        <f>IF(OR(CS32=0,CS32=4),0,(YEAR(CS$6)-YEAR(CHOOSE(CS32,Rollover!$K$8,Rollover!$X$8,Rollover!$AK$8)))*12+MONTH(CS$6)-MONTH(CHOOSE(CS32,Rollover!$K$8,Rollover!$X$8,Rollover!$AK$8)))</f>
        <v>65</v>
      </c>
      <c r="CT33" s="114">
        <f>IF(OR(CT32=0,CT32=4),0,(YEAR(CT$6)-YEAR(CHOOSE(CT32,Rollover!$K$8,Rollover!$X$8,Rollover!$AK$8)))*12+MONTH(CT$6)-MONTH(CHOOSE(CT32,Rollover!$K$8,Rollover!$X$8,Rollover!$AK$8)))</f>
        <v>66</v>
      </c>
      <c r="CU33" s="114">
        <f>IF(OR(CU32=0,CU32=4),0,(YEAR(CU$6)-YEAR(CHOOSE(CU32,Rollover!$K$8,Rollover!$X$8,Rollover!$AK$8)))*12+MONTH(CU$6)-MONTH(CHOOSE(CU32,Rollover!$K$8,Rollover!$X$8,Rollover!$AK$8)))</f>
        <v>67</v>
      </c>
      <c r="CV33" s="114">
        <f>IF(OR(CV32=0,CV32=4),0,(YEAR(CV$6)-YEAR(CHOOSE(CV32,Rollover!$K$8,Rollover!$X$8,Rollover!$AK$8)))*12+MONTH(CV$6)-MONTH(CHOOSE(CV32,Rollover!$K$8,Rollover!$X$8,Rollover!$AK$8)))</f>
        <v>68</v>
      </c>
      <c r="CW33" s="114">
        <f>IF(OR(CW32=0,CW32=4),0,(YEAR(CW$6)-YEAR(CHOOSE(CW32,Rollover!$K$8,Rollover!$X$8,Rollover!$AK$8)))*12+MONTH(CW$6)-MONTH(CHOOSE(CW32,Rollover!$K$8,Rollover!$X$8,Rollover!$AK$8)))</f>
        <v>69</v>
      </c>
      <c r="CX33" s="114">
        <f>IF(OR(CX32=0,CX32=4),0,(YEAR(CX$6)-YEAR(CHOOSE(CX32,Rollover!$K$8,Rollover!$X$8,Rollover!$AK$8)))*12+MONTH(CX$6)-MONTH(CHOOSE(CX32,Rollover!$K$8,Rollover!$X$8,Rollover!$AK$8)))</f>
        <v>70</v>
      </c>
      <c r="CY33" s="114">
        <f>IF(OR(CY32=0,CY32=4),0,(YEAR(CY$6)-YEAR(CHOOSE(CY32,Rollover!$K$8,Rollover!$X$8,Rollover!$AK$8)))*12+MONTH(CY$6)-MONTH(CHOOSE(CY32,Rollover!$K$8,Rollover!$X$8,Rollover!$AK$8)))</f>
        <v>71</v>
      </c>
      <c r="CZ33" s="114">
        <f>IF(OR(CZ32=0,CZ32=4),0,(YEAR(CZ$6)-YEAR(CHOOSE(CZ32,Rollover!$K$8,Rollover!$X$8,Rollover!$AK$8)))*12+MONTH(CZ$6)-MONTH(CHOOSE(CZ32,Rollover!$K$8,Rollover!$X$8,Rollover!$AK$8)))</f>
        <v>72</v>
      </c>
      <c r="DA33" s="114">
        <f>IF(OR(DA32=0,DA32=4),0,(YEAR(DA$6)-YEAR(CHOOSE(DA32,Rollover!$K$8,Rollover!$X$8,Rollover!$AK$8)))*12+MONTH(DA$6)-MONTH(CHOOSE(DA32,Rollover!$K$8,Rollover!$X$8,Rollover!$AK$8)))</f>
        <v>73</v>
      </c>
      <c r="DB33" s="114">
        <f>IF(OR(DB32=0,DB32=4),0,(YEAR(DB$6)-YEAR(CHOOSE(DB32,Rollover!$K$8,Rollover!$X$8,Rollover!$AK$8)))*12+MONTH(DB$6)-MONTH(CHOOSE(DB32,Rollover!$K$8,Rollover!$X$8,Rollover!$AK$8)))</f>
        <v>74</v>
      </c>
      <c r="DC33" s="114">
        <f>IF(OR(DC32=0,DC32=4),0,(YEAR(DC$6)-YEAR(CHOOSE(DC32,Rollover!$K$8,Rollover!$X$8,Rollover!$AK$8)))*12+MONTH(DC$6)-MONTH(CHOOSE(DC32,Rollover!$K$8,Rollover!$X$8,Rollover!$AK$8)))</f>
        <v>75</v>
      </c>
      <c r="DD33" s="114">
        <f>IF(OR(DD32=0,DD32=4),0,(YEAR(DD$6)-YEAR(CHOOSE(DD32,Rollover!$K$8,Rollover!$X$8,Rollover!$AK$8)))*12+MONTH(DD$6)-MONTH(CHOOSE(DD32,Rollover!$K$8,Rollover!$X$8,Rollover!$AK$8)))</f>
        <v>76</v>
      </c>
      <c r="DE33" s="114">
        <f>IF(OR(DE32=0,DE32=4),0,(YEAR(DE$6)-YEAR(CHOOSE(DE32,Rollover!$K$8,Rollover!$X$8,Rollover!$AK$8)))*12+MONTH(DE$6)-MONTH(CHOOSE(DE32,Rollover!$K$8,Rollover!$X$8,Rollover!$AK$8)))</f>
        <v>77</v>
      </c>
      <c r="DF33" s="114">
        <f>IF(OR(DF32=0,DF32=4),0,(YEAR(DF$6)-YEAR(CHOOSE(DF32,Rollover!$K$8,Rollover!$X$8,Rollover!$AK$8)))*12+MONTH(DF$6)-MONTH(CHOOSE(DF32,Rollover!$K$8,Rollover!$X$8,Rollover!$AK$8)))</f>
        <v>78</v>
      </c>
      <c r="DG33" s="114">
        <f>IF(OR(DG32=0,DG32=4),0,(YEAR(DG$6)-YEAR(CHOOSE(DG32,Rollover!$K$8,Rollover!$X$8,Rollover!$AK$8)))*12+MONTH(DG$6)-MONTH(CHOOSE(DG32,Rollover!$K$8,Rollover!$X$8,Rollover!$AK$8)))</f>
        <v>79</v>
      </c>
      <c r="DH33" s="114">
        <f>IF(OR(DH32=0,DH32=4),0,(YEAR(DH$6)-YEAR(CHOOSE(DH32,Rollover!$K$8,Rollover!$X$8,Rollover!$AK$8)))*12+MONTH(DH$6)-MONTH(CHOOSE(DH32,Rollover!$K$8,Rollover!$X$8,Rollover!$AK$8)))</f>
        <v>80</v>
      </c>
      <c r="DI33" s="114">
        <f>IF(OR(DI32=0,DI32=4),0,(YEAR(DI$6)-YEAR(CHOOSE(DI32,Rollover!$K$8,Rollover!$X$8,Rollover!$AK$8)))*12+MONTH(DI$6)-MONTH(CHOOSE(DI32,Rollover!$K$8,Rollover!$X$8,Rollover!$AK$8)))</f>
        <v>81</v>
      </c>
      <c r="DJ33" s="114">
        <f>IF(OR(DJ32=0,DJ32=4),0,(YEAR(DJ$6)-YEAR(CHOOSE(DJ32,Rollover!$K$8,Rollover!$X$8,Rollover!$AK$8)))*12+MONTH(DJ$6)-MONTH(CHOOSE(DJ32,Rollover!$K$8,Rollover!$X$8,Rollover!$AK$8)))</f>
        <v>82</v>
      </c>
      <c r="DK33" s="114">
        <f>IF(OR(DK32=0,DK32=4),0,(YEAR(DK$6)-YEAR(CHOOSE(DK32,Rollover!$K$8,Rollover!$X$8,Rollover!$AK$8)))*12+MONTH(DK$6)-MONTH(CHOOSE(DK32,Rollover!$K$8,Rollover!$X$8,Rollover!$AK$8)))</f>
        <v>83</v>
      </c>
      <c r="DL33" s="114">
        <f>IF(OR(DL32=0,DL32=4),0,(YEAR(DL$6)-YEAR(CHOOSE(DL32,Rollover!$K$8,Rollover!$X$8,Rollover!$AK$8)))*12+MONTH(DL$6)-MONTH(CHOOSE(DL32,Rollover!$K$8,Rollover!$X$8,Rollover!$AK$8)))</f>
        <v>-2</v>
      </c>
      <c r="DM33" s="114">
        <f>IF(OR(DM32=0,DM32=4),0,(YEAR(DM$6)-YEAR(CHOOSE(DM32,Rollover!$K$8,Rollover!$X$8,Rollover!$AK$8)))*12+MONTH(DM$6)-MONTH(CHOOSE(DM32,Rollover!$K$8,Rollover!$X$8,Rollover!$AK$8)))</f>
        <v>-1</v>
      </c>
      <c r="DN33" s="114">
        <f>IF(OR(DN32=0,DN32=4),0,(YEAR(DN$6)-YEAR(CHOOSE(DN32,Rollover!$K$8,Rollover!$X$8,Rollover!$AK$8)))*12+MONTH(DN$6)-MONTH(CHOOSE(DN32,Rollover!$K$8,Rollover!$X$8,Rollover!$AK$8)))</f>
        <v>0</v>
      </c>
      <c r="DO33" s="114">
        <f>IF(OR(DO32=0,DO32=4),0,(YEAR(DO$6)-YEAR(CHOOSE(DO32,Rollover!$K$8,Rollover!$X$8,Rollover!$AK$8)))*12+MONTH(DO$6)-MONTH(CHOOSE(DO32,Rollover!$K$8,Rollover!$X$8,Rollover!$AK$8)))</f>
        <v>1</v>
      </c>
      <c r="DP33" s="114">
        <f>IF(OR(DP32=0,DP32=4),0,(YEAR(DP$6)-YEAR(CHOOSE(DP32,Rollover!$K$8,Rollover!$X$8,Rollover!$AK$8)))*12+MONTH(DP$6)-MONTH(CHOOSE(DP32,Rollover!$K$8,Rollover!$X$8,Rollover!$AK$8)))</f>
        <v>2</v>
      </c>
      <c r="DQ33" s="114">
        <f>IF(OR(DQ32=0,DQ32=4),0,(YEAR(DQ$6)-YEAR(CHOOSE(DQ32,Rollover!$K$8,Rollover!$X$8,Rollover!$AK$8)))*12+MONTH(DQ$6)-MONTH(CHOOSE(DQ32,Rollover!$K$8,Rollover!$X$8,Rollover!$AK$8)))</f>
        <v>3</v>
      </c>
      <c r="DR33" s="114">
        <f>IF(OR(DR32=0,DR32=4),0,(YEAR(DR$6)-YEAR(CHOOSE(DR32,Rollover!$K$8,Rollover!$X$8,Rollover!$AK$8)))*12+MONTH(DR$6)-MONTH(CHOOSE(DR32,Rollover!$K$8,Rollover!$X$8,Rollover!$AK$8)))</f>
        <v>4</v>
      </c>
      <c r="DS33" s="114">
        <f>IF(OR(DS32=0,DS32=4),0,(YEAR(DS$6)-YEAR(CHOOSE(DS32,Rollover!$K$8,Rollover!$X$8,Rollover!$AK$8)))*12+MONTH(DS$6)-MONTH(CHOOSE(DS32,Rollover!$K$8,Rollover!$X$8,Rollover!$AK$8)))</f>
        <v>5</v>
      </c>
      <c r="DT33" s="114">
        <f>IF(OR(DT32=0,DT32=4),0,(YEAR(DT$6)-YEAR(CHOOSE(DT32,Rollover!$K$8,Rollover!$X$8,Rollover!$AK$8)))*12+MONTH(DT$6)-MONTH(CHOOSE(DT32,Rollover!$K$8,Rollover!$X$8,Rollover!$AK$8)))</f>
        <v>6</v>
      </c>
      <c r="DU33" s="114">
        <f>IF(OR(DU32=0,DU32=4),0,(YEAR(DU$6)-YEAR(CHOOSE(DU32,Rollover!$K$8,Rollover!$X$8,Rollover!$AK$8)))*12+MONTH(DU$6)-MONTH(CHOOSE(DU32,Rollover!$K$8,Rollover!$X$8,Rollover!$AK$8)))</f>
        <v>7</v>
      </c>
      <c r="DV33" s="114">
        <f>IF(OR(DV32=0,DV32=4),0,(YEAR(DV$6)-YEAR(CHOOSE(DV32,Rollover!$K$8,Rollover!$X$8,Rollover!$AK$8)))*12+MONTH(DV$6)-MONTH(CHOOSE(DV32,Rollover!$K$8,Rollover!$X$8,Rollover!$AK$8)))</f>
        <v>8</v>
      </c>
      <c r="DW33" s="114">
        <f>IF(OR(DW32=0,DW32=4),0,(YEAR(DW$6)-YEAR(CHOOSE(DW32,Rollover!$K$8,Rollover!$X$8,Rollover!$AK$8)))*12+MONTH(DW$6)-MONTH(CHOOSE(DW32,Rollover!$K$8,Rollover!$X$8,Rollover!$AK$8)))</f>
        <v>9</v>
      </c>
      <c r="DX33" s="114">
        <f>IF(OR(DX32=0,DX32=4),0,(YEAR(DX$6)-YEAR(CHOOSE(DX32,Rollover!$K$8,Rollover!$X$8,Rollover!$AK$8)))*12+MONTH(DX$6)-MONTH(CHOOSE(DX32,Rollover!$K$8,Rollover!$X$8,Rollover!$AK$8)))</f>
        <v>10</v>
      </c>
      <c r="DY33" s="114">
        <f>IF(OR(DY32=0,DY32=4),0,(YEAR(DY$6)-YEAR(CHOOSE(DY32,Rollover!$K$8,Rollover!$X$8,Rollover!$AK$8)))*12+MONTH(DY$6)-MONTH(CHOOSE(DY32,Rollover!$K$8,Rollover!$X$8,Rollover!$AK$8)))</f>
        <v>11</v>
      </c>
      <c r="DZ33" s="114">
        <f>IF(OR(DZ32=0,DZ32=4),0,(YEAR(DZ$6)-YEAR(CHOOSE(DZ32,Rollover!$K$8,Rollover!$X$8,Rollover!$AK$8)))*12+MONTH(DZ$6)-MONTH(CHOOSE(DZ32,Rollover!$K$8,Rollover!$X$8,Rollover!$AK$8)))</f>
        <v>12</v>
      </c>
      <c r="EA33" s="114">
        <f>IF(OR(EA32=0,EA32=4),0,(YEAR(EA$6)-YEAR(CHOOSE(EA32,Rollover!$K$8,Rollover!$X$8,Rollover!$AK$8)))*12+MONTH(EA$6)-MONTH(CHOOSE(EA32,Rollover!$K$8,Rollover!$X$8,Rollover!$AK$8)))</f>
        <v>13</v>
      </c>
      <c r="EB33" s="114">
        <f>IF(OR(EB32=0,EB32=4),0,(YEAR(EB$6)-YEAR(CHOOSE(EB32,Rollover!$K$8,Rollover!$X$8,Rollover!$AK$8)))*12+MONTH(EB$6)-MONTH(CHOOSE(EB32,Rollover!$K$8,Rollover!$X$8,Rollover!$AK$8)))</f>
        <v>14</v>
      </c>
      <c r="EC33" s="114">
        <f>IF(OR(EC32=0,EC32=4),0,(YEAR(EC$6)-YEAR(CHOOSE(EC32,Rollover!$K$8,Rollover!$X$8,Rollover!$AK$8)))*12+MONTH(EC$6)-MONTH(CHOOSE(EC32,Rollover!$K$8,Rollover!$X$8,Rollover!$AK$8)))</f>
        <v>15</v>
      </c>
      <c r="ED33" s="114">
        <f>IF(OR(ED32=0,ED32=4),0,(YEAR(ED$6)-YEAR(CHOOSE(ED32,Rollover!$K$8,Rollover!$X$8,Rollover!$AK$8)))*12+MONTH(ED$6)-MONTH(CHOOSE(ED32,Rollover!$K$8,Rollover!$X$8,Rollover!$AK$8)))</f>
        <v>16</v>
      </c>
      <c r="EE33" s="114">
        <f>IF(OR(EE32=0,EE32=4),0,(YEAR(EE$6)-YEAR(CHOOSE(EE32,Rollover!$K$8,Rollover!$X$8,Rollover!$AK$8)))*12+MONTH(EE$6)-MONTH(CHOOSE(EE32,Rollover!$K$8,Rollover!$X$8,Rollover!$AK$8)))</f>
        <v>17</v>
      </c>
      <c r="EF33" s="114">
        <f>IF(OR(EF32=0,EF32=4),0,(YEAR(EF$6)-YEAR(CHOOSE(EF32,Rollover!$K$8,Rollover!$X$8,Rollover!$AK$8)))*12+MONTH(EF$6)-MONTH(CHOOSE(EF32,Rollover!$K$8,Rollover!$X$8,Rollover!$AK$8)))</f>
        <v>18</v>
      </c>
      <c r="EG33" s="114">
        <f>IF(OR(EG32=0,EG32=4),0,(YEAR(EG$6)-YEAR(CHOOSE(EG32,Rollover!$K$8,Rollover!$X$8,Rollover!$AK$8)))*12+MONTH(EG$6)-MONTH(CHOOSE(EG32,Rollover!$K$8,Rollover!$X$8,Rollover!$AK$8)))</f>
        <v>19</v>
      </c>
      <c r="EH33" s="114">
        <f>IF(OR(EH32=0,EH32=4),0,(YEAR(EH$6)-YEAR(CHOOSE(EH32,Rollover!$K$8,Rollover!$X$8,Rollover!$AK$8)))*12+MONTH(EH$6)-MONTH(CHOOSE(EH32,Rollover!$K$8,Rollover!$X$8,Rollover!$AK$8)))</f>
        <v>20</v>
      </c>
      <c r="EI33" s="114">
        <f>IF(OR(EI32=0,EI32=4),0,(YEAR(EI$6)-YEAR(CHOOSE(EI32,Rollover!$K$8,Rollover!$X$8,Rollover!$AK$8)))*12+MONTH(EI$6)-MONTH(CHOOSE(EI32,Rollover!$K$8,Rollover!$X$8,Rollover!$AK$8)))</f>
        <v>21</v>
      </c>
    </row>
    <row r="34">
      <c r="B34" t="s" s="23">
        <v>392</v>
      </c>
      <c r="C34" t="s" s="118">
        <v>10</v>
      </c>
      <c r="D34" t="s" s="118">
        <v>429</v>
      </c>
      <c r="H34" s="115">
        <f>IF(OR(H32=0,H32=4),0,CHOOSE(H32,Rollover!$I$8,Rollover!$V$8,Rollover!$AI$8)*CHOOSE(H32,Rollover!$O$8,Rollover!$AB$8,Rollover!$AO$8)*(1+CHOOSE(H32,Rollover!$P$8,Rollover!$AC$8,Rollover!$AP$8))^(INT(MAX(0,H33)/12))+(1-CHOOSE(H32,Rollover!$I$8,Rollover!$V$8,Rollover!$AI$8))*CHOOSE(H32,Rollover!$N$8,Rollover!$AA$8,Rollover!$AN$8)*(1+Assumptions!$C$25)^(INT(MAX(0,H33)/12)))</f>
        <v>0</v>
      </c>
      <c r="I34" s="115">
        <f>IF(OR(I32=0,I32=4),0,CHOOSE(I32,Rollover!$I$8,Rollover!$V$8,Rollover!$AI$8)*CHOOSE(I32,Rollover!$O$8,Rollover!$AB$8,Rollover!$AO$8)*(1+CHOOSE(I32,Rollover!$P$8,Rollover!$AC$8,Rollover!$AP$8))^(INT(MAX(0,I33)/12))+(1-CHOOSE(I32,Rollover!$I$8,Rollover!$V$8,Rollover!$AI$8))*CHOOSE(I32,Rollover!$N$8,Rollover!$AA$8,Rollover!$AN$8)*(1+Assumptions!$C$25)^(INT(MAX(0,I33)/12)))</f>
        <v>0</v>
      </c>
      <c r="J34" s="115">
        <f>IF(OR(J32=0,J32=4),0,CHOOSE(J32,Rollover!$I$8,Rollover!$V$8,Rollover!$AI$8)*CHOOSE(J32,Rollover!$O$8,Rollover!$AB$8,Rollover!$AO$8)*(1+CHOOSE(J32,Rollover!$P$8,Rollover!$AC$8,Rollover!$AP$8))^(INT(MAX(0,J33)/12))+(1-CHOOSE(J32,Rollover!$I$8,Rollover!$V$8,Rollover!$AI$8))*CHOOSE(J32,Rollover!$N$8,Rollover!$AA$8,Rollover!$AN$8)*(1+Assumptions!$C$25)^(INT(MAX(0,J33)/12)))</f>
        <v>0</v>
      </c>
      <c r="K34" s="115">
        <f>IF(OR(K32=0,K32=4),0,CHOOSE(K32,Rollover!$I$8,Rollover!$V$8,Rollover!$AI$8)*CHOOSE(K32,Rollover!$O$8,Rollover!$AB$8,Rollover!$AO$8)*(1+CHOOSE(K32,Rollover!$P$8,Rollover!$AC$8,Rollover!$AP$8))^(INT(MAX(0,K33)/12))+(1-CHOOSE(K32,Rollover!$I$8,Rollover!$V$8,Rollover!$AI$8))*CHOOSE(K32,Rollover!$N$8,Rollover!$AA$8,Rollover!$AN$8)*(1+Assumptions!$C$25)^(INT(MAX(0,K33)/12)))</f>
        <v>0</v>
      </c>
      <c r="L34" s="115">
        <f>IF(OR(L32=0,L32=4),0,CHOOSE(L32,Rollover!$I$8,Rollover!$V$8,Rollover!$AI$8)*CHOOSE(L32,Rollover!$O$8,Rollover!$AB$8,Rollover!$AO$8)*(1+CHOOSE(L32,Rollover!$P$8,Rollover!$AC$8,Rollover!$AP$8))^(INT(MAX(0,L33)/12))+(1-CHOOSE(L32,Rollover!$I$8,Rollover!$V$8,Rollover!$AI$8))*CHOOSE(L32,Rollover!$N$8,Rollover!$AA$8,Rollover!$AN$8)*(1+Assumptions!$C$25)^(INT(MAX(0,L33)/12)))</f>
        <v>0</v>
      </c>
      <c r="M34" s="115">
        <f>IF(OR(M32=0,M32=4),0,CHOOSE(M32,Rollover!$I$8,Rollover!$V$8,Rollover!$AI$8)*CHOOSE(M32,Rollover!$O$8,Rollover!$AB$8,Rollover!$AO$8)*(1+CHOOSE(M32,Rollover!$P$8,Rollover!$AC$8,Rollover!$AP$8))^(INT(MAX(0,M33)/12))+(1-CHOOSE(M32,Rollover!$I$8,Rollover!$V$8,Rollover!$AI$8))*CHOOSE(M32,Rollover!$N$8,Rollover!$AA$8,Rollover!$AN$8)*(1+Assumptions!$C$25)^(INT(MAX(0,M33)/12)))</f>
        <v>0</v>
      </c>
      <c r="N34" s="115">
        <f>IF(OR(N32=0,N32=4),0,CHOOSE(N32,Rollover!$I$8,Rollover!$V$8,Rollover!$AI$8)*CHOOSE(N32,Rollover!$O$8,Rollover!$AB$8,Rollover!$AO$8)*(1+CHOOSE(N32,Rollover!$P$8,Rollover!$AC$8,Rollover!$AP$8))^(INT(MAX(0,N33)/12))+(1-CHOOSE(N32,Rollover!$I$8,Rollover!$V$8,Rollover!$AI$8))*CHOOSE(N32,Rollover!$N$8,Rollover!$AA$8,Rollover!$AN$8)*(1+Assumptions!$C$25)^(INT(MAX(0,N33)/12)))</f>
        <v>0</v>
      </c>
      <c r="O34" s="115">
        <f>IF(OR(O32=0,O32=4),0,CHOOSE(O32,Rollover!$I$8,Rollover!$V$8,Rollover!$AI$8)*CHOOSE(O32,Rollover!$O$8,Rollover!$AB$8,Rollover!$AO$8)*(1+CHOOSE(O32,Rollover!$P$8,Rollover!$AC$8,Rollover!$AP$8))^(INT(MAX(0,O33)/12))+(1-CHOOSE(O32,Rollover!$I$8,Rollover!$V$8,Rollover!$AI$8))*CHOOSE(O32,Rollover!$N$8,Rollover!$AA$8,Rollover!$AN$8)*(1+Assumptions!$C$25)^(INT(MAX(0,O33)/12)))</f>
        <v>0</v>
      </c>
      <c r="P34" s="115">
        <f>IF(OR(P32=0,P32=4),0,CHOOSE(P32,Rollover!$I$8,Rollover!$V$8,Rollover!$AI$8)*CHOOSE(P32,Rollover!$O$8,Rollover!$AB$8,Rollover!$AO$8)*(1+CHOOSE(P32,Rollover!$P$8,Rollover!$AC$8,Rollover!$AP$8))^(INT(MAX(0,P33)/12))+(1-CHOOSE(P32,Rollover!$I$8,Rollover!$V$8,Rollover!$AI$8))*CHOOSE(P32,Rollover!$N$8,Rollover!$AA$8,Rollover!$AN$8)*(1+Assumptions!$C$25)^(INT(MAX(0,P33)/12)))</f>
        <v>0</v>
      </c>
      <c r="Q34" s="115">
        <f>IF(OR(Q32=0,Q32=4),0,CHOOSE(Q32,Rollover!$I$8,Rollover!$V$8,Rollover!$AI$8)*CHOOSE(Q32,Rollover!$O$8,Rollover!$AB$8,Rollover!$AO$8)*(1+CHOOSE(Q32,Rollover!$P$8,Rollover!$AC$8,Rollover!$AP$8))^(INT(MAX(0,Q33)/12))+(1-CHOOSE(Q32,Rollover!$I$8,Rollover!$V$8,Rollover!$AI$8))*CHOOSE(Q32,Rollover!$N$8,Rollover!$AA$8,Rollover!$AN$8)*(1+Assumptions!$C$25)^(INT(MAX(0,Q33)/12)))</f>
        <v>0</v>
      </c>
      <c r="R34" s="115">
        <f>IF(OR(R32=0,R32=4),0,CHOOSE(R32,Rollover!$I$8,Rollover!$V$8,Rollover!$AI$8)*CHOOSE(R32,Rollover!$O$8,Rollover!$AB$8,Rollover!$AO$8)*(1+CHOOSE(R32,Rollover!$P$8,Rollover!$AC$8,Rollover!$AP$8))^(INT(MAX(0,R33)/12))+(1-CHOOSE(R32,Rollover!$I$8,Rollover!$V$8,Rollover!$AI$8))*CHOOSE(R32,Rollover!$N$8,Rollover!$AA$8,Rollover!$AN$8)*(1+Assumptions!$C$25)^(INT(MAX(0,R33)/12)))</f>
        <v>0</v>
      </c>
      <c r="S34" s="115">
        <f>IF(OR(S32=0,S32=4),0,CHOOSE(S32,Rollover!$I$8,Rollover!$V$8,Rollover!$AI$8)*CHOOSE(S32,Rollover!$O$8,Rollover!$AB$8,Rollover!$AO$8)*(1+CHOOSE(S32,Rollover!$P$8,Rollover!$AC$8,Rollover!$AP$8))^(INT(MAX(0,S33)/12))+(1-CHOOSE(S32,Rollover!$I$8,Rollover!$V$8,Rollover!$AI$8))*CHOOSE(S32,Rollover!$N$8,Rollover!$AA$8,Rollover!$AN$8)*(1+Assumptions!$C$25)^(INT(MAX(0,S33)/12)))</f>
        <v>0</v>
      </c>
      <c r="T34" s="115">
        <f>IF(OR(T32=0,T32=4),0,CHOOSE(T32,Rollover!$I$8,Rollover!$V$8,Rollover!$AI$8)*CHOOSE(T32,Rollover!$O$8,Rollover!$AB$8,Rollover!$AO$8)*(1+CHOOSE(T32,Rollover!$P$8,Rollover!$AC$8,Rollover!$AP$8))^(INT(MAX(0,T33)/12))+(1-CHOOSE(T32,Rollover!$I$8,Rollover!$V$8,Rollover!$AI$8))*CHOOSE(T32,Rollover!$N$8,Rollover!$AA$8,Rollover!$AN$8)*(1+Assumptions!$C$25)^(INT(MAX(0,T33)/12)))</f>
        <v>0</v>
      </c>
      <c r="U34" s="115">
        <f>IF(OR(U32=0,U32=4),0,CHOOSE(U32,Rollover!$I$8,Rollover!$V$8,Rollover!$AI$8)*CHOOSE(U32,Rollover!$O$8,Rollover!$AB$8,Rollover!$AO$8)*(1+CHOOSE(U32,Rollover!$P$8,Rollover!$AC$8,Rollover!$AP$8))^(INT(MAX(0,U33)/12))+(1-CHOOSE(U32,Rollover!$I$8,Rollover!$V$8,Rollover!$AI$8))*CHOOSE(U32,Rollover!$N$8,Rollover!$AA$8,Rollover!$AN$8)*(1+Assumptions!$C$25)^(INT(MAX(0,U33)/12)))</f>
        <v>0</v>
      </c>
      <c r="V34" s="115">
        <f>IF(OR(V32=0,V32=4),0,CHOOSE(V32,Rollover!$I$8,Rollover!$V$8,Rollover!$AI$8)*CHOOSE(V32,Rollover!$O$8,Rollover!$AB$8,Rollover!$AO$8)*(1+CHOOSE(V32,Rollover!$P$8,Rollover!$AC$8,Rollover!$AP$8))^(INT(MAX(0,V33)/12))+(1-CHOOSE(V32,Rollover!$I$8,Rollover!$V$8,Rollover!$AI$8))*CHOOSE(V32,Rollover!$N$8,Rollover!$AA$8,Rollover!$AN$8)*(1+Assumptions!$C$25)^(INT(MAX(0,V33)/12)))</f>
        <v>0</v>
      </c>
      <c r="W34" s="115">
        <f>IF(OR(W32=0,W32=4),0,CHOOSE(W32,Rollover!$I$8,Rollover!$V$8,Rollover!$AI$8)*CHOOSE(W32,Rollover!$O$8,Rollover!$AB$8,Rollover!$AO$8)*(1+CHOOSE(W32,Rollover!$P$8,Rollover!$AC$8,Rollover!$AP$8))^(INT(MAX(0,W33)/12))+(1-CHOOSE(W32,Rollover!$I$8,Rollover!$V$8,Rollover!$AI$8))*CHOOSE(W32,Rollover!$N$8,Rollover!$AA$8,Rollover!$AN$8)*(1+Assumptions!$C$25)^(INT(MAX(0,W33)/12)))</f>
        <v>0</v>
      </c>
      <c r="X34" s="115">
        <f>IF(OR(X32=0,X32=4),0,CHOOSE(X32,Rollover!$I$8,Rollover!$V$8,Rollover!$AI$8)*CHOOSE(X32,Rollover!$O$8,Rollover!$AB$8,Rollover!$AO$8)*(1+CHOOSE(X32,Rollover!$P$8,Rollover!$AC$8,Rollover!$AP$8))^(INT(MAX(0,X33)/12))+(1-CHOOSE(X32,Rollover!$I$8,Rollover!$V$8,Rollover!$AI$8))*CHOOSE(X32,Rollover!$N$8,Rollover!$AA$8,Rollover!$AN$8)*(1+Assumptions!$C$25)^(INT(MAX(0,X33)/12)))</f>
        <v>0</v>
      </c>
      <c r="Y34" s="115">
        <f>IF(OR(Y32=0,Y32=4),0,CHOOSE(Y32,Rollover!$I$8,Rollover!$V$8,Rollover!$AI$8)*CHOOSE(Y32,Rollover!$O$8,Rollover!$AB$8,Rollover!$AO$8)*(1+CHOOSE(Y32,Rollover!$P$8,Rollover!$AC$8,Rollover!$AP$8))^(INT(MAX(0,Y33)/12))+(1-CHOOSE(Y32,Rollover!$I$8,Rollover!$V$8,Rollover!$AI$8))*CHOOSE(Y32,Rollover!$N$8,Rollover!$AA$8,Rollover!$AN$8)*(1+Assumptions!$C$25)^(INT(MAX(0,Y33)/12)))</f>
        <v>0</v>
      </c>
      <c r="Z34" s="115">
        <f>IF(OR(Z32=0,Z32=4),0,CHOOSE(Z32,Rollover!$I$8,Rollover!$V$8,Rollover!$AI$8)*CHOOSE(Z32,Rollover!$O$8,Rollover!$AB$8,Rollover!$AO$8)*(1+CHOOSE(Z32,Rollover!$P$8,Rollover!$AC$8,Rollover!$AP$8))^(INT(MAX(0,Z33)/12))+(1-CHOOSE(Z32,Rollover!$I$8,Rollover!$V$8,Rollover!$AI$8))*CHOOSE(Z32,Rollover!$N$8,Rollover!$AA$8,Rollover!$AN$8)*(1+Assumptions!$C$25)^(INT(MAX(0,Z33)/12)))</f>
        <v>13.526475</v>
      </c>
      <c r="AA34" s="115">
        <f>IF(OR(AA32=0,AA32=4),0,CHOOSE(AA32,Rollover!$I$8,Rollover!$V$8,Rollover!$AI$8)*CHOOSE(AA32,Rollover!$O$8,Rollover!$AB$8,Rollover!$AO$8)*(1+CHOOSE(AA32,Rollover!$P$8,Rollover!$AC$8,Rollover!$AP$8))^(INT(MAX(0,AA33)/12))+(1-CHOOSE(AA32,Rollover!$I$8,Rollover!$V$8,Rollover!$AI$8))*CHOOSE(AA32,Rollover!$N$8,Rollover!$AA$8,Rollover!$AN$8)*(1+Assumptions!$C$25)^(INT(MAX(0,AA33)/12)))</f>
        <v>13.526475</v>
      </c>
      <c r="AB34" s="115">
        <f>IF(OR(AB32=0,AB32=4),0,CHOOSE(AB32,Rollover!$I$8,Rollover!$V$8,Rollover!$AI$8)*CHOOSE(AB32,Rollover!$O$8,Rollover!$AB$8,Rollover!$AO$8)*(1+CHOOSE(AB32,Rollover!$P$8,Rollover!$AC$8,Rollover!$AP$8))^(INT(MAX(0,AB33)/12))+(1-CHOOSE(AB32,Rollover!$I$8,Rollover!$V$8,Rollover!$AI$8))*CHOOSE(AB32,Rollover!$N$8,Rollover!$AA$8,Rollover!$AN$8)*(1+Assumptions!$C$25)^(INT(MAX(0,AB33)/12)))</f>
        <v>13.526475</v>
      </c>
      <c r="AC34" s="115">
        <f>IF(OR(AC32=0,AC32=4),0,CHOOSE(AC32,Rollover!$I$8,Rollover!$V$8,Rollover!$AI$8)*CHOOSE(AC32,Rollover!$O$8,Rollover!$AB$8,Rollover!$AO$8)*(1+CHOOSE(AC32,Rollover!$P$8,Rollover!$AC$8,Rollover!$AP$8))^(INT(MAX(0,AC33)/12))+(1-CHOOSE(AC32,Rollover!$I$8,Rollover!$V$8,Rollover!$AI$8))*CHOOSE(AC32,Rollover!$N$8,Rollover!$AA$8,Rollover!$AN$8)*(1+Assumptions!$C$25)^(INT(MAX(0,AC33)/12)))</f>
        <v>13.526475</v>
      </c>
      <c r="AD34" s="115">
        <f>IF(OR(AD32=0,AD32=4),0,CHOOSE(AD32,Rollover!$I$8,Rollover!$V$8,Rollover!$AI$8)*CHOOSE(AD32,Rollover!$O$8,Rollover!$AB$8,Rollover!$AO$8)*(1+CHOOSE(AD32,Rollover!$P$8,Rollover!$AC$8,Rollover!$AP$8))^(INT(MAX(0,AD33)/12))+(1-CHOOSE(AD32,Rollover!$I$8,Rollover!$V$8,Rollover!$AI$8))*CHOOSE(AD32,Rollover!$N$8,Rollover!$AA$8,Rollover!$AN$8)*(1+Assumptions!$C$25)^(INT(MAX(0,AD33)/12)))</f>
        <v>13.526475</v>
      </c>
      <c r="AE34" s="115">
        <f>IF(OR(AE32=0,AE32=4),0,CHOOSE(AE32,Rollover!$I$8,Rollover!$V$8,Rollover!$AI$8)*CHOOSE(AE32,Rollover!$O$8,Rollover!$AB$8,Rollover!$AO$8)*(1+CHOOSE(AE32,Rollover!$P$8,Rollover!$AC$8,Rollover!$AP$8))^(INT(MAX(0,AE33)/12))+(1-CHOOSE(AE32,Rollover!$I$8,Rollover!$V$8,Rollover!$AI$8))*CHOOSE(AE32,Rollover!$N$8,Rollover!$AA$8,Rollover!$AN$8)*(1+Assumptions!$C$25)^(INT(MAX(0,AE33)/12)))</f>
        <v>13.526475</v>
      </c>
      <c r="AF34" s="115">
        <f>IF(OR(AF32=0,AF32=4),0,CHOOSE(AF32,Rollover!$I$8,Rollover!$V$8,Rollover!$AI$8)*CHOOSE(AF32,Rollover!$O$8,Rollover!$AB$8,Rollover!$AO$8)*(1+CHOOSE(AF32,Rollover!$P$8,Rollover!$AC$8,Rollover!$AP$8))^(INT(MAX(0,AF33)/12))+(1-CHOOSE(AF32,Rollover!$I$8,Rollover!$V$8,Rollover!$AI$8))*CHOOSE(AF32,Rollover!$N$8,Rollover!$AA$8,Rollover!$AN$8)*(1+Assumptions!$C$25)^(INT(MAX(0,AF33)/12)))</f>
        <v>13.526475</v>
      </c>
      <c r="AG34" s="115">
        <f>IF(OR(AG32=0,AG32=4),0,CHOOSE(AG32,Rollover!$I$8,Rollover!$V$8,Rollover!$AI$8)*CHOOSE(AG32,Rollover!$O$8,Rollover!$AB$8,Rollover!$AO$8)*(1+CHOOSE(AG32,Rollover!$P$8,Rollover!$AC$8,Rollover!$AP$8))^(INT(MAX(0,AG33)/12))+(1-CHOOSE(AG32,Rollover!$I$8,Rollover!$V$8,Rollover!$AI$8))*CHOOSE(AG32,Rollover!$N$8,Rollover!$AA$8,Rollover!$AN$8)*(1+Assumptions!$C$25)^(INT(MAX(0,AG33)/12)))</f>
        <v>13.526475</v>
      </c>
      <c r="AH34" s="115">
        <f>IF(OR(AH32=0,AH32=4),0,CHOOSE(AH32,Rollover!$I$8,Rollover!$V$8,Rollover!$AI$8)*CHOOSE(AH32,Rollover!$O$8,Rollover!$AB$8,Rollover!$AO$8)*(1+CHOOSE(AH32,Rollover!$P$8,Rollover!$AC$8,Rollover!$AP$8))^(INT(MAX(0,AH33)/12))+(1-CHOOSE(AH32,Rollover!$I$8,Rollover!$V$8,Rollover!$AI$8))*CHOOSE(AH32,Rollover!$N$8,Rollover!$AA$8,Rollover!$AN$8)*(1+Assumptions!$C$25)^(INT(MAX(0,AH33)/12)))</f>
        <v>13.526475</v>
      </c>
      <c r="AI34" s="115">
        <f>IF(OR(AI32=0,AI32=4),0,CHOOSE(AI32,Rollover!$I$8,Rollover!$V$8,Rollover!$AI$8)*CHOOSE(AI32,Rollover!$O$8,Rollover!$AB$8,Rollover!$AO$8)*(1+CHOOSE(AI32,Rollover!$P$8,Rollover!$AC$8,Rollover!$AP$8))^(INT(MAX(0,AI33)/12))+(1-CHOOSE(AI32,Rollover!$I$8,Rollover!$V$8,Rollover!$AI$8))*CHOOSE(AI32,Rollover!$N$8,Rollover!$AA$8,Rollover!$AN$8)*(1+Assumptions!$C$25)^(INT(MAX(0,AI33)/12)))</f>
        <v>13.526475</v>
      </c>
      <c r="AJ34" s="115">
        <f>IF(OR(AJ32=0,AJ32=4),0,CHOOSE(AJ32,Rollover!$I$8,Rollover!$V$8,Rollover!$AI$8)*CHOOSE(AJ32,Rollover!$O$8,Rollover!$AB$8,Rollover!$AO$8)*(1+CHOOSE(AJ32,Rollover!$P$8,Rollover!$AC$8,Rollover!$AP$8))^(INT(MAX(0,AJ33)/12))+(1-CHOOSE(AJ32,Rollover!$I$8,Rollover!$V$8,Rollover!$AI$8))*CHOOSE(AJ32,Rollover!$N$8,Rollover!$AA$8,Rollover!$AN$8)*(1+Assumptions!$C$25)^(INT(MAX(0,AJ33)/12)))</f>
        <v>13.526475</v>
      </c>
      <c r="AK34" s="115">
        <f>IF(OR(AK32=0,AK32=4),0,CHOOSE(AK32,Rollover!$I$8,Rollover!$V$8,Rollover!$AI$8)*CHOOSE(AK32,Rollover!$O$8,Rollover!$AB$8,Rollover!$AO$8)*(1+CHOOSE(AK32,Rollover!$P$8,Rollover!$AC$8,Rollover!$AP$8))^(INT(MAX(0,AK33)/12))+(1-CHOOSE(AK32,Rollover!$I$8,Rollover!$V$8,Rollover!$AI$8))*CHOOSE(AK32,Rollover!$N$8,Rollover!$AA$8,Rollover!$AN$8)*(1+Assumptions!$C$25)^(INT(MAX(0,AK33)/12)))</f>
        <v>13.526475</v>
      </c>
      <c r="AL34" s="115">
        <f>IF(OR(AL32=0,AL32=4),0,CHOOSE(AL32,Rollover!$I$8,Rollover!$V$8,Rollover!$AI$8)*CHOOSE(AL32,Rollover!$O$8,Rollover!$AB$8,Rollover!$AO$8)*(1+CHOOSE(AL32,Rollover!$P$8,Rollover!$AC$8,Rollover!$AP$8))^(INT(MAX(0,AL33)/12))+(1-CHOOSE(AL32,Rollover!$I$8,Rollover!$V$8,Rollover!$AI$8))*CHOOSE(AL32,Rollover!$N$8,Rollover!$AA$8,Rollover!$AN$8)*(1+Assumptions!$C$25)^(INT(MAX(0,AL33)/12)))</f>
        <v>13.526475</v>
      </c>
      <c r="AM34" s="115">
        <f>IF(OR(AM32=0,AM32=4),0,CHOOSE(AM32,Rollover!$I$8,Rollover!$V$8,Rollover!$AI$8)*CHOOSE(AM32,Rollover!$O$8,Rollover!$AB$8,Rollover!$AO$8)*(1+CHOOSE(AM32,Rollover!$P$8,Rollover!$AC$8,Rollover!$AP$8))^(INT(MAX(0,AM33)/12))+(1-CHOOSE(AM32,Rollover!$I$8,Rollover!$V$8,Rollover!$AI$8))*CHOOSE(AM32,Rollover!$N$8,Rollover!$AA$8,Rollover!$AN$8)*(1+Assumptions!$C$25)^(INT(MAX(0,AM33)/12)))</f>
        <v>13.526475</v>
      </c>
      <c r="AN34" s="115">
        <f>IF(OR(AN32=0,AN32=4),0,CHOOSE(AN32,Rollover!$I$8,Rollover!$V$8,Rollover!$AI$8)*CHOOSE(AN32,Rollover!$O$8,Rollover!$AB$8,Rollover!$AO$8)*(1+CHOOSE(AN32,Rollover!$P$8,Rollover!$AC$8,Rollover!$AP$8))^(INT(MAX(0,AN33)/12))+(1-CHOOSE(AN32,Rollover!$I$8,Rollover!$V$8,Rollover!$AI$8))*CHOOSE(AN32,Rollover!$N$8,Rollover!$AA$8,Rollover!$AN$8)*(1+Assumptions!$C$25)^(INT(MAX(0,AN33)/12)))</f>
        <v>13.526475</v>
      </c>
      <c r="AO34" s="115">
        <f>IF(OR(AO32=0,AO32=4),0,CHOOSE(AO32,Rollover!$I$8,Rollover!$V$8,Rollover!$AI$8)*CHOOSE(AO32,Rollover!$O$8,Rollover!$AB$8,Rollover!$AO$8)*(1+CHOOSE(AO32,Rollover!$P$8,Rollover!$AC$8,Rollover!$AP$8))^(INT(MAX(0,AO33)/12))+(1-CHOOSE(AO32,Rollover!$I$8,Rollover!$V$8,Rollover!$AI$8))*CHOOSE(AO32,Rollover!$N$8,Rollover!$AA$8,Rollover!$AN$8)*(1+Assumptions!$C$25)^(INT(MAX(0,AO33)/12)))</f>
        <v>13.526475</v>
      </c>
      <c r="AP34" s="115">
        <f>IF(OR(AP32=0,AP32=4),0,CHOOSE(AP32,Rollover!$I$8,Rollover!$V$8,Rollover!$AI$8)*CHOOSE(AP32,Rollover!$O$8,Rollover!$AB$8,Rollover!$AO$8)*(1+CHOOSE(AP32,Rollover!$P$8,Rollover!$AC$8,Rollover!$AP$8))^(INT(MAX(0,AP33)/12))+(1-CHOOSE(AP32,Rollover!$I$8,Rollover!$V$8,Rollover!$AI$8))*CHOOSE(AP32,Rollover!$N$8,Rollover!$AA$8,Rollover!$AN$8)*(1+Assumptions!$C$25)^(INT(MAX(0,AP33)/12)))</f>
        <v>13.526475</v>
      </c>
      <c r="AQ34" s="115">
        <f>IF(OR(AQ32=0,AQ32=4),0,CHOOSE(AQ32,Rollover!$I$8,Rollover!$V$8,Rollover!$AI$8)*CHOOSE(AQ32,Rollover!$O$8,Rollover!$AB$8,Rollover!$AO$8)*(1+CHOOSE(AQ32,Rollover!$P$8,Rollover!$AC$8,Rollover!$AP$8))^(INT(MAX(0,AQ33)/12))+(1-CHOOSE(AQ32,Rollover!$I$8,Rollover!$V$8,Rollover!$AI$8))*CHOOSE(AQ32,Rollover!$N$8,Rollover!$AA$8,Rollover!$AN$8)*(1+Assumptions!$C$25)^(INT(MAX(0,AQ33)/12)))</f>
        <v>13.526475</v>
      </c>
      <c r="AR34" s="115">
        <f>IF(OR(AR32=0,AR32=4),0,CHOOSE(AR32,Rollover!$I$8,Rollover!$V$8,Rollover!$AI$8)*CHOOSE(AR32,Rollover!$O$8,Rollover!$AB$8,Rollover!$AO$8)*(1+CHOOSE(AR32,Rollover!$P$8,Rollover!$AC$8,Rollover!$AP$8))^(INT(MAX(0,AR33)/12))+(1-CHOOSE(AR32,Rollover!$I$8,Rollover!$V$8,Rollover!$AI$8))*CHOOSE(AR32,Rollover!$N$8,Rollover!$AA$8,Rollover!$AN$8)*(1+Assumptions!$C$25)^(INT(MAX(0,AR33)/12)))</f>
        <v>13.999901624999998</v>
      </c>
      <c r="AS34" s="115">
        <f>IF(OR(AS32=0,AS32=4),0,CHOOSE(AS32,Rollover!$I$8,Rollover!$V$8,Rollover!$AI$8)*CHOOSE(AS32,Rollover!$O$8,Rollover!$AB$8,Rollover!$AO$8)*(1+CHOOSE(AS32,Rollover!$P$8,Rollover!$AC$8,Rollover!$AP$8))^(INT(MAX(0,AS33)/12))+(1-CHOOSE(AS32,Rollover!$I$8,Rollover!$V$8,Rollover!$AI$8))*CHOOSE(AS32,Rollover!$N$8,Rollover!$AA$8,Rollover!$AN$8)*(1+Assumptions!$C$25)^(INT(MAX(0,AS33)/12)))</f>
        <v>13.999901624999998</v>
      </c>
      <c r="AT34" s="115">
        <f>IF(OR(AT32=0,AT32=4),0,CHOOSE(AT32,Rollover!$I$8,Rollover!$V$8,Rollover!$AI$8)*CHOOSE(AT32,Rollover!$O$8,Rollover!$AB$8,Rollover!$AO$8)*(1+CHOOSE(AT32,Rollover!$P$8,Rollover!$AC$8,Rollover!$AP$8))^(INT(MAX(0,AT33)/12))+(1-CHOOSE(AT32,Rollover!$I$8,Rollover!$V$8,Rollover!$AI$8))*CHOOSE(AT32,Rollover!$N$8,Rollover!$AA$8,Rollover!$AN$8)*(1+Assumptions!$C$25)^(INT(MAX(0,AT33)/12)))</f>
        <v>13.999901624999998</v>
      </c>
      <c r="AU34" s="115">
        <f>IF(OR(AU32=0,AU32=4),0,CHOOSE(AU32,Rollover!$I$8,Rollover!$V$8,Rollover!$AI$8)*CHOOSE(AU32,Rollover!$O$8,Rollover!$AB$8,Rollover!$AO$8)*(1+CHOOSE(AU32,Rollover!$P$8,Rollover!$AC$8,Rollover!$AP$8))^(INT(MAX(0,AU33)/12))+(1-CHOOSE(AU32,Rollover!$I$8,Rollover!$V$8,Rollover!$AI$8))*CHOOSE(AU32,Rollover!$N$8,Rollover!$AA$8,Rollover!$AN$8)*(1+Assumptions!$C$25)^(INT(MAX(0,AU33)/12)))</f>
        <v>13.999901624999998</v>
      </c>
      <c r="AV34" s="115">
        <f>IF(OR(AV32=0,AV32=4),0,CHOOSE(AV32,Rollover!$I$8,Rollover!$V$8,Rollover!$AI$8)*CHOOSE(AV32,Rollover!$O$8,Rollover!$AB$8,Rollover!$AO$8)*(1+CHOOSE(AV32,Rollover!$P$8,Rollover!$AC$8,Rollover!$AP$8))^(INT(MAX(0,AV33)/12))+(1-CHOOSE(AV32,Rollover!$I$8,Rollover!$V$8,Rollover!$AI$8))*CHOOSE(AV32,Rollover!$N$8,Rollover!$AA$8,Rollover!$AN$8)*(1+Assumptions!$C$25)^(INT(MAX(0,AV33)/12)))</f>
        <v>13.999901624999998</v>
      </c>
      <c r="AW34" s="115">
        <f>IF(OR(AW32=0,AW32=4),0,CHOOSE(AW32,Rollover!$I$8,Rollover!$V$8,Rollover!$AI$8)*CHOOSE(AW32,Rollover!$O$8,Rollover!$AB$8,Rollover!$AO$8)*(1+CHOOSE(AW32,Rollover!$P$8,Rollover!$AC$8,Rollover!$AP$8))^(INT(MAX(0,AW33)/12))+(1-CHOOSE(AW32,Rollover!$I$8,Rollover!$V$8,Rollover!$AI$8))*CHOOSE(AW32,Rollover!$N$8,Rollover!$AA$8,Rollover!$AN$8)*(1+Assumptions!$C$25)^(INT(MAX(0,AW33)/12)))</f>
        <v>13.999901624999998</v>
      </c>
      <c r="AX34" s="115">
        <f>IF(OR(AX32=0,AX32=4),0,CHOOSE(AX32,Rollover!$I$8,Rollover!$V$8,Rollover!$AI$8)*CHOOSE(AX32,Rollover!$O$8,Rollover!$AB$8,Rollover!$AO$8)*(1+CHOOSE(AX32,Rollover!$P$8,Rollover!$AC$8,Rollover!$AP$8))^(INT(MAX(0,AX33)/12))+(1-CHOOSE(AX32,Rollover!$I$8,Rollover!$V$8,Rollover!$AI$8))*CHOOSE(AX32,Rollover!$N$8,Rollover!$AA$8,Rollover!$AN$8)*(1+Assumptions!$C$25)^(INT(MAX(0,AX33)/12)))</f>
        <v>13.999901624999998</v>
      </c>
      <c r="AY34" s="115">
        <f>IF(OR(AY32=0,AY32=4),0,CHOOSE(AY32,Rollover!$I$8,Rollover!$V$8,Rollover!$AI$8)*CHOOSE(AY32,Rollover!$O$8,Rollover!$AB$8,Rollover!$AO$8)*(1+CHOOSE(AY32,Rollover!$P$8,Rollover!$AC$8,Rollover!$AP$8))^(INT(MAX(0,AY33)/12))+(1-CHOOSE(AY32,Rollover!$I$8,Rollover!$V$8,Rollover!$AI$8))*CHOOSE(AY32,Rollover!$N$8,Rollover!$AA$8,Rollover!$AN$8)*(1+Assumptions!$C$25)^(INT(MAX(0,AY33)/12)))</f>
        <v>13.999901624999998</v>
      </c>
      <c r="AZ34" s="115">
        <f>IF(OR(AZ32=0,AZ32=4),0,CHOOSE(AZ32,Rollover!$I$8,Rollover!$V$8,Rollover!$AI$8)*CHOOSE(AZ32,Rollover!$O$8,Rollover!$AB$8,Rollover!$AO$8)*(1+CHOOSE(AZ32,Rollover!$P$8,Rollover!$AC$8,Rollover!$AP$8))^(INT(MAX(0,AZ33)/12))+(1-CHOOSE(AZ32,Rollover!$I$8,Rollover!$V$8,Rollover!$AI$8))*CHOOSE(AZ32,Rollover!$N$8,Rollover!$AA$8,Rollover!$AN$8)*(1+Assumptions!$C$25)^(INT(MAX(0,AZ33)/12)))</f>
        <v>13.999901624999998</v>
      </c>
      <c r="BA34" s="115">
        <f>IF(OR(BA32=0,BA32=4),0,CHOOSE(BA32,Rollover!$I$8,Rollover!$V$8,Rollover!$AI$8)*CHOOSE(BA32,Rollover!$O$8,Rollover!$AB$8,Rollover!$AO$8)*(1+CHOOSE(BA32,Rollover!$P$8,Rollover!$AC$8,Rollover!$AP$8))^(INT(MAX(0,BA33)/12))+(1-CHOOSE(BA32,Rollover!$I$8,Rollover!$V$8,Rollover!$AI$8))*CHOOSE(BA32,Rollover!$N$8,Rollover!$AA$8,Rollover!$AN$8)*(1+Assumptions!$C$25)^(INT(MAX(0,BA33)/12)))</f>
        <v>13.999901624999998</v>
      </c>
      <c r="BB34" s="115">
        <f>IF(OR(BB32=0,BB32=4),0,CHOOSE(BB32,Rollover!$I$8,Rollover!$V$8,Rollover!$AI$8)*CHOOSE(BB32,Rollover!$O$8,Rollover!$AB$8,Rollover!$AO$8)*(1+CHOOSE(BB32,Rollover!$P$8,Rollover!$AC$8,Rollover!$AP$8))^(INT(MAX(0,BB33)/12))+(1-CHOOSE(BB32,Rollover!$I$8,Rollover!$V$8,Rollover!$AI$8))*CHOOSE(BB32,Rollover!$N$8,Rollover!$AA$8,Rollover!$AN$8)*(1+Assumptions!$C$25)^(INT(MAX(0,BB33)/12)))</f>
        <v>13.999901624999998</v>
      </c>
      <c r="BC34" s="115">
        <f>IF(OR(BC32=0,BC32=4),0,CHOOSE(BC32,Rollover!$I$8,Rollover!$V$8,Rollover!$AI$8)*CHOOSE(BC32,Rollover!$O$8,Rollover!$AB$8,Rollover!$AO$8)*(1+CHOOSE(BC32,Rollover!$P$8,Rollover!$AC$8,Rollover!$AP$8))^(INT(MAX(0,BC33)/12))+(1-CHOOSE(BC32,Rollover!$I$8,Rollover!$V$8,Rollover!$AI$8))*CHOOSE(BC32,Rollover!$N$8,Rollover!$AA$8,Rollover!$AN$8)*(1+Assumptions!$C$25)^(INT(MAX(0,BC33)/12)))</f>
        <v>13.999901624999998</v>
      </c>
      <c r="BD34" s="115">
        <f>IF(OR(BD32=0,BD32=4),0,CHOOSE(BD32,Rollover!$I$8,Rollover!$V$8,Rollover!$AI$8)*CHOOSE(BD32,Rollover!$O$8,Rollover!$AB$8,Rollover!$AO$8)*(1+CHOOSE(BD32,Rollover!$P$8,Rollover!$AC$8,Rollover!$AP$8))^(INT(MAX(0,BD33)/12))+(1-CHOOSE(BD32,Rollover!$I$8,Rollover!$V$8,Rollover!$AI$8))*CHOOSE(BD32,Rollover!$N$8,Rollover!$AA$8,Rollover!$AN$8)*(1+Assumptions!$C$25)^(INT(MAX(0,BD33)/12)))</f>
        <v>14.489898181874997</v>
      </c>
      <c r="BE34" s="115">
        <f>IF(OR(BE32=0,BE32=4),0,CHOOSE(BE32,Rollover!$I$8,Rollover!$V$8,Rollover!$AI$8)*CHOOSE(BE32,Rollover!$O$8,Rollover!$AB$8,Rollover!$AO$8)*(1+CHOOSE(BE32,Rollover!$P$8,Rollover!$AC$8,Rollover!$AP$8))^(INT(MAX(0,BE33)/12))+(1-CHOOSE(BE32,Rollover!$I$8,Rollover!$V$8,Rollover!$AI$8))*CHOOSE(BE32,Rollover!$N$8,Rollover!$AA$8,Rollover!$AN$8)*(1+Assumptions!$C$25)^(INT(MAX(0,BE33)/12)))</f>
        <v>14.489898181874997</v>
      </c>
      <c r="BF34" s="115">
        <f>IF(OR(BF32=0,BF32=4),0,CHOOSE(BF32,Rollover!$I$8,Rollover!$V$8,Rollover!$AI$8)*CHOOSE(BF32,Rollover!$O$8,Rollover!$AB$8,Rollover!$AO$8)*(1+CHOOSE(BF32,Rollover!$P$8,Rollover!$AC$8,Rollover!$AP$8))^(INT(MAX(0,BF33)/12))+(1-CHOOSE(BF32,Rollover!$I$8,Rollover!$V$8,Rollover!$AI$8))*CHOOSE(BF32,Rollover!$N$8,Rollover!$AA$8,Rollover!$AN$8)*(1+Assumptions!$C$25)^(INT(MAX(0,BF33)/12)))</f>
        <v>14.489898181874997</v>
      </c>
      <c r="BG34" s="115">
        <f>IF(OR(BG32=0,BG32=4),0,CHOOSE(BG32,Rollover!$I$8,Rollover!$V$8,Rollover!$AI$8)*CHOOSE(BG32,Rollover!$O$8,Rollover!$AB$8,Rollover!$AO$8)*(1+CHOOSE(BG32,Rollover!$P$8,Rollover!$AC$8,Rollover!$AP$8))^(INT(MAX(0,BG33)/12))+(1-CHOOSE(BG32,Rollover!$I$8,Rollover!$V$8,Rollover!$AI$8))*CHOOSE(BG32,Rollover!$N$8,Rollover!$AA$8,Rollover!$AN$8)*(1+Assumptions!$C$25)^(INT(MAX(0,BG33)/12)))</f>
        <v>14.489898181874997</v>
      </c>
      <c r="BH34" s="115">
        <f>IF(OR(BH32=0,BH32=4),0,CHOOSE(BH32,Rollover!$I$8,Rollover!$V$8,Rollover!$AI$8)*CHOOSE(BH32,Rollover!$O$8,Rollover!$AB$8,Rollover!$AO$8)*(1+CHOOSE(BH32,Rollover!$P$8,Rollover!$AC$8,Rollover!$AP$8))^(INT(MAX(0,BH33)/12))+(1-CHOOSE(BH32,Rollover!$I$8,Rollover!$V$8,Rollover!$AI$8))*CHOOSE(BH32,Rollover!$N$8,Rollover!$AA$8,Rollover!$AN$8)*(1+Assumptions!$C$25)^(INT(MAX(0,BH33)/12)))</f>
        <v>14.489898181874997</v>
      </c>
      <c r="BI34" s="115">
        <f>IF(OR(BI32=0,BI32=4),0,CHOOSE(BI32,Rollover!$I$8,Rollover!$V$8,Rollover!$AI$8)*CHOOSE(BI32,Rollover!$O$8,Rollover!$AB$8,Rollover!$AO$8)*(1+CHOOSE(BI32,Rollover!$P$8,Rollover!$AC$8,Rollover!$AP$8))^(INT(MAX(0,BI33)/12))+(1-CHOOSE(BI32,Rollover!$I$8,Rollover!$V$8,Rollover!$AI$8))*CHOOSE(BI32,Rollover!$N$8,Rollover!$AA$8,Rollover!$AN$8)*(1+Assumptions!$C$25)^(INT(MAX(0,BI33)/12)))</f>
        <v>14.489898181874997</v>
      </c>
      <c r="BJ34" s="115">
        <f>IF(OR(BJ32=0,BJ32=4),0,CHOOSE(BJ32,Rollover!$I$8,Rollover!$V$8,Rollover!$AI$8)*CHOOSE(BJ32,Rollover!$O$8,Rollover!$AB$8,Rollover!$AO$8)*(1+CHOOSE(BJ32,Rollover!$P$8,Rollover!$AC$8,Rollover!$AP$8))^(INT(MAX(0,BJ33)/12))+(1-CHOOSE(BJ32,Rollover!$I$8,Rollover!$V$8,Rollover!$AI$8))*CHOOSE(BJ32,Rollover!$N$8,Rollover!$AA$8,Rollover!$AN$8)*(1+Assumptions!$C$25)^(INT(MAX(0,BJ33)/12)))</f>
        <v>14.489898181874997</v>
      </c>
      <c r="BK34" s="115">
        <f>IF(OR(BK32=0,BK32=4),0,CHOOSE(BK32,Rollover!$I$8,Rollover!$V$8,Rollover!$AI$8)*CHOOSE(BK32,Rollover!$O$8,Rollover!$AB$8,Rollover!$AO$8)*(1+CHOOSE(BK32,Rollover!$P$8,Rollover!$AC$8,Rollover!$AP$8))^(INT(MAX(0,BK33)/12))+(1-CHOOSE(BK32,Rollover!$I$8,Rollover!$V$8,Rollover!$AI$8))*CHOOSE(BK32,Rollover!$N$8,Rollover!$AA$8,Rollover!$AN$8)*(1+Assumptions!$C$25)^(INT(MAX(0,BK33)/12)))</f>
        <v>14.489898181874997</v>
      </c>
      <c r="BL34" s="115">
        <f>IF(OR(BL32=0,BL32=4),0,CHOOSE(BL32,Rollover!$I$8,Rollover!$V$8,Rollover!$AI$8)*CHOOSE(BL32,Rollover!$O$8,Rollover!$AB$8,Rollover!$AO$8)*(1+CHOOSE(BL32,Rollover!$P$8,Rollover!$AC$8,Rollover!$AP$8))^(INT(MAX(0,BL33)/12))+(1-CHOOSE(BL32,Rollover!$I$8,Rollover!$V$8,Rollover!$AI$8))*CHOOSE(BL32,Rollover!$N$8,Rollover!$AA$8,Rollover!$AN$8)*(1+Assumptions!$C$25)^(INT(MAX(0,BL33)/12)))</f>
        <v>14.489898181874997</v>
      </c>
      <c r="BM34" s="115">
        <f>IF(OR(BM32=0,BM32=4),0,CHOOSE(BM32,Rollover!$I$8,Rollover!$V$8,Rollover!$AI$8)*CHOOSE(BM32,Rollover!$O$8,Rollover!$AB$8,Rollover!$AO$8)*(1+CHOOSE(BM32,Rollover!$P$8,Rollover!$AC$8,Rollover!$AP$8))^(INT(MAX(0,BM33)/12))+(1-CHOOSE(BM32,Rollover!$I$8,Rollover!$V$8,Rollover!$AI$8))*CHOOSE(BM32,Rollover!$N$8,Rollover!$AA$8,Rollover!$AN$8)*(1+Assumptions!$C$25)^(INT(MAX(0,BM33)/12)))</f>
        <v>14.489898181874997</v>
      </c>
      <c r="BN34" s="115">
        <f>IF(OR(BN32=0,BN32=4),0,CHOOSE(BN32,Rollover!$I$8,Rollover!$V$8,Rollover!$AI$8)*CHOOSE(BN32,Rollover!$O$8,Rollover!$AB$8,Rollover!$AO$8)*(1+CHOOSE(BN32,Rollover!$P$8,Rollover!$AC$8,Rollover!$AP$8))^(INT(MAX(0,BN33)/12))+(1-CHOOSE(BN32,Rollover!$I$8,Rollover!$V$8,Rollover!$AI$8))*CHOOSE(BN32,Rollover!$N$8,Rollover!$AA$8,Rollover!$AN$8)*(1+Assumptions!$C$25)^(INT(MAX(0,BN33)/12)))</f>
        <v>14.489898181874997</v>
      </c>
      <c r="BO34" s="115">
        <f>IF(OR(BO32=0,BO32=4),0,CHOOSE(BO32,Rollover!$I$8,Rollover!$V$8,Rollover!$AI$8)*CHOOSE(BO32,Rollover!$O$8,Rollover!$AB$8,Rollover!$AO$8)*(1+CHOOSE(BO32,Rollover!$P$8,Rollover!$AC$8,Rollover!$AP$8))^(INT(MAX(0,BO33)/12))+(1-CHOOSE(BO32,Rollover!$I$8,Rollover!$V$8,Rollover!$AI$8))*CHOOSE(BO32,Rollover!$N$8,Rollover!$AA$8,Rollover!$AN$8)*(1+Assumptions!$C$25)^(INT(MAX(0,BO33)/12)))</f>
        <v>14.489898181874997</v>
      </c>
      <c r="BP34" s="115">
        <f>IF(OR(BP32=0,BP32=4),0,CHOOSE(BP32,Rollover!$I$8,Rollover!$V$8,Rollover!$AI$8)*CHOOSE(BP32,Rollover!$O$8,Rollover!$AB$8,Rollover!$AO$8)*(1+CHOOSE(BP32,Rollover!$P$8,Rollover!$AC$8,Rollover!$AP$8))^(INT(MAX(0,BP33)/12))+(1-CHOOSE(BP32,Rollover!$I$8,Rollover!$V$8,Rollover!$AI$8))*CHOOSE(BP32,Rollover!$N$8,Rollover!$AA$8,Rollover!$AN$8)*(1+Assumptions!$C$25)^(INT(MAX(0,BP33)/12)))</f>
        <v>14.99704461824062</v>
      </c>
      <c r="BQ34" s="115">
        <f>IF(OR(BQ32=0,BQ32=4),0,CHOOSE(BQ32,Rollover!$I$8,Rollover!$V$8,Rollover!$AI$8)*CHOOSE(BQ32,Rollover!$O$8,Rollover!$AB$8,Rollover!$AO$8)*(1+CHOOSE(BQ32,Rollover!$P$8,Rollover!$AC$8,Rollover!$AP$8))^(INT(MAX(0,BQ33)/12))+(1-CHOOSE(BQ32,Rollover!$I$8,Rollover!$V$8,Rollover!$AI$8))*CHOOSE(BQ32,Rollover!$N$8,Rollover!$AA$8,Rollover!$AN$8)*(1+Assumptions!$C$25)^(INT(MAX(0,BQ33)/12)))</f>
        <v>14.99704461824062</v>
      </c>
      <c r="BR34" s="115">
        <f>IF(OR(BR32=0,BR32=4),0,CHOOSE(BR32,Rollover!$I$8,Rollover!$V$8,Rollover!$AI$8)*CHOOSE(BR32,Rollover!$O$8,Rollover!$AB$8,Rollover!$AO$8)*(1+CHOOSE(BR32,Rollover!$P$8,Rollover!$AC$8,Rollover!$AP$8))^(INT(MAX(0,BR33)/12))+(1-CHOOSE(BR32,Rollover!$I$8,Rollover!$V$8,Rollover!$AI$8))*CHOOSE(BR32,Rollover!$N$8,Rollover!$AA$8,Rollover!$AN$8)*(1+Assumptions!$C$25)^(INT(MAX(0,BR33)/12)))</f>
        <v>14.99704461824062</v>
      </c>
      <c r="BS34" s="115">
        <f>IF(OR(BS32=0,BS32=4),0,CHOOSE(BS32,Rollover!$I$8,Rollover!$V$8,Rollover!$AI$8)*CHOOSE(BS32,Rollover!$O$8,Rollover!$AB$8,Rollover!$AO$8)*(1+CHOOSE(BS32,Rollover!$P$8,Rollover!$AC$8,Rollover!$AP$8))^(INT(MAX(0,BS33)/12))+(1-CHOOSE(BS32,Rollover!$I$8,Rollover!$V$8,Rollover!$AI$8))*CHOOSE(BS32,Rollover!$N$8,Rollover!$AA$8,Rollover!$AN$8)*(1+Assumptions!$C$25)^(INT(MAX(0,BS33)/12)))</f>
        <v>14.99704461824062</v>
      </c>
      <c r="BT34" s="115">
        <f>IF(OR(BT32=0,BT32=4),0,CHOOSE(BT32,Rollover!$I$8,Rollover!$V$8,Rollover!$AI$8)*CHOOSE(BT32,Rollover!$O$8,Rollover!$AB$8,Rollover!$AO$8)*(1+CHOOSE(BT32,Rollover!$P$8,Rollover!$AC$8,Rollover!$AP$8))^(INT(MAX(0,BT33)/12))+(1-CHOOSE(BT32,Rollover!$I$8,Rollover!$V$8,Rollover!$AI$8))*CHOOSE(BT32,Rollover!$N$8,Rollover!$AA$8,Rollover!$AN$8)*(1+Assumptions!$C$25)^(INT(MAX(0,BT33)/12)))</f>
        <v>14.99704461824062</v>
      </c>
      <c r="BU34" s="115">
        <f>IF(OR(BU32=0,BU32=4),0,CHOOSE(BU32,Rollover!$I$8,Rollover!$V$8,Rollover!$AI$8)*CHOOSE(BU32,Rollover!$O$8,Rollover!$AB$8,Rollover!$AO$8)*(1+CHOOSE(BU32,Rollover!$P$8,Rollover!$AC$8,Rollover!$AP$8))^(INT(MAX(0,BU33)/12))+(1-CHOOSE(BU32,Rollover!$I$8,Rollover!$V$8,Rollover!$AI$8))*CHOOSE(BU32,Rollover!$N$8,Rollover!$AA$8,Rollover!$AN$8)*(1+Assumptions!$C$25)^(INT(MAX(0,BU33)/12)))</f>
        <v>14.99704461824062</v>
      </c>
      <c r="BV34" s="115">
        <f>IF(OR(BV32=0,BV32=4),0,CHOOSE(BV32,Rollover!$I$8,Rollover!$V$8,Rollover!$AI$8)*CHOOSE(BV32,Rollover!$O$8,Rollover!$AB$8,Rollover!$AO$8)*(1+CHOOSE(BV32,Rollover!$P$8,Rollover!$AC$8,Rollover!$AP$8))^(INT(MAX(0,BV33)/12))+(1-CHOOSE(BV32,Rollover!$I$8,Rollover!$V$8,Rollover!$AI$8))*CHOOSE(BV32,Rollover!$N$8,Rollover!$AA$8,Rollover!$AN$8)*(1+Assumptions!$C$25)^(INT(MAX(0,BV33)/12)))</f>
        <v>14.99704461824062</v>
      </c>
      <c r="BW34" s="115">
        <f>IF(OR(BW32=0,BW32=4),0,CHOOSE(BW32,Rollover!$I$8,Rollover!$V$8,Rollover!$AI$8)*CHOOSE(BW32,Rollover!$O$8,Rollover!$AB$8,Rollover!$AO$8)*(1+CHOOSE(BW32,Rollover!$P$8,Rollover!$AC$8,Rollover!$AP$8))^(INT(MAX(0,BW33)/12))+(1-CHOOSE(BW32,Rollover!$I$8,Rollover!$V$8,Rollover!$AI$8))*CHOOSE(BW32,Rollover!$N$8,Rollover!$AA$8,Rollover!$AN$8)*(1+Assumptions!$C$25)^(INT(MAX(0,BW33)/12)))</f>
        <v>14.99704461824062</v>
      </c>
      <c r="BX34" s="115">
        <f>IF(OR(BX32=0,BX32=4),0,CHOOSE(BX32,Rollover!$I$8,Rollover!$V$8,Rollover!$AI$8)*CHOOSE(BX32,Rollover!$O$8,Rollover!$AB$8,Rollover!$AO$8)*(1+CHOOSE(BX32,Rollover!$P$8,Rollover!$AC$8,Rollover!$AP$8))^(INT(MAX(0,BX33)/12))+(1-CHOOSE(BX32,Rollover!$I$8,Rollover!$V$8,Rollover!$AI$8))*CHOOSE(BX32,Rollover!$N$8,Rollover!$AA$8,Rollover!$AN$8)*(1+Assumptions!$C$25)^(INT(MAX(0,BX33)/12)))</f>
        <v>14.99704461824062</v>
      </c>
      <c r="BY34" s="115">
        <f>IF(OR(BY32=0,BY32=4),0,CHOOSE(BY32,Rollover!$I$8,Rollover!$V$8,Rollover!$AI$8)*CHOOSE(BY32,Rollover!$O$8,Rollover!$AB$8,Rollover!$AO$8)*(1+CHOOSE(BY32,Rollover!$P$8,Rollover!$AC$8,Rollover!$AP$8))^(INT(MAX(0,BY33)/12))+(1-CHOOSE(BY32,Rollover!$I$8,Rollover!$V$8,Rollover!$AI$8))*CHOOSE(BY32,Rollover!$N$8,Rollover!$AA$8,Rollover!$AN$8)*(1+Assumptions!$C$25)^(INT(MAX(0,BY33)/12)))</f>
        <v>14.99704461824062</v>
      </c>
      <c r="BZ34" s="115">
        <f>IF(OR(BZ32=0,BZ32=4),0,CHOOSE(BZ32,Rollover!$I$8,Rollover!$V$8,Rollover!$AI$8)*CHOOSE(BZ32,Rollover!$O$8,Rollover!$AB$8,Rollover!$AO$8)*(1+CHOOSE(BZ32,Rollover!$P$8,Rollover!$AC$8,Rollover!$AP$8))^(INT(MAX(0,BZ33)/12))+(1-CHOOSE(BZ32,Rollover!$I$8,Rollover!$V$8,Rollover!$AI$8))*CHOOSE(BZ32,Rollover!$N$8,Rollover!$AA$8,Rollover!$AN$8)*(1+Assumptions!$C$25)^(INT(MAX(0,BZ33)/12)))</f>
        <v>14.99704461824062</v>
      </c>
      <c r="CA34" s="115">
        <f>IF(OR(CA32=0,CA32=4),0,CHOOSE(CA32,Rollover!$I$8,Rollover!$V$8,Rollover!$AI$8)*CHOOSE(CA32,Rollover!$O$8,Rollover!$AB$8,Rollover!$AO$8)*(1+CHOOSE(CA32,Rollover!$P$8,Rollover!$AC$8,Rollover!$AP$8))^(INT(MAX(0,CA33)/12))+(1-CHOOSE(CA32,Rollover!$I$8,Rollover!$V$8,Rollover!$AI$8))*CHOOSE(CA32,Rollover!$N$8,Rollover!$AA$8,Rollover!$AN$8)*(1+Assumptions!$C$25)^(INT(MAX(0,CA33)/12)))</f>
        <v>14.99704461824062</v>
      </c>
      <c r="CB34" s="115">
        <f>IF(OR(CB32=0,CB32=4),0,CHOOSE(CB32,Rollover!$I$8,Rollover!$V$8,Rollover!$AI$8)*CHOOSE(CB32,Rollover!$O$8,Rollover!$AB$8,Rollover!$AO$8)*(1+CHOOSE(CB32,Rollover!$P$8,Rollover!$AC$8,Rollover!$AP$8))^(INT(MAX(0,CB33)/12))+(1-CHOOSE(CB32,Rollover!$I$8,Rollover!$V$8,Rollover!$AI$8))*CHOOSE(CB32,Rollover!$N$8,Rollover!$AA$8,Rollover!$AN$8)*(1+Assumptions!$C$25)^(INT(MAX(0,CB33)/12)))</f>
        <v>15.521941179879041</v>
      </c>
      <c r="CC34" s="115">
        <f>IF(OR(CC32=0,CC32=4),0,CHOOSE(CC32,Rollover!$I$8,Rollover!$V$8,Rollover!$AI$8)*CHOOSE(CC32,Rollover!$O$8,Rollover!$AB$8,Rollover!$AO$8)*(1+CHOOSE(CC32,Rollover!$P$8,Rollover!$AC$8,Rollover!$AP$8))^(INT(MAX(0,CC33)/12))+(1-CHOOSE(CC32,Rollover!$I$8,Rollover!$V$8,Rollover!$AI$8))*CHOOSE(CC32,Rollover!$N$8,Rollover!$AA$8,Rollover!$AN$8)*(1+Assumptions!$C$25)^(INT(MAX(0,CC33)/12)))</f>
        <v>15.521941179879041</v>
      </c>
      <c r="CD34" s="115">
        <f>IF(OR(CD32=0,CD32=4),0,CHOOSE(CD32,Rollover!$I$8,Rollover!$V$8,Rollover!$AI$8)*CHOOSE(CD32,Rollover!$O$8,Rollover!$AB$8,Rollover!$AO$8)*(1+CHOOSE(CD32,Rollover!$P$8,Rollover!$AC$8,Rollover!$AP$8))^(INT(MAX(0,CD33)/12))+(1-CHOOSE(CD32,Rollover!$I$8,Rollover!$V$8,Rollover!$AI$8))*CHOOSE(CD32,Rollover!$N$8,Rollover!$AA$8,Rollover!$AN$8)*(1+Assumptions!$C$25)^(INT(MAX(0,CD33)/12)))</f>
        <v>15.521941179879041</v>
      </c>
      <c r="CE34" s="115">
        <f>IF(OR(CE32=0,CE32=4),0,CHOOSE(CE32,Rollover!$I$8,Rollover!$V$8,Rollover!$AI$8)*CHOOSE(CE32,Rollover!$O$8,Rollover!$AB$8,Rollover!$AO$8)*(1+CHOOSE(CE32,Rollover!$P$8,Rollover!$AC$8,Rollover!$AP$8))^(INT(MAX(0,CE33)/12))+(1-CHOOSE(CE32,Rollover!$I$8,Rollover!$V$8,Rollover!$AI$8))*CHOOSE(CE32,Rollover!$N$8,Rollover!$AA$8,Rollover!$AN$8)*(1+Assumptions!$C$25)^(INT(MAX(0,CE33)/12)))</f>
        <v>15.521941179879041</v>
      </c>
      <c r="CF34" s="115">
        <f>IF(OR(CF32=0,CF32=4),0,CHOOSE(CF32,Rollover!$I$8,Rollover!$V$8,Rollover!$AI$8)*CHOOSE(CF32,Rollover!$O$8,Rollover!$AB$8,Rollover!$AO$8)*(1+CHOOSE(CF32,Rollover!$P$8,Rollover!$AC$8,Rollover!$AP$8))^(INT(MAX(0,CF33)/12))+(1-CHOOSE(CF32,Rollover!$I$8,Rollover!$V$8,Rollover!$AI$8))*CHOOSE(CF32,Rollover!$N$8,Rollover!$AA$8,Rollover!$AN$8)*(1+Assumptions!$C$25)^(INT(MAX(0,CF33)/12)))</f>
        <v>15.521941179879041</v>
      </c>
      <c r="CG34" s="115">
        <f>IF(OR(CG32=0,CG32=4),0,CHOOSE(CG32,Rollover!$I$8,Rollover!$V$8,Rollover!$AI$8)*CHOOSE(CG32,Rollover!$O$8,Rollover!$AB$8,Rollover!$AO$8)*(1+CHOOSE(CG32,Rollover!$P$8,Rollover!$AC$8,Rollover!$AP$8))^(INT(MAX(0,CG33)/12))+(1-CHOOSE(CG32,Rollover!$I$8,Rollover!$V$8,Rollover!$AI$8))*CHOOSE(CG32,Rollover!$N$8,Rollover!$AA$8,Rollover!$AN$8)*(1+Assumptions!$C$25)^(INT(MAX(0,CG33)/12)))</f>
        <v>15.521941179879041</v>
      </c>
      <c r="CH34" s="115">
        <f>IF(OR(CH32=0,CH32=4),0,CHOOSE(CH32,Rollover!$I$8,Rollover!$V$8,Rollover!$AI$8)*CHOOSE(CH32,Rollover!$O$8,Rollover!$AB$8,Rollover!$AO$8)*(1+CHOOSE(CH32,Rollover!$P$8,Rollover!$AC$8,Rollover!$AP$8))^(INT(MAX(0,CH33)/12))+(1-CHOOSE(CH32,Rollover!$I$8,Rollover!$V$8,Rollover!$AI$8))*CHOOSE(CH32,Rollover!$N$8,Rollover!$AA$8,Rollover!$AN$8)*(1+Assumptions!$C$25)^(INT(MAX(0,CH33)/12)))</f>
        <v>15.521941179879041</v>
      </c>
      <c r="CI34" s="115">
        <f>IF(OR(CI32=0,CI32=4),0,CHOOSE(CI32,Rollover!$I$8,Rollover!$V$8,Rollover!$AI$8)*CHOOSE(CI32,Rollover!$O$8,Rollover!$AB$8,Rollover!$AO$8)*(1+CHOOSE(CI32,Rollover!$P$8,Rollover!$AC$8,Rollover!$AP$8))^(INT(MAX(0,CI33)/12))+(1-CHOOSE(CI32,Rollover!$I$8,Rollover!$V$8,Rollover!$AI$8))*CHOOSE(CI32,Rollover!$N$8,Rollover!$AA$8,Rollover!$AN$8)*(1+Assumptions!$C$25)^(INT(MAX(0,CI33)/12)))</f>
        <v>15.521941179879041</v>
      </c>
      <c r="CJ34" s="115">
        <f>IF(OR(CJ32=0,CJ32=4),0,CHOOSE(CJ32,Rollover!$I$8,Rollover!$V$8,Rollover!$AI$8)*CHOOSE(CJ32,Rollover!$O$8,Rollover!$AB$8,Rollover!$AO$8)*(1+CHOOSE(CJ32,Rollover!$P$8,Rollover!$AC$8,Rollover!$AP$8))^(INT(MAX(0,CJ33)/12))+(1-CHOOSE(CJ32,Rollover!$I$8,Rollover!$V$8,Rollover!$AI$8))*CHOOSE(CJ32,Rollover!$N$8,Rollover!$AA$8,Rollover!$AN$8)*(1+Assumptions!$C$25)^(INT(MAX(0,CJ33)/12)))</f>
        <v>15.521941179879041</v>
      </c>
      <c r="CK34" s="115">
        <f>IF(OR(CK32=0,CK32=4),0,CHOOSE(CK32,Rollover!$I$8,Rollover!$V$8,Rollover!$AI$8)*CHOOSE(CK32,Rollover!$O$8,Rollover!$AB$8,Rollover!$AO$8)*(1+CHOOSE(CK32,Rollover!$P$8,Rollover!$AC$8,Rollover!$AP$8))^(INT(MAX(0,CK33)/12))+(1-CHOOSE(CK32,Rollover!$I$8,Rollover!$V$8,Rollover!$AI$8))*CHOOSE(CK32,Rollover!$N$8,Rollover!$AA$8,Rollover!$AN$8)*(1+Assumptions!$C$25)^(INT(MAX(0,CK33)/12)))</f>
        <v>15.521941179879041</v>
      </c>
      <c r="CL34" s="115">
        <f>IF(OR(CL32=0,CL32=4),0,CHOOSE(CL32,Rollover!$I$8,Rollover!$V$8,Rollover!$AI$8)*CHOOSE(CL32,Rollover!$O$8,Rollover!$AB$8,Rollover!$AO$8)*(1+CHOOSE(CL32,Rollover!$P$8,Rollover!$AC$8,Rollover!$AP$8))^(INT(MAX(0,CL33)/12))+(1-CHOOSE(CL32,Rollover!$I$8,Rollover!$V$8,Rollover!$AI$8))*CHOOSE(CL32,Rollover!$N$8,Rollover!$AA$8,Rollover!$AN$8)*(1+Assumptions!$C$25)^(INT(MAX(0,CL33)/12)))</f>
        <v>15.521941179879041</v>
      </c>
      <c r="CM34" s="115">
        <f>IF(OR(CM32=0,CM32=4),0,CHOOSE(CM32,Rollover!$I$8,Rollover!$V$8,Rollover!$AI$8)*CHOOSE(CM32,Rollover!$O$8,Rollover!$AB$8,Rollover!$AO$8)*(1+CHOOSE(CM32,Rollover!$P$8,Rollover!$AC$8,Rollover!$AP$8))^(INT(MAX(0,CM33)/12))+(1-CHOOSE(CM32,Rollover!$I$8,Rollover!$V$8,Rollover!$AI$8))*CHOOSE(CM32,Rollover!$N$8,Rollover!$AA$8,Rollover!$AN$8)*(1+Assumptions!$C$25)^(INT(MAX(0,CM33)/12)))</f>
        <v>15.521941179879041</v>
      </c>
      <c r="CN34" s="115">
        <f>IF(OR(CN32=0,CN32=4),0,CHOOSE(CN32,Rollover!$I$8,Rollover!$V$8,Rollover!$AI$8)*CHOOSE(CN32,Rollover!$O$8,Rollover!$AB$8,Rollover!$AO$8)*(1+CHOOSE(CN32,Rollover!$P$8,Rollover!$AC$8,Rollover!$AP$8))^(INT(MAX(0,CN33)/12))+(1-CHOOSE(CN32,Rollover!$I$8,Rollover!$V$8,Rollover!$AI$8))*CHOOSE(CN32,Rollover!$N$8,Rollover!$AA$8,Rollover!$AN$8)*(1+Assumptions!$C$25)^(INT(MAX(0,CN33)/12)))</f>
        <v>16.065209121174806</v>
      </c>
      <c r="CO34" s="115">
        <f>IF(OR(CO32=0,CO32=4),0,CHOOSE(CO32,Rollover!$I$8,Rollover!$V$8,Rollover!$AI$8)*CHOOSE(CO32,Rollover!$O$8,Rollover!$AB$8,Rollover!$AO$8)*(1+CHOOSE(CO32,Rollover!$P$8,Rollover!$AC$8,Rollover!$AP$8))^(INT(MAX(0,CO33)/12))+(1-CHOOSE(CO32,Rollover!$I$8,Rollover!$V$8,Rollover!$AI$8))*CHOOSE(CO32,Rollover!$N$8,Rollover!$AA$8,Rollover!$AN$8)*(1+Assumptions!$C$25)^(INT(MAX(0,CO33)/12)))</f>
        <v>16.065209121174806</v>
      </c>
      <c r="CP34" s="115">
        <f>IF(OR(CP32=0,CP32=4),0,CHOOSE(CP32,Rollover!$I$8,Rollover!$V$8,Rollover!$AI$8)*CHOOSE(CP32,Rollover!$O$8,Rollover!$AB$8,Rollover!$AO$8)*(1+CHOOSE(CP32,Rollover!$P$8,Rollover!$AC$8,Rollover!$AP$8))^(INT(MAX(0,CP33)/12))+(1-CHOOSE(CP32,Rollover!$I$8,Rollover!$V$8,Rollover!$AI$8))*CHOOSE(CP32,Rollover!$N$8,Rollover!$AA$8,Rollover!$AN$8)*(1+Assumptions!$C$25)^(INT(MAX(0,CP33)/12)))</f>
        <v>16.065209121174806</v>
      </c>
      <c r="CQ34" s="115">
        <f>IF(OR(CQ32=0,CQ32=4),0,CHOOSE(CQ32,Rollover!$I$8,Rollover!$V$8,Rollover!$AI$8)*CHOOSE(CQ32,Rollover!$O$8,Rollover!$AB$8,Rollover!$AO$8)*(1+CHOOSE(CQ32,Rollover!$P$8,Rollover!$AC$8,Rollover!$AP$8))^(INT(MAX(0,CQ33)/12))+(1-CHOOSE(CQ32,Rollover!$I$8,Rollover!$V$8,Rollover!$AI$8))*CHOOSE(CQ32,Rollover!$N$8,Rollover!$AA$8,Rollover!$AN$8)*(1+Assumptions!$C$25)^(INT(MAX(0,CQ33)/12)))</f>
        <v>16.065209121174806</v>
      </c>
      <c r="CR34" s="115">
        <f>IF(OR(CR32=0,CR32=4),0,CHOOSE(CR32,Rollover!$I$8,Rollover!$V$8,Rollover!$AI$8)*CHOOSE(CR32,Rollover!$O$8,Rollover!$AB$8,Rollover!$AO$8)*(1+CHOOSE(CR32,Rollover!$P$8,Rollover!$AC$8,Rollover!$AP$8))^(INT(MAX(0,CR33)/12))+(1-CHOOSE(CR32,Rollover!$I$8,Rollover!$V$8,Rollover!$AI$8))*CHOOSE(CR32,Rollover!$N$8,Rollover!$AA$8,Rollover!$AN$8)*(1+Assumptions!$C$25)^(INT(MAX(0,CR33)/12)))</f>
        <v>16.065209121174806</v>
      </c>
      <c r="CS34" s="115">
        <f>IF(OR(CS32=0,CS32=4),0,CHOOSE(CS32,Rollover!$I$8,Rollover!$V$8,Rollover!$AI$8)*CHOOSE(CS32,Rollover!$O$8,Rollover!$AB$8,Rollover!$AO$8)*(1+CHOOSE(CS32,Rollover!$P$8,Rollover!$AC$8,Rollover!$AP$8))^(INT(MAX(0,CS33)/12))+(1-CHOOSE(CS32,Rollover!$I$8,Rollover!$V$8,Rollover!$AI$8))*CHOOSE(CS32,Rollover!$N$8,Rollover!$AA$8,Rollover!$AN$8)*(1+Assumptions!$C$25)^(INT(MAX(0,CS33)/12)))</f>
        <v>16.065209121174806</v>
      </c>
      <c r="CT34" s="115">
        <f>IF(OR(CT32=0,CT32=4),0,CHOOSE(CT32,Rollover!$I$8,Rollover!$V$8,Rollover!$AI$8)*CHOOSE(CT32,Rollover!$O$8,Rollover!$AB$8,Rollover!$AO$8)*(1+CHOOSE(CT32,Rollover!$P$8,Rollover!$AC$8,Rollover!$AP$8))^(INT(MAX(0,CT33)/12))+(1-CHOOSE(CT32,Rollover!$I$8,Rollover!$V$8,Rollover!$AI$8))*CHOOSE(CT32,Rollover!$N$8,Rollover!$AA$8,Rollover!$AN$8)*(1+Assumptions!$C$25)^(INT(MAX(0,CT33)/12)))</f>
        <v>16.065209121174806</v>
      </c>
      <c r="CU34" s="115">
        <f>IF(OR(CU32=0,CU32=4),0,CHOOSE(CU32,Rollover!$I$8,Rollover!$V$8,Rollover!$AI$8)*CHOOSE(CU32,Rollover!$O$8,Rollover!$AB$8,Rollover!$AO$8)*(1+CHOOSE(CU32,Rollover!$P$8,Rollover!$AC$8,Rollover!$AP$8))^(INT(MAX(0,CU33)/12))+(1-CHOOSE(CU32,Rollover!$I$8,Rollover!$V$8,Rollover!$AI$8))*CHOOSE(CU32,Rollover!$N$8,Rollover!$AA$8,Rollover!$AN$8)*(1+Assumptions!$C$25)^(INT(MAX(0,CU33)/12)))</f>
        <v>16.065209121174806</v>
      </c>
      <c r="CV34" s="115">
        <f>IF(OR(CV32=0,CV32=4),0,CHOOSE(CV32,Rollover!$I$8,Rollover!$V$8,Rollover!$AI$8)*CHOOSE(CV32,Rollover!$O$8,Rollover!$AB$8,Rollover!$AO$8)*(1+CHOOSE(CV32,Rollover!$P$8,Rollover!$AC$8,Rollover!$AP$8))^(INT(MAX(0,CV33)/12))+(1-CHOOSE(CV32,Rollover!$I$8,Rollover!$V$8,Rollover!$AI$8))*CHOOSE(CV32,Rollover!$N$8,Rollover!$AA$8,Rollover!$AN$8)*(1+Assumptions!$C$25)^(INT(MAX(0,CV33)/12)))</f>
        <v>16.065209121174806</v>
      </c>
      <c r="CW34" s="115">
        <f>IF(OR(CW32=0,CW32=4),0,CHOOSE(CW32,Rollover!$I$8,Rollover!$V$8,Rollover!$AI$8)*CHOOSE(CW32,Rollover!$O$8,Rollover!$AB$8,Rollover!$AO$8)*(1+CHOOSE(CW32,Rollover!$P$8,Rollover!$AC$8,Rollover!$AP$8))^(INT(MAX(0,CW33)/12))+(1-CHOOSE(CW32,Rollover!$I$8,Rollover!$V$8,Rollover!$AI$8))*CHOOSE(CW32,Rollover!$N$8,Rollover!$AA$8,Rollover!$AN$8)*(1+Assumptions!$C$25)^(INT(MAX(0,CW33)/12)))</f>
        <v>16.065209121174806</v>
      </c>
      <c r="CX34" s="115">
        <f>IF(OR(CX32=0,CX32=4),0,CHOOSE(CX32,Rollover!$I$8,Rollover!$V$8,Rollover!$AI$8)*CHOOSE(CX32,Rollover!$O$8,Rollover!$AB$8,Rollover!$AO$8)*(1+CHOOSE(CX32,Rollover!$P$8,Rollover!$AC$8,Rollover!$AP$8))^(INT(MAX(0,CX33)/12))+(1-CHOOSE(CX32,Rollover!$I$8,Rollover!$V$8,Rollover!$AI$8))*CHOOSE(CX32,Rollover!$N$8,Rollover!$AA$8,Rollover!$AN$8)*(1+Assumptions!$C$25)^(INT(MAX(0,CX33)/12)))</f>
        <v>16.065209121174806</v>
      </c>
      <c r="CY34" s="115">
        <f>IF(OR(CY32=0,CY32=4),0,CHOOSE(CY32,Rollover!$I$8,Rollover!$V$8,Rollover!$AI$8)*CHOOSE(CY32,Rollover!$O$8,Rollover!$AB$8,Rollover!$AO$8)*(1+CHOOSE(CY32,Rollover!$P$8,Rollover!$AC$8,Rollover!$AP$8))^(INT(MAX(0,CY33)/12))+(1-CHOOSE(CY32,Rollover!$I$8,Rollover!$V$8,Rollover!$AI$8))*CHOOSE(CY32,Rollover!$N$8,Rollover!$AA$8,Rollover!$AN$8)*(1+Assumptions!$C$25)^(INT(MAX(0,CY33)/12)))</f>
        <v>16.065209121174806</v>
      </c>
      <c r="CZ34" s="115">
        <f>IF(OR(CZ32=0,CZ32=4),0,CHOOSE(CZ32,Rollover!$I$8,Rollover!$V$8,Rollover!$AI$8)*CHOOSE(CZ32,Rollover!$O$8,Rollover!$AB$8,Rollover!$AO$8)*(1+CHOOSE(CZ32,Rollover!$P$8,Rollover!$AC$8,Rollover!$AP$8))^(INT(MAX(0,CZ33)/12))+(1-CHOOSE(CZ32,Rollover!$I$8,Rollover!$V$8,Rollover!$AI$8))*CHOOSE(CZ32,Rollover!$N$8,Rollover!$AA$8,Rollover!$AN$8)*(1+Assumptions!$C$25)^(INT(MAX(0,CZ33)/12)))</f>
        <v>16.627491440415923</v>
      </c>
      <c r="DA34" s="115">
        <f>IF(OR(DA32=0,DA32=4),0,CHOOSE(DA32,Rollover!$I$8,Rollover!$V$8,Rollover!$AI$8)*CHOOSE(DA32,Rollover!$O$8,Rollover!$AB$8,Rollover!$AO$8)*(1+CHOOSE(DA32,Rollover!$P$8,Rollover!$AC$8,Rollover!$AP$8))^(INT(MAX(0,DA33)/12))+(1-CHOOSE(DA32,Rollover!$I$8,Rollover!$V$8,Rollover!$AI$8))*CHOOSE(DA32,Rollover!$N$8,Rollover!$AA$8,Rollover!$AN$8)*(1+Assumptions!$C$25)^(INT(MAX(0,DA33)/12)))</f>
        <v>16.627491440415923</v>
      </c>
      <c r="DB34" s="115">
        <f>IF(OR(DB32=0,DB32=4),0,CHOOSE(DB32,Rollover!$I$8,Rollover!$V$8,Rollover!$AI$8)*CHOOSE(DB32,Rollover!$O$8,Rollover!$AB$8,Rollover!$AO$8)*(1+CHOOSE(DB32,Rollover!$P$8,Rollover!$AC$8,Rollover!$AP$8))^(INT(MAX(0,DB33)/12))+(1-CHOOSE(DB32,Rollover!$I$8,Rollover!$V$8,Rollover!$AI$8))*CHOOSE(DB32,Rollover!$N$8,Rollover!$AA$8,Rollover!$AN$8)*(1+Assumptions!$C$25)^(INT(MAX(0,DB33)/12)))</f>
        <v>16.627491440415923</v>
      </c>
      <c r="DC34" s="115">
        <f>IF(OR(DC32=0,DC32=4),0,CHOOSE(DC32,Rollover!$I$8,Rollover!$V$8,Rollover!$AI$8)*CHOOSE(DC32,Rollover!$O$8,Rollover!$AB$8,Rollover!$AO$8)*(1+CHOOSE(DC32,Rollover!$P$8,Rollover!$AC$8,Rollover!$AP$8))^(INT(MAX(0,DC33)/12))+(1-CHOOSE(DC32,Rollover!$I$8,Rollover!$V$8,Rollover!$AI$8))*CHOOSE(DC32,Rollover!$N$8,Rollover!$AA$8,Rollover!$AN$8)*(1+Assumptions!$C$25)^(INT(MAX(0,DC33)/12)))</f>
        <v>16.627491440415923</v>
      </c>
      <c r="DD34" s="115">
        <f>IF(OR(DD32=0,DD32=4),0,CHOOSE(DD32,Rollover!$I$8,Rollover!$V$8,Rollover!$AI$8)*CHOOSE(DD32,Rollover!$O$8,Rollover!$AB$8,Rollover!$AO$8)*(1+CHOOSE(DD32,Rollover!$P$8,Rollover!$AC$8,Rollover!$AP$8))^(INT(MAX(0,DD33)/12))+(1-CHOOSE(DD32,Rollover!$I$8,Rollover!$V$8,Rollover!$AI$8))*CHOOSE(DD32,Rollover!$N$8,Rollover!$AA$8,Rollover!$AN$8)*(1+Assumptions!$C$25)^(INT(MAX(0,DD33)/12)))</f>
        <v>16.627491440415923</v>
      </c>
      <c r="DE34" s="115">
        <f>IF(OR(DE32=0,DE32=4),0,CHOOSE(DE32,Rollover!$I$8,Rollover!$V$8,Rollover!$AI$8)*CHOOSE(DE32,Rollover!$O$8,Rollover!$AB$8,Rollover!$AO$8)*(1+CHOOSE(DE32,Rollover!$P$8,Rollover!$AC$8,Rollover!$AP$8))^(INT(MAX(0,DE33)/12))+(1-CHOOSE(DE32,Rollover!$I$8,Rollover!$V$8,Rollover!$AI$8))*CHOOSE(DE32,Rollover!$N$8,Rollover!$AA$8,Rollover!$AN$8)*(1+Assumptions!$C$25)^(INT(MAX(0,DE33)/12)))</f>
        <v>16.627491440415923</v>
      </c>
      <c r="DF34" s="115">
        <f>IF(OR(DF32=0,DF32=4),0,CHOOSE(DF32,Rollover!$I$8,Rollover!$V$8,Rollover!$AI$8)*CHOOSE(DF32,Rollover!$O$8,Rollover!$AB$8,Rollover!$AO$8)*(1+CHOOSE(DF32,Rollover!$P$8,Rollover!$AC$8,Rollover!$AP$8))^(INT(MAX(0,DF33)/12))+(1-CHOOSE(DF32,Rollover!$I$8,Rollover!$V$8,Rollover!$AI$8))*CHOOSE(DF32,Rollover!$N$8,Rollover!$AA$8,Rollover!$AN$8)*(1+Assumptions!$C$25)^(INT(MAX(0,DF33)/12)))</f>
        <v>16.627491440415923</v>
      </c>
      <c r="DG34" s="115">
        <f>IF(OR(DG32=0,DG32=4),0,CHOOSE(DG32,Rollover!$I$8,Rollover!$V$8,Rollover!$AI$8)*CHOOSE(DG32,Rollover!$O$8,Rollover!$AB$8,Rollover!$AO$8)*(1+CHOOSE(DG32,Rollover!$P$8,Rollover!$AC$8,Rollover!$AP$8))^(INT(MAX(0,DG33)/12))+(1-CHOOSE(DG32,Rollover!$I$8,Rollover!$V$8,Rollover!$AI$8))*CHOOSE(DG32,Rollover!$N$8,Rollover!$AA$8,Rollover!$AN$8)*(1+Assumptions!$C$25)^(INT(MAX(0,DG33)/12)))</f>
        <v>16.627491440415923</v>
      </c>
      <c r="DH34" s="115">
        <f>IF(OR(DH32=0,DH32=4),0,CHOOSE(DH32,Rollover!$I$8,Rollover!$V$8,Rollover!$AI$8)*CHOOSE(DH32,Rollover!$O$8,Rollover!$AB$8,Rollover!$AO$8)*(1+CHOOSE(DH32,Rollover!$P$8,Rollover!$AC$8,Rollover!$AP$8))^(INT(MAX(0,DH33)/12))+(1-CHOOSE(DH32,Rollover!$I$8,Rollover!$V$8,Rollover!$AI$8))*CHOOSE(DH32,Rollover!$N$8,Rollover!$AA$8,Rollover!$AN$8)*(1+Assumptions!$C$25)^(INT(MAX(0,DH33)/12)))</f>
        <v>16.627491440415923</v>
      </c>
      <c r="DI34" s="115">
        <f>IF(OR(DI32=0,DI32=4),0,CHOOSE(DI32,Rollover!$I$8,Rollover!$V$8,Rollover!$AI$8)*CHOOSE(DI32,Rollover!$O$8,Rollover!$AB$8,Rollover!$AO$8)*(1+CHOOSE(DI32,Rollover!$P$8,Rollover!$AC$8,Rollover!$AP$8))^(INT(MAX(0,DI33)/12))+(1-CHOOSE(DI32,Rollover!$I$8,Rollover!$V$8,Rollover!$AI$8))*CHOOSE(DI32,Rollover!$N$8,Rollover!$AA$8,Rollover!$AN$8)*(1+Assumptions!$C$25)^(INT(MAX(0,DI33)/12)))</f>
        <v>16.627491440415923</v>
      </c>
      <c r="DJ34" s="115">
        <f>IF(OR(DJ32=0,DJ32=4),0,CHOOSE(DJ32,Rollover!$I$8,Rollover!$V$8,Rollover!$AI$8)*CHOOSE(DJ32,Rollover!$O$8,Rollover!$AB$8,Rollover!$AO$8)*(1+CHOOSE(DJ32,Rollover!$P$8,Rollover!$AC$8,Rollover!$AP$8))^(INT(MAX(0,DJ33)/12))+(1-CHOOSE(DJ32,Rollover!$I$8,Rollover!$V$8,Rollover!$AI$8))*CHOOSE(DJ32,Rollover!$N$8,Rollover!$AA$8,Rollover!$AN$8)*(1+Assumptions!$C$25)^(INT(MAX(0,DJ33)/12)))</f>
        <v>16.627491440415923</v>
      </c>
      <c r="DK34" s="115">
        <f>IF(OR(DK32=0,DK32=4),0,CHOOSE(DK32,Rollover!$I$8,Rollover!$V$8,Rollover!$AI$8)*CHOOSE(DK32,Rollover!$O$8,Rollover!$AB$8,Rollover!$AO$8)*(1+CHOOSE(DK32,Rollover!$P$8,Rollover!$AC$8,Rollover!$AP$8))^(INT(MAX(0,DK33)/12))+(1-CHOOSE(DK32,Rollover!$I$8,Rollover!$V$8,Rollover!$AI$8))*CHOOSE(DK32,Rollover!$N$8,Rollover!$AA$8,Rollover!$AN$8)*(1+Assumptions!$C$25)^(INT(MAX(0,DK33)/12)))</f>
        <v>16.627491440415923</v>
      </c>
      <c r="DL34" s="115">
        <f>IF(OR(DL32=0,DL32=4),0,CHOOSE(DL32,Rollover!$I$8,Rollover!$V$8,Rollover!$AI$8)*CHOOSE(DL32,Rollover!$O$8,Rollover!$AB$8,Rollover!$AO$8)*(1+CHOOSE(DL32,Rollover!$P$8,Rollover!$AC$8,Rollover!$AP$8))^(INT(MAX(0,DL33)/12))+(1-CHOOSE(DL32,Rollover!$I$8,Rollover!$V$8,Rollover!$AI$8))*CHOOSE(DL32,Rollover!$N$8,Rollover!$AA$8,Rollover!$AN$8)*(1+Assumptions!$C$25)^(INT(MAX(0,DL33)/12)))</f>
        <v>16.635858093822872</v>
      </c>
      <c r="DM34" s="115">
        <f>IF(OR(DM32=0,DM32=4),0,CHOOSE(DM32,Rollover!$I$8,Rollover!$V$8,Rollover!$AI$8)*CHOOSE(DM32,Rollover!$O$8,Rollover!$AB$8,Rollover!$AO$8)*(1+CHOOSE(DM32,Rollover!$P$8,Rollover!$AC$8,Rollover!$AP$8))^(INT(MAX(0,DM33)/12))+(1-CHOOSE(DM32,Rollover!$I$8,Rollover!$V$8,Rollover!$AI$8))*CHOOSE(DM32,Rollover!$N$8,Rollover!$AA$8,Rollover!$AN$8)*(1+Assumptions!$C$25)^(INT(MAX(0,DM33)/12)))</f>
        <v>16.635858093822872</v>
      </c>
      <c r="DN34" s="115">
        <f>IF(OR(DN32=0,DN32=4),0,CHOOSE(DN32,Rollover!$I$8,Rollover!$V$8,Rollover!$AI$8)*CHOOSE(DN32,Rollover!$O$8,Rollover!$AB$8,Rollover!$AO$8)*(1+CHOOSE(DN32,Rollover!$P$8,Rollover!$AC$8,Rollover!$AP$8))^(INT(MAX(0,DN33)/12))+(1-CHOOSE(DN32,Rollover!$I$8,Rollover!$V$8,Rollover!$AI$8))*CHOOSE(DN32,Rollover!$N$8,Rollover!$AA$8,Rollover!$AN$8)*(1+Assumptions!$C$25)^(INT(MAX(0,DN33)/12)))</f>
        <v>16.635858093822872</v>
      </c>
      <c r="DO34" s="115">
        <f>IF(OR(DO32=0,DO32=4),0,CHOOSE(DO32,Rollover!$I$8,Rollover!$V$8,Rollover!$AI$8)*CHOOSE(DO32,Rollover!$O$8,Rollover!$AB$8,Rollover!$AO$8)*(1+CHOOSE(DO32,Rollover!$P$8,Rollover!$AC$8,Rollover!$AP$8))^(INT(MAX(0,DO33)/12))+(1-CHOOSE(DO32,Rollover!$I$8,Rollover!$V$8,Rollover!$AI$8))*CHOOSE(DO32,Rollover!$N$8,Rollover!$AA$8,Rollover!$AN$8)*(1+Assumptions!$C$25)^(INT(MAX(0,DO33)/12)))</f>
        <v>16.635858093822872</v>
      </c>
      <c r="DP34" s="115">
        <f>IF(OR(DP32=0,DP32=4),0,CHOOSE(DP32,Rollover!$I$8,Rollover!$V$8,Rollover!$AI$8)*CHOOSE(DP32,Rollover!$O$8,Rollover!$AB$8,Rollover!$AO$8)*(1+CHOOSE(DP32,Rollover!$P$8,Rollover!$AC$8,Rollover!$AP$8))^(INT(MAX(0,DP33)/12))+(1-CHOOSE(DP32,Rollover!$I$8,Rollover!$V$8,Rollover!$AI$8))*CHOOSE(DP32,Rollover!$N$8,Rollover!$AA$8,Rollover!$AN$8)*(1+Assumptions!$C$25)^(INT(MAX(0,DP33)/12)))</f>
        <v>16.635858093822872</v>
      </c>
      <c r="DQ34" s="115">
        <f>IF(OR(DQ32=0,DQ32=4),0,CHOOSE(DQ32,Rollover!$I$8,Rollover!$V$8,Rollover!$AI$8)*CHOOSE(DQ32,Rollover!$O$8,Rollover!$AB$8,Rollover!$AO$8)*(1+CHOOSE(DQ32,Rollover!$P$8,Rollover!$AC$8,Rollover!$AP$8))^(INT(MAX(0,DQ33)/12))+(1-CHOOSE(DQ32,Rollover!$I$8,Rollover!$V$8,Rollover!$AI$8))*CHOOSE(DQ32,Rollover!$N$8,Rollover!$AA$8,Rollover!$AN$8)*(1+Assumptions!$C$25)^(INT(MAX(0,DQ33)/12)))</f>
        <v>16.635858093822872</v>
      </c>
      <c r="DR34" s="115">
        <f>IF(OR(DR32=0,DR32=4),0,CHOOSE(DR32,Rollover!$I$8,Rollover!$V$8,Rollover!$AI$8)*CHOOSE(DR32,Rollover!$O$8,Rollover!$AB$8,Rollover!$AO$8)*(1+CHOOSE(DR32,Rollover!$P$8,Rollover!$AC$8,Rollover!$AP$8))^(INT(MAX(0,DR33)/12))+(1-CHOOSE(DR32,Rollover!$I$8,Rollover!$V$8,Rollover!$AI$8))*CHOOSE(DR32,Rollover!$N$8,Rollover!$AA$8,Rollover!$AN$8)*(1+Assumptions!$C$25)^(INT(MAX(0,DR33)/12)))</f>
        <v>16.635858093822872</v>
      </c>
      <c r="DS34" s="115">
        <f>IF(OR(DS32=0,DS32=4),0,CHOOSE(DS32,Rollover!$I$8,Rollover!$V$8,Rollover!$AI$8)*CHOOSE(DS32,Rollover!$O$8,Rollover!$AB$8,Rollover!$AO$8)*(1+CHOOSE(DS32,Rollover!$P$8,Rollover!$AC$8,Rollover!$AP$8))^(INT(MAX(0,DS33)/12))+(1-CHOOSE(DS32,Rollover!$I$8,Rollover!$V$8,Rollover!$AI$8))*CHOOSE(DS32,Rollover!$N$8,Rollover!$AA$8,Rollover!$AN$8)*(1+Assumptions!$C$25)^(INT(MAX(0,DS33)/12)))</f>
        <v>16.635858093822872</v>
      </c>
      <c r="DT34" s="115">
        <f>IF(OR(DT32=0,DT32=4),0,CHOOSE(DT32,Rollover!$I$8,Rollover!$V$8,Rollover!$AI$8)*CHOOSE(DT32,Rollover!$O$8,Rollover!$AB$8,Rollover!$AO$8)*(1+CHOOSE(DT32,Rollover!$P$8,Rollover!$AC$8,Rollover!$AP$8))^(INT(MAX(0,DT33)/12))+(1-CHOOSE(DT32,Rollover!$I$8,Rollover!$V$8,Rollover!$AI$8))*CHOOSE(DT32,Rollover!$N$8,Rollover!$AA$8,Rollover!$AN$8)*(1+Assumptions!$C$25)^(INT(MAX(0,DT33)/12)))</f>
        <v>16.635858093822872</v>
      </c>
      <c r="DU34" s="115">
        <f>IF(OR(DU32=0,DU32=4),0,CHOOSE(DU32,Rollover!$I$8,Rollover!$V$8,Rollover!$AI$8)*CHOOSE(DU32,Rollover!$O$8,Rollover!$AB$8,Rollover!$AO$8)*(1+CHOOSE(DU32,Rollover!$P$8,Rollover!$AC$8,Rollover!$AP$8))^(INT(MAX(0,DU33)/12))+(1-CHOOSE(DU32,Rollover!$I$8,Rollover!$V$8,Rollover!$AI$8))*CHOOSE(DU32,Rollover!$N$8,Rollover!$AA$8,Rollover!$AN$8)*(1+Assumptions!$C$25)^(INT(MAX(0,DU33)/12)))</f>
        <v>16.635858093822872</v>
      </c>
      <c r="DV34" s="115">
        <f>IF(OR(DV32=0,DV32=4),0,CHOOSE(DV32,Rollover!$I$8,Rollover!$V$8,Rollover!$AI$8)*CHOOSE(DV32,Rollover!$O$8,Rollover!$AB$8,Rollover!$AO$8)*(1+CHOOSE(DV32,Rollover!$P$8,Rollover!$AC$8,Rollover!$AP$8))^(INT(MAX(0,DV33)/12))+(1-CHOOSE(DV32,Rollover!$I$8,Rollover!$V$8,Rollover!$AI$8))*CHOOSE(DV32,Rollover!$N$8,Rollover!$AA$8,Rollover!$AN$8)*(1+Assumptions!$C$25)^(INT(MAX(0,DV33)/12)))</f>
        <v>16.635858093822872</v>
      </c>
      <c r="DW34" s="115">
        <f>IF(OR(DW32=0,DW32=4),0,CHOOSE(DW32,Rollover!$I$8,Rollover!$V$8,Rollover!$AI$8)*CHOOSE(DW32,Rollover!$O$8,Rollover!$AB$8,Rollover!$AO$8)*(1+CHOOSE(DW32,Rollover!$P$8,Rollover!$AC$8,Rollover!$AP$8))^(INT(MAX(0,DW33)/12))+(1-CHOOSE(DW32,Rollover!$I$8,Rollover!$V$8,Rollover!$AI$8))*CHOOSE(DW32,Rollover!$N$8,Rollover!$AA$8,Rollover!$AN$8)*(1+Assumptions!$C$25)^(INT(MAX(0,DW33)/12)))</f>
        <v>16.635858093822872</v>
      </c>
      <c r="DX34" s="115">
        <f>IF(OR(DX32=0,DX32=4),0,CHOOSE(DX32,Rollover!$I$8,Rollover!$V$8,Rollover!$AI$8)*CHOOSE(DX32,Rollover!$O$8,Rollover!$AB$8,Rollover!$AO$8)*(1+CHOOSE(DX32,Rollover!$P$8,Rollover!$AC$8,Rollover!$AP$8))^(INT(MAX(0,DX33)/12))+(1-CHOOSE(DX32,Rollover!$I$8,Rollover!$V$8,Rollover!$AI$8))*CHOOSE(DX32,Rollover!$N$8,Rollover!$AA$8,Rollover!$AN$8)*(1+Assumptions!$C$25)^(INT(MAX(0,DX33)/12)))</f>
        <v>16.635858093822872</v>
      </c>
      <c r="DY34" s="115">
        <f>IF(OR(DY32=0,DY32=4),0,CHOOSE(DY32,Rollover!$I$8,Rollover!$V$8,Rollover!$AI$8)*CHOOSE(DY32,Rollover!$O$8,Rollover!$AB$8,Rollover!$AO$8)*(1+CHOOSE(DY32,Rollover!$P$8,Rollover!$AC$8,Rollover!$AP$8))^(INT(MAX(0,DY33)/12))+(1-CHOOSE(DY32,Rollover!$I$8,Rollover!$V$8,Rollover!$AI$8))*CHOOSE(DY32,Rollover!$N$8,Rollover!$AA$8,Rollover!$AN$8)*(1+Assumptions!$C$25)^(INT(MAX(0,DY33)/12)))</f>
        <v>16.635858093822872</v>
      </c>
      <c r="DZ34" s="115">
        <f>IF(OR(DZ32=0,DZ32=4),0,CHOOSE(DZ32,Rollover!$I$8,Rollover!$V$8,Rollover!$AI$8)*CHOOSE(DZ32,Rollover!$O$8,Rollover!$AB$8,Rollover!$AO$8)*(1+CHOOSE(DZ32,Rollover!$P$8,Rollover!$AC$8,Rollover!$AP$8))^(INT(MAX(0,DZ33)/12))+(1-CHOOSE(DZ32,Rollover!$I$8,Rollover!$V$8,Rollover!$AI$8))*CHOOSE(DZ32,Rollover!$N$8,Rollover!$AA$8,Rollover!$AN$8)*(1+Assumptions!$C$25)^(INT(MAX(0,DZ33)/12)))</f>
        <v>17.21811312710667</v>
      </c>
      <c r="EA34" s="115">
        <f>IF(OR(EA32=0,EA32=4),0,CHOOSE(EA32,Rollover!$I$8,Rollover!$V$8,Rollover!$AI$8)*CHOOSE(EA32,Rollover!$O$8,Rollover!$AB$8,Rollover!$AO$8)*(1+CHOOSE(EA32,Rollover!$P$8,Rollover!$AC$8,Rollover!$AP$8))^(INT(MAX(0,EA33)/12))+(1-CHOOSE(EA32,Rollover!$I$8,Rollover!$V$8,Rollover!$AI$8))*CHOOSE(EA32,Rollover!$N$8,Rollover!$AA$8,Rollover!$AN$8)*(1+Assumptions!$C$25)^(INT(MAX(0,EA33)/12)))</f>
        <v>17.21811312710667</v>
      </c>
      <c r="EB34" s="115">
        <f>IF(OR(EB32=0,EB32=4),0,CHOOSE(EB32,Rollover!$I$8,Rollover!$V$8,Rollover!$AI$8)*CHOOSE(EB32,Rollover!$O$8,Rollover!$AB$8,Rollover!$AO$8)*(1+CHOOSE(EB32,Rollover!$P$8,Rollover!$AC$8,Rollover!$AP$8))^(INT(MAX(0,EB33)/12))+(1-CHOOSE(EB32,Rollover!$I$8,Rollover!$V$8,Rollover!$AI$8))*CHOOSE(EB32,Rollover!$N$8,Rollover!$AA$8,Rollover!$AN$8)*(1+Assumptions!$C$25)^(INT(MAX(0,EB33)/12)))</f>
        <v>17.21811312710667</v>
      </c>
      <c r="EC34" s="115">
        <f>IF(OR(EC32=0,EC32=4),0,CHOOSE(EC32,Rollover!$I$8,Rollover!$V$8,Rollover!$AI$8)*CHOOSE(EC32,Rollover!$O$8,Rollover!$AB$8,Rollover!$AO$8)*(1+CHOOSE(EC32,Rollover!$P$8,Rollover!$AC$8,Rollover!$AP$8))^(INT(MAX(0,EC33)/12))+(1-CHOOSE(EC32,Rollover!$I$8,Rollover!$V$8,Rollover!$AI$8))*CHOOSE(EC32,Rollover!$N$8,Rollover!$AA$8,Rollover!$AN$8)*(1+Assumptions!$C$25)^(INT(MAX(0,EC33)/12)))</f>
        <v>17.21811312710667</v>
      </c>
      <c r="ED34" s="115">
        <f>IF(OR(ED32=0,ED32=4),0,CHOOSE(ED32,Rollover!$I$8,Rollover!$V$8,Rollover!$AI$8)*CHOOSE(ED32,Rollover!$O$8,Rollover!$AB$8,Rollover!$AO$8)*(1+CHOOSE(ED32,Rollover!$P$8,Rollover!$AC$8,Rollover!$AP$8))^(INT(MAX(0,ED33)/12))+(1-CHOOSE(ED32,Rollover!$I$8,Rollover!$V$8,Rollover!$AI$8))*CHOOSE(ED32,Rollover!$N$8,Rollover!$AA$8,Rollover!$AN$8)*(1+Assumptions!$C$25)^(INT(MAX(0,ED33)/12)))</f>
        <v>17.21811312710667</v>
      </c>
      <c r="EE34" s="115">
        <f>IF(OR(EE32=0,EE32=4),0,CHOOSE(EE32,Rollover!$I$8,Rollover!$V$8,Rollover!$AI$8)*CHOOSE(EE32,Rollover!$O$8,Rollover!$AB$8,Rollover!$AO$8)*(1+CHOOSE(EE32,Rollover!$P$8,Rollover!$AC$8,Rollover!$AP$8))^(INT(MAX(0,EE33)/12))+(1-CHOOSE(EE32,Rollover!$I$8,Rollover!$V$8,Rollover!$AI$8))*CHOOSE(EE32,Rollover!$N$8,Rollover!$AA$8,Rollover!$AN$8)*(1+Assumptions!$C$25)^(INT(MAX(0,EE33)/12)))</f>
        <v>17.21811312710667</v>
      </c>
      <c r="EF34" s="115">
        <f>IF(OR(EF32=0,EF32=4),0,CHOOSE(EF32,Rollover!$I$8,Rollover!$V$8,Rollover!$AI$8)*CHOOSE(EF32,Rollover!$O$8,Rollover!$AB$8,Rollover!$AO$8)*(1+CHOOSE(EF32,Rollover!$P$8,Rollover!$AC$8,Rollover!$AP$8))^(INT(MAX(0,EF33)/12))+(1-CHOOSE(EF32,Rollover!$I$8,Rollover!$V$8,Rollover!$AI$8))*CHOOSE(EF32,Rollover!$N$8,Rollover!$AA$8,Rollover!$AN$8)*(1+Assumptions!$C$25)^(INT(MAX(0,EF33)/12)))</f>
        <v>17.21811312710667</v>
      </c>
      <c r="EG34" s="115">
        <f>IF(OR(EG32=0,EG32=4),0,CHOOSE(EG32,Rollover!$I$8,Rollover!$V$8,Rollover!$AI$8)*CHOOSE(EG32,Rollover!$O$8,Rollover!$AB$8,Rollover!$AO$8)*(1+CHOOSE(EG32,Rollover!$P$8,Rollover!$AC$8,Rollover!$AP$8))^(INT(MAX(0,EG33)/12))+(1-CHOOSE(EG32,Rollover!$I$8,Rollover!$V$8,Rollover!$AI$8))*CHOOSE(EG32,Rollover!$N$8,Rollover!$AA$8,Rollover!$AN$8)*(1+Assumptions!$C$25)^(INT(MAX(0,EG33)/12)))</f>
        <v>17.21811312710667</v>
      </c>
      <c r="EH34" s="115">
        <f>IF(OR(EH32=0,EH32=4),0,CHOOSE(EH32,Rollover!$I$8,Rollover!$V$8,Rollover!$AI$8)*CHOOSE(EH32,Rollover!$O$8,Rollover!$AB$8,Rollover!$AO$8)*(1+CHOOSE(EH32,Rollover!$P$8,Rollover!$AC$8,Rollover!$AP$8))^(INT(MAX(0,EH33)/12))+(1-CHOOSE(EH32,Rollover!$I$8,Rollover!$V$8,Rollover!$AI$8))*CHOOSE(EH32,Rollover!$N$8,Rollover!$AA$8,Rollover!$AN$8)*(1+Assumptions!$C$25)^(INT(MAX(0,EH33)/12)))</f>
        <v>17.21811312710667</v>
      </c>
      <c r="EI34" s="115">
        <f>IF(OR(EI32=0,EI32=4),0,CHOOSE(EI32,Rollover!$I$8,Rollover!$V$8,Rollover!$AI$8)*CHOOSE(EI32,Rollover!$O$8,Rollover!$AB$8,Rollover!$AO$8)*(1+CHOOSE(EI32,Rollover!$P$8,Rollover!$AC$8,Rollover!$AP$8))^(INT(MAX(0,EI33)/12))+(1-CHOOSE(EI32,Rollover!$I$8,Rollover!$V$8,Rollover!$AI$8))*CHOOSE(EI32,Rollover!$N$8,Rollover!$AA$8,Rollover!$AN$8)*(1+Assumptions!$C$25)^(INT(MAX(0,EI33)/12)))</f>
        <v>17.21811312710667</v>
      </c>
    </row>
    <row r="35">
      <c r="B35" t="s" s="23">
        <v>393</v>
      </c>
      <c r="C35" t="s" s="118">
        <v>10</v>
      </c>
      <c r="D35" t="s" s="118">
        <v>430</v>
      </c>
      <c r="H35" s="95">
        <f>IF(H32=0,'Rent Roll'!$G$8*SUMIFS('Rent Schedules'!$I$6:$I$122,'Rent Schedules'!$B$6:$B$122,$C35,'Rent Schedules'!$D$6:$D$122,"In effect",'Rent Schedules'!$E$6:$E$122,"&lt;="&amp;H$6,'Rent Schedules'!$F$6:$F$122,"&gt;="&amp;H$6),0)</f>
        <v>15288</v>
      </c>
      <c r="I35" s="95">
        <f>IF(I32=0,'Rent Roll'!$G$8*SUMIFS('Rent Schedules'!$I$6:$I$122,'Rent Schedules'!$B$6:$B$122,$C35,'Rent Schedules'!$D$6:$D$122,"In effect",'Rent Schedules'!$E$6:$E$122,"&lt;="&amp;I$6,'Rent Schedules'!$F$6:$F$122,"&gt;="&amp;I$6),0)</f>
        <v>15288</v>
      </c>
      <c r="J35" s="95">
        <f>IF(J32=0,'Rent Roll'!$G$8*SUMIFS('Rent Schedules'!$I$6:$I$122,'Rent Schedules'!$B$6:$B$122,$C35,'Rent Schedules'!$D$6:$D$122,"In effect",'Rent Schedules'!$E$6:$E$122,"&lt;="&amp;J$6,'Rent Schedules'!$F$6:$F$122,"&gt;="&amp;J$6),0)</f>
        <v>15288</v>
      </c>
      <c r="K35" s="95">
        <f>IF(K32=0,'Rent Roll'!$G$8*SUMIFS('Rent Schedules'!$I$6:$I$122,'Rent Schedules'!$B$6:$B$122,$C35,'Rent Schedules'!$D$6:$D$122,"In effect",'Rent Schedules'!$E$6:$E$122,"&lt;="&amp;K$6,'Rent Schedules'!$F$6:$F$122,"&gt;="&amp;K$6),0)</f>
        <v>15288</v>
      </c>
      <c r="L35" s="95">
        <f>IF(L32=0,'Rent Roll'!$G$8*SUMIFS('Rent Schedules'!$I$6:$I$122,'Rent Schedules'!$B$6:$B$122,$C35,'Rent Schedules'!$D$6:$D$122,"In effect",'Rent Schedules'!$E$6:$E$122,"&lt;="&amp;L$6,'Rent Schedules'!$F$6:$F$122,"&gt;="&amp;L$6),0)</f>
        <v>15288</v>
      </c>
      <c r="M35" s="95">
        <f>IF(M32=0,'Rent Roll'!$G$8*SUMIFS('Rent Schedules'!$I$6:$I$122,'Rent Schedules'!$B$6:$B$122,$C35,'Rent Schedules'!$D$6:$D$122,"In effect",'Rent Schedules'!$E$6:$E$122,"&lt;="&amp;M$6,'Rent Schedules'!$F$6:$F$122,"&gt;="&amp;M$6),0)</f>
        <v>15288</v>
      </c>
      <c r="N35" s="95">
        <f>IF(N32=0,'Rent Roll'!$G$8*SUMIFS('Rent Schedules'!$I$6:$I$122,'Rent Schedules'!$B$6:$B$122,$C35,'Rent Schedules'!$D$6:$D$122,"In effect",'Rent Schedules'!$E$6:$E$122,"&lt;="&amp;N$6,'Rent Schedules'!$F$6:$F$122,"&gt;="&amp;N$6),0)</f>
        <v>15821</v>
      </c>
      <c r="O35" s="95">
        <f>IF(O32=0,'Rent Roll'!$G$8*SUMIFS('Rent Schedules'!$I$6:$I$122,'Rent Schedules'!$B$6:$B$122,$C35,'Rent Schedules'!$D$6:$D$122,"In effect",'Rent Schedules'!$E$6:$E$122,"&lt;="&amp;O$6,'Rent Schedules'!$F$6:$F$122,"&gt;="&amp;O$6),0)</f>
        <v>15821</v>
      </c>
      <c r="P35" s="95">
        <f>IF(P32=0,'Rent Roll'!$G$8*SUMIFS('Rent Schedules'!$I$6:$I$122,'Rent Schedules'!$B$6:$B$122,$C35,'Rent Schedules'!$D$6:$D$122,"In effect",'Rent Schedules'!$E$6:$E$122,"&lt;="&amp;P$6,'Rent Schedules'!$F$6:$F$122,"&gt;="&amp;P$6),0)</f>
        <v>15821</v>
      </c>
      <c r="Q35" s="95">
        <f>IF(Q32=0,'Rent Roll'!$G$8*SUMIFS('Rent Schedules'!$I$6:$I$122,'Rent Schedules'!$B$6:$B$122,$C35,'Rent Schedules'!$D$6:$D$122,"In effect",'Rent Schedules'!$E$6:$E$122,"&lt;="&amp;Q$6,'Rent Schedules'!$F$6:$F$122,"&gt;="&amp;Q$6),0)</f>
        <v>15821</v>
      </c>
      <c r="R35" s="95">
        <f>IF(R32=0,'Rent Roll'!$G$8*SUMIFS('Rent Schedules'!$I$6:$I$122,'Rent Schedules'!$B$6:$B$122,$C35,'Rent Schedules'!$D$6:$D$122,"In effect",'Rent Schedules'!$E$6:$E$122,"&lt;="&amp;R$6,'Rent Schedules'!$F$6:$F$122,"&gt;="&amp;R$6),0)</f>
        <v>15821</v>
      </c>
      <c r="S35" s="95">
        <f>IF(S32=0,'Rent Roll'!$G$8*SUMIFS('Rent Schedules'!$I$6:$I$122,'Rent Schedules'!$B$6:$B$122,$C35,'Rent Schedules'!$D$6:$D$122,"In effect",'Rent Schedules'!$E$6:$E$122,"&lt;="&amp;S$6,'Rent Schedules'!$F$6:$F$122,"&gt;="&amp;S$6),0)</f>
        <v>15821</v>
      </c>
      <c r="T35" s="95">
        <f>IF(T32=0,'Rent Roll'!$G$8*SUMIFS('Rent Schedules'!$I$6:$I$122,'Rent Schedules'!$B$6:$B$122,$C35,'Rent Schedules'!$D$6:$D$122,"In effect",'Rent Schedules'!$E$6:$E$122,"&lt;="&amp;T$6,'Rent Schedules'!$F$6:$F$122,"&gt;="&amp;T$6),0)</f>
        <v>15821</v>
      </c>
      <c r="U35" s="95">
        <f>IF(U32=0,'Rent Roll'!$G$8*SUMIFS('Rent Schedules'!$I$6:$I$122,'Rent Schedules'!$B$6:$B$122,$C35,'Rent Schedules'!$D$6:$D$122,"In effect",'Rent Schedules'!$E$6:$E$122,"&lt;="&amp;U$6,'Rent Schedules'!$F$6:$F$122,"&gt;="&amp;U$6),0)</f>
        <v>15821</v>
      </c>
      <c r="V35" s="95">
        <f>IF(V32=0,'Rent Roll'!$G$8*SUMIFS('Rent Schedules'!$I$6:$I$122,'Rent Schedules'!$B$6:$B$122,$C35,'Rent Schedules'!$D$6:$D$122,"In effect",'Rent Schedules'!$E$6:$E$122,"&lt;="&amp;V$6,'Rent Schedules'!$F$6:$F$122,"&gt;="&amp;V$6),0)</f>
        <v>15821</v>
      </c>
      <c r="W35" s="95">
        <f>IF(W32=0,'Rent Roll'!$G$8*SUMIFS('Rent Schedules'!$I$6:$I$122,'Rent Schedules'!$B$6:$B$122,$C35,'Rent Schedules'!$D$6:$D$122,"In effect",'Rent Schedules'!$E$6:$E$122,"&lt;="&amp;W$6,'Rent Schedules'!$F$6:$F$122,"&gt;="&amp;W$6),0)</f>
        <v>15821</v>
      </c>
      <c r="X35" s="95">
        <f>IF(X32=0,'Rent Roll'!$G$8*SUMIFS('Rent Schedules'!$I$6:$I$122,'Rent Schedules'!$B$6:$B$122,$C35,'Rent Schedules'!$D$6:$D$122,"In effect",'Rent Schedules'!$E$6:$E$122,"&lt;="&amp;X$6,'Rent Schedules'!$F$6:$F$122,"&gt;="&amp;X$6),0)</f>
        <v>15821</v>
      </c>
      <c r="Y35" s="95">
        <f>IF(Y32=0,'Rent Roll'!$G$8*SUMIFS('Rent Schedules'!$I$6:$I$122,'Rent Schedules'!$B$6:$B$122,$C35,'Rent Schedules'!$D$6:$D$122,"In effect",'Rent Schedules'!$E$6:$E$122,"&lt;="&amp;Y$6,'Rent Schedules'!$F$6:$F$122,"&gt;="&amp;Y$6),0)</f>
        <v>15821</v>
      </c>
      <c r="Z35" s="95">
        <f>IF(Z32=0,'Rent Roll'!$G$8*SUMIFS('Rent Schedules'!$I$6:$I$122,'Rent Schedules'!$B$6:$B$122,$C35,'Rent Schedules'!$D$6:$D$122,"In effect",'Rent Schedules'!$E$6:$E$122,"&lt;="&amp;Z$6,'Rent Schedules'!$F$6:$F$122,"&gt;="&amp;Z$6),0)</f>
        <v>0</v>
      </c>
      <c r="AA35" s="95">
        <f>IF(AA32=0,'Rent Roll'!$G$8*SUMIFS('Rent Schedules'!$I$6:$I$122,'Rent Schedules'!$B$6:$B$122,$C35,'Rent Schedules'!$D$6:$D$122,"In effect",'Rent Schedules'!$E$6:$E$122,"&lt;="&amp;AA$6,'Rent Schedules'!$F$6:$F$122,"&gt;="&amp;AA$6),0)</f>
        <v>0</v>
      </c>
      <c r="AB35" s="95">
        <f>IF(AB32=0,'Rent Roll'!$G$8*SUMIFS('Rent Schedules'!$I$6:$I$122,'Rent Schedules'!$B$6:$B$122,$C35,'Rent Schedules'!$D$6:$D$122,"In effect",'Rent Schedules'!$E$6:$E$122,"&lt;="&amp;AB$6,'Rent Schedules'!$F$6:$F$122,"&gt;="&amp;AB$6),0)</f>
        <v>0</v>
      </c>
      <c r="AC35" s="95">
        <f>IF(AC32=0,'Rent Roll'!$G$8*SUMIFS('Rent Schedules'!$I$6:$I$122,'Rent Schedules'!$B$6:$B$122,$C35,'Rent Schedules'!$D$6:$D$122,"In effect",'Rent Schedules'!$E$6:$E$122,"&lt;="&amp;AC$6,'Rent Schedules'!$F$6:$F$122,"&gt;="&amp;AC$6),0)</f>
        <v>0</v>
      </c>
      <c r="AD35" s="95">
        <f>IF(AD32=0,'Rent Roll'!$G$8*SUMIFS('Rent Schedules'!$I$6:$I$122,'Rent Schedules'!$B$6:$B$122,$C35,'Rent Schedules'!$D$6:$D$122,"In effect",'Rent Schedules'!$E$6:$E$122,"&lt;="&amp;AD$6,'Rent Schedules'!$F$6:$F$122,"&gt;="&amp;AD$6),0)</f>
        <v>0</v>
      </c>
      <c r="AE35" s="95">
        <f>IF(AE32=0,'Rent Roll'!$G$8*SUMIFS('Rent Schedules'!$I$6:$I$122,'Rent Schedules'!$B$6:$B$122,$C35,'Rent Schedules'!$D$6:$D$122,"In effect",'Rent Schedules'!$E$6:$E$122,"&lt;="&amp;AE$6,'Rent Schedules'!$F$6:$F$122,"&gt;="&amp;AE$6),0)</f>
        <v>0</v>
      </c>
      <c r="AF35" s="95">
        <f>IF(AF32=0,'Rent Roll'!$G$8*SUMIFS('Rent Schedules'!$I$6:$I$122,'Rent Schedules'!$B$6:$B$122,$C35,'Rent Schedules'!$D$6:$D$122,"In effect",'Rent Schedules'!$E$6:$E$122,"&lt;="&amp;AF$6,'Rent Schedules'!$F$6:$F$122,"&gt;="&amp;AF$6),0)</f>
        <v>0</v>
      </c>
      <c r="AG35" s="95">
        <f>IF(AG32=0,'Rent Roll'!$G$8*SUMIFS('Rent Schedules'!$I$6:$I$122,'Rent Schedules'!$B$6:$B$122,$C35,'Rent Schedules'!$D$6:$D$122,"In effect",'Rent Schedules'!$E$6:$E$122,"&lt;="&amp;AG$6,'Rent Schedules'!$F$6:$F$122,"&gt;="&amp;AG$6),0)</f>
        <v>0</v>
      </c>
      <c r="AH35" s="95">
        <f>IF(AH32=0,'Rent Roll'!$G$8*SUMIFS('Rent Schedules'!$I$6:$I$122,'Rent Schedules'!$B$6:$B$122,$C35,'Rent Schedules'!$D$6:$D$122,"In effect",'Rent Schedules'!$E$6:$E$122,"&lt;="&amp;AH$6,'Rent Schedules'!$F$6:$F$122,"&gt;="&amp;AH$6),0)</f>
        <v>0</v>
      </c>
      <c r="AI35" s="95">
        <f>IF(AI32=0,'Rent Roll'!$G$8*SUMIFS('Rent Schedules'!$I$6:$I$122,'Rent Schedules'!$B$6:$B$122,$C35,'Rent Schedules'!$D$6:$D$122,"In effect",'Rent Schedules'!$E$6:$E$122,"&lt;="&amp;AI$6,'Rent Schedules'!$F$6:$F$122,"&gt;="&amp;AI$6),0)</f>
        <v>0</v>
      </c>
      <c r="AJ35" s="95">
        <f>IF(AJ32=0,'Rent Roll'!$G$8*SUMIFS('Rent Schedules'!$I$6:$I$122,'Rent Schedules'!$B$6:$B$122,$C35,'Rent Schedules'!$D$6:$D$122,"In effect",'Rent Schedules'!$E$6:$E$122,"&lt;="&amp;AJ$6,'Rent Schedules'!$F$6:$F$122,"&gt;="&amp;AJ$6),0)</f>
        <v>0</v>
      </c>
      <c r="AK35" s="95">
        <f>IF(AK32=0,'Rent Roll'!$G$8*SUMIFS('Rent Schedules'!$I$6:$I$122,'Rent Schedules'!$B$6:$B$122,$C35,'Rent Schedules'!$D$6:$D$122,"In effect",'Rent Schedules'!$E$6:$E$122,"&lt;="&amp;AK$6,'Rent Schedules'!$F$6:$F$122,"&gt;="&amp;AK$6),0)</f>
        <v>0</v>
      </c>
      <c r="AL35" s="95">
        <f>IF(AL32=0,'Rent Roll'!$G$8*SUMIFS('Rent Schedules'!$I$6:$I$122,'Rent Schedules'!$B$6:$B$122,$C35,'Rent Schedules'!$D$6:$D$122,"In effect",'Rent Schedules'!$E$6:$E$122,"&lt;="&amp;AL$6,'Rent Schedules'!$F$6:$F$122,"&gt;="&amp;AL$6),0)</f>
        <v>0</v>
      </c>
      <c r="AM35" s="95">
        <f>IF(AM32=0,'Rent Roll'!$G$8*SUMIFS('Rent Schedules'!$I$6:$I$122,'Rent Schedules'!$B$6:$B$122,$C35,'Rent Schedules'!$D$6:$D$122,"In effect",'Rent Schedules'!$E$6:$E$122,"&lt;="&amp;AM$6,'Rent Schedules'!$F$6:$F$122,"&gt;="&amp;AM$6),0)</f>
        <v>0</v>
      </c>
      <c r="AN35" s="95">
        <f>IF(AN32=0,'Rent Roll'!$G$8*SUMIFS('Rent Schedules'!$I$6:$I$122,'Rent Schedules'!$B$6:$B$122,$C35,'Rent Schedules'!$D$6:$D$122,"In effect",'Rent Schedules'!$E$6:$E$122,"&lt;="&amp;AN$6,'Rent Schedules'!$F$6:$F$122,"&gt;="&amp;AN$6),0)</f>
        <v>0</v>
      </c>
      <c r="AO35" s="95">
        <f>IF(AO32=0,'Rent Roll'!$G$8*SUMIFS('Rent Schedules'!$I$6:$I$122,'Rent Schedules'!$B$6:$B$122,$C35,'Rent Schedules'!$D$6:$D$122,"In effect",'Rent Schedules'!$E$6:$E$122,"&lt;="&amp;AO$6,'Rent Schedules'!$F$6:$F$122,"&gt;="&amp;AO$6),0)</f>
        <v>0</v>
      </c>
      <c r="AP35" s="95">
        <f>IF(AP32=0,'Rent Roll'!$G$8*SUMIFS('Rent Schedules'!$I$6:$I$122,'Rent Schedules'!$B$6:$B$122,$C35,'Rent Schedules'!$D$6:$D$122,"In effect",'Rent Schedules'!$E$6:$E$122,"&lt;="&amp;AP$6,'Rent Schedules'!$F$6:$F$122,"&gt;="&amp;AP$6),0)</f>
        <v>0</v>
      </c>
      <c r="AQ35" s="95">
        <f>IF(AQ32=0,'Rent Roll'!$G$8*SUMIFS('Rent Schedules'!$I$6:$I$122,'Rent Schedules'!$B$6:$B$122,$C35,'Rent Schedules'!$D$6:$D$122,"In effect",'Rent Schedules'!$E$6:$E$122,"&lt;="&amp;AQ$6,'Rent Schedules'!$F$6:$F$122,"&gt;="&amp;AQ$6),0)</f>
        <v>0</v>
      </c>
      <c r="AR35" s="95">
        <f>IF(AR32=0,'Rent Roll'!$G$8*SUMIFS('Rent Schedules'!$I$6:$I$122,'Rent Schedules'!$B$6:$B$122,$C35,'Rent Schedules'!$D$6:$D$122,"In effect",'Rent Schedules'!$E$6:$E$122,"&lt;="&amp;AR$6,'Rent Schedules'!$F$6:$F$122,"&gt;="&amp;AR$6),0)</f>
        <v>0</v>
      </c>
      <c r="AS35" s="95">
        <f>IF(AS32=0,'Rent Roll'!$G$8*SUMIFS('Rent Schedules'!$I$6:$I$122,'Rent Schedules'!$B$6:$B$122,$C35,'Rent Schedules'!$D$6:$D$122,"In effect",'Rent Schedules'!$E$6:$E$122,"&lt;="&amp;AS$6,'Rent Schedules'!$F$6:$F$122,"&gt;="&amp;AS$6),0)</f>
        <v>0</v>
      </c>
      <c r="AT35" s="95">
        <f>IF(AT32=0,'Rent Roll'!$G$8*SUMIFS('Rent Schedules'!$I$6:$I$122,'Rent Schedules'!$B$6:$B$122,$C35,'Rent Schedules'!$D$6:$D$122,"In effect",'Rent Schedules'!$E$6:$E$122,"&lt;="&amp;AT$6,'Rent Schedules'!$F$6:$F$122,"&gt;="&amp;AT$6),0)</f>
        <v>0</v>
      </c>
      <c r="AU35" s="95">
        <f>IF(AU32=0,'Rent Roll'!$G$8*SUMIFS('Rent Schedules'!$I$6:$I$122,'Rent Schedules'!$B$6:$B$122,$C35,'Rent Schedules'!$D$6:$D$122,"In effect",'Rent Schedules'!$E$6:$E$122,"&lt;="&amp;AU$6,'Rent Schedules'!$F$6:$F$122,"&gt;="&amp;AU$6),0)</f>
        <v>0</v>
      </c>
      <c r="AV35" s="95">
        <f>IF(AV32=0,'Rent Roll'!$G$8*SUMIFS('Rent Schedules'!$I$6:$I$122,'Rent Schedules'!$B$6:$B$122,$C35,'Rent Schedules'!$D$6:$D$122,"In effect",'Rent Schedules'!$E$6:$E$122,"&lt;="&amp;AV$6,'Rent Schedules'!$F$6:$F$122,"&gt;="&amp;AV$6),0)</f>
        <v>0</v>
      </c>
      <c r="AW35" s="95">
        <f>IF(AW32=0,'Rent Roll'!$G$8*SUMIFS('Rent Schedules'!$I$6:$I$122,'Rent Schedules'!$B$6:$B$122,$C35,'Rent Schedules'!$D$6:$D$122,"In effect",'Rent Schedules'!$E$6:$E$122,"&lt;="&amp;AW$6,'Rent Schedules'!$F$6:$F$122,"&gt;="&amp;AW$6),0)</f>
        <v>0</v>
      </c>
      <c r="AX35" s="95">
        <f>IF(AX32=0,'Rent Roll'!$G$8*SUMIFS('Rent Schedules'!$I$6:$I$122,'Rent Schedules'!$B$6:$B$122,$C35,'Rent Schedules'!$D$6:$D$122,"In effect",'Rent Schedules'!$E$6:$E$122,"&lt;="&amp;AX$6,'Rent Schedules'!$F$6:$F$122,"&gt;="&amp;AX$6),0)</f>
        <v>0</v>
      </c>
      <c r="AY35" s="95">
        <f>IF(AY32=0,'Rent Roll'!$G$8*SUMIFS('Rent Schedules'!$I$6:$I$122,'Rent Schedules'!$B$6:$B$122,$C35,'Rent Schedules'!$D$6:$D$122,"In effect",'Rent Schedules'!$E$6:$E$122,"&lt;="&amp;AY$6,'Rent Schedules'!$F$6:$F$122,"&gt;="&amp;AY$6),0)</f>
        <v>0</v>
      </c>
      <c r="AZ35" s="95">
        <f>IF(AZ32=0,'Rent Roll'!$G$8*SUMIFS('Rent Schedules'!$I$6:$I$122,'Rent Schedules'!$B$6:$B$122,$C35,'Rent Schedules'!$D$6:$D$122,"In effect",'Rent Schedules'!$E$6:$E$122,"&lt;="&amp;AZ$6,'Rent Schedules'!$F$6:$F$122,"&gt;="&amp;AZ$6),0)</f>
        <v>0</v>
      </c>
      <c r="BA35" s="95">
        <f>IF(BA32=0,'Rent Roll'!$G$8*SUMIFS('Rent Schedules'!$I$6:$I$122,'Rent Schedules'!$B$6:$B$122,$C35,'Rent Schedules'!$D$6:$D$122,"In effect",'Rent Schedules'!$E$6:$E$122,"&lt;="&amp;BA$6,'Rent Schedules'!$F$6:$F$122,"&gt;="&amp;BA$6),0)</f>
        <v>0</v>
      </c>
      <c r="BB35" s="95">
        <f>IF(BB32=0,'Rent Roll'!$G$8*SUMIFS('Rent Schedules'!$I$6:$I$122,'Rent Schedules'!$B$6:$B$122,$C35,'Rent Schedules'!$D$6:$D$122,"In effect",'Rent Schedules'!$E$6:$E$122,"&lt;="&amp;BB$6,'Rent Schedules'!$F$6:$F$122,"&gt;="&amp;BB$6),0)</f>
        <v>0</v>
      </c>
      <c r="BC35" s="95">
        <f>IF(BC32=0,'Rent Roll'!$G$8*SUMIFS('Rent Schedules'!$I$6:$I$122,'Rent Schedules'!$B$6:$B$122,$C35,'Rent Schedules'!$D$6:$D$122,"In effect",'Rent Schedules'!$E$6:$E$122,"&lt;="&amp;BC$6,'Rent Schedules'!$F$6:$F$122,"&gt;="&amp;BC$6),0)</f>
        <v>0</v>
      </c>
      <c r="BD35" s="95">
        <f>IF(BD32=0,'Rent Roll'!$G$8*SUMIFS('Rent Schedules'!$I$6:$I$122,'Rent Schedules'!$B$6:$B$122,$C35,'Rent Schedules'!$D$6:$D$122,"In effect",'Rent Schedules'!$E$6:$E$122,"&lt;="&amp;BD$6,'Rent Schedules'!$F$6:$F$122,"&gt;="&amp;BD$6),0)</f>
        <v>0</v>
      </c>
      <c r="BE35" s="95">
        <f>IF(BE32=0,'Rent Roll'!$G$8*SUMIFS('Rent Schedules'!$I$6:$I$122,'Rent Schedules'!$B$6:$B$122,$C35,'Rent Schedules'!$D$6:$D$122,"In effect",'Rent Schedules'!$E$6:$E$122,"&lt;="&amp;BE$6,'Rent Schedules'!$F$6:$F$122,"&gt;="&amp;BE$6),0)</f>
        <v>0</v>
      </c>
      <c r="BF35" s="95">
        <f>IF(BF32=0,'Rent Roll'!$G$8*SUMIFS('Rent Schedules'!$I$6:$I$122,'Rent Schedules'!$B$6:$B$122,$C35,'Rent Schedules'!$D$6:$D$122,"In effect",'Rent Schedules'!$E$6:$E$122,"&lt;="&amp;BF$6,'Rent Schedules'!$F$6:$F$122,"&gt;="&amp;BF$6),0)</f>
        <v>0</v>
      </c>
      <c r="BG35" s="95">
        <f>IF(BG32=0,'Rent Roll'!$G$8*SUMIFS('Rent Schedules'!$I$6:$I$122,'Rent Schedules'!$B$6:$B$122,$C35,'Rent Schedules'!$D$6:$D$122,"In effect",'Rent Schedules'!$E$6:$E$122,"&lt;="&amp;BG$6,'Rent Schedules'!$F$6:$F$122,"&gt;="&amp;BG$6),0)</f>
        <v>0</v>
      </c>
      <c r="BH35" s="95">
        <f>IF(BH32=0,'Rent Roll'!$G$8*SUMIFS('Rent Schedules'!$I$6:$I$122,'Rent Schedules'!$B$6:$B$122,$C35,'Rent Schedules'!$D$6:$D$122,"In effect",'Rent Schedules'!$E$6:$E$122,"&lt;="&amp;BH$6,'Rent Schedules'!$F$6:$F$122,"&gt;="&amp;BH$6),0)</f>
        <v>0</v>
      </c>
      <c r="BI35" s="95">
        <f>IF(BI32=0,'Rent Roll'!$G$8*SUMIFS('Rent Schedules'!$I$6:$I$122,'Rent Schedules'!$B$6:$B$122,$C35,'Rent Schedules'!$D$6:$D$122,"In effect",'Rent Schedules'!$E$6:$E$122,"&lt;="&amp;BI$6,'Rent Schedules'!$F$6:$F$122,"&gt;="&amp;BI$6),0)</f>
        <v>0</v>
      </c>
      <c r="BJ35" s="95">
        <f>IF(BJ32=0,'Rent Roll'!$G$8*SUMIFS('Rent Schedules'!$I$6:$I$122,'Rent Schedules'!$B$6:$B$122,$C35,'Rent Schedules'!$D$6:$D$122,"In effect",'Rent Schedules'!$E$6:$E$122,"&lt;="&amp;BJ$6,'Rent Schedules'!$F$6:$F$122,"&gt;="&amp;BJ$6),0)</f>
        <v>0</v>
      </c>
      <c r="BK35" s="95">
        <f>IF(BK32=0,'Rent Roll'!$G$8*SUMIFS('Rent Schedules'!$I$6:$I$122,'Rent Schedules'!$B$6:$B$122,$C35,'Rent Schedules'!$D$6:$D$122,"In effect",'Rent Schedules'!$E$6:$E$122,"&lt;="&amp;BK$6,'Rent Schedules'!$F$6:$F$122,"&gt;="&amp;BK$6),0)</f>
        <v>0</v>
      </c>
      <c r="BL35" s="95">
        <f>IF(BL32=0,'Rent Roll'!$G$8*SUMIFS('Rent Schedules'!$I$6:$I$122,'Rent Schedules'!$B$6:$B$122,$C35,'Rent Schedules'!$D$6:$D$122,"In effect",'Rent Schedules'!$E$6:$E$122,"&lt;="&amp;BL$6,'Rent Schedules'!$F$6:$F$122,"&gt;="&amp;BL$6),0)</f>
        <v>0</v>
      </c>
      <c r="BM35" s="95">
        <f>IF(BM32=0,'Rent Roll'!$G$8*SUMIFS('Rent Schedules'!$I$6:$I$122,'Rent Schedules'!$B$6:$B$122,$C35,'Rent Schedules'!$D$6:$D$122,"In effect",'Rent Schedules'!$E$6:$E$122,"&lt;="&amp;BM$6,'Rent Schedules'!$F$6:$F$122,"&gt;="&amp;BM$6),0)</f>
        <v>0</v>
      </c>
      <c r="BN35" s="95">
        <f>IF(BN32=0,'Rent Roll'!$G$8*SUMIFS('Rent Schedules'!$I$6:$I$122,'Rent Schedules'!$B$6:$B$122,$C35,'Rent Schedules'!$D$6:$D$122,"In effect",'Rent Schedules'!$E$6:$E$122,"&lt;="&amp;BN$6,'Rent Schedules'!$F$6:$F$122,"&gt;="&amp;BN$6),0)</f>
        <v>0</v>
      </c>
      <c r="BO35" s="95">
        <f>IF(BO32=0,'Rent Roll'!$G$8*SUMIFS('Rent Schedules'!$I$6:$I$122,'Rent Schedules'!$B$6:$B$122,$C35,'Rent Schedules'!$D$6:$D$122,"In effect",'Rent Schedules'!$E$6:$E$122,"&lt;="&amp;BO$6,'Rent Schedules'!$F$6:$F$122,"&gt;="&amp;BO$6),0)</f>
        <v>0</v>
      </c>
      <c r="BP35" s="95">
        <f>IF(BP32=0,'Rent Roll'!$G$8*SUMIFS('Rent Schedules'!$I$6:$I$122,'Rent Schedules'!$B$6:$B$122,$C35,'Rent Schedules'!$D$6:$D$122,"In effect",'Rent Schedules'!$E$6:$E$122,"&lt;="&amp;BP$6,'Rent Schedules'!$F$6:$F$122,"&gt;="&amp;BP$6),0)</f>
        <v>0</v>
      </c>
      <c r="BQ35" s="95">
        <f>IF(BQ32=0,'Rent Roll'!$G$8*SUMIFS('Rent Schedules'!$I$6:$I$122,'Rent Schedules'!$B$6:$B$122,$C35,'Rent Schedules'!$D$6:$D$122,"In effect",'Rent Schedules'!$E$6:$E$122,"&lt;="&amp;BQ$6,'Rent Schedules'!$F$6:$F$122,"&gt;="&amp;BQ$6),0)</f>
        <v>0</v>
      </c>
      <c r="BR35" s="95">
        <f>IF(BR32=0,'Rent Roll'!$G$8*SUMIFS('Rent Schedules'!$I$6:$I$122,'Rent Schedules'!$B$6:$B$122,$C35,'Rent Schedules'!$D$6:$D$122,"In effect",'Rent Schedules'!$E$6:$E$122,"&lt;="&amp;BR$6,'Rent Schedules'!$F$6:$F$122,"&gt;="&amp;BR$6),0)</f>
        <v>0</v>
      </c>
      <c r="BS35" s="95">
        <f>IF(BS32=0,'Rent Roll'!$G$8*SUMIFS('Rent Schedules'!$I$6:$I$122,'Rent Schedules'!$B$6:$B$122,$C35,'Rent Schedules'!$D$6:$D$122,"In effect",'Rent Schedules'!$E$6:$E$122,"&lt;="&amp;BS$6,'Rent Schedules'!$F$6:$F$122,"&gt;="&amp;BS$6),0)</f>
        <v>0</v>
      </c>
      <c r="BT35" s="95">
        <f>IF(BT32=0,'Rent Roll'!$G$8*SUMIFS('Rent Schedules'!$I$6:$I$122,'Rent Schedules'!$B$6:$B$122,$C35,'Rent Schedules'!$D$6:$D$122,"In effect",'Rent Schedules'!$E$6:$E$122,"&lt;="&amp;BT$6,'Rent Schedules'!$F$6:$F$122,"&gt;="&amp;BT$6),0)</f>
        <v>0</v>
      </c>
      <c r="BU35" s="95">
        <f>IF(BU32=0,'Rent Roll'!$G$8*SUMIFS('Rent Schedules'!$I$6:$I$122,'Rent Schedules'!$B$6:$B$122,$C35,'Rent Schedules'!$D$6:$D$122,"In effect",'Rent Schedules'!$E$6:$E$122,"&lt;="&amp;BU$6,'Rent Schedules'!$F$6:$F$122,"&gt;="&amp;BU$6),0)</f>
        <v>0</v>
      </c>
      <c r="BV35" s="95">
        <f>IF(BV32=0,'Rent Roll'!$G$8*SUMIFS('Rent Schedules'!$I$6:$I$122,'Rent Schedules'!$B$6:$B$122,$C35,'Rent Schedules'!$D$6:$D$122,"In effect",'Rent Schedules'!$E$6:$E$122,"&lt;="&amp;BV$6,'Rent Schedules'!$F$6:$F$122,"&gt;="&amp;BV$6),0)</f>
        <v>0</v>
      </c>
      <c r="BW35" s="95">
        <f>IF(BW32=0,'Rent Roll'!$G$8*SUMIFS('Rent Schedules'!$I$6:$I$122,'Rent Schedules'!$B$6:$B$122,$C35,'Rent Schedules'!$D$6:$D$122,"In effect",'Rent Schedules'!$E$6:$E$122,"&lt;="&amp;BW$6,'Rent Schedules'!$F$6:$F$122,"&gt;="&amp;BW$6),0)</f>
        <v>0</v>
      </c>
      <c r="BX35" s="95">
        <f>IF(BX32=0,'Rent Roll'!$G$8*SUMIFS('Rent Schedules'!$I$6:$I$122,'Rent Schedules'!$B$6:$B$122,$C35,'Rent Schedules'!$D$6:$D$122,"In effect",'Rent Schedules'!$E$6:$E$122,"&lt;="&amp;BX$6,'Rent Schedules'!$F$6:$F$122,"&gt;="&amp;BX$6),0)</f>
        <v>0</v>
      </c>
      <c r="BY35" s="95">
        <f>IF(BY32=0,'Rent Roll'!$G$8*SUMIFS('Rent Schedules'!$I$6:$I$122,'Rent Schedules'!$B$6:$B$122,$C35,'Rent Schedules'!$D$6:$D$122,"In effect",'Rent Schedules'!$E$6:$E$122,"&lt;="&amp;BY$6,'Rent Schedules'!$F$6:$F$122,"&gt;="&amp;BY$6),0)</f>
        <v>0</v>
      </c>
      <c r="BZ35" s="95">
        <f>IF(BZ32=0,'Rent Roll'!$G$8*SUMIFS('Rent Schedules'!$I$6:$I$122,'Rent Schedules'!$B$6:$B$122,$C35,'Rent Schedules'!$D$6:$D$122,"In effect",'Rent Schedules'!$E$6:$E$122,"&lt;="&amp;BZ$6,'Rent Schedules'!$F$6:$F$122,"&gt;="&amp;BZ$6),0)</f>
        <v>0</v>
      </c>
      <c r="CA35" s="95">
        <f>IF(CA32=0,'Rent Roll'!$G$8*SUMIFS('Rent Schedules'!$I$6:$I$122,'Rent Schedules'!$B$6:$B$122,$C35,'Rent Schedules'!$D$6:$D$122,"In effect",'Rent Schedules'!$E$6:$E$122,"&lt;="&amp;CA$6,'Rent Schedules'!$F$6:$F$122,"&gt;="&amp;CA$6),0)</f>
        <v>0</v>
      </c>
      <c r="CB35" s="95">
        <f>IF(CB32=0,'Rent Roll'!$G$8*SUMIFS('Rent Schedules'!$I$6:$I$122,'Rent Schedules'!$B$6:$B$122,$C35,'Rent Schedules'!$D$6:$D$122,"In effect",'Rent Schedules'!$E$6:$E$122,"&lt;="&amp;CB$6,'Rent Schedules'!$F$6:$F$122,"&gt;="&amp;CB$6),0)</f>
        <v>0</v>
      </c>
      <c r="CC35" s="95">
        <f>IF(CC32=0,'Rent Roll'!$G$8*SUMIFS('Rent Schedules'!$I$6:$I$122,'Rent Schedules'!$B$6:$B$122,$C35,'Rent Schedules'!$D$6:$D$122,"In effect",'Rent Schedules'!$E$6:$E$122,"&lt;="&amp;CC$6,'Rent Schedules'!$F$6:$F$122,"&gt;="&amp;CC$6),0)</f>
        <v>0</v>
      </c>
      <c r="CD35" s="95">
        <f>IF(CD32=0,'Rent Roll'!$G$8*SUMIFS('Rent Schedules'!$I$6:$I$122,'Rent Schedules'!$B$6:$B$122,$C35,'Rent Schedules'!$D$6:$D$122,"In effect",'Rent Schedules'!$E$6:$E$122,"&lt;="&amp;CD$6,'Rent Schedules'!$F$6:$F$122,"&gt;="&amp;CD$6),0)</f>
        <v>0</v>
      </c>
      <c r="CE35" s="95">
        <f>IF(CE32=0,'Rent Roll'!$G$8*SUMIFS('Rent Schedules'!$I$6:$I$122,'Rent Schedules'!$B$6:$B$122,$C35,'Rent Schedules'!$D$6:$D$122,"In effect",'Rent Schedules'!$E$6:$E$122,"&lt;="&amp;CE$6,'Rent Schedules'!$F$6:$F$122,"&gt;="&amp;CE$6),0)</f>
        <v>0</v>
      </c>
      <c r="CF35" s="95">
        <f>IF(CF32=0,'Rent Roll'!$G$8*SUMIFS('Rent Schedules'!$I$6:$I$122,'Rent Schedules'!$B$6:$B$122,$C35,'Rent Schedules'!$D$6:$D$122,"In effect",'Rent Schedules'!$E$6:$E$122,"&lt;="&amp;CF$6,'Rent Schedules'!$F$6:$F$122,"&gt;="&amp;CF$6),0)</f>
        <v>0</v>
      </c>
      <c r="CG35" s="95">
        <f>IF(CG32=0,'Rent Roll'!$G$8*SUMIFS('Rent Schedules'!$I$6:$I$122,'Rent Schedules'!$B$6:$B$122,$C35,'Rent Schedules'!$D$6:$D$122,"In effect",'Rent Schedules'!$E$6:$E$122,"&lt;="&amp;CG$6,'Rent Schedules'!$F$6:$F$122,"&gt;="&amp;CG$6),0)</f>
        <v>0</v>
      </c>
      <c r="CH35" s="95">
        <f>IF(CH32=0,'Rent Roll'!$G$8*SUMIFS('Rent Schedules'!$I$6:$I$122,'Rent Schedules'!$B$6:$B$122,$C35,'Rent Schedules'!$D$6:$D$122,"In effect",'Rent Schedules'!$E$6:$E$122,"&lt;="&amp;CH$6,'Rent Schedules'!$F$6:$F$122,"&gt;="&amp;CH$6),0)</f>
        <v>0</v>
      </c>
      <c r="CI35" s="95">
        <f>IF(CI32=0,'Rent Roll'!$G$8*SUMIFS('Rent Schedules'!$I$6:$I$122,'Rent Schedules'!$B$6:$B$122,$C35,'Rent Schedules'!$D$6:$D$122,"In effect",'Rent Schedules'!$E$6:$E$122,"&lt;="&amp;CI$6,'Rent Schedules'!$F$6:$F$122,"&gt;="&amp;CI$6),0)</f>
        <v>0</v>
      </c>
      <c r="CJ35" s="95">
        <f>IF(CJ32=0,'Rent Roll'!$G$8*SUMIFS('Rent Schedules'!$I$6:$I$122,'Rent Schedules'!$B$6:$B$122,$C35,'Rent Schedules'!$D$6:$D$122,"In effect",'Rent Schedules'!$E$6:$E$122,"&lt;="&amp;CJ$6,'Rent Schedules'!$F$6:$F$122,"&gt;="&amp;CJ$6),0)</f>
        <v>0</v>
      </c>
      <c r="CK35" s="95">
        <f>IF(CK32=0,'Rent Roll'!$G$8*SUMIFS('Rent Schedules'!$I$6:$I$122,'Rent Schedules'!$B$6:$B$122,$C35,'Rent Schedules'!$D$6:$D$122,"In effect",'Rent Schedules'!$E$6:$E$122,"&lt;="&amp;CK$6,'Rent Schedules'!$F$6:$F$122,"&gt;="&amp;CK$6),0)</f>
        <v>0</v>
      </c>
      <c r="CL35" s="95">
        <f>IF(CL32=0,'Rent Roll'!$G$8*SUMIFS('Rent Schedules'!$I$6:$I$122,'Rent Schedules'!$B$6:$B$122,$C35,'Rent Schedules'!$D$6:$D$122,"In effect",'Rent Schedules'!$E$6:$E$122,"&lt;="&amp;CL$6,'Rent Schedules'!$F$6:$F$122,"&gt;="&amp;CL$6),0)</f>
        <v>0</v>
      </c>
      <c r="CM35" s="95">
        <f>IF(CM32=0,'Rent Roll'!$G$8*SUMIFS('Rent Schedules'!$I$6:$I$122,'Rent Schedules'!$B$6:$B$122,$C35,'Rent Schedules'!$D$6:$D$122,"In effect",'Rent Schedules'!$E$6:$E$122,"&lt;="&amp;CM$6,'Rent Schedules'!$F$6:$F$122,"&gt;="&amp;CM$6),0)</f>
        <v>0</v>
      </c>
      <c r="CN35" s="95">
        <f>IF(CN32=0,'Rent Roll'!$G$8*SUMIFS('Rent Schedules'!$I$6:$I$122,'Rent Schedules'!$B$6:$B$122,$C35,'Rent Schedules'!$D$6:$D$122,"In effect",'Rent Schedules'!$E$6:$E$122,"&lt;="&amp;CN$6,'Rent Schedules'!$F$6:$F$122,"&gt;="&amp;CN$6),0)</f>
        <v>0</v>
      </c>
      <c r="CO35" s="95">
        <f>IF(CO32=0,'Rent Roll'!$G$8*SUMIFS('Rent Schedules'!$I$6:$I$122,'Rent Schedules'!$B$6:$B$122,$C35,'Rent Schedules'!$D$6:$D$122,"In effect",'Rent Schedules'!$E$6:$E$122,"&lt;="&amp;CO$6,'Rent Schedules'!$F$6:$F$122,"&gt;="&amp;CO$6),0)</f>
        <v>0</v>
      </c>
      <c r="CP35" s="95">
        <f>IF(CP32=0,'Rent Roll'!$G$8*SUMIFS('Rent Schedules'!$I$6:$I$122,'Rent Schedules'!$B$6:$B$122,$C35,'Rent Schedules'!$D$6:$D$122,"In effect",'Rent Schedules'!$E$6:$E$122,"&lt;="&amp;CP$6,'Rent Schedules'!$F$6:$F$122,"&gt;="&amp;CP$6),0)</f>
        <v>0</v>
      </c>
      <c r="CQ35" s="95">
        <f>IF(CQ32=0,'Rent Roll'!$G$8*SUMIFS('Rent Schedules'!$I$6:$I$122,'Rent Schedules'!$B$6:$B$122,$C35,'Rent Schedules'!$D$6:$D$122,"In effect",'Rent Schedules'!$E$6:$E$122,"&lt;="&amp;CQ$6,'Rent Schedules'!$F$6:$F$122,"&gt;="&amp;CQ$6),0)</f>
        <v>0</v>
      </c>
      <c r="CR35" s="95">
        <f>IF(CR32=0,'Rent Roll'!$G$8*SUMIFS('Rent Schedules'!$I$6:$I$122,'Rent Schedules'!$B$6:$B$122,$C35,'Rent Schedules'!$D$6:$D$122,"In effect",'Rent Schedules'!$E$6:$E$122,"&lt;="&amp;CR$6,'Rent Schedules'!$F$6:$F$122,"&gt;="&amp;CR$6),0)</f>
        <v>0</v>
      </c>
      <c r="CS35" s="95">
        <f>IF(CS32=0,'Rent Roll'!$G$8*SUMIFS('Rent Schedules'!$I$6:$I$122,'Rent Schedules'!$B$6:$B$122,$C35,'Rent Schedules'!$D$6:$D$122,"In effect",'Rent Schedules'!$E$6:$E$122,"&lt;="&amp;CS$6,'Rent Schedules'!$F$6:$F$122,"&gt;="&amp;CS$6),0)</f>
        <v>0</v>
      </c>
      <c r="CT35" s="95">
        <f>IF(CT32=0,'Rent Roll'!$G$8*SUMIFS('Rent Schedules'!$I$6:$I$122,'Rent Schedules'!$B$6:$B$122,$C35,'Rent Schedules'!$D$6:$D$122,"In effect",'Rent Schedules'!$E$6:$E$122,"&lt;="&amp;CT$6,'Rent Schedules'!$F$6:$F$122,"&gt;="&amp;CT$6),0)</f>
        <v>0</v>
      </c>
      <c r="CU35" s="95">
        <f>IF(CU32=0,'Rent Roll'!$G$8*SUMIFS('Rent Schedules'!$I$6:$I$122,'Rent Schedules'!$B$6:$B$122,$C35,'Rent Schedules'!$D$6:$D$122,"In effect",'Rent Schedules'!$E$6:$E$122,"&lt;="&amp;CU$6,'Rent Schedules'!$F$6:$F$122,"&gt;="&amp;CU$6),0)</f>
        <v>0</v>
      </c>
      <c r="CV35" s="95">
        <f>IF(CV32=0,'Rent Roll'!$G$8*SUMIFS('Rent Schedules'!$I$6:$I$122,'Rent Schedules'!$B$6:$B$122,$C35,'Rent Schedules'!$D$6:$D$122,"In effect",'Rent Schedules'!$E$6:$E$122,"&lt;="&amp;CV$6,'Rent Schedules'!$F$6:$F$122,"&gt;="&amp;CV$6),0)</f>
        <v>0</v>
      </c>
      <c r="CW35" s="95">
        <f>IF(CW32=0,'Rent Roll'!$G$8*SUMIFS('Rent Schedules'!$I$6:$I$122,'Rent Schedules'!$B$6:$B$122,$C35,'Rent Schedules'!$D$6:$D$122,"In effect",'Rent Schedules'!$E$6:$E$122,"&lt;="&amp;CW$6,'Rent Schedules'!$F$6:$F$122,"&gt;="&amp;CW$6),0)</f>
        <v>0</v>
      </c>
      <c r="CX35" s="95">
        <f>IF(CX32=0,'Rent Roll'!$G$8*SUMIFS('Rent Schedules'!$I$6:$I$122,'Rent Schedules'!$B$6:$B$122,$C35,'Rent Schedules'!$D$6:$D$122,"In effect",'Rent Schedules'!$E$6:$E$122,"&lt;="&amp;CX$6,'Rent Schedules'!$F$6:$F$122,"&gt;="&amp;CX$6),0)</f>
        <v>0</v>
      </c>
      <c r="CY35" s="95">
        <f>IF(CY32=0,'Rent Roll'!$G$8*SUMIFS('Rent Schedules'!$I$6:$I$122,'Rent Schedules'!$B$6:$B$122,$C35,'Rent Schedules'!$D$6:$D$122,"In effect",'Rent Schedules'!$E$6:$E$122,"&lt;="&amp;CY$6,'Rent Schedules'!$F$6:$F$122,"&gt;="&amp;CY$6),0)</f>
        <v>0</v>
      </c>
      <c r="CZ35" s="95">
        <f>IF(CZ32=0,'Rent Roll'!$G$8*SUMIFS('Rent Schedules'!$I$6:$I$122,'Rent Schedules'!$B$6:$B$122,$C35,'Rent Schedules'!$D$6:$D$122,"In effect",'Rent Schedules'!$E$6:$E$122,"&lt;="&amp;CZ$6,'Rent Schedules'!$F$6:$F$122,"&gt;="&amp;CZ$6),0)</f>
        <v>0</v>
      </c>
      <c r="DA35" s="95">
        <f>IF(DA32=0,'Rent Roll'!$G$8*SUMIFS('Rent Schedules'!$I$6:$I$122,'Rent Schedules'!$B$6:$B$122,$C35,'Rent Schedules'!$D$6:$D$122,"In effect",'Rent Schedules'!$E$6:$E$122,"&lt;="&amp;DA$6,'Rent Schedules'!$F$6:$F$122,"&gt;="&amp;DA$6),0)</f>
        <v>0</v>
      </c>
      <c r="DB35" s="95">
        <f>IF(DB32=0,'Rent Roll'!$G$8*SUMIFS('Rent Schedules'!$I$6:$I$122,'Rent Schedules'!$B$6:$B$122,$C35,'Rent Schedules'!$D$6:$D$122,"In effect",'Rent Schedules'!$E$6:$E$122,"&lt;="&amp;DB$6,'Rent Schedules'!$F$6:$F$122,"&gt;="&amp;DB$6),0)</f>
        <v>0</v>
      </c>
      <c r="DC35" s="95">
        <f>IF(DC32=0,'Rent Roll'!$G$8*SUMIFS('Rent Schedules'!$I$6:$I$122,'Rent Schedules'!$B$6:$B$122,$C35,'Rent Schedules'!$D$6:$D$122,"In effect",'Rent Schedules'!$E$6:$E$122,"&lt;="&amp;DC$6,'Rent Schedules'!$F$6:$F$122,"&gt;="&amp;DC$6),0)</f>
        <v>0</v>
      </c>
      <c r="DD35" s="95">
        <f>IF(DD32=0,'Rent Roll'!$G$8*SUMIFS('Rent Schedules'!$I$6:$I$122,'Rent Schedules'!$B$6:$B$122,$C35,'Rent Schedules'!$D$6:$D$122,"In effect",'Rent Schedules'!$E$6:$E$122,"&lt;="&amp;DD$6,'Rent Schedules'!$F$6:$F$122,"&gt;="&amp;DD$6),0)</f>
        <v>0</v>
      </c>
      <c r="DE35" s="95">
        <f>IF(DE32=0,'Rent Roll'!$G$8*SUMIFS('Rent Schedules'!$I$6:$I$122,'Rent Schedules'!$B$6:$B$122,$C35,'Rent Schedules'!$D$6:$D$122,"In effect",'Rent Schedules'!$E$6:$E$122,"&lt;="&amp;DE$6,'Rent Schedules'!$F$6:$F$122,"&gt;="&amp;DE$6),0)</f>
        <v>0</v>
      </c>
      <c r="DF35" s="95">
        <f>IF(DF32=0,'Rent Roll'!$G$8*SUMIFS('Rent Schedules'!$I$6:$I$122,'Rent Schedules'!$B$6:$B$122,$C35,'Rent Schedules'!$D$6:$D$122,"In effect",'Rent Schedules'!$E$6:$E$122,"&lt;="&amp;DF$6,'Rent Schedules'!$F$6:$F$122,"&gt;="&amp;DF$6),0)</f>
        <v>0</v>
      </c>
      <c r="DG35" s="95">
        <f>IF(DG32=0,'Rent Roll'!$G$8*SUMIFS('Rent Schedules'!$I$6:$I$122,'Rent Schedules'!$B$6:$B$122,$C35,'Rent Schedules'!$D$6:$D$122,"In effect",'Rent Schedules'!$E$6:$E$122,"&lt;="&amp;DG$6,'Rent Schedules'!$F$6:$F$122,"&gt;="&amp;DG$6),0)</f>
        <v>0</v>
      </c>
      <c r="DH35" s="95">
        <f>IF(DH32=0,'Rent Roll'!$G$8*SUMIFS('Rent Schedules'!$I$6:$I$122,'Rent Schedules'!$B$6:$B$122,$C35,'Rent Schedules'!$D$6:$D$122,"In effect",'Rent Schedules'!$E$6:$E$122,"&lt;="&amp;DH$6,'Rent Schedules'!$F$6:$F$122,"&gt;="&amp;DH$6),0)</f>
        <v>0</v>
      </c>
      <c r="DI35" s="95">
        <f>IF(DI32=0,'Rent Roll'!$G$8*SUMIFS('Rent Schedules'!$I$6:$I$122,'Rent Schedules'!$B$6:$B$122,$C35,'Rent Schedules'!$D$6:$D$122,"In effect",'Rent Schedules'!$E$6:$E$122,"&lt;="&amp;DI$6,'Rent Schedules'!$F$6:$F$122,"&gt;="&amp;DI$6),0)</f>
        <v>0</v>
      </c>
      <c r="DJ35" s="95">
        <f>IF(DJ32=0,'Rent Roll'!$G$8*SUMIFS('Rent Schedules'!$I$6:$I$122,'Rent Schedules'!$B$6:$B$122,$C35,'Rent Schedules'!$D$6:$D$122,"In effect",'Rent Schedules'!$E$6:$E$122,"&lt;="&amp;DJ$6,'Rent Schedules'!$F$6:$F$122,"&gt;="&amp;DJ$6),0)</f>
        <v>0</v>
      </c>
      <c r="DK35" s="95">
        <f>IF(DK32=0,'Rent Roll'!$G$8*SUMIFS('Rent Schedules'!$I$6:$I$122,'Rent Schedules'!$B$6:$B$122,$C35,'Rent Schedules'!$D$6:$D$122,"In effect",'Rent Schedules'!$E$6:$E$122,"&lt;="&amp;DK$6,'Rent Schedules'!$F$6:$F$122,"&gt;="&amp;DK$6),0)</f>
        <v>0</v>
      </c>
      <c r="DL35" s="95">
        <f>IF(DL32=0,'Rent Roll'!$G$8*SUMIFS('Rent Schedules'!$I$6:$I$122,'Rent Schedules'!$B$6:$B$122,$C35,'Rent Schedules'!$D$6:$D$122,"In effect",'Rent Schedules'!$E$6:$E$122,"&lt;="&amp;DL$6,'Rent Schedules'!$F$6:$F$122,"&gt;="&amp;DL$6),0)</f>
        <v>0</v>
      </c>
      <c r="DM35" s="95">
        <f>IF(DM32=0,'Rent Roll'!$G$8*SUMIFS('Rent Schedules'!$I$6:$I$122,'Rent Schedules'!$B$6:$B$122,$C35,'Rent Schedules'!$D$6:$D$122,"In effect",'Rent Schedules'!$E$6:$E$122,"&lt;="&amp;DM$6,'Rent Schedules'!$F$6:$F$122,"&gt;="&amp;DM$6),0)</f>
        <v>0</v>
      </c>
      <c r="DN35" s="95">
        <f>IF(DN32=0,'Rent Roll'!$G$8*SUMIFS('Rent Schedules'!$I$6:$I$122,'Rent Schedules'!$B$6:$B$122,$C35,'Rent Schedules'!$D$6:$D$122,"In effect",'Rent Schedules'!$E$6:$E$122,"&lt;="&amp;DN$6,'Rent Schedules'!$F$6:$F$122,"&gt;="&amp;DN$6),0)</f>
        <v>0</v>
      </c>
      <c r="DO35" s="95">
        <f>IF(DO32=0,'Rent Roll'!$G$8*SUMIFS('Rent Schedules'!$I$6:$I$122,'Rent Schedules'!$B$6:$B$122,$C35,'Rent Schedules'!$D$6:$D$122,"In effect",'Rent Schedules'!$E$6:$E$122,"&lt;="&amp;DO$6,'Rent Schedules'!$F$6:$F$122,"&gt;="&amp;DO$6),0)</f>
        <v>0</v>
      </c>
      <c r="DP35" s="95">
        <f>IF(DP32=0,'Rent Roll'!$G$8*SUMIFS('Rent Schedules'!$I$6:$I$122,'Rent Schedules'!$B$6:$B$122,$C35,'Rent Schedules'!$D$6:$D$122,"In effect",'Rent Schedules'!$E$6:$E$122,"&lt;="&amp;DP$6,'Rent Schedules'!$F$6:$F$122,"&gt;="&amp;DP$6),0)</f>
        <v>0</v>
      </c>
      <c r="DQ35" s="95">
        <f>IF(DQ32=0,'Rent Roll'!$G$8*SUMIFS('Rent Schedules'!$I$6:$I$122,'Rent Schedules'!$B$6:$B$122,$C35,'Rent Schedules'!$D$6:$D$122,"In effect",'Rent Schedules'!$E$6:$E$122,"&lt;="&amp;DQ$6,'Rent Schedules'!$F$6:$F$122,"&gt;="&amp;DQ$6),0)</f>
        <v>0</v>
      </c>
      <c r="DR35" s="95">
        <f>IF(DR32=0,'Rent Roll'!$G$8*SUMIFS('Rent Schedules'!$I$6:$I$122,'Rent Schedules'!$B$6:$B$122,$C35,'Rent Schedules'!$D$6:$D$122,"In effect",'Rent Schedules'!$E$6:$E$122,"&lt;="&amp;DR$6,'Rent Schedules'!$F$6:$F$122,"&gt;="&amp;DR$6),0)</f>
        <v>0</v>
      </c>
      <c r="DS35" s="95">
        <f>IF(DS32=0,'Rent Roll'!$G$8*SUMIFS('Rent Schedules'!$I$6:$I$122,'Rent Schedules'!$B$6:$B$122,$C35,'Rent Schedules'!$D$6:$D$122,"In effect",'Rent Schedules'!$E$6:$E$122,"&lt;="&amp;DS$6,'Rent Schedules'!$F$6:$F$122,"&gt;="&amp;DS$6),0)</f>
        <v>0</v>
      </c>
      <c r="DT35" s="95">
        <f>IF(DT32=0,'Rent Roll'!$G$8*SUMIFS('Rent Schedules'!$I$6:$I$122,'Rent Schedules'!$B$6:$B$122,$C35,'Rent Schedules'!$D$6:$D$122,"In effect",'Rent Schedules'!$E$6:$E$122,"&lt;="&amp;DT$6,'Rent Schedules'!$F$6:$F$122,"&gt;="&amp;DT$6),0)</f>
        <v>0</v>
      </c>
      <c r="DU35" s="95">
        <f>IF(DU32=0,'Rent Roll'!$G$8*SUMIFS('Rent Schedules'!$I$6:$I$122,'Rent Schedules'!$B$6:$B$122,$C35,'Rent Schedules'!$D$6:$D$122,"In effect",'Rent Schedules'!$E$6:$E$122,"&lt;="&amp;DU$6,'Rent Schedules'!$F$6:$F$122,"&gt;="&amp;DU$6),0)</f>
        <v>0</v>
      </c>
      <c r="DV35" s="95">
        <f>IF(DV32=0,'Rent Roll'!$G$8*SUMIFS('Rent Schedules'!$I$6:$I$122,'Rent Schedules'!$B$6:$B$122,$C35,'Rent Schedules'!$D$6:$D$122,"In effect",'Rent Schedules'!$E$6:$E$122,"&lt;="&amp;DV$6,'Rent Schedules'!$F$6:$F$122,"&gt;="&amp;DV$6),0)</f>
        <v>0</v>
      </c>
      <c r="DW35" s="95">
        <f>IF(DW32=0,'Rent Roll'!$G$8*SUMIFS('Rent Schedules'!$I$6:$I$122,'Rent Schedules'!$B$6:$B$122,$C35,'Rent Schedules'!$D$6:$D$122,"In effect",'Rent Schedules'!$E$6:$E$122,"&lt;="&amp;DW$6,'Rent Schedules'!$F$6:$F$122,"&gt;="&amp;DW$6),0)</f>
        <v>0</v>
      </c>
      <c r="DX35" s="95">
        <f>IF(DX32=0,'Rent Roll'!$G$8*SUMIFS('Rent Schedules'!$I$6:$I$122,'Rent Schedules'!$B$6:$B$122,$C35,'Rent Schedules'!$D$6:$D$122,"In effect",'Rent Schedules'!$E$6:$E$122,"&lt;="&amp;DX$6,'Rent Schedules'!$F$6:$F$122,"&gt;="&amp;DX$6),0)</f>
        <v>0</v>
      </c>
      <c r="DY35" s="95">
        <f>IF(DY32=0,'Rent Roll'!$G$8*SUMIFS('Rent Schedules'!$I$6:$I$122,'Rent Schedules'!$B$6:$B$122,$C35,'Rent Schedules'!$D$6:$D$122,"In effect",'Rent Schedules'!$E$6:$E$122,"&lt;="&amp;DY$6,'Rent Schedules'!$F$6:$F$122,"&gt;="&amp;DY$6),0)</f>
        <v>0</v>
      </c>
      <c r="DZ35" s="95">
        <f>IF(DZ32=0,'Rent Roll'!$G$8*SUMIFS('Rent Schedules'!$I$6:$I$122,'Rent Schedules'!$B$6:$B$122,$C35,'Rent Schedules'!$D$6:$D$122,"In effect",'Rent Schedules'!$E$6:$E$122,"&lt;="&amp;DZ$6,'Rent Schedules'!$F$6:$F$122,"&gt;="&amp;DZ$6),0)</f>
        <v>0</v>
      </c>
      <c r="EA35" s="95">
        <f>IF(EA32=0,'Rent Roll'!$G$8*SUMIFS('Rent Schedules'!$I$6:$I$122,'Rent Schedules'!$B$6:$B$122,$C35,'Rent Schedules'!$D$6:$D$122,"In effect",'Rent Schedules'!$E$6:$E$122,"&lt;="&amp;EA$6,'Rent Schedules'!$F$6:$F$122,"&gt;="&amp;EA$6),0)</f>
        <v>0</v>
      </c>
      <c r="EB35" s="95">
        <f>IF(EB32=0,'Rent Roll'!$G$8*SUMIFS('Rent Schedules'!$I$6:$I$122,'Rent Schedules'!$B$6:$B$122,$C35,'Rent Schedules'!$D$6:$D$122,"In effect",'Rent Schedules'!$E$6:$E$122,"&lt;="&amp;EB$6,'Rent Schedules'!$F$6:$F$122,"&gt;="&amp;EB$6),0)</f>
        <v>0</v>
      </c>
      <c r="EC35" s="95">
        <f>IF(EC32=0,'Rent Roll'!$G$8*SUMIFS('Rent Schedules'!$I$6:$I$122,'Rent Schedules'!$B$6:$B$122,$C35,'Rent Schedules'!$D$6:$D$122,"In effect",'Rent Schedules'!$E$6:$E$122,"&lt;="&amp;EC$6,'Rent Schedules'!$F$6:$F$122,"&gt;="&amp;EC$6),0)</f>
        <v>0</v>
      </c>
      <c r="ED35" s="95">
        <f>IF(ED32=0,'Rent Roll'!$G$8*SUMIFS('Rent Schedules'!$I$6:$I$122,'Rent Schedules'!$B$6:$B$122,$C35,'Rent Schedules'!$D$6:$D$122,"In effect",'Rent Schedules'!$E$6:$E$122,"&lt;="&amp;ED$6,'Rent Schedules'!$F$6:$F$122,"&gt;="&amp;ED$6),0)</f>
        <v>0</v>
      </c>
      <c r="EE35" s="95">
        <f>IF(EE32=0,'Rent Roll'!$G$8*SUMIFS('Rent Schedules'!$I$6:$I$122,'Rent Schedules'!$B$6:$B$122,$C35,'Rent Schedules'!$D$6:$D$122,"In effect",'Rent Schedules'!$E$6:$E$122,"&lt;="&amp;EE$6,'Rent Schedules'!$F$6:$F$122,"&gt;="&amp;EE$6),0)</f>
        <v>0</v>
      </c>
      <c r="EF35" s="95">
        <f>IF(EF32=0,'Rent Roll'!$G$8*SUMIFS('Rent Schedules'!$I$6:$I$122,'Rent Schedules'!$B$6:$B$122,$C35,'Rent Schedules'!$D$6:$D$122,"In effect",'Rent Schedules'!$E$6:$E$122,"&lt;="&amp;EF$6,'Rent Schedules'!$F$6:$F$122,"&gt;="&amp;EF$6),0)</f>
        <v>0</v>
      </c>
      <c r="EG35" s="95">
        <f>IF(EG32=0,'Rent Roll'!$G$8*SUMIFS('Rent Schedules'!$I$6:$I$122,'Rent Schedules'!$B$6:$B$122,$C35,'Rent Schedules'!$D$6:$D$122,"In effect",'Rent Schedules'!$E$6:$E$122,"&lt;="&amp;EG$6,'Rent Schedules'!$F$6:$F$122,"&gt;="&amp;EG$6),0)</f>
        <v>0</v>
      </c>
      <c r="EH35" s="95">
        <f>IF(EH32=0,'Rent Roll'!$G$8*SUMIFS('Rent Schedules'!$I$6:$I$122,'Rent Schedules'!$B$6:$B$122,$C35,'Rent Schedules'!$D$6:$D$122,"In effect",'Rent Schedules'!$E$6:$E$122,"&lt;="&amp;EH$6,'Rent Schedules'!$F$6:$F$122,"&gt;="&amp;EH$6),0)</f>
        <v>0</v>
      </c>
      <c r="EI35" s="95">
        <f>IF(EI32=0,'Rent Roll'!$G$8*SUMIFS('Rent Schedules'!$I$6:$I$122,'Rent Schedules'!$B$6:$B$122,$C35,'Rent Schedules'!$D$6:$D$122,"In effect",'Rent Schedules'!$E$6:$E$122,"&lt;="&amp;EI$6,'Rent Schedules'!$F$6:$F$122,"&gt;="&amp;EI$6),0)</f>
        <v>0</v>
      </c>
    </row>
    <row r="36">
      <c r="B36" t="s" s="23">
        <v>394</v>
      </c>
      <c r="C36" t="s" s="118">
        <v>10</v>
      </c>
      <c r="D36" t="s" s="118">
        <v>431</v>
      </c>
      <c r="H36" s="95">
        <f>'Rent Roll'!$G$8*'Rent Roll'!$E$8*H34/12</f>
        <v>0</v>
      </c>
      <c r="I36" s="95">
        <f>'Rent Roll'!$G$8*'Rent Roll'!$E$8*I34/12</f>
        <v>0</v>
      </c>
      <c r="J36" s="95">
        <f>'Rent Roll'!$G$8*'Rent Roll'!$E$8*J34/12</f>
        <v>0</v>
      </c>
      <c r="K36" s="95">
        <f>'Rent Roll'!$G$8*'Rent Roll'!$E$8*K34/12</f>
        <v>0</v>
      </c>
      <c r="L36" s="95">
        <f>'Rent Roll'!$G$8*'Rent Roll'!$E$8*L34/12</f>
        <v>0</v>
      </c>
      <c r="M36" s="95">
        <f>'Rent Roll'!$G$8*'Rent Roll'!$E$8*M34/12</f>
        <v>0</v>
      </c>
      <c r="N36" s="95">
        <f>'Rent Roll'!$G$8*'Rent Roll'!$E$8*N34/12</f>
        <v>0</v>
      </c>
      <c r="O36" s="95">
        <f>'Rent Roll'!$G$8*'Rent Roll'!$E$8*O34/12</f>
        <v>0</v>
      </c>
      <c r="P36" s="95">
        <f>'Rent Roll'!$G$8*'Rent Roll'!$E$8*P34/12</f>
        <v>0</v>
      </c>
      <c r="Q36" s="95">
        <f>'Rent Roll'!$G$8*'Rent Roll'!$E$8*Q34/12</f>
        <v>0</v>
      </c>
      <c r="R36" s="95">
        <f>'Rent Roll'!$G$8*'Rent Roll'!$E$8*R34/12</f>
        <v>0</v>
      </c>
      <c r="S36" s="95">
        <f>'Rent Roll'!$G$8*'Rent Roll'!$E$8*S34/12</f>
        <v>0</v>
      </c>
      <c r="T36" s="95">
        <f>'Rent Roll'!$G$8*'Rent Roll'!$E$8*T34/12</f>
        <v>0</v>
      </c>
      <c r="U36" s="95">
        <f>'Rent Roll'!$G$8*'Rent Roll'!$E$8*U34/12</f>
        <v>0</v>
      </c>
      <c r="V36" s="95">
        <f>'Rent Roll'!$G$8*'Rent Roll'!$E$8*V34/12</f>
        <v>0</v>
      </c>
      <c r="W36" s="95">
        <f>'Rent Roll'!$G$8*'Rent Roll'!$E$8*W34/12</f>
        <v>0</v>
      </c>
      <c r="X36" s="95">
        <f>'Rent Roll'!$G$8*'Rent Roll'!$E$8*X34/12</f>
        <v>0</v>
      </c>
      <c r="Y36" s="95">
        <f>'Rent Roll'!$G$8*'Rent Roll'!$E$8*Y34/12</f>
        <v>0</v>
      </c>
      <c r="Z36" s="95">
        <f>'Rent Roll'!$G$8*'Rent Roll'!$E$8*Z34/12</f>
        <v>17584.4175</v>
      </c>
      <c r="AA36" s="95">
        <f>'Rent Roll'!$G$8*'Rent Roll'!$E$8*AA34/12</f>
        <v>17584.4175</v>
      </c>
      <c r="AB36" s="95">
        <f>'Rent Roll'!$G$8*'Rent Roll'!$E$8*AB34/12</f>
        <v>17584.4175</v>
      </c>
      <c r="AC36" s="95">
        <f>'Rent Roll'!$G$8*'Rent Roll'!$E$8*AC34/12</f>
        <v>17584.4175</v>
      </c>
      <c r="AD36" s="95">
        <f>'Rent Roll'!$G$8*'Rent Roll'!$E$8*AD34/12</f>
        <v>17584.4175</v>
      </c>
      <c r="AE36" s="95">
        <f>'Rent Roll'!$G$8*'Rent Roll'!$E$8*AE34/12</f>
        <v>17584.4175</v>
      </c>
      <c r="AF36" s="95">
        <f>'Rent Roll'!$G$8*'Rent Roll'!$E$8*AF34/12</f>
        <v>17584.4175</v>
      </c>
      <c r="AG36" s="95">
        <f>'Rent Roll'!$G$8*'Rent Roll'!$E$8*AG34/12</f>
        <v>17584.4175</v>
      </c>
      <c r="AH36" s="95">
        <f>'Rent Roll'!$G$8*'Rent Roll'!$E$8*AH34/12</f>
        <v>17584.4175</v>
      </c>
      <c r="AI36" s="95">
        <f>'Rent Roll'!$G$8*'Rent Roll'!$E$8*AI34/12</f>
        <v>17584.4175</v>
      </c>
      <c r="AJ36" s="95">
        <f>'Rent Roll'!$G$8*'Rent Roll'!$E$8*AJ34/12</f>
        <v>17584.4175</v>
      </c>
      <c r="AK36" s="95">
        <f>'Rent Roll'!$G$8*'Rent Roll'!$E$8*AK34/12</f>
        <v>17584.4175</v>
      </c>
      <c r="AL36" s="95">
        <f>'Rent Roll'!$G$8*'Rent Roll'!$E$8*AL34/12</f>
        <v>17584.4175</v>
      </c>
      <c r="AM36" s="95">
        <f>'Rent Roll'!$G$8*'Rent Roll'!$E$8*AM34/12</f>
        <v>17584.4175</v>
      </c>
      <c r="AN36" s="95">
        <f>'Rent Roll'!$G$8*'Rent Roll'!$E$8*AN34/12</f>
        <v>17584.4175</v>
      </c>
      <c r="AO36" s="95">
        <f>'Rent Roll'!$G$8*'Rent Roll'!$E$8*AO34/12</f>
        <v>17584.4175</v>
      </c>
      <c r="AP36" s="95">
        <f>'Rent Roll'!$G$8*'Rent Roll'!$E$8*AP34/12</f>
        <v>17584.4175</v>
      </c>
      <c r="AQ36" s="95">
        <f>'Rent Roll'!$G$8*'Rent Roll'!$E$8*AQ34/12</f>
        <v>17584.4175</v>
      </c>
      <c r="AR36" s="95">
        <f>'Rent Roll'!$G$8*'Rent Roll'!$E$8*AR34/12</f>
        <v>18199.872112499997</v>
      </c>
      <c r="AS36" s="95">
        <f>'Rent Roll'!$G$8*'Rent Roll'!$E$8*AS34/12</f>
        <v>18199.872112499997</v>
      </c>
      <c r="AT36" s="95">
        <f>'Rent Roll'!$G$8*'Rent Roll'!$E$8*AT34/12</f>
        <v>18199.872112499997</v>
      </c>
      <c r="AU36" s="95">
        <f>'Rent Roll'!$G$8*'Rent Roll'!$E$8*AU34/12</f>
        <v>18199.872112499997</v>
      </c>
      <c r="AV36" s="95">
        <f>'Rent Roll'!$G$8*'Rent Roll'!$E$8*AV34/12</f>
        <v>18199.872112499997</v>
      </c>
      <c r="AW36" s="95">
        <f>'Rent Roll'!$G$8*'Rent Roll'!$E$8*AW34/12</f>
        <v>18199.872112499997</v>
      </c>
      <c r="AX36" s="95">
        <f>'Rent Roll'!$G$8*'Rent Roll'!$E$8*AX34/12</f>
        <v>18199.872112499997</v>
      </c>
      <c r="AY36" s="95">
        <f>'Rent Roll'!$G$8*'Rent Roll'!$E$8*AY34/12</f>
        <v>18199.872112499997</v>
      </c>
      <c r="AZ36" s="95">
        <f>'Rent Roll'!$G$8*'Rent Roll'!$E$8*AZ34/12</f>
        <v>18199.872112499997</v>
      </c>
      <c r="BA36" s="95">
        <f>'Rent Roll'!$G$8*'Rent Roll'!$E$8*BA34/12</f>
        <v>18199.872112499997</v>
      </c>
      <c r="BB36" s="95">
        <f>'Rent Roll'!$G$8*'Rent Roll'!$E$8*BB34/12</f>
        <v>18199.872112499997</v>
      </c>
      <c r="BC36" s="95">
        <f>'Rent Roll'!$G$8*'Rent Roll'!$E$8*BC34/12</f>
        <v>18199.872112499997</v>
      </c>
      <c r="BD36" s="95">
        <f>'Rent Roll'!$G$8*'Rent Roll'!$E$8*BD34/12</f>
        <v>18836.867636437495</v>
      </c>
      <c r="BE36" s="95">
        <f>'Rent Roll'!$G$8*'Rent Roll'!$E$8*BE34/12</f>
        <v>18836.867636437495</v>
      </c>
      <c r="BF36" s="95">
        <f>'Rent Roll'!$G$8*'Rent Roll'!$E$8*BF34/12</f>
        <v>18836.867636437495</v>
      </c>
      <c r="BG36" s="95">
        <f>'Rent Roll'!$G$8*'Rent Roll'!$E$8*BG34/12</f>
        <v>18836.867636437495</v>
      </c>
      <c r="BH36" s="95">
        <f>'Rent Roll'!$G$8*'Rent Roll'!$E$8*BH34/12</f>
        <v>18836.867636437495</v>
      </c>
      <c r="BI36" s="95">
        <f>'Rent Roll'!$G$8*'Rent Roll'!$E$8*BI34/12</f>
        <v>18836.867636437495</v>
      </c>
      <c r="BJ36" s="95">
        <f>'Rent Roll'!$G$8*'Rent Roll'!$E$8*BJ34/12</f>
        <v>18836.867636437495</v>
      </c>
      <c r="BK36" s="95">
        <f>'Rent Roll'!$G$8*'Rent Roll'!$E$8*BK34/12</f>
        <v>18836.867636437495</v>
      </c>
      <c r="BL36" s="95">
        <f>'Rent Roll'!$G$8*'Rent Roll'!$E$8*BL34/12</f>
        <v>18836.867636437495</v>
      </c>
      <c r="BM36" s="95">
        <f>'Rent Roll'!$G$8*'Rent Roll'!$E$8*BM34/12</f>
        <v>18836.867636437495</v>
      </c>
      <c r="BN36" s="95">
        <f>'Rent Roll'!$G$8*'Rent Roll'!$E$8*BN34/12</f>
        <v>18836.867636437495</v>
      </c>
      <c r="BO36" s="95">
        <f>'Rent Roll'!$G$8*'Rent Roll'!$E$8*BO34/12</f>
        <v>18836.867636437495</v>
      </c>
      <c r="BP36" s="95">
        <f>'Rent Roll'!$G$8*'Rent Roll'!$E$8*BP34/12</f>
        <v>19496.158003712804</v>
      </c>
      <c r="BQ36" s="95">
        <f>'Rent Roll'!$G$8*'Rent Roll'!$E$8*BQ34/12</f>
        <v>19496.158003712804</v>
      </c>
      <c r="BR36" s="95">
        <f>'Rent Roll'!$G$8*'Rent Roll'!$E$8*BR34/12</f>
        <v>19496.158003712804</v>
      </c>
      <c r="BS36" s="95">
        <f>'Rent Roll'!$G$8*'Rent Roll'!$E$8*BS34/12</f>
        <v>19496.158003712804</v>
      </c>
      <c r="BT36" s="95">
        <f>'Rent Roll'!$G$8*'Rent Roll'!$E$8*BT34/12</f>
        <v>19496.158003712804</v>
      </c>
      <c r="BU36" s="95">
        <f>'Rent Roll'!$G$8*'Rent Roll'!$E$8*BU34/12</f>
        <v>19496.158003712804</v>
      </c>
      <c r="BV36" s="95">
        <f>'Rent Roll'!$G$8*'Rent Roll'!$E$8*BV34/12</f>
        <v>19496.158003712804</v>
      </c>
      <c r="BW36" s="95">
        <f>'Rent Roll'!$G$8*'Rent Roll'!$E$8*BW34/12</f>
        <v>19496.158003712804</v>
      </c>
      <c r="BX36" s="95">
        <f>'Rent Roll'!$G$8*'Rent Roll'!$E$8*BX34/12</f>
        <v>19496.158003712804</v>
      </c>
      <c r="BY36" s="95">
        <f>'Rent Roll'!$G$8*'Rent Roll'!$E$8*BY34/12</f>
        <v>19496.158003712804</v>
      </c>
      <c r="BZ36" s="95">
        <f>'Rent Roll'!$G$8*'Rent Roll'!$E$8*BZ34/12</f>
        <v>19496.158003712804</v>
      </c>
      <c r="CA36" s="95">
        <f>'Rent Roll'!$G$8*'Rent Roll'!$E$8*CA34/12</f>
        <v>19496.158003712804</v>
      </c>
      <c r="CB36" s="95">
        <f>'Rent Roll'!$G$8*'Rent Roll'!$E$8*CB34/12</f>
        <v>20178.523533842756</v>
      </c>
      <c r="CC36" s="95">
        <f>'Rent Roll'!$G$8*'Rent Roll'!$E$8*CC34/12</f>
        <v>20178.523533842756</v>
      </c>
      <c r="CD36" s="95">
        <f>'Rent Roll'!$G$8*'Rent Roll'!$E$8*CD34/12</f>
        <v>20178.523533842756</v>
      </c>
      <c r="CE36" s="95">
        <f>'Rent Roll'!$G$8*'Rent Roll'!$E$8*CE34/12</f>
        <v>20178.523533842756</v>
      </c>
      <c r="CF36" s="95">
        <f>'Rent Roll'!$G$8*'Rent Roll'!$E$8*CF34/12</f>
        <v>20178.523533842756</v>
      </c>
      <c r="CG36" s="95">
        <f>'Rent Roll'!$G$8*'Rent Roll'!$E$8*CG34/12</f>
        <v>20178.523533842756</v>
      </c>
      <c r="CH36" s="95">
        <f>'Rent Roll'!$G$8*'Rent Roll'!$E$8*CH34/12</f>
        <v>20178.523533842756</v>
      </c>
      <c r="CI36" s="95">
        <f>'Rent Roll'!$G$8*'Rent Roll'!$E$8*CI34/12</f>
        <v>20178.523533842756</v>
      </c>
      <c r="CJ36" s="95">
        <f>'Rent Roll'!$G$8*'Rent Roll'!$E$8*CJ34/12</f>
        <v>20178.523533842756</v>
      </c>
      <c r="CK36" s="95">
        <f>'Rent Roll'!$G$8*'Rent Roll'!$E$8*CK34/12</f>
        <v>20178.523533842756</v>
      </c>
      <c r="CL36" s="95">
        <f>'Rent Roll'!$G$8*'Rent Roll'!$E$8*CL34/12</f>
        <v>20178.523533842756</v>
      </c>
      <c r="CM36" s="95">
        <f>'Rent Roll'!$G$8*'Rent Roll'!$E$8*CM34/12</f>
        <v>20178.523533842756</v>
      </c>
      <c r="CN36" s="95">
        <f>'Rent Roll'!$G$8*'Rent Roll'!$E$8*CN34/12</f>
        <v>20884.77185752725</v>
      </c>
      <c r="CO36" s="95">
        <f>'Rent Roll'!$G$8*'Rent Roll'!$E$8*CO34/12</f>
        <v>20884.77185752725</v>
      </c>
      <c r="CP36" s="95">
        <f>'Rent Roll'!$G$8*'Rent Roll'!$E$8*CP34/12</f>
        <v>20884.77185752725</v>
      </c>
      <c r="CQ36" s="95">
        <f>'Rent Roll'!$G$8*'Rent Roll'!$E$8*CQ34/12</f>
        <v>20884.77185752725</v>
      </c>
      <c r="CR36" s="95">
        <f>'Rent Roll'!$G$8*'Rent Roll'!$E$8*CR34/12</f>
        <v>20884.77185752725</v>
      </c>
      <c r="CS36" s="95">
        <f>'Rent Roll'!$G$8*'Rent Roll'!$E$8*CS34/12</f>
        <v>20884.77185752725</v>
      </c>
      <c r="CT36" s="95">
        <f>'Rent Roll'!$G$8*'Rent Roll'!$E$8*CT34/12</f>
        <v>20884.77185752725</v>
      </c>
      <c r="CU36" s="95">
        <f>'Rent Roll'!$G$8*'Rent Roll'!$E$8*CU34/12</f>
        <v>20884.77185752725</v>
      </c>
      <c r="CV36" s="95">
        <f>'Rent Roll'!$G$8*'Rent Roll'!$E$8*CV34/12</f>
        <v>20884.77185752725</v>
      </c>
      <c r="CW36" s="95">
        <f>'Rent Roll'!$G$8*'Rent Roll'!$E$8*CW34/12</f>
        <v>20884.77185752725</v>
      </c>
      <c r="CX36" s="95">
        <f>'Rent Roll'!$G$8*'Rent Roll'!$E$8*CX34/12</f>
        <v>20884.77185752725</v>
      </c>
      <c r="CY36" s="95">
        <f>'Rent Roll'!$G$8*'Rent Roll'!$E$8*CY34/12</f>
        <v>20884.77185752725</v>
      </c>
      <c r="CZ36" s="95">
        <f>'Rent Roll'!$G$8*'Rent Roll'!$E$8*CZ34/12</f>
        <v>21615.7388725407</v>
      </c>
      <c r="DA36" s="95">
        <f>'Rent Roll'!$G$8*'Rent Roll'!$E$8*DA34/12</f>
        <v>21615.7388725407</v>
      </c>
      <c r="DB36" s="95">
        <f>'Rent Roll'!$G$8*'Rent Roll'!$E$8*DB34/12</f>
        <v>21615.7388725407</v>
      </c>
      <c r="DC36" s="95">
        <f>'Rent Roll'!$G$8*'Rent Roll'!$E$8*DC34/12</f>
        <v>21615.7388725407</v>
      </c>
      <c r="DD36" s="95">
        <f>'Rent Roll'!$G$8*'Rent Roll'!$E$8*DD34/12</f>
        <v>21615.7388725407</v>
      </c>
      <c r="DE36" s="95">
        <f>'Rent Roll'!$G$8*'Rent Roll'!$E$8*DE34/12</f>
        <v>21615.7388725407</v>
      </c>
      <c r="DF36" s="95">
        <f>'Rent Roll'!$G$8*'Rent Roll'!$E$8*DF34/12</f>
        <v>21615.7388725407</v>
      </c>
      <c r="DG36" s="95">
        <f>'Rent Roll'!$G$8*'Rent Roll'!$E$8*DG34/12</f>
        <v>21615.7388725407</v>
      </c>
      <c r="DH36" s="95">
        <f>'Rent Roll'!$G$8*'Rent Roll'!$E$8*DH34/12</f>
        <v>21615.7388725407</v>
      </c>
      <c r="DI36" s="95">
        <f>'Rent Roll'!$G$8*'Rent Roll'!$E$8*DI34/12</f>
        <v>21615.7388725407</v>
      </c>
      <c r="DJ36" s="95">
        <f>'Rent Roll'!$G$8*'Rent Roll'!$E$8*DJ34/12</f>
        <v>21615.7388725407</v>
      </c>
      <c r="DK36" s="95">
        <f>'Rent Roll'!$G$8*'Rent Roll'!$E$8*DK34/12</f>
        <v>21615.7388725407</v>
      </c>
      <c r="DL36" s="95">
        <f>'Rent Roll'!$G$8*'Rent Roll'!$E$8*DL34/12</f>
        <v>21626.615521969736</v>
      </c>
      <c r="DM36" s="95">
        <f>'Rent Roll'!$G$8*'Rent Roll'!$E$8*DM34/12</f>
        <v>21626.615521969736</v>
      </c>
      <c r="DN36" s="95">
        <f>'Rent Roll'!$G$8*'Rent Roll'!$E$8*DN34/12</f>
        <v>21626.615521969736</v>
      </c>
      <c r="DO36" s="95">
        <f>'Rent Roll'!$G$8*'Rent Roll'!$E$8*DO34/12</f>
        <v>21626.615521969736</v>
      </c>
      <c r="DP36" s="95">
        <f>'Rent Roll'!$G$8*'Rent Roll'!$E$8*DP34/12</f>
        <v>21626.615521969736</v>
      </c>
      <c r="DQ36" s="95">
        <f>'Rent Roll'!$G$8*'Rent Roll'!$E$8*DQ34/12</f>
        <v>21626.615521969736</v>
      </c>
      <c r="DR36" s="95">
        <f>'Rent Roll'!$G$8*'Rent Roll'!$E$8*DR34/12</f>
        <v>21626.615521969736</v>
      </c>
      <c r="DS36" s="95">
        <f>'Rent Roll'!$G$8*'Rent Roll'!$E$8*DS34/12</f>
        <v>21626.615521969736</v>
      </c>
      <c r="DT36" s="95">
        <f>'Rent Roll'!$G$8*'Rent Roll'!$E$8*DT34/12</f>
        <v>21626.615521969736</v>
      </c>
      <c r="DU36" s="95">
        <f>'Rent Roll'!$G$8*'Rent Roll'!$E$8*DU34/12</f>
        <v>21626.615521969736</v>
      </c>
      <c r="DV36" s="95">
        <f>'Rent Roll'!$G$8*'Rent Roll'!$E$8*DV34/12</f>
        <v>21626.615521969736</v>
      </c>
      <c r="DW36" s="95">
        <f>'Rent Roll'!$G$8*'Rent Roll'!$E$8*DW34/12</f>
        <v>21626.615521969736</v>
      </c>
      <c r="DX36" s="95">
        <f>'Rent Roll'!$G$8*'Rent Roll'!$E$8*DX34/12</f>
        <v>21626.615521969736</v>
      </c>
      <c r="DY36" s="95">
        <f>'Rent Roll'!$G$8*'Rent Roll'!$E$8*DY34/12</f>
        <v>21626.615521969736</v>
      </c>
      <c r="DZ36" s="95">
        <f>'Rent Roll'!$G$8*'Rent Roll'!$E$8*DZ34/12</f>
        <v>22383.547065238672</v>
      </c>
      <c r="EA36" s="95">
        <f>'Rent Roll'!$G$8*'Rent Roll'!$E$8*EA34/12</f>
        <v>22383.547065238672</v>
      </c>
      <c r="EB36" s="95">
        <f>'Rent Roll'!$G$8*'Rent Roll'!$E$8*EB34/12</f>
        <v>22383.547065238672</v>
      </c>
      <c r="EC36" s="95">
        <f>'Rent Roll'!$G$8*'Rent Roll'!$E$8*EC34/12</f>
        <v>22383.547065238672</v>
      </c>
      <c r="ED36" s="95">
        <f>'Rent Roll'!$G$8*'Rent Roll'!$E$8*ED34/12</f>
        <v>22383.547065238672</v>
      </c>
      <c r="EE36" s="95">
        <f>'Rent Roll'!$G$8*'Rent Roll'!$E$8*EE34/12</f>
        <v>22383.547065238672</v>
      </c>
      <c r="EF36" s="95">
        <f>'Rent Roll'!$G$8*'Rent Roll'!$E$8*EF34/12</f>
        <v>22383.547065238672</v>
      </c>
      <c r="EG36" s="95">
        <f>'Rent Roll'!$G$8*'Rent Roll'!$E$8*EG34/12</f>
        <v>22383.547065238672</v>
      </c>
      <c r="EH36" s="95">
        <f>'Rent Roll'!$G$8*'Rent Roll'!$E$8*EH34/12</f>
        <v>22383.547065238672</v>
      </c>
      <c r="EI36" s="95">
        <f>'Rent Roll'!$G$8*'Rent Roll'!$E$8*EI34/12</f>
        <v>22383.547065238672</v>
      </c>
    </row>
    <row r="37">
      <c r="B37" t="s" s="23">
        <v>395</v>
      </c>
      <c r="C37" t="s" s="118">
        <v>10</v>
      </c>
      <c r="D37" t="s" s="118">
        <v>432</v>
      </c>
      <c r="H37" s="82">
        <f>IF(AND(H32&gt;=1,H32&lt;=3,H33&lt;0),-H36,0)</f>
        <v>0</v>
      </c>
      <c r="I37" s="82">
        <f>IF(AND(I32&gt;=1,I32&lt;=3,I33&lt;0),-I36,0)</f>
        <v>0</v>
      </c>
      <c r="J37" s="82">
        <f>IF(AND(J32&gt;=1,J32&lt;=3,J33&lt;0),-J36,0)</f>
        <v>0</v>
      </c>
      <c r="K37" s="82">
        <f>IF(AND(K32&gt;=1,K32&lt;=3,K33&lt;0),-K36,0)</f>
        <v>0</v>
      </c>
      <c r="L37" s="82">
        <f>IF(AND(L32&gt;=1,L32&lt;=3,L33&lt;0),-L36,0)</f>
        <v>0</v>
      </c>
      <c r="M37" s="82">
        <f>IF(AND(M32&gt;=1,M32&lt;=3,M33&lt;0),-M36,0)</f>
        <v>0</v>
      </c>
      <c r="N37" s="82">
        <f>IF(AND(N32&gt;=1,N32&lt;=3,N33&lt;0),-N36,0)</f>
        <v>0</v>
      </c>
      <c r="O37" s="82">
        <f>IF(AND(O32&gt;=1,O32&lt;=3,O33&lt;0),-O36,0)</f>
        <v>0</v>
      </c>
      <c r="P37" s="82">
        <f>IF(AND(P32&gt;=1,P32&lt;=3,P33&lt;0),-P36,0)</f>
        <v>0</v>
      </c>
      <c r="Q37" s="82">
        <f>IF(AND(Q32&gt;=1,Q32&lt;=3,Q33&lt;0),-Q36,0)</f>
        <v>0</v>
      </c>
      <c r="R37" s="82">
        <f>IF(AND(R32&gt;=1,R32&lt;=3,R33&lt;0),-R36,0)</f>
        <v>0</v>
      </c>
      <c r="S37" s="82">
        <f>IF(AND(S32&gt;=1,S32&lt;=3,S33&lt;0),-S36,0)</f>
        <v>0</v>
      </c>
      <c r="T37" s="82">
        <f>IF(AND(T32&gt;=1,T32&lt;=3,T33&lt;0),-T36,0)</f>
        <v>0</v>
      </c>
      <c r="U37" s="82">
        <f>IF(AND(U32&gt;=1,U32&lt;=3,U33&lt;0),-U36,0)</f>
        <v>0</v>
      </c>
      <c r="V37" s="82">
        <f>IF(AND(V32&gt;=1,V32&lt;=3,V33&lt;0),-V36,0)</f>
        <v>0</v>
      </c>
      <c r="W37" s="82">
        <f>IF(AND(W32&gt;=1,W32&lt;=3,W33&lt;0),-W36,0)</f>
        <v>0</v>
      </c>
      <c r="X37" s="82">
        <f>IF(AND(X32&gt;=1,X32&lt;=3,X33&lt;0),-X36,0)</f>
        <v>0</v>
      </c>
      <c r="Y37" s="82">
        <f>IF(AND(Y32&gt;=1,Y32&lt;=3,Y33&lt;0),-Y36,0)</f>
        <v>0</v>
      </c>
      <c r="Z37" s="82">
        <f>IF(AND(Z32&gt;=1,Z32&lt;=3,Z33&lt;0),-Z36,0)</f>
        <v>-17584.4175</v>
      </c>
      <c r="AA37" s="82">
        <f>IF(AND(AA32&gt;=1,AA32&lt;=3,AA33&lt;0),-AA36,0)</f>
        <v>-17584.4175</v>
      </c>
      <c r="AB37" s="82">
        <f>IF(AND(AB32&gt;=1,AB32&lt;=3,AB33&lt;0),-AB36,0)</f>
        <v>-17584.4175</v>
      </c>
      <c r="AC37" s="82">
        <f>IF(AND(AC32&gt;=1,AC32&lt;=3,AC33&lt;0),-AC36,0)</f>
        <v>-17584.4175</v>
      </c>
      <c r="AD37" s="82">
        <f>IF(AND(AD32&gt;=1,AD32&lt;=3,AD33&lt;0),-AD36,0)</f>
        <v>-17584.4175</v>
      </c>
      <c r="AE37" s="82">
        <f>IF(AND(AE32&gt;=1,AE32&lt;=3,AE33&lt;0),-AE36,0)</f>
        <v>-17584.4175</v>
      </c>
      <c r="AF37" s="82">
        <f>IF(AND(AF32&gt;=1,AF32&lt;=3,AF33&lt;0),-AF36,0)</f>
        <v>0</v>
      </c>
      <c r="AG37" s="82">
        <f>IF(AND(AG32&gt;=1,AG32&lt;=3,AG33&lt;0),-AG36,0)</f>
        <v>0</v>
      </c>
      <c r="AH37" s="82">
        <f>IF(AND(AH32&gt;=1,AH32&lt;=3,AH33&lt;0),-AH36,0)</f>
        <v>0</v>
      </c>
      <c r="AI37" s="82">
        <f>IF(AND(AI32&gt;=1,AI32&lt;=3,AI33&lt;0),-AI36,0)</f>
        <v>0</v>
      </c>
      <c r="AJ37" s="82">
        <f>IF(AND(AJ32&gt;=1,AJ32&lt;=3,AJ33&lt;0),-AJ36,0)</f>
        <v>0</v>
      </c>
      <c r="AK37" s="82">
        <f>IF(AND(AK32&gt;=1,AK32&lt;=3,AK33&lt;0),-AK36,0)</f>
        <v>0</v>
      </c>
      <c r="AL37" s="82">
        <f>IF(AND(AL32&gt;=1,AL32&lt;=3,AL33&lt;0),-AL36,0)</f>
        <v>0</v>
      </c>
      <c r="AM37" s="82">
        <f>IF(AND(AM32&gt;=1,AM32&lt;=3,AM33&lt;0),-AM36,0)</f>
        <v>0</v>
      </c>
      <c r="AN37" s="82">
        <f>IF(AND(AN32&gt;=1,AN32&lt;=3,AN33&lt;0),-AN36,0)</f>
        <v>0</v>
      </c>
      <c r="AO37" s="82">
        <f>IF(AND(AO32&gt;=1,AO32&lt;=3,AO33&lt;0),-AO36,0)</f>
        <v>0</v>
      </c>
      <c r="AP37" s="82">
        <f>IF(AND(AP32&gt;=1,AP32&lt;=3,AP33&lt;0),-AP36,0)</f>
        <v>0</v>
      </c>
      <c r="AQ37" s="82">
        <f>IF(AND(AQ32&gt;=1,AQ32&lt;=3,AQ33&lt;0),-AQ36,0)</f>
        <v>0</v>
      </c>
      <c r="AR37" s="82">
        <f>IF(AND(AR32&gt;=1,AR32&lt;=3,AR33&lt;0),-AR36,0)</f>
        <v>0</v>
      </c>
      <c r="AS37" s="82">
        <f>IF(AND(AS32&gt;=1,AS32&lt;=3,AS33&lt;0),-AS36,0)</f>
        <v>0</v>
      </c>
      <c r="AT37" s="82">
        <f>IF(AND(AT32&gt;=1,AT32&lt;=3,AT33&lt;0),-AT36,0)</f>
        <v>0</v>
      </c>
      <c r="AU37" s="82">
        <f>IF(AND(AU32&gt;=1,AU32&lt;=3,AU33&lt;0),-AU36,0)</f>
        <v>0</v>
      </c>
      <c r="AV37" s="82">
        <f>IF(AND(AV32&gt;=1,AV32&lt;=3,AV33&lt;0),-AV36,0)</f>
        <v>0</v>
      </c>
      <c r="AW37" s="82">
        <f>IF(AND(AW32&gt;=1,AW32&lt;=3,AW33&lt;0),-AW36,0)</f>
        <v>0</v>
      </c>
      <c r="AX37" s="82">
        <f>IF(AND(AX32&gt;=1,AX32&lt;=3,AX33&lt;0),-AX36,0)</f>
        <v>0</v>
      </c>
      <c r="AY37" s="82">
        <f>IF(AND(AY32&gt;=1,AY32&lt;=3,AY33&lt;0),-AY36,0)</f>
        <v>0</v>
      </c>
      <c r="AZ37" s="82">
        <f>IF(AND(AZ32&gt;=1,AZ32&lt;=3,AZ33&lt;0),-AZ36,0)</f>
        <v>0</v>
      </c>
      <c r="BA37" s="82">
        <f>IF(AND(BA32&gt;=1,BA32&lt;=3,BA33&lt;0),-BA36,0)</f>
        <v>0</v>
      </c>
      <c r="BB37" s="82">
        <f>IF(AND(BB32&gt;=1,BB32&lt;=3,BB33&lt;0),-BB36,0)</f>
        <v>0</v>
      </c>
      <c r="BC37" s="82">
        <f>IF(AND(BC32&gt;=1,BC32&lt;=3,BC33&lt;0),-BC36,0)</f>
        <v>0</v>
      </c>
      <c r="BD37" s="82">
        <f>IF(AND(BD32&gt;=1,BD32&lt;=3,BD33&lt;0),-BD36,0)</f>
        <v>0</v>
      </c>
      <c r="BE37" s="82">
        <f>IF(AND(BE32&gt;=1,BE32&lt;=3,BE33&lt;0),-BE36,0)</f>
        <v>0</v>
      </c>
      <c r="BF37" s="82">
        <f>IF(AND(BF32&gt;=1,BF32&lt;=3,BF33&lt;0),-BF36,0)</f>
        <v>0</v>
      </c>
      <c r="BG37" s="82">
        <f>IF(AND(BG32&gt;=1,BG32&lt;=3,BG33&lt;0),-BG36,0)</f>
        <v>0</v>
      </c>
      <c r="BH37" s="82">
        <f>IF(AND(BH32&gt;=1,BH32&lt;=3,BH33&lt;0),-BH36,0)</f>
        <v>0</v>
      </c>
      <c r="BI37" s="82">
        <f>IF(AND(BI32&gt;=1,BI32&lt;=3,BI33&lt;0),-BI36,0)</f>
        <v>0</v>
      </c>
      <c r="BJ37" s="82">
        <f>IF(AND(BJ32&gt;=1,BJ32&lt;=3,BJ33&lt;0),-BJ36,0)</f>
        <v>0</v>
      </c>
      <c r="BK37" s="82">
        <f>IF(AND(BK32&gt;=1,BK32&lt;=3,BK33&lt;0),-BK36,0)</f>
        <v>0</v>
      </c>
      <c r="BL37" s="82">
        <f>IF(AND(BL32&gt;=1,BL32&lt;=3,BL33&lt;0),-BL36,0)</f>
        <v>0</v>
      </c>
      <c r="BM37" s="82">
        <f>IF(AND(BM32&gt;=1,BM32&lt;=3,BM33&lt;0),-BM36,0)</f>
        <v>0</v>
      </c>
      <c r="BN37" s="82">
        <f>IF(AND(BN32&gt;=1,BN32&lt;=3,BN33&lt;0),-BN36,0)</f>
        <v>0</v>
      </c>
      <c r="BO37" s="82">
        <f>IF(AND(BO32&gt;=1,BO32&lt;=3,BO33&lt;0),-BO36,0)</f>
        <v>0</v>
      </c>
      <c r="BP37" s="82">
        <f>IF(AND(BP32&gt;=1,BP32&lt;=3,BP33&lt;0),-BP36,0)</f>
        <v>0</v>
      </c>
      <c r="BQ37" s="82">
        <f>IF(AND(BQ32&gt;=1,BQ32&lt;=3,BQ33&lt;0),-BQ36,0)</f>
        <v>0</v>
      </c>
      <c r="BR37" s="82">
        <f>IF(AND(BR32&gt;=1,BR32&lt;=3,BR33&lt;0),-BR36,0)</f>
        <v>0</v>
      </c>
      <c r="BS37" s="82">
        <f>IF(AND(BS32&gt;=1,BS32&lt;=3,BS33&lt;0),-BS36,0)</f>
        <v>0</v>
      </c>
      <c r="BT37" s="82">
        <f>IF(AND(BT32&gt;=1,BT32&lt;=3,BT33&lt;0),-BT36,0)</f>
        <v>0</v>
      </c>
      <c r="BU37" s="82">
        <f>IF(AND(BU32&gt;=1,BU32&lt;=3,BU33&lt;0),-BU36,0)</f>
        <v>0</v>
      </c>
      <c r="BV37" s="82">
        <f>IF(AND(BV32&gt;=1,BV32&lt;=3,BV33&lt;0),-BV36,0)</f>
        <v>0</v>
      </c>
      <c r="BW37" s="82">
        <f>IF(AND(BW32&gt;=1,BW32&lt;=3,BW33&lt;0),-BW36,0)</f>
        <v>0</v>
      </c>
      <c r="BX37" s="82">
        <f>IF(AND(BX32&gt;=1,BX32&lt;=3,BX33&lt;0),-BX36,0)</f>
        <v>0</v>
      </c>
      <c r="BY37" s="82">
        <f>IF(AND(BY32&gt;=1,BY32&lt;=3,BY33&lt;0),-BY36,0)</f>
        <v>0</v>
      </c>
      <c r="BZ37" s="82">
        <f>IF(AND(BZ32&gt;=1,BZ32&lt;=3,BZ33&lt;0),-BZ36,0)</f>
        <v>0</v>
      </c>
      <c r="CA37" s="82">
        <f>IF(AND(CA32&gt;=1,CA32&lt;=3,CA33&lt;0),-CA36,0)</f>
        <v>0</v>
      </c>
      <c r="CB37" s="82">
        <f>IF(AND(CB32&gt;=1,CB32&lt;=3,CB33&lt;0),-CB36,0)</f>
        <v>0</v>
      </c>
      <c r="CC37" s="82">
        <f>IF(AND(CC32&gt;=1,CC32&lt;=3,CC33&lt;0),-CC36,0)</f>
        <v>0</v>
      </c>
      <c r="CD37" s="82">
        <f>IF(AND(CD32&gt;=1,CD32&lt;=3,CD33&lt;0),-CD36,0)</f>
        <v>0</v>
      </c>
      <c r="CE37" s="82">
        <f>IF(AND(CE32&gt;=1,CE32&lt;=3,CE33&lt;0),-CE36,0)</f>
        <v>0</v>
      </c>
      <c r="CF37" s="82">
        <f>IF(AND(CF32&gt;=1,CF32&lt;=3,CF33&lt;0),-CF36,0)</f>
        <v>0</v>
      </c>
      <c r="CG37" s="82">
        <f>IF(AND(CG32&gt;=1,CG32&lt;=3,CG33&lt;0),-CG36,0)</f>
        <v>0</v>
      </c>
      <c r="CH37" s="82">
        <f>IF(AND(CH32&gt;=1,CH32&lt;=3,CH33&lt;0),-CH36,0)</f>
        <v>0</v>
      </c>
      <c r="CI37" s="82">
        <f>IF(AND(CI32&gt;=1,CI32&lt;=3,CI33&lt;0),-CI36,0)</f>
        <v>0</v>
      </c>
      <c r="CJ37" s="82">
        <f>IF(AND(CJ32&gt;=1,CJ32&lt;=3,CJ33&lt;0),-CJ36,0)</f>
        <v>0</v>
      </c>
      <c r="CK37" s="82">
        <f>IF(AND(CK32&gt;=1,CK32&lt;=3,CK33&lt;0),-CK36,0)</f>
        <v>0</v>
      </c>
      <c r="CL37" s="82">
        <f>IF(AND(CL32&gt;=1,CL32&lt;=3,CL33&lt;0),-CL36,0)</f>
        <v>0</v>
      </c>
      <c r="CM37" s="82">
        <f>IF(AND(CM32&gt;=1,CM32&lt;=3,CM33&lt;0),-CM36,0)</f>
        <v>0</v>
      </c>
      <c r="CN37" s="82">
        <f>IF(AND(CN32&gt;=1,CN32&lt;=3,CN33&lt;0),-CN36,0)</f>
        <v>0</v>
      </c>
      <c r="CO37" s="82">
        <f>IF(AND(CO32&gt;=1,CO32&lt;=3,CO33&lt;0),-CO36,0)</f>
        <v>0</v>
      </c>
      <c r="CP37" s="82">
        <f>IF(AND(CP32&gt;=1,CP32&lt;=3,CP33&lt;0),-CP36,0)</f>
        <v>0</v>
      </c>
      <c r="CQ37" s="82">
        <f>IF(AND(CQ32&gt;=1,CQ32&lt;=3,CQ33&lt;0),-CQ36,0)</f>
        <v>0</v>
      </c>
      <c r="CR37" s="82">
        <f>IF(AND(CR32&gt;=1,CR32&lt;=3,CR33&lt;0),-CR36,0)</f>
        <v>0</v>
      </c>
      <c r="CS37" s="82">
        <f>IF(AND(CS32&gt;=1,CS32&lt;=3,CS33&lt;0),-CS36,0)</f>
        <v>0</v>
      </c>
      <c r="CT37" s="82">
        <f>IF(AND(CT32&gt;=1,CT32&lt;=3,CT33&lt;0),-CT36,0)</f>
        <v>0</v>
      </c>
      <c r="CU37" s="82">
        <f>IF(AND(CU32&gt;=1,CU32&lt;=3,CU33&lt;0),-CU36,0)</f>
        <v>0</v>
      </c>
      <c r="CV37" s="82">
        <f>IF(AND(CV32&gt;=1,CV32&lt;=3,CV33&lt;0),-CV36,0)</f>
        <v>0</v>
      </c>
      <c r="CW37" s="82">
        <f>IF(AND(CW32&gt;=1,CW32&lt;=3,CW33&lt;0),-CW36,0)</f>
        <v>0</v>
      </c>
      <c r="CX37" s="82">
        <f>IF(AND(CX32&gt;=1,CX32&lt;=3,CX33&lt;0),-CX36,0)</f>
        <v>0</v>
      </c>
      <c r="CY37" s="82">
        <f>IF(AND(CY32&gt;=1,CY32&lt;=3,CY33&lt;0),-CY36,0)</f>
        <v>0</v>
      </c>
      <c r="CZ37" s="82">
        <f>IF(AND(CZ32&gt;=1,CZ32&lt;=3,CZ33&lt;0),-CZ36,0)</f>
        <v>0</v>
      </c>
      <c r="DA37" s="82">
        <f>IF(AND(DA32&gt;=1,DA32&lt;=3,DA33&lt;0),-DA36,0)</f>
        <v>0</v>
      </c>
      <c r="DB37" s="82">
        <f>IF(AND(DB32&gt;=1,DB32&lt;=3,DB33&lt;0),-DB36,0)</f>
        <v>0</v>
      </c>
      <c r="DC37" s="82">
        <f>IF(AND(DC32&gt;=1,DC32&lt;=3,DC33&lt;0),-DC36,0)</f>
        <v>0</v>
      </c>
      <c r="DD37" s="82">
        <f>IF(AND(DD32&gt;=1,DD32&lt;=3,DD33&lt;0),-DD36,0)</f>
        <v>0</v>
      </c>
      <c r="DE37" s="82">
        <f>IF(AND(DE32&gt;=1,DE32&lt;=3,DE33&lt;0),-DE36,0)</f>
        <v>0</v>
      </c>
      <c r="DF37" s="82">
        <f>IF(AND(DF32&gt;=1,DF32&lt;=3,DF33&lt;0),-DF36,0)</f>
        <v>0</v>
      </c>
      <c r="DG37" s="82">
        <f>IF(AND(DG32&gt;=1,DG32&lt;=3,DG33&lt;0),-DG36,0)</f>
        <v>0</v>
      </c>
      <c r="DH37" s="82">
        <f>IF(AND(DH32&gt;=1,DH32&lt;=3,DH33&lt;0),-DH36,0)</f>
        <v>0</v>
      </c>
      <c r="DI37" s="82">
        <f>IF(AND(DI32&gt;=1,DI32&lt;=3,DI33&lt;0),-DI36,0)</f>
        <v>0</v>
      </c>
      <c r="DJ37" s="82">
        <f>IF(AND(DJ32&gt;=1,DJ32&lt;=3,DJ33&lt;0),-DJ36,0)</f>
        <v>0</v>
      </c>
      <c r="DK37" s="82">
        <f>IF(AND(DK32&gt;=1,DK32&lt;=3,DK33&lt;0),-DK36,0)</f>
        <v>0</v>
      </c>
      <c r="DL37" s="82">
        <f>IF(AND(DL32&gt;=1,DL32&lt;=3,DL33&lt;0),-DL36,0)</f>
        <v>-21626.615521969736</v>
      </c>
      <c r="DM37" s="82">
        <f>IF(AND(DM32&gt;=1,DM32&lt;=3,DM33&lt;0),-DM36,0)</f>
        <v>-21626.615521969736</v>
      </c>
      <c r="DN37" s="82">
        <f>IF(AND(DN32&gt;=1,DN32&lt;=3,DN33&lt;0),-DN36,0)</f>
        <v>0</v>
      </c>
      <c r="DO37" s="82">
        <f>IF(AND(DO32&gt;=1,DO32&lt;=3,DO33&lt;0),-DO36,0)</f>
        <v>0</v>
      </c>
      <c r="DP37" s="82">
        <f>IF(AND(DP32&gt;=1,DP32&lt;=3,DP33&lt;0),-DP36,0)</f>
        <v>0</v>
      </c>
      <c r="DQ37" s="82">
        <f>IF(AND(DQ32&gt;=1,DQ32&lt;=3,DQ33&lt;0),-DQ36,0)</f>
        <v>0</v>
      </c>
      <c r="DR37" s="82">
        <f>IF(AND(DR32&gt;=1,DR32&lt;=3,DR33&lt;0),-DR36,0)</f>
        <v>0</v>
      </c>
      <c r="DS37" s="82">
        <f>IF(AND(DS32&gt;=1,DS32&lt;=3,DS33&lt;0),-DS36,0)</f>
        <v>0</v>
      </c>
      <c r="DT37" s="82">
        <f>IF(AND(DT32&gt;=1,DT32&lt;=3,DT33&lt;0),-DT36,0)</f>
        <v>0</v>
      </c>
      <c r="DU37" s="82">
        <f>IF(AND(DU32&gt;=1,DU32&lt;=3,DU33&lt;0),-DU36,0)</f>
        <v>0</v>
      </c>
      <c r="DV37" s="82">
        <f>IF(AND(DV32&gt;=1,DV32&lt;=3,DV33&lt;0),-DV36,0)</f>
        <v>0</v>
      </c>
      <c r="DW37" s="82">
        <f>IF(AND(DW32&gt;=1,DW32&lt;=3,DW33&lt;0),-DW36,0)</f>
        <v>0</v>
      </c>
      <c r="DX37" s="82">
        <f>IF(AND(DX32&gt;=1,DX32&lt;=3,DX33&lt;0),-DX36,0)</f>
        <v>0</v>
      </c>
      <c r="DY37" s="82">
        <f>IF(AND(DY32&gt;=1,DY32&lt;=3,DY33&lt;0),-DY36,0)</f>
        <v>0</v>
      </c>
      <c r="DZ37" s="82">
        <f>IF(AND(DZ32&gt;=1,DZ32&lt;=3,DZ33&lt;0),-DZ36,0)</f>
        <v>0</v>
      </c>
      <c r="EA37" s="82">
        <f>IF(AND(EA32&gt;=1,EA32&lt;=3,EA33&lt;0),-EA36,0)</f>
        <v>0</v>
      </c>
      <c r="EB37" s="82">
        <f>IF(AND(EB32&gt;=1,EB32&lt;=3,EB33&lt;0),-EB36,0)</f>
        <v>0</v>
      </c>
      <c r="EC37" s="82">
        <f>IF(AND(EC32&gt;=1,EC32&lt;=3,EC33&lt;0),-EC36,0)</f>
        <v>0</v>
      </c>
      <c r="ED37" s="82">
        <f>IF(AND(ED32&gt;=1,ED32&lt;=3,ED33&lt;0),-ED36,0)</f>
        <v>0</v>
      </c>
      <c r="EE37" s="82">
        <f>IF(AND(EE32&gt;=1,EE32&lt;=3,EE33&lt;0),-EE36,0)</f>
        <v>0</v>
      </c>
      <c r="EF37" s="82">
        <f>IF(AND(EF32&gt;=1,EF32&lt;=3,EF33&lt;0),-EF36,0)</f>
        <v>0</v>
      </c>
      <c r="EG37" s="82">
        <f>IF(AND(EG32&gt;=1,EG32&lt;=3,EG33&lt;0),-EG36,0)</f>
        <v>0</v>
      </c>
      <c r="EH37" s="82">
        <f>IF(AND(EH32&gt;=1,EH32&lt;=3,EH33&lt;0),-EH36,0)</f>
        <v>0</v>
      </c>
      <c r="EI37" s="82">
        <f>IF(AND(EI32&gt;=1,EI32&lt;=3,EI33&lt;0),-EI36,0)</f>
        <v>0</v>
      </c>
    </row>
    <row r="38">
      <c r="B38" t="s" s="23">
        <v>396</v>
      </c>
      <c r="C38" t="s" s="118">
        <v>10</v>
      </c>
      <c r="D38" t="s" s="118">
        <v>433</v>
      </c>
      <c r="H38" s="95">
        <f>IF(AND(H32&gt;=1,H32&lt;=3,H33&gt;=0),-H36*MAX(0,MIN(1,CHOOSE(H32,Rollover!$Q$8,Rollover!$AD$8,Rollover!$AQ$8)-H33)),0)-IF(H$6&lt;='Rent Roll'!$M$8,H35,0)</f>
        <v>0</v>
      </c>
      <c r="I38" s="95">
        <f>IF(AND(I32&gt;=1,I32&lt;=3,I33&gt;=0),-I36*MAX(0,MIN(1,CHOOSE(I32,Rollover!$Q$8,Rollover!$AD$8,Rollover!$AQ$8)-I33)),0)-IF(I$6&lt;='Rent Roll'!$M$8,I35,0)</f>
        <v>0</v>
      </c>
      <c r="J38" s="95">
        <f>IF(AND(J32&gt;=1,J32&lt;=3,J33&gt;=0),-J36*MAX(0,MIN(1,CHOOSE(J32,Rollover!$Q$8,Rollover!$AD$8,Rollover!$AQ$8)-J33)),0)-IF(J$6&lt;='Rent Roll'!$M$8,J35,0)</f>
        <v>0</v>
      </c>
      <c r="K38" s="95">
        <f>IF(AND(K32&gt;=1,K32&lt;=3,K33&gt;=0),-K36*MAX(0,MIN(1,CHOOSE(K32,Rollover!$Q$8,Rollover!$AD$8,Rollover!$AQ$8)-K33)),0)-IF(K$6&lt;='Rent Roll'!$M$8,K35,0)</f>
        <v>0</v>
      </c>
      <c r="L38" s="95">
        <f>IF(AND(L32&gt;=1,L32&lt;=3,L33&gt;=0),-L36*MAX(0,MIN(1,CHOOSE(L32,Rollover!$Q$8,Rollover!$AD$8,Rollover!$AQ$8)-L33)),0)-IF(L$6&lt;='Rent Roll'!$M$8,L35,0)</f>
        <v>0</v>
      </c>
      <c r="M38" s="95">
        <f>IF(AND(M32&gt;=1,M32&lt;=3,M33&gt;=0),-M36*MAX(0,MIN(1,CHOOSE(M32,Rollover!$Q$8,Rollover!$AD$8,Rollover!$AQ$8)-M33)),0)-IF(M$6&lt;='Rent Roll'!$M$8,M35,0)</f>
        <v>0</v>
      </c>
      <c r="N38" s="95">
        <f>IF(AND(N32&gt;=1,N32&lt;=3,N33&gt;=0),-N36*MAX(0,MIN(1,CHOOSE(N32,Rollover!$Q$8,Rollover!$AD$8,Rollover!$AQ$8)-N33)),0)-IF(N$6&lt;='Rent Roll'!$M$8,N35,0)</f>
        <v>0</v>
      </c>
      <c r="O38" s="95">
        <f>IF(AND(O32&gt;=1,O32&lt;=3,O33&gt;=0),-O36*MAX(0,MIN(1,CHOOSE(O32,Rollover!$Q$8,Rollover!$AD$8,Rollover!$AQ$8)-O33)),0)-IF(O$6&lt;='Rent Roll'!$M$8,O35,0)</f>
        <v>0</v>
      </c>
      <c r="P38" s="95">
        <f>IF(AND(P32&gt;=1,P32&lt;=3,P33&gt;=0),-P36*MAX(0,MIN(1,CHOOSE(P32,Rollover!$Q$8,Rollover!$AD$8,Rollover!$AQ$8)-P33)),0)-IF(P$6&lt;='Rent Roll'!$M$8,P35,0)</f>
        <v>0</v>
      </c>
      <c r="Q38" s="95">
        <f>IF(AND(Q32&gt;=1,Q32&lt;=3,Q33&gt;=0),-Q36*MAX(0,MIN(1,CHOOSE(Q32,Rollover!$Q$8,Rollover!$AD$8,Rollover!$AQ$8)-Q33)),0)-IF(Q$6&lt;='Rent Roll'!$M$8,Q35,0)</f>
        <v>0</v>
      </c>
      <c r="R38" s="95">
        <f>IF(AND(R32&gt;=1,R32&lt;=3,R33&gt;=0),-R36*MAX(0,MIN(1,CHOOSE(R32,Rollover!$Q$8,Rollover!$AD$8,Rollover!$AQ$8)-R33)),0)-IF(R$6&lt;='Rent Roll'!$M$8,R35,0)</f>
        <v>0</v>
      </c>
      <c r="S38" s="95">
        <f>IF(AND(S32&gt;=1,S32&lt;=3,S33&gt;=0),-S36*MAX(0,MIN(1,CHOOSE(S32,Rollover!$Q$8,Rollover!$AD$8,Rollover!$AQ$8)-S33)),0)-IF(S$6&lt;='Rent Roll'!$M$8,S35,0)</f>
        <v>0</v>
      </c>
      <c r="T38" s="95">
        <f>IF(AND(T32&gt;=1,T32&lt;=3,T33&gt;=0),-T36*MAX(0,MIN(1,CHOOSE(T32,Rollover!$Q$8,Rollover!$AD$8,Rollover!$AQ$8)-T33)),0)-IF(T$6&lt;='Rent Roll'!$M$8,T35,0)</f>
        <v>0</v>
      </c>
      <c r="U38" s="95">
        <f>IF(AND(U32&gt;=1,U32&lt;=3,U33&gt;=0),-U36*MAX(0,MIN(1,CHOOSE(U32,Rollover!$Q$8,Rollover!$AD$8,Rollover!$AQ$8)-U33)),0)-IF(U$6&lt;='Rent Roll'!$M$8,U35,0)</f>
        <v>0</v>
      </c>
      <c r="V38" s="95">
        <f>IF(AND(V32&gt;=1,V32&lt;=3,V33&gt;=0),-V36*MAX(0,MIN(1,CHOOSE(V32,Rollover!$Q$8,Rollover!$AD$8,Rollover!$AQ$8)-V33)),0)-IF(V$6&lt;='Rent Roll'!$M$8,V35,0)</f>
        <v>0</v>
      </c>
      <c r="W38" s="95">
        <f>IF(AND(W32&gt;=1,W32&lt;=3,W33&gt;=0),-W36*MAX(0,MIN(1,CHOOSE(W32,Rollover!$Q$8,Rollover!$AD$8,Rollover!$AQ$8)-W33)),0)-IF(W$6&lt;='Rent Roll'!$M$8,W35,0)</f>
        <v>0</v>
      </c>
      <c r="X38" s="95">
        <f>IF(AND(X32&gt;=1,X32&lt;=3,X33&gt;=0),-X36*MAX(0,MIN(1,CHOOSE(X32,Rollover!$Q$8,Rollover!$AD$8,Rollover!$AQ$8)-X33)),0)-IF(X$6&lt;='Rent Roll'!$M$8,X35,0)</f>
        <v>0</v>
      </c>
      <c r="Y38" s="95">
        <f>IF(AND(Y32&gt;=1,Y32&lt;=3,Y33&gt;=0),-Y36*MAX(0,MIN(1,CHOOSE(Y32,Rollover!$Q$8,Rollover!$AD$8,Rollover!$AQ$8)-Y33)),0)-IF(Y$6&lt;='Rent Roll'!$M$8,Y35,0)</f>
        <v>0</v>
      </c>
      <c r="Z38" s="95">
        <f>IF(AND(Z32&gt;=1,Z32&lt;=3,Z33&gt;=0),-Z36*MAX(0,MIN(1,CHOOSE(Z32,Rollover!$Q$8,Rollover!$AD$8,Rollover!$AQ$8)-Z33)),0)-IF(Z$6&lt;='Rent Roll'!$M$8,Z35,0)</f>
        <v>0</v>
      </c>
      <c r="AA38" s="95">
        <f>IF(AND(AA32&gt;=1,AA32&lt;=3,AA33&gt;=0),-AA36*MAX(0,MIN(1,CHOOSE(AA32,Rollover!$Q$8,Rollover!$AD$8,Rollover!$AQ$8)-AA33)),0)-IF(AA$6&lt;='Rent Roll'!$M$8,AA35,0)</f>
        <v>0</v>
      </c>
      <c r="AB38" s="95">
        <f>IF(AND(AB32&gt;=1,AB32&lt;=3,AB33&gt;=0),-AB36*MAX(0,MIN(1,CHOOSE(AB32,Rollover!$Q$8,Rollover!$AD$8,Rollover!$AQ$8)-AB33)),0)-IF(AB$6&lt;='Rent Roll'!$M$8,AB35,0)</f>
        <v>0</v>
      </c>
      <c r="AC38" s="95">
        <f>IF(AND(AC32&gt;=1,AC32&lt;=3,AC33&gt;=0),-AC36*MAX(0,MIN(1,CHOOSE(AC32,Rollover!$Q$8,Rollover!$AD$8,Rollover!$AQ$8)-AC33)),0)-IF(AC$6&lt;='Rent Roll'!$M$8,AC35,0)</f>
        <v>0</v>
      </c>
      <c r="AD38" s="95">
        <f>IF(AND(AD32&gt;=1,AD32&lt;=3,AD33&gt;=0),-AD36*MAX(0,MIN(1,CHOOSE(AD32,Rollover!$Q$8,Rollover!$AD$8,Rollover!$AQ$8)-AD33)),0)-IF(AD$6&lt;='Rent Roll'!$M$8,AD35,0)</f>
        <v>0</v>
      </c>
      <c r="AE38" s="95">
        <f>IF(AND(AE32&gt;=1,AE32&lt;=3,AE33&gt;=0),-AE36*MAX(0,MIN(1,CHOOSE(AE32,Rollover!$Q$8,Rollover!$AD$8,Rollover!$AQ$8)-AE33)),0)-IF(AE$6&lt;='Rent Roll'!$M$8,AE35,0)</f>
        <v>0</v>
      </c>
      <c r="AF38" s="95">
        <f>IF(AND(AF32&gt;=1,AF32&lt;=3,AF33&gt;=0),-AF36*MAX(0,MIN(1,CHOOSE(AF32,Rollover!$Q$8,Rollover!$AD$8,Rollover!$AQ$8)-AF33)),0)-IF(AF$6&lt;='Rent Roll'!$M$8,AF35,0)</f>
        <v>-17584.4175</v>
      </c>
      <c r="AG38" s="95">
        <f>IF(AND(AG32&gt;=1,AG32&lt;=3,AG33&gt;=0),-AG36*MAX(0,MIN(1,CHOOSE(AG32,Rollover!$Q$8,Rollover!$AD$8,Rollover!$AQ$8)-AG33)),0)-IF(AG$6&lt;='Rent Roll'!$M$8,AG35,0)</f>
        <v>-17584.4175</v>
      </c>
      <c r="AH38" s="95">
        <f>IF(AND(AH32&gt;=1,AH32&lt;=3,AH33&gt;=0),-AH36*MAX(0,MIN(1,CHOOSE(AH32,Rollover!$Q$8,Rollover!$AD$8,Rollover!$AQ$8)-AH33)),0)-IF(AH$6&lt;='Rent Roll'!$M$8,AH35,0)</f>
        <v>-17584.4175</v>
      </c>
      <c r="AI38" s="95">
        <f>IF(AND(AI32&gt;=1,AI32&lt;=3,AI33&gt;=0),-AI36*MAX(0,MIN(1,CHOOSE(AI32,Rollover!$Q$8,Rollover!$AD$8,Rollover!$AQ$8)-AI33)),0)-IF(AI$6&lt;='Rent Roll'!$M$8,AI35,0)</f>
        <v>-17584.4175</v>
      </c>
      <c r="AJ38" s="95">
        <f>IF(AND(AJ32&gt;=1,AJ32&lt;=3,AJ33&gt;=0),-AJ36*MAX(0,MIN(1,CHOOSE(AJ32,Rollover!$Q$8,Rollover!$AD$8,Rollover!$AQ$8)-AJ33)),0)-IF(AJ$6&lt;='Rent Roll'!$M$8,AJ35,0)</f>
        <v>-17584.4175</v>
      </c>
      <c r="AK38" s="95">
        <f>IF(AND(AK32&gt;=1,AK32&lt;=3,AK33&gt;=0),-AK36*MAX(0,MIN(1,CHOOSE(AK32,Rollover!$Q$8,Rollover!$AD$8,Rollover!$AQ$8)-AK33)),0)-IF(AK$6&lt;='Rent Roll'!$M$8,AK35,0)</f>
        <v>-8792.20875</v>
      </c>
      <c r="AL38" s="95">
        <f>IF(AND(AL32&gt;=1,AL32&lt;=3,AL33&gt;=0),-AL36*MAX(0,MIN(1,CHOOSE(AL32,Rollover!$Q$8,Rollover!$AD$8,Rollover!$AQ$8)-AL33)),0)-IF(AL$6&lt;='Rent Roll'!$M$8,AL35,0)</f>
        <v>0</v>
      </c>
      <c r="AM38" s="95">
        <f>IF(AND(AM32&gt;=1,AM32&lt;=3,AM33&gt;=0),-AM36*MAX(0,MIN(1,CHOOSE(AM32,Rollover!$Q$8,Rollover!$AD$8,Rollover!$AQ$8)-AM33)),0)-IF(AM$6&lt;='Rent Roll'!$M$8,AM35,0)</f>
        <v>0</v>
      </c>
      <c r="AN38" s="95">
        <f>IF(AND(AN32&gt;=1,AN32&lt;=3,AN33&gt;=0),-AN36*MAX(0,MIN(1,CHOOSE(AN32,Rollover!$Q$8,Rollover!$AD$8,Rollover!$AQ$8)-AN33)),0)-IF(AN$6&lt;='Rent Roll'!$M$8,AN35,0)</f>
        <v>0</v>
      </c>
      <c r="AO38" s="95">
        <f>IF(AND(AO32&gt;=1,AO32&lt;=3,AO33&gt;=0),-AO36*MAX(0,MIN(1,CHOOSE(AO32,Rollover!$Q$8,Rollover!$AD$8,Rollover!$AQ$8)-AO33)),0)-IF(AO$6&lt;='Rent Roll'!$M$8,AO35,0)</f>
        <v>0</v>
      </c>
      <c r="AP38" s="95">
        <f>IF(AND(AP32&gt;=1,AP32&lt;=3,AP33&gt;=0),-AP36*MAX(0,MIN(1,CHOOSE(AP32,Rollover!$Q$8,Rollover!$AD$8,Rollover!$AQ$8)-AP33)),0)-IF(AP$6&lt;='Rent Roll'!$M$8,AP35,0)</f>
        <v>0</v>
      </c>
      <c r="AQ38" s="95">
        <f>IF(AND(AQ32&gt;=1,AQ32&lt;=3,AQ33&gt;=0),-AQ36*MAX(0,MIN(1,CHOOSE(AQ32,Rollover!$Q$8,Rollover!$AD$8,Rollover!$AQ$8)-AQ33)),0)-IF(AQ$6&lt;='Rent Roll'!$M$8,AQ35,0)</f>
        <v>0</v>
      </c>
      <c r="AR38" s="95">
        <f>IF(AND(AR32&gt;=1,AR32&lt;=3,AR33&gt;=0),-AR36*MAX(0,MIN(1,CHOOSE(AR32,Rollover!$Q$8,Rollover!$AD$8,Rollover!$AQ$8)-AR33)),0)-IF(AR$6&lt;='Rent Roll'!$M$8,AR35,0)</f>
        <v>0</v>
      </c>
      <c r="AS38" s="95">
        <f>IF(AND(AS32&gt;=1,AS32&lt;=3,AS33&gt;=0),-AS36*MAX(0,MIN(1,CHOOSE(AS32,Rollover!$Q$8,Rollover!$AD$8,Rollover!$AQ$8)-AS33)),0)-IF(AS$6&lt;='Rent Roll'!$M$8,AS35,0)</f>
        <v>0</v>
      </c>
      <c r="AT38" s="95">
        <f>IF(AND(AT32&gt;=1,AT32&lt;=3,AT33&gt;=0),-AT36*MAX(0,MIN(1,CHOOSE(AT32,Rollover!$Q$8,Rollover!$AD$8,Rollover!$AQ$8)-AT33)),0)-IF(AT$6&lt;='Rent Roll'!$M$8,AT35,0)</f>
        <v>0</v>
      </c>
      <c r="AU38" s="95">
        <f>IF(AND(AU32&gt;=1,AU32&lt;=3,AU33&gt;=0),-AU36*MAX(0,MIN(1,CHOOSE(AU32,Rollover!$Q$8,Rollover!$AD$8,Rollover!$AQ$8)-AU33)),0)-IF(AU$6&lt;='Rent Roll'!$M$8,AU35,0)</f>
        <v>0</v>
      </c>
      <c r="AV38" s="95">
        <f>IF(AND(AV32&gt;=1,AV32&lt;=3,AV33&gt;=0),-AV36*MAX(0,MIN(1,CHOOSE(AV32,Rollover!$Q$8,Rollover!$AD$8,Rollover!$AQ$8)-AV33)),0)-IF(AV$6&lt;='Rent Roll'!$M$8,AV35,0)</f>
        <v>0</v>
      </c>
      <c r="AW38" s="95">
        <f>IF(AND(AW32&gt;=1,AW32&lt;=3,AW33&gt;=0),-AW36*MAX(0,MIN(1,CHOOSE(AW32,Rollover!$Q$8,Rollover!$AD$8,Rollover!$AQ$8)-AW33)),0)-IF(AW$6&lt;='Rent Roll'!$M$8,AW35,0)</f>
        <v>0</v>
      </c>
      <c r="AX38" s="95">
        <f>IF(AND(AX32&gt;=1,AX32&lt;=3,AX33&gt;=0),-AX36*MAX(0,MIN(1,CHOOSE(AX32,Rollover!$Q$8,Rollover!$AD$8,Rollover!$AQ$8)-AX33)),0)-IF(AX$6&lt;='Rent Roll'!$M$8,AX35,0)</f>
        <v>0</v>
      </c>
      <c r="AY38" s="95">
        <f>IF(AND(AY32&gt;=1,AY32&lt;=3,AY33&gt;=0),-AY36*MAX(0,MIN(1,CHOOSE(AY32,Rollover!$Q$8,Rollover!$AD$8,Rollover!$AQ$8)-AY33)),0)-IF(AY$6&lt;='Rent Roll'!$M$8,AY35,0)</f>
        <v>0</v>
      </c>
      <c r="AZ38" s="95">
        <f>IF(AND(AZ32&gt;=1,AZ32&lt;=3,AZ33&gt;=0),-AZ36*MAX(0,MIN(1,CHOOSE(AZ32,Rollover!$Q$8,Rollover!$AD$8,Rollover!$AQ$8)-AZ33)),0)-IF(AZ$6&lt;='Rent Roll'!$M$8,AZ35,0)</f>
        <v>0</v>
      </c>
      <c r="BA38" s="95">
        <f>IF(AND(BA32&gt;=1,BA32&lt;=3,BA33&gt;=0),-BA36*MAX(0,MIN(1,CHOOSE(BA32,Rollover!$Q$8,Rollover!$AD$8,Rollover!$AQ$8)-BA33)),0)-IF(BA$6&lt;='Rent Roll'!$M$8,BA35,0)</f>
        <v>0</v>
      </c>
      <c r="BB38" s="95">
        <f>IF(AND(BB32&gt;=1,BB32&lt;=3,BB33&gt;=0),-BB36*MAX(0,MIN(1,CHOOSE(BB32,Rollover!$Q$8,Rollover!$AD$8,Rollover!$AQ$8)-BB33)),0)-IF(BB$6&lt;='Rent Roll'!$M$8,BB35,0)</f>
        <v>0</v>
      </c>
      <c r="BC38" s="95">
        <f>IF(AND(BC32&gt;=1,BC32&lt;=3,BC33&gt;=0),-BC36*MAX(0,MIN(1,CHOOSE(BC32,Rollover!$Q$8,Rollover!$AD$8,Rollover!$AQ$8)-BC33)),0)-IF(BC$6&lt;='Rent Roll'!$M$8,BC35,0)</f>
        <v>0</v>
      </c>
      <c r="BD38" s="95">
        <f>IF(AND(BD32&gt;=1,BD32&lt;=3,BD33&gt;=0),-BD36*MAX(0,MIN(1,CHOOSE(BD32,Rollover!$Q$8,Rollover!$AD$8,Rollover!$AQ$8)-BD33)),0)-IF(BD$6&lt;='Rent Roll'!$M$8,BD35,0)</f>
        <v>0</v>
      </c>
      <c r="BE38" s="95">
        <f>IF(AND(BE32&gt;=1,BE32&lt;=3,BE33&gt;=0),-BE36*MAX(0,MIN(1,CHOOSE(BE32,Rollover!$Q$8,Rollover!$AD$8,Rollover!$AQ$8)-BE33)),0)-IF(BE$6&lt;='Rent Roll'!$M$8,BE35,0)</f>
        <v>0</v>
      </c>
      <c r="BF38" s="95">
        <f>IF(AND(BF32&gt;=1,BF32&lt;=3,BF33&gt;=0),-BF36*MAX(0,MIN(1,CHOOSE(BF32,Rollover!$Q$8,Rollover!$AD$8,Rollover!$AQ$8)-BF33)),0)-IF(BF$6&lt;='Rent Roll'!$M$8,BF35,0)</f>
        <v>0</v>
      </c>
      <c r="BG38" s="95">
        <f>IF(AND(BG32&gt;=1,BG32&lt;=3,BG33&gt;=0),-BG36*MAX(0,MIN(1,CHOOSE(BG32,Rollover!$Q$8,Rollover!$AD$8,Rollover!$AQ$8)-BG33)),0)-IF(BG$6&lt;='Rent Roll'!$M$8,BG35,0)</f>
        <v>0</v>
      </c>
      <c r="BH38" s="95">
        <f>IF(AND(BH32&gt;=1,BH32&lt;=3,BH33&gt;=0),-BH36*MAX(0,MIN(1,CHOOSE(BH32,Rollover!$Q$8,Rollover!$AD$8,Rollover!$AQ$8)-BH33)),0)-IF(BH$6&lt;='Rent Roll'!$M$8,BH35,0)</f>
        <v>0</v>
      </c>
      <c r="BI38" s="95">
        <f>IF(AND(BI32&gt;=1,BI32&lt;=3,BI33&gt;=0),-BI36*MAX(0,MIN(1,CHOOSE(BI32,Rollover!$Q$8,Rollover!$AD$8,Rollover!$AQ$8)-BI33)),0)-IF(BI$6&lt;='Rent Roll'!$M$8,BI35,0)</f>
        <v>0</v>
      </c>
      <c r="BJ38" s="95">
        <f>IF(AND(BJ32&gt;=1,BJ32&lt;=3,BJ33&gt;=0),-BJ36*MAX(0,MIN(1,CHOOSE(BJ32,Rollover!$Q$8,Rollover!$AD$8,Rollover!$AQ$8)-BJ33)),0)-IF(BJ$6&lt;='Rent Roll'!$M$8,BJ35,0)</f>
        <v>0</v>
      </c>
      <c r="BK38" s="95">
        <f>IF(AND(BK32&gt;=1,BK32&lt;=3,BK33&gt;=0),-BK36*MAX(0,MIN(1,CHOOSE(BK32,Rollover!$Q$8,Rollover!$AD$8,Rollover!$AQ$8)-BK33)),0)-IF(BK$6&lt;='Rent Roll'!$M$8,BK35,0)</f>
        <v>0</v>
      </c>
      <c r="BL38" s="95">
        <f>IF(AND(BL32&gt;=1,BL32&lt;=3,BL33&gt;=0),-BL36*MAX(0,MIN(1,CHOOSE(BL32,Rollover!$Q$8,Rollover!$AD$8,Rollover!$AQ$8)-BL33)),0)-IF(BL$6&lt;='Rent Roll'!$M$8,BL35,0)</f>
        <v>0</v>
      </c>
      <c r="BM38" s="95">
        <f>IF(AND(BM32&gt;=1,BM32&lt;=3,BM33&gt;=0),-BM36*MAX(0,MIN(1,CHOOSE(BM32,Rollover!$Q$8,Rollover!$AD$8,Rollover!$AQ$8)-BM33)),0)-IF(BM$6&lt;='Rent Roll'!$M$8,BM35,0)</f>
        <v>0</v>
      </c>
      <c r="BN38" s="95">
        <f>IF(AND(BN32&gt;=1,BN32&lt;=3,BN33&gt;=0),-BN36*MAX(0,MIN(1,CHOOSE(BN32,Rollover!$Q$8,Rollover!$AD$8,Rollover!$AQ$8)-BN33)),0)-IF(BN$6&lt;='Rent Roll'!$M$8,BN35,0)</f>
        <v>0</v>
      </c>
      <c r="BO38" s="95">
        <f>IF(AND(BO32&gt;=1,BO32&lt;=3,BO33&gt;=0),-BO36*MAX(0,MIN(1,CHOOSE(BO32,Rollover!$Q$8,Rollover!$AD$8,Rollover!$AQ$8)-BO33)),0)-IF(BO$6&lt;='Rent Roll'!$M$8,BO35,0)</f>
        <v>0</v>
      </c>
      <c r="BP38" s="95">
        <f>IF(AND(BP32&gt;=1,BP32&lt;=3,BP33&gt;=0),-BP36*MAX(0,MIN(1,CHOOSE(BP32,Rollover!$Q$8,Rollover!$AD$8,Rollover!$AQ$8)-BP33)),0)-IF(BP$6&lt;='Rent Roll'!$M$8,BP35,0)</f>
        <v>0</v>
      </c>
      <c r="BQ38" s="95">
        <f>IF(AND(BQ32&gt;=1,BQ32&lt;=3,BQ33&gt;=0),-BQ36*MAX(0,MIN(1,CHOOSE(BQ32,Rollover!$Q$8,Rollover!$AD$8,Rollover!$AQ$8)-BQ33)),0)-IF(BQ$6&lt;='Rent Roll'!$M$8,BQ35,0)</f>
        <v>0</v>
      </c>
      <c r="BR38" s="95">
        <f>IF(AND(BR32&gt;=1,BR32&lt;=3,BR33&gt;=0),-BR36*MAX(0,MIN(1,CHOOSE(BR32,Rollover!$Q$8,Rollover!$AD$8,Rollover!$AQ$8)-BR33)),0)-IF(BR$6&lt;='Rent Roll'!$M$8,BR35,0)</f>
        <v>0</v>
      </c>
      <c r="BS38" s="95">
        <f>IF(AND(BS32&gt;=1,BS32&lt;=3,BS33&gt;=0),-BS36*MAX(0,MIN(1,CHOOSE(BS32,Rollover!$Q$8,Rollover!$AD$8,Rollover!$AQ$8)-BS33)),0)-IF(BS$6&lt;='Rent Roll'!$M$8,BS35,0)</f>
        <v>0</v>
      </c>
      <c r="BT38" s="95">
        <f>IF(AND(BT32&gt;=1,BT32&lt;=3,BT33&gt;=0),-BT36*MAX(0,MIN(1,CHOOSE(BT32,Rollover!$Q$8,Rollover!$AD$8,Rollover!$AQ$8)-BT33)),0)-IF(BT$6&lt;='Rent Roll'!$M$8,BT35,0)</f>
        <v>0</v>
      </c>
      <c r="BU38" s="95">
        <f>IF(AND(BU32&gt;=1,BU32&lt;=3,BU33&gt;=0),-BU36*MAX(0,MIN(1,CHOOSE(BU32,Rollover!$Q$8,Rollover!$AD$8,Rollover!$AQ$8)-BU33)),0)-IF(BU$6&lt;='Rent Roll'!$M$8,BU35,0)</f>
        <v>0</v>
      </c>
      <c r="BV38" s="95">
        <f>IF(AND(BV32&gt;=1,BV32&lt;=3,BV33&gt;=0),-BV36*MAX(0,MIN(1,CHOOSE(BV32,Rollover!$Q$8,Rollover!$AD$8,Rollover!$AQ$8)-BV33)),0)-IF(BV$6&lt;='Rent Roll'!$M$8,BV35,0)</f>
        <v>0</v>
      </c>
      <c r="BW38" s="95">
        <f>IF(AND(BW32&gt;=1,BW32&lt;=3,BW33&gt;=0),-BW36*MAX(0,MIN(1,CHOOSE(BW32,Rollover!$Q$8,Rollover!$AD$8,Rollover!$AQ$8)-BW33)),0)-IF(BW$6&lt;='Rent Roll'!$M$8,BW35,0)</f>
        <v>0</v>
      </c>
      <c r="BX38" s="95">
        <f>IF(AND(BX32&gt;=1,BX32&lt;=3,BX33&gt;=0),-BX36*MAX(0,MIN(1,CHOOSE(BX32,Rollover!$Q$8,Rollover!$AD$8,Rollover!$AQ$8)-BX33)),0)-IF(BX$6&lt;='Rent Roll'!$M$8,BX35,0)</f>
        <v>0</v>
      </c>
      <c r="BY38" s="95">
        <f>IF(AND(BY32&gt;=1,BY32&lt;=3,BY33&gt;=0),-BY36*MAX(0,MIN(1,CHOOSE(BY32,Rollover!$Q$8,Rollover!$AD$8,Rollover!$AQ$8)-BY33)),0)-IF(BY$6&lt;='Rent Roll'!$M$8,BY35,0)</f>
        <v>0</v>
      </c>
      <c r="BZ38" s="95">
        <f>IF(AND(BZ32&gt;=1,BZ32&lt;=3,BZ33&gt;=0),-BZ36*MAX(0,MIN(1,CHOOSE(BZ32,Rollover!$Q$8,Rollover!$AD$8,Rollover!$AQ$8)-BZ33)),0)-IF(BZ$6&lt;='Rent Roll'!$M$8,BZ35,0)</f>
        <v>0</v>
      </c>
      <c r="CA38" s="95">
        <f>IF(AND(CA32&gt;=1,CA32&lt;=3,CA33&gt;=0),-CA36*MAX(0,MIN(1,CHOOSE(CA32,Rollover!$Q$8,Rollover!$AD$8,Rollover!$AQ$8)-CA33)),0)-IF(CA$6&lt;='Rent Roll'!$M$8,CA35,0)</f>
        <v>0</v>
      </c>
      <c r="CB38" s="95">
        <f>IF(AND(CB32&gt;=1,CB32&lt;=3,CB33&gt;=0),-CB36*MAX(0,MIN(1,CHOOSE(CB32,Rollover!$Q$8,Rollover!$AD$8,Rollover!$AQ$8)-CB33)),0)-IF(CB$6&lt;='Rent Roll'!$M$8,CB35,0)</f>
        <v>0</v>
      </c>
      <c r="CC38" s="95">
        <f>IF(AND(CC32&gt;=1,CC32&lt;=3,CC33&gt;=0),-CC36*MAX(0,MIN(1,CHOOSE(CC32,Rollover!$Q$8,Rollover!$AD$8,Rollover!$AQ$8)-CC33)),0)-IF(CC$6&lt;='Rent Roll'!$M$8,CC35,0)</f>
        <v>0</v>
      </c>
      <c r="CD38" s="95">
        <f>IF(AND(CD32&gt;=1,CD32&lt;=3,CD33&gt;=0),-CD36*MAX(0,MIN(1,CHOOSE(CD32,Rollover!$Q$8,Rollover!$AD$8,Rollover!$AQ$8)-CD33)),0)-IF(CD$6&lt;='Rent Roll'!$M$8,CD35,0)</f>
        <v>0</v>
      </c>
      <c r="CE38" s="95">
        <f>IF(AND(CE32&gt;=1,CE32&lt;=3,CE33&gt;=0),-CE36*MAX(0,MIN(1,CHOOSE(CE32,Rollover!$Q$8,Rollover!$AD$8,Rollover!$AQ$8)-CE33)),0)-IF(CE$6&lt;='Rent Roll'!$M$8,CE35,0)</f>
        <v>0</v>
      </c>
      <c r="CF38" s="95">
        <f>IF(AND(CF32&gt;=1,CF32&lt;=3,CF33&gt;=0),-CF36*MAX(0,MIN(1,CHOOSE(CF32,Rollover!$Q$8,Rollover!$AD$8,Rollover!$AQ$8)-CF33)),0)-IF(CF$6&lt;='Rent Roll'!$M$8,CF35,0)</f>
        <v>0</v>
      </c>
      <c r="CG38" s="95">
        <f>IF(AND(CG32&gt;=1,CG32&lt;=3,CG33&gt;=0),-CG36*MAX(0,MIN(1,CHOOSE(CG32,Rollover!$Q$8,Rollover!$AD$8,Rollover!$AQ$8)-CG33)),0)-IF(CG$6&lt;='Rent Roll'!$M$8,CG35,0)</f>
        <v>0</v>
      </c>
      <c r="CH38" s="95">
        <f>IF(AND(CH32&gt;=1,CH32&lt;=3,CH33&gt;=0),-CH36*MAX(0,MIN(1,CHOOSE(CH32,Rollover!$Q$8,Rollover!$AD$8,Rollover!$AQ$8)-CH33)),0)-IF(CH$6&lt;='Rent Roll'!$M$8,CH35,0)</f>
        <v>0</v>
      </c>
      <c r="CI38" s="95">
        <f>IF(AND(CI32&gt;=1,CI32&lt;=3,CI33&gt;=0),-CI36*MAX(0,MIN(1,CHOOSE(CI32,Rollover!$Q$8,Rollover!$AD$8,Rollover!$AQ$8)-CI33)),0)-IF(CI$6&lt;='Rent Roll'!$M$8,CI35,0)</f>
        <v>0</v>
      </c>
      <c r="CJ38" s="95">
        <f>IF(AND(CJ32&gt;=1,CJ32&lt;=3,CJ33&gt;=0),-CJ36*MAX(0,MIN(1,CHOOSE(CJ32,Rollover!$Q$8,Rollover!$AD$8,Rollover!$AQ$8)-CJ33)),0)-IF(CJ$6&lt;='Rent Roll'!$M$8,CJ35,0)</f>
        <v>0</v>
      </c>
      <c r="CK38" s="95">
        <f>IF(AND(CK32&gt;=1,CK32&lt;=3,CK33&gt;=0),-CK36*MAX(0,MIN(1,CHOOSE(CK32,Rollover!$Q$8,Rollover!$AD$8,Rollover!$AQ$8)-CK33)),0)-IF(CK$6&lt;='Rent Roll'!$M$8,CK35,0)</f>
        <v>0</v>
      </c>
      <c r="CL38" s="95">
        <f>IF(AND(CL32&gt;=1,CL32&lt;=3,CL33&gt;=0),-CL36*MAX(0,MIN(1,CHOOSE(CL32,Rollover!$Q$8,Rollover!$AD$8,Rollover!$AQ$8)-CL33)),0)-IF(CL$6&lt;='Rent Roll'!$M$8,CL35,0)</f>
        <v>0</v>
      </c>
      <c r="CM38" s="95">
        <f>IF(AND(CM32&gt;=1,CM32&lt;=3,CM33&gt;=0),-CM36*MAX(0,MIN(1,CHOOSE(CM32,Rollover!$Q$8,Rollover!$AD$8,Rollover!$AQ$8)-CM33)),0)-IF(CM$6&lt;='Rent Roll'!$M$8,CM35,0)</f>
        <v>0</v>
      </c>
      <c r="CN38" s="95">
        <f>IF(AND(CN32&gt;=1,CN32&lt;=3,CN33&gt;=0),-CN36*MAX(0,MIN(1,CHOOSE(CN32,Rollover!$Q$8,Rollover!$AD$8,Rollover!$AQ$8)-CN33)),0)-IF(CN$6&lt;='Rent Roll'!$M$8,CN35,0)</f>
        <v>0</v>
      </c>
      <c r="CO38" s="95">
        <f>IF(AND(CO32&gt;=1,CO32&lt;=3,CO33&gt;=0),-CO36*MAX(0,MIN(1,CHOOSE(CO32,Rollover!$Q$8,Rollover!$AD$8,Rollover!$AQ$8)-CO33)),0)-IF(CO$6&lt;='Rent Roll'!$M$8,CO35,0)</f>
        <v>0</v>
      </c>
      <c r="CP38" s="95">
        <f>IF(AND(CP32&gt;=1,CP32&lt;=3,CP33&gt;=0),-CP36*MAX(0,MIN(1,CHOOSE(CP32,Rollover!$Q$8,Rollover!$AD$8,Rollover!$AQ$8)-CP33)),0)-IF(CP$6&lt;='Rent Roll'!$M$8,CP35,0)</f>
        <v>0</v>
      </c>
      <c r="CQ38" s="95">
        <f>IF(AND(CQ32&gt;=1,CQ32&lt;=3,CQ33&gt;=0),-CQ36*MAX(0,MIN(1,CHOOSE(CQ32,Rollover!$Q$8,Rollover!$AD$8,Rollover!$AQ$8)-CQ33)),0)-IF(CQ$6&lt;='Rent Roll'!$M$8,CQ35,0)</f>
        <v>0</v>
      </c>
      <c r="CR38" s="95">
        <f>IF(AND(CR32&gt;=1,CR32&lt;=3,CR33&gt;=0),-CR36*MAX(0,MIN(1,CHOOSE(CR32,Rollover!$Q$8,Rollover!$AD$8,Rollover!$AQ$8)-CR33)),0)-IF(CR$6&lt;='Rent Roll'!$M$8,CR35,0)</f>
        <v>0</v>
      </c>
      <c r="CS38" s="95">
        <f>IF(AND(CS32&gt;=1,CS32&lt;=3,CS33&gt;=0),-CS36*MAX(0,MIN(1,CHOOSE(CS32,Rollover!$Q$8,Rollover!$AD$8,Rollover!$AQ$8)-CS33)),0)-IF(CS$6&lt;='Rent Roll'!$M$8,CS35,0)</f>
        <v>0</v>
      </c>
      <c r="CT38" s="95">
        <f>IF(AND(CT32&gt;=1,CT32&lt;=3,CT33&gt;=0),-CT36*MAX(0,MIN(1,CHOOSE(CT32,Rollover!$Q$8,Rollover!$AD$8,Rollover!$AQ$8)-CT33)),0)-IF(CT$6&lt;='Rent Roll'!$M$8,CT35,0)</f>
        <v>0</v>
      </c>
      <c r="CU38" s="95">
        <f>IF(AND(CU32&gt;=1,CU32&lt;=3,CU33&gt;=0),-CU36*MAX(0,MIN(1,CHOOSE(CU32,Rollover!$Q$8,Rollover!$AD$8,Rollover!$AQ$8)-CU33)),0)-IF(CU$6&lt;='Rent Roll'!$M$8,CU35,0)</f>
        <v>0</v>
      </c>
      <c r="CV38" s="95">
        <f>IF(AND(CV32&gt;=1,CV32&lt;=3,CV33&gt;=0),-CV36*MAX(0,MIN(1,CHOOSE(CV32,Rollover!$Q$8,Rollover!$AD$8,Rollover!$AQ$8)-CV33)),0)-IF(CV$6&lt;='Rent Roll'!$M$8,CV35,0)</f>
        <v>0</v>
      </c>
      <c r="CW38" s="95">
        <f>IF(AND(CW32&gt;=1,CW32&lt;=3,CW33&gt;=0),-CW36*MAX(0,MIN(1,CHOOSE(CW32,Rollover!$Q$8,Rollover!$AD$8,Rollover!$AQ$8)-CW33)),0)-IF(CW$6&lt;='Rent Roll'!$M$8,CW35,0)</f>
        <v>0</v>
      </c>
      <c r="CX38" s="95">
        <f>IF(AND(CX32&gt;=1,CX32&lt;=3,CX33&gt;=0),-CX36*MAX(0,MIN(1,CHOOSE(CX32,Rollover!$Q$8,Rollover!$AD$8,Rollover!$AQ$8)-CX33)),0)-IF(CX$6&lt;='Rent Roll'!$M$8,CX35,0)</f>
        <v>0</v>
      </c>
      <c r="CY38" s="95">
        <f>IF(AND(CY32&gt;=1,CY32&lt;=3,CY33&gt;=0),-CY36*MAX(0,MIN(1,CHOOSE(CY32,Rollover!$Q$8,Rollover!$AD$8,Rollover!$AQ$8)-CY33)),0)-IF(CY$6&lt;='Rent Roll'!$M$8,CY35,0)</f>
        <v>0</v>
      </c>
      <c r="CZ38" s="95">
        <f>IF(AND(CZ32&gt;=1,CZ32&lt;=3,CZ33&gt;=0),-CZ36*MAX(0,MIN(1,CHOOSE(CZ32,Rollover!$Q$8,Rollover!$AD$8,Rollover!$AQ$8)-CZ33)),0)-IF(CZ$6&lt;='Rent Roll'!$M$8,CZ35,0)</f>
        <v>0</v>
      </c>
      <c r="DA38" s="95">
        <f>IF(AND(DA32&gt;=1,DA32&lt;=3,DA33&gt;=0),-DA36*MAX(0,MIN(1,CHOOSE(DA32,Rollover!$Q$8,Rollover!$AD$8,Rollover!$AQ$8)-DA33)),0)-IF(DA$6&lt;='Rent Roll'!$M$8,DA35,0)</f>
        <v>0</v>
      </c>
      <c r="DB38" s="95">
        <f>IF(AND(DB32&gt;=1,DB32&lt;=3,DB33&gt;=0),-DB36*MAX(0,MIN(1,CHOOSE(DB32,Rollover!$Q$8,Rollover!$AD$8,Rollover!$AQ$8)-DB33)),0)-IF(DB$6&lt;='Rent Roll'!$M$8,DB35,0)</f>
        <v>0</v>
      </c>
      <c r="DC38" s="95">
        <f>IF(AND(DC32&gt;=1,DC32&lt;=3,DC33&gt;=0),-DC36*MAX(0,MIN(1,CHOOSE(DC32,Rollover!$Q$8,Rollover!$AD$8,Rollover!$AQ$8)-DC33)),0)-IF(DC$6&lt;='Rent Roll'!$M$8,DC35,0)</f>
        <v>0</v>
      </c>
      <c r="DD38" s="95">
        <f>IF(AND(DD32&gt;=1,DD32&lt;=3,DD33&gt;=0),-DD36*MAX(0,MIN(1,CHOOSE(DD32,Rollover!$Q$8,Rollover!$AD$8,Rollover!$AQ$8)-DD33)),0)-IF(DD$6&lt;='Rent Roll'!$M$8,DD35,0)</f>
        <v>0</v>
      </c>
      <c r="DE38" s="95">
        <f>IF(AND(DE32&gt;=1,DE32&lt;=3,DE33&gt;=0),-DE36*MAX(0,MIN(1,CHOOSE(DE32,Rollover!$Q$8,Rollover!$AD$8,Rollover!$AQ$8)-DE33)),0)-IF(DE$6&lt;='Rent Roll'!$M$8,DE35,0)</f>
        <v>0</v>
      </c>
      <c r="DF38" s="95">
        <f>IF(AND(DF32&gt;=1,DF32&lt;=3,DF33&gt;=0),-DF36*MAX(0,MIN(1,CHOOSE(DF32,Rollover!$Q$8,Rollover!$AD$8,Rollover!$AQ$8)-DF33)),0)-IF(DF$6&lt;='Rent Roll'!$M$8,DF35,0)</f>
        <v>0</v>
      </c>
      <c r="DG38" s="95">
        <f>IF(AND(DG32&gt;=1,DG32&lt;=3,DG33&gt;=0),-DG36*MAX(0,MIN(1,CHOOSE(DG32,Rollover!$Q$8,Rollover!$AD$8,Rollover!$AQ$8)-DG33)),0)-IF(DG$6&lt;='Rent Roll'!$M$8,DG35,0)</f>
        <v>0</v>
      </c>
      <c r="DH38" s="95">
        <f>IF(AND(DH32&gt;=1,DH32&lt;=3,DH33&gt;=0),-DH36*MAX(0,MIN(1,CHOOSE(DH32,Rollover!$Q$8,Rollover!$AD$8,Rollover!$AQ$8)-DH33)),0)-IF(DH$6&lt;='Rent Roll'!$M$8,DH35,0)</f>
        <v>0</v>
      </c>
      <c r="DI38" s="95">
        <f>IF(AND(DI32&gt;=1,DI32&lt;=3,DI33&gt;=0),-DI36*MAX(0,MIN(1,CHOOSE(DI32,Rollover!$Q$8,Rollover!$AD$8,Rollover!$AQ$8)-DI33)),0)-IF(DI$6&lt;='Rent Roll'!$M$8,DI35,0)</f>
        <v>0</v>
      </c>
      <c r="DJ38" s="95">
        <f>IF(AND(DJ32&gt;=1,DJ32&lt;=3,DJ33&gt;=0),-DJ36*MAX(0,MIN(1,CHOOSE(DJ32,Rollover!$Q$8,Rollover!$AD$8,Rollover!$AQ$8)-DJ33)),0)-IF(DJ$6&lt;='Rent Roll'!$M$8,DJ35,0)</f>
        <v>0</v>
      </c>
      <c r="DK38" s="95">
        <f>IF(AND(DK32&gt;=1,DK32&lt;=3,DK33&gt;=0),-DK36*MAX(0,MIN(1,CHOOSE(DK32,Rollover!$Q$8,Rollover!$AD$8,Rollover!$AQ$8)-DK33)),0)-IF(DK$6&lt;='Rent Roll'!$M$8,DK35,0)</f>
        <v>0</v>
      </c>
      <c r="DL38" s="95">
        <f>IF(AND(DL32&gt;=1,DL32&lt;=3,DL33&gt;=0),-DL36*MAX(0,MIN(1,CHOOSE(DL32,Rollover!$Q$8,Rollover!$AD$8,Rollover!$AQ$8)-DL33)),0)-IF(DL$6&lt;='Rent Roll'!$M$8,DL35,0)</f>
        <v>0</v>
      </c>
      <c r="DM38" s="95">
        <f>IF(AND(DM32&gt;=1,DM32&lt;=3,DM33&gt;=0),-DM36*MAX(0,MIN(1,CHOOSE(DM32,Rollover!$Q$8,Rollover!$AD$8,Rollover!$AQ$8)-DM33)),0)-IF(DM$6&lt;='Rent Roll'!$M$8,DM35,0)</f>
        <v>0</v>
      </c>
      <c r="DN38" s="95">
        <f>IF(AND(DN32&gt;=1,DN32&lt;=3,DN33&gt;=0),-DN36*MAX(0,MIN(1,CHOOSE(DN32,Rollover!$Q$8,Rollover!$AD$8,Rollover!$AQ$8)-DN33)),0)-IF(DN$6&lt;='Rent Roll'!$M$8,DN35,0)</f>
        <v>-21626.615521969736</v>
      </c>
      <c r="DO38" s="95">
        <f>IF(AND(DO32&gt;=1,DO32&lt;=3,DO33&gt;=0),-DO36*MAX(0,MIN(1,CHOOSE(DO32,Rollover!$Q$8,Rollover!$AD$8,Rollover!$AQ$8)-DO33)),0)-IF(DO$6&lt;='Rent Roll'!$M$8,DO35,0)</f>
        <v>-21626.615521969736</v>
      </c>
      <c r="DP38" s="95">
        <f>IF(AND(DP32&gt;=1,DP32&lt;=3,DP33&gt;=0),-DP36*MAX(0,MIN(1,CHOOSE(DP32,Rollover!$Q$8,Rollover!$AD$8,Rollover!$AQ$8)-DP33)),0)-IF(DP$6&lt;='Rent Roll'!$M$8,DP35,0)</f>
        <v>-21626.615521969736</v>
      </c>
      <c r="DQ38" s="95">
        <f>IF(AND(DQ32&gt;=1,DQ32&lt;=3,DQ33&gt;=0),-DQ36*MAX(0,MIN(1,CHOOSE(DQ32,Rollover!$Q$8,Rollover!$AD$8,Rollover!$AQ$8)-DQ33)),0)-IF(DQ$6&lt;='Rent Roll'!$M$8,DQ35,0)</f>
        <v>-12435.303925132603</v>
      </c>
      <c r="DR38" s="95">
        <f>IF(AND(DR32&gt;=1,DR32&lt;=3,DR33&gt;=0),-DR36*MAX(0,MIN(1,CHOOSE(DR32,Rollover!$Q$8,Rollover!$AD$8,Rollover!$AQ$8)-DR33)),0)-IF(DR$6&lt;='Rent Roll'!$M$8,DR35,0)</f>
        <v>0</v>
      </c>
      <c r="DS38" s="95">
        <f>IF(AND(DS32&gt;=1,DS32&lt;=3,DS33&gt;=0),-DS36*MAX(0,MIN(1,CHOOSE(DS32,Rollover!$Q$8,Rollover!$AD$8,Rollover!$AQ$8)-DS33)),0)-IF(DS$6&lt;='Rent Roll'!$M$8,DS35,0)</f>
        <v>0</v>
      </c>
      <c r="DT38" s="95">
        <f>IF(AND(DT32&gt;=1,DT32&lt;=3,DT33&gt;=0),-DT36*MAX(0,MIN(1,CHOOSE(DT32,Rollover!$Q$8,Rollover!$AD$8,Rollover!$AQ$8)-DT33)),0)-IF(DT$6&lt;='Rent Roll'!$M$8,DT35,0)</f>
        <v>0</v>
      </c>
      <c r="DU38" s="95">
        <f>IF(AND(DU32&gt;=1,DU32&lt;=3,DU33&gt;=0),-DU36*MAX(0,MIN(1,CHOOSE(DU32,Rollover!$Q$8,Rollover!$AD$8,Rollover!$AQ$8)-DU33)),0)-IF(DU$6&lt;='Rent Roll'!$M$8,DU35,0)</f>
        <v>0</v>
      </c>
      <c r="DV38" s="95">
        <f>IF(AND(DV32&gt;=1,DV32&lt;=3,DV33&gt;=0),-DV36*MAX(0,MIN(1,CHOOSE(DV32,Rollover!$Q$8,Rollover!$AD$8,Rollover!$AQ$8)-DV33)),0)-IF(DV$6&lt;='Rent Roll'!$M$8,DV35,0)</f>
        <v>0</v>
      </c>
      <c r="DW38" s="95">
        <f>IF(AND(DW32&gt;=1,DW32&lt;=3,DW33&gt;=0),-DW36*MAX(0,MIN(1,CHOOSE(DW32,Rollover!$Q$8,Rollover!$AD$8,Rollover!$AQ$8)-DW33)),0)-IF(DW$6&lt;='Rent Roll'!$M$8,DW35,0)</f>
        <v>0</v>
      </c>
      <c r="DX38" s="95">
        <f>IF(AND(DX32&gt;=1,DX32&lt;=3,DX33&gt;=0),-DX36*MAX(0,MIN(1,CHOOSE(DX32,Rollover!$Q$8,Rollover!$AD$8,Rollover!$AQ$8)-DX33)),0)-IF(DX$6&lt;='Rent Roll'!$M$8,DX35,0)</f>
        <v>0</v>
      </c>
      <c r="DY38" s="95">
        <f>IF(AND(DY32&gt;=1,DY32&lt;=3,DY33&gt;=0),-DY36*MAX(0,MIN(1,CHOOSE(DY32,Rollover!$Q$8,Rollover!$AD$8,Rollover!$AQ$8)-DY33)),0)-IF(DY$6&lt;='Rent Roll'!$M$8,DY35,0)</f>
        <v>0</v>
      </c>
      <c r="DZ38" s="95">
        <f>IF(AND(DZ32&gt;=1,DZ32&lt;=3,DZ33&gt;=0),-DZ36*MAX(0,MIN(1,CHOOSE(DZ32,Rollover!$Q$8,Rollover!$AD$8,Rollover!$AQ$8)-DZ33)),0)-IF(DZ$6&lt;='Rent Roll'!$M$8,DZ35,0)</f>
        <v>0</v>
      </c>
      <c r="EA38" s="95">
        <f>IF(AND(EA32&gt;=1,EA32&lt;=3,EA33&gt;=0),-EA36*MAX(0,MIN(1,CHOOSE(EA32,Rollover!$Q$8,Rollover!$AD$8,Rollover!$AQ$8)-EA33)),0)-IF(EA$6&lt;='Rent Roll'!$M$8,EA35,0)</f>
        <v>0</v>
      </c>
      <c r="EB38" s="95">
        <f>IF(AND(EB32&gt;=1,EB32&lt;=3,EB33&gt;=0),-EB36*MAX(0,MIN(1,CHOOSE(EB32,Rollover!$Q$8,Rollover!$AD$8,Rollover!$AQ$8)-EB33)),0)-IF(EB$6&lt;='Rent Roll'!$M$8,EB35,0)</f>
        <v>0</v>
      </c>
      <c r="EC38" s="95">
        <f>IF(AND(EC32&gt;=1,EC32&lt;=3,EC33&gt;=0),-EC36*MAX(0,MIN(1,CHOOSE(EC32,Rollover!$Q$8,Rollover!$AD$8,Rollover!$AQ$8)-EC33)),0)-IF(EC$6&lt;='Rent Roll'!$M$8,EC35,0)</f>
        <v>0</v>
      </c>
      <c r="ED38" s="95">
        <f>IF(AND(ED32&gt;=1,ED32&lt;=3,ED33&gt;=0),-ED36*MAX(0,MIN(1,CHOOSE(ED32,Rollover!$Q$8,Rollover!$AD$8,Rollover!$AQ$8)-ED33)),0)-IF(ED$6&lt;='Rent Roll'!$M$8,ED35,0)</f>
        <v>0</v>
      </c>
      <c r="EE38" s="95">
        <f>IF(AND(EE32&gt;=1,EE32&lt;=3,EE33&gt;=0),-EE36*MAX(0,MIN(1,CHOOSE(EE32,Rollover!$Q$8,Rollover!$AD$8,Rollover!$AQ$8)-EE33)),0)-IF(EE$6&lt;='Rent Roll'!$M$8,EE35,0)</f>
        <v>0</v>
      </c>
      <c r="EF38" s="95">
        <f>IF(AND(EF32&gt;=1,EF32&lt;=3,EF33&gt;=0),-EF36*MAX(0,MIN(1,CHOOSE(EF32,Rollover!$Q$8,Rollover!$AD$8,Rollover!$AQ$8)-EF33)),0)-IF(EF$6&lt;='Rent Roll'!$M$8,EF35,0)</f>
        <v>0</v>
      </c>
      <c r="EG38" s="95">
        <f>IF(AND(EG32&gt;=1,EG32&lt;=3,EG33&gt;=0),-EG36*MAX(0,MIN(1,CHOOSE(EG32,Rollover!$Q$8,Rollover!$AD$8,Rollover!$AQ$8)-EG33)),0)-IF(EG$6&lt;='Rent Roll'!$M$8,EG35,0)</f>
        <v>0</v>
      </c>
      <c r="EH38" s="95">
        <f>IF(AND(EH32&gt;=1,EH32&lt;=3,EH33&gt;=0),-EH36*MAX(0,MIN(1,CHOOSE(EH32,Rollover!$Q$8,Rollover!$AD$8,Rollover!$AQ$8)-EH33)),0)-IF(EH$6&lt;='Rent Roll'!$M$8,EH35,0)</f>
        <v>0</v>
      </c>
      <c r="EI38" s="95">
        <f>IF(AND(EI32&gt;=1,EI32&lt;=3,EI33&gt;=0),-EI36*MAX(0,MIN(1,CHOOSE(EI32,Rollover!$Q$8,Rollover!$AD$8,Rollover!$AQ$8)-EI33)),0)-IF(EI$6&lt;='Rent Roll'!$M$8,EI35,0)</f>
        <v>0</v>
      </c>
    </row>
    <row r="39">
      <c r="B39" t="s" s="23">
        <v>53</v>
      </c>
      <c r="C39" t="s" s="118">
        <v>10</v>
      </c>
      <c r="D39" t="s" s="118">
        <v>434</v>
      </c>
      <c r="H39" s="95">
        <f>'Rent Roll'!$G$8*IF(H32=0,IF('Rent Roll'!$N$8="NNN",'Rent Roll'!$F$8*H$15,IF('Rent Roll'!$N$8="NNN capped",'Rent Roll'!$F$8*(H$12+H$13)+MIN('Rent Roll'!$F$8*H$14,'Rent Roll'!$O$8*(1+Assumptions!$C$64)^(H$8-'Rent Roll'!$P$8)*'Rent Roll'!$E$8/12),0)),IF(AND(H32&lt;=3,H33&gt;=0),'Rent Roll'!$F$8*H$15,0))</f>
        <v>8022.20391304348</v>
      </c>
      <c r="I39" s="95">
        <f>'Rent Roll'!$G$8*IF(I32=0,IF('Rent Roll'!$N$8="NNN",'Rent Roll'!$F$8*I$15,IF('Rent Roll'!$N$8="NNN capped",'Rent Roll'!$F$8*(I$12+I$13)+MIN('Rent Roll'!$F$8*I$14,'Rent Roll'!$O$8*(1+Assumptions!$C$64)^(I$8-'Rent Roll'!$P$8)*'Rent Roll'!$E$8/12),0)),IF(AND(I32&lt;=3,I33&gt;=0),'Rent Roll'!$F$8*I$15,0))</f>
        <v>8022.20391304348</v>
      </c>
      <c r="J39" s="95">
        <f>'Rent Roll'!$G$8*IF(J32=0,IF('Rent Roll'!$N$8="NNN",'Rent Roll'!$F$8*J$15,IF('Rent Roll'!$N$8="NNN capped",'Rent Roll'!$F$8*(J$12+J$13)+MIN('Rent Roll'!$F$8*J$14,'Rent Roll'!$O$8*(1+Assumptions!$C$64)^(J$8-'Rent Roll'!$P$8)*'Rent Roll'!$E$8/12),0)),IF(AND(J32&lt;=3,J33&gt;=0),'Rent Roll'!$F$8*J$15,0))</f>
        <v>8022.20391304348</v>
      </c>
      <c r="K39" s="95">
        <f>'Rent Roll'!$G$8*IF(K32=0,IF('Rent Roll'!$N$8="NNN",'Rent Roll'!$F$8*K$15,IF('Rent Roll'!$N$8="NNN capped",'Rent Roll'!$F$8*(K$12+K$13)+MIN('Rent Roll'!$F$8*K$14,'Rent Roll'!$O$8*(1+Assumptions!$C$64)^(K$8-'Rent Roll'!$P$8)*'Rent Roll'!$E$8/12),0)),IF(AND(K32&lt;=3,K33&gt;=0),'Rent Roll'!$F$8*K$15,0))</f>
        <v>8022.20391304348</v>
      </c>
      <c r="L39" s="95">
        <f>'Rent Roll'!$G$8*IF(L32=0,IF('Rent Roll'!$N$8="NNN",'Rent Roll'!$F$8*L$15,IF('Rent Roll'!$N$8="NNN capped",'Rent Roll'!$F$8*(L$12+L$13)+MIN('Rent Roll'!$F$8*L$14,'Rent Roll'!$O$8*(1+Assumptions!$C$64)^(L$8-'Rent Roll'!$P$8)*'Rent Roll'!$E$8/12),0)),IF(AND(L32&lt;=3,L33&gt;=0),'Rent Roll'!$F$8*L$15,0))</f>
        <v>8022.20391304348</v>
      </c>
      <c r="M39" s="95">
        <f>'Rent Roll'!$G$8*IF(M32=0,IF('Rent Roll'!$N$8="NNN",'Rent Roll'!$F$8*M$15,IF('Rent Roll'!$N$8="NNN capped",'Rent Roll'!$F$8*(M$12+M$13)+MIN('Rent Roll'!$F$8*M$14,'Rent Roll'!$O$8*(1+Assumptions!$C$64)^(M$8-'Rent Roll'!$P$8)*'Rent Roll'!$E$8/12),0)),IF(AND(M32&lt;=3,M33&gt;=0),'Rent Roll'!$F$8*M$15,0))</f>
        <v>8022.20391304348</v>
      </c>
      <c r="N39" s="95">
        <f>'Rent Roll'!$G$8*IF(N32=0,IF('Rent Roll'!$N$8="NNN",'Rent Roll'!$F$8*N$15,IF('Rent Roll'!$N$8="NNN capped",'Rent Roll'!$F$8*(N$12+N$13)+MIN('Rent Roll'!$F$8*N$14,'Rent Roll'!$O$8*(1+Assumptions!$C$64)^(N$8-'Rent Roll'!$P$8)*'Rent Roll'!$E$8/12),0)),IF(AND(N32&lt;=3,N33&gt;=0),'Rent Roll'!$F$8*N$15,0))</f>
        <v>8022.20391304348</v>
      </c>
      <c r="O39" s="95">
        <f>'Rent Roll'!$G$8*IF(O32=0,IF('Rent Roll'!$N$8="NNN",'Rent Roll'!$F$8*O$15,IF('Rent Roll'!$N$8="NNN capped",'Rent Roll'!$F$8*(O$12+O$13)+MIN('Rent Roll'!$F$8*O$14,'Rent Roll'!$O$8*(1+Assumptions!$C$64)^(O$8-'Rent Roll'!$P$8)*'Rent Roll'!$E$8/12),0)),IF(AND(O32&lt;=3,O33&gt;=0),'Rent Roll'!$F$8*O$15,0))</f>
        <v>8022.20391304348</v>
      </c>
      <c r="P39" s="95">
        <f>'Rent Roll'!$G$8*IF(P32=0,IF('Rent Roll'!$N$8="NNN",'Rent Roll'!$F$8*P$15,IF('Rent Roll'!$N$8="NNN capped",'Rent Roll'!$F$8*(P$12+P$13)+MIN('Rent Roll'!$F$8*P$14,'Rent Roll'!$O$8*(1+Assumptions!$C$64)^(P$8-'Rent Roll'!$P$8)*'Rent Roll'!$E$8/12),0)),IF(AND(P32&lt;=3,P33&gt;=0),'Rent Roll'!$F$8*P$15,0))</f>
        <v>8022.20391304348</v>
      </c>
      <c r="Q39" s="95">
        <f>'Rent Roll'!$G$8*IF(Q32=0,IF('Rent Roll'!$N$8="NNN",'Rent Roll'!$F$8*Q$15,IF('Rent Roll'!$N$8="NNN capped",'Rent Roll'!$F$8*(Q$12+Q$13)+MIN('Rent Roll'!$F$8*Q$14,'Rent Roll'!$O$8*(1+Assumptions!$C$64)^(Q$8-'Rent Roll'!$P$8)*'Rent Roll'!$E$8/12),0)),IF(AND(Q32&lt;=3,Q33&gt;=0),'Rent Roll'!$F$8*Q$15,0))</f>
        <v>8022.20391304348</v>
      </c>
      <c r="R39" s="95">
        <f>'Rent Roll'!$G$8*IF(R32=0,IF('Rent Roll'!$N$8="NNN",'Rent Roll'!$F$8*R$15,IF('Rent Roll'!$N$8="NNN capped",'Rent Roll'!$F$8*(R$12+R$13)+MIN('Rent Roll'!$F$8*R$14,'Rent Roll'!$O$8*(1+Assumptions!$C$64)^(R$8-'Rent Roll'!$P$8)*'Rent Roll'!$E$8/12),0)),IF(AND(R32&lt;=3,R33&gt;=0),'Rent Roll'!$F$8*R$15,0))</f>
        <v>8022.20391304348</v>
      </c>
      <c r="S39" s="95">
        <f>'Rent Roll'!$G$8*IF(S32=0,IF('Rent Roll'!$N$8="NNN",'Rent Roll'!$F$8*S$15,IF('Rent Roll'!$N$8="NNN capped",'Rent Roll'!$F$8*(S$12+S$13)+MIN('Rent Roll'!$F$8*S$14,'Rent Roll'!$O$8*(1+Assumptions!$C$64)^(S$8-'Rent Roll'!$P$8)*'Rent Roll'!$E$8/12),0)),IF(AND(S32&lt;=3,S33&gt;=0),'Rent Roll'!$F$8*S$15,0))</f>
        <v>8022.20391304348</v>
      </c>
      <c r="T39" s="95">
        <f>'Rent Roll'!$G$8*IF(T32=0,IF('Rent Roll'!$N$8="NNN",'Rent Roll'!$F$8*T$15,IF('Rent Roll'!$N$8="NNN capped",'Rent Roll'!$F$8*(T$12+T$13)+MIN('Rent Roll'!$F$8*T$14,'Rent Roll'!$O$8*(1+Assumptions!$C$64)^(T$8-'Rent Roll'!$P$8)*'Rent Roll'!$E$8/12),0)),IF(AND(T32&lt;=3,T33&gt;=0),'Rent Roll'!$F$8*T$15,0))</f>
        <v>8206.348291304348</v>
      </c>
      <c r="U39" s="95">
        <f>'Rent Roll'!$G$8*IF(U32=0,IF('Rent Roll'!$N$8="NNN",'Rent Roll'!$F$8*U$15,IF('Rent Roll'!$N$8="NNN capped",'Rent Roll'!$F$8*(U$12+U$13)+MIN('Rent Roll'!$F$8*U$14,'Rent Roll'!$O$8*(1+Assumptions!$C$64)^(U$8-'Rent Roll'!$P$8)*'Rent Roll'!$E$8/12),0)),IF(AND(U32&lt;=3,U33&gt;=0),'Rent Roll'!$F$8*U$15,0))</f>
        <v>8206.348291304348</v>
      </c>
      <c r="V39" s="95">
        <f>'Rent Roll'!$G$8*IF(V32=0,IF('Rent Roll'!$N$8="NNN",'Rent Roll'!$F$8*V$15,IF('Rent Roll'!$N$8="NNN capped",'Rent Roll'!$F$8*(V$12+V$13)+MIN('Rent Roll'!$F$8*V$14,'Rent Roll'!$O$8*(1+Assumptions!$C$64)^(V$8-'Rent Roll'!$P$8)*'Rent Roll'!$E$8/12),0)),IF(AND(V32&lt;=3,V33&gt;=0),'Rent Roll'!$F$8*V$15,0))</f>
        <v>8206.348291304348</v>
      </c>
      <c r="W39" s="95">
        <f>'Rent Roll'!$G$8*IF(W32=0,IF('Rent Roll'!$N$8="NNN",'Rent Roll'!$F$8*W$15,IF('Rent Roll'!$N$8="NNN capped",'Rent Roll'!$F$8*(W$12+W$13)+MIN('Rent Roll'!$F$8*W$14,'Rent Roll'!$O$8*(1+Assumptions!$C$64)^(W$8-'Rent Roll'!$P$8)*'Rent Roll'!$E$8/12),0)),IF(AND(W32&lt;=3,W33&gt;=0),'Rent Roll'!$F$8*W$15,0))</f>
        <v>8206.348291304348</v>
      </c>
      <c r="X39" s="95">
        <f>'Rent Roll'!$G$8*IF(X32=0,IF('Rent Roll'!$N$8="NNN",'Rent Roll'!$F$8*X$15,IF('Rent Roll'!$N$8="NNN capped",'Rent Roll'!$F$8*(X$12+X$13)+MIN('Rent Roll'!$F$8*X$14,'Rent Roll'!$O$8*(1+Assumptions!$C$64)^(X$8-'Rent Roll'!$P$8)*'Rent Roll'!$E$8/12),0)),IF(AND(X32&lt;=3,X33&gt;=0),'Rent Roll'!$F$8*X$15,0))</f>
        <v>8206.348291304348</v>
      </c>
      <c r="Y39" s="95">
        <f>'Rent Roll'!$G$8*IF(Y32=0,IF('Rent Roll'!$N$8="NNN",'Rent Roll'!$F$8*Y$15,IF('Rent Roll'!$N$8="NNN capped",'Rent Roll'!$F$8*(Y$12+Y$13)+MIN('Rent Roll'!$F$8*Y$14,'Rent Roll'!$O$8*(1+Assumptions!$C$64)^(Y$8-'Rent Roll'!$P$8)*'Rent Roll'!$E$8/12),0)),IF(AND(Y32&lt;=3,Y33&gt;=0),'Rent Roll'!$F$8*Y$15,0))</f>
        <v>8206.348291304348</v>
      </c>
      <c r="Z39" s="95">
        <f>'Rent Roll'!$G$8*IF(Z32=0,IF('Rent Roll'!$N$8="NNN",'Rent Roll'!$F$8*Z$15,IF('Rent Roll'!$N$8="NNN capped",'Rent Roll'!$F$8*(Z$12+Z$13)+MIN('Rent Roll'!$F$8*Z$14,'Rent Roll'!$O$8*(1+Assumptions!$C$64)^(Z$8-'Rent Roll'!$P$8)*'Rent Roll'!$E$8/12),0)),IF(AND(Z32&lt;=3,Z33&gt;=0),'Rent Roll'!$F$8*Z$15,0))</f>
        <v>0</v>
      </c>
      <c r="AA39" s="95">
        <f>'Rent Roll'!$G$8*IF(AA32=0,IF('Rent Roll'!$N$8="NNN",'Rent Roll'!$F$8*AA$15,IF('Rent Roll'!$N$8="NNN capped",'Rent Roll'!$F$8*(AA$12+AA$13)+MIN('Rent Roll'!$F$8*AA$14,'Rent Roll'!$O$8*(1+Assumptions!$C$64)^(AA$8-'Rent Roll'!$P$8)*'Rent Roll'!$E$8/12),0)),IF(AND(AA32&lt;=3,AA33&gt;=0),'Rent Roll'!$F$8*AA$15,0))</f>
        <v>0</v>
      </c>
      <c r="AB39" s="95">
        <f>'Rent Roll'!$G$8*IF(AB32=0,IF('Rent Roll'!$N$8="NNN",'Rent Roll'!$F$8*AB$15,IF('Rent Roll'!$N$8="NNN capped",'Rent Roll'!$F$8*(AB$12+AB$13)+MIN('Rent Roll'!$F$8*AB$14,'Rent Roll'!$O$8*(1+Assumptions!$C$64)^(AB$8-'Rent Roll'!$P$8)*'Rent Roll'!$E$8/12),0)),IF(AND(AB32&lt;=3,AB33&gt;=0),'Rent Roll'!$F$8*AB$15,0))</f>
        <v>0</v>
      </c>
      <c r="AC39" s="95">
        <f>'Rent Roll'!$G$8*IF(AC32=0,IF('Rent Roll'!$N$8="NNN",'Rent Roll'!$F$8*AC$15,IF('Rent Roll'!$N$8="NNN capped",'Rent Roll'!$F$8*(AC$12+AC$13)+MIN('Rent Roll'!$F$8*AC$14,'Rent Roll'!$O$8*(1+Assumptions!$C$64)^(AC$8-'Rent Roll'!$P$8)*'Rent Roll'!$E$8/12),0)),IF(AND(AC32&lt;=3,AC33&gt;=0),'Rent Roll'!$F$8*AC$15,0))</f>
        <v>0</v>
      </c>
      <c r="AD39" s="95">
        <f>'Rent Roll'!$G$8*IF(AD32=0,IF('Rent Roll'!$N$8="NNN",'Rent Roll'!$F$8*AD$15,IF('Rent Roll'!$N$8="NNN capped",'Rent Roll'!$F$8*(AD$12+AD$13)+MIN('Rent Roll'!$F$8*AD$14,'Rent Roll'!$O$8*(1+Assumptions!$C$64)^(AD$8-'Rent Roll'!$P$8)*'Rent Roll'!$E$8/12),0)),IF(AND(AD32&lt;=3,AD33&gt;=0),'Rent Roll'!$F$8*AD$15,0))</f>
        <v>0</v>
      </c>
      <c r="AE39" s="95">
        <f>'Rent Roll'!$G$8*IF(AE32=0,IF('Rent Roll'!$N$8="NNN",'Rent Roll'!$F$8*AE$15,IF('Rent Roll'!$N$8="NNN capped",'Rent Roll'!$F$8*(AE$12+AE$13)+MIN('Rent Roll'!$F$8*AE$14,'Rent Roll'!$O$8*(1+Assumptions!$C$64)^(AE$8-'Rent Roll'!$P$8)*'Rent Roll'!$E$8/12),0)),IF(AND(AE32&lt;=3,AE33&gt;=0),'Rent Roll'!$F$8*AE$15,0))</f>
        <v>0</v>
      </c>
      <c r="AF39" s="95">
        <f>'Rent Roll'!$G$8*IF(AF32=0,IF('Rent Roll'!$N$8="NNN",'Rent Roll'!$F$8*AF$15,IF('Rent Roll'!$N$8="NNN capped",'Rent Roll'!$F$8*(AF$12+AF$13)+MIN('Rent Roll'!$F$8*AF$14,'Rent Roll'!$O$8*(1+Assumptions!$C$64)^(AF$8-'Rent Roll'!$P$8)*'Rent Roll'!$E$8/12),0)),IF(AND(AF32&lt;=3,AF33&gt;=0),'Rent Roll'!$F$8*AF$15,0))</f>
        <v>8394.886566130433</v>
      </c>
      <c r="AG39" s="95">
        <f>'Rent Roll'!$G$8*IF(AG32=0,IF('Rent Roll'!$N$8="NNN",'Rent Roll'!$F$8*AG$15,IF('Rent Roll'!$N$8="NNN capped",'Rent Roll'!$F$8*(AG$12+AG$13)+MIN('Rent Roll'!$F$8*AG$14,'Rent Roll'!$O$8*(1+Assumptions!$C$64)^(AG$8-'Rent Roll'!$P$8)*'Rent Roll'!$E$8/12),0)),IF(AND(AG32&lt;=3,AG33&gt;=0),'Rent Roll'!$F$8*AG$15,0))</f>
        <v>8394.886566130433</v>
      </c>
      <c r="AH39" s="95">
        <f>'Rent Roll'!$G$8*IF(AH32=0,IF('Rent Roll'!$N$8="NNN",'Rent Roll'!$F$8*AH$15,IF('Rent Roll'!$N$8="NNN capped",'Rent Roll'!$F$8*(AH$12+AH$13)+MIN('Rent Roll'!$F$8*AH$14,'Rent Roll'!$O$8*(1+Assumptions!$C$64)^(AH$8-'Rent Roll'!$P$8)*'Rent Roll'!$E$8/12),0)),IF(AND(AH32&lt;=3,AH33&gt;=0),'Rent Roll'!$F$8*AH$15,0))</f>
        <v>8394.886566130433</v>
      </c>
      <c r="AI39" s="95">
        <f>'Rent Roll'!$G$8*IF(AI32=0,IF('Rent Roll'!$N$8="NNN",'Rent Roll'!$F$8*AI$15,IF('Rent Roll'!$N$8="NNN capped",'Rent Roll'!$F$8*(AI$12+AI$13)+MIN('Rent Roll'!$F$8*AI$14,'Rent Roll'!$O$8*(1+Assumptions!$C$64)^(AI$8-'Rent Roll'!$P$8)*'Rent Roll'!$E$8/12),0)),IF(AND(AI32&lt;=3,AI33&gt;=0),'Rent Roll'!$F$8*AI$15,0))</f>
        <v>8394.886566130433</v>
      </c>
      <c r="AJ39" s="95">
        <f>'Rent Roll'!$G$8*IF(AJ32=0,IF('Rent Roll'!$N$8="NNN",'Rent Roll'!$F$8*AJ$15,IF('Rent Roll'!$N$8="NNN capped",'Rent Roll'!$F$8*(AJ$12+AJ$13)+MIN('Rent Roll'!$F$8*AJ$14,'Rent Roll'!$O$8*(1+Assumptions!$C$64)^(AJ$8-'Rent Roll'!$P$8)*'Rent Roll'!$E$8/12),0)),IF(AND(AJ32&lt;=3,AJ33&gt;=0),'Rent Roll'!$F$8*AJ$15,0))</f>
        <v>8394.886566130433</v>
      </c>
      <c r="AK39" s="95">
        <f>'Rent Roll'!$G$8*IF(AK32=0,IF('Rent Roll'!$N$8="NNN",'Rent Roll'!$F$8*AK$15,IF('Rent Roll'!$N$8="NNN capped",'Rent Roll'!$F$8*(AK$12+AK$13)+MIN('Rent Roll'!$F$8*AK$14,'Rent Roll'!$O$8*(1+Assumptions!$C$64)^(AK$8-'Rent Roll'!$P$8)*'Rent Roll'!$E$8/12),0)),IF(AND(AK32&lt;=3,AK33&gt;=0),'Rent Roll'!$F$8*AK$15,0))</f>
        <v>8394.886566130433</v>
      </c>
      <c r="AL39" s="95">
        <f>'Rent Roll'!$G$8*IF(AL32=0,IF('Rent Roll'!$N$8="NNN",'Rent Roll'!$F$8*AL$15,IF('Rent Roll'!$N$8="NNN capped",'Rent Roll'!$F$8*(AL$12+AL$13)+MIN('Rent Roll'!$F$8*AL$14,'Rent Roll'!$O$8*(1+Assumptions!$C$64)^(AL$8-'Rent Roll'!$P$8)*'Rent Roll'!$E$8/12),0)),IF(AND(AL32&lt;=3,AL33&gt;=0),'Rent Roll'!$F$8*AL$15,0))</f>
        <v>8394.886566130433</v>
      </c>
      <c r="AM39" s="95">
        <f>'Rent Roll'!$G$8*IF(AM32=0,IF('Rent Roll'!$N$8="NNN",'Rent Roll'!$F$8*AM$15,IF('Rent Roll'!$N$8="NNN capped",'Rent Roll'!$F$8*(AM$12+AM$13)+MIN('Rent Roll'!$F$8*AM$14,'Rent Roll'!$O$8*(1+Assumptions!$C$64)^(AM$8-'Rent Roll'!$P$8)*'Rent Roll'!$E$8/12),0)),IF(AND(AM32&lt;=3,AM33&gt;=0),'Rent Roll'!$F$8*AM$15,0))</f>
        <v>8394.886566130433</v>
      </c>
      <c r="AN39" s="95">
        <f>'Rent Roll'!$G$8*IF(AN32=0,IF('Rent Roll'!$N$8="NNN",'Rent Roll'!$F$8*AN$15,IF('Rent Roll'!$N$8="NNN capped",'Rent Roll'!$F$8*(AN$12+AN$13)+MIN('Rent Roll'!$F$8*AN$14,'Rent Roll'!$O$8*(1+Assumptions!$C$64)^(AN$8-'Rent Roll'!$P$8)*'Rent Roll'!$E$8/12),0)),IF(AND(AN32&lt;=3,AN33&gt;=0),'Rent Roll'!$F$8*AN$15,0))</f>
        <v>8394.886566130433</v>
      </c>
      <c r="AO39" s="95">
        <f>'Rent Roll'!$G$8*IF(AO32=0,IF('Rent Roll'!$N$8="NNN",'Rent Roll'!$F$8*AO$15,IF('Rent Roll'!$N$8="NNN capped",'Rent Roll'!$F$8*(AO$12+AO$13)+MIN('Rent Roll'!$F$8*AO$14,'Rent Roll'!$O$8*(1+Assumptions!$C$64)^(AO$8-'Rent Roll'!$P$8)*'Rent Roll'!$E$8/12),0)),IF(AND(AO32&lt;=3,AO33&gt;=0),'Rent Roll'!$F$8*AO$15,0))</f>
        <v>8394.886566130433</v>
      </c>
      <c r="AP39" s="95">
        <f>'Rent Roll'!$G$8*IF(AP32=0,IF('Rent Roll'!$N$8="NNN",'Rent Roll'!$F$8*AP$15,IF('Rent Roll'!$N$8="NNN capped",'Rent Roll'!$F$8*(AP$12+AP$13)+MIN('Rent Roll'!$F$8*AP$14,'Rent Roll'!$O$8*(1+Assumptions!$C$64)^(AP$8-'Rent Roll'!$P$8)*'Rent Roll'!$E$8/12),0)),IF(AND(AP32&lt;=3,AP33&gt;=0),'Rent Roll'!$F$8*AP$15,0))</f>
        <v>8394.886566130433</v>
      </c>
      <c r="AQ39" s="95">
        <f>'Rent Roll'!$G$8*IF(AQ32=0,IF('Rent Roll'!$N$8="NNN",'Rent Roll'!$F$8*AQ$15,IF('Rent Roll'!$N$8="NNN capped",'Rent Roll'!$F$8*(AQ$12+AQ$13)+MIN('Rent Roll'!$F$8*AQ$14,'Rent Roll'!$O$8*(1+Assumptions!$C$64)^(AQ$8-'Rent Roll'!$P$8)*'Rent Roll'!$E$8/12),0)),IF(AND(AQ32&lt;=3,AQ33&gt;=0),'Rent Roll'!$F$8*AQ$15,0))</f>
        <v>8394.886566130433</v>
      </c>
      <c r="AR39" s="95">
        <f>'Rent Roll'!$G$8*IF(AR32=0,IF('Rent Roll'!$N$8="NNN",'Rent Roll'!$F$8*AR$15,IF('Rent Roll'!$N$8="NNN capped",'Rent Roll'!$F$8*(AR$12+AR$13)+MIN('Rent Roll'!$F$8*AR$14,'Rent Roll'!$O$8*(1+Assumptions!$C$64)^(AR$8-'Rent Roll'!$P$8)*'Rent Roll'!$E$8/12),0)),IF(AND(AR32&lt;=3,AR33&gt;=0),'Rent Roll'!$F$8*AR$15,0))</f>
        <v>8587.927945723044</v>
      </c>
      <c r="AS39" s="95">
        <f>'Rent Roll'!$G$8*IF(AS32=0,IF('Rent Roll'!$N$8="NNN",'Rent Roll'!$F$8*AS$15,IF('Rent Roll'!$N$8="NNN capped",'Rent Roll'!$F$8*(AS$12+AS$13)+MIN('Rent Roll'!$F$8*AS$14,'Rent Roll'!$O$8*(1+Assumptions!$C$64)^(AS$8-'Rent Roll'!$P$8)*'Rent Roll'!$E$8/12),0)),IF(AND(AS32&lt;=3,AS33&gt;=0),'Rent Roll'!$F$8*AS$15,0))</f>
        <v>8587.927945723044</v>
      </c>
      <c r="AT39" s="95">
        <f>'Rent Roll'!$G$8*IF(AT32=0,IF('Rent Roll'!$N$8="NNN",'Rent Roll'!$F$8*AT$15,IF('Rent Roll'!$N$8="NNN capped",'Rent Roll'!$F$8*(AT$12+AT$13)+MIN('Rent Roll'!$F$8*AT$14,'Rent Roll'!$O$8*(1+Assumptions!$C$64)^(AT$8-'Rent Roll'!$P$8)*'Rent Roll'!$E$8/12),0)),IF(AND(AT32&lt;=3,AT33&gt;=0),'Rent Roll'!$F$8*AT$15,0))</f>
        <v>8587.927945723044</v>
      </c>
      <c r="AU39" s="95">
        <f>'Rent Roll'!$G$8*IF(AU32=0,IF('Rent Roll'!$N$8="NNN",'Rent Roll'!$F$8*AU$15,IF('Rent Roll'!$N$8="NNN capped",'Rent Roll'!$F$8*(AU$12+AU$13)+MIN('Rent Roll'!$F$8*AU$14,'Rent Roll'!$O$8*(1+Assumptions!$C$64)^(AU$8-'Rent Roll'!$P$8)*'Rent Roll'!$E$8/12),0)),IF(AND(AU32&lt;=3,AU33&gt;=0),'Rent Roll'!$F$8*AU$15,0))</f>
        <v>8587.927945723044</v>
      </c>
      <c r="AV39" s="95">
        <f>'Rent Roll'!$G$8*IF(AV32=0,IF('Rent Roll'!$N$8="NNN",'Rent Roll'!$F$8*AV$15,IF('Rent Roll'!$N$8="NNN capped",'Rent Roll'!$F$8*(AV$12+AV$13)+MIN('Rent Roll'!$F$8*AV$14,'Rent Roll'!$O$8*(1+Assumptions!$C$64)^(AV$8-'Rent Roll'!$P$8)*'Rent Roll'!$E$8/12),0)),IF(AND(AV32&lt;=3,AV33&gt;=0),'Rent Roll'!$F$8*AV$15,0))</f>
        <v>8587.927945723044</v>
      </c>
      <c r="AW39" s="95">
        <f>'Rent Roll'!$G$8*IF(AW32=0,IF('Rent Roll'!$N$8="NNN",'Rent Roll'!$F$8*AW$15,IF('Rent Roll'!$N$8="NNN capped",'Rent Roll'!$F$8*(AW$12+AW$13)+MIN('Rent Roll'!$F$8*AW$14,'Rent Roll'!$O$8*(1+Assumptions!$C$64)^(AW$8-'Rent Roll'!$P$8)*'Rent Roll'!$E$8/12),0)),IF(AND(AW32&lt;=3,AW33&gt;=0),'Rent Roll'!$F$8*AW$15,0))</f>
        <v>8587.927945723044</v>
      </c>
      <c r="AX39" s="95">
        <f>'Rent Roll'!$G$8*IF(AX32=0,IF('Rent Roll'!$N$8="NNN",'Rent Roll'!$F$8*AX$15,IF('Rent Roll'!$N$8="NNN capped",'Rent Roll'!$F$8*(AX$12+AX$13)+MIN('Rent Roll'!$F$8*AX$14,'Rent Roll'!$O$8*(1+Assumptions!$C$64)^(AX$8-'Rent Roll'!$P$8)*'Rent Roll'!$E$8/12),0)),IF(AND(AX32&lt;=3,AX33&gt;=0),'Rent Roll'!$F$8*AX$15,0))</f>
        <v>8587.927945723044</v>
      </c>
      <c r="AY39" s="95">
        <f>'Rent Roll'!$G$8*IF(AY32=0,IF('Rent Roll'!$N$8="NNN",'Rent Roll'!$F$8*AY$15,IF('Rent Roll'!$N$8="NNN capped",'Rent Roll'!$F$8*(AY$12+AY$13)+MIN('Rent Roll'!$F$8*AY$14,'Rent Roll'!$O$8*(1+Assumptions!$C$64)^(AY$8-'Rent Roll'!$P$8)*'Rent Roll'!$E$8/12),0)),IF(AND(AY32&lt;=3,AY33&gt;=0),'Rent Roll'!$F$8*AY$15,0))</f>
        <v>8587.927945723044</v>
      </c>
      <c r="AZ39" s="95">
        <f>'Rent Roll'!$G$8*IF(AZ32=0,IF('Rent Roll'!$N$8="NNN",'Rent Roll'!$F$8*AZ$15,IF('Rent Roll'!$N$8="NNN capped",'Rent Roll'!$F$8*(AZ$12+AZ$13)+MIN('Rent Roll'!$F$8*AZ$14,'Rent Roll'!$O$8*(1+Assumptions!$C$64)^(AZ$8-'Rent Roll'!$P$8)*'Rent Roll'!$E$8/12),0)),IF(AND(AZ32&lt;=3,AZ33&gt;=0),'Rent Roll'!$F$8*AZ$15,0))</f>
        <v>8587.927945723044</v>
      </c>
      <c r="BA39" s="95">
        <f>'Rent Roll'!$G$8*IF(BA32=0,IF('Rent Roll'!$N$8="NNN",'Rent Roll'!$F$8*BA$15,IF('Rent Roll'!$N$8="NNN capped",'Rent Roll'!$F$8*(BA$12+BA$13)+MIN('Rent Roll'!$F$8*BA$14,'Rent Roll'!$O$8*(1+Assumptions!$C$64)^(BA$8-'Rent Roll'!$P$8)*'Rent Roll'!$E$8/12),0)),IF(AND(BA32&lt;=3,BA33&gt;=0),'Rent Roll'!$F$8*BA$15,0))</f>
        <v>8587.927945723044</v>
      </c>
      <c r="BB39" s="95">
        <f>'Rent Roll'!$G$8*IF(BB32=0,IF('Rent Roll'!$N$8="NNN",'Rent Roll'!$F$8*BB$15,IF('Rent Roll'!$N$8="NNN capped",'Rent Roll'!$F$8*(BB$12+BB$13)+MIN('Rent Roll'!$F$8*BB$14,'Rent Roll'!$O$8*(1+Assumptions!$C$64)^(BB$8-'Rent Roll'!$P$8)*'Rent Roll'!$E$8/12),0)),IF(AND(BB32&lt;=3,BB33&gt;=0),'Rent Roll'!$F$8*BB$15,0))</f>
        <v>8587.927945723044</v>
      </c>
      <c r="BC39" s="95">
        <f>'Rent Roll'!$G$8*IF(BC32=0,IF('Rent Roll'!$N$8="NNN",'Rent Roll'!$F$8*BC$15,IF('Rent Roll'!$N$8="NNN capped",'Rent Roll'!$F$8*(BC$12+BC$13)+MIN('Rent Roll'!$F$8*BC$14,'Rent Roll'!$O$8*(1+Assumptions!$C$64)^(BC$8-'Rent Roll'!$P$8)*'Rent Roll'!$E$8/12),0)),IF(AND(BC32&lt;=3,BC33&gt;=0),'Rent Roll'!$F$8*BC$15,0))</f>
        <v>8587.927945723044</v>
      </c>
      <c r="BD39" s="95">
        <f>'Rent Roll'!$G$8*IF(BD32=0,IF('Rent Roll'!$N$8="NNN",'Rent Roll'!$F$8*BD$15,IF('Rent Roll'!$N$8="NNN capped",'Rent Roll'!$F$8*(BD$12+BD$13)+MIN('Rent Roll'!$F$8*BD$14,'Rent Roll'!$O$8*(1+Assumptions!$C$64)^(BD$8-'Rent Roll'!$P$8)*'Rent Roll'!$E$8/12),0)),IF(AND(BD32&lt;=3,BD33&gt;=0),'Rent Roll'!$F$8*BD$15,0))</f>
        <v>8785.584462355604</v>
      </c>
      <c r="BE39" s="95">
        <f>'Rent Roll'!$G$8*IF(BE32=0,IF('Rent Roll'!$N$8="NNN",'Rent Roll'!$F$8*BE$15,IF('Rent Roll'!$N$8="NNN capped",'Rent Roll'!$F$8*(BE$12+BE$13)+MIN('Rent Roll'!$F$8*BE$14,'Rent Roll'!$O$8*(1+Assumptions!$C$64)^(BE$8-'Rent Roll'!$P$8)*'Rent Roll'!$E$8/12),0)),IF(AND(BE32&lt;=3,BE33&gt;=0),'Rent Roll'!$F$8*BE$15,0))</f>
        <v>8785.584462355604</v>
      </c>
      <c r="BF39" s="95">
        <f>'Rent Roll'!$G$8*IF(BF32=0,IF('Rent Roll'!$N$8="NNN",'Rent Roll'!$F$8*BF$15,IF('Rent Roll'!$N$8="NNN capped",'Rent Roll'!$F$8*(BF$12+BF$13)+MIN('Rent Roll'!$F$8*BF$14,'Rent Roll'!$O$8*(1+Assumptions!$C$64)^(BF$8-'Rent Roll'!$P$8)*'Rent Roll'!$E$8/12),0)),IF(AND(BF32&lt;=3,BF33&gt;=0),'Rent Roll'!$F$8*BF$15,0))</f>
        <v>8785.584462355604</v>
      </c>
      <c r="BG39" s="95">
        <f>'Rent Roll'!$G$8*IF(BG32=0,IF('Rent Roll'!$N$8="NNN",'Rent Roll'!$F$8*BG$15,IF('Rent Roll'!$N$8="NNN capped",'Rent Roll'!$F$8*(BG$12+BG$13)+MIN('Rent Roll'!$F$8*BG$14,'Rent Roll'!$O$8*(1+Assumptions!$C$64)^(BG$8-'Rent Roll'!$P$8)*'Rent Roll'!$E$8/12),0)),IF(AND(BG32&lt;=3,BG33&gt;=0),'Rent Roll'!$F$8*BG$15,0))</f>
        <v>8785.584462355604</v>
      </c>
      <c r="BH39" s="95">
        <f>'Rent Roll'!$G$8*IF(BH32=0,IF('Rent Roll'!$N$8="NNN",'Rent Roll'!$F$8*BH$15,IF('Rent Roll'!$N$8="NNN capped",'Rent Roll'!$F$8*(BH$12+BH$13)+MIN('Rent Roll'!$F$8*BH$14,'Rent Roll'!$O$8*(1+Assumptions!$C$64)^(BH$8-'Rent Roll'!$P$8)*'Rent Roll'!$E$8/12),0)),IF(AND(BH32&lt;=3,BH33&gt;=0),'Rent Roll'!$F$8*BH$15,0))</f>
        <v>8785.584462355604</v>
      </c>
      <c r="BI39" s="95">
        <f>'Rent Roll'!$G$8*IF(BI32=0,IF('Rent Roll'!$N$8="NNN",'Rent Roll'!$F$8*BI$15,IF('Rent Roll'!$N$8="NNN capped",'Rent Roll'!$F$8*(BI$12+BI$13)+MIN('Rent Roll'!$F$8*BI$14,'Rent Roll'!$O$8*(1+Assumptions!$C$64)^(BI$8-'Rent Roll'!$P$8)*'Rent Roll'!$E$8/12),0)),IF(AND(BI32&lt;=3,BI33&gt;=0),'Rent Roll'!$F$8*BI$15,0))</f>
        <v>8785.584462355604</v>
      </c>
      <c r="BJ39" s="95">
        <f>'Rent Roll'!$G$8*IF(BJ32=0,IF('Rent Roll'!$N$8="NNN",'Rent Roll'!$F$8*BJ$15,IF('Rent Roll'!$N$8="NNN capped",'Rent Roll'!$F$8*(BJ$12+BJ$13)+MIN('Rent Roll'!$F$8*BJ$14,'Rent Roll'!$O$8*(1+Assumptions!$C$64)^(BJ$8-'Rent Roll'!$P$8)*'Rent Roll'!$E$8/12),0)),IF(AND(BJ32&lt;=3,BJ33&gt;=0),'Rent Roll'!$F$8*BJ$15,0))</f>
        <v>8785.584462355604</v>
      </c>
      <c r="BK39" s="95">
        <f>'Rent Roll'!$G$8*IF(BK32=0,IF('Rent Roll'!$N$8="NNN",'Rent Roll'!$F$8*BK$15,IF('Rent Roll'!$N$8="NNN capped",'Rent Roll'!$F$8*(BK$12+BK$13)+MIN('Rent Roll'!$F$8*BK$14,'Rent Roll'!$O$8*(1+Assumptions!$C$64)^(BK$8-'Rent Roll'!$P$8)*'Rent Roll'!$E$8/12),0)),IF(AND(BK32&lt;=3,BK33&gt;=0),'Rent Roll'!$F$8*BK$15,0))</f>
        <v>8785.584462355604</v>
      </c>
      <c r="BL39" s="95">
        <f>'Rent Roll'!$G$8*IF(BL32=0,IF('Rent Roll'!$N$8="NNN",'Rent Roll'!$F$8*BL$15,IF('Rent Roll'!$N$8="NNN capped",'Rent Roll'!$F$8*(BL$12+BL$13)+MIN('Rent Roll'!$F$8*BL$14,'Rent Roll'!$O$8*(1+Assumptions!$C$64)^(BL$8-'Rent Roll'!$P$8)*'Rent Roll'!$E$8/12),0)),IF(AND(BL32&lt;=3,BL33&gt;=0),'Rent Roll'!$F$8*BL$15,0))</f>
        <v>8785.584462355604</v>
      </c>
      <c r="BM39" s="95">
        <f>'Rent Roll'!$G$8*IF(BM32=0,IF('Rent Roll'!$N$8="NNN",'Rent Roll'!$F$8*BM$15,IF('Rent Roll'!$N$8="NNN capped",'Rent Roll'!$F$8*(BM$12+BM$13)+MIN('Rent Roll'!$F$8*BM$14,'Rent Roll'!$O$8*(1+Assumptions!$C$64)^(BM$8-'Rent Roll'!$P$8)*'Rent Roll'!$E$8/12),0)),IF(AND(BM32&lt;=3,BM33&gt;=0),'Rent Roll'!$F$8*BM$15,0))</f>
        <v>8785.584462355604</v>
      </c>
      <c r="BN39" s="95">
        <f>'Rent Roll'!$G$8*IF(BN32=0,IF('Rent Roll'!$N$8="NNN",'Rent Roll'!$F$8*BN$15,IF('Rent Roll'!$N$8="NNN capped",'Rent Roll'!$F$8*(BN$12+BN$13)+MIN('Rent Roll'!$F$8*BN$14,'Rent Roll'!$O$8*(1+Assumptions!$C$64)^(BN$8-'Rent Roll'!$P$8)*'Rent Roll'!$E$8/12),0)),IF(AND(BN32&lt;=3,BN33&gt;=0),'Rent Roll'!$F$8*BN$15,0))</f>
        <v>8785.584462355604</v>
      </c>
      <c r="BO39" s="95">
        <f>'Rent Roll'!$G$8*IF(BO32=0,IF('Rent Roll'!$N$8="NNN",'Rent Roll'!$F$8*BO$15,IF('Rent Roll'!$N$8="NNN capped",'Rent Roll'!$F$8*(BO$12+BO$13)+MIN('Rent Roll'!$F$8*BO$14,'Rent Roll'!$O$8*(1+Assumptions!$C$64)^(BO$8-'Rent Roll'!$P$8)*'Rent Roll'!$E$8/12),0)),IF(AND(BO32&lt;=3,BO33&gt;=0),'Rent Roll'!$F$8*BO$15,0))</f>
        <v>8785.584462355604</v>
      </c>
      <c r="BP39" s="95">
        <f>'Rent Roll'!$G$8*IF(BP32=0,IF('Rent Roll'!$N$8="NNN",'Rent Roll'!$F$8*BP$15,IF('Rent Roll'!$N$8="NNN capped",'Rent Roll'!$F$8*(BP$12+BP$13)+MIN('Rent Roll'!$F$8*BP$14,'Rent Roll'!$O$8*(1+Assumptions!$C$64)^(BP$8-'Rent Roll'!$P$8)*'Rent Roll'!$E$8/12),0)),IF(AND(BP32&lt;=3,BP33&gt;=0),'Rent Roll'!$F$8*BP$15,0))</f>
        <v>8987.97104805236</v>
      </c>
      <c r="BQ39" s="95">
        <f>'Rent Roll'!$G$8*IF(BQ32=0,IF('Rent Roll'!$N$8="NNN",'Rent Roll'!$F$8*BQ$15,IF('Rent Roll'!$N$8="NNN capped",'Rent Roll'!$F$8*(BQ$12+BQ$13)+MIN('Rent Roll'!$F$8*BQ$14,'Rent Roll'!$O$8*(1+Assumptions!$C$64)^(BQ$8-'Rent Roll'!$P$8)*'Rent Roll'!$E$8/12),0)),IF(AND(BQ32&lt;=3,BQ33&gt;=0),'Rent Roll'!$F$8*BQ$15,0))</f>
        <v>8987.97104805236</v>
      </c>
      <c r="BR39" s="95">
        <f>'Rent Roll'!$G$8*IF(BR32=0,IF('Rent Roll'!$N$8="NNN",'Rent Roll'!$F$8*BR$15,IF('Rent Roll'!$N$8="NNN capped",'Rent Roll'!$F$8*(BR$12+BR$13)+MIN('Rent Roll'!$F$8*BR$14,'Rent Roll'!$O$8*(1+Assumptions!$C$64)^(BR$8-'Rent Roll'!$P$8)*'Rent Roll'!$E$8/12),0)),IF(AND(BR32&lt;=3,BR33&gt;=0),'Rent Roll'!$F$8*BR$15,0))</f>
        <v>8987.97104805236</v>
      </c>
      <c r="BS39" s="95">
        <f>'Rent Roll'!$G$8*IF(BS32=0,IF('Rent Roll'!$N$8="NNN",'Rent Roll'!$F$8*BS$15,IF('Rent Roll'!$N$8="NNN capped",'Rent Roll'!$F$8*(BS$12+BS$13)+MIN('Rent Roll'!$F$8*BS$14,'Rent Roll'!$O$8*(1+Assumptions!$C$64)^(BS$8-'Rent Roll'!$P$8)*'Rent Roll'!$E$8/12),0)),IF(AND(BS32&lt;=3,BS33&gt;=0),'Rent Roll'!$F$8*BS$15,0))</f>
        <v>8987.97104805236</v>
      </c>
      <c r="BT39" s="95">
        <f>'Rent Roll'!$G$8*IF(BT32=0,IF('Rent Roll'!$N$8="NNN",'Rent Roll'!$F$8*BT$15,IF('Rent Roll'!$N$8="NNN capped",'Rent Roll'!$F$8*(BT$12+BT$13)+MIN('Rent Roll'!$F$8*BT$14,'Rent Roll'!$O$8*(1+Assumptions!$C$64)^(BT$8-'Rent Roll'!$P$8)*'Rent Roll'!$E$8/12),0)),IF(AND(BT32&lt;=3,BT33&gt;=0),'Rent Roll'!$F$8*BT$15,0))</f>
        <v>8987.97104805236</v>
      </c>
      <c r="BU39" s="95">
        <f>'Rent Roll'!$G$8*IF(BU32=0,IF('Rent Roll'!$N$8="NNN",'Rent Roll'!$F$8*BU$15,IF('Rent Roll'!$N$8="NNN capped",'Rent Roll'!$F$8*(BU$12+BU$13)+MIN('Rent Roll'!$F$8*BU$14,'Rent Roll'!$O$8*(1+Assumptions!$C$64)^(BU$8-'Rent Roll'!$P$8)*'Rent Roll'!$E$8/12),0)),IF(AND(BU32&lt;=3,BU33&gt;=0),'Rent Roll'!$F$8*BU$15,0))</f>
        <v>8987.97104805236</v>
      </c>
      <c r="BV39" s="95">
        <f>'Rent Roll'!$G$8*IF(BV32=0,IF('Rent Roll'!$N$8="NNN",'Rent Roll'!$F$8*BV$15,IF('Rent Roll'!$N$8="NNN capped",'Rent Roll'!$F$8*(BV$12+BV$13)+MIN('Rent Roll'!$F$8*BV$14,'Rent Roll'!$O$8*(1+Assumptions!$C$64)^(BV$8-'Rent Roll'!$P$8)*'Rent Roll'!$E$8/12),0)),IF(AND(BV32&lt;=3,BV33&gt;=0),'Rent Roll'!$F$8*BV$15,0))</f>
        <v>8987.97104805236</v>
      </c>
      <c r="BW39" s="95">
        <f>'Rent Roll'!$G$8*IF(BW32=0,IF('Rent Roll'!$N$8="NNN",'Rent Roll'!$F$8*BW$15,IF('Rent Roll'!$N$8="NNN capped",'Rent Roll'!$F$8*(BW$12+BW$13)+MIN('Rent Roll'!$F$8*BW$14,'Rent Roll'!$O$8*(1+Assumptions!$C$64)^(BW$8-'Rent Roll'!$P$8)*'Rent Roll'!$E$8/12),0)),IF(AND(BW32&lt;=3,BW33&gt;=0),'Rent Roll'!$F$8*BW$15,0))</f>
        <v>8987.97104805236</v>
      </c>
      <c r="BX39" s="95">
        <f>'Rent Roll'!$G$8*IF(BX32=0,IF('Rent Roll'!$N$8="NNN",'Rent Roll'!$F$8*BX$15,IF('Rent Roll'!$N$8="NNN capped",'Rent Roll'!$F$8*(BX$12+BX$13)+MIN('Rent Roll'!$F$8*BX$14,'Rent Roll'!$O$8*(1+Assumptions!$C$64)^(BX$8-'Rent Roll'!$P$8)*'Rent Roll'!$E$8/12),0)),IF(AND(BX32&lt;=3,BX33&gt;=0),'Rent Roll'!$F$8*BX$15,0))</f>
        <v>8987.97104805236</v>
      </c>
      <c r="BY39" s="95">
        <f>'Rent Roll'!$G$8*IF(BY32=0,IF('Rent Roll'!$N$8="NNN",'Rent Roll'!$F$8*BY$15,IF('Rent Roll'!$N$8="NNN capped",'Rent Roll'!$F$8*(BY$12+BY$13)+MIN('Rent Roll'!$F$8*BY$14,'Rent Roll'!$O$8*(1+Assumptions!$C$64)^(BY$8-'Rent Roll'!$P$8)*'Rent Roll'!$E$8/12),0)),IF(AND(BY32&lt;=3,BY33&gt;=0),'Rent Roll'!$F$8*BY$15,0))</f>
        <v>8987.97104805236</v>
      </c>
      <c r="BZ39" s="95">
        <f>'Rent Roll'!$G$8*IF(BZ32=0,IF('Rent Roll'!$N$8="NNN",'Rent Roll'!$F$8*BZ$15,IF('Rent Roll'!$N$8="NNN capped",'Rent Roll'!$F$8*(BZ$12+BZ$13)+MIN('Rent Roll'!$F$8*BZ$14,'Rent Roll'!$O$8*(1+Assumptions!$C$64)^(BZ$8-'Rent Roll'!$P$8)*'Rent Roll'!$E$8/12),0)),IF(AND(BZ32&lt;=3,BZ33&gt;=0),'Rent Roll'!$F$8*BZ$15,0))</f>
        <v>8987.97104805236</v>
      </c>
      <c r="CA39" s="95">
        <f>'Rent Roll'!$G$8*IF(CA32=0,IF('Rent Roll'!$N$8="NNN",'Rent Roll'!$F$8*CA$15,IF('Rent Roll'!$N$8="NNN capped",'Rent Roll'!$F$8*(CA$12+CA$13)+MIN('Rent Roll'!$F$8*CA$14,'Rent Roll'!$O$8*(1+Assumptions!$C$64)^(CA$8-'Rent Roll'!$P$8)*'Rent Roll'!$E$8/12),0)),IF(AND(CA32&lt;=3,CA33&gt;=0),'Rent Roll'!$F$8*CA$15,0))</f>
        <v>8987.97104805236</v>
      </c>
      <c r="CB39" s="95">
        <f>'Rent Roll'!$G$8*IF(CB32=0,IF('Rent Roll'!$N$8="NNN",'Rent Roll'!$F$8*CB$15,IF('Rent Roll'!$N$8="NNN capped",'Rent Roll'!$F$8*(CB$12+CB$13)+MIN('Rent Roll'!$F$8*CB$14,'Rent Roll'!$O$8*(1+Assumptions!$C$64)^(CB$8-'Rent Roll'!$P$8)*'Rent Roll'!$E$8/12),0)),IF(AND(CB32&lt;=3,CB33&gt;=0),'Rent Roll'!$F$8*CB$15,0))</f>
        <v>9195.20561235654</v>
      </c>
      <c r="CC39" s="95">
        <f>'Rent Roll'!$G$8*IF(CC32=0,IF('Rent Roll'!$N$8="NNN",'Rent Roll'!$F$8*CC$15,IF('Rent Roll'!$N$8="NNN capped",'Rent Roll'!$F$8*(CC$12+CC$13)+MIN('Rent Roll'!$F$8*CC$14,'Rent Roll'!$O$8*(1+Assumptions!$C$64)^(CC$8-'Rent Roll'!$P$8)*'Rent Roll'!$E$8/12),0)),IF(AND(CC32&lt;=3,CC33&gt;=0),'Rent Roll'!$F$8*CC$15,0))</f>
        <v>9195.20561235654</v>
      </c>
      <c r="CD39" s="95">
        <f>'Rent Roll'!$G$8*IF(CD32=0,IF('Rent Roll'!$N$8="NNN",'Rent Roll'!$F$8*CD$15,IF('Rent Roll'!$N$8="NNN capped",'Rent Roll'!$F$8*(CD$12+CD$13)+MIN('Rent Roll'!$F$8*CD$14,'Rent Roll'!$O$8*(1+Assumptions!$C$64)^(CD$8-'Rent Roll'!$P$8)*'Rent Roll'!$E$8/12),0)),IF(AND(CD32&lt;=3,CD33&gt;=0),'Rent Roll'!$F$8*CD$15,0))</f>
        <v>9195.20561235654</v>
      </c>
      <c r="CE39" s="95">
        <f>'Rent Roll'!$G$8*IF(CE32=0,IF('Rent Roll'!$N$8="NNN",'Rent Roll'!$F$8*CE$15,IF('Rent Roll'!$N$8="NNN capped",'Rent Roll'!$F$8*(CE$12+CE$13)+MIN('Rent Roll'!$F$8*CE$14,'Rent Roll'!$O$8*(1+Assumptions!$C$64)^(CE$8-'Rent Roll'!$P$8)*'Rent Roll'!$E$8/12),0)),IF(AND(CE32&lt;=3,CE33&gt;=0),'Rent Roll'!$F$8*CE$15,0))</f>
        <v>9195.20561235654</v>
      </c>
      <c r="CF39" s="95">
        <f>'Rent Roll'!$G$8*IF(CF32=0,IF('Rent Roll'!$N$8="NNN",'Rent Roll'!$F$8*CF$15,IF('Rent Roll'!$N$8="NNN capped",'Rent Roll'!$F$8*(CF$12+CF$13)+MIN('Rent Roll'!$F$8*CF$14,'Rent Roll'!$O$8*(1+Assumptions!$C$64)^(CF$8-'Rent Roll'!$P$8)*'Rent Roll'!$E$8/12),0)),IF(AND(CF32&lt;=3,CF33&gt;=0),'Rent Roll'!$F$8*CF$15,0))</f>
        <v>9195.20561235654</v>
      </c>
      <c r="CG39" s="95">
        <f>'Rent Roll'!$G$8*IF(CG32=0,IF('Rent Roll'!$N$8="NNN",'Rent Roll'!$F$8*CG$15,IF('Rent Roll'!$N$8="NNN capped",'Rent Roll'!$F$8*(CG$12+CG$13)+MIN('Rent Roll'!$F$8*CG$14,'Rent Roll'!$O$8*(1+Assumptions!$C$64)^(CG$8-'Rent Roll'!$P$8)*'Rent Roll'!$E$8/12),0)),IF(AND(CG32&lt;=3,CG33&gt;=0),'Rent Roll'!$F$8*CG$15,0))</f>
        <v>9195.20561235654</v>
      </c>
      <c r="CH39" s="95">
        <f>'Rent Roll'!$G$8*IF(CH32=0,IF('Rent Roll'!$N$8="NNN",'Rent Roll'!$F$8*CH$15,IF('Rent Roll'!$N$8="NNN capped",'Rent Roll'!$F$8*(CH$12+CH$13)+MIN('Rent Roll'!$F$8*CH$14,'Rent Roll'!$O$8*(1+Assumptions!$C$64)^(CH$8-'Rent Roll'!$P$8)*'Rent Roll'!$E$8/12),0)),IF(AND(CH32&lt;=3,CH33&gt;=0),'Rent Roll'!$F$8*CH$15,0))</f>
        <v>9195.20561235654</v>
      </c>
      <c r="CI39" s="95">
        <f>'Rent Roll'!$G$8*IF(CI32=0,IF('Rent Roll'!$N$8="NNN",'Rent Roll'!$F$8*CI$15,IF('Rent Roll'!$N$8="NNN capped",'Rent Roll'!$F$8*(CI$12+CI$13)+MIN('Rent Roll'!$F$8*CI$14,'Rent Roll'!$O$8*(1+Assumptions!$C$64)^(CI$8-'Rent Roll'!$P$8)*'Rent Roll'!$E$8/12),0)),IF(AND(CI32&lt;=3,CI33&gt;=0),'Rent Roll'!$F$8*CI$15,0))</f>
        <v>9195.20561235654</v>
      </c>
      <c r="CJ39" s="95">
        <f>'Rent Roll'!$G$8*IF(CJ32=0,IF('Rent Roll'!$N$8="NNN",'Rent Roll'!$F$8*CJ$15,IF('Rent Roll'!$N$8="NNN capped",'Rent Roll'!$F$8*(CJ$12+CJ$13)+MIN('Rent Roll'!$F$8*CJ$14,'Rent Roll'!$O$8*(1+Assumptions!$C$64)^(CJ$8-'Rent Roll'!$P$8)*'Rent Roll'!$E$8/12),0)),IF(AND(CJ32&lt;=3,CJ33&gt;=0),'Rent Roll'!$F$8*CJ$15,0))</f>
        <v>9195.20561235654</v>
      </c>
      <c r="CK39" s="95">
        <f>'Rent Roll'!$G$8*IF(CK32=0,IF('Rent Roll'!$N$8="NNN",'Rent Roll'!$F$8*CK$15,IF('Rent Roll'!$N$8="NNN capped",'Rent Roll'!$F$8*(CK$12+CK$13)+MIN('Rent Roll'!$F$8*CK$14,'Rent Roll'!$O$8*(1+Assumptions!$C$64)^(CK$8-'Rent Roll'!$P$8)*'Rent Roll'!$E$8/12),0)),IF(AND(CK32&lt;=3,CK33&gt;=0),'Rent Roll'!$F$8*CK$15,0))</f>
        <v>9195.20561235654</v>
      </c>
      <c r="CL39" s="95">
        <f>'Rent Roll'!$G$8*IF(CL32=0,IF('Rent Roll'!$N$8="NNN",'Rent Roll'!$F$8*CL$15,IF('Rent Roll'!$N$8="NNN capped",'Rent Roll'!$F$8*(CL$12+CL$13)+MIN('Rent Roll'!$F$8*CL$14,'Rent Roll'!$O$8*(1+Assumptions!$C$64)^(CL$8-'Rent Roll'!$P$8)*'Rent Roll'!$E$8/12),0)),IF(AND(CL32&lt;=3,CL33&gt;=0),'Rent Roll'!$F$8*CL$15,0))</f>
        <v>9195.20561235654</v>
      </c>
      <c r="CM39" s="95">
        <f>'Rent Roll'!$G$8*IF(CM32=0,IF('Rent Roll'!$N$8="NNN",'Rent Roll'!$F$8*CM$15,IF('Rent Roll'!$N$8="NNN capped",'Rent Roll'!$F$8*(CM$12+CM$13)+MIN('Rent Roll'!$F$8*CM$14,'Rent Roll'!$O$8*(1+Assumptions!$C$64)^(CM$8-'Rent Roll'!$P$8)*'Rent Roll'!$E$8/12),0)),IF(AND(CM32&lt;=3,CM33&gt;=0),'Rent Roll'!$F$8*CM$15,0))</f>
        <v>9195.20561235654</v>
      </c>
      <c r="CN39" s="95">
        <f>'Rent Roll'!$G$8*IF(CN32=0,IF('Rent Roll'!$N$8="NNN",'Rent Roll'!$F$8*CN$15,IF('Rent Roll'!$N$8="NNN capped",'Rent Roll'!$F$8*(CN$12+CN$13)+MIN('Rent Roll'!$F$8*CN$14,'Rent Roll'!$O$8*(1+Assumptions!$C$64)^(CN$8-'Rent Roll'!$P$8)*'Rent Roll'!$E$8/12),0)),IF(AND(CN32&lt;=3,CN33&gt;=0),'Rent Roll'!$F$8*CN$15,0))</f>
        <v>9407.409122247098</v>
      </c>
      <c r="CO39" s="95">
        <f>'Rent Roll'!$G$8*IF(CO32=0,IF('Rent Roll'!$N$8="NNN",'Rent Roll'!$F$8*CO$15,IF('Rent Roll'!$N$8="NNN capped",'Rent Roll'!$F$8*(CO$12+CO$13)+MIN('Rent Roll'!$F$8*CO$14,'Rent Roll'!$O$8*(1+Assumptions!$C$64)^(CO$8-'Rent Roll'!$P$8)*'Rent Roll'!$E$8/12),0)),IF(AND(CO32&lt;=3,CO33&gt;=0),'Rent Roll'!$F$8*CO$15,0))</f>
        <v>9407.409122247098</v>
      </c>
      <c r="CP39" s="95">
        <f>'Rent Roll'!$G$8*IF(CP32=0,IF('Rent Roll'!$N$8="NNN",'Rent Roll'!$F$8*CP$15,IF('Rent Roll'!$N$8="NNN capped",'Rent Roll'!$F$8*(CP$12+CP$13)+MIN('Rent Roll'!$F$8*CP$14,'Rent Roll'!$O$8*(1+Assumptions!$C$64)^(CP$8-'Rent Roll'!$P$8)*'Rent Roll'!$E$8/12),0)),IF(AND(CP32&lt;=3,CP33&gt;=0),'Rent Roll'!$F$8*CP$15,0))</f>
        <v>9407.409122247098</v>
      </c>
      <c r="CQ39" s="95">
        <f>'Rent Roll'!$G$8*IF(CQ32=0,IF('Rent Roll'!$N$8="NNN",'Rent Roll'!$F$8*CQ$15,IF('Rent Roll'!$N$8="NNN capped",'Rent Roll'!$F$8*(CQ$12+CQ$13)+MIN('Rent Roll'!$F$8*CQ$14,'Rent Roll'!$O$8*(1+Assumptions!$C$64)^(CQ$8-'Rent Roll'!$P$8)*'Rent Roll'!$E$8/12),0)),IF(AND(CQ32&lt;=3,CQ33&gt;=0),'Rent Roll'!$F$8*CQ$15,0))</f>
        <v>9407.409122247098</v>
      </c>
      <c r="CR39" s="95">
        <f>'Rent Roll'!$G$8*IF(CR32=0,IF('Rent Roll'!$N$8="NNN",'Rent Roll'!$F$8*CR$15,IF('Rent Roll'!$N$8="NNN capped",'Rent Roll'!$F$8*(CR$12+CR$13)+MIN('Rent Roll'!$F$8*CR$14,'Rent Roll'!$O$8*(1+Assumptions!$C$64)^(CR$8-'Rent Roll'!$P$8)*'Rent Roll'!$E$8/12),0)),IF(AND(CR32&lt;=3,CR33&gt;=0),'Rent Roll'!$F$8*CR$15,0))</f>
        <v>9407.409122247098</v>
      </c>
      <c r="CS39" s="95">
        <f>'Rent Roll'!$G$8*IF(CS32=0,IF('Rent Roll'!$N$8="NNN",'Rent Roll'!$F$8*CS$15,IF('Rent Roll'!$N$8="NNN capped",'Rent Roll'!$F$8*(CS$12+CS$13)+MIN('Rent Roll'!$F$8*CS$14,'Rent Roll'!$O$8*(1+Assumptions!$C$64)^(CS$8-'Rent Roll'!$P$8)*'Rent Roll'!$E$8/12),0)),IF(AND(CS32&lt;=3,CS33&gt;=0),'Rent Roll'!$F$8*CS$15,0))</f>
        <v>9407.409122247098</v>
      </c>
      <c r="CT39" s="95">
        <f>'Rent Roll'!$G$8*IF(CT32=0,IF('Rent Roll'!$N$8="NNN",'Rent Roll'!$F$8*CT$15,IF('Rent Roll'!$N$8="NNN capped",'Rent Roll'!$F$8*(CT$12+CT$13)+MIN('Rent Roll'!$F$8*CT$14,'Rent Roll'!$O$8*(1+Assumptions!$C$64)^(CT$8-'Rent Roll'!$P$8)*'Rent Roll'!$E$8/12),0)),IF(AND(CT32&lt;=3,CT33&gt;=0),'Rent Roll'!$F$8*CT$15,0))</f>
        <v>9407.409122247098</v>
      </c>
      <c r="CU39" s="95">
        <f>'Rent Roll'!$G$8*IF(CU32=0,IF('Rent Roll'!$N$8="NNN",'Rent Roll'!$F$8*CU$15,IF('Rent Roll'!$N$8="NNN capped",'Rent Roll'!$F$8*(CU$12+CU$13)+MIN('Rent Roll'!$F$8*CU$14,'Rent Roll'!$O$8*(1+Assumptions!$C$64)^(CU$8-'Rent Roll'!$P$8)*'Rent Roll'!$E$8/12),0)),IF(AND(CU32&lt;=3,CU33&gt;=0),'Rent Roll'!$F$8*CU$15,0))</f>
        <v>9407.409122247098</v>
      </c>
      <c r="CV39" s="95">
        <f>'Rent Roll'!$G$8*IF(CV32=0,IF('Rent Roll'!$N$8="NNN",'Rent Roll'!$F$8*CV$15,IF('Rent Roll'!$N$8="NNN capped",'Rent Roll'!$F$8*(CV$12+CV$13)+MIN('Rent Roll'!$F$8*CV$14,'Rent Roll'!$O$8*(1+Assumptions!$C$64)^(CV$8-'Rent Roll'!$P$8)*'Rent Roll'!$E$8/12),0)),IF(AND(CV32&lt;=3,CV33&gt;=0),'Rent Roll'!$F$8*CV$15,0))</f>
        <v>9407.409122247098</v>
      </c>
      <c r="CW39" s="95">
        <f>'Rent Roll'!$G$8*IF(CW32=0,IF('Rent Roll'!$N$8="NNN",'Rent Roll'!$F$8*CW$15,IF('Rent Roll'!$N$8="NNN capped",'Rent Roll'!$F$8*(CW$12+CW$13)+MIN('Rent Roll'!$F$8*CW$14,'Rent Roll'!$O$8*(1+Assumptions!$C$64)^(CW$8-'Rent Roll'!$P$8)*'Rent Roll'!$E$8/12),0)),IF(AND(CW32&lt;=3,CW33&gt;=0),'Rent Roll'!$F$8*CW$15,0))</f>
        <v>9407.409122247098</v>
      </c>
      <c r="CX39" s="95">
        <f>'Rent Roll'!$G$8*IF(CX32=0,IF('Rent Roll'!$N$8="NNN",'Rent Roll'!$F$8*CX$15,IF('Rent Roll'!$N$8="NNN capped",'Rent Roll'!$F$8*(CX$12+CX$13)+MIN('Rent Roll'!$F$8*CX$14,'Rent Roll'!$O$8*(1+Assumptions!$C$64)^(CX$8-'Rent Roll'!$P$8)*'Rent Roll'!$E$8/12),0)),IF(AND(CX32&lt;=3,CX33&gt;=0),'Rent Roll'!$F$8*CX$15,0))</f>
        <v>9407.409122247098</v>
      </c>
      <c r="CY39" s="95">
        <f>'Rent Roll'!$G$8*IF(CY32=0,IF('Rent Roll'!$N$8="NNN",'Rent Roll'!$F$8*CY$15,IF('Rent Roll'!$N$8="NNN capped",'Rent Roll'!$F$8*(CY$12+CY$13)+MIN('Rent Roll'!$F$8*CY$14,'Rent Roll'!$O$8*(1+Assumptions!$C$64)^(CY$8-'Rent Roll'!$P$8)*'Rent Roll'!$E$8/12),0)),IF(AND(CY32&lt;=3,CY33&gt;=0),'Rent Roll'!$F$8*CY$15,0))</f>
        <v>9407.409122247098</v>
      </c>
      <c r="CZ39" s="95">
        <f>'Rent Roll'!$G$8*IF(CZ32=0,IF('Rent Roll'!$N$8="NNN",'Rent Roll'!$F$8*CZ$15,IF('Rent Roll'!$N$8="NNN capped",'Rent Roll'!$F$8*(CZ$12+CZ$13)+MIN('Rent Roll'!$F$8*CZ$14,'Rent Roll'!$O$8*(1+Assumptions!$C$64)^(CZ$8-'Rent Roll'!$P$8)*'Rent Roll'!$E$8/12),0)),IF(AND(CZ32&lt;=3,CZ33&gt;=0),'Rent Roll'!$F$8*CZ$15,0))</f>
        <v>9624.705684264769</v>
      </c>
      <c r="DA39" s="95">
        <f>'Rent Roll'!$G$8*IF(DA32=0,IF('Rent Roll'!$N$8="NNN",'Rent Roll'!$F$8*DA$15,IF('Rent Roll'!$N$8="NNN capped",'Rent Roll'!$F$8*(DA$12+DA$13)+MIN('Rent Roll'!$F$8*DA$14,'Rent Roll'!$O$8*(1+Assumptions!$C$64)^(DA$8-'Rent Roll'!$P$8)*'Rent Roll'!$E$8/12),0)),IF(AND(DA32&lt;=3,DA33&gt;=0),'Rent Roll'!$F$8*DA$15,0))</f>
        <v>9624.705684264769</v>
      </c>
      <c r="DB39" s="95">
        <f>'Rent Roll'!$G$8*IF(DB32=0,IF('Rent Roll'!$N$8="NNN",'Rent Roll'!$F$8*DB$15,IF('Rent Roll'!$N$8="NNN capped",'Rent Roll'!$F$8*(DB$12+DB$13)+MIN('Rent Roll'!$F$8*DB$14,'Rent Roll'!$O$8*(1+Assumptions!$C$64)^(DB$8-'Rent Roll'!$P$8)*'Rent Roll'!$E$8/12),0)),IF(AND(DB32&lt;=3,DB33&gt;=0),'Rent Roll'!$F$8*DB$15,0))</f>
        <v>9624.705684264769</v>
      </c>
      <c r="DC39" s="95">
        <f>'Rent Roll'!$G$8*IF(DC32=0,IF('Rent Roll'!$N$8="NNN",'Rent Roll'!$F$8*DC$15,IF('Rent Roll'!$N$8="NNN capped",'Rent Roll'!$F$8*(DC$12+DC$13)+MIN('Rent Roll'!$F$8*DC$14,'Rent Roll'!$O$8*(1+Assumptions!$C$64)^(DC$8-'Rent Roll'!$P$8)*'Rent Roll'!$E$8/12),0)),IF(AND(DC32&lt;=3,DC33&gt;=0),'Rent Roll'!$F$8*DC$15,0))</f>
        <v>9624.705684264769</v>
      </c>
      <c r="DD39" s="95">
        <f>'Rent Roll'!$G$8*IF(DD32=0,IF('Rent Roll'!$N$8="NNN",'Rent Roll'!$F$8*DD$15,IF('Rent Roll'!$N$8="NNN capped",'Rent Roll'!$F$8*(DD$12+DD$13)+MIN('Rent Roll'!$F$8*DD$14,'Rent Roll'!$O$8*(1+Assumptions!$C$64)^(DD$8-'Rent Roll'!$P$8)*'Rent Roll'!$E$8/12),0)),IF(AND(DD32&lt;=3,DD33&gt;=0),'Rent Roll'!$F$8*DD$15,0))</f>
        <v>9624.705684264769</v>
      </c>
      <c r="DE39" s="95">
        <f>'Rent Roll'!$G$8*IF(DE32=0,IF('Rent Roll'!$N$8="NNN",'Rent Roll'!$F$8*DE$15,IF('Rent Roll'!$N$8="NNN capped",'Rent Roll'!$F$8*(DE$12+DE$13)+MIN('Rent Roll'!$F$8*DE$14,'Rent Roll'!$O$8*(1+Assumptions!$C$64)^(DE$8-'Rent Roll'!$P$8)*'Rent Roll'!$E$8/12),0)),IF(AND(DE32&lt;=3,DE33&gt;=0),'Rent Roll'!$F$8*DE$15,0))</f>
        <v>9624.705684264769</v>
      </c>
      <c r="DF39" s="95">
        <f>'Rent Roll'!$G$8*IF(DF32=0,IF('Rent Roll'!$N$8="NNN",'Rent Roll'!$F$8*DF$15,IF('Rent Roll'!$N$8="NNN capped",'Rent Roll'!$F$8*(DF$12+DF$13)+MIN('Rent Roll'!$F$8*DF$14,'Rent Roll'!$O$8*(1+Assumptions!$C$64)^(DF$8-'Rent Roll'!$P$8)*'Rent Roll'!$E$8/12),0)),IF(AND(DF32&lt;=3,DF33&gt;=0),'Rent Roll'!$F$8*DF$15,0))</f>
        <v>9624.705684264769</v>
      </c>
      <c r="DG39" s="95">
        <f>'Rent Roll'!$G$8*IF(DG32=0,IF('Rent Roll'!$N$8="NNN",'Rent Roll'!$F$8*DG$15,IF('Rent Roll'!$N$8="NNN capped",'Rent Roll'!$F$8*(DG$12+DG$13)+MIN('Rent Roll'!$F$8*DG$14,'Rent Roll'!$O$8*(1+Assumptions!$C$64)^(DG$8-'Rent Roll'!$P$8)*'Rent Roll'!$E$8/12),0)),IF(AND(DG32&lt;=3,DG33&gt;=0),'Rent Roll'!$F$8*DG$15,0))</f>
        <v>9624.705684264769</v>
      </c>
      <c r="DH39" s="95">
        <f>'Rent Roll'!$G$8*IF(DH32=0,IF('Rent Roll'!$N$8="NNN",'Rent Roll'!$F$8*DH$15,IF('Rent Roll'!$N$8="NNN capped",'Rent Roll'!$F$8*(DH$12+DH$13)+MIN('Rent Roll'!$F$8*DH$14,'Rent Roll'!$O$8*(1+Assumptions!$C$64)^(DH$8-'Rent Roll'!$P$8)*'Rent Roll'!$E$8/12),0)),IF(AND(DH32&lt;=3,DH33&gt;=0),'Rent Roll'!$F$8*DH$15,0))</f>
        <v>9624.705684264769</v>
      </c>
      <c r="DI39" s="95">
        <f>'Rent Roll'!$G$8*IF(DI32=0,IF('Rent Roll'!$N$8="NNN",'Rent Roll'!$F$8*DI$15,IF('Rent Roll'!$N$8="NNN capped",'Rent Roll'!$F$8*(DI$12+DI$13)+MIN('Rent Roll'!$F$8*DI$14,'Rent Roll'!$O$8*(1+Assumptions!$C$64)^(DI$8-'Rent Roll'!$P$8)*'Rent Roll'!$E$8/12),0)),IF(AND(DI32&lt;=3,DI33&gt;=0),'Rent Roll'!$F$8*DI$15,0))</f>
        <v>9624.705684264769</v>
      </c>
      <c r="DJ39" s="95">
        <f>'Rent Roll'!$G$8*IF(DJ32=0,IF('Rent Roll'!$N$8="NNN",'Rent Roll'!$F$8*DJ$15,IF('Rent Roll'!$N$8="NNN capped",'Rent Roll'!$F$8*(DJ$12+DJ$13)+MIN('Rent Roll'!$F$8*DJ$14,'Rent Roll'!$O$8*(1+Assumptions!$C$64)^(DJ$8-'Rent Roll'!$P$8)*'Rent Roll'!$E$8/12),0)),IF(AND(DJ32&lt;=3,DJ33&gt;=0),'Rent Roll'!$F$8*DJ$15,0))</f>
        <v>9624.705684264769</v>
      </c>
      <c r="DK39" s="95">
        <f>'Rent Roll'!$G$8*IF(DK32=0,IF('Rent Roll'!$N$8="NNN",'Rent Roll'!$F$8*DK$15,IF('Rent Roll'!$N$8="NNN capped",'Rent Roll'!$F$8*(DK$12+DK$13)+MIN('Rent Roll'!$F$8*DK$14,'Rent Roll'!$O$8*(1+Assumptions!$C$64)^(DK$8-'Rent Roll'!$P$8)*'Rent Roll'!$E$8/12),0)),IF(AND(DK32&lt;=3,DK33&gt;=0),'Rent Roll'!$F$8*DK$15,0))</f>
        <v>9624.705684264769</v>
      </c>
      <c r="DL39" s="95">
        <f>'Rent Roll'!$G$8*IF(DL32=0,IF('Rent Roll'!$N$8="NNN",'Rent Roll'!$F$8*DL$15,IF('Rent Roll'!$N$8="NNN capped",'Rent Roll'!$F$8*(DL$12+DL$13)+MIN('Rent Roll'!$F$8*DL$14,'Rent Roll'!$O$8*(1+Assumptions!$C$64)^(DL$8-'Rent Roll'!$P$8)*'Rent Roll'!$E$8/12),0)),IF(AND(DL32&lt;=3,DL33&gt;=0),'Rent Roll'!$F$8*DL$15,0))</f>
        <v>0</v>
      </c>
      <c r="DM39" s="95">
        <f>'Rent Roll'!$G$8*IF(DM32=0,IF('Rent Roll'!$N$8="NNN",'Rent Roll'!$F$8*DM$15,IF('Rent Roll'!$N$8="NNN capped",'Rent Roll'!$F$8*(DM$12+DM$13)+MIN('Rent Roll'!$F$8*DM$14,'Rent Roll'!$O$8*(1+Assumptions!$C$64)^(DM$8-'Rent Roll'!$P$8)*'Rent Roll'!$E$8/12),0)),IF(AND(DM32&lt;=3,DM33&gt;=0),'Rent Roll'!$F$8*DM$15,0))</f>
        <v>0</v>
      </c>
      <c r="DN39" s="95">
        <f>'Rent Roll'!$G$8*IF(DN32=0,IF('Rent Roll'!$N$8="NNN",'Rent Roll'!$F$8*DN$15,IF('Rent Roll'!$N$8="NNN capped",'Rent Roll'!$F$8*(DN$12+DN$13)+MIN('Rent Roll'!$F$8*DN$14,'Rent Roll'!$O$8*(1+Assumptions!$C$64)^(DN$8-'Rent Roll'!$P$8)*'Rent Roll'!$E$8/12),0)),IF(AND(DN32&lt;=3,DN33&gt;=0),'Rent Roll'!$F$8*DN$15,0))</f>
        <v>9847.222628909974</v>
      </c>
      <c r="DO39" s="95">
        <f>'Rent Roll'!$G$8*IF(DO32=0,IF('Rent Roll'!$N$8="NNN",'Rent Roll'!$F$8*DO$15,IF('Rent Roll'!$N$8="NNN capped",'Rent Roll'!$F$8*(DO$12+DO$13)+MIN('Rent Roll'!$F$8*DO$14,'Rent Roll'!$O$8*(1+Assumptions!$C$64)^(DO$8-'Rent Roll'!$P$8)*'Rent Roll'!$E$8/12),0)),IF(AND(DO32&lt;=3,DO33&gt;=0),'Rent Roll'!$F$8*DO$15,0))</f>
        <v>9847.222628909974</v>
      </c>
      <c r="DP39" s="95">
        <f>'Rent Roll'!$G$8*IF(DP32=0,IF('Rent Roll'!$N$8="NNN",'Rent Roll'!$F$8*DP$15,IF('Rent Roll'!$N$8="NNN capped",'Rent Roll'!$F$8*(DP$12+DP$13)+MIN('Rent Roll'!$F$8*DP$14,'Rent Roll'!$O$8*(1+Assumptions!$C$64)^(DP$8-'Rent Roll'!$P$8)*'Rent Roll'!$E$8/12),0)),IF(AND(DP32&lt;=3,DP33&gt;=0),'Rent Roll'!$F$8*DP$15,0))</f>
        <v>9847.222628909974</v>
      </c>
      <c r="DQ39" s="95">
        <f>'Rent Roll'!$G$8*IF(DQ32=0,IF('Rent Roll'!$N$8="NNN",'Rent Roll'!$F$8*DQ$15,IF('Rent Roll'!$N$8="NNN capped",'Rent Roll'!$F$8*(DQ$12+DQ$13)+MIN('Rent Roll'!$F$8*DQ$14,'Rent Roll'!$O$8*(1+Assumptions!$C$64)^(DQ$8-'Rent Roll'!$P$8)*'Rent Roll'!$E$8/12),0)),IF(AND(DQ32&lt;=3,DQ33&gt;=0),'Rent Roll'!$F$8*DQ$15,0))</f>
        <v>9847.222628909974</v>
      </c>
      <c r="DR39" s="95">
        <f>'Rent Roll'!$G$8*IF(DR32=0,IF('Rent Roll'!$N$8="NNN",'Rent Roll'!$F$8*DR$15,IF('Rent Roll'!$N$8="NNN capped",'Rent Roll'!$F$8*(DR$12+DR$13)+MIN('Rent Roll'!$F$8*DR$14,'Rent Roll'!$O$8*(1+Assumptions!$C$64)^(DR$8-'Rent Roll'!$P$8)*'Rent Roll'!$E$8/12),0)),IF(AND(DR32&lt;=3,DR33&gt;=0),'Rent Roll'!$F$8*DR$15,0))</f>
        <v>9847.222628909974</v>
      </c>
      <c r="DS39" s="95">
        <f>'Rent Roll'!$G$8*IF(DS32=0,IF('Rent Roll'!$N$8="NNN",'Rent Roll'!$F$8*DS$15,IF('Rent Roll'!$N$8="NNN capped",'Rent Roll'!$F$8*(DS$12+DS$13)+MIN('Rent Roll'!$F$8*DS$14,'Rent Roll'!$O$8*(1+Assumptions!$C$64)^(DS$8-'Rent Roll'!$P$8)*'Rent Roll'!$E$8/12),0)),IF(AND(DS32&lt;=3,DS33&gt;=0),'Rent Roll'!$F$8*DS$15,0))</f>
        <v>9847.222628909974</v>
      </c>
      <c r="DT39" s="95">
        <f>'Rent Roll'!$G$8*IF(DT32=0,IF('Rent Roll'!$N$8="NNN",'Rent Roll'!$F$8*DT$15,IF('Rent Roll'!$N$8="NNN capped",'Rent Roll'!$F$8*(DT$12+DT$13)+MIN('Rent Roll'!$F$8*DT$14,'Rent Roll'!$O$8*(1+Assumptions!$C$64)^(DT$8-'Rent Roll'!$P$8)*'Rent Roll'!$E$8/12),0)),IF(AND(DT32&lt;=3,DT33&gt;=0),'Rent Roll'!$F$8*DT$15,0))</f>
        <v>9847.222628909974</v>
      </c>
      <c r="DU39" s="95">
        <f>'Rent Roll'!$G$8*IF(DU32=0,IF('Rent Roll'!$N$8="NNN",'Rent Roll'!$F$8*DU$15,IF('Rent Roll'!$N$8="NNN capped",'Rent Roll'!$F$8*(DU$12+DU$13)+MIN('Rent Roll'!$F$8*DU$14,'Rent Roll'!$O$8*(1+Assumptions!$C$64)^(DU$8-'Rent Roll'!$P$8)*'Rent Roll'!$E$8/12),0)),IF(AND(DU32&lt;=3,DU33&gt;=0),'Rent Roll'!$F$8*DU$15,0))</f>
        <v>9847.222628909974</v>
      </c>
      <c r="DV39" s="95">
        <f>'Rent Roll'!$G$8*IF(DV32=0,IF('Rent Roll'!$N$8="NNN",'Rent Roll'!$F$8*DV$15,IF('Rent Roll'!$N$8="NNN capped",'Rent Roll'!$F$8*(DV$12+DV$13)+MIN('Rent Roll'!$F$8*DV$14,'Rent Roll'!$O$8*(1+Assumptions!$C$64)^(DV$8-'Rent Roll'!$P$8)*'Rent Roll'!$E$8/12),0)),IF(AND(DV32&lt;=3,DV33&gt;=0),'Rent Roll'!$F$8*DV$15,0))</f>
        <v>9847.222628909974</v>
      </c>
      <c r="DW39" s="95">
        <f>'Rent Roll'!$G$8*IF(DW32=0,IF('Rent Roll'!$N$8="NNN",'Rent Roll'!$F$8*DW$15,IF('Rent Roll'!$N$8="NNN capped",'Rent Roll'!$F$8*(DW$12+DW$13)+MIN('Rent Roll'!$F$8*DW$14,'Rent Roll'!$O$8*(1+Assumptions!$C$64)^(DW$8-'Rent Roll'!$P$8)*'Rent Roll'!$E$8/12),0)),IF(AND(DW32&lt;=3,DW33&gt;=0),'Rent Roll'!$F$8*DW$15,0))</f>
        <v>9847.222628909974</v>
      </c>
      <c r="DX39" s="95">
        <f>'Rent Roll'!$G$8*IF(DX32=0,IF('Rent Roll'!$N$8="NNN",'Rent Roll'!$F$8*DX$15,IF('Rent Roll'!$N$8="NNN capped",'Rent Roll'!$F$8*(DX$12+DX$13)+MIN('Rent Roll'!$F$8*DX$14,'Rent Roll'!$O$8*(1+Assumptions!$C$64)^(DX$8-'Rent Roll'!$P$8)*'Rent Roll'!$E$8/12),0)),IF(AND(DX32&lt;=3,DX33&gt;=0),'Rent Roll'!$F$8*DX$15,0))</f>
        <v>10075.090597376884</v>
      </c>
      <c r="DY39" s="95">
        <f>'Rent Roll'!$G$8*IF(DY32=0,IF('Rent Roll'!$N$8="NNN",'Rent Roll'!$F$8*DY$15,IF('Rent Roll'!$N$8="NNN capped",'Rent Roll'!$F$8*(DY$12+DY$13)+MIN('Rent Roll'!$F$8*DY$14,'Rent Roll'!$O$8*(1+Assumptions!$C$64)^(DY$8-'Rent Roll'!$P$8)*'Rent Roll'!$E$8/12),0)),IF(AND(DY32&lt;=3,DY33&gt;=0),'Rent Roll'!$F$8*DY$15,0))</f>
        <v>10075.090597376884</v>
      </c>
      <c r="DZ39" s="95">
        <f>'Rent Roll'!$G$8*IF(DZ32=0,IF('Rent Roll'!$N$8="NNN",'Rent Roll'!$F$8*DZ$15,IF('Rent Roll'!$N$8="NNN capped",'Rent Roll'!$F$8*(DZ$12+DZ$13)+MIN('Rent Roll'!$F$8*DZ$14,'Rent Roll'!$O$8*(1+Assumptions!$C$64)^(DZ$8-'Rent Roll'!$P$8)*'Rent Roll'!$E$8/12),0)),IF(AND(DZ32&lt;=3,DZ33&gt;=0),'Rent Roll'!$F$8*DZ$15,0))</f>
        <v>10075.090597376884</v>
      </c>
      <c r="EA39" s="95">
        <f>'Rent Roll'!$G$8*IF(EA32=0,IF('Rent Roll'!$N$8="NNN",'Rent Roll'!$F$8*EA$15,IF('Rent Roll'!$N$8="NNN capped",'Rent Roll'!$F$8*(EA$12+EA$13)+MIN('Rent Roll'!$F$8*EA$14,'Rent Roll'!$O$8*(1+Assumptions!$C$64)^(EA$8-'Rent Roll'!$P$8)*'Rent Roll'!$E$8/12),0)),IF(AND(EA32&lt;=3,EA33&gt;=0),'Rent Roll'!$F$8*EA$15,0))</f>
        <v>10075.090597376884</v>
      </c>
      <c r="EB39" s="95">
        <f>'Rent Roll'!$G$8*IF(EB32=0,IF('Rent Roll'!$N$8="NNN",'Rent Roll'!$F$8*EB$15,IF('Rent Roll'!$N$8="NNN capped",'Rent Roll'!$F$8*(EB$12+EB$13)+MIN('Rent Roll'!$F$8*EB$14,'Rent Roll'!$O$8*(1+Assumptions!$C$64)^(EB$8-'Rent Roll'!$P$8)*'Rent Roll'!$E$8/12),0)),IF(AND(EB32&lt;=3,EB33&gt;=0),'Rent Roll'!$F$8*EB$15,0))</f>
        <v>10075.090597376884</v>
      </c>
      <c r="EC39" s="95">
        <f>'Rent Roll'!$G$8*IF(EC32=0,IF('Rent Roll'!$N$8="NNN",'Rent Roll'!$F$8*EC$15,IF('Rent Roll'!$N$8="NNN capped",'Rent Roll'!$F$8*(EC$12+EC$13)+MIN('Rent Roll'!$F$8*EC$14,'Rent Roll'!$O$8*(1+Assumptions!$C$64)^(EC$8-'Rent Roll'!$P$8)*'Rent Roll'!$E$8/12),0)),IF(AND(EC32&lt;=3,EC33&gt;=0),'Rent Roll'!$F$8*EC$15,0))</f>
        <v>10075.090597376884</v>
      </c>
      <c r="ED39" s="95">
        <f>'Rent Roll'!$G$8*IF(ED32=0,IF('Rent Roll'!$N$8="NNN",'Rent Roll'!$F$8*ED$15,IF('Rent Roll'!$N$8="NNN capped",'Rent Roll'!$F$8*(ED$12+ED$13)+MIN('Rent Roll'!$F$8*ED$14,'Rent Roll'!$O$8*(1+Assumptions!$C$64)^(ED$8-'Rent Roll'!$P$8)*'Rent Roll'!$E$8/12),0)),IF(AND(ED32&lt;=3,ED33&gt;=0),'Rent Roll'!$F$8*ED$15,0))</f>
        <v>10075.090597376884</v>
      </c>
      <c r="EE39" s="95">
        <f>'Rent Roll'!$G$8*IF(EE32=0,IF('Rent Roll'!$N$8="NNN",'Rent Roll'!$F$8*EE$15,IF('Rent Roll'!$N$8="NNN capped",'Rent Roll'!$F$8*(EE$12+EE$13)+MIN('Rent Roll'!$F$8*EE$14,'Rent Roll'!$O$8*(1+Assumptions!$C$64)^(EE$8-'Rent Roll'!$P$8)*'Rent Roll'!$E$8/12),0)),IF(AND(EE32&lt;=3,EE33&gt;=0),'Rent Roll'!$F$8*EE$15,0))</f>
        <v>10075.090597376884</v>
      </c>
      <c r="EF39" s="95">
        <f>'Rent Roll'!$G$8*IF(EF32=0,IF('Rent Roll'!$N$8="NNN",'Rent Roll'!$F$8*EF$15,IF('Rent Roll'!$N$8="NNN capped",'Rent Roll'!$F$8*(EF$12+EF$13)+MIN('Rent Roll'!$F$8*EF$14,'Rent Roll'!$O$8*(1+Assumptions!$C$64)^(EF$8-'Rent Roll'!$P$8)*'Rent Roll'!$E$8/12),0)),IF(AND(EF32&lt;=3,EF33&gt;=0),'Rent Roll'!$F$8*EF$15,0))</f>
        <v>10075.090597376884</v>
      </c>
      <c r="EG39" s="95">
        <f>'Rent Roll'!$G$8*IF(EG32=0,IF('Rent Roll'!$N$8="NNN",'Rent Roll'!$F$8*EG$15,IF('Rent Roll'!$N$8="NNN capped",'Rent Roll'!$F$8*(EG$12+EG$13)+MIN('Rent Roll'!$F$8*EG$14,'Rent Roll'!$O$8*(1+Assumptions!$C$64)^(EG$8-'Rent Roll'!$P$8)*'Rent Roll'!$E$8/12),0)),IF(AND(EG32&lt;=3,EG33&gt;=0),'Rent Roll'!$F$8*EG$15,0))</f>
        <v>10075.090597376884</v>
      </c>
      <c r="EH39" s="95">
        <f>'Rent Roll'!$G$8*IF(EH32=0,IF('Rent Roll'!$N$8="NNN",'Rent Roll'!$F$8*EH$15,IF('Rent Roll'!$N$8="NNN capped",'Rent Roll'!$F$8*(EH$12+EH$13)+MIN('Rent Roll'!$F$8*EH$14,'Rent Roll'!$O$8*(1+Assumptions!$C$64)^(EH$8-'Rent Roll'!$P$8)*'Rent Roll'!$E$8/12),0)),IF(AND(EH32&lt;=3,EH33&gt;=0),'Rent Roll'!$F$8*EH$15,0))</f>
        <v>10075.090597376884</v>
      </c>
      <c r="EI39" s="95">
        <f>'Rent Roll'!$G$8*IF(EI32=0,IF('Rent Roll'!$N$8="NNN",'Rent Roll'!$F$8*EI$15,IF('Rent Roll'!$N$8="NNN capped",'Rent Roll'!$F$8*(EI$12+EI$13)+MIN('Rent Roll'!$F$8*EI$14,'Rent Roll'!$O$8*(1+Assumptions!$C$64)^(EI$8-'Rent Roll'!$P$8)*'Rent Roll'!$E$8/12),0)),IF(AND(EI32&lt;=3,EI33&gt;=0),'Rent Roll'!$F$8*EI$15,0))</f>
        <v>10075.090597376884</v>
      </c>
    </row>
    <row r="40">
      <c r="B40" t="s" s="23">
        <v>397</v>
      </c>
      <c r="C40" t="s" s="118">
        <v>10</v>
      </c>
      <c r="D40" t="s" s="118">
        <v>435</v>
      </c>
      <c r="H40" s="95">
        <f>IF(AND(H32&gt;=1,H32&lt;=3,H33=0),-CHOOSE(H32,Rollover!$R$8,Rollover!$AE$8,Rollover!$AR$8),0)</f>
        <v>0</v>
      </c>
      <c r="I40" s="95">
        <f>IF(AND(I32&gt;=1,I32&lt;=3,I33=0),-CHOOSE(I32,Rollover!$R$8,Rollover!$AE$8,Rollover!$AR$8),0)</f>
        <v>0</v>
      </c>
      <c r="J40" s="95">
        <f>IF(AND(J32&gt;=1,J32&lt;=3,J33=0),-CHOOSE(J32,Rollover!$R$8,Rollover!$AE$8,Rollover!$AR$8),0)</f>
        <v>0</v>
      </c>
      <c r="K40" s="95">
        <f>IF(AND(K32&gt;=1,K32&lt;=3,K33=0),-CHOOSE(K32,Rollover!$R$8,Rollover!$AE$8,Rollover!$AR$8),0)</f>
        <v>0</v>
      </c>
      <c r="L40" s="95">
        <f>IF(AND(L32&gt;=1,L32&lt;=3,L33=0),-CHOOSE(L32,Rollover!$R$8,Rollover!$AE$8,Rollover!$AR$8),0)</f>
        <v>0</v>
      </c>
      <c r="M40" s="95">
        <f>IF(AND(M32&gt;=1,M32&lt;=3,M33=0),-CHOOSE(M32,Rollover!$R$8,Rollover!$AE$8,Rollover!$AR$8),0)</f>
        <v>0</v>
      </c>
      <c r="N40" s="95">
        <f>IF(AND(N32&gt;=1,N32&lt;=3,N33=0),-CHOOSE(N32,Rollover!$R$8,Rollover!$AE$8,Rollover!$AR$8),0)</f>
        <v>0</v>
      </c>
      <c r="O40" s="95">
        <f>IF(AND(O32&gt;=1,O32&lt;=3,O33=0),-CHOOSE(O32,Rollover!$R$8,Rollover!$AE$8,Rollover!$AR$8),0)</f>
        <v>0</v>
      </c>
      <c r="P40" s="95">
        <f>IF(AND(P32&gt;=1,P32&lt;=3,P33=0),-CHOOSE(P32,Rollover!$R$8,Rollover!$AE$8,Rollover!$AR$8),0)</f>
        <v>0</v>
      </c>
      <c r="Q40" s="95">
        <f>IF(AND(Q32&gt;=1,Q32&lt;=3,Q33=0),-CHOOSE(Q32,Rollover!$R$8,Rollover!$AE$8,Rollover!$AR$8),0)</f>
        <v>0</v>
      </c>
      <c r="R40" s="95">
        <f>IF(AND(R32&gt;=1,R32&lt;=3,R33=0),-CHOOSE(R32,Rollover!$R$8,Rollover!$AE$8,Rollover!$AR$8),0)</f>
        <v>0</v>
      </c>
      <c r="S40" s="95">
        <f>IF(AND(S32&gt;=1,S32&lt;=3,S33=0),-CHOOSE(S32,Rollover!$R$8,Rollover!$AE$8,Rollover!$AR$8),0)</f>
        <v>0</v>
      </c>
      <c r="T40" s="95">
        <f>IF(AND(T32&gt;=1,T32&lt;=3,T33=0),-CHOOSE(T32,Rollover!$R$8,Rollover!$AE$8,Rollover!$AR$8),0)</f>
        <v>0</v>
      </c>
      <c r="U40" s="95">
        <f>IF(AND(U32&gt;=1,U32&lt;=3,U33=0),-CHOOSE(U32,Rollover!$R$8,Rollover!$AE$8,Rollover!$AR$8),0)</f>
        <v>0</v>
      </c>
      <c r="V40" s="95">
        <f>IF(AND(V32&gt;=1,V32&lt;=3,V33=0),-CHOOSE(V32,Rollover!$R$8,Rollover!$AE$8,Rollover!$AR$8),0)</f>
        <v>0</v>
      </c>
      <c r="W40" s="95">
        <f>IF(AND(W32&gt;=1,W32&lt;=3,W33=0),-CHOOSE(W32,Rollover!$R$8,Rollover!$AE$8,Rollover!$AR$8),0)</f>
        <v>0</v>
      </c>
      <c r="X40" s="95">
        <f>IF(AND(X32&gt;=1,X32&lt;=3,X33=0),-CHOOSE(X32,Rollover!$R$8,Rollover!$AE$8,Rollover!$AR$8),0)</f>
        <v>0</v>
      </c>
      <c r="Y40" s="95">
        <f>IF(AND(Y32&gt;=1,Y32&lt;=3,Y33=0),-CHOOSE(Y32,Rollover!$R$8,Rollover!$AE$8,Rollover!$AR$8),0)</f>
        <v>0</v>
      </c>
      <c r="Z40" s="95">
        <f>IF(AND(Z32&gt;=1,Z32&lt;=3,Z33=0),-CHOOSE(Z32,Rollover!$R$8,Rollover!$AE$8,Rollover!$AR$8),0)</f>
        <v>0</v>
      </c>
      <c r="AA40" s="95">
        <f>IF(AND(AA32&gt;=1,AA32&lt;=3,AA33=0),-CHOOSE(AA32,Rollover!$R$8,Rollover!$AE$8,Rollover!$AR$8),0)</f>
        <v>0</v>
      </c>
      <c r="AB40" s="95">
        <f>IF(AND(AB32&gt;=1,AB32&lt;=3,AB33=0),-CHOOSE(AB32,Rollover!$R$8,Rollover!$AE$8,Rollover!$AR$8),0)</f>
        <v>0</v>
      </c>
      <c r="AC40" s="95">
        <f>IF(AND(AC32&gt;=1,AC32&lt;=3,AC33=0),-CHOOSE(AC32,Rollover!$R$8,Rollover!$AE$8,Rollover!$AR$8),0)</f>
        <v>0</v>
      </c>
      <c r="AD40" s="95">
        <f>IF(AND(AD32&gt;=1,AD32&lt;=3,AD33=0),-CHOOSE(AD32,Rollover!$R$8,Rollover!$AE$8,Rollover!$AR$8),0)</f>
        <v>0</v>
      </c>
      <c r="AE40" s="95">
        <f>IF(AND(AE32&gt;=1,AE32&lt;=3,AE33=0),-CHOOSE(AE32,Rollover!$R$8,Rollover!$AE$8,Rollover!$AR$8),0)</f>
        <v>0</v>
      </c>
      <c r="AF40" s="95">
        <f>IF(AND(AF32&gt;=1,AF32&lt;=3,AF33=0),-CHOOSE(AF32,Rollover!$R$8,Rollover!$AE$8,Rollover!$AR$8),0)</f>
        <v>-62062.649999999994</v>
      </c>
      <c r="AG40" s="95">
        <f>IF(AND(AG32&gt;=1,AG32&lt;=3,AG33=0),-CHOOSE(AG32,Rollover!$R$8,Rollover!$AE$8,Rollover!$AR$8),0)</f>
        <v>0</v>
      </c>
      <c r="AH40" s="95">
        <f>IF(AND(AH32&gt;=1,AH32&lt;=3,AH33=0),-CHOOSE(AH32,Rollover!$R$8,Rollover!$AE$8,Rollover!$AR$8),0)</f>
        <v>0</v>
      </c>
      <c r="AI40" s="95">
        <f>IF(AND(AI32&gt;=1,AI32&lt;=3,AI33=0),-CHOOSE(AI32,Rollover!$R$8,Rollover!$AE$8,Rollover!$AR$8),0)</f>
        <v>0</v>
      </c>
      <c r="AJ40" s="95">
        <f>IF(AND(AJ32&gt;=1,AJ32&lt;=3,AJ33=0),-CHOOSE(AJ32,Rollover!$R$8,Rollover!$AE$8,Rollover!$AR$8),0)</f>
        <v>0</v>
      </c>
      <c r="AK40" s="95">
        <f>IF(AND(AK32&gt;=1,AK32&lt;=3,AK33=0),-CHOOSE(AK32,Rollover!$R$8,Rollover!$AE$8,Rollover!$AR$8),0)</f>
        <v>0</v>
      </c>
      <c r="AL40" s="95">
        <f>IF(AND(AL32&gt;=1,AL32&lt;=3,AL33=0),-CHOOSE(AL32,Rollover!$R$8,Rollover!$AE$8,Rollover!$AR$8),0)</f>
        <v>0</v>
      </c>
      <c r="AM40" s="95">
        <f>IF(AND(AM32&gt;=1,AM32&lt;=3,AM33=0),-CHOOSE(AM32,Rollover!$R$8,Rollover!$AE$8,Rollover!$AR$8),0)</f>
        <v>0</v>
      </c>
      <c r="AN40" s="95">
        <f>IF(AND(AN32&gt;=1,AN32&lt;=3,AN33=0),-CHOOSE(AN32,Rollover!$R$8,Rollover!$AE$8,Rollover!$AR$8),0)</f>
        <v>0</v>
      </c>
      <c r="AO40" s="95">
        <f>IF(AND(AO32&gt;=1,AO32&lt;=3,AO33=0),-CHOOSE(AO32,Rollover!$R$8,Rollover!$AE$8,Rollover!$AR$8),0)</f>
        <v>0</v>
      </c>
      <c r="AP40" s="95">
        <f>IF(AND(AP32&gt;=1,AP32&lt;=3,AP33=0),-CHOOSE(AP32,Rollover!$R$8,Rollover!$AE$8,Rollover!$AR$8),0)</f>
        <v>0</v>
      </c>
      <c r="AQ40" s="95">
        <f>IF(AND(AQ32&gt;=1,AQ32&lt;=3,AQ33=0),-CHOOSE(AQ32,Rollover!$R$8,Rollover!$AE$8,Rollover!$AR$8),0)</f>
        <v>0</v>
      </c>
      <c r="AR40" s="95">
        <f>IF(AND(AR32&gt;=1,AR32&lt;=3,AR33=0),-CHOOSE(AR32,Rollover!$R$8,Rollover!$AE$8,Rollover!$AR$8),0)</f>
        <v>0</v>
      </c>
      <c r="AS40" s="95">
        <f>IF(AND(AS32&gt;=1,AS32&lt;=3,AS33=0),-CHOOSE(AS32,Rollover!$R$8,Rollover!$AE$8,Rollover!$AR$8),0)</f>
        <v>0</v>
      </c>
      <c r="AT40" s="95">
        <f>IF(AND(AT32&gt;=1,AT32&lt;=3,AT33=0),-CHOOSE(AT32,Rollover!$R$8,Rollover!$AE$8,Rollover!$AR$8),0)</f>
        <v>0</v>
      </c>
      <c r="AU40" s="95">
        <f>IF(AND(AU32&gt;=1,AU32&lt;=3,AU33=0),-CHOOSE(AU32,Rollover!$R$8,Rollover!$AE$8,Rollover!$AR$8),0)</f>
        <v>0</v>
      </c>
      <c r="AV40" s="95">
        <f>IF(AND(AV32&gt;=1,AV32&lt;=3,AV33=0),-CHOOSE(AV32,Rollover!$R$8,Rollover!$AE$8,Rollover!$AR$8),0)</f>
        <v>0</v>
      </c>
      <c r="AW40" s="95">
        <f>IF(AND(AW32&gt;=1,AW32&lt;=3,AW33=0),-CHOOSE(AW32,Rollover!$R$8,Rollover!$AE$8,Rollover!$AR$8),0)</f>
        <v>0</v>
      </c>
      <c r="AX40" s="95">
        <f>IF(AND(AX32&gt;=1,AX32&lt;=3,AX33=0),-CHOOSE(AX32,Rollover!$R$8,Rollover!$AE$8,Rollover!$AR$8),0)</f>
        <v>0</v>
      </c>
      <c r="AY40" s="95">
        <f>IF(AND(AY32&gt;=1,AY32&lt;=3,AY33=0),-CHOOSE(AY32,Rollover!$R$8,Rollover!$AE$8,Rollover!$AR$8),0)</f>
        <v>0</v>
      </c>
      <c r="AZ40" s="95">
        <f>IF(AND(AZ32&gt;=1,AZ32&lt;=3,AZ33=0),-CHOOSE(AZ32,Rollover!$R$8,Rollover!$AE$8,Rollover!$AR$8),0)</f>
        <v>0</v>
      </c>
      <c r="BA40" s="95">
        <f>IF(AND(BA32&gt;=1,BA32&lt;=3,BA33=0),-CHOOSE(BA32,Rollover!$R$8,Rollover!$AE$8,Rollover!$AR$8),0)</f>
        <v>0</v>
      </c>
      <c r="BB40" s="95">
        <f>IF(AND(BB32&gt;=1,BB32&lt;=3,BB33=0),-CHOOSE(BB32,Rollover!$R$8,Rollover!$AE$8,Rollover!$AR$8),0)</f>
        <v>0</v>
      </c>
      <c r="BC40" s="95">
        <f>IF(AND(BC32&gt;=1,BC32&lt;=3,BC33=0),-CHOOSE(BC32,Rollover!$R$8,Rollover!$AE$8,Rollover!$AR$8),0)</f>
        <v>0</v>
      </c>
      <c r="BD40" s="95">
        <f>IF(AND(BD32&gt;=1,BD32&lt;=3,BD33=0),-CHOOSE(BD32,Rollover!$R$8,Rollover!$AE$8,Rollover!$AR$8),0)</f>
        <v>0</v>
      </c>
      <c r="BE40" s="95">
        <f>IF(AND(BE32&gt;=1,BE32&lt;=3,BE33=0),-CHOOSE(BE32,Rollover!$R$8,Rollover!$AE$8,Rollover!$AR$8),0)</f>
        <v>0</v>
      </c>
      <c r="BF40" s="95">
        <f>IF(AND(BF32&gt;=1,BF32&lt;=3,BF33=0),-CHOOSE(BF32,Rollover!$R$8,Rollover!$AE$8,Rollover!$AR$8),0)</f>
        <v>0</v>
      </c>
      <c r="BG40" s="95">
        <f>IF(AND(BG32&gt;=1,BG32&lt;=3,BG33=0),-CHOOSE(BG32,Rollover!$R$8,Rollover!$AE$8,Rollover!$AR$8),0)</f>
        <v>0</v>
      </c>
      <c r="BH40" s="95">
        <f>IF(AND(BH32&gt;=1,BH32&lt;=3,BH33=0),-CHOOSE(BH32,Rollover!$R$8,Rollover!$AE$8,Rollover!$AR$8),0)</f>
        <v>0</v>
      </c>
      <c r="BI40" s="95">
        <f>IF(AND(BI32&gt;=1,BI32&lt;=3,BI33=0),-CHOOSE(BI32,Rollover!$R$8,Rollover!$AE$8,Rollover!$AR$8),0)</f>
        <v>0</v>
      </c>
      <c r="BJ40" s="95">
        <f>IF(AND(BJ32&gt;=1,BJ32&lt;=3,BJ33=0),-CHOOSE(BJ32,Rollover!$R$8,Rollover!$AE$8,Rollover!$AR$8),0)</f>
        <v>0</v>
      </c>
      <c r="BK40" s="95">
        <f>IF(AND(BK32&gt;=1,BK32&lt;=3,BK33=0),-CHOOSE(BK32,Rollover!$R$8,Rollover!$AE$8,Rollover!$AR$8),0)</f>
        <v>0</v>
      </c>
      <c r="BL40" s="95">
        <f>IF(AND(BL32&gt;=1,BL32&lt;=3,BL33=0),-CHOOSE(BL32,Rollover!$R$8,Rollover!$AE$8,Rollover!$AR$8),0)</f>
        <v>0</v>
      </c>
      <c r="BM40" s="95">
        <f>IF(AND(BM32&gt;=1,BM32&lt;=3,BM33=0),-CHOOSE(BM32,Rollover!$R$8,Rollover!$AE$8,Rollover!$AR$8),0)</f>
        <v>0</v>
      </c>
      <c r="BN40" s="95">
        <f>IF(AND(BN32&gt;=1,BN32&lt;=3,BN33=0),-CHOOSE(BN32,Rollover!$R$8,Rollover!$AE$8,Rollover!$AR$8),0)</f>
        <v>0</v>
      </c>
      <c r="BO40" s="95">
        <f>IF(AND(BO32&gt;=1,BO32&lt;=3,BO33=0),-CHOOSE(BO32,Rollover!$R$8,Rollover!$AE$8,Rollover!$AR$8),0)</f>
        <v>0</v>
      </c>
      <c r="BP40" s="95">
        <f>IF(AND(BP32&gt;=1,BP32&lt;=3,BP33=0),-CHOOSE(BP32,Rollover!$R$8,Rollover!$AE$8,Rollover!$AR$8),0)</f>
        <v>0</v>
      </c>
      <c r="BQ40" s="95">
        <f>IF(AND(BQ32&gt;=1,BQ32&lt;=3,BQ33=0),-CHOOSE(BQ32,Rollover!$R$8,Rollover!$AE$8,Rollover!$AR$8),0)</f>
        <v>0</v>
      </c>
      <c r="BR40" s="95">
        <f>IF(AND(BR32&gt;=1,BR32&lt;=3,BR33=0),-CHOOSE(BR32,Rollover!$R$8,Rollover!$AE$8,Rollover!$AR$8),0)</f>
        <v>0</v>
      </c>
      <c r="BS40" s="95">
        <f>IF(AND(BS32&gt;=1,BS32&lt;=3,BS33=0),-CHOOSE(BS32,Rollover!$R$8,Rollover!$AE$8,Rollover!$AR$8),0)</f>
        <v>0</v>
      </c>
      <c r="BT40" s="95">
        <f>IF(AND(BT32&gt;=1,BT32&lt;=3,BT33=0),-CHOOSE(BT32,Rollover!$R$8,Rollover!$AE$8,Rollover!$AR$8),0)</f>
        <v>0</v>
      </c>
      <c r="BU40" s="95">
        <f>IF(AND(BU32&gt;=1,BU32&lt;=3,BU33=0),-CHOOSE(BU32,Rollover!$R$8,Rollover!$AE$8,Rollover!$AR$8),0)</f>
        <v>0</v>
      </c>
      <c r="BV40" s="95">
        <f>IF(AND(BV32&gt;=1,BV32&lt;=3,BV33=0),-CHOOSE(BV32,Rollover!$R$8,Rollover!$AE$8,Rollover!$AR$8),0)</f>
        <v>0</v>
      </c>
      <c r="BW40" s="95">
        <f>IF(AND(BW32&gt;=1,BW32&lt;=3,BW33=0),-CHOOSE(BW32,Rollover!$R$8,Rollover!$AE$8,Rollover!$AR$8),0)</f>
        <v>0</v>
      </c>
      <c r="BX40" s="95">
        <f>IF(AND(BX32&gt;=1,BX32&lt;=3,BX33=0),-CHOOSE(BX32,Rollover!$R$8,Rollover!$AE$8,Rollover!$AR$8),0)</f>
        <v>0</v>
      </c>
      <c r="BY40" s="95">
        <f>IF(AND(BY32&gt;=1,BY32&lt;=3,BY33=0),-CHOOSE(BY32,Rollover!$R$8,Rollover!$AE$8,Rollover!$AR$8),0)</f>
        <v>0</v>
      </c>
      <c r="BZ40" s="95">
        <f>IF(AND(BZ32&gt;=1,BZ32&lt;=3,BZ33=0),-CHOOSE(BZ32,Rollover!$R$8,Rollover!$AE$8,Rollover!$AR$8),0)</f>
        <v>0</v>
      </c>
      <c r="CA40" s="95">
        <f>IF(AND(CA32&gt;=1,CA32&lt;=3,CA33=0),-CHOOSE(CA32,Rollover!$R$8,Rollover!$AE$8,Rollover!$AR$8),0)</f>
        <v>0</v>
      </c>
      <c r="CB40" s="95">
        <f>IF(AND(CB32&gt;=1,CB32&lt;=3,CB33=0),-CHOOSE(CB32,Rollover!$R$8,Rollover!$AE$8,Rollover!$AR$8),0)</f>
        <v>0</v>
      </c>
      <c r="CC40" s="95">
        <f>IF(AND(CC32&gt;=1,CC32&lt;=3,CC33=0),-CHOOSE(CC32,Rollover!$R$8,Rollover!$AE$8,Rollover!$AR$8),0)</f>
        <v>0</v>
      </c>
      <c r="CD40" s="95">
        <f>IF(AND(CD32&gt;=1,CD32&lt;=3,CD33=0),-CHOOSE(CD32,Rollover!$R$8,Rollover!$AE$8,Rollover!$AR$8),0)</f>
        <v>0</v>
      </c>
      <c r="CE40" s="95">
        <f>IF(AND(CE32&gt;=1,CE32&lt;=3,CE33=0),-CHOOSE(CE32,Rollover!$R$8,Rollover!$AE$8,Rollover!$AR$8),0)</f>
        <v>0</v>
      </c>
      <c r="CF40" s="95">
        <f>IF(AND(CF32&gt;=1,CF32&lt;=3,CF33=0),-CHOOSE(CF32,Rollover!$R$8,Rollover!$AE$8,Rollover!$AR$8),0)</f>
        <v>0</v>
      </c>
      <c r="CG40" s="95">
        <f>IF(AND(CG32&gt;=1,CG32&lt;=3,CG33=0),-CHOOSE(CG32,Rollover!$R$8,Rollover!$AE$8,Rollover!$AR$8),0)</f>
        <v>0</v>
      </c>
      <c r="CH40" s="95">
        <f>IF(AND(CH32&gt;=1,CH32&lt;=3,CH33=0),-CHOOSE(CH32,Rollover!$R$8,Rollover!$AE$8,Rollover!$AR$8),0)</f>
        <v>0</v>
      </c>
      <c r="CI40" s="95">
        <f>IF(AND(CI32&gt;=1,CI32&lt;=3,CI33=0),-CHOOSE(CI32,Rollover!$R$8,Rollover!$AE$8,Rollover!$AR$8),0)</f>
        <v>0</v>
      </c>
      <c r="CJ40" s="95">
        <f>IF(AND(CJ32&gt;=1,CJ32&lt;=3,CJ33=0),-CHOOSE(CJ32,Rollover!$R$8,Rollover!$AE$8,Rollover!$AR$8),0)</f>
        <v>0</v>
      </c>
      <c r="CK40" s="95">
        <f>IF(AND(CK32&gt;=1,CK32&lt;=3,CK33=0),-CHOOSE(CK32,Rollover!$R$8,Rollover!$AE$8,Rollover!$AR$8),0)</f>
        <v>0</v>
      </c>
      <c r="CL40" s="95">
        <f>IF(AND(CL32&gt;=1,CL32&lt;=3,CL33=0),-CHOOSE(CL32,Rollover!$R$8,Rollover!$AE$8,Rollover!$AR$8),0)</f>
        <v>0</v>
      </c>
      <c r="CM40" s="95">
        <f>IF(AND(CM32&gt;=1,CM32&lt;=3,CM33=0),-CHOOSE(CM32,Rollover!$R$8,Rollover!$AE$8,Rollover!$AR$8),0)</f>
        <v>0</v>
      </c>
      <c r="CN40" s="95">
        <f>IF(AND(CN32&gt;=1,CN32&lt;=3,CN33=0),-CHOOSE(CN32,Rollover!$R$8,Rollover!$AE$8,Rollover!$AR$8),0)</f>
        <v>0</v>
      </c>
      <c r="CO40" s="95">
        <f>IF(AND(CO32&gt;=1,CO32&lt;=3,CO33=0),-CHOOSE(CO32,Rollover!$R$8,Rollover!$AE$8,Rollover!$AR$8),0)</f>
        <v>0</v>
      </c>
      <c r="CP40" s="95">
        <f>IF(AND(CP32&gt;=1,CP32&lt;=3,CP33=0),-CHOOSE(CP32,Rollover!$R$8,Rollover!$AE$8,Rollover!$AR$8),0)</f>
        <v>0</v>
      </c>
      <c r="CQ40" s="95">
        <f>IF(AND(CQ32&gt;=1,CQ32&lt;=3,CQ33=0),-CHOOSE(CQ32,Rollover!$R$8,Rollover!$AE$8,Rollover!$AR$8),0)</f>
        <v>0</v>
      </c>
      <c r="CR40" s="95">
        <f>IF(AND(CR32&gt;=1,CR32&lt;=3,CR33=0),-CHOOSE(CR32,Rollover!$R$8,Rollover!$AE$8,Rollover!$AR$8),0)</f>
        <v>0</v>
      </c>
      <c r="CS40" s="95">
        <f>IF(AND(CS32&gt;=1,CS32&lt;=3,CS33=0),-CHOOSE(CS32,Rollover!$R$8,Rollover!$AE$8,Rollover!$AR$8),0)</f>
        <v>0</v>
      </c>
      <c r="CT40" s="95">
        <f>IF(AND(CT32&gt;=1,CT32&lt;=3,CT33=0),-CHOOSE(CT32,Rollover!$R$8,Rollover!$AE$8,Rollover!$AR$8),0)</f>
        <v>0</v>
      </c>
      <c r="CU40" s="95">
        <f>IF(AND(CU32&gt;=1,CU32&lt;=3,CU33=0),-CHOOSE(CU32,Rollover!$R$8,Rollover!$AE$8,Rollover!$AR$8),0)</f>
        <v>0</v>
      </c>
      <c r="CV40" s="95">
        <f>IF(AND(CV32&gt;=1,CV32&lt;=3,CV33=0),-CHOOSE(CV32,Rollover!$R$8,Rollover!$AE$8,Rollover!$AR$8),0)</f>
        <v>0</v>
      </c>
      <c r="CW40" s="95">
        <f>IF(AND(CW32&gt;=1,CW32&lt;=3,CW33=0),-CHOOSE(CW32,Rollover!$R$8,Rollover!$AE$8,Rollover!$AR$8),0)</f>
        <v>0</v>
      </c>
      <c r="CX40" s="95">
        <f>IF(AND(CX32&gt;=1,CX32&lt;=3,CX33=0),-CHOOSE(CX32,Rollover!$R$8,Rollover!$AE$8,Rollover!$AR$8),0)</f>
        <v>0</v>
      </c>
      <c r="CY40" s="95">
        <f>IF(AND(CY32&gt;=1,CY32&lt;=3,CY33=0),-CHOOSE(CY32,Rollover!$R$8,Rollover!$AE$8,Rollover!$AR$8),0)</f>
        <v>0</v>
      </c>
      <c r="CZ40" s="95">
        <f>IF(AND(CZ32&gt;=1,CZ32&lt;=3,CZ33=0),-CHOOSE(CZ32,Rollover!$R$8,Rollover!$AE$8,Rollover!$AR$8),0)</f>
        <v>0</v>
      </c>
      <c r="DA40" s="95">
        <f>IF(AND(DA32&gt;=1,DA32&lt;=3,DA33=0),-CHOOSE(DA32,Rollover!$R$8,Rollover!$AE$8,Rollover!$AR$8),0)</f>
        <v>0</v>
      </c>
      <c r="DB40" s="95">
        <f>IF(AND(DB32&gt;=1,DB32&lt;=3,DB33=0),-CHOOSE(DB32,Rollover!$R$8,Rollover!$AE$8,Rollover!$AR$8),0)</f>
        <v>0</v>
      </c>
      <c r="DC40" s="95">
        <f>IF(AND(DC32&gt;=1,DC32&lt;=3,DC33=0),-CHOOSE(DC32,Rollover!$R$8,Rollover!$AE$8,Rollover!$AR$8),0)</f>
        <v>0</v>
      </c>
      <c r="DD40" s="95">
        <f>IF(AND(DD32&gt;=1,DD32&lt;=3,DD33=0),-CHOOSE(DD32,Rollover!$R$8,Rollover!$AE$8,Rollover!$AR$8),0)</f>
        <v>0</v>
      </c>
      <c r="DE40" s="95">
        <f>IF(AND(DE32&gt;=1,DE32&lt;=3,DE33=0),-CHOOSE(DE32,Rollover!$R$8,Rollover!$AE$8,Rollover!$AR$8),0)</f>
        <v>0</v>
      </c>
      <c r="DF40" s="95">
        <f>IF(AND(DF32&gt;=1,DF32&lt;=3,DF33=0),-CHOOSE(DF32,Rollover!$R$8,Rollover!$AE$8,Rollover!$AR$8),0)</f>
        <v>0</v>
      </c>
      <c r="DG40" s="95">
        <f>IF(AND(DG32&gt;=1,DG32&lt;=3,DG33=0),-CHOOSE(DG32,Rollover!$R$8,Rollover!$AE$8,Rollover!$AR$8),0)</f>
        <v>0</v>
      </c>
      <c r="DH40" s="95">
        <f>IF(AND(DH32&gt;=1,DH32&lt;=3,DH33=0),-CHOOSE(DH32,Rollover!$R$8,Rollover!$AE$8,Rollover!$AR$8),0)</f>
        <v>0</v>
      </c>
      <c r="DI40" s="95">
        <f>IF(AND(DI32&gt;=1,DI32&lt;=3,DI33=0),-CHOOSE(DI32,Rollover!$R$8,Rollover!$AE$8,Rollover!$AR$8),0)</f>
        <v>0</v>
      </c>
      <c r="DJ40" s="95">
        <f>IF(AND(DJ32&gt;=1,DJ32&lt;=3,DJ33=0),-CHOOSE(DJ32,Rollover!$R$8,Rollover!$AE$8,Rollover!$AR$8),0)</f>
        <v>0</v>
      </c>
      <c r="DK40" s="95">
        <f>IF(AND(DK32&gt;=1,DK32&lt;=3,DK33=0),-CHOOSE(DK32,Rollover!$R$8,Rollover!$AE$8,Rollover!$AR$8),0)</f>
        <v>0</v>
      </c>
      <c r="DL40" s="95">
        <f>IF(AND(DL32&gt;=1,DL32&lt;=3,DL33=0),-CHOOSE(DL32,Rollover!$R$8,Rollover!$AE$8,Rollover!$AR$8),0)</f>
        <v>0</v>
      </c>
      <c r="DM40" s="95">
        <f>IF(AND(DM32&gt;=1,DM32&lt;=3,DM33=0),-CHOOSE(DM32,Rollover!$R$8,Rollover!$AE$8,Rollover!$AR$8),0)</f>
        <v>0</v>
      </c>
      <c r="DN40" s="95">
        <f>IF(AND(DN32&gt;=1,DN32&lt;=3,DN33=0),-CHOOSE(DN32,Rollover!$R$8,Rollover!$AE$8,Rollover!$AR$8),0)</f>
        <v>-49614.000315107034</v>
      </c>
      <c r="DO40" s="95">
        <f>IF(AND(DO32&gt;=1,DO32&lt;=3,DO33=0),-CHOOSE(DO32,Rollover!$R$8,Rollover!$AE$8,Rollover!$AR$8),0)</f>
        <v>0</v>
      </c>
      <c r="DP40" s="95">
        <f>IF(AND(DP32&gt;=1,DP32&lt;=3,DP33=0),-CHOOSE(DP32,Rollover!$R$8,Rollover!$AE$8,Rollover!$AR$8),0)</f>
        <v>0</v>
      </c>
      <c r="DQ40" s="95">
        <f>IF(AND(DQ32&gt;=1,DQ32&lt;=3,DQ33=0),-CHOOSE(DQ32,Rollover!$R$8,Rollover!$AE$8,Rollover!$AR$8),0)</f>
        <v>0</v>
      </c>
      <c r="DR40" s="95">
        <f>IF(AND(DR32&gt;=1,DR32&lt;=3,DR33=0),-CHOOSE(DR32,Rollover!$R$8,Rollover!$AE$8,Rollover!$AR$8),0)</f>
        <v>0</v>
      </c>
      <c r="DS40" s="95">
        <f>IF(AND(DS32&gt;=1,DS32&lt;=3,DS33=0),-CHOOSE(DS32,Rollover!$R$8,Rollover!$AE$8,Rollover!$AR$8),0)</f>
        <v>0</v>
      </c>
      <c r="DT40" s="95">
        <f>IF(AND(DT32&gt;=1,DT32&lt;=3,DT33=0),-CHOOSE(DT32,Rollover!$R$8,Rollover!$AE$8,Rollover!$AR$8),0)</f>
        <v>0</v>
      </c>
      <c r="DU40" s="95">
        <f>IF(AND(DU32&gt;=1,DU32&lt;=3,DU33=0),-CHOOSE(DU32,Rollover!$R$8,Rollover!$AE$8,Rollover!$AR$8),0)</f>
        <v>0</v>
      </c>
      <c r="DV40" s="95">
        <f>IF(AND(DV32&gt;=1,DV32&lt;=3,DV33=0),-CHOOSE(DV32,Rollover!$R$8,Rollover!$AE$8,Rollover!$AR$8),0)</f>
        <v>0</v>
      </c>
      <c r="DW40" s="95">
        <f>IF(AND(DW32&gt;=1,DW32&lt;=3,DW33=0),-CHOOSE(DW32,Rollover!$R$8,Rollover!$AE$8,Rollover!$AR$8),0)</f>
        <v>0</v>
      </c>
      <c r="DX40" s="95">
        <f>IF(AND(DX32&gt;=1,DX32&lt;=3,DX33=0),-CHOOSE(DX32,Rollover!$R$8,Rollover!$AE$8,Rollover!$AR$8),0)</f>
        <v>0</v>
      </c>
      <c r="DY40" s="95">
        <f>IF(AND(DY32&gt;=1,DY32&lt;=3,DY33=0),-CHOOSE(DY32,Rollover!$R$8,Rollover!$AE$8,Rollover!$AR$8),0)</f>
        <v>0</v>
      </c>
      <c r="DZ40" s="95">
        <f>IF(AND(DZ32&gt;=1,DZ32&lt;=3,DZ33=0),-CHOOSE(DZ32,Rollover!$R$8,Rollover!$AE$8,Rollover!$AR$8),0)</f>
        <v>0</v>
      </c>
      <c r="EA40" s="95">
        <f>IF(AND(EA32&gt;=1,EA32&lt;=3,EA33=0),-CHOOSE(EA32,Rollover!$R$8,Rollover!$AE$8,Rollover!$AR$8),0)</f>
        <v>0</v>
      </c>
      <c r="EB40" s="95">
        <f>IF(AND(EB32&gt;=1,EB32&lt;=3,EB33=0),-CHOOSE(EB32,Rollover!$R$8,Rollover!$AE$8,Rollover!$AR$8),0)</f>
        <v>0</v>
      </c>
      <c r="EC40" s="95">
        <f>IF(AND(EC32&gt;=1,EC32&lt;=3,EC33=0),-CHOOSE(EC32,Rollover!$R$8,Rollover!$AE$8,Rollover!$AR$8),0)</f>
        <v>0</v>
      </c>
      <c r="ED40" s="95">
        <f>IF(AND(ED32&gt;=1,ED32&lt;=3,ED33=0),-CHOOSE(ED32,Rollover!$R$8,Rollover!$AE$8,Rollover!$AR$8),0)</f>
        <v>0</v>
      </c>
      <c r="EE40" s="95">
        <f>IF(AND(EE32&gt;=1,EE32&lt;=3,EE33=0),-CHOOSE(EE32,Rollover!$R$8,Rollover!$AE$8,Rollover!$AR$8),0)</f>
        <v>0</v>
      </c>
      <c r="EF40" s="95">
        <f>IF(AND(EF32&gt;=1,EF32&lt;=3,EF33=0),-CHOOSE(EF32,Rollover!$R$8,Rollover!$AE$8,Rollover!$AR$8),0)</f>
        <v>0</v>
      </c>
      <c r="EG40" s="95">
        <f>IF(AND(EG32&gt;=1,EG32&lt;=3,EG33=0),-CHOOSE(EG32,Rollover!$R$8,Rollover!$AE$8,Rollover!$AR$8),0)</f>
        <v>0</v>
      </c>
      <c r="EH40" s="95">
        <f>IF(AND(EH32&gt;=1,EH32&lt;=3,EH33=0),-CHOOSE(EH32,Rollover!$R$8,Rollover!$AE$8,Rollover!$AR$8),0)</f>
        <v>0</v>
      </c>
      <c r="EI40" s="95">
        <f>IF(AND(EI32&gt;=1,EI32&lt;=3,EI33=0),-CHOOSE(EI32,Rollover!$R$8,Rollover!$AE$8,Rollover!$AR$8),0)</f>
        <v>0</v>
      </c>
    </row>
    <row r="41">
      <c r="B41" t="s" s="23">
        <v>398</v>
      </c>
      <c r="C41" t="s" s="118">
        <v>10</v>
      </c>
      <c r="D41" t="s" s="118">
        <v>436</v>
      </c>
      <c r="H41" s="95">
        <f>IF(AND(H32&gt;=1,H32&lt;=3,H33=0),-CHOOSE(H32,Rollover!$S$8,Rollover!$AF$8,Rollover!$AS$8),0)</f>
        <v>0</v>
      </c>
      <c r="I41" s="95">
        <f>IF(AND(I32&gt;=1,I32&lt;=3,I33=0),-CHOOSE(I32,Rollover!$S$8,Rollover!$AF$8,Rollover!$AS$8),0)</f>
        <v>0</v>
      </c>
      <c r="J41" s="95">
        <f>IF(AND(J32&gt;=1,J32&lt;=3,J33=0),-CHOOSE(J32,Rollover!$S$8,Rollover!$AF$8,Rollover!$AS$8),0)</f>
        <v>0</v>
      </c>
      <c r="K41" s="95">
        <f>IF(AND(K32&gt;=1,K32&lt;=3,K33=0),-CHOOSE(K32,Rollover!$S$8,Rollover!$AF$8,Rollover!$AS$8),0)</f>
        <v>0</v>
      </c>
      <c r="L41" s="95">
        <f>IF(AND(L32&gt;=1,L32&lt;=3,L33=0),-CHOOSE(L32,Rollover!$S$8,Rollover!$AF$8,Rollover!$AS$8),0)</f>
        <v>0</v>
      </c>
      <c r="M41" s="95">
        <f>IF(AND(M32&gt;=1,M32&lt;=3,M33=0),-CHOOSE(M32,Rollover!$S$8,Rollover!$AF$8,Rollover!$AS$8),0)</f>
        <v>0</v>
      </c>
      <c r="N41" s="95">
        <f>IF(AND(N32&gt;=1,N32&lt;=3,N33=0),-CHOOSE(N32,Rollover!$S$8,Rollover!$AF$8,Rollover!$AS$8),0)</f>
        <v>0</v>
      </c>
      <c r="O41" s="95">
        <f>IF(AND(O32&gt;=1,O32&lt;=3,O33=0),-CHOOSE(O32,Rollover!$S$8,Rollover!$AF$8,Rollover!$AS$8),0)</f>
        <v>0</v>
      </c>
      <c r="P41" s="95">
        <f>IF(AND(P32&gt;=1,P32&lt;=3,P33=0),-CHOOSE(P32,Rollover!$S$8,Rollover!$AF$8,Rollover!$AS$8),0)</f>
        <v>0</v>
      </c>
      <c r="Q41" s="95">
        <f>IF(AND(Q32&gt;=1,Q32&lt;=3,Q33=0),-CHOOSE(Q32,Rollover!$S$8,Rollover!$AF$8,Rollover!$AS$8),0)</f>
        <v>0</v>
      </c>
      <c r="R41" s="95">
        <f>IF(AND(R32&gt;=1,R32&lt;=3,R33=0),-CHOOSE(R32,Rollover!$S$8,Rollover!$AF$8,Rollover!$AS$8),0)</f>
        <v>0</v>
      </c>
      <c r="S41" s="95">
        <f>IF(AND(S32&gt;=1,S32&lt;=3,S33=0),-CHOOSE(S32,Rollover!$S$8,Rollover!$AF$8,Rollover!$AS$8),0)</f>
        <v>0</v>
      </c>
      <c r="T41" s="95">
        <f>IF(AND(T32&gt;=1,T32&lt;=3,T33=0),-CHOOSE(T32,Rollover!$S$8,Rollover!$AF$8,Rollover!$AS$8),0)</f>
        <v>0</v>
      </c>
      <c r="U41" s="95">
        <f>IF(AND(U32&gt;=1,U32&lt;=3,U33=0),-CHOOSE(U32,Rollover!$S$8,Rollover!$AF$8,Rollover!$AS$8),0)</f>
        <v>0</v>
      </c>
      <c r="V41" s="95">
        <f>IF(AND(V32&gt;=1,V32&lt;=3,V33=0),-CHOOSE(V32,Rollover!$S$8,Rollover!$AF$8,Rollover!$AS$8),0)</f>
        <v>0</v>
      </c>
      <c r="W41" s="95">
        <f>IF(AND(W32&gt;=1,W32&lt;=3,W33=0),-CHOOSE(W32,Rollover!$S$8,Rollover!$AF$8,Rollover!$AS$8),0)</f>
        <v>0</v>
      </c>
      <c r="X41" s="95">
        <f>IF(AND(X32&gt;=1,X32&lt;=3,X33=0),-CHOOSE(X32,Rollover!$S$8,Rollover!$AF$8,Rollover!$AS$8),0)</f>
        <v>0</v>
      </c>
      <c r="Y41" s="95">
        <f>IF(AND(Y32&gt;=1,Y32&lt;=3,Y33=0),-CHOOSE(Y32,Rollover!$S$8,Rollover!$AF$8,Rollover!$AS$8),0)</f>
        <v>0</v>
      </c>
      <c r="Z41" s="95">
        <f>IF(AND(Z32&gt;=1,Z32&lt;=3,Z33=0),-CHOOSE(Z32,Rollover!$S$8,Rollover!$AF$8,Rollover!$AS$8),0)</f>
        <v>0</v>
      </c>
      <c r="AA41" s="95">
        <f>IF(AND(AA32&gt;=1,AA32&lt;=3,AA33=0),-CHOOSE(AA32,Rollover!$S$8,Rollover!$AF$8,Rollover!$AS$8),0)</f>
        <v>0</v>
      </c>
      <c r="AB41" s="95">
        <f>IF(AND(AB32&gt;=1,AB32&lt;=3,AB33=0),-CHOOSE(AB32,Rollover!$S$8,Rollover!$AF$8,Rollover!$AS$8),0)</f>
        <v>0</v>
      </c>
      <c r="AC41" s="95">
        <f>IF(AND(AC32&gt;=1,AC32&lt;=3,AC33=0),-CHOOSE(AC32,Rollover!$S$8,Rollover!$AF$8,Rollover!$AS$8),0)</f>
        <v>0</v>
      </c>
      <c r="AD41" s="95">
        <f>IF(AND(AD32&gt;=1,AD32&lt;=3,AD33=0),-CHOOSE(AD32,Rollover!$S$8,Rollover!$AF$8,Rollover!$AS$8),0)</f>
        <v>0</v>
      </c>
      <c r="AE41" s="95">
        <f>IF(AND(AE32&gt;=1,AE32&lt;=3,AE33=0),-CHOOSE(AE32,Rollover!$S$8,Rollover!$AF$8,Rollover!$AS$8),0)</f>
        <v>0</v>
      </c>
      <c r="AF41" s="95">
        <f>IF(AND(AF32&gt;=1,AF32&lt;=3,AF33=0),-CHOOSE(AF32,Rollover!$S$8,Rollover!$AF$8,Rollover!$AS$8),0)</f>
        <v>-98493.37165192365</v>
      </c>
      <c r="AG41" s="95">
        <f>IF(AND(AG32&gt;=1,AG32&lt;=3,AG33=0),-CHOOSE(AG32,Rollover!$S$8,Rollover!$AF$8,Rollover!$AS$8),0)</f>
        <v>0</v>
      </c>
      <c r="AH41" s="95">
        <f>IF(AND(AH32&gt;=1,AH32&lt;=3,AH33=0),-CHOOSE(AH32,Rollover!$S$8,Rollover!$AF$8,Rollover!$AS$8),0)</f>
        <v>0</v>
      </c>
      <c r="AI41" s="95">
        <f>IF(AND(AI32&gt;=1,AI32&lt;=3,AI33=0),-CHOOSE(AI32,Rollover!$S$8,Rollover!$AF$8,Rollover!$AS$8),0)</f>
        <v>0</v>
      </c>
      <c r="AJ41" s="95">
        <f>IF(AND(AJ32&gt;=1,AJ32&lt;=3,AJ33=0),-CHOOSE(AJ32,Rollover!$S$8,Rollover!$AF$8,Rollover!$AS$8),0)</f>
        <v>0</v>
      </c>
      <c r="AK41" s="95">
        <f>IF(AND(AK32&gt;=1,AK32&lt;=3,AK33=0),-CHOOSE(AK32,Rollover!$S$8,Rollover!$AF$8,Rollover!$AS$8),0)</f>
        <v>0</v>
      </c>
      <c r="AL41" s="95">
        <f>IF(AND(AL32&gt;=1,AL32&lt;=3,AL33=0),-CHOOSE(AL32,Rollover!$S$8,Rollover!$AF$8,Rollover!$AS$8),0)</f>
        <v>0</v>
      </c>
      <c r="AM41" s="95">
        <f>IF(AND(AM32&gt;=1,AM32&lt;=3,AM33=0),-CHOOSE(AM32,Rollover!$S$8,Rollover!$AF$8,Rollover!$AS$8),0)</f>
        <v>0</v>
      </c>
      <c r="AN41" s="95">
        <f>IF(AND(AN32&gt;=1,AN32&lt;=3,AN33=0),-CHOOSE(AN32,Rollover!$S$8,Rollover!$AF$8,Rollover!$AS$8),0)</f>
        <v>0</v>
      </c>
      <c r="AO41" s="95">
        <f>IF(AND(AO32&gt;=1,AO32&lt;=3,AO33=0),-CHOOSE(AO32,Rollover!$S$8,Rollover!$AF$8,Rollover!$AS$8),0)</f>
        <v>0</v>
      </c>
      <c r="AP41" s="95">
        <f>IF(AND(AP32&gt;=1,AP32&lt;=3,AP33=0),-CHOOSE(AP32,Rollover!$S$8,Rollover!$AF$8,Rollover!$AS$8),0)</f>
        <v>0</v>
      </c>
      <c r="AQ41" s="95">
        <f>IF(AND(AQ32&gt;=1,AQ32&lt;=3,AQ33=0),-CHOOSE(AQ32,Rollover!$S$8,Rollover!$AF$8,Rollover!$AS$8),0)</f>
        <v>0</v>
      </c>
      <c r="AR41" s="95">
        <f>IF(AND(AR32&gt;=1,AR32&lt;=3,AR33=0),-CHOOSE(AR32,Rollover!$S$8,Rollover!$AF$8,Rollover!$AS$8),0)</f>
        <v>0</v>
      </c>
      <c r="AS41" s="95">
        <f>IF(AND(AS32&gt;=1,AS32&lt;=3,AS33=0),-CHOOSE(AS32,Rollover!$S$8,Rollover!$AF$8,Rollover!$AS$8),0)</f>
        <v>0</v>
      </c>
      <c r="AT41" s="95">
        <f>IF(AND(AT32&gt;=1,AT32&lt;=3,AT33=0),-CHOOSE(AT32,Rollover!$S$8,Rollover!$AF$8,Rollover!$AS$8),0)</f>
        <v>0</v>
      </c>
      <c r="AU41" s="95">
        <f>IF(AND(AU32&gt;=1,AU32&lt;=3,AU33=0),-CHOOSE(AU32,Rollover!$S$8,Rollover!$AF$8,Rollover!$AS$8),0)</f>
        <v>0</v>
      </c>
      <c r="AV41" s="95">
        <f>IF(AND(AV32&gt;=1,AV32&lt;=3,AV33=0),-CHOOSE(AV32,Rollover!$S$8,Rollover!$AF$8,Rollover!$AS$8),0)</f>
        <v>0</v>
      </c>
      <c r="AW41" s="95">
        <f>IF(AND(AW32&gt;=1,AW32&lt;=3,AW33=0),-CHOOSE(AW32,Rollover!$S$8,Rollover!$AF$8,Rollover!$AS$8),0)</f>
        <v>0</v>
      </c>
      <c r="AX41" s="95">
        <f>IF(AND(AX32&gt;=1,AX32&lt;=3,AX33=0),-CHOOSE(AX32,Rollover!$S$8,Rollover!$AF$8,Rollover!$AS$8),0)</f>
        <v>0</v>
      </c>
      <c r="AY41" s="95">
        <f>IF(AND(AY32&gt;=1,AY32&lt;=3,AY33=0),-CHOOSE(AY32,Rollover!$S$8,Rollover!$AF$8,Rollover!$AS$8),0)</f>
        <v>0</v>
      </c>
      <c r="AZ41" s="95">
        <f>IF(AND(AZ32&gt;=1,AZ32&lt;=3,AZ33=0),-CHOOSE(AZ32,Rollover!$S$8,Rollover!$AF$8,Rollover!$AS$8),0)</f>
        <v>0</v>
      </c>
      <c r="BA41" s="95">
        <f>IF(AND(BA32&gt;=1,BA32&lt;=3,BA33=0),-CHOOSE(BA32,Rollover!$S$8,Rollover!$AF$8,Rollover!$AS$8),0)</f>
        <v>0</v>
      </c>
      <c r="BB41" s="95">
        <f>IF(AND(BB32&gt;=1,BB32&lt;=3,BB33=0),-CHOOSE(BB32,Rollover!$S$8,Rollover!$AF$8,Rollover!$AS$8),0)</f>
        <v>0</v>
      </c>
      <c r="BC41" s="95">
        <f>IF(AND(BC32&gt;=1,BC32&lt;=3,BC33=0),-CHOOSE(BC32,Rollover!$S$8,Rollover!$AF$8,Rollover!$AS$8),0)</f>
        <v>0</v>
      </c>
      <c r="BD41" s="95">
        <f>IF(AND(BD32&gt;=1,BD32&lt;=3,BD33=0),-CHOOSE(BD32,Rollover!$S$8,Rollover!$AF$8,Rollover!$AS$8),0)</f>
        <v>0</v>
      </c>
      <c r="BE41" s="95">
        <f>IF(AND(BE32&gt;=1,BE32&lt;=3,BE33=0),-CHOOSE(BE32,Rollover!$S$8,Rollover!$AF$8,Rollover!$AS$8),0)</f>
        <v>0</v>
      </c>
      <c r="BF41" s="95">
        <f>IF(AND(BF32&gt;=1,BF32&lt;=3,BF33=0),-CHOOSE(BF32,Rollover!$S$8,Rollover!$AF$8,Rollover!$AS$8),0)</f>
        <v>0</v>
      </c>
      <c r="BG41" s="95">
        <f>IF(AND(BG32&gt;=1,BG32&lt;=3,BG33=0),-CHOOSE(BG32,Rollover!$S$8,Rollover!$AF$8,Rollover!$AS$8),0)</f>
        <v>0</v>
      </c>
      <c r="BH41" s="95">
        <f>IF(AND(BH32&gt;=1,BH32&lt;=3,BH33=0),-CHOOSE(BH32,Rollover!$S$8,Rollover!$AF$8,Rollover!$AS$8),0)</f>
        <v>0</v>
      </c>
      <c r="BI41" s="95">
        <f>IF(AND(BI32&gt;=1,BI32&lt;=3,BI33=0),-CHOOSE(BI32,Rollover!$S$8,Rollover!$AF$8,Rollover!$AS$8),0)</f>
        <v>0</v>
      </c>
      <c r="BJ41" s="95">
        <f>IF(AND(BJ32&gt;=1,BJ32&lt;=3,BJ33=0),-CHOOSE(BJ32,Rollover!$S$8,Rollover!$AF$8,Rollover!$AS$8),0)</f>
        <v>0</v>
      </c>
      <c r="BK41" s="95">
        <f>IF(AND(BK32&gt;=1,BK32&lt;=3,BK33=0),-CHOOSE(BK32,Rollover!$S$8,Rollover!$AF$8,Rollover!$AS$8),0)</f>
        <v>0</v>
      </c>
      <c r="BL41" s="95">
        <f>IF(AND(BL32&gt;=1,BL32&lt;=3,BL33=0),-CHOOSE(BL32,Rollover!$S$8,Rollover!$AF$8,Rollover!$AS$8),0)</f>
        <v>0</v>
      </c>
      <c r="BM41" s="95">
        <f>IF(AND(BM32&gt;=1,BM32&lt;=3,BM33=0),-CHOOSE(BM32,Rollover!$S$8,Rollover!$AF$8,Rollover!$AS$8),0)</f>
        <v>0</v>
      </c>
      <c r="BN41" s="95">
        <f>IF(AND(BN32&gt;=1,BN32&lt;=3,BN33=0),-CHOOSE(BN32,Rollover!$S$8,Rollover!$AF$8,Rollover!$AS$8),0)</f>
        <v>0</v>
      </c>
      <c r="BO41" s="95">
        <f>IF(AND(BO32&gt;=1,BO32&lt;=3,BO33=0),-CHOOSE(BO32,Rollover!$S$8,Rollover!$AF$8,Rollover!$AS$8),0)</f>
        <v>0</v>
      </c>
      <c r="BP41" s="95">
        <f>IF(AND(BP32&gt;=1,BP32&lt;=3,BP33=0),-CHOOSE(BP32,Rollover!$S$8,Rollover!$AF$8,Rollover!$AS$8),0)</f>
        <v>0</v>
      </c>
      <c r="BQ41" s="95">
        <f>IF(AND(BQ32&gt;=1,BQ32&lt;=3,BQ33=0),-CHOOSE(BQ32,Rollover!$S$8,Rollover!$AF$8,Rollover!$AS$8),0)</f>
        <v>0</v>
      </c>
      <c r="BR41" s="95">
        <f>IF(AND(BR32&gt;=1,BR32&lt;=3,BR33=0),-CHOOSE(BR32,Rollover!$S$8,Rollover!$AF$8,Rollover!$AS$8),0)</f>
        <v>0</v>
      </c>
      <c r="BS41" s="95">
        <f>IF(AND(BS32&gt;=1,BS32&lt;=3,BS33=0),-CHOOSE(BS32,Rollover!$S$8,Rollover!$AF$8,Rollover!$AS$8),0)</f>
        <v>0</v>
      </c>
      <c r="BT41" s="95">
        <f>IF(AND(BT32&gt;=1,BT32&lt;=3,BT33=0),-CHOOSE(BT32,Rollover!$S$8,Rollover!$AF$8,Rollover!$AS$8),0)</f>
        <v>0</v>
      </c>
      <c r="BU41" s="95">
        <f>IF(AND(BU32&gt;=1,BU32&lt;=3,BU33=0),-CHOOSE(BU32,Rollover!$S$8,Rollover!$AF$8,Rollover!$AS$8),0)</f>
        <v>0</v>
      </c>
      <c r="BV41" s="95">
        <f>IF(AND(BV32&gt;=1,BV32&lt;=3,BV33=0),-CHOOSE(BV32,Rollover!$S$8,Rollover!$AF$8,Rollover!$AS$8),0)</f>
        <v>0</v>
      </c>
      <c r="BW41" s="95">
        <f>IF(AND(BW32&gt;=1,BW32&lt;=3,BW33=0),-CHOOSE(BW32,Rollover!$S$8,Rollover!$AF$8,Rollover!$AS$8),0)</f>
        <v>0</v>
      </c>
      <c r="BX41" s="95">
        <f>IF(AND(BX32&gt;=1,BX32&lt;=3,BX33=0),-CHOOSE(BX32,Rollover!$S$8,Rollover!$AF$8,Rollover!$AS$8),0)</f>
        <v>0</v>
      </c>
      <c r="BY41" s="95">
        <f>IF(AND(BY32&gt;=1,BY32&lt;=3,BY33=0),-CHOOSE(BY32,Rollover!$S$8,Rollover!$AF$8,Rollover!$AS$8),0)</f>
        <v>0</v>
      </c>
      <c r="BZ41" s="95">
        <f>IF(AND(BZ32&gt;=1,BZ32&lt;=3,BZ33=0),-CHOOSE(BZ32,Rollover!$S$8,Rollover!$AF$8,Rollover!$AS$8),0)</f>
        <v>0</v>
      </c>
      <c r="CA41" s="95">
        <f>IF(AND(CA32&gt;=1,CA32&lt;=3,CA33=0),-CHOOSE(CA32,Rollover!$S$8,Rollover!$AF$8,Rollover!$AS$8),0)</f>
        <v>0</v>
      </c>
      <c r="CB41" s="95">
        <f>IF(AND(CB32&gt;=1,CB32&lt;=3,CB33=0),-CHOOSE(CB32,Rollover!$S$8,Rollover!$AF$8,Rollover!$AS$8),0)</f>
        <v>0</v>
      </c>
      <c r="CC41" s="95">
        <f>IF(AND(CC32&gt;=1,CC32&lt;=3,CC33=0),-CHOOSE(CC32,Rollover!$S$8,Rollover!$AF$8,Rollover!$AS$8),0)</f>
        <v>0</v>
      </c>
      <c r="CD41" s="95">
        <f>IF(AND(CD32&gt;=1,CD32&lt;=3,CD33=0),-CHOOSE(CD32,Rollover!$S$8,Rollover!$AF$8,Rollover!$AS$8),0)</f>
        <v>0</v>
      </c>
      <c r="CE41" s="95">
        <f>IF(AND(CE32&gt;=1,CE32&lt;=3,CE33=0),-CHOOSE(CE32,Rollover!$S$8,Rollover!$AF$8,Rollover!$AS$8),0)</f>
        <v>0</v>
      </c>
      <c r="CF41" s="95">
        <f>IF(AND(CF32&gt;=1,CF32&lt;=3,CF33=0),-CHOOSE(CF32,Rollover!$S$8,Rollover!$AF$8,Rollover!$AS$8),0)</f>
        <v>0</v>
      </c>
      <c r="CG41" s="95">
        <f>IF(AND(CG32&gt;=1,CG32&lt;=3,CG33=0),-CHOOSE(CG32,Rollover!$S$8,Rollover!$AF$8,Rollover!$AS$8),0)</f>
        <v>0</v>
      </c>
      <c r="CH41" s="95">
        <f>IF(AND(CH32&gt;=1,CH32&lt;=3,CH33=0),-CHOOSE(CH32,Rollover!$S$8,Rollover!$AF$8,Rollover!$AS$8),0)</f>
        <v>0</v>
      </c>
      <c r="CI41" s="95">
        <f>IF(AND(CI32&gt;=1,CI32&lt;=3,CI33=0),-CHOOSE(CI32,Rollover!$S$8,Rollover!$AF$8,Rollover!$AS$8),0)</f>
        <v>0</v>
      </c>
      <c r="CJ41" s="95">
        <f>IF(AND(CJ32&gt;=1,CJ32&lt;=3,CJ33=0),-CHOOSE(CJ32,Rollover!$S$8,Rollover!$AF$8,Rollover!$AS$8),0)</f>
        <v>0</v>
      </c>
      <c r="CK41" s="95">
        <f>IF(AND(CK32&gt;=1,CK32&lt;=3,CK33=0),-CHOOSE(CK32,Rollover!$S$8,Rollover!$AF$8,Rollover!$AS$8),0)</f>
        <v>0</v>
      </c>
      <c r="CL41" s="95">
        <f>IF(AND(CL32&gt;=1,CL32&lt;=3,CL33=0),-CHOOSE(CL32,Rollover!$S$8,Rollover!$AF$8,Rollover!$AS$8),0)</f>
        <v>0</v>
      </c>
      <c r="CM41" s="95">
        <f>IF(AND(CM32&gt;=1,CM32&lt;=3,CM33=0),-CHOOSE(CM32,Rollover!$S$8,Rollover!$AF$8,Rollover!$AS$8),0)</f>
        <v>0</v>
      </c>
      <c r="CN41" s="95">
        <f>IF(AND(CN32&gt;=1,CN32&lt;=3,CN33=0),-CHOOSE(CN32,Rollover!$S$8,Rollover!$AF$8,Rollover!$AS$8),0)</f>
        <v>0</v>
      </c>
      <c r="CO41" s="95">
        <f>IF(AND(CO32&gt;=1,CO32&lt;=3,CO33=0),-CHOOSE(CO32,Rollover!$S$8,Rollover!$AF$8,Rollover!$AS$8),0)</f>
        <v>0</v>
      </c>
      <c r="CP41" s="95">
        <f>IF(AND(CP32&gt;=1,CP32&lt;=3,CP33=0),-CHOOSE(CP32,Rollover!$S$8,Rollover!$AF$8,Rollover!$AS$8),0)</f>
        <v>0</v>
      </c>
      <c r="CQ41" s="95">
        <f>IF(AND(CQ32&gt;=1,CQ32&lt;=3,CQ33=0),-CHOOSE(CQ32,Rollover!$S$8,Rollover!$AF$8,Rollover!$AS$8),0)</f>
        <v>0</v>
      </c>
      <c r="CR41" s="95">
        <f>IF(AND(CR32&gt;=1,CR32&lt;=3,CR33=0),-CHOOSE(CR32,Rollover!$S$8,Rollover!$AF$8,Rollover!$AS$8),0)</f>
        <v>0</v>
      </c>
      <c r="CS41" s="95">
        <f>IF(AND(CS32&gt;=1,CS32&lt;=3,CS33=0),-CHOOSE(CS32,Rollover!$S$8,Rollover!$AF$8,Rollover!$AS$8),0)</f>
        <v>0</v>
      </c>
      <c r="CT41" s="95">
        <f>IF(AND(CT32&gt;=1,CT32&lt;=3,CT33=0),-CHOOSE(CT32,Rollover!$S$8,Rollover!$AF$8,Rollover!$AS$8),0)</f>
        <v>0</v>
      </c>
      <c r="CU41" s="95">
        <f>IF(AND(CU32&gt;=1,CU32&lt;=3,CU33=0),-CHOOSE(CU32,Rollover!$S$8,Rollover!$AF$8,Rollover!$AS$8),0)</f>
        <v>0</v>
      </c>
      <c r="CV41" s="95">
        <f>IF(AND(CV32&gt;=1,CV32&lt;=3,CV33=0),-CHOOSE(CV32,Rollover!$S$8,Rollover!$AF$8,Rollover!$AS$8),0)</f>
        <v>0</v>
      </c>
      <c r="CW41" s="95">
        <f>IF(AND(CW32&gt;=1,CW32&lt;=3,CW33=0),-CHOOSE(CW32,Rollover!$S$8,Rollover!$AF$8,Rollover!$AS$8),0)</f>
        <v>0</v>
      </c>
      <c r="CX41" s="95">
        <f>IF(AND(CX32&gt;=1,CX32&lt;=3,CX33=0),-CHOOSE(CX32,Rollover!$S$8,Rollover!$AF$8,Rollover!$AS$8),0)</f>
        <v>0</v>
      </c>
      <c r="CY41" s="95">
        <f>IF(AND(CY32&gt;=1,CY32&lt;=3,CY33=0),-CHOOSE(CY32,Rollover!$S$8,Rollover!$AF$8,Rollover!$AS$8),0)</f>
        <v>0</v>
      </c>
      <c r="CZ41" s="95">
        <f>IF(AND(CZ32&gt;=1,CZ32&lt;=3,CZ33=0),-CHOOSE(CZ32,Rollover!$S$8,Rollover!$AF$8,Rollover!$AS$8),0)</f>
        <v>0</v>
      </c>
      <c r="DA41" s="95">
        <f>IF(AND(DA32&gt;=1,DA32&lt;=3,DA33=0),-CHOOSE(DA32,Rollover!$S$8,Rollover!$AF$8,Rollover!$AS$8),0)</f>
        <v>0</v>
      </c>
      <c r="DB41" s="95">
        <f>IF(AND(DB32&gt;=1,DB32&lt;=3,DB33=0),-CHOOSE(DB32,Rollover!$S$8,Rollover!$AF$8,Rollover!$AS$8),0)</f>
        <v>0</v>
      </c>
      <c r="DC41" s="95">
        <f>IF(AND(DC32&gt;=1,DC32&lt;=3,DC33=0),-CHOOSE(DC32,Rollover!$S$8,Rollover!$AF$8,Rollover!$AS$8),0)</f>
        <v>0</v>
      </c>
      <c r="DD41" s="95">
        <f>IF(AND(DD32&gt;=1,DD32&lt;=3,DD33=0),-CHOOSE(DD32,Rollover!$S$8,Rollover!$AF$8,Rollover!$AS$8),0)</f>
        <v>0</v>
      </c>
      <c r="DE41" s="95">
        <f>IF(AND(DE32&gt;=1,DE32&lt;=3,DE33=0),-CHOOSE(DE32,Rollover!$S$8,Rollover!$AF$8,Rollover!$AS$8),0)</f>
        <v>0</v>
      </c>
      <c r="DF41" s="95">
        <f>IF(AND(DF32&gt;=1,DF32&lt;=3,DF33=0),-CHOOSE(DF32,Rollover!$S$8,Rollover!$AF$8,Rollover!$AS$8),0)</f>
        <v>0</v>
      </c>
      <c r="DG41" s="95">
        <f>IF(AND(DG32&gt;=1,DG32&lt;=3,DG33=0),-CHOOSE(DG32,Rollover!$S$8,Rollover!$AF$8,Rollover!$AS$8),0)</f>
        <v>0</v>
      </c>
      <c r="DH41" s="95">
        <f>IF(AND(DH32&gt;=1,DH32&lt;=3,DH33=0),-CHOOSE(DH32,Rollover!$S$8,Rollover!$AF$8,Rollover!$AS$8),0)</f>
        <v>0</v>
      </c>
      <c r="DI41" s="95">
        <f>IF(AND(DI32&gt;=1,DI32&lt;=3,DI33=0),-CHOOSE(DI32,Rollover!$S$8,Rollover!$AF$8,Rollover!$AS$8),0)</f>
        <v>0</v>
      </c>
      <c r="DJ41" s="95">
        <f>IF(AND(DJ32&gt;=1,DJ32&lt;=3,DJ33=0),-CHOOSE(DJ32,Rollover!$S$8,Rollover!$AF$8,Rollover!$AS$8),0)</f>
        <v>0</v>
      </c>
      <c r="DK41" s="95">
        <f>IF(AND(DK32&gt;=1,DK32&lt;=3,DK33=0),-CHOOSE(DK32,Rollover!$S$8,Rollover!$AF$8,Rollover!$AS$8),0)</f>
        <v>0</v>
      </c>
      <c r="DL41" s="95">
        <f>IF(AND(DL32&gt;=1,DL32&lt;=3,DL33=0),-CHOOSE(DL32,Rollover!$S$8,Rollover!$AF$8,Rollover!$AS$8),0)</f>
        <v>0</v>
      </c>
      <c r="DM41" s="95">
        <f>IF(AND(DM32&gt;=1,DM32&lt;=3,DM33=0),-CHOOSE(DM32,Rollover!$S$8,Rollover!$AF$8,Rollover!$AS$8),0)</f>
        <v>0</v>
      </c>
      <c r="DN41" s="95">
        <f>IF(AND(DN32&gt;=1,DN32&lt;=3,DN33=0),-CHOOSE(DN32,Rollover!$S$8,Rollover!$AF$8,Rollover!$AS$8),0)</f>
        <v>-78737.3754129818</v>
      </c>
      <c r="DO41" s="95">
        <f>IF(AND(DO32&gt;=1,DO32&lt;=3,DO33=0),-CHOOSE(DO32,Rollover!$S$8,Rollover!$AF$8,Rollover!$AS$8),0)</f>
        <v>0</v>
      </c>
      <c r="DP41" s="95">
        <f>IF(AND(DP32&gt;=1,DP32&lt;=3,DP33=0),-CHOOSE(DP32,Rollover!$S$8,Rollover!$AF$8,Rollover!$AS$8),0)</f>
        <v>0</v>
      </c>
      <c r="DQ41" s="95">
        <f>IF(AND(DQ32&gt;=1,DQ32&lt;=3,DQ33=0),-CHOOSE(DQ32,Rollover!$S$8,Rollover!$AF$8,Rollover!$AS$8),0)</f>
        <v>0</v>
      </c>
      <c r="DR41" s="95">
        <f>IF(AND(DR32&gt;=1,DR32&lt;=3,DR33=0),-CHOOSE(DR32,Rollover!$S$8,Rollover!$AF$8,Rollover!$AS$8),0)</f>
        <v>0</v>
      </c>
      <c r="DS41" s="95">
        <f>IF(AND(DS32&gt;=1,DS32&lt;=3,DS33=0),-CHOOSE(DS32,Rollover!$S$8,Rollover!$AF$8,Rollover!$AS$8),0)</f>
        <v>0</v>
      </c>
      <c r="DT41" s="95">
        <f>IF(AND(DT32&gt;=1,DT32&lt;=3,DT33=0),-CHOOSE(DT32,Rollover!$S$8,Rollover!$AF$8,Rollover!$AS$8),0)</f>
        <v>0</v>
      </c>
      <c r="DU41" s="95">
        <f>IF(AND(DU32&gt;=1,DU32&lt;=3,DU33=0),-CHOOSE(DU32,Rollover!$S$8,Rollover!$AF$8,Rollover!$AS$8),0)</f>
        <v>0</v>
      </c>
      <c r="DV41" s="95">
        <f>IF(AND(DV32&gt;=1,DV32&lt;=3,DV33=0),-CHOOSE(DV32,Rollover!$S$8,Rollover!$AF$8,Rollover!$AS$8),0)</f>
        <v>0</v>
      </c>
      <c r="DW41" s="95">
        <f>IF(AND(DW32&gt;=1,DW32&lt;=3,DW33=0),-CHOOSE(DW32,Rollover!$S$8,Rollover!$AF$8,Rollover!$AS$8),0)</f>
        <v>0</v>
      </c>
      <c r="DX41" s="95">
        <f>IF(AND(DX32&gt;=1,DX32&lt;=3,DX33=0),-CHOOSE(DX32,Rollover!$S$8,Rollover!$AF$8,Rollover!$AS$8),0)</f>
        <v>0</v>
      </c>
      <c r="DY41" s="95">
        <f>IF(AND(DY32&gt;=1,DY32&lt;=3,DY33=0),-CHOOSE(DY32,Rollover!$S$8,Rollover!$AF$8,Rollover!$AS$8),0)</f>
        <v>0</v>
      </c>
      <c r="DZ41" s="95">
        <f>IF(AND(DZ32&gt;=1,DZ32&lt;=3,DZ33=0),-CHOOSE(DZ32,Rollover!$S$8,Rollover!$AF$8,Rollover!$AS$8),0)</f>
        <v>0</v>
      </c>
      <c r="EA41" s="95">
        <f>IF(AND(EA32&gt;=1,EA32&lt;=3,EA33=0),-CHOOSE(EA32,Rollover!$S$8,Rollover!$AF$8,Rollover!$AS$8),0)</f>
        <v>0</v>
      </c>
      <c r="EB41" s="95">
        <f>IF(AND(EB32&gt;=1,EB32&lt;=3,EB33=0),-CHOOSE(EB32,Rollover!$S$8,Rollover!$AF$8,Rollover!$AS$8),0)</f>
        <v>0</v>
      </c>
      <c r="EC41" s="95">
        <f>IF(AND(EC32&gt;=1,EC32&lt;=3,EC33=0),-CHOOSE(EC32,Rollover!$S$8,Rollover!$AF$8,Rollover!$AS$8),0)</f>
        <v>0</v>
      </c>
      <c r="ED41" s="95">
        <f>IF(AND(ED32&gt;=1,ED32&lt;=3,ED33=0),-CHOOSE(ED32,Rollover!$S$8,Rollover!$AF$8,Rollover!$AS$8),0)</f>
        <v>0</v>
      </c>
      <c r="EE41" s="95">
        <f>IF(AND(EE32&gt;=1,EE32&lt;=3,EE33=0),-CHOOSE(EE32,Rollover!$S$8,Rollover!$AF$8,Rollover!$AS$8),0)</f>
        <v>0</v>
      </c>
      <c r="EF41" s="95">
        <f>IF(AND(EF32&gt;=1,EF32&lt;=3,EF33=0),-CHOOSE(EF32,Rollover!$S$8,Rollover!$AF$8,Rollover!$AS$8),0)</f>
        <v>0</v>
      </c>
      <c r="EG41" s="95">
        <f>IF(AND(EG32&gt;=1,EG32&lt;=3,EG33=0),-CHOOSE(EG32,Rollover!$S$8,Rollover!$AF$8,Rollover!$AS$8),0)</f>
        <v>0</v>
      </c>
      <c r="EH41" s="95">
        <f>IF(AND(EH32&gt;=1,EH32&lt;=3,EH33=0),-CHOOSE(EH32,Rollover!$S$8,Rollover!$AF$8,Rollover!$AS$8),0)</f>
        <v>0</v>
      </c>
      <c r="EI41" s="95">
        <f>IF(AND(EI32&gt;=1,EI32&lt;=3,EI33=0),-CHOOSE(EI32,Rollover!$S$8,Rollover!$AF$8,Rollover!$AS$8),0)</f>
        <v>0</v>
      </c>
    </row>
    <row r="42">
      <c r="B42" t="s" s="23">
        <v>399</v>
      </c>
      <c r="C42" t="s" s="118">
        <v>10</v>
      </c>
      <c r="D42" t="s" s="118">
        <v>437</v>
      </c>
      <c r="H42" s="117">
        <f>'Rent Roll'!$G$8*'Rent Roll'!$E$8*IF(H32=0,1,IF(AND(H32&lt;=3,H33&gt;=0),1,0))</f>
        <v>15600</v>
      </c>
      <c r="I42" s="117">
        <f>'Rent Roll'!$G$8*'Rent Roll'!$E$8*IF(I32=0,1,IF(AND(I32&lt;=3,I33&gt;=0),1,0))</f>
        <v>15600</v>
      </c>
      <c r="J42" s="117">
        <f>'Rent Roll'!$G$8*'Rent Roll'!$E$8*IF(J32=0,1,IF(AND(J32&lt;=3,J33&gt;=0),1,0))</f>
        <v>15600</v>
      </c>
      <c r="K42" s="117">
        <f>'Rent Roll'!$G$8*'Rent Roll'!$E$8*IF(K32=0,1,IF(AND(K32&lt;=3,K33&gt;=0),1,0))</f>
        <v>15600</v>
      </c>
      <c r="L42" s="117">
        <f>'Rent Roll'!$G$8*'Rent Roll'!$E$8*IF(L32=0,1,IF(AND(L32&lt;=3,L33&gt;=0),1,0))</f>
        <v>15600</v>
      </c>
      <c r="M42" s="117">
        <f>'Rent Roll'!$G$8*'Rent Roll'!$E$8*IF(M32=0,1,IF(AND(M32&lt;=3,M33&gt;=0),1,0))</f>
        <v>15600</v>
      </c>
      <c r="N42" s="117">
        <f>'Rent Roll'!$G$8*'Rent Roll'!$E$8*IF(N32=0,1,IF(AND(N32&lt;=3,N33&gt;=0),1,0))</f>
        <v>15600</v>
      </c>
      <c r="O42" s="117">
        <f>'Rent Roll'!$G$8*'Rent Roll'!$E$8*IF(O32=0,1,IF(AND(O32&lt;=3,O33&gt;=0),1,0))</f>
        <v>15600</v>
      </c>
      <c r="P42" s="117">
        <f>'Rent Roll'!$G$8*'Rent Roll'!$E$8*IF(P32=0,1,IF(AND(P32&lt;=3,P33&gt;=0),1,0))</f>
        <v>15600</v>
      </c>
      <c r="Q42" s="117">
        <f>'Rent Roll'!$G$8*'Rent Roll'!$E$8*IF(Q32=0,1,IF(AND(Q32&lt;=3,Q33&gt;=0),1,0))</f>
        <v>15600</v>
      </c>
      <c r="R42" s="117">
        <f>'Rent Roll'!$G$8*'Rent Roll'!$E$8*IF(R32=0,1,IF(AND(R32&lt;=3,R33&gt;=0),1,0))</f>
        <v>15600</v>
      </c>
      <c r="S42" s="117">
        <f>'Rent Roll'!$G$8*'Rent Roll'!$E$8*IF(S32=0,1,IF(AND(S32&lt;=3,S33&gt;=0),1,0))</f>
        <v>15600</v>
      </c>
      <c r="T42" s="117">
        <f>'Rent Roll'!$G$8*'Rent Roll'!$E$8*IF(T32=0,1,IF(AND(T32&lt;=3,T33&gt;=0),1,0))</f>
        <v>15600</v>
      </c>
      <c r="U42" s="117">
        <f>'Rent Roll'!$G$8*'Rent Roll'!$E$8*IF(U32=0,1,IF(AND(U32&lt;=3,U33&gt;=0),1,0))</f>
        <v>15600</v>
      </c>
      <c r="V42" s="117">
        <f>'Rent Roll'!$G$8*'Rent Roll'!$E$8*IF(V32=0,1,IF(AND(V32&lt;=3,V33&gt;=0),1,0))</f>
        <v>15600</v>
      </c>
      <c r="W42" s="117">
        <f>'Rent Roll'!$G$8*'Rent Roll'!$E$8*IF(W32=0,1,IF(AND(W32&lt;=3,W33&gt;=0),1,0))</f>
        <v>15600</v>
      </c>
      <c r="X42" s="117">
        <f>'Rent Roll'!$G$8*'Rent Roll'!$E$8*IF(X32=0,1,IF(AND(X32&lt;=3,X33&gt;=0),1,0))</f>
        <v>15600</v>
      </c>
      <c r="Y42" s="117">
        <f>'Rent Roll'!$G$8*'Rent Roll'!$E$8*IF(Y32=0,1,IF(AND(Y32&lt;=3,Y33&gt;=0),1,0))</f>
        <v>15600</v>
      </c>
      <c r="Z42" s="117">
        <f>'Rent Roll'!$G$8*'Rent Roll'!$E$8*IF(Z32=0,1,IF(AND(Z32&lt;=3,Z33&gt;=0),1,0))</f>
        <v>0</v>
      </c>
      <c r="AA42" s="117">
        <f>'Rent Roll'!$G$8*'Rent Roll'!$E$8*IF(AA32=0,1,IF(AND(AA32&lt;=3,AA33&gt;=0),1,0))</f>
        <v>0</v>
      </c>
      <c r="AB42" s="117">
        <f>'Rent Roll'!$G$8*'Rent Roll'!$E$8*IF(AB32=0,1,IF(AND(AB32&lt;=3,AB33&gt;=0),1,0))</f>
        <v>0</v>
      </c>
      <c r="AC42" s="117">
        <f>'Rent Roll'!$G$8*'Rent Roll'!$E$8*IF(AC32=0,1,IF(AND(AC32&lt;=3,AC33&gt;=0),1,0))</f>
        <v>0</v>
      </c>
      <c r="AD42" s="117">
        <f>'Rent Roll'!$G$8*'Rent Roll'!$E$8*IF(AD32=0,1,IF(AND(AD32&lt;=3,AD33&gt;=0),1,0))</f>
        <v>0</v>
      </c>
      <c r="AE42" s="117">
        <f>'Rent Roll'!$G$8*'Rent Roll'!$E$8*IF(AE32=0,1,IF(AND(AE32&lt;=3,AE33&gt;=0),1,0))</f>
        <v>0</v>
      </c>
      <c r="AF42" s="117">
        <f>'Rent Roll'!$G$8*'Rent Roll'!$E$8*IF(AF32=0,1,IF(AND(AF32&lt;=3,AF33&gt;=0),1,0))</f>
        <v>15600</v>
      </c>
      <c r="AG42" s="117">
        <f>'Rent Roll'!$G$8*'Rent Roll'!$E$8*IF(AG32=0,1,IF(AND(AG32&lt;=3,AG33&gt;=0),1,0))</f>
        <v>15600</v>
      </c>
      <c r="AH42" s="117">
        <f>'Rent Roll'!$G$8*'Rent Roll'!$E$8*IF(AH32=0,1,IF(AND(AH32&lt;=3,AH33&gt;=0),1,0))</f>
        <v>15600</v>
      </c>
      <c r="AI42" s="117">
        <f>'Rent Roll'!$G$8*'Rent Roll'!$E$8*IF(AI32=0,1,IF(AND(AI32&lt;=3,AI33&gt;=0),1,0))</f>
        <v>15600</v>
      </c>
      <c r="AJ42" s="117">
        <f>'Rent Roll'!$G$8*'Rent Roll'!$E$8*IF(AJ32=0,1,IF(AND(AJ32&lt;=3,AJ33&gt;=0),1,0))</f>
        <v>15600</v>
      </c>
      <c r="AK42" s="117">
        <f>'Rent Roll'!$G$8*'Rent Roll'!$E$8*IF(AK32=0,1,IF(AND(AK32&lt;=3,AK33&gt;=0),1,0))</f>
        <v>15600</v>
      </c>
      <c r="AL42" s="117">
        <f>'Rent Roll'!$G$8*'Rent Roll'!$E$8*IF(AL32=0,1,IF(AND(AL32&lt;=3,AL33&gt;=0),1,0))</f>
        <v>15600</v>
      </c>
      <c r="AM42" s="117">
        <f>'Rent Roll'!$G$8*'Rent Roll'!$E$8*IF(AM32=0,1,IF(AND(AM32&lt;=3,AM33&gt;=0),1,0))</f>
        <v>15600</v>
      </c>
      <c r="AN42" s="117">
        <f>'Rent Roll'!$G$8*'Rent Roll'!$E$8*IF(AN32=0,1,IF(AND(AN32&lt;=3,AN33&gt;=0),1,0))</f>
        <v>15600</v>
      </c>
      <c r="AO42" s="117">
        <f>'Rent Roll'!$G$8*'Rent Roll'!$E$8*IF(AO32=0,1,IF(AND(AO32&lt;=3,AO33&gt;=0),1,0))</f>
        <v>15600</v>
      </c>
      <c r="AP42" s="117">
        <f>'Rent Roll'!$G$8*'Rent Roll'!$E$8*IF(AP32=0,1,IF(AND(AP32&lt;=3,AP33&gt;=0),1,0))</f>
        <v>15600</v>
      </c>
      <c r="AQ42" s="117">
        <f>'Rent Roll'!$G$8*'Rent Roll'!$E$8*IF(AQ32=0,1,IF(AND(AQ32&lt;=3,AQ33&gt;=0),1,0))</f>
        <v>15600</v>
      </c>
      <c r="AR42" s="117">
        <f>'Rent Roll'!$G$8*'Rent Roll'!$E$8*IF(AR32=0,1,IF(AND(AR32&lt;=3,AR33&gt;=0),1,0))</f>
        <v>15600</v>
      </c>
      <c r="AS42" s="117">
        <f>'Rent Roll'!$G$8*'Rent Roll'!$E$8*IF(AS32=0,1,IF(AND(AS32&lt;=3,AS33&gt;=0),1,0))</f>
        <v>15600</v>
      </c>
      <c r="AT42" s="117">
        <f>'Rent Roll'!$G$8*'Rent Roll'!$E$8*IF(AT32=0,1,IF(AND(AT32&lt;=3,AT33&gt;=0),1,0))</f>
        <v>15600</v>
      </c>
      <c r="AU42" s="117">
        <f>'Rent Roll'!$G$8*'Rent Roll'!$E$8*IF(AU32=0,1,IF(AND(AU32&lt;=3,AU33&gt;=0),1,0))</f>
        <v>15600</v>
      </c>
      <c r="AV42" s="117">
        <f>'Rent Roll'!$G$8*'Rent Roll'!$E$8*IF(AV32=0,1,IF(AND(AV32&lt;=3,AV33&gt;=0),1,0))</f>
        <v>15600</v>
      </c>
      <c r="AW42" s="117">
        <f>'Rent Roll'!$G$8*'Rent Roll'!$E$8*IF(AW32=0,1,IF(AND(AW32&lt;=3,AW33&gt;=0),1,0))</f>
        <v>15600</v>
      </c>
      <c r="AX42" s="117">
        <f>'Rent Roll'!$G$8*'Rent Roll'!$E$8*IF(AX32=0,1,IF(AND(AX32&lt;=3,AX33&gt;=0),1,0))</f>
        <v>15600</v>
      </c>
      <c r="AY42" s="117">
        <f>'Rent Roll'!$G$8*'Rent Roll'!$E$8*IF(AY32=0,1,IF(AND(AY32&lt;=3,AY33&gt;=0),1,0))</f>
        <v>15600</v>
      </c>
      <c r="AZ42" s="117">
        <f>'Rent Roll'!$G$8*'Rent Roll'!$E$8*IF(AZ32=0,1,IF(AND(AZ32&lt;=3,AZ33&gt;=0),1,0))</f>
        <v>15600</v>
      </c>
      <c r="BA42" s="117">
        <f>'Rent Roll'!$G$8*'Rent Roll'!$E$8*IF(BA32=0,1,IF(AND(BA32&lt;=3,BA33&gt;=0),1,0))</f>
        <v>15600</v>
      </c>
      <c r="BB42" s="117">
        <f>'Rent Roll'!$G$8*'Rent Roll'!$E$8*IF(BB32=0,1,IF(AND(BB32&lt;=3,BB33&gt;=0),1,0))</f>
        <v>15600</v>
      </c>
      <c r="BC42" s="117">
        <f>'Rent Roll'!$G$8*'Rent Roll'!$E$8*IF(BC32=0,1,IF(AND(BC32&lt;=3,BC33&gt;=0),1,0))</f>
        <v>15600</v>
      </c>
      <c r="BD42" s="117">
        <f>'Rent Roll'!$G$8*'Rent Roll'!$E$8*IF(BD32=0,1,IF(AND(BD32&lt;=3,BD33&gt;=0),1,0))</f>
        <v>15600</v>
      </c>
      <c r="BE42" s="117">
        <f>'Rent Roll'!$G$8*'Rent Roll'!$E$8*IF(BE32=0,1,IF(AND(BE32&lt;=3,BE33&gt;=0),1,0))</f>
        <v>15600</v>
      </c>
      <c r="BF42" s="117">
        <f>'Rent Roll'!$G$8*'Rent Roll'!$E$8*IF(BF32=0,1,IF(AND(BF32&lt;=3,BF33&gt;=0),1,0))</f>
        <v>15600</v>
      </c>
      <c r="BG42" s="117">
        <f>'Rent Roll'!$G$8*'Rent Roll'!$E$8*IF(BG32=0,1,IF(AND(BG32&lt;=3,BG33&gt;=0),1,0))</f>
        <v>15600</v>
      </c>
      <c r="BH42" s="117">
        <f>'Rent Roll'!$G$8*'Rent Roll'!$E$8*IF(BH32=0,1,IF(AND(BH32&lt;=3,BH33&gt;=0),1,0))</f>
        <v>15600</v>
      </c>
      <c r="BI42" s="117">
        <f>'Rent Roll'!$G$8*'Rent Roll'!$E$8*IF(BI32=0,1,IF(AND(BI32&lt;=3,BI33&gt;=0),1,0))</f>
        <v>15600</v>
      </c>
      <c r="BJ42" s="117">
        <f>'Rent Roll'!$G$8*'Rent Roll'!$E$8*IF(BJ32=0,1,IF(AND(BJ32&lt;=3,BJ33&gt;=0),1,0))</f>
        <v>15600</v>
      </c>
      <c r="BK42" s="117">
        <f>'Rent Roll'!$G$8*'Rent Roll'!$E$8*IF(BK32=0,1,IF(AND(BK32&lt;=3,BK33&gt;=0),1,0))</f>
        <v>15600</v>
      </c>
      <c r="BL42" s="117">
        <f>'Rent Roll'!$G$8*'Rent Roll'!$E$8*IF(BL32=0,1,IF(AND(BL32&lt;=3,BL33&gt;=0),1,0))</f>
        <v>15600</v>
      </c>
      <c r="BM42" s="117">
        <f>'Rent Roll'!$G$8*'Rent Roll'!$E$8*IF(BM32=0,1,IF(AND(BM32&lt;=3,BM33&gt;=0),1,0))</f>
        <v>15600</v>
      </c>
      <c r="BN42" s="117">
        <f>'Rent Roll'!$G$8*'Rent Roll'!$E$8*IF(BN32=0,1,IF(AND(BN32&lt;=3,BN33&gt;=0),1,0))</f>
        <v>15600</v>
      </c>
      <c r="BO42" s="117">
        <f>'Rent Roll'!$G$8*'Rent Roll'!$E$8*IF(BO32=0,1,IF(AND(BO32&lt;=3,BO33&gt;=0),1,0))</f>
        <v>15600</v>
      </c>
      <c r="BP42" s="117">
        <f>'Rent Roll'!$G$8*'Rent Roll'!$E$8*IF(BP32=0,1,IF(AND(BP32&lt;=3,BP33&gt;=0),1,0))</f>
        <v>15600</v>
      </c>
      <c r="BQ42" s="117">
        <f>'Rent Roll'!$G$8*'Rent Roll'!$E$8*IF(BQ32=0,1,IF(AND(BQ32&lt;=3,BQ33&gt;=0),1,0))</f>
        <v>15600</v>
      </c>
      <c r="BR42" s="117">
        <f>'Rent Roll'!$G$8*'Rent Roll'!$E$8*IF(BR32=0,1,IF(AND(BR32&lt;=3,BR33&gt;=0),1,0))</f>
        <v>15600</v>
      </c>
      <c r="BS42" s="117">
        <f>'Rent Roll'!$G$8*'Rent Roll'!$E$8*IF(BS32=0,1,IF(AND(BS32&lt;=3,BS33&gt;=0),1,0))</f>
        <v>15600</v>
      </c>
      <c r="BT42" s="117">
        <f>'Rent Roll'!$G$8*'Rent Roll'!$E$8*IF(BT32=0,1,IF(AND(BT32&lt;=3,BT33&gt;=0),1,0))</f>
        <v>15600</v>
      </c>
      <c r="BU42" s="117">
        <f>'Rent Roll'!$G$8*'Rent Roll'!$E$8*IF(BU32=0,1,IF(AND(BU32&lt;=3,BU33&gt;=0),1,0))</f>
        <v>15600</v>
      </c>
      <c r="BV42" s="117">
        <f>'Rent Roll'!$G$8*'Rent Roll'!$E$8*IF(BV32=0,1,IF(AND(BV32&lt;=3,BV33&gt;=0),1,0))</f>
        <v>15600</v>
      </c>
      <c r="BW42" s="117">
        <f>'Rent Roll'!$G$8*'Rent Roll'!$E$8*IF(BW32=0,1,IF(AND(BW32&lt;=3,BW33&gt;=0),1,0))</f>
        <v>15600</v>
      </c>
      <c r="BX42" s="117">
        <f>'Rent Roll'!$G$8*'Rent Roll'!$E$8*IF(BX32=0,1,IF(AND(BX32&lt;=3,BX33&gt;=0),1,0))</f>
        <v>15600</v>
      </c>
      <c r="BY42" s="117">
        <f>'Rent Roll'!$G$8*'Rent Roll'!$E$8*IF(BY32=0,1,IF(AND(BY32&lt;=3,BY33&gt;=0),1,0))</f>
        <v>15600</v>
      </c>
      <c r="BZ42" s="117">
        <f>'Rent Roll'!$G$8*'Rent Roll'!$E$8*IF(BZ32=0,1,IF(AND(BZ32&lt;=3,BZ33&gt;=0),1,0))</f>
        <v>15600</v>
      </c>
      <c r="CA42" s="117">
        <f>'Rent Roll'!$G$8*'Rent Roll'!$E$8*IF(CA32=0,1,IF(AND(CA32&lt;=3,CA33&gt;=0),1,0))</f>
        <v>15600</v>
      </c>
      <c r="CB42" s="117">
        <f>'Rent Roll'!$G$8*'Rent Roll'!$E$8*IF(CB32=0,1,IF(AND(CB32&lt;=3,CB33&gt;=0),1,0))</f>
        <v>15600</v>
      </c>
      <c r="CC42" s="117">
        <f>'Rent Roll'!$G$8*'Rent Roll'!$E$8*IF(CC32=0,1,IF(AND(CC32&lt;=3,CC33&gt;=0),1,0))</f>
        <v>15600</v>
      </c>
      <c r="CD42" s="117">
        <f>'Rent Roll'!$G$8*'Rent Roll'!$E$8*IF(CD32=0,1,IF(AND(CD32&lt;=3,CD33&gt;=0),1,0))</f>
        <v>15600</v>
      </c>
      <c r="CE42" s="117">
        <f>'Rent Roll'!$G$8*'Rent Roll'!$E$8*IF(CE32=0,1,IF(AND(CE32&lt;=3,CE33&gt;=0),1,0))</f>
        <v>15600</v>
      </c>
      <c r="CF42" s="117">
        <f>'Rent Roll'!$G$8*'Rent Roll'!$E$8*IF(CF32=0,1,IF(AND(CF32&lt;=3,CF33&gt;=0),1,0))</f>
        <v>15600</v>
      </c>
      <c r="CG42" s="117">
        <f>'Rent Roll'!$G$8*'Rent Roll'!$E$8*IF(CG32=0,1,IF(AND(CG32&lt;=3,CG33&gt;=0),1,0))</f>
        <v>15600</v>
      </c>
      <c r="CH42" s="117">
        <f>'Rent Roll'!$G$8*'Rent Roll'!$E$8*IF(CH32=0,1,IF(AND(CH32&lt;=3,CH33&gt;=0),1,0))</f>
        <v>15600</v>
      </c>
      <c r="CI42" s="117">
        <f>'Rent Roll'!$G$8*'Rent Roll'!$E$8*IF(CI32=0,1,IF(AND(CI32&lt;=3,CI33&gt;=0),1,0))</f>
        <v>15600</v>
      </c>
      <c r="CJ42" s="117">
        <f>'Rent Roll'!$G$8*'Rent Roll'!$E$8*IF(CJ32=0,1,IF(AND(CJ32&lt;=3,CJ33&gt;=0),1,0))</f>
        <v>15600</v>
      </c>
      <c r="CK42" s="117">
        <f>'Rent Roll'!$G$8*'Rent Roll'!$E$8*IF(CK32=0,1,IF(AND(CK32&lt;=3,CK33&gt;=0),1,0))</f>
        <v>15600</v>
      </c>
      <c r="CL42" s="117">
        <f>'Rent Roll'!$G$8*'Rent Roll'!$E$8*IF(CL32=0,1,IF(AND(CL32&lt;=3,CL33&gt;=0),1,0))</f>
        <v>15600</v>
      </c>
      <c r="CM42" s="117">
        <f>'Rent Roll'!$G$8*'Rent Roll'!$E$8*IF(CM32=0,1,IF(AND(CM32&lt;=3,CM33&gt;=0),1,0))</f>
        <v>15600</v>
      </c>
      <c r="CN42" s="117">
        <f>'Rent Roll'!$G$8*'Rent Roll'!$E$8*IF(CN32=0,1,IF(AND(CN32&lt;=3,CN33&gt;=0),1,0))</f>
        <v>15600</v>
      </c>
      <c r="CO42" s="117">
        <f>'Rent Roll'!$G$8*'Rent Roll'!$E$8*IF(CO32=0,1,IF(AND(CO32&lt;=3,CO33&gt;=0),1,0))</f>
        <v>15600</v>
      </c>
      <c r="CP42" s="117">
        <f>'Rent Roll'!$G$8*'Rent Roll'!$E$8*IF(CP32=0,1,IF(AND(CP32&lt;=3,CP33&gt;=0),1,0))</f>
        <v>15600</v>
      </c>
      <c r="CQ42" s="117">
        <f>'Rent Roll'!$G$8*'Rent Roll'!$E$8*IF(CQ32=0,1,IF(AND(CQ32&lt;=3,CQ33&gt;=0),1,0))</f>
        <v>15600</v>
      </c>
      <c r="CR42" s="117">
        <f>'Rent Roll'!$G$8*'Rent Roll'!$E$8*IF(CR32=0,1,IF(AND(CR32&lt;=3,CR33&gt;=0),1,0))</f>
        <v>15600</v>
      </c>
      <c r="CS42" s="117">
        <f>'Rent Roll'!$G$8*'Rent Roll'!$E$8*IF(CS32=0,1,IF(AND(CS32&lt;=3,CS33&gt;=0),1,0))</f>
        <v>15600</v>
      </c>
      <c r="CT42" s="117">
        <f>'Rent Roll'!$G$8*'Rent Roll'!$E$8*IF(CT32=0,1,IF(AND(CT32&lt;=3,CT33&gt;=0),1,0))</f>
        <v>15600</v>
      </c>
      <c r="CU42" s="117">
        <f>'Rent Roll'!$G$8*'Rent Roll'!$E$8*IF(CU32=0,1,IF(AND(CU32&lt;=3,CU33&gt;=0),1,0))</f>
        <v>15600</v>
      </c>
      <c r="CV42" s="117">
        <f>'Rent Roll'!$G$8*'Rent Roll'!$E$8*IF(CV32=0,1,IF(AND(CV32&lt;=3,CV33&gt;=0),1,0))</f>
        <v>15600</v>
      </c>
      <c r="CW42" s="117">
        <f>'Rent Roll'!$G$8*'Rent Roll'!$E$8*IF(CW32=0,1,IF(AND(CW32&lt;=3,CW33&gt;=0),1,0))</f>
        <v>15600</v>
      </c>
      <c r="CX42" s="117">
        <f>'Rent Roll'!$G$8*'Rent Roll'!$E$8*IF(CX32=0,1,IF(AND(CX32&lt;=3,CX33&gt;=0),1,0))</f>
        <v>15600</v>
      </c>
      <c r="CY42" s="117">
        <f>'Rent Roll'!$G$8*'Rent Roll'!$E$8*IF(CY32=0,1,IF(AND(CY32&lt;=3,CY33&gt;=0),1,0))</f>
        <v>15600</v>
      </c>
      <c r="CZ42" s="117">
        <f>'Rent Roll'!$G$8*'Rent Roll'!$E$8*IF(CZ32=0,1,IF(AND(CZ32&lt;=3,CZ33&gt;=0),1,0))</f>
        <v>15600</v>
      </c>
      <c r="DA42" s="117">
        <f>'Rent Roll'!$G$8*'Rent Roll'!$E$8*IF(DA32=0,1,IF(AND(DA32&lt;=3,DA33&gt;=0),1,0))</f>
        <v>15600</v>
      </c>
      <c r="DB42" s="117">
        <f>'Rent Roll'!$G$8*'Rent Roll'!$E$8*IF(DB32=0,1,IF(AND(DB32&lt;=3,DB33&gt;=0),1,0))</f>
        <v>15600</v>
      </c>
      <c r="DC42" s="117">
        <f>'Rent Roll'!$G$8*'Rent Roll'!$E$8*IF(DC32=0,1,IF(AND(DC32&lt;=3,DC33&gt;=0),1,0))</f>
        <v>15600</v>
      </c>
      <c r="DD42" s="117">
        <f>'Rent Roll'!$G$8*'Rent Roll'!$E$8*IF(DD32=0,1,IF(AND(DD32&lt;=3,DD33&gt;=0),1,0))</f>
        <v>15600</v>
      </c>
      <c r="DE42" s="117">
        <f>'Rent Roll'!$G$8*'Rent Roll'!$E$8*IF(DE32=0,1,IF(AND(DE32&lt;=3,DE33&gt;=0),1,0))</f>
        <v>15600</v>
      </c>
      <c r="DF42" s="117">
        <f>'Rent Roll'!$G$8*'Rent Roll'!$E$8*IF(DF32=0,1,IF(AND(DF32&lt;=3,DF33&gt;=0),1,0))</f>
        <v>15600</v>
      </c>
      <c r="DG42" s="117">
        <f>'Rent Roll'!$G$8*'Rent Roll'!$E$8*IF(DG32=0,1,IF(AND(DG32&lt;=3,DG33&gt;=0),1,0))</f>
        <v>15600</v>
      </c>
      <c r="DH42" s="117">
        <f>'Rent Roll'!$G$8*'Rent Roll'!$E$8*IF(DH32=0,1,IF(AND(DH32&lt;=3,DH33&gt;=0),1,0))</f>
        <v>15600</v>
      </c>
      <c r="DI42" s="117">
        <f>'Rent Roll'!$G$8*'Rent Roll'!$E$8*IF(DI32=0,1,IF(AND(DI32&lt;=3,DI33&gt;=0),1,0))</f>
        <v>15600</v>
      </c>
      <c r="DJ42" s="117">
        <f>'Rent Roll'!$G$8*'Rent Roll'!$E$8*IF(DJ32=0,1,IF(AND(DJ32&lt;=3,DJ33&gt;=0),1,0))</f>
        <v>15600</v>
      </c>
      <c r="DK42" s="117">
        <f>'Rent Roll'!$G$8*'Rent Roll'!$E$8*IF(DK32=0,1,IF(AND(DK32&lt;=3,DK33&gt;=0),1,0))</f>
        <v>15600</v>
      </c>
      <c r="DL42" s="117">
        <f>'Rent Roll'!$G$8*'Rent Roll'!$E$8*IF(DL32=0,1,IF(AND(DL32&lt;=3,DL33&gt;=0),1,0))</f>
        <v>0</v>
      </c>
      <c r="DM42" s="117">
        <f>'Rent Roll'!$G$8*'Rent Roll'!$E$8*IF(DM32=0,1,IF(AND(DM32&lt;=3,DM33&gt;=0),1,0))</f>
        <v>0</v>
      </c>
      <c r="DN42" s="117">
        <f>'Rent Roll'!$G$8*'Rent Roll'!$E$8*IF(DN32=0,1,IF(AND(DN32&lt;=3,DN33&gt;=0),1,0))</f>
        <v>15600</v>
      </c>
      <c r="DO42" s="117">
        <f>'Rent Roll'!$G$8*'Rent Roll'!$E$8*IF(DO32=0,1,IF(AND(DO32&lt;=3,DO33&gt;=0),1,0))</f>
        <v>15600</v>
      </c>
      <c r="DP42" s="117">
        <f>'Rent Roll'!$G$8*'Rent Roll'!$E$8*IF(DP32=0,1,IF(AND(DP32&lt;=3,DP33&gt;=0),1,0))</f>
        <v>15600</v>
      </c>
      <c r="DQ42" s="117">
        <f>'Rent Roll'!$G$8*'Rent Roll'!$E$8*IF(DQ32=0,1,IF(AND(DQ32&lt;=3,DQ33&gt;=0),1,0))</f>
        <v>15600</v>
      </c>
      <c r="DR42" s="117">
        <f>'Rent Roll'!$G$8*'Rent Roll'!$E$8*IF(DR32=0,1,IF(AND(DR32&lt;=3,DR33&gt;=0),1,0))</f>
        <v>15600</v>
      </c>
      <c r="DS42" s="117">
        <f>'Rent Roll'!$G$8*'Rent Roll'!$E$8*IF(DS32=0,1,IF(AND(DS32&lt;=3,DS33&gt;=0),1,0))</f>
        <v>15600</v>
      </c>
      <c r="DT42" s="117">
        <f>'Rent Roll'!$G$8*'Rent Roll'!$E$8*IF(DT32=0,1,IF(AND(DT32&lt;=3,DT33&gt;=0),1,0))</f>
        <v>15600</v>
      </c>
      <c r="DU42" s="117">
        <f>'Rent Roll'!$G$8*'Rent Roll'!$E$8*IF(DU32=0,1,IF(AND(DU32&lt;=3,DU33&gt;=0),1,0))</f>
        <v>15600</v>
      </c>
      <c r="DV42" s="117">
        <f>'Rent Roll'!$G$8*'Rent Roll'!$E$8*IF(DV32=0,1,IF(AND(DV32&lt;=3,DV33&gt;=0),1,0))</f>
        <v>15600</v>
      </c>
      <c r="DW42" s="117">
        <f>'Rent Roll'!$G$8*'Rent Roll'!$E$8*IF(DW32=0,1,IF(AND(DW32&lt;=3,DW33&gt;=0),1,0))</f>
        <v>15600</v>
      </c>
      <c r="DX42" s="117">
        <f>'Rent Roll'!$G$8*'Rent Roll'!$E$8*IF(DX32=0,1,IF(AND(DX32&lt;=3,DX33&gt;=0),1,0))</f>
        <v>15600</v>
      </c>
      <c r="DY42" s="117">
        <f>'Rent Roll'!$G$8*'Rent Roll'!$E$8*IF(DY32=0,1,IF(AND(DY32&lt;=3,DY33&gt;=0),1,0))</f>
        <v>15600</v>
      </c>
      <c r="DZ42" s="117">
        <f>'Rent Roll'!$G$8*'Rent Roll'!$E$8*IF(DZ32=0,1,IF(AND(DZ32&lt;=3,DZ33&gt;=0),1,0))</f>
        <v>15600</v>
      </c>
      <c r="EA42" s="117">
        <f>'Rent Roll'!$G$8*'Rent Roll'!$E$8*IF(EA32=0,1,IF(AND(EA32&lt;=3,EA33&gt;=0),1,0))</f>
        <v>15600</v>
      </c>
      <c r="EB42" s="117">
        <f>'Rent Roll'!$G$8*'Rent Roll'!$E$8*IF(EB32=0,1,IF(AND(EB32&lt;=3,EB33&gt;=0),1,0))</f>
        <v>15600</v>
      </c>
      <c r="EC42" s="117">
        <f>'Rent Roll'!$G$8*'Rent Roll'!$E$8*IF(EC32=0,1,IF(AND(EC32&lt;=3,EC33&gt;=0),1,0))</f>
        <v>15600</v>
      </c>
      <c r="ED42" s="117">
        <f>'Rent Roll'!$G$8*'Rent Roll'!$E$8*IF(ED32=0,1,IF(AND(ED32&lt;=3,ED33&gt;=0),1,0))</f>
        <v>15600</v>
      </c>
      <c r="EE42" s="117">
        <f>'Rent Roll'!$G$8*'Rent Roll'!$E$8*IF(EE32=0,1,IF(AND(EE32&lt;=3,EE33&gt;=0),1,0))</f>
        <v>15600</v>
      </c>
      <c r="EF42" s="117">
        <f>'Rent Roll'!$G$8*'Rent Roll'!$E$8*IF(EF32=0,1,IF(AND(EF32&lt;=3,EF33&gt;=0),1,0))</f>
        <v>15600</v>
      </c>
      <c r="EG42" s="117">
        <f>'Rent Roll'!$G$8*'Rent Roll'!$E$8*IF(EG32=0,1,IF(AND(EG32&lt;=3,EG33&gt;=0),1,0))</f>
        <v>15600</v>
      </c>
      <c r="EH42" s="117">
        <f>'Rent Roll'!$G$8*'Rent Roll'!$E$8*IF(EH32=0,1,IF(AND(EH32&lt;=3,EH33&gt;=0),1,0))</f>
        <v>15600</v>
      </c>
      <c r="EI42" s="117">
        <f>'Rent Roll'!$G$8*'Rent Roll'!$E$8*IF(EI32=0,1,IF(AND(EI32&lt;=3,EI33&gt;=0),1,0))</f>
        <v>15600</v>
      </c>
    </row>
    <row r="44">
      <c r="B44" t="s" s="113">
        <v>606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3"/>
      <c r="BR44" s="113"/>
      <c r="BS44" s="113"/>
      <c r="BT44" s="113"/>
      <c r="BU44" s="113"/>
      <c r="BV44" s="113"/>
      <c r="BW44" s="113"/>
      <c r="BX44" s="113"/>
      <c r="BY44" s="113"/>
      <c r="BZ44" s="113"/>
      <c r="CA44" s="113"/>
      <c r="CB44" s="113"/>
      <c r="CC44" s="113"/>
      <c r="CD44" s="113"/>
      <c r="CE44" s="113"/>
      <c r="CF44" s="113"/>
      <c r="CG44" s="113"/>
      <c r="CH44" s="113"/>
      <c r="CI44" s="113"/>
      <c r="CJ44" s="113"/>
      <c r="CK44" s="113"/>
      <c r="CL44" s="113"/>
      <c r="CM44" s="113"/>
      <c r="CN44" s="113"/>
      <c r="CO44" s="113"/>
      <c r="CP44" s="113"/>
      <c r="CQ44" s="113"/>
      <c r="CR44" s="113"/>
      <c r="CS44" s="113"/>
      <c r="CT44" s="113"/>
      <c r="CU44" s="113"/>
      <c r="CV44" s="113"/>
      <c r="CW44" s="113"/>
      <c r="CX44" s="113"/>
      <c r="CY44" s="113"/>
      <c r="CZ44" s="113"/>
      <c r="DA44" s="113"/>
      <c r="DB44" s="113"/>
      <c r="DC44" s="113"/>
      <c r="DD44" s="113"/>
      <c r="DE44" s="113"/>
      <c r="DF44" s="113"/>
      <c r="DG44" s="113"/>
      <c r="DH44" s="113"/>
      <c r="DI44" s="113"/>
      <c r="DJ44" s="113"/>
      <c r="DK44" s="113"/>
      <c r="DL44" s="113"/>
      <c r="DM44" s="113"/>
      <c r="DN44" s="113"/>
      <c r="DO44" s="113"/>
      <c r="DP44" s="113"/>
      <c r="DQ44" s="113"/>
      <c r="DR44" s="113"/>
      <c r="DS44" s="113"/>
      <c r="DT44" s="113"/>
      <c r="DU44" s="113"/>
      <c r="DV44" s="113"/>
      <c r="DW44" s="113"/>
      <c r="DX44" s="113"/>
      <c r="DY44" s="113"/>
      <c r="DZ44" s="113"/>
      <c r="EA44" s="113"/>
      <c r="EB44" s="113"/>
      <c r="EC44" s="113"/>
      <c r="ED44" s="113"/>
      <c r="EE44" s="113"/>
      <c r="EF44" s="113"/>
      <c r="EG44" s="113"/>
      <c r="EH44" s="113"/>
      <c r="EI44" s="113"/>
    </row>
    <row r="45">
      <c r="B45" t="s" s="23">
        <v>390</v>
      </c>
      <c r="C45" t="s" s="118">
        <v>13</v>
      </c>
      <c r="D45" t="s" s="118">
        <v>427</v>
      </c>
      <c r="H45" s="114">
        <f>(H$6&gt;Rollover!$G$9)+(H$6&gt;Rollover!$M$9)+(H$6&gt;Rollover!$Z$9)+(H$6&gt;Rollover!$AM$9)</f>
        <v>0</v>
      </c>
      <c r="I45" s="114">
        <f>(I$6&gt;Rollover!$G$9)+(I$6&gt;Rollover!$M$9)+(I$6&gt;Rollover!$Z$9)+(I$6&gt;Rollover!$AM$9)</f>
        <v>0</v>
      </c>
      <c r="J45" s="114">
        <f>(J$6&gt;Rollover!$G$9)+(J$6&gt;Rollover!$M$9)+(J$6&gt;Rollover!$Z$9)+(J$6&gt;Rollover!$AM$9)</f>
        <v>0</v>
      </c>
      <c r="K45" s="114">
        <f>(K$6&gt;Rollover!$G$9)+(K$6&gt;Rollover!$M$9)+(K$6&gt;Rollover!$Z$9)+(K$6&gt;Rollover!$AM$9)</f>
        <v>0</v>
      </c>
      <c r="L45" s="114">
        <f>(L$6&gt;Rollover!$G$9)+(L$6&gt;Rollover!$M$9)+(L$6&gt;Rollover!$Z$9)+(L$6&gt;Rollover!$AM$9)</f>
        <v>0</v>
      </c>
      <c r="M45" s="114">
        <f>(M$6&gt;Rollover!$G$9)+(M$6&gt;Rollover!$M$9)+(M$6&gt;Rollover!$Z$9)+(M$6&gt;Rollover!$AM$9)</f>
        <v>0</v>
      </c>
      <c r="N45" s="114">
        <f>(N$6&gt;Rollover!$G$9)+(N$6&gt;Rollover!$M$9)+(N$6&gt;Rollover!$Z$9)+(N$6&gt;Rollover!$AM$9)</f>
        <v>0</v>
      </c>
      <c r="O45" s="114">
        <f>(O$6&gt;Rollover!$G$9)+(O$6&gt;Rollover!$M$9)+(O$6&gt;Rollover!$Z$9)+(O$6&gt;Rollover!$AM$9)</f>
        <v>0</v>
      </c>
      <c r="P45" s="114">
        <f>(P$6&gt;Rollover!$G$9)+(P$6&gt;Rollover!$M$9)+(P$6&gt;Rollover!$Z$9)+(P$6&gt;Rollover!$AM$9)</f>
        <v>0</v>
      </c>
      <c r="Q45" s="114">
        <f>(Q$6&gt;Rollover!$G$9)+(Q$6&gt;Rollover!$M$9)+(Q$6&gt;Rollover!$Z$9)+(Q$6&gt;Rollover!$AM$9)</f>
        <v>0</v>
      </c>
      <c r="R45" s="114">
        <f>(R$6&gt;Rollover!$G$9)+(R$6&gt;Rollover!$M$9)+(R$6&gt;Rollover!$Z$9)+(R$6&gt;Rollover!$AM$9)</f>
        <v>0</v>
      </c>
      <c r="S45" s="114">
        <f>(S$6&gt;Rollover!$G$9)+(S$6&gt;Rollover!$M$9)+(S$6&gt;Rollover!$Z$9)+(S$6&gt;Rollover!$AM$9)</f>
        <v>0</v>
      </c>
      <c r="T45" s="114">
        <f>(T$6&gt;Rollover!$G$9)+(T$6&gt;Rollover!$M$9)+(T$6&gt;Rollover!$Z$9)+(T$6&gt;Rollover!$AM$9)</f>
        <v>0</v>
      </c>
      <c r="U45" s="114">
        <f>(U$6&gt;Rollover!$G$9)+(U$6&gt;Rollover!$M$9)+(U$6&gt;Rollover!$Z$9)+(U$6&gt;Rollover!$AM$9)</f>
        <v>1</v>
      </c>
      <c r="V45" s="114">
        <f>(V$6&gt;Rollover!$G$9)+(V$6&gt;Rollover!$M$9)+(V$6&gt;Rollover!$Z$9)+(V$6&gt;Rollover!$AM$9)</f>
        <v>1</v>
      </c>
      <c r="W45" s="114">
        <f>(W$6&gt;Rollover!$G$9)+(W$6&gt;Rollover!$M$9)+(W$6&gt;Rollover!$Z$9)+(W$6&gt;Rollover!$AM$9)</f>
        <v>1</v>
      </c>
      <c r="X45" s="114">
        <f>(X$6&gt;Rollover!$G$9)+(X$6&gt;Rollover!$M$9)+(X$6&gt;Rollover!$Z$9)+(X$6&gt;Rollover!$AM$9)</f>
        <v>1</v>
      </c>
      <c r="Y45" s="114">
        <f>(Y$6&gt;Rollover!$G$9)+(Y$6&gt;Rollover!$M$9)+(Y$6&gt;Rollover!$Z$9)+(Y$6&gt;Rollover!$AM$9)</f>
        <v>1</v>
      </c>
      <c r="Z45" s="114">
        <f>(Z$6&gt;Rollover!$G$9)+(Z$6&gt;Rollover!$M$9)+(Z$6&gt;Rollover!$Z$9)+(Z$6&gt;Rollover!$AM$9)</f>
        <v>1</v>
      </c>
      <c r="AA45" s="114">
        <f>(AA$6&gt;Rollover!$G$9)+(AA$6&gt;Rollover!$M$9)+(AA$6&gt;Rollover!$Z$9)+(AA$6&gt;Rollover!$AM$9)</f>
        <v>1</v>
      </c>
      <c r="AB45" s="114">
        <f>(AB$6&gt;Rollover!$G$9)+(AB$6&gt;Rollover!$M$9)+(AB$6&gt;Rollover!$Z$9)+(AB$6&gt;Rollover!$AM$9)</f>
        <v>1</v>
      </c>
      <c r="AC45" s="114">
        <f>(AC$6&gt;Rollover!$G$9)+(AC$6&gt;Rollover!$M$9)+(AC$6&gt;Rollover!$Z$9)+(AC$6&gt;Rollover!$AM$9)</f>
        <v>1</v>
      </c>
      <c r="AD45" s="114">
        <f>(AD$6&gt;Rollover!$G$9)+(AD$6&gt;Rollover!$M$9)+(AD$6&gt;Rollover!$Z$9)+(AD$6&gt;Rollover!$AM$9)</f>
        <v>1</v>
      </c>
      <c r="AE45" s="114">
        <f>(AE$6&gt;Rollover!$G$9)+(AE$6&gt;Rollover!$M$9)+(AE$6&gt;Rollover!$Z$9)+(AE$6&gt;Rollover!$AM$9)</f>
        <v>1</v>
      </c>
      <c r="AF45" s="114">
        <f>(AF$6&gt;Rollover!$G$9)+(AF$6&gt;Rollover!$M$9)+(AF$6&gt;Rollover!$Z$9)+(AF$6&gt;Rollover!$AM$9)</f>
        <v>1</v>
      </c>
      <c r="AG45" s="114">
        <f>(AG$6&gt;Rollover!$G$9)+(AG$6&gt;Rollover!$M$9)+(AG$6&gt;Rollover!$Z$9)+(AG$6&gt;Rollover!$AM$9)</f>
        <v>1</v>
      </c>
      <c r="AH45" s="114">
        <f>(AH$6&gt;Rollover!$G$9)+(AH$6&gt;Rollover!$M$9)+(AH$6&gt;Rollover!$Z$9)+(AH$6&gt;Rollover!$AM$9)</f>
        <v>1</v>
      </c>
      <c r="AI45" s="114">
        <f>(AI$6&gt;Rollover!$G$9)+(AI$6&gt;Rollover!$M$9)+(AI$6&gt;Rollover!$Z$9)+(AI$6&gt;Rollover!$AM$9)</f>
        <v>1</v>
      </c>
      <c r="AJ45" s="114">
        <f>(AJ$6&gt;Rollover!$G$9)+(AJ$6&gt;Rollover!$M$9)+(AJ$6&gt;Rollover!$Z$9)+(AJ$6&gt;Rollover!$AM$9)</f>
        <v>1</v>
      </c>
      <c r="AK45" s="114">
        <f>(AK$6&gt;Rollover!$G$9)+(AK$6&gt;Rollover!$M$9)+(AK$6&gt;Rollover!$Z$9)+(AK$6&gt;Rollover!$AM$9)</f>
        <v>1</v>
      </c>
      <c r="AL45" s="114">
        <f>(AL$6&gt;Rollover!$G$9)+(AL$6&gt;Rollover!$M$9)+(AL$6&gt;Rollover!$Z$9)+(AL$6&gt;Rollover!$AM$9)</f>
        <v>1</v>
      </c>
      <c r="AM45" s="114">
        <f>(AM$6&gt;Rollover!$G$9)+(AM$6&gt;Rollover!$M$9)+(AM$6&gt;Rollover!$Z$9)+(AM$6&gt;Rollover!$AM$9)</f>
        <v>1</v>
      </c>
      <c r="AN45" s="114">
        <f>(AN$6&gt;Rollover!$G$9)+(AN$6&gt;Rollover!$M$9)+(AN$6&gt;Rollover!$Z$9)+(AN$6&gt;Rollover!$AM$9)</f>
        <v>1</v>
      </c>
      <c r="AO45" s="114">
        <f>(AO$6&gt;Rollover!$G$9)+(AO$6&gt;Rollover!$M$9)+(AO$6&gt;Rollover!$Z$9)+(AO$6&gt;Rollover!$AM$9)</f>
        <v>1</v>
      </c>
      <c r="AP45" s="114">
        <f>(AP$6&gt;Rollover!$G$9)+(AP$6&gt;Rollover!$M$9)+(AP$6&gt;Rollover!$Z$9)+(AP$6&gt;Rollover!$AM$9)</f>
        <v>1</v>
      </c>
      <c r="AQ45" s="114">
        <f>(AQ$6&gt;Rollover!$G$9)+(AQ$6&gt;Rollover!$M$9)+(AQ$6&gt;Rollover!$Z$9)+(AQ$6&gt;Rollover!$AM$9)</f>
        <v>1</v>
      </c>
      <c r="AR45" s="114">
        <f>(AR$6&gt;Rollover!$G$9)+(AR$6&gt;Rollover!$M$9)+(AR$6&gt;Rollover!$Z$9)+(AR$6&gt;Rollover!$AM$9)</f>
        <v>1</v>
      </c>
      <c r="AS45" s="114">
        <f>(AS$6&gt;Rollover!$G$9)+(AS$6&gt;Rollover!$M$9)+(AS$6&gt;Rollover!$Z$9)+(AS$6&gt;Rollover!$AM$9)</f>
        <v>1</v>
      </c>
      <c r="AT45" s="114">
        <f>(AT$6&gt;Rollover!$G$9)+(AT$6&gt;Rollover!$M$9)+(AT$6&gt;Rollover!$Z$9)+(AT$6&gt;Rollover!$AM$9)</f>
        <v>1</v>
      </c>
      <c r="AU45" s="114">
        <f>(AU$6&gt;Rollover!$G$9)+(AU$6&gt;Rollover!$M$9)+(AU$6&gt;Rollover!$Z$9)+(AU$6&gt;Rollover!$AM$9)</f>
        <v>1</v>
      </c>
      <c r="AV45" s="114">
        <f>(AV$6&gt;Rollover!$G$9)+(AV$6&gt;Rollover!$M$9)+(AV$6&gt;Rollover!$Z$9)+(AV$6&gt;Rollover!$AM$9)</f>
        <v>1</v>
      </c>
      <c r="AW45" s="114">
        <f>(AW$6&gt;Rollover!$G$9)+(AW$6&gt;Rollover!$M$9)+(AW$6&gt;Rollover!$Z$9)+(AW$6&gt;Rollover!$AM$9)</f>
        <v>1</v>
      </c>
      <c r="AX45" s="114">
        <f>(AX$6&gt;Rollover!$G$9)+(AX$6&gt;Rollover!$M$9)+(AX$6&gt;Rollover!$Z$9)+(AX$6&gt;Rollover!$AM$9)</f>
        <v>1</v>
      </c>
      <c r="AY45" s="114">
        <f>(AY$6&gt;Rollover!$G$9)+(AY$6&gt;Rollover!$M$9)+(AY$6&gt;Rollover!$Z$9)+(AY$6&gt;Rollover!$AM$9)</f>
        <v>1</v>
      </c>
      <c r="AZ45" s="114">
        <f>(AZ$6&gt;Rollover!$G$9)+(AZ$6&gt;Rollover!$M$9)+(AZ$6&gt;Rollover!$Z$9)+(AZ$6&gt;Rollover!$AM$9)</f>
        <v>1</v>
      </c>
      <c r="BA45" s="114">
        <f>(BA$6&gt;Rollover!$G$9)+(BA$6&gt;Rollover!$M$9)+(BA$6&gt;Rollover!$Z$9)+(BA$6&gt;Rollover!$AM$9)</f>
        <v>1</v>
      </c>
      <c r="BB45" s="114">
        <f>(BB$6&gt;Rollover!$G$9)+(BB$6&gt;Rollover!$M$9)+(BB$6&gt;Rollover!$Z$9)+(BB$6&gt;Rollover!$AM$9)</f>
        <v>1</v>
      </c>
      <c r="BC45" s="114">
        <f>(BC$6&gt;Rollover!$G$9)+(BC$6&gt;Rollover!$M$9)+(BC$6&gt;Rollover!$Z$9)+(BC$6&gt;Rollover!$AM$9)</f>
        <v>1</v>
      </c>
      <c r="BD45" s="114">
        <f>(BD$6&gt;Rollover!$G$9)+(BD$6&gt;Rollover!$M$9)+(BD$6&gt;Rollover!$Z$9)+(BD$6&gt;Rollover!$AM$9)</f>
        <v>1</v>
      </c>
      <c r="BE45" s="114">
        <f>(BE$6&gt;Rollover!$G$9)+(BE$6&gt;Rollover!$M$9)+(BE$6&gt;Rollover!$Z$9)+(BE$6&gt;Rollover!$AM$9)</f>
        <v>1</v>
      </c>
      <c r="BF45" s="114">
        <f>(BF$6&gt;Rollover!$G$9)+(BF$6&gt;Rollover!$M$9)+(BF$6&gt;Rollover!$Z$9)+(BF$6&gt;Rollover!$AM$9)</f>
        <v>1</v>
      </c>
      <c r="BG45" s="114">
        <f>(BG$6&gt;Rollover!$G$9)+(BG$6&gt;Rollover!$M$9)+(BG$6&gt;Rollover!$Z$9)+(BG$6&gt;Rollover!$AM$9)</f>
        <v>1</v>
      </c>
      <c r="BH45" s="114">
        <f>(BH$6&gt;Rollover!$G$9)+(BH$6&gt;Rollover!$M$9)+(BH$6&gt;Rollover!$Z$9)+(BH$6&gt;Rollover!$AM$9)</f>
        <v>1</v>
      </c>
      <c r="BI45" s="114">
        <f>(BI$6&gt;Rollover!$G$9)+(BI$6&gt;Rollover!$M$9)+(BI$6&gt;Rollover!$Z$9)+(BI$6&gt;Rollover!$AM$9)</f>
        <v>1</v>
      </c>
      <c r="BJ45" s="114">
        <f>(BJ$6&gt;Rollover!$G$9)+(BJ$6&gt;Rollover!$M$9)+(BJ$6&gt;Rollover!$Z$9)+(BJ$6&gt;Rollover!$AM$9)</f>
        <v>1</v>
      </c>
      <c r="BK45" s="114">
        <f>(BK$6&gt;Rollover!$G$9)+(BK$6&gt;Rollover!$M$9)+(BK$6&gt;Rollover!$Z$9)+(BK$6&gt;Rollover!$AM$9)</f>
        <v>1</v>
      </c>
      <c r="BL45" s="114">
        <f>(BL$6&gt;Rollover!$G$9)+(BL$6&gt;Rollover!$M$9)+(BL$6&gt;Rollover!$Z$9)+(BL$6&gt;Rollover!$AM$9)</f>
        <v>1</v>
      </c>
      <c r="BM45" s="114">
        <f>(BM$6&gt;Rollover!$G$9)+(BM$6&gt;Rollover!$M$9)+(BM$6&gt;Rollover!$Z$9)+(BM$6&gt;Rollover!$AM$9)</f>
        <v>1</v>
      </c>
      <c r="BN45" s="114">
        <f>(BN$6&gt;Rollover!$G$9)+(BN$6&gt;Rollover!$M$9)+(BN$6&gt;Rollover!$Z$9)+(BN$6&gt;Rollover!$AM$9)</f>
        <v>1</v>
      </c>
      <c r="BO45" s="114">
        <f>(BO$6&gt;Rollover!$G$9)+(BO$6&gt;Rollover!$M$9)+(BO$6&gt;Rollover!$Z$9)+(BO$6&gt;Rollover!$AM$9)</f>
        <v>1</v>
      </c>
      <c r="BP45" s="114">
        <f>(BP$6&gt;Rollover!$G$9)+(BP$6&gt;Rollover!$M$9)+(BP$6&gt;Rollover!$Z$9)+(BP$6&gt;Rollover!$AM$9)</f>
        <v>1</v>
      </c>
      <c r="BQ45" s="114">
        <f>(BQ$6&gt;Rollover!$G$9)+(BQ$6&gt;Rollover!$M$9)+(BQ$6&gt;Rollover!$Z$9)+(BQ$6&gt;Rollover!$AM$9)</f>
        <v>1</v>
      </c>
      <c r="BR45" s="114">
        <f>(BR$6&gt;Rollover!$G$9)+(BR$6&gt;Rollover!$M$9)+(BR$6&gt;Rollover!$Z$9)+(BR$6&gt;Rollover!$AM$9)</f>
        <v>1</v>
      </c>
      <c r="BS45" s="114">
        <f>(BS$6&gt;Rollover!$G$9)+(BS$6&gt;Rollover!$M$9)+(BS$6&gt;Rollover!$Z$9)+(BS$6&gt;Rollover!$AM$9)</f>
        <v>1</v>
      </c>
      <c r="BT45" s="114">
        <f>(BT$6&gt;Rollover!$G$9)+(BT$6&gt;Rollover!$M$9)+(BT$6&gt;Rollover!$Z$9)+(BT$6&gt;Rollover!$AM$9)</f>
        <v>1</v>
      </c>
      <c r="BU45" s="114">
        <f>(BU$6&gt;Rollover!$G$9)+(BU$6&gt;Rollover!$M$9)+(BU$6&gt;Rollover!$Z$9)+(BU$6&gt;Rollover!$AM$9)</f>
        <v>1</v>
      </c>
      <c r="BV45" s="114">
        <f>(BV$6&gt;Rollover!$G$9)+(BV$6&gt;Rollover!$M$9)+(BV$6&gt;Rollover!$Z$9)+(BV$6&gt;Rollover!$AM$9)</f>
        <v>1</v>
      </c>
      <c r="BW45" s="114">
        <f>(BW$6&gt;Rollover!$G$9)+(BW$6&gt;Rollover!$M$9)+(BW$6&gt;Rollover!$Z$9)+(BW$6&gt;Rollover!$AM$9)</f>
        <v>1</v>
      </c>
      <c r="BX45" s="114">
        <f>(BX$6&gt;Rollover!$G$9)+(BX$6&gt;Rollover!$M$9)+(BX$6&gt;Rollover!$Z$9)+(BX$6&gt;Rollover!$AM$9)</f>
        <v>1</v>
      </c>
      <c r="BY45" s="114">
        <f>(BY$6&gt;Rollover!$G$9)+(BY$6&gt;Rollover!$M$9)+(BY$6&gt;Rollover!$Z$9)+(BY$6&gt;Rollover!$AM$9)</f>
        <v>1</v>
      </c>
      <c r="BZ45" s="114">
        <f>(BZ$6&gt;Rollover!$G$9)+(BZ$6&gt;Rollover!$M$9)+(BZ$6&gt;Rollover!$Z$9)+(BZ$6&gt;Rollover!$AM$9)</f>
        <v>1</v>
      </c>
      <c r="CA45" s="114">
        <f>(CA$6&gt;Rollover!$G$9)+(CA$6&gt;Rollover!$M$9)+(CA$6&gt;Rollover!$Z$9)+(CA$6&gt;Rollover!$AM$9)</f>
        <v>1</v>
      </c>
      <c r="CB45" s="114">
        <f>(CB$6&gt;Rollover!$G$9)+(CB$6&gt;Rollover!$M$9)+(CB$6&gt;Rollover!$Z$9)+(CB$6&gt;Rollover!$AM$9)</f>
        <v>1</v>
      </c>
      <c r="CC45" s="114">
        <f>(CC$6&gt;Rollover!$G$9)+(CC$6&gt;Rollover!$M$9)+(CC$6&gt;Rollover!$Z$9)+(CC$6&gt;Rollover!$AM$9)</f>
        <v>1</v>
      </c>
      <c r="CD45" s="114">
        <f>(CD$6&gt;Rollover!$G$9)+(CD$6&gt;Rollover!$M$9)+(CD$6&gt;Rollover!$Z$9)+(CD$6&gt;Rollover!$AM$9)</f>
        <v>1</v>
      </c>
      <c r="CE45" s="114">
        <f>(CE$6&gt;Rollover!$G$9)+(CE$6&gt;Rollover!$M$9)+(CE$6&gt;Rollover!$Z$9)+(CE$6&gt;Rollover!$AM$9)</f>
        <v>2</v>
      </c>
      <c r="CF45" s="114">
        <f>(CF$6&gt;Rollover!$G$9)+(CF$6&gt;Rollover!$M$9)+(CF$6&gt;Rollover!$Z$9)+(CF$6&gt;Rollover!$AM$9)</f>
        <v>2</v>
      </c>
      <c r="CG45" s="114">
        <f>(CG$6&gt;Rollover!$G$9)+(CG$6&gt;Rollover!$M$9)+(CG$6&gt;Rollover!$Z$9)+(CG$6&gt;Rollover!$AM$9)</f>
        <v>2</v>
      </c>
      <c r="CH45" s="114">
        <f>(CH$6&gt;Rollover!$G$9)+(CH$6&gt;Rollover!$M$9)+(CH$6&gt;Rollover!$Z$9)+(CH$6&gt;Rollover!$AM$9)</f>
        <v>2</v>
      </c>
      <c r="CI45" s="114">
        <f>(CI$6&gt;Rollover!$G$9)+(CI$6&gt;Rollover!$M$9)+(CI$6&gt;Rollover!$Z$9)+(CI$6&gt;Rollover!$AM$9)</f>
        <v>2</v>
      </c>
      <c r="CJ45" s="114">
        <f>(CJ$6&gt;Rollover!$G$9)+(CJ$6&gt;Rollover!$M$9)+(CJ$6&gt;Rollover!$Z$9)+(CJ$6&gt;Rollover!$AM$9)</f>
        <v>2</v>
      </c>
      <c r="CK45" s="114">
        <f>(CK$6&gt;Rollover!$G$9)+(CK$6&gt;Rollover!$M$9)+(CK$6&gt;Rollover!$Z$9)+(CK$6&gt;Rollover!$AM$9)</f>
        <v>2</v>
      </c>
      <c r="CL45" s="114">
        <f>(CL$6&gt;Rollover!$G$9)+(CL$6&gt;Rollover!$M$9)+(CL$6&gt;Rollover!$Z$9)+(CL$6&gt;Rollover!$AM$9)</f>
        <v>2</v>
      </c>
      <c r="CM45" s="114">
        <f>(CM$6&gt;Rollover!$G$9)+(CM$6&gt;Rollover!$M$9)+(CM$6&gt;Rollover!$Z$9)+(CM$6&gt;Rollover!$AM$9)</f>
        <v>2</v>
      </c>
      <c r="CN45" s="114">
        <f>(CN$6&gt;Rollover!$G$9)+(CN$6&gt;Rollover!$M$9)+(CN$6&gt;Rollover!$Z$9)+(CN$6&gt;Rollover!$AM$9)</f>
        <v>2</v>
      </c>
      <c r="CO45" s="114">
        <f>(CO$6&gt;Rollover!$G$9)+(CO$6&gt;Rollover!$M$9)+(CO$6&gt;Rollover!$Z$9)+(CO$6&gt;Rollover!$AM$9)</f>
        <v>2</v>
      </c>
      <c r="CP45" s="114">
        <f>(CP$6&gt;Rollover!$G$9)+(CP$6&gt;Rollover!$M$9)+(CP$6&gt;Rollover!$Z$9)+(CP$6&gt;Rollover!$AM$9)</f>
        <v>2</v>
      </c>
      <c r="CQ45" s="114">
        <f>(CQ$6&gt;Rollover!$G$9)+(CQ$6&gt;Rollover!$M$9)+(CQ$6&gt;Rollover!$Z$9)+(CQ$6&gt;Rollover!$AM$9)</f>
        <v>2</v>
      </c>
      <c r="CR45" s="114">
        <f>(CR$6&gt;Rollover!$G$9)+(CR$6&gt;Rollover!$M$9)+(CR$6&gt;Rollover!$Z$9)+(CR$6&gt;Rollover!$AM$9)</f>
        <v>2</v>
      </c>
      <c r="CS45" s="114">
        <f>(CS$6&gt;Rollover!$G$9)+(CS$6&gt;Rollover!$M$9)+(CS$6&gt;Rollover!$Z$9)+(CS$6&gt;Rollover!$AM$9)</f>
        <v>2</v>
      </c>
      <c r="CT45" s="114">
        <f>(CT$6&gt;Rollover!$G$9)+(CT$6&gt;Rollover!$M$9)+(CT$6&gt;Rollover!$Z$9)+(CT$6&gt;Rollover!$AM$9)</f>
        <v>2</v>
      </c>
      <c r="CU45" s="114">
        <f>(CU$6&gt;Rollover!$G$9)+(CU$6&gt;Rollover!$M$9)+(CU$6&gt;Rollover!$Z$9)+(CU$6&gt;Rollover!$AM$9)</f>
        <v>2</v>
      </c>
      <c r="CV45" s="114">
        <f>(CV$6&gt;Rollover!$G$9)+(CV$6&gt;Rollover!$M$9)+(CV$6&gt;Rollover!$Z$9)+(CV$6&gt;Rollover!$AM$9)</f>
        <v>2</v>
      </c>
      <c r="CW45" s="114">
        <f>(CW$6&gt;Rollover!$G$9)+(CW$6&gt;Rollover!$M$9)+(CW$6&gt;Rollover!$Z$9)+(CW$6&gt;Rollover!$AM$9)</f>
        <v>2</v>
      </c>
      <c r="CX45" s="114">
        <f>(CX$6&gt;Rollover!$G$9)+(CX$6&gt;Rollover!$M$9)+(CX$6&gt;Rollover!$Z$9)+(CX$6&gt;Rollover!$AM$9)</f>
        <v>2</v>
      </c>
      <c r="CY45" s="114">
        <f>(CY$6&gt;Rollover!$G$9)+(CY$6&gt;Rollover!$M$9)+(CY$6&gt;Rollover!$Z$9)+(CY$6&gt;Rollover!$AM$9)</f>
        <v>2</v>
      </c>
      <c r="CZ45" s="114">
        <f>(CZ$6&gt;Rollover!$G$9)+(CZ$6&gt;Rollover!$M$9)+(CZ$6&gt;Rollover!$Z$9)+(CZ$6&gt;Rollover!$AM$9)</f>
        <v>2</v>
      </c>
      <c r="DA45" s="114">
        <f>(DA$6&gt;Rollover!$G$9)+(DA$6&gt;Rollover!$M$9)+(DA$6&gt;Rollover!$Z$9)+(DA$6&gt;Rollover!$AM$9)</f>
        <v>2</v>
      </c>
      <c r="DB45" s="114">
        <f>(DB$6&gt;Rollover!$G$9)+(DB$6&gt;Rollover!$M$9)+(DB$6&gt;Rollover!$Z$9)+(DB$6&gt;Rollover!$AM$9)</f>
        <v>2</v>
      </c>
      <c r="DC45" s="114">
        <f>(DC$6&gt;Rollover!$G$9)+(DC$6&gt;Rollover!$M$9)+(DC$6&gt;Rollover!$Z$9)+(DC$6&gt;Rollover!$AM$9)</f>
        <v>2</v>
      </c>
      <c r="DD45" s="114">
        <f>(DD$6&gt;Rollover!$G$9)+(DD$6&gt;Rollover!$M$9)+(DD$6&gt;Rollover!$Z$9)+(DD$6&gt;Rollover!$AM$9)</f>
        <v>2</v>
      </c>
      <c r="DE45" s="114">
        <f>(DE$6&gt;Rollover!$G$9)+(DE$6&gt;Rollover!$M$9)+(DE$6&gt;Rollover!$Z$9)+(DE$6&gt;Rollover!$AM$9)</f>
        <v>2</v>
      </c>
      <c r="DF45" s="114">
        <f>(DF$6&gt;Rollover!$G$9)+(DF$6&gt;Rollover!$M$9)+(DF$6&gt;Rollover!$Z$9)+(DF$6&gt;Rollover!$AM$9)</f>
        <v>2</v>
      </c>
      <c r="DG45" s="114">
        <f>(DG$6&gt;Rollover!$G$9)+(DG$6&gt;Rollover!$M$9)+(DG$6&gt;Rollover!$Z$9)+(DG$6&gt;Rollover!$AM$9)</f>
        <v>2</v>
      </c>
      <c r="DH45" s="114">
        <f>(DH$6&gt;Rollover!$G$9)+(DH$6&gt;Rollover!$M$9)+(DH$6&gt;Rollover!$Z$9)+(DH$6&gt;Rollover!$AM$9)</f>
        <v>2</v>
      </c>
      <c r="DI45" s="114">
        <f>(DI$6&gt;Rollover!$G$9)+(DI$6&gt;Rollover!$M$9)+(DI$6&gt;Rollover!$Z$9)+(DI$6&gt;Rollover!$AM$9)</f>
        <v>2</v>
      </c>
      <c r="DJ45" s="114">
        <f>(DJ$6&gt;Rollover!$G$9)+(DJ$6&gt;Rollover!$M$9)+(DJ$6&gt;Rollover!$Z$9)+(DJ$6&gt;Rollover!$AM$9)</f>
        <v>2</v>
      </c>
      <c r="DK45" s="114">
        <f>(DK$6&gt;Rollover!$G$9)+(DK$6&gt;Rollover!$M$9)+(DK$6&gt;Rollover!$Z$9)+(DK$6&gt;Rollover!$AM$9)</f>
        <v>2</v>
      </c>
      <c r="DL45" s="114">
        <f>(DL$6&gt;Rollover!$G$9)+(DL$6&gt;Rollover!$M$9)+(DL$6&gt;Rollover!$Z$9)+(DL$6&gt;Rollover!$AM$9)</f>
        <v>2</v>
      </c>
      <c r="DM45" s="114">
        <f>(DM$6&gt;Rollover!$G$9)+(DM$6&gt;Rollover!$M$9)+(DM$6&gt;Rollover!$Z$9)+(DM$6&gt;Rollover!$AM$9)</f>
        <v>2</v>
      </c>
      <c r="DN45" s="114">
        <f>(DN$6&gt;Rollover!$G$9)+(DN$6&gt;Rollover!$M$9)+(DN$6&gt;Rollover!$Z$9)+(DN$6&gt;Rollover!$AM$9)</f>
        <v>2</v>
      </c>
      <c r="DO45" s="114">
        <f>(DO$6&gt;Rollover!$G$9)+(DO$6&gt;Rollover!$M$9)+(DO$6&gt;Rollover!$Z$9)+(DO$6&gt;Rollover!$AM$9)</f>
        <v>2</v>
      </c>
      <c r="DP45" s="114">
        <f>(DP$6&gt;Rollover!$G$9)+(DP$6&gt;Rollover!$M$9)+(DP$6&gt;Rollover!$Z$9)+(DP$6&gt;Rollover!$AM$9)</f>
        <v>2</v>
      </c>
      <c r="DQ45" s="114">
        <f>(DQ$6&gt;Rollover!$G$9)+(DQ$6&gt;Rollover!$M$9)+(DQ$6&gt;Rollover!$Z$9)+(DQ$6&gt;Rollover!$AM$9)</f>
        <v>2</v>
      </c>
      <c r="DR45" s="114">
        <f>(DR$6&gt;Rollover!$G$9)+(DR$6&gt;Rollover!$M$9)+(DR$6&gt;Rollover!$Z$9)+(DR$6&gt;Rollover!$AM$9)</f>
        <v>2</v>
      </c>
      <c r="DS45" s="114">
        <f>(DS$6&gt;Rollover!$G$9)+(DS$6&gt;Rollover!$M$9)+(DS$6&gt;Rollover!$Z$9)+(DS$6&gt;Rollover!$AM$9)</f>
        <v>2</v>
      </c>
      <c r="DT45" s="114">
        <f>(DT$6&gt;Rollover!$G$9)+(DT$6&gt;Rollover!$M$9)+(DT$6&gt;Rollover!$Z$9)+(DT$6&gt;Rollover!$AM$9)</f>
        <v>2</v>
      </c>
      <c r="DU45" s="114">
        <f>(DU$6&gt;Rollover!$G$9)+(DU$6&gt;Rollover!$M$9)+(DU$6&gt;Rollover!$Z$9)+(DU$6&gt;Rollover!$AM$9)</f>
        <v>2</v>
      </c>
      <c r="DV45" s="114">
        <f>(DV$6&gt;Rollover!$G$9)+(DV$6&gt;Rollover!$M$9)+(DV$6&gt;Rollover!$Z$9)+(DV$6&gt;Rollover!$AM$9)</f>
        <v>2</v>
      </c>
      <c r="DW45" s="114">
        <f>(DW$6&gt;Rollover!$G$9)+(DW$6&gt;Rollover!$M$9)+(DW$6&gt;Rollover!$Z$9)+(DW$6&gt;Rollover!$AM$9)</f>
        <v>2</v>
      </c>
      <c r="DX45" s="114">
        <f>(DX$6&gt;Rollover!$G$9)+(DX$6&gt;Rollover!$M$9)+(DX$6&gt;Rollover!$Z$9)+(DX$6&gt;Rollover!$AM$9)</f>
        <v>2</v>
      </c>
      <c r="DY45" s="114">
        <f>(DY$6&gt;Rollover!$G$9)+(DY$6&gt;Rollover!$M$9)+(DY$6&gt;Rollover!$Z$9)+(DY$6&gt;Rollover!$AM$9)</f>
        <v>2</v>
      </c>
      <c r="DZ45" s="114">
        <f>(DZ$6&gt;Rollover!$G$9)+(DZ$6&gt;Rollover!$M$9)+(DZ$6&gt;Rollover!$Z$9)+(DZ$6&gt;Rollover!$AM$9)</f>
        <v>2</v>
      </c>
      <c r="EA45" s="114">
        <f>(EA$6&gt;Rollover!$G$9)+(EA$6&gt;Rollover!$M$9)+(EA$6&gt;Rollover!$Z$9)+(EA$6&gt;Rollover!$AM$9)</f>
        <v>2</v>
      </c>
      <c r="EB45" s="114">
        <f>(EB$6&gt;Rollover!$G$9)+(EB$6&gt;Rollover!$M$9)+(EB$6&gt;Rollover!$Z$9)+(EB$6&gt;Rollover!$AM$9)</f>
        <v>2</v>
      </c>
      <c r="EC45" s="114">
        <f>(EC$6&gt;Rollover!$G$9)+(EC$6&gt;Rollover!$M$9)+(EC$6&gt;Rollover!$Z$9)+(EC$6&gt;Rollover!$AM$9)</f>
        <v>2</v>
      </c>
      <c r="ED45" s="114">
        <f>(ED$6&gt;Rollover!$G$9)+(ED$6&gt;Rollover!$M$9)+(ED$6&gt;Rollover!$Z$9)+(ED$6&gt;Rollover!$AM$9)</f>
        <v>2</v>
      </c>
      <c r="EE45" s="114">
        <f>(EE$6&gt;Rollover!$G$9)+(EE$6&gt;Rollover!$M$9)+(EE$6&gt;Rollover!$Z$9)+(EE$6&gt;Rollover!$AM$9)</f>
        <v>2</v>
      </c>
      <c r="EF45" s="114">
        <f>(EF$6&gt;Rollover!$G$9)+(EF$6&gt;Rollover!$M$9)+(EF$6&gt;Rollover!$Z$9)+(EF$6&gt;Rollover!$AM$9)</f>
        <v>2</v>
      </c>
      <c r="EG45" s="114">
        <f>(EG$6&gt;Rollover!$G$9)+(EG$6&gt;Rollover!$M$9)+(EG$6&gt;Rollover!$Z$9)+(EG$6&gt;Rollover!$AM$9)</f>
        <v>2</v>
      </c>
      <c r="EH45" s="114">
        <f>(EH$6&gt;Rollover!$G$9)+(EH$6&gt;Rollover!$M$9)+(EH$6&gt;Rollover!$Z$9)+(EH$6&gt;Rollover!$AM$9)</f>
        <v>2</v>
      </c>
      <c r="EI45" s="114">
        <f>(EI$6&gt;Rollover!$G$9)+(EI$6&gt;Rollover!$M$9)+(EI$6&gt;Rollover!$Z$9)+(EI$6&gt;Rollover!$AM$9)</f>
        <v>2</v>
      </c>
    </row>
    <row r="46">
      <c r="B46" t="s" s="23">
        <v>391</v>
      </c>
      <c r="C46" t="s" s="118">
        <v>13</v>
      </c>
      <c r="D46" t="s" s="118">
        <v>428</v>
      </c>
      <c r="H46" s="114">
        <f>IF(OR(H45=0,H45=4),0,(YEAR(H$6)-YEAR(CHOOSE(H45,Rollover!$K$9,Rollover!$X$9,Rollover!$AK$9)))*12+MONTH(H$6)-MONTH(CHOOSE(H45,Rollover!$K$9,Rollover!$X$9,Rollover!$AK$9)))</f>
        <v>0</v>
      </c>
      <c r="I46" s="114">
        <f>IF(OR(I45=0,I45=4),0,(YEAR(I$6)-YEAR(CHOOSE(I45,Rollover!$K$9,Rollover!$X$9,Rollover!$AK$9)))*12+MONTH(I$6)-MONTH(CHOOSE(I45,Rollover!$K$9,Rollover!$X$9,Rollover!$AK$9)))</f>
        <v>0</v>
      </c>
      <c r="J46" s="114">
        <f>IF(OR(J45=0,J45=4),0,(YEAR(J$6)-YEAR(CHOOSE(J45,Rollover!$K$9,Rollover!$X$9,Rollover!$AK$9)))*12+MONTH(J$6)-MONTH(CHOOSE(J45,Rollover!$K$9,Rollover!$X$9,Rollover!$AK$9)))</f>
        <v>0</v>
      </c>
      <c r="K46" s="114">
        <f>IF(OR(K45=0,K45=4),0,(YEAR(K$6)-YEAR(CHOOSE(K45,Rollover!$K$9,Rollover!$X$9,Rollover!$AK$9)))*12+MONTH(K$6)-MONTH(CHOOSE(K45,Rollover!$K$9,Rollover!$X$9,Rollover!$AK$9)))</f>
        <v>0</v>
      </c>
      <c r="L46" s="114">
        <f>IF(OR(L45=0,L45=4),0,(YEAR(L$6)-YEAR(CHOOSE(L45,Rollover!$K$9,Rollover!$X$9,Rollover!$AK$9)))*12+MONTH(L$6)-MONTH(CHOOSE(L45,Rollover!$K$9,Rollover!$X$9,Rollover!$AK$9)))</f>
        <v>0</v>
      </c>
      <c r="M46" s="114">
        <f>IF(OR(M45=0,M45=4),0,(YEAR(M$6)-YEAR(CHOOSE(M45,Rollover!$K$9,Rollover!$X$9,Rollover!$AK$9)))*12+MONTH(M$6)-MONTH(CHOOSE(M45,Rollover!$K$9,Rollover!$X$9,Rollover!$AK$9)))</f>
        <v>0</v>
      </c>
      <c r="N46" s="114">
        <f>IF(OR(N45=0,N45=4),0,(YEAR(N$6)-YEAR(CHOOSE(N45,Rollover!$K$9,Rollover!$X$9,Rollover!$AK$9)))*12+MONTH(N$6)-MONTH(CHOOSE(N45,Rollover!$K$9,Rollover!$X$9,Rollover!$AK$9)))</f>
        <v>0</v>
      </c>
      <c r="O46" s="114">
        <f>IF(OR(O45=0,O45=4),0,(YEAR(O$6)-YEAR(CHOOSE(O45,Rollover!$K$9,Rollover!$X$9,Rollover!$AK$9)))*12+MONTH(O$6)-MONTH(CHOOSE(O45,Rollover!$K$9,Rollover!$X$9,Rollover!$AK$9)))</f>
        <v>0</v>
      </c>
      <c r="P46" s="114">
        <f>IF(OR(P45=0,P45=4),0,(YEAR(P$6)-YEAR(CHOOSE(P45,Rollover!$K$9,Rollover!$X$9,Rollover!$AK$9)))*12+MONTH(P$6)-MONTH(CHOOSE(P45,Rollover!$K$9,Rollover!$X$9,Rollover!$AK$9)))</f>
        <v>0</v>
      </c>
      <c r="Q46" s="114">
        <f>IF(OR(Q45=0,Q45=4),0,(YEAR(Q$6)-YEAR(CHOOSE(Q45,Rollover!$K$9,Rollover!$X$9,Rollover!$AK$9)))*12+MONTH(Q$6)-MONTH(CHOOSE(Q45,Rollover!$K$9,Rollover!$X$9,Rollover!$AK$9)))</f>
        <v>0</v>
      </c>
      <c r="R46" s="114">
        <f>IF(OR(R45=0,R45=4),0,(YEAR(R$6)-YEAR(CHOOSE(R45,Rollover!$K$9,Rollover!$X$9,Rollover!$AK$9)))*12+MONTH(R$6)-MONTH(CHOOSE(R45,Rollover!$K$9,Rollover!$X$9,Rollover!$AK$9)))</f>
        <v>0</v>
      </c>
      <c r="S46" s="114">
        <f>IF(OR(S45=0,S45=4),0,(YEAR(S$6)-YEAR(CHOOSE(S45,Rollover!$K$9,Rollover!$X$9,Rollover!$AK$9)))*12+MONTH(S$6)-MONTH(CHOOSE(S45,Rollover!$K$9,Rollover!$X$9,Rollover!$AK$9)))</f>
        <v>0</v>
      </c>
      <c r="T46" s="114">
        <f>IF(OR(T45=0,T45=4),0,(YEAR(T$6)-YEAR(CHOOSE(T45,Rollover!$K$9,Rollover!$X$9,Rollover!$AK$9)))*12+MONTH(T$6)-MONTH(CHOOSE(T45,Rollover!$K$9,Rollover!$X$9,Rollover!$AK$9)))</f>
        <v>0</v>
      </c>
      <c r="U46" s="114">
        <f>IF(OR(U45=0,U45=4),0,(YEAR(U$6)-YEAR(CHOOSE(U45,Rollover!$K$9,Rollover!$X$9,Rollover!$AK$9)))*12+MONTH(U$6)-MONTH(CHOOSE(U45,Rollover!$K$9,Rollover!$X$9,Rollover!$AK$9)))</f>
        <v>-2</v>
      </c>
      <c r="V46" s="114">
        <f>IF(OR(V45=0,V45=4),0,(YEAR(V$6)-YEAR(CHOOSE(V45,Rollover!$K$9,Rollover!$X$9,Rollover!$AK$9)))*12+MONTH(V$6)-MONTH(CHOOSE(V45,Rollover!$K$9,Rollover!$X$9,Rollover!$AK$9)))</f>
        <v>-1</v>
      </c>
      <c r="W46" s="114">
        <f>IF(OR(W45=0,W45=4),0,(YEAR(W$6)-YEAR(CHOOSE(W45,Rollover!$K$9,Rollover!$X$9,Rollover!$AK$9)))*12+MONTH(W$6)-MONTH(CHOOSE(W45,Rollover!$K$9,Rollover!$X$9,Rollover!$AK$9)))</f>
        <v>0</v>
      </c>
      <c r="X46" s="114">
        <f>IF(OR(X45=0,X45=4),0,(YEAR(X$6)-YEAR(CHOOSE(X45,Rollover!$K$9,Rollover!$X$9,Rollover!$AK$9)))*12+MONTH(X$6)-MONTH(CHOOSE(X45,Rollover!$K$9,Rollover!$X$9,Rollover!$AK$9)))</f>
        <v>1</v>
      </c>
      <c r="Y46" s="114">
        <f>IF(OR(Y45=0,Y45=4),0,(YEAR(Y$6)-YEAR(CHOOSE(Y45,Rollover!$K$9,Rollover!$X$9,Rollover!$AK$9)))*12+MONTH(Y$6)-MONTH(CHOOSE(Y45,Rollover!$K$9,Rollover!$X$9,Rollover!$AK$9)))</f>
        <v>2</v>
      </c>
      <c r="Z46" s="114">
        <f>IF(OR(Z45=0,Z45=4),0,(YEAR(Z$6)-YEAR(CHOOSE(Z45,Rollover!$K$9,Rollover!$X$9,Rollover!$AK$9)))*12+MONTH(Z$6)-MONTH(CHOOSE(Z45,Rollover!$K$9,Rollover!$X$9,Rollover!$AK$9)))</f>
        <v>3</v>
      </c>
      <c r="AA46" s="114">
        <f>IF(OR(AA45=0,AA45=4),0,(YEAR(AA$6)-YEAR(CHOOSE(AA45,Rollover!$K$9,Rollover!$X$9,Rollover!$AK$9)))*12+MONTH(AA$6)-MONTH(CHOOSE(AA45,Rollover!$K$9,Rollover!$X$9,Rollover!$AK$9)))</f>
        <v>4</v>
      </c>
      <c r="AB46" s="114">
        <f>IF(OR(AB45=0,AB45=4),0,(YEAR(AB$6)-YEAR(CHOOSE(AB45,Rollover!$K$9,Rollover!$X$9,Rollover!$AK$9)))*12+MONTH(AB$6)-MONTH(CHOOSE(AB45,Rollover!$K$9,Rollover!$X$9,Rollover!$AK$9)))</f>
        <v>5</v>
      </c>
      <c r="AC46" s="114">
        <f>IF(OR(AC45=0,AC45=4),0,(YEAR(AC$6)-YEAR(CHOOSE(AC45,Rollover!$K$9,Rollover!$X$9,Rollover!$AK$9)))*12+MONTH(AC$6)-MONTH(CHOOSE(AC45,Rollover!$K$9,Rollover!$X$9,Rollover!$AK$9)))</f>
        <v>6</v>
      </c>
      <c r="AD46" s="114">
        <f>IF(OR(AD45=0,AD45=4),0,(YEAR(AD$6)-YEAR(CHOOSE(AD45,Rollover!$K$9,Rollover!$X$9,Rollover!$AK$9)))*12+MONTH(AD$6)-MONTH(CHOOSE(AD45,Rollover!$K$9,Rollover!$X$9,Rollover!$AK$9)))</f>
        <v>7</v>
      </c>
      <c r="AE46" s="114">
        <f>IF(OR(AE45=0,AE45=4),0,(YEAR(AE$6)-YEAR(CHOOSE(AE45,Rollover!$K$9,Rollover!$X$9,Rollover!$AK$9)))*12+MONTH(AE$6)-MONTH(CHOOSE(AE45,Rollover!$K$9,Rollover!$X$9,Rollover!$AK$9)))</f>
        <v>8</v>
      </c>
      <c r="AF46" s="114">
        <f>IF(OR(AF45=0,AF45=4),0,(YEAR(AF$6)-YEAR(CHOOSE(AF45,Rollover!$K$9,Rollover!$X$9,Rollover!$AK$9)))*12+MONTH(AF$6)-MONTH(CHOOSE(AF45,Rollover!$K$9,Rollover!$X$9,Rollover!$AK$9)))</f>
        <v>9</v>
      </c>
      <c r="AG46" s="114">
        <f>IF(OR(AG45=0,AG45=4),0,(YEAR(AG$6)-YEAR(CHOOSE(AG45,Rollover!$K$9,Rollover!$X$9,Rollover!$AK$9)))*12+MONTH(AG$6)-MONTH(CHOOSE(AG45,Rollover!$K$9,Rollover!$X$9,Rollover!$AK$9)))</f>
        <v>10</v>
      </c>
      <c r="AH46" s="114">
        <f>IF(OR(AH45=0,AH45=4),0,(YEAR(AH$6)-YEAR(CHOOSE(AH45,Rollover!$K$9,Rollover!$X$9,Rollover!$AK$9)))*12+MONTH(AH$6)-MONTH(CHOOSE(AH45,Rollover!$K$9,Rollover!$X$9,Rollover!$AK$9)))</f>
        <v>11</v>
      </c>
      <c r="AI46" s="114">
        <f>IF(OR(AI45=0,AI45=4),0,(YEAR(AI$6)-YEAR(CHOOSE(AI45,Rollover!$K$9,Rollover!$X$9,Rollover!$AK$9)))*12+MONTH(AI$6)-MONTH(CHOOSE(AI45,Rollover!$K$9,Rollover!$X$9,Rollover!$AK$9)))</f>
        <v>12</v>
      </c>
      <c r="AJ46" s="114">
        <f>IF(OR(AJ45=0,AJ45=4),0,(YEAR(AJ$6)-YEAR(CHOOSE(AJ45,Rollover!$K$9,Rollover!$X$9,Rollover!$AK$9)))*12+MONTH(AJ$6)-MONTH(CHOOSE(AJ45,Rollover!$K$9,Rollover!$X$9,Rollover!$AK$9)))</f>
        <v>13</v>
      </c>
      <c r="AK46" s="114">
        <f>IF(OR(AK45=0,AK45=4),0,(YEAR(AK$6)-YEAR(CHOOSE(AK45,Rollover!$K$9,Rollover!$X$9,Rollover!$AK$9)))*12+MONTH(AK$6)-MONTH(CHOOSE(AK45,Rollover!$K$9,Rollover!$X$9,Rollover!$AK$9)))</f>
        <v>14</v>
      </c>
      <c r="AL46" s="114">
        <f>IF(OR(AL45=0,AL45=4),0,(YEAR(AL$6)-YEAR(CHOOSE(AL45,Rollover!$K$9,Rollover!$X$9,Rollover!$AK$9)))*12+MONTH(AL$6)-MONTH(CHOOSE(AL45,Rollover!$K$9,Rollover!$X$9,Rollover!$AK$9)))</f>
        <v>15</v>
      </c>
      <c r="AM46" s="114">
        <f>IF(OR(AM45=0,AM45=4),0,(YEAR(AM$6)-YEAR(CHOOSE(AM45,Rollover!$K$9,Rollover!$X$9,Rollover!$AK$9)))*12+MONTH(AM$6)-MONTH(CHOOSE(AM45,Rollover!$K$9,Rollover!$X$9,Rollover!$AK$9)))</f>
        <v>16</v>
      </c>
      <c r="AN46" s="114">
        <f>IF(OR(AN45=0,AN45=4),0,(YEAR(AN$6)-YEAR(CHOOSE(AN45,Rollover!$K$9,Rollover!$X$9,Rollover!$AK$9)))*12+MONTH(AN$6)-MONTH(CHOOSE(AN45,Rollover!$K$9,Rollover!$X$9,Rollover!$AK$9)))</f>
        <v>17</v>
      </c>
      <c r="AO46" s="114">
        <f>IF(OR(AO45=0,AO45=4),0,(YEAR(AO$6)-YEAR(CHOOSE(AO45,Rollover!$K$9,Rollover!$X$9,Rollover!$AK$9)))*12+MONTH(AO$6)-MONTH(CHOOSE(AO45,Rollover!$K$9,Rollover!$X$9,Rollover!$AK$9)))</f>
        <v>18</v>
      </c>
      <c r="AP46" s="114">
        <f>IF(OR(AP45=0,AP45=4),0,(YEAR(AP$6)-YEAR(CHOOSE(AP45,Rollover!$K$9,Rollover!$X$9,Rollover!$AK$9)))*12+MONTH(AP$6)-MONTH(CHOOSE(AP45,Rollover!$K$9,Rollover!$X$9,Rollover!$AK$9)))</f>
        <v>19</v>
      </c>
      <c r="AQ46" s="114">
        <f>IF(OR(AQ45=0,AQ45=4),0,(YEAR(AQ$6)-YEAR(CHOOSE(AQ45,Rollover!$K$9,Rollover!$X$9,Rollover!$AK$9)))*12+MONTH(AQ$6)-MONTH(CHOOSE(AQ45,Rollover!$K$9,Rollover!$X$9,Rollover!$AK$9)))</f>
        <v>20</v>
      </c>
      <c r="AR46" s="114">
        <f>IF(OR(AR45=0,AR45=4),0,(YEAR(AR$6)-YEAR(CHOOSE(AR45,Rollover!$K$9,Rollover!$X$9,Rollover!$AK$9)))*12+MONTH(AR$6)-MONTH(CHOOSE(AR45,Rollover!$K$9,Rollover!$X$9,Rollover!$AK$9)))</f>
        <v>21</v>
      </c>
      <c r="AS46" s="114">
        <f>IF(OR(AS45=0,AS45=4),0,(YEAR(AS$6)-YEAR(CHOOSE(AS45,Rollover!$K$9,Rollover!$X$9,Rollover!$AK$9)))*12+MONTH(AS$6)-MONTH(CHOOSE(AS45,Rollover!$K$9,Rollover!$X$9,Rollover!$AK$9)))</f>
        <v>22</v>
      </c>
      <c r="AT46" s="114">
        <f>IF(OR(AT45=0,AT45=4),0,(YEAR(AT$6)-YEAR(CHOOSE(AT45,Rollover!$K$9,Rollover!$X$9,Rollover!$AK$9)))*12+MONTH(AT$6)-MONTH(CHOOSE(AT45,Rollover!$K$9,Rollover!$X$9,Rollover!$AK$9)))</f>
        <v>23</v>
      </c>
      <c r="AU46" s="114">
        <f>IF(OR(AU45=0,AU45=4),0,(YEAR(AU$6)-YEAR(CHOOSE(AU45,Rollover!$K$9,Rollover!$X$9,Rollover!$AK$9)))*12+MONTH(AU$6)-MONTH(CHOOSE(AU45,Rollover!$K$9,Rollover!$X$9,Rollover!$AK$9)))</f>
        <v>24</v>
      </c>
      <c r="AV46" s="114">
        <f>IF(OR(AV45=0,AV45=4),0,(YEAR(AV$6)-YEAR(CHOOSE(AV45,Rollover!$K$9,Rollover!$X$9,Rollover!$AK$9)))*12+MONTH(AV$6)-MONTH(CHOOSE(AV45,Rollover!$K$9,Rollover!$X$9,Rollover!$AK$9)))</f>
        <v>25</v>
      </c>
      <c r="AW46" s="114">
        <f>IF(OR(AW45=0,AW45=4),0,(YEAR(AW$6)-YEAR(CHOOSE(AW45,Rollover!$K$9,Rollover!$X$9,Rollover!$AK$9)))*12+MONTH(AW$6)-MONTH(CHOOSE(AW45,Rollover!$K$9,Rollover!$X$9,Rollover!$AK$9)))</f>
        <v>26</v>
      </c>
      <c r="AX46" s="114">
        <f>IF(OR(AX45=0,AX45=4),0,(YEAR(AX$6)-YEAR(CHOOSE(AX45,Rollover!$K$9,Rollover!$X$9,Rollover!$AK$9)))*12+MONTH(AX$6)-MONTH(CHOOSE(AX45,Rollover!$K$9,Rollover!$X$9,Rollover!$AK$9)))</f>
        <v>27</v>
      </c>
      <c r="AY46" s="114">
        <f>IF(OR(AY45=0,AY45=4),0,(YEAR(AY$6)-YEAR(CHOOSE(AY45,Rollover!$K$9,Rollover!$X$9,Rollover!$AK$9)))*12+MONTH(AY$6)-MONTH(CHOOSE(AY45,Rollover!$K$9,Rollover!$X$9,Rollover!$AK$9)))</f>
        <v>28</v>
      </c>
      <c r="AZ46" s="114">
        <f>IF(OR(AZ45=0,AZ45=4),0,(YEAR(AZ$6)-YEAR(CHOOSE(AZ45,Rollover!$K$9,Rollover!$X$9,Rollover!$AK$9)))*12+MONTH(AZ$6)-MONTH(CHOOSE(AZ45,Rollover!$K$9,Rollover!$X$9,Rollover!$AK$9)))</f>
        <v>29</v>
      </c>
      <c r="BA46" s="114">
        <f>IF(OR(BA45=0,BA45=4),0,(YEAR(BA$6)-YEAR(CHOOSE(BA45,Rollover!$K$9,Rollover!$X$9,Rollover!$AK$9)))*12+MONTH(BA$6)-MONTH(CHOOSE(BA45,Rollover!$K$9,Rollover!$X$9,Rollover!$AK$9)))</f>
        <v>30</v>
      </c>
      <c r="BB46" s="114">
        <f>IF(OR(BB45=0,BB45=4),0,(YEAR(BB$6)-YEAR(CHOOSE(BB45,Rollover!$K$9,Rollover!$X$9,Rollover!$AK$9)))*12+MONTH(BB$6)-MONTH(CHOOSE(BB45,Rollover!$K$9,Rollover!$X$9,Rollover!$AK$9)))</f>
        <v>31</v>
      </c>
      <c r="BC46" s="114">
        <f>IF(OR(BC45=0,BC45=4),0,(YEAR(BC$6)-YEAR(CHOOSE(BC45,Rollover!$K$9,Rollover!$X$9,Rollover!$AK$9)))*12+MONTH(BC$6)-MONTH(CHOOSE(BC45,Rollover!$K$9,Rollover!$X$9,Rollover!$AK$9)))</f>
        <v>32</v>
      </c>
      <c r="BD46" s="114">
        <f>IF(OR(BD45=0,BD45=4),0,(YEAR(BD$6)-YEAR(CHOOSE(BD45,Rollover!$K$9,Rollover!$X$9,Rollover!$AK$9)))*12+MONTH(BD$6)-MONTH(CHOOSE(BD45,Rollover!$K$9,Rollover!$X$9,Rollover!$AK$9)))</f>
        <v>33</v>
      </c>
      <c r="BE46" s="114">
        <f>IF(OR(BE45=0,BE45=4),0,(YEAR(BE$6)-YEAR(CHOOSE(BE45,Rollover!$K$9,Rollover!$X$9,Rollover!$AK$9)))*12+MONTH(BE$6)-MONTH(CHOOSE(BE45,Rollover!$K$9,Rollover!$X$9,Rollover!$AK$9)))</f>
        <v>34</v>
      </c>
      <c r="BF46" s="114">
        <f>IF(OR(BF45=0,BF45=4),0,(YEAR(BF$6)-YEAR(CHOOSE(BF45,Rollover!$K$9,Rollover!$X$9,Rollover!$AK$9)))*12+MONTH(BF$6)-MONTH(CHOOSE(BF45,Rollover!$K$9,Rollover!$X$9,Rollover!$AK$9)))</f>
        <v>35</v>
      </c>
      <c r="BG46" s="114">
        <f>IF(OR(BG45=0,BG45=4),0,(YEAR(BG$6)-YEAR(CHOOSE(BG45,Rollover!$K$9,Rollover!$X$9,Rollover!$AK$9)))*12+MONTH(BG$6)-MONTH(CHOOSE(BG45,Rollover!$K$9,Rollover!$X$9,Rollover!$AK$9)))</f>
        <v>36</v>
      </c>
      <c r="BH46" s="114">
        <f>IF(OR(BH45=0,BH45=4),0,(YEAR(BH$6)-YEAR(CHOOSE(BH45,Rollover!$K$9,Rollover!$X$9,Rollover!$AK$9)))*12+MONTH(BH$6)-MONTH(CHOOSE(BH45,Rollover!$K$9,Rollover!$X$9,Rollover!$AK$9)))</f>
        <v>37</v>
      </c>
      <c r="BI46" s="114">
        <f>IF(OR(BI45=0,BI45=4),0,(YEAR(BI$6)-YEAR(CHOOSE(BI45,Rollover!$K$9,Rollover!$X$9,Rollover!$AK$9)))*12+MONTH(BI$6)-MONTH(CHOOSE(BI45,Rollover!$K$9,Rollover!$X$9,Rollover!$AK$9)))</f>
        <v>38</v>
      </c>
      <c r="BJ46" s="114">
        <f>IF(OR(BJ45=0,BJ45=4),0,(YEAR(BJ$6)-YEAR(CHOOSE(BJ45,Rollover!$K$9,Rollover!$X$9,Rollover!$AK$9)))*12+MONTH(BJ$6)-MONTH(CHOOSE(BJ45,Rollover!$K$9,Rollover!$X$9,Rollover!$AK$9)))</f>
        <v>39</v>
      </c>
      <c r="BK46" s="114">
        <f>IF(OR(BK45=0,BK45=4),0,(YEAR(BK$6)-YEAR(CHOOSE(BK45,Rollover!$K$9,Rollover!$X$9,Rollover!$AK$9)))*12+MONTH(BK$6)-MONTH(CHOOSE(BK45,Rollover!$K$9,Rollover!$X$9,Rollover!$AK$9)))</f>
        <v>40</v>
      </c>
      <c r="BL46" s="114">
        <f>IF(OR(BL45=0,BL45=4),0,(YEAR(BL$6)-YEAR(CHOOSE(BL45,Rollover!$K$9,Rollover!$X$9,Rollover!$AK$9)))*12+MONTH(BL$6)-MONTH(CHOOSE(BL45,Rollover!$K$9,Rollover!$X$9,Rollover!$AK$9)))</f>
        <v>41</v>
      </c>
      <c r="BM46" s="114">
        <f>IF(OR(BM45=0,BM45=4),0,(YEAR(BM$6)-YEAR(CHOOSE(BM45,Rollover!$K$9,Rollover!$X$9,Rollover!$AK$9)))*12+MONTH(BM$6)-MONTH(CHOOSE(BM45,Rollover!$K$9,Rollover!$X$9,Rollover!$AK$9)))</f>
        <v>42</v>
      </c>
      <c r="BN46" s="114">
        <f>IF(OR(BN45=0,BN45=4),0,(YEAR(BN$6)-YEAR(CHOOSE(BN45,Rollover!$K$9,Rollover!$X$9,Rollover!$AK$9)))*12+MONTH(BN$6)-MONTH(CHOOSE(BN45,Rollover!$K$9,Rollover!$X$9,Rollover!$AK$9)))</f>
        <v>43</v>
      </c>
      <c r="BO46" s="114">
        <f>IF(OR(BO45=0,BO45=4),0,(YEAR(BO$6)-YEAR(CHOOSE(BO45,Rollover!$K$9,Rollover!$X$9,Rollover!$AK$9)))*12+MONTH(BO$6)-MONTH(CHOOSE(BO45,Rollover!$K$9,Rollover!$X$9,Rollover!$AK$9)))</f>
        <v>44</v>
      </c>
      <c r="BP46" s="114">
        <f>IF(OR(BP45=0,BP45=4),0,(YEAR(BP$6)-YEAR(CHOOSE(BP45,Rollover!$K$9,Rollover!$X$9,Rollover!$AK$9)))*12+MONTH(BP$6)-MONTH(CHOOSE(BP45,Rollover!$K$9,Rollover!$X$9,Rollover!$AK$9)))</f>
        <v>45</v>
      </c>
      <c r="BQ46" s="114">
        <f>IF(OR(BQ45=0,BQ45=4),0,(YEAR(BQ$6)-YEAR(CHOOSE(BQ45,Rollover!$K$9,Rollover!$X$9,Rollover!$AK$9)))*12+MONTH(BQ$6)-MONTH(CHOOSE(BQ45,Rollover!$K$9,Rollover!$X$9,Rollover!$AK$9)))</f>
        <v>46</v>
      </c>
      <c r="BR46" s="114">
        <f>IF(OR(BR45=0,BR45=4),0,(YEAR(BR$6)-YEAR(CHOOSE(BR45,Rollover!$K$9,Rollover!$X$9,Rollover!$AK$9)))*12+MONTH(BR$6)-MONTH(CHOOSE(BR45,Rollover!$K$9,Rollover!$X$9,Rollover!$AK$9)))</f>
        <v>47</v>
      </c>
      <c r="BS46" s="114">
        <f>IF(OR(BS45=0,BS45=4),0,(YEAR(BS$6)-YEAR(CHOOSE(BS45,Rollover!$K$9,Rollover!$X$9,Rollover!$AK$9)))*12+MONTH(BS$6)-MONTH(CHOOSE(BS45,Rollover!$K$9,Rollover!$X$9,Rollover!$AK$9)))</f>
        <v>48</v>
      </c>
      <c r="BT46" s="114">
        <f>IF(OR(BT45=0,BT45=4),0,(YEAR(BT$6)-YEAR(CHOOSE(BT45,Rollover!$K$9,Rollover!$X$9,Rollover!$AK$9)))*12+MONTH(BT$6)-MONTH(CHOOSE(BT45,Rollover!$K$9,Rollover!$X$9,Rollover!$AK$9)))</f>
        <v>49</v>
      </c>
      <c r="BU46" s="114">
        <f>IF(OR(BU45=0,BU45=4),0,(YEAR(BU$6)-YEAR(CHOOSE(BU45,Rollover!$K$9,Rollover!$X$9,Rollover!$AK$9)))*12+MONTH(BU$6)-MONTH(CHOOSE(BU45,Rollover!$K$9,Rollover!$X$9,Rollover!$AK$9)))</f>
        <v>50</v>
      </c>
      <c r="BV46" s="114">
        <f>IF(OR(BV45=0,BV45=4),0,(YEAR(BV$6)-YEAR(CHOOSE(BV45,Rollover!$K$9,Rollover!$X$9,Rollover!$AK$9)))*12+MONTH(BV$6)-MONTH(CHOOSE(BV45,Rollover!$K$9,Rollover!$X$9,Rollover!$AK$9)))</f>
        <v>51</v>
      </c>
      <c r="BW46" s="114">
        <f>IF(OR(BW45=0,BW45=4),0,(YEAR(BW$6)-YEAR(CHOOSE(BW45,Rollover!$K$9,Rollover!$X$9,Rollover!$AK$9)))*12+MONTH(BW$6)-MONTH(CHOOSE(BW45,Rollover!$K$9,Rollover!$X$9,Rollover!$AK$9)))</f>
        <v>52</v>
      </c>
      <c r="BX46" s="114">
        <f>IF(OR(BX45=0,BX45=4),0,(YEAR(BX$6)-YEAR(CHOOSE(BX45,Rollover!$K$9,Rollover!$X$9,Rollover!$AK$9)))*12+MONTH(BX$6)-MONTH(CHOOSE(BX45,Rollover!$K$9,Rollover!$X$9,Rollover!$AK$9)))</f>
        <v>53</v>
      </c>
      <c r="BY46" s="114">
        <f>IF(OR(BY45=0,BY45=4),0,(YEAR(BY$6)-YEAR(CHOOSE(BY45,Rollover!$K$9,Rollover!$X$9,Rollover!$AK$9)))*12+MONTH(BY$6)-MONTH(CHOOSE(BY45,Rollover!$K$9,Rollover!$X$9,Rollover!$AK$9)))</f>
        <v>54</v>
      </c>
      <c r="BZ46" s="114">
        <f>IF(OR(BZ45=0,BZ45=4),0,(YEAR(BZ$6)-YEAR(CHOOSE(BZ45,Rollover!$K$9,Rollover!$X$9,Rollover!$AK$9)))*12+MONTH(BZ$6)-MONTH(CHOOSE(BZ45,Rollover!$K$9,Rollover!$X$9,Rollover!$AK$9)))</f>
        <v>55</v>
      </c>
      <c r="CA46" s="114">
        <f>IF(OR(CA45=0,CA45=4),0,(YEAR(CA$6)-YEAR(CHOOSE(CA45,Rollover!$K$9,Rollover!$X$9,Rollover!$AK$9)))*12+MONTH(CA$6)-MONTH(CHOOSE(CA45,Rollover!$K$9,Rollover!$X$9,Rollover!$AK$9)))</f>
        <v>56</v>
      </c>
      <c r="CB46" s="114">
        <f>IF(OR(CB45=0,CB45=4),0,(YEAR(CB$6)-YEAR(CHOOSE(CB45,Rollover!$K$9,Rollover!$X$9,Rollover!$AK$9)))*12+MONTH(CB$6)-MONTH(CHOOSE(CB45,Rollover!$K$9,Rollover!$X$9,Rollover!$AK$9)))</f>
        <v>57</v>
      </c>
      <c r="CC46" s="114">
        <f>IF(OR(CC45=0,CC45=4),0,(YEAR(CC$6)-YEAR(CHOOSE(CC45,Rollover!$K$9,Rollover!$X$9,Rollover!$AK$9)))*12+MONTH(CC$6)-MONTH(CHOOSE(CC45,Rollover!$K$9,Rollover!$X$9,Rollover!$AK$9)))</f>
        <v>58</v>
      </c>
      <c r="CD46" s="114">
        <f>IF(OR(CD45=0,CD45=4),0,(YEAR(CD$6)-YEAR(CHOOSE(CD45,Rollover!$K$9,Rollover!$X$9,Rollover!$AK$9)))*12+MONTH(CD$6)-MONTH(CHOOSE(CD45,Rollover!$K$9,Rollover!$X$9,Rollover!$AK$9)))</f>
        <v>59</v>
      </c>
      <c r="CE46" s="114">
        <f>IF(OR(CE45=0,CE45=4),0,(YEAR(CE$6)-YEAR(CHOOSE(CE45,Rollover!$K$9,Rollover!$X$9,Rollover!$AK$9)))*12+MONTH(CE$6)-MONTH(CHOOSE(CE45,Rollover!$K$9,Rollover!$X$9,Rollover!$AK$9)))</f>
        <v>-2</v>
      </c>
      <c r="CF46" s="114">
        <f>IF(OR(CF45=0,CF45=4),0,(YEAR(CF$6)-YEAR(CHOOSE(CF45,Rollover!$K$9,Rollover!$X$9,Rollover!$AK$9)))*12+MONTH(CF$6)-MONTH(CHOOSE(CF45,Rollover!$K$9,Rollover!$X$9,Rollover!$AK$9)))</f>
        <v>-1</v>
      </c>
      <c r="CG46" s="114">
        <f>IF(OR(CG45=0,CG45=4),0,(YEAR(CG$6)-YEAR(CHOOSE(CG45,Rollover!$K$9,Rollover!$X$9,Rollover!$AK$9)))*12+MONTH(CG$6)-MONTH(CHOOSE(CG45,Rollover!$K$9,Rollover!$X$9,Rollover!$AK$9)))</f>
        <v>0</v>
      </c>
      <c r="CH46" s="114">
        <f>IF(OR(CH45=0,CH45=4),0,(YEAR(CH$6)-YEAR(CHOOSE(CH45,Rollover!$K$9,Rollover!$X$9,Rollover!$AK$9)))*12+MONTH(CH$6)-MONTH(CHOOSE(CH45,Rollover!$K$9,Rollover!$X$9,Rollover!$AK$9)))</f>
        <v>1</v>
      </c>
      <c r="CI46" s="114">
        <f>IF(OR(CI45=0,CI45=4),0,(YEAR(CI$6)-YEAR(CHOOSE(CI45,Rollover!$K$9,Rollover!$X$9,Rollover!$AK$9)))*12+MONTH(CI$6)-MONTH(CHOOSE(CI45,Rollover!$K$9,Rollover!$X$9,Rollover!$AK$9)))</f>
        <v>2</v>
      </c>
      <c r="CJ46" s="114">
        <f>IF(OR(CJ45=0,CJ45=4),0,(YEAR(CJ$6)-YEAR(CHOOSE(CJ45,Rollover!$K$9,Rollover!$X$9,Rollover!$AK$9)))*12+MONTH(CJ$6)-MONTH(CHOOSE(CJ45,Rollover!$K$9,Rollover!$X$9,Rollover!$AK$9)))</f>
        <v>3</v>
      </c>
      <c r="CK46" s="114">
        <f>IF(OR(CK45=0,CK45=4),0,(YEAR(CK$6)-YEAR(CHOOSE(CK45,Rollover!$K$9,Rollover!$X$9,Rollover!$AK$9)))*12+MONTH(CK$6)-MONTH(CHOOSE(CK45,Rollover!$K$9,Rollover!$X$9,Rollover!$AK$9)))</f>
        <v>4</v>
      </c>
      <c r="CL46" s="114">
        <f>IF(OR(CL45=0,CL45=4),0,(YEAR(CL$6)-YEAR(CHOOSE(CL45,Rollover!$K$9,Rollover!$X$9,Rollover!$AK$9)))*12+MONTH(CL$6)-MONTH(CHOOSE(CL45,Rollover!$K$9,Rollover!$X$9,Rollover!$AK$9)))</f>
        <v>5</v>
      </c>
      <c r="CM46" s="114">
        <f>IF(OR(CM45=0,CM45=4),0,(YEAR(CM$6)-YEAR(CHOOSE(CM45,Rollover!$K$9,Rollover!$X$9,Rollover!$AK$9)))*12+MONTH(CM$6)-MONTH(CHOOSE(CM45,Rollover!$K$9,Rollover!$X$9,Rollover!$AK$9)))</f>
        <v>6</v>
      </c>
      <c r="CN46" s="114">
        <f>IF(OR(CN45=0,CN45=4),0,(YEAR(CN$6)-YEAR(CHOOSE(CN45,Rollover!$K$9,Rollover!$X$9,Rollover!$AK$9)))*12+MONTH(CN$6)-MONTH(CHOOSE(CN45,Rollover!$K$9,Rollover!$X$9,Rollover!$AK$9)))</f>
        <v>7</v>
      </c>
      <c r="CO46" s="114">
        <f>IF(OR(CO45=0,CO45=4),0,(YEAR(CO$6)-YEAR(CHOOSE(CO45,Rollover!$K$9,Rollover!$X$9,Rollover!$AK$9)))*12+MONTH(CO$6)-MONTH(CHOOSE(CO45,Rollover!$K$9,Rollover!$X$9,Rollover!$AK$9)))</f>
        <v>8</v>
      </c>
      <c r="CP46" s="114">
        <f>IF(OR(CP45=0,CP45=4),0,(YEAR(CP$6)-YEAR(CHOOSE(CP45,Rollover!$K$9,Rollover!$X$9,Rollover!$AK$9)))*12+MONTH(CP$6)-MONTH(CHOOSE(CP45,Rollover!$K$9,Rollover!$X$9,Rollover!$AK$9)))</f>
        <v>9</v>
      </c>
      <c r="CQ46" s="114">
        <f>IF(OR(CQ45=0,CQ45=4),0,(YEAR(CQ$6)-YEAR(CHOOSE(CQ45,Rollover!$K$9,Rollover!$X$9,Rollover!$AK$9)))*12+MONTH(CQ$6)-MONTH(CHOOSE(CQ45,Rollover!$K$9,Rollover!$X$9,Rollover!$AK$9)))</f>
        <v>10</v>
      </c>
      <c r="CR46" s="114">
        <f>IF(OR(CR45=0,CR45=4),0,(YEAR(CR$6)-YEAR(CHOOSE(CR45,Rollover!$K$9,Rollover!$X$9,Rollover!$AK$9)))*12+MONTH(CR$6)-MONTH(CHOOSE(CR45,Rollover!$K$9,Rollover!$X$9,Rollover!$AK$9)))</f>
        <v>11</v>
      </c>
      <c r="CS46" s="114">
        <f>IF(OR(CS45=0,CS45=4),0,(YEAR(CS$6)-YEAR(CHOOSE(CS45,Rollover!$K$9,Rollover!$X$9,Rollover!$AK$9)))*12+MONTH(CS$6)-MONTH(CHOOSE(CS45,Rollover!$K$9,Rollover!$X$9,Rollover!$AK$9)))</f>
        <v>12</v>
      </c>
      <c r="CT46" s="114">
        <f>IF(OR(CT45=0,CT45=4),0,(YEAR(CT$6)-YEAR(CHOOSE(CT45,Rollover!$K$9,Rollover!$X$9,Rollover!$AK$9)))*12+MONTH(CT$6)-MONTH(CHOOSE(CT45,Rollover!$K$9,Rollover!$X$9,Rollover!$AK$9)))</f>
        <v>13</v>
      </c>
      <c r="CU46" s="114">
        <f>IF(OR(CU45=0,CU45=4),0,(YEAR(CU$6)-YEAR(CHOOSE(CU45,Rollover!$K$9,Rollover!$X$9,Rollover!$AK$9)))*12+MONTH(CU$6)-MONTH(CHOOSE(CU45,Rollover!$K$9,Rollover!$X$9,Rollover!$AK$9)))</f>
        <v>14</v>
      </c>
      <c r="CV46" s="114">
        <f>IF(OR(CV45=0,CV45=4),0,(YEAR(CV$6)-YEAR(CHOOSE(CV45,Rollover!$K$9,Rollover!$X$9,Rollover!$AK$9)))*12+MONTH(CV$6)-MONTH(CHOOSE(CV45,Rollover!$K$9,Rollover!$X$9,Rollover!$AK$9)))</f>
        <v>15</v>
      </c>
      <c r="CW46" s="114">
        <f>IF(OR(CW45=0,CW45=4),0,(YEAR(CW$6)-YEAR(CHOOSE(CW45,Rollover!$K$9,Rollover!$X$9,Rollover!$AK$9)))*12+MONTH(CW$6)-MONTH(CHOOSE(CW45,Rollover!$K$9,Rollover!$X$9,Rollover!$AK$9)))</f>
        <v>16</v>
      </c>
      <c r="CX46" s="114">
        <f>IF(OR(CX45=0,CX45=4),0,(YEAR(CX$6)-YEAR(CHOOSE(CX45,Rollover!$K$9,Rollover!$X$9,Rollover!$AK$9)))*12+MONTH(CX$6)-MONTH(CHOOSE(CX45,Rollover!$K$9,Rollover!$X$9,Rollover!$AK$9)))</f>
        <v>17</v>
      </c>
      <c r="CY46" s="114">
        <f>IF(OR(CY45=0,CY45=4),0,(YEAR(CY$6)-YEAR(CHOOSE(CY45,Rollover!$K$9,Rollover!$X$9,Rollover!$AK$9)))*12+MONTH(CY$6)-MONTH(CHOOSE(CY45,Rollover!$K$9,Rollover!$X$9,Rollover!$AK$9)))</f>
        <v>18</v>
      </c>
      <c r="CZ46" s="114">
        <f>IF(OR(CZ45=0,CZ45=4),0,(YEAR(CZ$6)-YEAR(CHOOSE(CZ45,Rollover!$K$9,Rollover!$X$9,Rollover!$AK$9)))*12+MONTH(CZ$6)-MONTH(CHOOSE(CZ45,Rollover!$K$9,Rollover!$X$9,Rollover!$AK$9)))</f>
        <v>19</v>
      </c>
      <c r="DA46" s="114">
        <f>IF(OR(DA45=0,DA45=4),0,(YEAR(DA$6)-YEAR(CHOOSE(DA45,Rollover!$K$9,Rollover!$X$9,Rollover!$AK$9)))*12+MONTH(DA$6)-MONTH(CHOOSE(DA45,Rollover!$K$9,Rollover!$X$9,Rollover!$AK$9)))</f>
        <v>20</v>
      </c>
      <c r="DB46" s="114">
        <f>IF(OR(DB45=0,DB45=4),0,(YEAR(DB$6)-YEAR(CHOOSE(DB45,Rollover!$K$9,Rollover!$X$9,Rollover!$AK$9)))*12+MONTH(DB$6)-MONTH(CHOOSE(DB45,Rollover!$K$9,Rollover!$X$9,Rollover!$AK$9)))</f>
        <v>21</v>
      </c>
      <c r="DC46" s="114">
        <f>IF(OR(DC45=0,DC45=4),0,(YEAR(DC$6)-YEAR(CHOOSE(DC45,Rollover!$K$9,Rollover!$X$9,Rollover!$AK$9)))*12+MONTH(DC$6)-MONTH(CHOOSE(DC45,Rollover!$K$9,Rollover!$X$9,Rollover!$AK$9)))</f>
        <v>22</v>
      </c>
      <c r="DD46" s="114">
        <f>IF(OR(DD45=0,DD45=4),0,(YEAR(DD$6)-YEAR(CHOOSE(DD45,Rollover!$K$9,Rollover!$X$9,Rollover!$AK$9)))*12+MONTH(DD$6)-MONTH(CHOOSE(DD45,Rollover!$K$9,Rollover!$X$9,Rollover!$AK$9)))</f>
        <v>23</v>
      </c>
      <c r="DE46" s="114">
        <f>IF(OR(DE45=0,DE45=4),0,(YEAR(DE$6)-YEAR(CHOOSE(DE45,Rollover!$K$9,Rollover!$X$9,Rollover!$AK$9)))*12+MONTH(DE$6)-MONTH(CHOOSE(DE45,Rollover!$K$9,Rollover!$X$9,Rollover!$AK$9)))</f>
        <v>24</v>
      </c>
      <c r="DF46" s="114">
        <f>IF(OR(DF45=0,DF45=4),0,(YEAR(DF$6)-YEAR(CHOOSE(DF45,Rollover!$K$9,Rollover!$X$9,Rollover!$AK$9)))*12+MONTH(DF$6)-MONTH(CHOOSE(DF45,Rollover!$K$9,Rollover!$X$9,Rollover!$AK$9)))</f>
        <v>25</v>
      </c>
      <c r="DG46" s="114">
        <f>IF(OR(DG45=0,DG45=4),0,(YEAR(DG$6)-YEAR(CHOOSE(DG45,Rollover!$K$9,Rollover!$X$9,Rollover!$AK$9)))*12+MONTH(DG$6)-MONTH(CHOOSE(DG45,Rollover!$K$9,Rollover!$X$9,Rollover!$AK$9)))</f>
        <v>26</v>
      </c>
      <c r="DH46" s="114">
        <f>IF(OR(DH45=0,DH45=4),0,(YEAR(DH$6)-YEAR(CHOOSE(DH45,Rollover!$K$9,Rollover!$X$9,Rollover!$AK$9)))*12+MONTH(DH$6)-MONTH(CHOOSE(DH45,Rollover!$K$9,Rollover!$X$9,Rollover!$AK$9)))</f>
        <v>27</v>
      </c>
      <c r="DI46" s="114">
        <f>IF(OR(DI45=0,DI45=4),0,(YEAR(DI$6)-YEAR(CHOOSE(DI45,Rollover!$K$9,Rollover!$X$9,Rollover!$AK$9)))*12+MONTH(DI$6)-MONTH(CHOOSE(DI45,Rollover!$K$9,Rollover!$X$9,Rollover!$AK$9)))</f>
        <v>28</v>
      </c>
      <c r="DJ46" s="114">
        <f>IF(OR(DJ45=0,DJ45=4),0,(YEAR(DJ$6)-YEAR(CHOOSE(DJ45,Rollover!$K$9,Rollover!$X$9,Rollover!$AK$9)))*12+MONTH(DJ$6)-MONTH(CHOOSE(DJ45,Rollover!$K$9,Rollover!$X$9,Rollover!$AK$9)))</f>
        <v>29</v>
      </c>
      <c r="DK46" s="114">
        <f>IF(OR(DK45=0,DK45=4),0,(YEAR(DK$6)-YEAR(CHOOSE(DK45,Rollover!$K$9,Rollover!$X$9,Rollover!$AK$9)))*12+MONTH(DK$6)-MONTH(CHOOSE(DK45,Rollover!$K$9,Rollover!$X$9,Rollover!$AK$9)))</f>
        <v>30</v>
      </c>
      <c r="DL46" s="114">
        <f>IF(OR(DL45=0,DL45=4),0,(YEAR(DL$6)-YEAR(CHOOSE(DL45,Rollover!$K$9,Rollover!$X$9,Rollover!$AK$9)))*12+MONTH(DL$6)-MONTH(CHOOSE(DL45,Rollover!$K$9,Rollover!$X$9,Rollover!$AK$9)))</f>
        <v>31</v>
      </c>
      <c r="DM46" s="114">
        <f>IF(OR(DM45=0,DM45=4),0,(YEAR(DM$6)-YEAR(CHOOSE(DM45,Rollover!$K$9,Rollover!$X$9,Rollover!$AK$9)))*12+MONTH(DM$6)-MONTH(CHOOSE(DM45,Rollover!$K$9,Rollover!$X$9,Rollover!$AK$9)))</f>
        <v>32</v>
      </c>
      <c r="DN46" s="114">
        <f>IF(OR(DN45=0,DN45=4),0,(YEAR(DN$6)-YEAR(CHOOSE(DN45,Rollover!$K$9,Rollover!$X$9,Rollover!$AK$9)))*12+MONTH(DN$6)-MONTH(CHOOSE(DN45,Rollover!$K$9,Rollover!$X$9,Rollover!$AK$9)))</f>
        <v>33</v>
      </c>
      <c r="DO46" s="114">
        <f>IF(OR(DO45=0,DO45=4),0,(YEAR(DO$6)-YEAR(CHOOSE(DO45,Rollover!$K$9,Rollover!$X$9,Rollover!$AK$9)))*12+MONTH(DO$6)-MONTH(CHOOSE(DO45,Rollover!$K$9,Rollover!$X$9,Rollover!$AK$9)))</f>
        <v>34</v>
      </c>
      <c r="DP46" s="114">
        <f>IF(OR(DP45=0,DP45=4),0,(YEAR(DP$6)-YEAR(CHOOSE(DP45,Rollover!$K$9,Rollover!$X$9,Rollover!$AK$9)))*12+MONTH(DP$6)-MONTH(CHOOSE(DP45,Rollover!$K$9,Rollover!$X$9,Rollover!$AK$9)))</f>
        <v>35</v>
      </c>
      <c r="DQ46" s="114">
        <f>IF(OR(DQ45=0,DQ45=4),0,(YEAR(DQ$6)-YEAR(CHOOSE(DQ45,Rollover!$K$9,Rollover!$X$9,Rollover!$AK$9)))*12+MONTH(DQ$6)-MONTH(CHOOSE(DQ45,Rollover!$K$9,Rollover!$X$9,Rollover!$AK$9)))</f>
        <v>36</v>
      </c>
      <c r="DR46" s="114">
        <f>IF(OR(DR45=0,DR45=4),0,(YEAR(DR$6)-YEAR(CHOOSE(DR45,Rollover!$K$9,Rollover!$X$9,Rollover!$AK$9)))*12+MONTH(DR$6)-MONTH(CHOOSE(DR45,Rollover!$K$9,Rollover!$X$9,Rollover!$AK$9)))</f>
        <v>37</v>
      </c>
      <c r="DS46" s="114">
        <f>IF(OR(DS45=0,DS45=4),0,(YEAR(DS$6)-YEAR(CHOOSE(DS45,Rollover!$K$9,Rollover!$X$9,Rollover!$AK$9)))*12+MONTH(DS$6)-MONTH(CHOOSE(DS45,Rollover!$K$9,Rollover!$X$9,Rollover!$AK$9)))</f>
        <v>38</v>
      </c>
      <c r="DT46" s="114">
        <f>IF(OR(DT45=0,DT45=4),0,(YEAR(DT$6)-YEAR(CHOOSE(DT45,Rollover!$K$9,Rollover!$X$9,Rollover!$AK$9)))*12+MONTH(DT$6)-MONTH(CHOOSE(DT45,Rollover!$K$9,Rollover!$X$9,Rollover!$AK$9)))</f>
        <v>39</v>
      </c>
      <c r="DU46" s="114">
        <f>IF(OR(DU45=0,DU45=4),0,(YEAR(DU$6)-YEAR(CHOOSE(DU45,Rollover!$K$9,Rollover!$X$9,Rollover!$AK$9)))*12+MONTH(DU$6)-MONTH(CHOOSE(DU45,Rollover!$K$9,Rollover!$X$9,Rollover!$AK$9)))</f>
        <v>40</v>
      </c>
      <c r="DV46" s="114">
        <f>IF(OR(DV45=0,DV45=4),0,(YEAR(DV$6)-YEAR(CHOOSE(DV45,Rollover!$K$9,Rollover!$X$9,Rollover!$AK$9)))*12+MONTH(DV$6)-MONTH(CHOOSE(DV45,Rollover!$K$9,Rollover!$X$9,Rollover!$AK$9)))</f>
        <v>41</v>
      </c>
      <c r="DW46" s="114">
        <f>IF(OR(DW45=0,DW45=4),0,(YEAR(DW$6)-YEAR(CHOOSE(DW45,Rollover!$K$9,Rollover!$X$9,Rollover!$AK$9)))*12+MONTH(DW$6)-MONTH(CHOOSE(DW45,Rollover!$K$9,Rollover!$X$9,Rollover!$AK$9)))</f>
        <v>42</v>
      </c>
      <c r="DX46" s="114">
        <f>IF(OR(DX45=0,DX45=4),0,(YEAR(DX$6)-YEAR(CHOOSE(DX45,Rollover!$K$9,Rollover!$X$9,Rollover!$AK$9)))*12+MONTH(DX$6)-MONTH(CHOOSE(DX45,Rollover!$K$9,Rollover!$X$9,Rollover!$AK$9)))</f>
        <v>43</v>
      </c>
      <c r="DY46" s="114">
        <f>IF(OR(DY45=0,DY45=4),0,(YEAR(DY$6)-YEAR(CHOOSE(DY45,Rollover!$K$9,Rollover!$X$9,Rollover!$AK$9)))*12+MONTH(DY$6)-MONTH(CHOOSE(DY45,Rollover!$K$9,Rollover!$X$9,Rollover!$AK$9)))</f>
        <v>44</v>
      </c>
      <c r="DZ46" s="114">
        <f>IF(OR(DZ45=0,DZ45=4),0,(YEAR(DZ$6)-YEAR(CHOOSE(DZ45,Rollover!$K$9,Rollover!$X$9,Rollover!$AK$9)))*12+MONTH(DZ$6)-MONTH(CHOOSE(DZ45,Rollover!$K$9,Rollover!$X$9,Rollover!$AK$9)))</f>
        <v>45</v>
      </c>
      <c r="EA46" s="114">
        <f>IF(OR(EA45=0,EA45=4),0,(YEAR(EA$6)-YEAR(CHOOSE(EA45,Rollover!$K$9,Rollover!$X$9,Rollover!$AK$9)))*12+MONTH(EA$6)-MONTH(CHOOSE(EA45,Rollover!$K$9,Rollover!$X$9,Rollover!$AK$9)))</f>
        <v>46</v>
      </c>
      <c r="EB46" s="114">
        <f>IF(OR(EB45=0,EB45=4),0,(YEAR(EB$6)-YEAR(CHOOSE(EB45,Rollover!$K$9,Rollover!$X$9,Rollover!$AK$9)))*12+MONTH(EB$6)-MONTH(CHOOSE(EB45,Rollover!$K$9,Rollover!$X$9,Rollover!$AK$9)))</f>
        <v>47</v>
      </c>
      <c r="EC46" s="114">
        <f>IF(OR(EC45=0,EC45=4),0,(YEAR(EC$6)-YEAR(CHOOSE(EC45,Rollover!$K$9,Rollover!$X$9,Rollover!$AK$9)))*12+MONTH(EC$6)-MONTH(CHOOSE(EC45,Rollover!$K$9,Rollover!$X$9,Rollover!$AK$9)))</f>
        <v>48</v>
      </c>
      <c r="ED46" s="114">
        <f>IF(OR(ED45=0,ED45=4),0,(YEAR(ED$6)-YEAR(CHOOSE(ED45,Rollover!$K$9,Rollover!$X$9,Rollover!$AK$9)))*12+MONTH(ED$6)-MONTH(CHOOSE(ED45,Rollover!$K$9,Rollover!$X$9,Rollover!$AK$9)))</f>
        <v>49</v>
      </c>
      <c r="EE46" s="114">
        <f>IF(OR(EE45=0,EE45=4),0,(YEAR(EE$6)-YEAR(CHOOSE(EE45,Rollover!$K$9,Rollover!$X$9,Rollover!$AK$9)))*12+MONTH(EE$6)-MONTH(CHOOSE(EE45,Rollover!$K$9,Rollover!$X$9,Rollover!$AK$9)))</f>
        <v>50</v>
      </c>
      <c r="EF46" s="114">
        <f>IF(OR(EF45=0,EF45=4),0,(YEAR(EF$6)-YEAR(CHOOSE(EF45,Rollover!$K$9,Rollover!$X$9,Rollover!$AK$9)))*12+MONTH(EF$6)-MONTH(CHOOSE(EF45,Rollover!$K$9,Rollover!$X$9,Rollover!$AK$9)))</f>
        <v>51</v>
      </c>
      <c r="EG46" s="114">
        <f>IF(OR(EG45=0,EG45=4),0,(YEAR(EG$6)-YEAR(CHOOSE(EG45,Rollover!$K$9,Rollover!$X$9,Rollover!$AK$9)))*12+MONTH(EG$6)-MONTH(CHOOSE(EG45,Rollover!$K$9,Rollover!$X$9,Rollover!$AK$9)))</f>
        <v>52</v>
      </c>
      <c r="EH46" s="114">
        <f>IF(OR(EH45=0,EH45=4),0,(YEAR(EH$6)-YEAR(CHOOSE(EH45,Rollover!$K$9,Rollover!$X$9,Rollover!$AK$9)))*12+MONTH(EH$6)-MONTH(CHOOSE(EH45,Rollover!$K$9,Rollover!$X$9,Rollover!$AK$9)))</f>
        <v>53</v>
      </c>
      <c r="EI46" s="114">
        <f>IF(OR(EI45=0,EI45=4),0,(YEAR(EI$6)-YEAR(CHOOSE(EI45,Rollover!$K$9,Rollover!$X$9,Rollover!$AK$9)))*12+MONTH(EI$6)-MONTH(CHOOSE(EI45,Rollover!$K$9,Rollover!$X$9,Rollover!$AK$9)))</f>
        <v>54</v>
      </c>
    </row>
    <row r="47">
      <c r="B47" t="s" s="23">
        <v>392</v>
      </c>
      <c r="C47" t="s" s="118">
        <v>13</v>
      </c>
      <c r="D47" t="s" s="118">
        <v>429</v>
      </c>
      <c r="H47" s="115">
        <f>IF(OR(H45=0,H45=4),0,CHOOSE(H45,Rollover!$I$9,Rollover!$V$9,Rollover!$AI$9)*CHOOSE(H45,Rollover!$O$9,Rollover!$AB$9,Rollover!$AO$9)*(1+CHOOSE(H45,Rollover!$P$9,Rollover!$AC$9,Rollover!$AP$9))^(INT(MAX(0,H46)/12))+(1-CHOOSE(H45,Rollover!$I$9,Rollover!$V$9,Rollover!$AI$9))*CHOOSE(H45,Rollover!$N$9,Rollover!$AA$9,Rollover!$AN$9)*(1+Assumptions!$C$25)^(INT(MAX(0,H46)/12)))</f>
        <v>0</v>
      </c>
      <c r="I47" s="115">
        <f>IF(OR(I45=0,I45=4),0,CHOOSE(I45,Rollover!$I$9,Rollover!$V$9,Rollover!$AI$9)*CHOOSE(I45,Rollover!$O$9,Rollover!$AB$9,Rollover!$AO$9)*(1+CHOOSE(I45,Rollover!$P$9,Rollover!$AC$9,Rollover!$AP$9))^(INT(MAX(0,I46)/12))+(1-CHOOSE(I45,Rollover!$I$9,Rollover!$V$9,Rollover!$AI$9))*CHOOSE(I45,Rollover!$N$9,Rollover!$AA$9,Rollover!$AN$9)*(1+Assumptions!$C$25)^(INT(MAX(0,I46)/12)))</f>
        <v>0</v>
      </c>
      <c r="J47" s="115">
        <f>IF(OR(J45=0,J45=4),0,CHOOSE(J45,Rollover!$I$9,Rollover!$V$9,Rollover!$AI$9)*CHOOSE(J45,Rollover!$O$9,Rollover!$AB$9,Rollover!$AO$9)*(1+CHOOSE(J45,Rollover!$P$9,Rollover!$AC$9,Rollover!$AP$9))^(INT(MAX(0,J46)/12))+(1-CHOOSE(J45,Rollover!$I$9,Rollover!$V$9,Rollover!$AI$9))*CHOOSE(J45,Rollover!$N$9,Rollover!$AA$9,Rollover!$AN$9)*(1+Assumptions!$C$25)^(INT(MAX(0,J46)/12)))</f>
        <v>0</v>
      </c>
      <c r="K47" s="115">
        <f>IF(OR(K45=0,K45=4),0,CHOOSE(K45,Rollover!$I$9,Rollover!$V$9,Rollover!$AI$9)*CHOOSE(K45,Rollover!$O$9,Rollover!$AB$9,Rollover!$AO$9)*(1+CHOOSE(K45,Rollover!$P$9,Rollover!$AC$9,Rollover!$AP$9))^(INT(MAX(0,K46)/12))+(1-CHOOSE(K45,Rollover!$I$9,Rollover!$V$9,Rollover!$AI$9))*CHOOSE(K45,Rollover!$N$9,Rollover!$AA$9,Rollover!$AN$9)*(1+Assumptions!$C$25)^(INT(MAX(0,K46)/12)))</f>
        <v>0</v>
      </c>
      <c r="L47" s="115">
        <f>IF(OR(L45=0,L45=4),0,CHOOSE(L45,Rollover!$I$9,Rollover!$V$9,Rollover!$AI$9)*CHOOSE(L45,Rollover!$O$9,Rollover!$AB$9,Rollover!$AO$9)*(1+CHOOSE(L45,Rollover!$P$9,Rollover!$AC$9,Rollover!$AP$9))^(INT(MAX(0,L46)/12))+(1-CHOOSE(L45,Rollover!$I$9,Rollover!$V$9,Rollover!$AI$9))*CHOOSE(L45,Rollover!$N$9,Rollover!$AA$9,Rollover!$AN$9)*(1+Assumptions!$C$25)^(INT(MAX(0,L46)/12)))</f>
        <v>0</v>
      </c>
      <c r="M47" s="115">
        <f>IF(OR(M45=0,M45=4),0,CHOOSE(M45,Rollover!$I$9,Rollover!$V$9,Rollover!$AI$9)*CHOOSE(M45,Rollover!$O$9,Rollover!$AB$9,Rollover!$AO$9)*(1+CHOOSE(M45,Rollover!$P$9,Rollover!$AC$9,Rollover!$AP$9))^(INT(MAX(0,M46)/12))+(1-CHOOSE(M45,Rollover!$I$9,Rollover!$V$9,Rollover!$AI$9))*CHOOSE(M45,Rollover!$N$9,Rollover!$AA$9,Rollover!$AN$9)*(1+Assumptions!$C$25)^(INT(MAX(0,M46)/12)))</f>
        <v>0</v>
      </c>
      <c r="N47" s="115">
        <f>IF(OR(N45=0,N45=4),0,CHOOSE(N45,Rollover!$I$9,Rollover!$V$9,Rollover!$AI$9)*CHOOSE(N45,Rollover!$O$9,Rollover!$AB$9,Rollover!$AO$9)*(1+CHOOSE(N45,Rollover!$P$9,Rollover!$AC$9,Rollover!$AP$9))^(INT(MAX(0,N46)/12))+(1-CHOOSE(N45,Rollover!$I$9,Rollover!$V$9,Rollover!$AI$9))*CHOOSE(N45,Rollover!$N$9,Rollover!$AA$9,Rollover!$AN$9)*(1+Assumptions!$C$25)^(INT(MAX(0,N46)/12)))</f>
        <v>0</v>
      </c>
      <c r="O47" s="115">
        <f>IF(OR(O45=0,O45=4),0,CHOOSE(O45,Rollover!$I$9,Rollover!$V$9,Rollover!$AI$9)*CHOOSE(O45,Rollover!$O$9,Rollover!$AB$9,Rollover!$AO$9)*(1+CHOOSE(O45,Rollover!$P$9,Rollover!$AC$9,Rollover!$AP$9))^(INT(MAX(0,O46)/12))+(1-CHOOSE(O45,Rollover!$I$9,Rollover!$V$9,Rollover!$AI$9))*CHOOSE(O45,Rollover!$N$9,Rollover!$AA$9,Rollover!$AN$9)*(1+Assumptions!$C$25)^(INT(MAX(0,O46)/12)))</f>
        <v>0</v>
      </c>
      <c r="P47" s="115">
        <f>IF(OR(P45=0,P45=4),0,CHOOSE(P45,Rollover!$I$9,Rollover!$V$9,Rollover!$AI$9)*CHOOSE(P45,Rollover!$O$9,Rollover!$AB$9,Rollover!$AO$9)*(1+CHOOSE(P45,Rollover!$P$9,Rollover!$AC$9,Rollover!$AP$9))^(INT(MAX(0,P46)/12))+(1-CHOOSE(P45,Rollover!$I$9,Rollover!$V$9,Rollover!$AI$9))*CHOOSE(P45,Rollover!$N$9,Rollover!$AA$9,Rollover!$AN$9)*(1+Assumptions!$C$25)^(INT(MAX(0,P46)/12)))</f>
        <v>0</v>
      </c>
      <c r="Q47" s="115">
        <f>IF(OR(Q45=0,Q45=4),0,CHOOSE(Q45,Rollover!$I$9,Rollover!$V$9,Rollover!$AI$9)*CHOOSE(Q45,Rollover!$O$9,Rollover!$AB$9,Rollover!$AO$9)*(1+CHOOSE(Q45,Rollover!$P$9,Rollover!$AC$9,Rollover!$AP$9))^(INT(MAX(0,Q46)/12))+(1-CHOOSE(Q45,Rollover!$I$9,Rollover!$V$9,Rollover!$AI$9))*CHOOSE(Q45,Rollover!$N$9,Rollover!$AA$9,Rollover!$AN$9)*(1+Assumptions!$C$25)^(INT(MAX(0,Q46)/12)))</f>
        <v>0</v>
      </c>
      <c r="R47" s="115">
        <f>IF(OR(R45=0,R45=4),0,CHOOSE(R45,Rollover!$I$9,Rollover!$V$9,Rollover!$AI$9)*CHOOSE(R45,Rollover!$O$9,Rollover!$AB$9,Rollover!$AO$9)*(1+CHOOSE(R45,Rollover!$P$9,Rollover!$AC$9,Rollover!$AP$9))^(INT(MAX(0,R46)/12))+(1-CHOOSE(R45,Rollover!$I$9,Rollover!$V$9,Rollover!$AI$9))*CHOOSE(R45,Rollover!$N$9,Rollover!$AA$9,Rollover!$AN$9)*(1+Assumptions!$C$25)^(INT(MAX(0,R46)/12)))</f>
        <v>0</v>
      </c>
      <c r="S47" s="115">
        <f>IF(OR(S45=0,S45=4),0,CHOOSE(S45,Rollover!$I$9,Rollover!$V$9,Rollover!$AI$9)*CHOOSE(S45,Rollover!$O$9,Rollover!$AB$9,Rollover!$AO$9)*(1+CHOOSE(S45,Rollover!$P$9,Rollover!$AC$9,Rollover!$AP$9))^(INT(MAX(0,S46)/12))+(1-CHOOSE(S45,Rollover!$I$9,Rollover!$V$9,Rollover!$AI$9))*CHOOSE(S45,Rollover!$N$9,Rollover!$AA$9,Rollover!$AN$9)*(1+Assumptions!$C$25)^(INT(MAX(0,S46)/12)))</f>
        <v>0</v>
      </c>
      <c r="T47" s="115">
        <f>IF(OR(T45=0,T45=4),0,CHOOSE(T45,Rollover!$I$9,Rollover!$V$9,Rollover!$AI$9)*CHOOSE(T45,Rollover!$O$9,Rollover!$AB$9,Rollover!$AO$9)*(1+CHOOSE(T45,Rollover!$P$9,Rollover!$AC$9,Rollover!$AP$9))^(INT(MAX(0,T46)/12))+(1-CHOOSE(T45,Rollover!$I$9,Rollover!$V$9,Rollover!$AI$9))*CHOOSE(T45,Rollover!$N$9,Rollover!$AA$9,Rollover!$AN$9)*(1+Assumptions!$C$25)^(INT(MAX(0,T46)/12)))</f>
        <v>0</v>
      </c>
      <c r="U47" s="115">
        <f>IF(OR(U45=0,U45=4),0,CHOOSE(U45,Rollover!$I$9,Rollover!$V$9,Rollover!$AI$9)*CHOOSE(U45,Rollover!$O$9,Rollover!$AB$9,Rollover!$AO$9)*(1+CHOOSE(U45,Rollover!$P$9,Rollover!$AC$9,Rollover!$AP$9))^(INT(MAX(0,U46)/12))+(1-CHOOSE(U45,Rollover!$I$9,Rollover!$V$9,Rollover!$AI$9))*CHOOSE(U45,Rollover!$N$9,Rollover!$AA$9,Rollover!$AN$9)*(1+Assumptions!$C$25)^(INT(MAX(0,U46)/12)))</f>
        <v>14.412275000000001</v>
      </c>
      <c r="V47" s="115">
        <f>IF(OR(V45=0,V45=4),0,CHOOSE(V45,Rollover!$I$9,Rollover!$V$9,Rollover!$AI$9)*CHOOSE(V45,Rollover!$O$9,Rollover!$AB$9,Rollover!$AO$9)*(1+CHOOSE(V45,Rollover!$P$9,Rollover!$AC$9,Rollover!$AP$9))^(INT(MAX(0,V46)/12))+(1-CHOOSE(V45,Rollover!$I$9,Rollover!$V$9,Rollover!$AI$9))*CHOOSE(V45,Rollover!$N$9,Rollover!$AA$9,Rollover!$AN$9)*(1+Assumptions!$C$25)^(INT(MAX(0,V46)/12)))</f>
        <v>14.412275000000001</v>
      </c>
      <c r="W47" s="115">
        <f>IF(OR(W45=0,W45=4),0,CHOOSE(W45,Rollover!$I$9,Rollover!$V$9,Rollover!$AI$9)*CHOOSE(W45,Rollover!$O$9,Rollover!$AB$9,Rollover!$AO$9)*(1+CHOOSE(W45,Rollover!$P$9,Rollover!$AC$9,Rollover!$AP$9))^(INT(MAX(0,W46)/12))+(1-CHOOSE(W45,Rollover!$I$9,Rollover!$V$9,Rollover!$AI$9))*CHOOSE(W45,Rollover!$N$9,Rollover!$AA$9,Rollover!$AN$9)*(1+Assumptions!$C$25)^(INT(MAX(0,W46)/12)))</f>
        <v>14.412275000000001</v>
      </c>
      <c r="X47" s="115">
        <f>IF(OR(X45=0,X45=4),0,CHOOSE(X45,Rollover!$I$9,Rollover!$V$9,Rollover!$AI$9)*CHOOSE(X45,Rollover!$O$9,Rollover!$AB$9,Rollover!$AO$9)*(1+CHOOSE(X45,Rollover!$P$9,Rollover!$AC$9,Rollover!$AP$9))^(INT(MAX(0,X46)/12))+(1-CHOOSE(X45,Rollover!$I$9,Rollover!$V$9,Rollover!$AI$9))*CHOOSE(X45,Rollover!$N$9,Rollover!$AA$9,Rollover!$AN$9)*(1+Assumptions!$C$25)^(INT(MAX(0,X46)/12)))</f>
        <v>14.412275000000001</v>
      </c>
      <c r="Y47" s="115">
        <f>IF(OR(Y45=0,Y45=4),0,CHOOSE(Y45,Rollover!$I$9,Rollover!$V$9,Rollover!$AI$9)*CHOOSE(Y45,Rollover!$O$9,Rollover!$AB$9,Rollover!$AO$9)*(1+CHOOSE(Y45,Rollover!$P$9,Rollover!$AC$9,Rollover!$AP$9))^(INT(MAX(0,Y46)/12))+(1-CHOOSE(Y45,Rollover!$I$9,Rollover!$V$9,Rollover!$AI$9))*CHOOSE(Y45,Rollover!$N$9,Rollover!$AA$9,Rollover!$AN$9)*(1+Assumptions!$C$25)^(INT(MAX(0,Y46)/12)))</f>
        <v>14.412275000000001</v>
      </c>
      <c r="Z47" s="115">
        <f>IF(OR(Z45=0,Z45=4),0,CHOOSE(Z45,Rollover!$I$9,Rollover!$V$9,Rollover!$AI$9)*CHOOSE(Z45,Rollover!$O$9,Rollover!$AB$9,Rollover!$AO$9)*(1+CHOOSE(Z45,Rollover!$P$9,Rollover!$AC$9,Rollover!$AP$9))^(INT(MAX(0,Z46)/12))+(1-CHOOSE(Z45,Rollover!$I$9,Rollover!$V$9,Rollover!$AI$9))*CHOOSE(Z45,Rollover!$N$9,Rollover!$AA$9,Rollover!$AN$9)*(1+Assumptions!$C$25)^(INT(MAX(0,Z46)/12)))</f>
        <v>14.412275000000001</v>
      </c>
      <c r="AA47" s="115">
        <f>IF(OR(AA45=0,AA45=4),0,CHOOSE(AA45,Rollover!$I$9,Rollover!$V$9,Rollover!$AI$9)*CHOOSE(AA45,Rollover!$O$9,Rollover!$AB$9,Rollover!$AO$9)*(1+CHOOSE(AA45,Rollover!$P$9,Rollover!$AC$9,Rollover!$AP$9))^(INT(MAX(0,AA46)/12))+(1-CHOOSE(AA45,Rollover!$I$9,Rollover!$V$9,Rollover!$AI$9))*CHOOSE(AA45,Rollover!$N$9,Rollover!$AA$9,Rollover!$AN$9)*(1+Assumptions!$C$25)^(INT(MAX(0,AA46)/12)))</f>
        <v>14.412275000000001</v>
      </c>
      <c r="AB47" s="115">
        <f>IF(OR(AB45=0,AB45=4),0,CHOOSE(AB45,Rollover!$I$9,Rollover!$V$9,Rollover!$AI$9)*CHOOSE(AB45,Rollover!$O$9,Rollover!$AB$9,Rollover!$AO$9)*(1+CHOOSE(AB45,Rollover!$P$9,Rollover!$AC$9,Rollover!$AP$9))^(INT(MAX(0,AB46)/12))+(1-CHOOSE(AB45,Rollover!$I$9,Rollover!$V$9,Rollover!$AI$9))*CHOOSE(AB45,Rollover!$N$9,Rollover!$AA$9,Rollover!$AN$9)*(1+Assumptions!$C$25)^(INT(MAX(0,AB46)/12)))</f>
        <v>14.412275000000001</v>
      </c>
      <c r="AC47" s="115">
        <f>IF(OR(AC45=0,AC45=4),0,CHOOSE(AC45,Rollover!$I$9,Rollover!$V$9,Rollover!$AI$9)*CHOOSE(AC45,Rollover!$O$9,Rollover!$AB$9,Rollover!$AO$9)*(1+CHOOSE(AC45,Rollover!$P$9,Rollover!$AC$9,Rollover!$AP$9))^(INT(MAX(0,AC46)/12))+(1-CHOOSE(AC45,Rollover!$I$9,Rollover!$V$9,Rollover!$AI$9))*CHOOSE(AC45,Rollover!$N$9,Rollover!$AA$9,Rollover!$AN$9)*(1+Assumptions!$C$25)^(INT(MAX(0,AC46)/12)))</f>
        <v>14.412275000000001</v>
      </c>
      <c r="AD47" s="115">
        <f>IF(OR(AD45=0,AD45=4),0,CHOOSE(AD45,Rollover!$I$9,Rollover!$V$9,Rollover!$AI$9)*CHOOSE(AD45,Rollover!$O$9,Rollover!$AB$9,Rollover!$AO$9)*(1+CHOOSE(AD45,Rollover!$P$9,Rollover!$AC$9,Rollover!$AP$9))^(INT(MAX(0,AD46)/12))+(1-CHOOSE(AD45,Rollover!$I$9,Rollover!$V$9,Rollover!$AI$9))*CHOOSE(AD45,Rollover!$N$9,Rollover!$AA$9,Rollover!$AN$9)*(1+Assumptions!$C$25)^(INT(MAX(0,AD46)/12)))</f>
        <v>14.412275000000001</v>
      </c>
      <c r="AE47" s="115">
        <f>IF(OR(AE45=0,AE45=4),0,CHOOSE(AE45,Rollover!$I$9,Rollover!$V$9,Rollover!$AI$9)*CHOOSE(AE45,Rollover!$O$9,Rollover!$AB$9,Rollover!$AO$9)*(1+CHOOSE(AE45,Rollover!$P$9,Rollover!$AC$9,Rollover!$AP$9))^(INT(MAX(0,AE46)/12))+(1-CHOOSE(AE45,Rollover!$I$9,Rollover!$V$9,Rollover!$AI$9))*CHOOSE(AE45,Rollover!$N$9,Rollover!$AA$9,Rollover!$AN$9)*(1+Assumptions!$C$25)^(INT(MAX(0,AE46)/12)))</f>
        <v>14.412275000000001</v>
      </c>
      <c r="AF47" s="115">
        <f>IF(OR(AF45=0,AF45=4),0,CHOOSE(AF45,Rollover!$I$9,Rollover!$V$9,Rollover!$AI$9)*CHOOSE(AF45,Rollover!$O$9,Rollover!$AB$9,Rollover!$AO$9)*(1+CHOOSE(AF45,Rollover!$P$9,Rollover!$AC$9,Rollover!$AP$9))^(INT(MAX(0,AF46)/12))+(1-CHOOSE(AF45,Rollover!$I$9,Rollover!$V$9,Rollover!$AI$9))*CHOOSE(AF45,Rollover!$N$9,Rollover!$AA$9,Rollover!$AN$9)*(1+Assumptions!$C$25)^(INT(MAX(0,AF46)/12)))</f>
        <v>14.412275000000001</v>
      </c>
      <c r="AG47" s="115">
        <f>IF(OR(AG45=0,AG45=4),0,CHOOSE(AG45,Rollover!$I$9,Rollover!$V$9,Rollover!$AI$9)*CHOOSE(AG45,Rollover!$O$9,Rollover!$AB$9,Rollover!$AO$9)*(1+CHOOSE(AG45,Rollover!$P$9,Rollover!$AC$9,Rollover!$AP$9))^(INT(MAX(0,AG46)/12))+(1-CHOOSE(AG45,Rollover!$I$9,Rollover!$V$9,Rollover!$AI$9))*CHOOSE(AG45,Rollover!$N$9,Rollover!$AA$9,Rollover!$AN$9)*(1+Assumptions!$C$25)^(INT(MAX(0,AG46)/12)))</f>
        <v>14.412275000000001</v>
      </c>
      <c r="AH47" s="115">
        <f>IF(OR(AH45=0,AH45=4),0,CHOOSE(AH45,Rollover!$I$9,Rollover!$V$9,Rollover!$AI$9)*CHOOSE(AH45,Rollover!$O$9,Rollover!$AB$9,Rollover!$AO$9)*(1+CHOOSE(AH45,Rollover!$P$9,Rollover!$AC$9,Rollover!$AP$9))^(INT(MAX(0,AH46)/12))+(1-CHOOSE(AH45,Rollover!$I$9,Rollover!$V$9,Rollover!$AI$9))*CHOOSE(AH45,Rollover!$N$9,Rollover!$AA$9,Rollover!$AN$9)*(1+Assumptions!$C$25)^(INT(MAX(0,AH46)/12)))</f>
        <v>14.412275000000001</v>
      </c>
      <c r="AI47" s="115">
        <f>IF(OR(AI45=0,AI45=4),0,CHOOSE(AI45,Rollover!$I$9,Rollover!$V$9,Rollover!$AI$9)*CHOOSE(AI45,Rollover!$O$9,Rollover!$AB$9,Rollover!$AO$9)*(1+CHOOSE(AI45,Rollover!$P$9,Rollover!$AC$9,Rollover!$AP$9))^(INT(MAX(0,AI46)/12))+(1-CHOOSE(AI45,Rollover!$I$9,Rollover!$V$9,Rollover!$AI$9))*CHOOSE(AI45,Rollover!$N$9,Rollover!$AA$9,Rollover!$AN$9)*(1+Assumptions!$C$25)^(INT(MAX(0,AI46)/12)))</f>
        <v>14.916704625000001</v>
      </c>
      <c r="AJ47" s="115">
        <f>IF(OR(AJ45=0,AJ45=4),0,CHOOSE(AJ45,Rollover!$I$9,Rollover!$V$9,Rollover!$AI$9)*CHOOSE(AJ45,Rollover!$O$9,Rollover!$AB$9,Rollover!$AO$9)*(1+CHOOSE(AJ45,Rollover!$P$9,Rollover!$AC$9,Rollover!$AP$9))^(INT(MAX(0,AJ46)/12))+(1-CHOOSE(AJ45,Rollover!$I$9,Rollover!$V$9,Rollover!$AI$9))*CHOOSE(AJ45,Rollover!$N$9,Rollover!$AA$9,Rollover!$AN$9)*(1+Assumptions!$C$25)^(INT(MAX(0,AJ46)/12)))</f>
        <v>14.916704625000001</v>
      </c>
      <c r="AK47" s="115">
        <f>IF(OR(AK45=0,AK45=4),0,CHOOSE(AK45,Rollover!$I$9,Rollover!$V$9,Rollover!$AI$9)*CHOOSE(AK45,Rollover!$O$9,Rollover!$AB$9,Rollover!$AO$9)*(1+CHOOSE(AK45,Rollover!$P$9,Rollover!$AC$9,Rollover!$AP$9))^(INT(MAX(0,AK46)/12))+(1-CHOOSE(AK45,Rollover!$I$9,Rollover!$V$9,Rollover!$AI$9))*CHOOSE(AK45,Rollover!$N$9,Rollover!$AA$9,Rollover!$AN$9)*(1+Assumptions!$C$25)^(INT(MAX(0,AK46)/12)))</f>
        <v>14.916704625000001</v>
      </c>
      <c r="AL47" s="115">
        <f>IF(OR(AL45=0,AL45=4),0,CHOOSE(AL45,Rollover!$I$9,Rollover!$V$9,Rollover!$AI$9)*CHOOSE(AL45,Rollover!$O$9,Rollover!$AB$9,Rollover!$AO$9)*(1+CHOOSE(AL45,Rollover!$P$9,Rollover!$AC$9,Rollover!$AP$9))^(INT(MAX(0,AL46)/12))+(1-CHOOSE(AL45,Rollover!$I$9,Rollover!$V$9,Rollover!$AI$9))*CHOOSE(AL45,Rollover!$N$9,Rollover!$AA$9,Rollover!$AN$9)*(1+Assumptions!$C$25)^(INT(MAX(0,AL46)/12)))</f>
        <v>14.916704625000001</v>
      </c>
      <c r="AM47" s="115">
        <f>IF(OR(AM45=0,AM45=4),0,CHOOSE(AM45,Rollover!$I$9,Rollover!$V$9,Rollover!$AI$9)*CHOOSE(AM45,Rollover!$O$9,Rollover!$AB$9,Rollover!$AO$9)*(1+CHOOSE(AM45,Rollover!$P$9,Rollover!$AC$9,Rollover!$AP$9))^(INT(MAX(0,AM46)/12))+(1-CHOOSE(AM45,Rollover!$I$9,Rollover!$V$9,Rollover!$AI$9))*CHOOSE(AM45,Rollover!$N$9,Rollover!$AA$9,Rollover!$AN$9)*(1+Assumptions!$C$25)^(INT(MAX(0,AM46)/12)))</f>
        <v>14.916704625000001</v>
      </c>
      <c r="AN47" s="115">
        <f>IF(OR(AN45=0,AN45=4),0,CHOOSE(AN45,Rollover!$I$9,Rollover!$V$9,Rollover!$AI$9)*CHOOSE(AN45,Rollover!$O$9,Rollover!$AB$9,Rollover!$AO$9)*(1+CHOOSE(AN45,Rollover!$P$9,Rollover!$AC$9,Rollover!$AP$9))^(INT(MAX(0,AN46)/12))+(1-CHOOSE(AN45,Rollover!$I$9,Rollover!$V$9,Rollover!$AI$9))*CHOOSE(AN45,Rollover!$N$9,Rollover!$AA$9,Rollover!$AN$9)*(1+Assumptions!$C$25)^(INT(MAX(0,AN46)/12)))</f>
        <v>14.916704625000001</v>
      </c>
      <c r="AO47" s="115">
        <f>IF(OR(AO45=0,AO45=4),0,CHOOSE(AO45,Rollover!$I$9,Rollover!$V$9,Rollover!$AI$9)*CHOOSE(AO45,Rollover!$O$9,Rollover!$AB$9,Rollover!$AO$9)*(1+CHOOSE(AO45,Rollover!$P$9,Rollover!$AC$9,Rollover!$AP$9))^(INT(MAX(0,AO46)/12))+(1-CHOOSE(AO45,Rollover!$I$9,Rollover!$V$9,Rollover!$AI$9))*CHOOSE(AO45,Rollover!$N$9,Rollover!$AA$9,Rollover!$AN$9)*(1+Assumptions!$C$25)^(INT(MAX(0,AO46)/12)))</f>
        <v>14.916704625000001</v>
      </c>
      <c r="AP47" s="115">
        <f>IF(OR(AP45=0,AP45=4),0,CHOOSE(AP45,Rollover!$I$9,Rollover!$V$9,Rollover!$AI$9)*CHOOSE(AP45,Rollover!$O$9,Rollover!$AB$9,Rollover!$AO$9)*(1+CHOOSE(AP45,Rollover!$P$9,Rollover!$AC$9,Rollover!$AP$9))^(INT(MAX(0,AP46)/12))+(1-CHOOSE(AP45,Rollover!$I$9,Rollover!$V$9,Rollover!$AI$9))*CHOOSE(AP45,Rollover!$N$9,Rollover!$AA$9,Rollover!$AN$9)*(1+Assumptions!$C$25)^(INT(MAX(0,AP46)/12)))</f>
        <v>14.916704625000001</v>
      </c>
      <c r="AQ47" s="115">
        <f>IF(OR(AQ45=0,AQ45=4),0,CHOOSE(AQ45,Rollover!$I$9,Rollover!$V$9,Rollover!$AI$9)*CHOOSE(AQ45,Rollover!$O$9,Rollover!$AB$9,Rollover!$AO$9)*(1+CHOOSE(AQ45,Rollover!$P$9,Rollover!$AC$9,Rollover!$AP$9))^(INT(MAX(0,AQ46)/12))+(1-CHOOSE(AQ45,Rollover!$I$9,Rollover!$V$9,Rollover!$AI$9))*CHOOSE(AQ45,Rollover!$N$9,Rollover!$AA$9,Rollover!$AN$9)*(1+Assumptions!$C$25)^(INT(MAX(0,AQ46)/12)))</f>
        <v>14.916704625000001</v>
      </c>
      <c r="AR47" s="115">
        <f>IF(OR(AR45=0,AR45=4),0,CHOOSE(AR45,Rollover!$I$9,Rollover!$V$9,Rollover!$AI$9)*CHOOSE(AR45,Rollover!$O$9,Rollover!$AB$9,Rollover!$AO$9)*(1+CHOOSE(AR45,Rollover!$P$9,Rollover!$AC$9,Rollover!$AP$9))^(INT(MAX(0,AR46)/12))+(1-CHOOSE(AR45,Rollover!$I$9,Rollover!$V$9,Rollover!$AI$9))*CHOOSE(AR45,Rollover!$N$9,Rollover!$AA$9,Rollover!$AN$9)*(1+Assumptions!$C$25)^(INT(MAX(0,AR46)/12)))</f>
        <v>14.916704625000001</v>
      </c>
      <c r="AS47" s="115">
        <f>IF(OR(AS45=0,AS45=4),0,CHOOSE(AS45,Rollover!$I$9,Rollover!$V$9,Rollover!$AI$9)*CHOOSE(AS45,Rollover!$O$9,Rollover!$AB$9,Rollover!$AO$9)*(1+CHOOSE(AS45,Rollover!$P$9,Rollover!$AC$9,Rollover!$AP$9))^(INT(MAX(0,AS46)/12))+(1-CHOOSE(AS45,Rollover!$I$9,Rollover!$V$9,Rollover!$AI$9))*CHOOSE(AS45,Rollover!$N$9,Rollover!$AA$9,Rollover!$AN$9)*(1+Assumptions!$C$25)^(INT(MAX(0,AS46)/12)))</f>
        <v>14.916704625000001</v>
      </c>
      <c r="AT47" s="115">
        <f>IF(OR(AT45=0,AT45=4),0,CHOOSE(AT45,Rollover!$I$9,Rollover!$V$9,Rollover!$AI$9)*CHOOSE(AT45,Rollover!$O$9,Rollover!$AB$9,Rollover!$AO$9)*(1+CHOOSE(AT45,Rollover!$P$9,Rollover!$AC$9,Rollover!$AP$9))^(INT(MAX(0,AT46)/12))+(1-CHOOSE(AT45,Rollover!$I$9,Rollover!$V$9,Rollover!$AI$9))*CHOOSE(AT45,Rollover!$N$9,Rollover!$AA$9,Rollover!$AN$9)*(1+Assumptions!$C$25)^(INT(MAX(0,AT46)/12)))</f>
        <v>14.916704625000001</v>
      </c>
      <c r="AU47" s="115">
        <f>IF(OR(AU45=0,AU45=4),0,CHOOSE(AU45,Rollover!$I$9,Rollover!$V$9,Rollover!$AI$9)*CHOOSE(AU45,Rollover!$O$9,Rollover!$AB$9,Rollover!$AO$9)*(1+CHOOSE(AU45,Rollover!$P$9,Rollover!$AC$9,Rollover!$AP$9))^(INT(MAX(0,AU46)/12))+(1-CHOOSE(AU45,Rollover!$I$9,Rollover!$V$9,Rollover!$AI$9))*CHOOSE(AU45,Rollover!$N$9,Rollover!$AA$9,Rollover!$AN$9)*(1+Assumptions!$C$25)^(INT(MAX(0,AU46)/12)))</f>
        <v>15.438789286875</v>
      </c>
      <c r="AV47" s="115">
        <f>IF(OR(AV45=0,AV45=4),0,CHOOSE(AV45,Rollover!$I$9,Rollover!$V$9,Rollover!$AI$9)*CHOOSE(AV45,Rollover!$O$9,Rollover!$AB$9,Rollover!$AO$9)*(1+CHOOSE(AV45,Rollover!$P$9,Rollover!$AC$9,Rollover!$AP$9))^(INT(MAX(0,AV46)/12))+(1-CHOOSE(AV45,Rollover!$I$9,Rollover!$V$9,Rollover!$AI$9))*CHOOSE(AV45,Rollover!$N$9,Rollover!$AA$9,Rollover!$AN$9)*(1+Assumptions!$C$25)^(INT(MAX(0,AV46)/12)))</f>
        <v>15.438789286875</v>
      </c>
      <c r="AW47" s="115">
        <f>IF(OR(AW45=0,AW45=4),0,CHOOSE(AW45,Rollover!$I$9,Rollover!$V$9,Rollover!$AI$9)*CHOOSE(AW45,Rollover!$O$9,Rollover!$AB$9,Rollover!$AO$9)*(1+CHOOSE(AW45,Rollover!$P$9,Rollover!$AC$9,Rollover!$AP$9))^(INT(MAX(0,AW46)/12))+(1-CHOOSE(AW45,Rollover!$I$9,Rollover!$V$9,Rollover!$AI$9))*CHOOSE(AW45,Rollover!$N$9,Rollover!$AA$9,Rollover!$AN$9)*(1+Assumptions!$C$25)^(INT(MAX(0,AW46)/12)))</f>
        <v>15.438789286875</v>
      </c>
      <c r="AX47" s="115">
        <f>IF(OR(AX45=0,AX45=4),0,CHOOSE(AX45,Rollover!$I$9,Rollover!$V$9,Rollover!$AI$9)*CHOOSE(AX45,Rollover!$O$9,Rollover!$AB$9,Rollover!$AO$9)*(1+CHOOSE(AX45,Rollover!$P$9,Rollover!$AC$9,Rollover!$AP$9))^(INT(MAX(0,AX46)/12))+(1-CHOOSE(AX45,Rollover!$I$9,Rollover!$V$9,Rollover!$AI$9))*CHOOSE(AX45,Rollover!$N$9,Rollover!$AA$9,Rollover!$AN$9)*(1+Assumptions!$C$25)^(INT(MAX(0,AX46)/12)))</f>
        <v>15.438789286875</v>
      </c>
      <c r="AY47" s="115">
        <f>IF(OR(AY45=0,AY45=4),0,CHOOSE(AY45,Rollover!$I$9,Rollover!$V$9,Rollover!$AI$9)*CHOOSE(AY45,Rollover!$O$9,Rollover!$AB$9,Rollover!$AO$9)*(1+CHOOSE(AY45,Rollover!$P$9,Rollover!$AC$9,Rollover!$AP$9))^(INT(MAX(0,AY46)/12))+(1-CHOOSE(AY45,Rollover!$I$9,Rollover!$V$9,Rollover!$AI$9))*CHOOSE(AY45,Rollover!$N$9,Rollover!$AA$9,Rollover!$AN$9)*(1+Assumptions!$C$25)^(INT(MAX(0,AY46)/12)))</f>
        <v>15.438789286875</v>
      </c>
      <c r="AZ47" s="115">
        <f>IF(OR(AZ45=0,AZ45=4),0,CHOOSE(AZ45,Rollover!$I$9,Rollover!$V$9,Rollover!$AI$9)*CHOOSE(AZ45,Rollover!$O$9,Rollover!$AB$9,Rollover!$AO$9)*(1+CHOOSE(AZ45,Rollover!$P$9,Rollover!$AC$9,Rollover!$AP$9))^(INT(MAX(0,AZ46)/12))+(1-CHOOSE(AZ45,Rollover!$I$9,Rollover!$V$9,Rollover!$AI$9))*CHOOSE(AZ45,Rollover!$N$9,Rollover!$AA$9,Rollover!$AN$9)*(1+Assumptions!$C$25)^(INT(MAX(0,AZ46)/12)))</f>
        <v>15.438789286875</v>
      </c>
      <c r="BA47" s="115">
        <f>IF(OR(BA45=0,BA45=4),0,CHOOSE(BA45,Rollover!$I$9,Rollover!$V$9,Rollover!$AI$9)*CHOOSE(BA45,Rollover!$O$9,Rollover!$AB$9,Rollover!$AO$9)*(1+CHOOSE(BA45,Rollover!$P$9,Rollover!$AC$9,Rollover!$AP$9))^(INT(MAX(0,BA46)/12))+(1-CHOOSE(BA45,Rollover!$I$9,Rollover!$V$9,Rollover!$AI$9))*CHOOSE(BA45,Rollover!$N$9,Rollover!$AA$9,Rollover!$AN$9)*(1+Assumptions!$C$25)^(INT(MAX(0,BA46)/12)))</f>
        <v>15.438789286875</v>
      </c>
      <c r="BB47" s="115">
        <f>IF(OR(BB45=0,BB45=4),0,CHOOSE(BB45,Rollover!$I$9,Rollover!$V$9,Rollover!$AI$9)*CHOOSE(BB45,Rollover!$O$9,Rollover!$AB$9,Rollover!$AO$9)*(1+CHOOSE(BB45,Rollover!$P$9,Rollover!$AC$9,Rollover!$AP$9))^(INT(MAX(0,BB46)/12))+(1-CHOOSE(BB45,Rollover!$I$9,Rollover!$V$9,Rollover!$AI$9))*CHOOSE(BB45,Rollover!$N$9,Rollover!$AA$9,Rollover!$AN$9)*(1+Assumptions!$C$25)^(INT(MAX(0,BB46)/12)))</f>
        <v>15.438789286875</v>
      </c>
      <c r="BC47" s="115">
        <f>IF(OR(BC45=0,BC45=4),0,CHOOSE(BC45,Rollover!$I$9,Rollover!$V$9,Rollover!$AI$9)*CHOOSE(BC45,Rollover!$O$9,Rollover!$AB$9,Rollover!$AO$9)*(1+CHOOSE(BC45,Rollover!$P$9,Rollover!$AC$9,Rollover!$AP$9))^(INT(MAX(0,BC46)/12))+(1-CHOOSE(BC45,Rollover!$I$9,Rollover!$V$9,Rollover!$AI$9))*CHOOSE(BC45,Rollover!$N$9,Rollover!$AA$9,Rollover!$AN$9)*(1+Assumptions!$C$25)^(INT(MAX(0,BC46)/12)))</f>
        <v>15.438789286875</v>
      </c>
      <c r="BD47" s="115">
        <f>IF(OR(BD45=0,BD45=4),0,CHOOSE(BD45,Rollover!$I$9,Rollover!$V$9,Rollover!$AI$9)*CHOOSE(BD45,Rollover!$O$9,Rollover!$AB$9,Rollover!$AO$9)*(1+CHOOSE(BD45,Rollover!$P$9,Rollover!$AC$9,Rollover!$AP$9))^(INT(MAX(0,BD46)/12))+(1-CHOOSE(BD45,Rollover!$I$9,Rollover!$V$9,Rollover!$AI$9))*CHOOSE(BD45,Rollover!$N$9,Rollover!$AA$9,Rollover!$AN$9)*(1+Assumptions!$C$25)^(INT(MAX(0,BD46)/12)))</f>
        <v>15.438789286875</v>
      </c>
      <c r="BE47" s="115">
        <f>IF(OR(BE45=0,BE45=4),0,CHOOSE(BE45,Rollover!$I$9,Rollover!$V$9,Rollover!$AI$9)*CHOOSE(BE45,Rollover!$O$9,Rollover!$AB$9,Rollover!$AO$9)*(1+CHOOSE(BE45,Rollover!$P$9,Rollover!$AC$9,Rollover!$AP$9))^(INT(MAX(0,BE46)/12))+(1-CHOOSE(BE45,Rollover!$I$9,Rollover!$V$9,Rollover!$AI$9))*CHOOSE(BE45,Rollover!$N$9,Rollover!$AA$9,Rollover!$AN$9)*(1+Assumptions!$C$25)^(INT(MAX(0,BE46)/12)))</f>
        <v>15.438789286875</v>
      </c>
      <c r="BF47" s="115">
        <f>IF(OR(BF45=0,BF45=4),0,CHOOSE(BF45,Rollover!$I$9,Rollover!$V$9,Rollover!$AI$9)*CHOOSE(BF45,Rollover!$O$9,Rollover!$AB$9,Rollover!$AO$9)*(1+CHOOSE(BF45,Rollover!$P$9,Rollover!$AC$9,Rollover!$AP$9))^(INT(MAX(0,BF46)/12))+(1-CHOOSE(BF45,Rollover!$I$9,Rollover!$V$9,Rollover!$AI$9))*CHOOSE(BF45,Rollover!$N$9,Rollover!$AA$9,Rollover!$AN$9)*(1+Assumptions!$C$25)^(INT(MAX(0,BF46)/12)))</f>
        <v>15.438789286875</v>
      </c>
      <c r="BG47" s="115">
        <f>IF(OR(BG45=0,BG45=4),0,CHOOSE(BG45,Rollover!$I$9,Rollover!$V$9,Rollover!$AI$9)*CHOOSE(BG45,Rollover!$O$9,Rollover!$AB$9,Rollover!$AO$9)*(1+CHOOSE(BG45,Rollover!$P$9,Rollover!$AC$9,Rollover!$AP$9))^(INT(MAX(0,BG46)/12))+(1-CHOOSE(BG45,Rollover!$I$9,Rollover!$V$9,Rollover!$AI$9))*CHOOSE(BG45,Rollover!$N$9,Rollover!$AA$9,Rollover!$AN$9)*(1+Assumptions!$C$25)^(INT(MAX(0,BG46)/12)))</f>
        <v>15.979146911915622</v>
      </c>
      <c r="BH47" s="115">
        <f>IF(OR(BH45=0,BH45=4),0,CHOOSE(BH45,Rollover!$I$9,Rollover!$V$9,Rollover!$AI$9)*CHOOSE(BH45,Rollover!$O$9,Rollover!$AB$9,Rollover!$AO$9)*(1+CHOOSE(BH45,Rollover!$P$9,Rollover!$AC$9,Rollover!$AP$9))^(INT(MAX(0,BH46)/12))+(1-CHOOSE(BH45,Rollover!$I$9,Rollover!$V$9,Rollover!$AI$9))*CHOOSE(BH45,Rollover!$N$9,Rollover!$AA$9,Rollover!$AN$9)*(1+Assumptions!$C$25)^(INT(MAX(0,BH46)/12)))</f>
        <v>15.979146911915622</v>
      </c>
      <c r="BI47" s="115">
        <f>IF(OR(BI45=0,BI45=4),0,CHOOSE(BI45,Rollover!$I$9,Rollover!$V$9,Rollover!$AI$9)*CHOOSE(BI45,Rollover!$O$9,Rollover!$AB$9,Rollover!$AO$9)*(1+CHOOSE(BI45,Rollover!$P$9,Rollover!$AC$9,Rollover!$AP$9))^(INT(MAX(0,BI46)/12))+(1-CHOOSE(BI45,Rollover!$I$9,Rollover!$V$9,Rollover!$AI$9))*CHOOSE(BI45,Rollover!$N$9,Rollover!$AA$9,Rollover!$AN$9)*(1+Assumptions!$C$25)^(INT(MAX(0,BI46)/12)))</f>
        <v>15.979146911915622</v>
      </c>
      <c r="BJ47" s="115">
        <f>IF(OR(BJ45=0,BJ45=4),0,CHOOSE(BJ45,Rollover!$I$9,Rollover!$V$9,Rollover!$AI$9)*CHOOSE(BJ45,Rollover!$O$9,Rollover!$AB$9,Rollover!$AO$9)*(1+CHOOSE(BJ45,Rollover!$P$9,Rollover!$AC$9,Rollover!$AP$9))^(INT(MAX(0,BJ46)/12))+(1-CHOOSE(BJ45,Rollover!$I$9,Rollover!$V$9,Rollover!$AI$9))*CHOOSE(BJ45,Rollover!$N$9,Rollover!$AA$9,Rollover!$AN$9)*(1+Assumptions!$C$25)^(INT(MAX(0,BJ46)/12)))</f>
        <v>15.979146911915622</v>
      </c>
      <c r="BK47" s="115">
        <f>IF(OR(BK45=0,BK45=4),0,CHOOSE(BK45,Rollover!$I$9,Rollover!$V$9,Rollover!$AI$9)*CHOOSE(BK45,Rollover!$O$9,Rollover!$AB$9,Rollover!$AO$9)*(1+CHOOSE(BK45,Rollover!$P$9,Rollover!$AC$9,Rollover!$AP$9))^(INT(MAX(0,BK46)/12))+(1-CHOOSE(BK45,Rollover!$I$9,Rollover!$V$9,Rollover!$AI$9))*CHOOSE(BK45,Rollover!$N$9,Rollover!$AA$9,Rollover!$AN$9)*(1+Assumptions!$C$25)^(INT(MAX(0,BK46)/12)))</f>
        <v>15.979146911915622</v>
      </c>
      <c r="BL47" s="115">
        <f>IF(OR(BL45=0,BL45=4),0,CHOOSE(BL45,Rollover!$I$9,Rollover!$V$9,Rollover!$AI$9)*CHOOSE(BL45,Rollover!$O$9,Rollover!$AB$9,Rollover!$AO$9)*(1+CHOOSE(BL45,Rollover!$P$9,Rollover!$AC$9,Rollover!$AP$9))^(INT(MAX(0,BL46)/12))+(1-CHOOSE(BL45,Rollover!$I$9,Rollover!$V$9,Rollover!$AI$9))*CHOOSE(BL45,Rollover!$N$9,Rollover!$AA$9,Rollover!$AN$9)*(1+Assumptions!$C$25)^(INT(MAX(0,BL46)/12)))</f>
        <v>15.979146911915622</v>
      </c>
      <c r="BM47" s="115">
        <f>IF(OR(BM45=0,BM45=4),0,CHOOSE(BM45,Rollover!$I$9,Rollover!$V$9,Rollover!$AI$9)*CHOOSE(BM45,Rollover!$O$9,Rollover!$AB$9,Rollover!$AO$9)*(1+CHOOSE(BM45,Rollover!$P$9,Rollover!$AC$9,Rollover!$AP$9))^(INT(MAX(0,BM46)/12))+(1-CHOOSE(BM45,Rollover!$I$9,Rollover!$V$9,Rollover!$AI$9))*CHOOSE(BM45,Rollover!$N$9,Rollover!$AA$9,Rollover!$AN$9)*(1+Assumptions!$C$25)^(INT(MAX(0,BM46)/12)))</f>
        <v>15.979146911915622</v>
      </c>
      <c r="BN47" s="115">
        <f>IF(OR(BN45=0,BN45=4),0,CHOOSE(BN45,Rollover!$I$9,Rollover!$V$9,Rollover!$AI$9)*CHOOSE(BN45,Rollover!$O$9,Rollover!$AB$9,Rollover!$AO$9)*(1+CHOOSE(BN45,Rollover!$P$9,Rollover!$AC$9,Rollover!$AP$9))^(INT(MAX(0,BN46)/12))+(1-CHOOSE(BN45,Rollover!$I$9,Rollover!$V$9,Rollover!$AI$9))*CHOOSE(BN45,Rollover!$N$9,Rollover!$AA$9,Rollover!$AN$9)*(1+Assumptions!$C$25)^(INT(MAX(0,BN46)/12)))</f>
        <v>15.979146911915622</v>
      </c>
      <c r="BO47" s="115">
        <f>IF(OR(BO45=0,BO45=4),0,CHOOSE(BO45,Rollover!$I$9,Rollover!$V$9,Rollover!$AI$9)*CHOOSE(BO45,Rollover!$O$9,Rollover!$AB$9,Rollover!$AO$9)*(1+CHOOSE(BO45,Rollover!$P$9,Rollover!$AC$9,Rollover!$AP$9))^(INT(MAX(0,BO46)/12))+(1-CHOOSE(BO45,Rollover!$I$9,Rollover!$V$9,Rollover!$AI$9))*CHOOSE(BO45,Rollover!$N$9,Rollover!$AA$9,Rollover!$AN$9)*(1+Assumptions!$C$25)^(INT(MAX(0,BO46)/12)))</f>
        <v>15.979146911915622</v>
      </c>
      <c r="BP47" s="115">
        <f>IF(OR(BP45=0,BP45=4),0,CHOOSE(BP45,Rollover!$I$9,Rollover!$V$9,Rollover!$AI$9)*CHOOSE(BP45,Rollover!$O$9,Rollover!$AB$9,Rollover!$AO$9)*(1+CHOOSE(BP45,Rollover!$P$9,Rollover!$AC$9,Rollover!$AP$9))^(INT(MAX(0,BP46)/12))+(1-CHOOSE(BP45,Rollover!$I$9,Rollover!$V$9,Rollover!$AI$9))*CHOOSE(BP45,Rollover!$N$9,Rollover!$AA$9,Rollover!$AN$9)*(1+Assumptions!$C$25)^(INT(MAX(0,BP46)/12)))</f>
        <v>15.979146911915622</v>
      </c>
      <c r="BQ47" s="115">
        <f>IF(OR(BQ45=0,BQ45=4),0,CHOOSE(BQ45,Rollover!$I$9,Rollover!$V$9,Rollover!$AI$9)*CHOOSE(BQ45,Rollover!$O$9,Rollover!$AB$9,Rollover!$AO$9)*(1+CHOOSE(BQ45,Rollover!$P$9,Rollover!$AC$9,Rollover!$AP$9))^(INT(MAX(0,BQ46)/12))+(1-CHOOSE(BQ45,Rollover!$I$9,Rollover!$V$9,Rollover!$AI$9))*CHOOSE(BQ45,Rollover!$N$9,Rollover!$AA$9,Rollover!$AN$9)*(1+Assumptions!$C$25)^(INT(MAX(0,BQ46)/12)))</f>
        <v>15.979146911915622</v>
      </c>
      <c r="BR47" s="115">
        <f>IF(OR(BR45=0,BR45=4),0,CHOOSE(BR45,Rollover!$I$9,Rollover!$V$9,Rollover!$AI$9)*CHOOSE(BR45,Rollover!$O$9,Rollover!$AB$9,Rollover!$AO$9)*(1+CHOOSE(BR45,Rollover!$P$9,Rollover!$AC$9,Rollover!$AP$9))^(INT(MAX(0,BR46)/12))+(1-CHOOSE(BR45,Rollover!$I$9,Rollover!$V$9,Rollover!$AI$9))*CHOOSE(BR45,Rollover!$N$9,Rollover!$AA$9,Rollover!$AN$9)*(1+Assumptions!$C$25)^(INT(MAX(0,BR46)/12)))</f>
        <v>15.979146911915622</v>
      </c>
      <c r="BS47" s="115">
        <f>IF(OR(BS45=0,BS45=4),0,CHOOSE(BS45,Rollover!$I$9,Rollover!$V$9,Rollover!$AI$9)*CHOOSE(BS45,Rollover!$O$9,Rollover!$AB$9,Rollover!$AO$9)*(1+CHOOSE(BS45,Rollover!$P$9,Rollover!$AC$9,Rollover!$AP$9))^(INT(MAX(0,BS46)/12))+(1-CHOOSE(BS45,Rollover!$I$9,Rollover!$V$9,Rollover!$AI$9))*CHOOSE(BS45,Rollover!$N$9,Rollover!$AA$9,Rollover!$AN$9)*(1+Assumptions!$C$25)^(INT(MAX(0,BS46)/12)))</f>
        <v>16.538417053832667</v>
      </c>
      <c r="BT47" s="115">
        <f>IF(OR(BT45=0,BT45=4),0,CHOOSE(BT45,Rollover!$I$9,Rollover!$V$9,Rollover!$AI$9)*CHOOSE(BT45,Rollover!$O$9,Rollover!$AB$9,Rollover!$AO$9)*(1+CHOOSE(BT45,Rollover!$P$9,Rollover!$AC$9,Rollover!$AP$9))^(INT(MAX(0,BT46)/12))+(1-CHOOSE(BT45,Rollover!$I$9,Rollover!$V$9,Rollover!$AI$9))*CHOOSE(BT45,Rollover!$N$9,Rollover!$AA$9,Rollover!$AN$9)*(1+Assumptions!$C$25)^(INT(MAX(0,BT46)/12)))</f>
        <v>16.538417053832667</v>
      </c>
      <c r="BU47" s="115">
        <f>IF(OR(BU45=0,BU45=4),0,CHOOSE(BU45,Rollover!$I$9,Rollover!$V$9,Rollover!$AI$9)*CHOOSE(BU45,Rollover!$O$9,Rollover!$AB$9,Rollover!$AO$9)*(1+CHOOSE(BU45,Rollover!$P$9,Rollover!$AC$9,Rollover!$AP$9))^(INT(MAX(0,BU46)/12))+(1-CHOOSE(BU45,Rollover!$I$9,Rollover!$V$9,Rollover!$AI$9))*CHOOSE(BU45,Rollover!$N$9,Rollover!$AA$9,Rollover!$AN$9)*(1+Assumptions!$C$25)^(INT(MAX(0,BU46)/12)))</f>
        <v>16.538417053832667</v>
      </c>
      <c r="BV47" s="115">
        <f>IF(OR(BV45=0,BV45=4),0,CHOOSE(BV45,Rollover!$I$9,Rollover!$V$9,Rollover!$AI$9)*CHOOSE(BV45,Rollover!$O$9,Rollover!$AB$9,Rollover!$AO$9)*(1+CHOOSE(BV45,Rollover!$P$9,Rollover!$AC$9,Rollover!$AP$9))^(INT(MAX(0,BV46)/12))+(1-CHOOSE(BV45,Rollover!$I$9,Rollover!$V$9,Rollover!$AI$9))*CHOOSE(BV45,Rollover!$N$9,Rollover!$AA$9,Rollover!$AN$9)*(1+Assumptions!$C$25)^(INT(MAX(0,BV46)/12)))</f>
        <v>16.538417053832667</v>
      </c>
      <c r="BW47" s="115">
        <f>IF(OR(BW45=0,BW45=4),0,CHOOSE(BW45,Rollover!$I$9,Rollover!$V$9,Rollover!$AI$9)*CHOOSE(BW45,Rollover!$O$9,Rollover!$AB$9,Rollover!$AO$9)*(1+CHOOSE(BW45,Rollover!$P$9,Rollover!$AC$9,Rollover!$AP$9))^(INT(MAX(0,BW46)/12))+(1-CHOOSE(BW45,Rollover!$I$9,Rollover!$V$9,Rollover!$AI$9))*CHOOSE(BW45,Rollover!$N$9,Rollover!$AA$9,Rollover!$AN$9)*(1+Assumptions!$C$25)^(INT(MAX(0,BW46)/12)))</f>
        <v>16.538417053832667</v>
      </c>
      <c r="BX47" s="115">
        <f>IF(OR(BX45=0,BX45=4),0,CHOOSE(BX45,Rollover!$I$9,Rollover!$V$9,Rollover!$AI$9)*CHOOSE(BX45,Rollover!$O$9,Rollover!$AB$9,Rollover!$AO$9)*(1+CHOOSE(BX45,Rollover!$P$9,Rollover!$AC$9,Rollover!$AP$9))^(INT(MAX(0,BX46)/12))+(1-CHOOSE(BX45,Rollover!$I$9,Rollover!$V$9,Rollover!$AI$9))*CHOOSE(BX45,Rollover!$N$9,Rollover!$AA$9,Rollover!$AN$9)*(1+Assumptions!$C$25)^(INT(MAX(0,BX46)/12)))</f>
        <v>16.538417053832667</v>
      </c>
      <c r="BY47" s="115">
        <f>IF(OR(BY45=0,BY45=4),0,CHOOSE(BY45,Rollover!$I$9,Rollover!$V$9,Rollover!$AI$9)*CHOOSE(BY45,Rollover!$O$9,Rollover!$AB$9,Rollover!$AO$9)*(1+CHOOSE(BY45,Rollover!$P$9,Rollover!$AC$9,Rollover!$AP$9))^(INT(MAX(0,BY46)/12))+(1-CHOOSE(BY45,Rollover!$I$9,Rollover!$V$9,Rollover!$AI$9))*CHOOSE(BY45,Rollover!$N$9,Rollover!$AA$9,Rollover!$AN$9)*(1+Assumptions!$C$25)^(INT(MAX(0,BY46)/12)))</f>
        <v>16.538417053832667</v>
      </c>
      <c r="BZ47" s="115">
        <f>IF(OR(BZ45=0,BZ45=4),0,CHOOSE(BZ45,Rollover!$I$9,Rollover!$V$9,Rollover!$AI$9)*CHOOSE(BZ45,Rollover!$O$9,Rollover!$AB$9,Rollover!$AO$9)*(1+CHOOSE(BZ45,Rollover!$P$9,Rollover!$AC$9,Rollover!$AP$9))^(INT(MAX(0,BZ46)/12))+(1-CHOOSE(BZ45,Rollover!$I$9,Rollover!$V$9,Rollover!$AI$9))*CHOOSE(BZ45,Rollover!$N$9,Rollover!$AA$9,Rollover!$AN$9)*(1+Assumptions!$C$25)^(INT(MAX(0,BZ46)/12)))</f>
        <v>16.538417053832667</v>
      </c>
      <c r="CA47" s="115">
        <f>IF(OR(CA45=0,CA45=4),0,CHOOSE(CA45,Rollover!$I$9,Rollover!$V$9,Rollover!$AI$9)*CHOOSE(CA45,Rollover!$O$9,Rollover!$AB$9,Rollover!$AO$9)*(1+CHOOSE(CA45,Rollover!$P$9,Rollover!$AC$9,Rollover!$AP$9))^(INT(MAX(0,CA46)/12))+(1-CHOOSE(CA45,Rollover!$I$9,Rollover!$V$9,Rollover!$AI$9))*CHOOSE(CA45,Rollover!$N$9,Rollover!$AA$9,Rollover!$AN$9)*(1+Assumptions!$C$25)^(INT(MAX(0,CA46)/12)))</f>
        <v>16.538417053832667</v>
      </c>
      <c r="CB47" s="115">
        <f>IF(OR(CB45=0,CB45=4),0,CHOOSE(CB45,Rollover!$I$9,Rollover!$V$9,Rollover!$AI$9)*CHOOSE(CB45,Rollover!$O$9,Rollover!$AB$9,Rollover!$AO$9)*(1+CHOOSE(CB45,Rollover!$P$9,Rollover!$AC$9,Rollover!$AP$9))^(INT(MAX(0,CB46)/12))+(1-CHOOSE(CB45,Rollover!$I$9,Rollover!$V$9,Rollover!$AI$9))*CHOOSE(CB45,Rollover!$N$9,Rollover!$AA$9,Rollover!$AN$9)*(1+Assumptions!$C$25)^(INT(MAX(0,CB46)/12)))</f>
        <v>16.538417053832667</v>
      </c>
      <c r="CC47" s="115">
        <f>IF(OR(CC45=0,CC45=4),0,CHOOSE(CC45,Rollover!$I$9,Rollover!$V$9,Rollover!$AI$9)*CHOOSE(CC45,Rollover!$O$9,Rollover!$AB$9,Rollover!$AO$9)*(1+CHOOSE(CC45,Rollover!$P$9,Rollover!$AC$9,Rollover!$AP$9))^(INT(MAX(0,CC46)/12))+(1-CHOOSE(CC45,Rollover!$I$9,Rollover!$V$9,Rollover!$AI$9))*CHOOSE(CC45,Rollover!$N$9,Rollover!$AA$9,Rollover!$AN$9)*(1+Assumptions!$C$25)^(INT(MAX(0,CC46)/12)))</f>
        <v>16.538417053832667</v>
      </c>
      <c r="CD47" s="115">
        <f>IF(OR(CD45=0,CD45=4),0,CHOOSE(CD45,Rollover!$I$9,Rollover!$V$9,Rollover!$AI$9)*CHOOSE(CD45,Rollover!$O$9,Rollover!$AB$9,Rollover!$AO$9)*(1+CHOOSE(CD45,Rollover!$P$9,Rollover!$AC$9,Rollover!$AP$9))^(INT(MAX(0,CD46)/12))+(1-CHOOSE(CD45,Rollover!$I$9,Rollover!$V$9,Rollover!$AI$9))*CHOOSE(CD45,Rollover!$N$9,Rollover!$AA$9,Rollover!$AN$9)*(1+Assumptions!$C$25)^(INT(MAX(0,CD46)/12)))</f>
        <v>16.538417053832667</v>
      </c>
      <c r="CE47" s="115">
        <f>IF(OR(CE45=0,CE45=4),0,CHOOSE(CE45,Rollover!$I$9,Rollover!$V$9,Rollover!$AI$9)*CHOOSE(CE45,Rollover!$O$9,Rollover!$AB$9,Rollover!$AO$9)*(1+CHOOSE(CE45,Rollover!$P$9,Rollover!$AC$9,Rollover!$AP$9))^(INT(MAX(0,CE46)/12))+(1-CHOOSE(CE45,Rollover!$I$9,Rollover!$V$9,Rollover!$AI$9))*CHOOSE(CE45,Rollover!$N$9,Rollover!$AA$9,Rollover!$AN$9)*(1+Assumptions!$C$25)^(INT(MAX(0,CE46)/12)))</f>
        <v>17.313758299670504</v>
      </c>
      <c r="CF47" s="115">
        <f>IF(OR(CF45=0,CF45=4),0,CHOOSE(CF45,Rollover!$I$9,Rollover!$V$9,Rollover!$AI$9)*CHOOSE(CF45,Rollover!$O$9,Rollover!$AB$9,Rollover!$AO$9)*(1+CHOOSE(CF45,Rollover!$P$9,Rollover!$AC$9,Rollover!$AP$9))^(INT(MAX(0,CF46)/12))+(1-CHOOSE(CF45,Rollover!$I$9,Rollover!$V$9,Rollover!$AI$9))*CHOOSE(CF45,Rollover!$N$9,Rollover!$AA$9,Rollover!$AN$9)*(1+Assumptions!$C$25)^(INT(MAX(0,CF46)/12)))</f>
        <v>17.313758299670504</v>
      </c>
      <c r="CG47" s="115">
        <f>IF(OR(CG45=0,CG45=4),0,CHOOSE(CG45,Rollover!$I$9,Rollover!$V$9,Rollover!$AI$9)*CHOOSE(CG45,Rollover!$O$9,Rollover!$AB$9,Rollover!$AO$9)*(1+CHOOSE(CG45,Rollover!$P$9,Rollover!$AC$9,Rollover!$AP$9))^(INT(MAX(0,CG46)/12))+(1-CHOOSE(CG45,Rollover!$I$9,Rollover!$V$9,Rollover!$AI$9))*CHOOSE(CG45,Rollover!$N$9,Rollover!$AA$9,Rollover!$AN$9)*(1+Assumptions!$C$25)^(INT(MAX(0,CG46)/12)))</f>
        <v>17.313758299670504</v>
      </c>
      <c r="CH47" s="115">
        <f>IF(OR(CH45=0,CH45=4),0,CHOOSE(CH45,Rollover!$I$9,Rollover!$V$9,Rollover!$AI$9)*CHOOSE(CH45,Rollover!$O$9,Rollover!$AB$9,Rollover!$AO$9)*(1+CHOOSE(CH45,Rollover!$P$9,Rollover!$AC$9,Rollover!$AP$9))^(INT(MAX(0,CH46)/12))+(1-CHOOSE(CH45,Rollover!$I$9,Rollover!$V$9,Rollover!$AI$9))*CHOOSE(CH45,Rollover!$N$9,Rollover!$AA$9,Rollover!$AN$9)*(1+Assumptions!$C$25)^(INT(MAX(0,CH46)/12)))</f>
        <v>17.313758299670504</v>
      </c>
      <c r="CI47" s="115">
        <f>IF(OR(CI45=0,CI45=4),0,CHOOSE(CI45,Rollover!$I$9,Rollover!$V$9,Rollover!$AI$9)*CHOOSE(CI45,Rollover!$O$9,Rollover!$AB$9,Rollover!$AO$9)*(1+CHOOSE(CI45,Rollover!$P$9,Rollover!$AC$9,Rollover!$AP$9))^(INT(MAX(0,CI46)/12))+(1-CHOOSE(CI45,Rollover!$I$9,Rollover!$V$9,Rollover!$AI$9))*CHOOSE(CI45,Rollover!$N$9,Rollover!$AA$9,Rollover!$AN$9)*(1+Assumptions!$C$25)^(INT(MAX(0,CI46)/12)))</f>
        <v>17.313758299670504</v>
      </c>
      <c r="CJ47" s="115">
        <f>IF(OR(CJ45=0,CJ45=4),0,CHOOSE(CJ45,Rollover!$I$9,Rollover!$V$9,Rollover!$AI$9)*CHOOSE(CJ45,Rollover!$O$9,Rollover!$AB$9,Rollover!$AO$9)*(1+CHOOSE(CJ45,Rollover!$P$9,Rollover!$AC$9,Rollover!$AP$9))^(INT(MAX(0,CJ46)/12))+(1-CHOOSE(CJ45,Rollover!$I$9,Rollover!$V$9,Rollover!$AI$9))*CHOOSE(CJ45,Rollover!$N$9,Rollover!$AA$9,Rollover!$AN$9)*(1+Assumptions!$C$25)^(INT(MAX(0,CJ46)/12)))</f>
        <v>17.313758299670504</v>
      </c>
      <c r="CK47" s="115">
        <f>IF(OR(CK45=0,CK45=4),0,CHOOSE(CK45,Rollover!$I$9,Rollover!$V$9,Rollover!$AI$9)*CHOOSE(CK45,Rollover!$O$9,Rollover!$AB$9,Rollover!$AO$9)*(1+CHOOSE(CK45,Rollover!$P$9,Rollover!$AC$9,Rollover!$AP$9))^(INT(MAX(0,CK46)/12))+(1-CHOOSE(CK45,Rollover!$I$9,Rollover!$V$9,Rollover!$AI$9))*CHOOSE(CK45,Rollover!$N$9,Rollover!$AA$9,Rollover!$AN$9)*(1+Assumptions!$C$25)^(INT(MAX(0,CK46)/12)))</f>
        <v>17.313758299670504</v>
      </c>
      <c r="CL47" s="115">
        <f>IF(OR(CL45=0,CL45=4),0,CHOOSE(CL45,Rollover!$I$9,Rollover!$V$9,Rollover!$AI$9)*CHOOSE(CL45,Rollover!$O$9,Rollover!$AB$9,Rollover!$AO$9)*(1+CHOOSE(CL45,Rollover!$P$9,Rollover!$AC$9,Rollover!$AP$9))^(INT(MAX(0,CL46)/12))+(1-CHOOSE(CL45,Rollover!$I$9,Rollover!$V$9,Rollover!$AI$9))*CHOOSE(CL45,Rollover!$N$9,Rollover!$AA$9,Rollover!$AN$9)*(1+Assumptions!$C$25)^(INT(MAX(0,CL46)/12)))</f>
        <v>17.313758299670504</v>
      </c>
      <c r="CM47" s="115">
        <f>IF(OR(CM45=0,CM45=4),0,CHOOSE(CM45,Rollover!$I$9,Rollover!$V$9,Rollover!$AI$9)*CHOOSE(CM45,Rollover!$O$9,Rollover!$AB$9,Rollover!$AO$9)*(1+CHOOSE(CM45,Rollover!$P$9,Rollover!$AC$9,Rollover!$AP$9))^(INT(MAX(0,CM46)/12))+(1-CHOOSE(CM45,Rollover!$I$9,Rollover!$V$9,Rollover!$AI$9))*CHOOSE(CM45,Rollover!$N$9,Rollover!$AA$9,Rollover!$AN$9)*(1+Assumptions!$C$25)^(INT(MAX(0,CM46)/12)))</f>
        <v>17.313758299670504</v>
      </c>
      <c r="CN47" s="115">
        <f>IF(OR(CN45=0,CN45=4),0,CHOOSE(CN45,Rollover!$I$9,Rollover!$V$9,Rollover!$AI$9)*CHOOSE(CN45,Rollover!$O$9,Rollover!$AB$9,Rollover!$AO$9)*(1+CHOOSE(CN45,Rollover!$P$9,Rollover!$AC$9,Rollover!$AP$9))^(INT(MAX(0,CN46)/12))+(1-CHOOSE(CN45,Rollover!$I$9,Rollover!$V$9,Rollover!$AI$9))*CHOOSE(CN45,Rollover!$N$9,Rollover!$AA$9,Rollover!$AN$9)*(1+Assumptions!$C$25)^(INT(MAX(0,CN46)/12)))</f>
        <v>17.313758299670504</v>
      </c>
      <c r="CO47" s="115">
        <f>IF(OR(CO45=0,CO45=4),0,CHOOSE(CO45,Rollover!$I$9,Rollover!$V$9,Rollover!$AI$9)*CHOOSE(CO45,Rollover!$O$9,Rollover!$AB$9,Rollover!$AO$9)*(1+CHOOSE(CO45,Rollover!$P$9,Rollover!$AC$9,Rollover!$AP$9))^(INT(MAX(0,CO46)/12))+(1-CHOOSE(CO45,Rollover!$I$9,Rollover!$V$9,Rollover!$AI$9))*CHOOSE(CO45,Rollover!$N$9,Rollover!$AA$9,Rollover!$AN$9)*(1+Assumptions!$C$25)^(INT(MAX(0,CO46)/12)))</f>
        <v>17.313758299670504</v>
      </c>
      <c r="CP47" s="115">
        <f>IF(OR(CP45=0,CP45=4),0,CHOOSE(CP45,Rollover!$I$9,Rollover!$V$9,Rollover!$AI$9)*CHOOSE(CP45,Rollover!$O$9,Rollover!$AB$9,Rollover!$AO$9)*(1+CHOOSE(CP45,Rollover!$P$9,Rollover!$AC$9,Rollover!$AP$9))^(INT(MAX(0,CP46)/12))+(1-CHOOSE(CP45,Rollover!$I$9,Rollover!$V$9,Rollover!$AI$9))*CHOOSE(CP45,Rollover!$N$9,Rollover!$AA$9,Rollover!$AN$9)*(1+Assumptions!$C$25)^(INT(MAX(0,CP46)/12)))</f>
        <v>17.313758299670504</v>
      </c>
      <c r="CQ47" s="115">
        <f>IF(OR(CQ45=0,CQ45=4),0,CHOOSE(CQ45,Rollover!$I$9,Rollover!$V$9,Rollover!$AI$9)*CHOOSE(CQ45,Rollover!$O$9,Rollover!$AB$9,Rollover!$AO$9)*(1+CHOOSE(CQ45,Rollover!$P$9,Rollover!$AC$9,Rollover!$AP$9))^(INT(MAX(0,CQ46)/12))+(1-CHOOSE(CQ45,Rollover!$I$9,Rollover!$V$9,Rollover!$AI$9))*CHOOSE(CQ45,Rollover!$N$9,Rollover!$AA$9,Rollover!$AN$9)*(1+Assumptions!$C$25)^(INT(MAX(0,CQ46)/12)))</f>
        <v>17.313758299670504</v>
      </c>
      <c r="CR47" s="115">
        <f>IF(OR(CR45=0,CR45=4),0,CHOOSE(CR45,Rollover!$I$9,Rollover!$V$9,Rollover!$AI$9)*CHOOSE(CR45,Rollover!$O$9,Rollover!$AB$9,Rollover!$AO$9)*(1+CHOOSE(CR45,Rollover!$P$9,Rollover!$AC$9,Rollover!$AP$9))^(INT(MAX(0,CR46)/12))+(1-CHOOSE(CR45,Rollover!$I$9,Rollover!$V$9,Rollover!$AI$9))*CHOOSE(CR45,Rollover!$N$9,Rollover!$AA$9,Rollover!$AN$9)*(1+Assumptions!$C$25)^(INT(MAX(0,CR46)/12)))</f>
        <v>17.313758299670504</v>
      </c>
      <c r="CS47" s="115">
        <f>IF(OR(CS45=0,CS45=4),0,CHOOSE(CS45,Rollover!$I$9,Rollover!$V$9,Rollover!$AI$9)*CHOOSE(CS45,Rollover!$O$9,Rollover!$AB$9,Rollover!$AO$9)*(1+CHOOSE(CS45,Rollover!$P$9,Rollover!$AC$9,Rollover!$AP$9))^(INT(MAX(0,CS46)/12))+(1-CHOOSE(CS45,Rollover!$I$9,Rollover!$V$9,Rollover!$AI$9))*CHOOSE(CS45,Rollover!$N$9,Rollover!$AA$9,Rollover!$AN$9)*(1+Assumptions!$C$25)^(INT(MAX(0,CS46)/12)))</f>
        <v>17.919739840158968</v>
      </c>
      <c r="CT47" s="115">
        <f>IF(OR(CT45=0,CT45=4),0,CHOOSE(CT45,Rollover!$I$9,Rollover!$V$9,Rollover!$AI$9)*CHOOSE(CT45,Rollover!$O$9,Rollover!$AB$9,Rollover!$AO$9)*(1+CHOOSE(CT45,Rollover!$P$9,Rollover!$AC$9,Rollover!$AP$9))^(INT(MAX(0,CT46)/12))+(1-CHOOSE(CT45,Rollover!$I$9,Rollover!$V$9,Rollover!$AI$9))*CHOOSE(CT45,Rollover!$N$9,Rollover!$AA$9,Rollover!$AN$9)*(1+Assumptions!$C$25)^(INT(MAX(0,CT46)/12)))</f>
        <v>17.919739840158968</v>
      </c>
      <c r="CU47" s="115">
        <f>IF(OR(CU45=0,CU45=4),0,CHOOSE(CU45,Rollover!$I$9,Rollover!$V$9,Rollover!$AI$9)*CHOOSE(CU45,Rollover!$O$9,Rollover!$AB$9,Rollover!$AO$9)*(1+CHOOSE(CU45,Rollover!$P$9,Rollover!$AC$9,Rollover!$AP$9))^(INT(MAX(0,CU46)/12))+(1-CHOOSE(CU45,Rollover!$I$9,Rollover!$V$9,Rollover!$AI$9))*CHOOSE(CU45,Rollover!$N$9,Rollover!$AA$9,Rollover!$AN$9)*(1+Assumptions!$C$25)^(INT(MAX(0,CU46)/12)))</f>
        <v>17.919739840158968</v>
      </c>
      <c r="CV47" s="115">
        <f>IF(OR(CV45=0,CV45=4),0,CHOOSE(CV45,Rollover!$I$9,Rollover!$V$9,Rollover!$AI$9)*CHOOSE(CV45,Rollover!$O$9,Rollover!$AB$9,Rollover!$AO$9)*(1+CHOOSE(CV45,Rollover!$P$9,Rollover!$AC$9,Rollover!$AP$9))^(INT(MAX(0,CV46)/12))+(1-CHOOSE(CV45,Rollover!$I$9,Rollover!$V$9,Rollover!$AI$9))*CHOOSE(CV45,Rollover!$N$9,Rollover!$AA$9,Rollover!$AN$9)*(1+Assumptions!$C$25)^(INT(MAX(0,CV46)/12)))</f>
        <v>17.919739840158968</v>
      </c>
      <c r="CW47" s="115">
        <f>IF(OR(CW45=0,CW45=4),0,CHOOSE(CW45,Rollover!$I$9,Rollover!$V$9,Rollover!$AI$9)*CHOOSE(CW45,Rollover!$O$9,Rollover!$AB$9,Rollover!$AO$9)*(1+CHOOSE(CW45,Rollover!$P$9,Rollover!$AC$9,Rollover!$AP$9))^(INT(MAX(0,CW46)/12))+(1-CHOOSE(CW45,Rollover!$I$9,Rollover!$V$9,Rollover!$AI$9))*CHOOSE(CW45,Rollover!$N$9,Rollover!$AA$9,Rollover!$AN$9)*(1+Assumptions!$C$25)^(INT(MAX(0,CW46)/12)))</f>
        <v>17.919739840158968</v>
      </c>
      <c r="CX47" s="115">
        <f>IF(OR(CX45=0,CX45=4),0,CHOOSE(CX45,Rollover!$I$9,Rollover!$V$9,Rollover!$AI$9)*CHOOSE(CX45,Rollover!$O$9,Rollover!$AB$9,Rollover!$AO$9)*(1+CHOOSE(CX45,Rollover!$P$9,Rollover!$AC$9,Rollover!$AP$9))^(INT(MAX(0,CX46)/12))+(1-CHOOSE(CX45,Rollover!$I$9,Rollover!$V$9,Rollover!$AI$9))*CHOOSE(CX45,Rollover!$N$9,Rollover!$AA$9,Rollover!$AN$9)*(1+Assumptions!$C$25)^(INT(MAX(0,CX46)/12)))</f>
        <v>17.919739840158968</v>
      </c>
      <c r="CY47" s="115">
        <f>IF(OR(CY45=0,CY45=4),0,CHOOSE(CY45,Rollover!$I$9,Rollover!$V$9,Rollover!$AI$9)*CHOOSE(CY45,Rollover!$O$9,Rollover!$AB$9,Rollover!$AO$9)*(1+CHOOSE(CY45,Rollover!$P$9,Rollover!$AC$9,Rollover!$AP$9))^(INT(MAX(0,CY46)/12))+(1-CHOOSE(CY45,Rollover!$I$9,Rollover!$V$9,Rollover!$AI$9))*CHOOSE(CY45,Rollover!$N$9,Rollover!$AA$9,Rollover!$AN$9)*(1+Assumptions!$C$25)^(INT(MAX(0,CY46)/12)))</f>
        <v>17.919739840158968</v>
      </c>
      <c r="CZ47" s="115">
        <f>IF(OR(CZ45=0,CZ45=4),0,CHOOSE(CZ45,Rollover!$I$9,Rollover!$V$9,Rollover!$AI$9)*CHOOSE(CZ45,Rollover!$O$9,Rollover!$AB$9,Rollover!$AO$9)*(1+CHOOSE(CZ45,Rollover!$P$9,Rollover!$AC$9,Rollover!$AP$9))^(INT(MAX(0,CZ46)/12))+(1-CHOOSE(CZ45,Rollover!$I$9,Rollover!$V$9,Rollover!$AI$9))*CHOOSE(CZ45,Rollover!$N$9,Rollover!$AA$9,Rollover!$AN$9)*(1+Assumptions!$C$25)^(INT(MAX(0,CZ46)/12)))</f>
        <v>17.919739840158968</v>
      </c>
      <c r="DA47" s="115">
        <f>IF(OR(DA45=0,DA45=4),0,CHOOSE(DA45,Rollover!$I$9,Rollover!$V$9,Rollover!$AI$9)*CHOOSE(DA45,Rollover!$O$9,Rollover!$AB$9,Rollover!$AO$9)*(1+CHOOSE(DA45,Rollover!$P$9,Rollover!$AC$9,Rollover!$AP$9))^(INT(MAX(0,DA46)/12))+(1-CHOOSE(DA45,Rollover!$I$9,Rollover!$V$9,Rollover!$AI$9))*CHOOSE(DA45,Rollover!$N$9,Rollover!$AA$9,Rollover!$AN$9)*(1+Assumptions!$C$25)^(INT(MAX(0,DA46)/12)))</f>
        <v>17.919739840158968</v>
      </c>
      <c r="DB47" s="115">
        <f>IF(OR(DB45=0,DB45=4),0,CHOOSE(DB45,Rollover!$I$9,Rollover!$V$9,Rollover!$AI$9)*CHOOSE(DB45,Rollover!$O$9,Rollover!$AB$9,Rollover!$AO$9)*(1+CHOOSE(DB45,Rollover!$P$9,Rollover!$AC$9,Rollover!$AP$9))^(INT(MAX(0,DB46)/12))+(1-CHOOSE(DB45,Rollover!$I$9,Rollover!$V$9,Rollover!$AI$9))*CHOOSE(DB45,Rollover!$N$9,Rollover!$AA$9,Rollover!$AN$9)*(1+Assumptions!$C$25)^(INT(MAX(0,DB46)/12)))</f>
        <v>17.919739840158968</v>
      </c>
      <c r="DC47" s="115">
        <f>IF(OR(DC45=0,DC45=4),0,CHOOSE(DC45,Rollover!$I$9,Rollover!$V$9,Rollover!$AI$9)*CHOOSE(DC45,Rollover!$O$9,Rollover!$AB$9,Rollover!$AO$9)*(1+CHOOSE(DC45,Rollover!$P$9,Rollover!$AC$9,Rollover!$AP$9))^(INT(MAX(0,DC46)/12))+(1-CHOOSE(DC45,Rollover!$I$9,Rollover!$V$9,Rollover!$AI$9))*CHOOSE(DC45,Rollover!$N$9,Rollover!$AA$9,Rollover!$AN$9)*(1+Assumptions!$C$25)^(INT(MAX(0,DC46)/12)))</f>
        <v>17.919739840158968</v>
      </c>
      <c r="DD47" s="115">
        <f>IF(OR(DD45=0,DD45=4),0,CHOOSE(DD45,Rollover!$I$9,Rollover!$V$9,Rollover!$AI$9)*CHOOSE(DD45,Rollover!$O$9,Rollover!$AB$9,Rollover!$AO$9)*(1+CHOOSE(DD45,Rollover!$P$9,Rollover!$AC$9,Rollover!$AP$9))^(INT(MAX(0,DD46)/12))+(1-CHOOSE(DD45,Rollover!$I$9,Rollover!$V$9,Rollover!$AI$9))*CHOOSE(DD45,Rollover!$N$9,Rollover!$AA$9,Rollover!$AN$9)*(1+Assumptions!$C$25)^(INT(MAX(0,DD46)/12)))</f>
        <v>17.919739840158968</v>
      </c>
      <c r="DE47" s="115">
        <f>IF(OR(DE45=0,DE45=4),0,CHOOSE(DE45,Rollover!$I$9,Rollover!$V$9,Rollover!$AI$9)*CHOOSE(DE45,Rollover!$O$9,Rollover!$AB$9,Rollover!$AO$9)*(1+CHOOSE(DE45,Rollover!$P$9,Rollover!$AC$9,Rollover!$AP$9))^(INT(MAX(0,DE46)/12))+(1-CHOOSE(DE45,Rollover!$I$9,Rollover!$V$9,Rollover!$AI$9))*CHOOSE(DE45,Rollover!$N$9,Rollover!$AA$9,Rollover!$AN$9)*(1+Assumptions!$C$25)^(INT(MAX(0,DE46)/12)))</f>
        <v>18.546930734564533</v>
      </c>
      <c r="DF47" s="115">
        <f>IF(OR(DF45=0,DF45=4),0,CHOOSE(DF45,Rollover!$I$9,Rollover!$V$9,Rollover!$AI$9)*CHOOSE(DF45,Rollover!$O$9,Rollover!$AB$9,Rollover!$AO$9)*(1+CHOOSE(DF45,Rollover!$P$9,Rollover!$AC$9,Rollover!$AP$9))^(INT(MAX(0,DF46)/12))+(1-CHOOSE(DF45,Rollover!$I$9,Rollover!$V$9,Rollover!$AI$9))*CHOOSE(DF45,Rollover!$N$9,Rollover!$AA$9,Rollover!$AN$9)*(1+Assumptions!$C$25)^(INT(MAX(0,DF46)/12)))</f>
        <v>18.546930734564533</v>
      </c>
      <c r="DG47" s="115">
        <f>IF(OR(DG45=0,DG45=4),0,CHOOSE(DG45,Rollover!$I$9,Rollover!$V$9,Rollover!$AI$9)*CHOOSE(DG45,Rollover!$O$9,Rollover!$AB$9,Rollover!$AO$9)*(1+CHOOSE(DG45,Rollover!$P$9,Rollover!$AC$9,Rollover!$AP$9))^(INT(MAX(0,DG46)/12))+(1-CHOOSE(DG45,Rollover!$I$9,Rollover!$V$9,Rollover!$AI$9))*CHOOSE(DG45,Rollover!$N$9,Rollover!$AA$9,Rollover!$AN$9)*(1+Assumptions!$C$25)^(INT(MAX(0,DG46)/12)))</f>
        <v>18.546930734564533</v>
      </c>
      <c r="DH47" s="115">
        <f>IF(OR(DH45=0,DH45=4),0,CHOOSE(DH45,Rollover!$I$9,Rollover!$V$9,Rollover!$AI$9)*CHOOSE(DH45,Rollover!$O$9,Rollover!$AB$9,Rollover!$AO$9)*(1+CHOOSE(DH45,Rollover!$P$9,Rollover!$AC$9,Rollover!$AP$9))^(INT(MAX(0,DH46)/12))+(1-CHOOSE(DH45,Rollover!$I$9,Rollover!$V$9,Rollover!$AI$9))*CHOOSE(DH45,Rollover!$N$9,Rollover!$AA$9,Rollover!$AN$9)*(1+Assumptions!$C$25)^(INT(MAX(0,DH46)/12)))</f>
        <v>18.546930734564533</v>
      </c>
      <c r="DI47" s="115">
        <f>IF(OR(DI45=0,DI45=4),0,CHOOSE(DI45,Rollover!$I$9,Rollover!$V$9,Rollover!$AI$9)*CHOOSE(DI45,Rollover!$O$9,Rollover!$AB$9,Rollover!$AO$9)*(1+CHOOSE(DI45,Rollover!$P$9,Rollover!$AC$9,Rollover!$AP$9))^(INT(MAX(0,DI46)/12))+(1-CHOOSE(DI45,Rollover!$I$9,Rollover!$V$9,Rollover!$AI$9))*CHOOSE(DI45,Rollover!$N$9,Rollover!$AA$9,Rollover!$AN$9)*(1+Assumptions!$C$25)^(INT(MAX(0,DI46)/12)))</f>
        <v>18.546930734564533</v>
      </c>
      <c r="DJ47" s="115">
        <f>IF(OR(DJ45=0,DJ45=4),0,CHOOSE(DJ45,Rollover!$I$9,Rollover!$V$9,Rollover!$AI$9)*CHOOSE(DJ45,Rollover!$O$9,Rollover!$AB$9,Rollover!$AO$9)*(1+CHOOSE(DJ45,Rollover!$P$9,Rollover!$AC$9,Rollover!$AP$9))^(INT(MAX(0,DJ46)/12))+(1-CHOOSE(DJ45,Rollover!$I$9,Rollover!$V$9,Rollover!$AI$9))*CHOOSE(DJ45,Rollover!$N$9,Rollover!$AA$9,Rollover!$AN$9)*(1+Assumptions!$C$25)^(INT(MAX(0,DJ46)/12)))</f>
        <v>18.546930734564533</v>
      </c>
      <c r="DK47" s="115">
        <f>IF(OR(DK45=0,DK45=4),0,CHOOSE(DK45,Rollover!$I$9,Rollover!$V$9,Rollover!$AI$9)*CHOOSE(DK45,Rollover!$O$9,Rollover!$AB$9,Rollover!$AO$9)*(1+CHOOSE(DK45,Rollover!$P$9,Rollover!$AC$9,Rollover!$AP$9))^(INT(MAX(0,DK46)/12))+(1-CHOOSE(DK45,Rollover!$I$9,Rollover!$V$9,Rollover!$AI$9))*CHOOSE(DK45,Rollover!$N$9,Rollover!$AA$9,Rollover!$AN$9)*(1+Assumptions!$C$25)^(INT(MAX(0,DK46)/12)))</f>
        <v>18.546930734564533</v>
      </c>
      <c r="DL47" s="115">
        <f>IF(OR(DL45=0,DL45=4),0,CHOOSE(DL45,Rollover!$I$9,Rollover!$V$9,Rollover!$AI$9)*CHOOSE(DL45,Rollover!$O$9,Rollover!$AB$9,Rollover!$AO$9)*(1+CHOOSE(DL45,Rollover!$P$9,Rollover!$AC$9,Rollover!$AP$9))^(INT(MAX(0,DL46)/12))+(1-CHOOSE(DL45,Rollover!$I$9,Rollover!$V$9,Rollover!$AI$9))*CHOOSE(DL45,Rollover!$N$9,Rollover!$AA$9,Rollover!$AN$9)*(1+Assumptions!$C$25)^(INT(MAX(0,DL46)/12)))</f>
        <v>18.546930734564533</v>
      </c>
      <c r="DM47" s="115">
        <f>IF(OR(DM45=0,DM45=4),0,CHOOSE(DM45,Rollover!$I$9,Rollover!$V$9,Rollover!$AI$9)*CHOOSE(DM45,Rollover!$O$9,Rollover!$AB$9,Rollover!$AO$9)*(1+CHOOSE(DM45,Rollover!$P$9,Rollover!$AC$9,Rollover!$AP$9))^(INT(MAX(0,DM46)/12))+(1-CHOOSE(DM45,Rollover!$I$9,Rollover!$V$9,Rollover!$AI$9))*CHOOSE(DM45,Rollover!$N$9,Rollover!$AA$9,Rollover!$AN$9)*(1+Assumptions!$C$25)^(INT(MAX(0,DM46)/12)))</f>
        <v>18.546930734564533</v>
      </c>
      <c r="DN47" s="115">
        <f>IF(OR(DN45=0,DN45=4),0,CHOOSE(DN45,Rollover!$I$9,Rollover!$V$9,Rollover!$AI$9)*CHOOSE(DN45,Rollover!$O$9,Rollover!$AB$9,Rollover!$AO$9)*(1+CHOOSE(DN45,Rollover!$P$9,Rollover!$AC$9,Rollover!$AP$9))^(INT(MAX(0,DN46)/12))+(1-CHOOSE(DN45,Rollover!$I$9,Rollover!$V$9,Rollover!$AI$9))*CHOOSE(DN45,Rollover!$N$9,Rollover!$AA$9,Rollover!$AN$9)*(1+Assumptions!$C$25)^(INT(MAX(0,DN46)/12)))</f>
        <v>18.546930734564533</v>
      </c>
      <c r="DO47" s="115">
        <f>IF(OR(DO45=0,DO45=4),0,CHOOSE(DO45,Rollover!$I$9,Rollover!$V$9,Rollover!$AI$9)*CHOOSE(DO45,Rollover!$O$9,Rollover!$AB$9,Rollover!$AO$9)*(1+CHOOSE(DO45,Rollover!$P$9,Rollover!$AC$9,Rollover!$AP$9))^(INT(MAX(0,DO46)/12))+(1-CHOOSE(DO45,Rollover!$I$9,Rollover!$V$9,Rollover!$AI$9))*CHOOSE(DO45,Rollover!$N$9,Rollover!$AA$9,Rollover!$AN$9)*(1+Assumptions!$C$25)^(INT(MAX(0,DO46)/12)))</f>
        <v>18.546930734564533</v>
      </c>
      <c r="DP47" s="115">
        <f>IF(OR(DP45=0,DP45=4),0,CHOOSE(DP45,Rollover!$I$9,Rollover!$V$9,Rollover!$AI$9)*CHOOSE(DP45,Rollover!$O$9,Rollover!$AB$9,Rollover!$AO$9)*(1+CHOOSE(DP45,Rollover!$P$9,Rollover!$AC$9,Rollover!$AP$9))^(INT(MAX(0,DP46)/12))+(1-CHOOSE(DP45,Rollover!$I$9,Rollover!$V$9,Rollover!$AI$9))*CHOOSE(DP45,Rollover!$N$9,Rollover!$AA$9,Rollover!$AN$9)*(1+Assumptions!$C$25)^(INT(MAX(0,DP46)/12)))</f>
        <v>18.546930734564533</v>
      </c>
      <c r="DQ47" s="115">
        <f>IF(OR(DQ45=0,DQ45=4),0,CHOOSE(DQ45,Rollover!$I$9,Rollover!$V$9,Rollover!$AI$9)*CHOOSE(DQ45,Rollover!$O$9,Rollover!$AB$9,Rollover!$AO$9)*(1+CHOOSE(DQ45,Rollover!$P$9,Rollover!$AC$9,Rollover!$AP$9))^(INT(MAX(0,DQ46)/12))+(1-CHOOSE(DQ45,Rollover!$I$9,Rollover!$V$9,Rollover!$AI$9))*CHOOSE(DQ45,Rollover!$N$9,Rollover!$AA$9,Rollover!$AN$9)*(1+Assumptions!$C$25)^(INT(MAX(0,DQ46)/12)))</f>
        <v>19.196073310274286</v>
      </c>
      <c r="DR47" s="115">
        <f>IF(OR(DR45=0,DR45=4),0,CHOOSE(DR45,Rollover!$I$9,Rollover!$V$9,Rollover!$AI$9)*CHOOSE(DR45,Rollover!$O$9,Rollover!$AB$9,Rollover!$AO$9)*(1+CHOOSE(DR45,Rollover!$P$9,Rollover!$AC$9,Rollover!$AP$9))^(INT(MAX(0,DR46)/12))+(1-CHOOSE(DR45,Rollover!$I$9,Rollover!$V$9,Rollover!$AI$9))*CHOOSE(DR45,Rollover!$N$9,Rollover!$AA$9,Rollover!$AN$9)*(1+Assumptions!$C$25)^(INT(MAX(0,DR46)/12)))</f>
        <v>19.196073310274286</v>
      </c>
      <c r="DS47" s="115">
        <f>IF(OR(DS45=0,DS45=4),0,CHOOSE(DS45,Rollover!$I$9,Rollover!$V$9,Rollover!$AI$9)*CHOOSE(DS45,Rollover!$O$9,Rollover!$AB$9,Rollover!$AO$9)*(1+CHOOSE(DS45,Rollover!$P$9,Rollover!$AC$9,Rollover!$AP$9))^(INT(MAX(0,DS46)/12))+(1-CHOOSE(DS45,Rollover!$I$9,Rollover!$V$9,Rollover!$AI$9))*CHOOSE(DS45,Rollover!$N$9,Rollover!$AA$9,Rollover!$AN$9)*(1+Assumptions!$C$25)^(INT(MAX(0,DS46)/12)))</f>
        <v>19.196073310274286</v>
      </c>
      <c r="DT47" s="115">
        <f>IF(OR(DT45=0,DT45=4),0,CHOOSE(DT45,Rollover!$I$9,Rollover!$V$9,Rollover!$AI$9)*CHOOSE(DT45,Rollover!$O$9,Rollover!$AB$9,Rollover!$AO$9)*(1+CHOOSE(DT45,Rollover!$P$9,Rollover!$AC$9,Rollover!$AP$9))^(INT(MAX(0,DT46)/12))+(1-CHOOSE(DT45,Rollover!$I$9,Rollover!$V$9,Rollover!$AI$9))*CHOOSE(DT45,Rollover!$N$9,Rollover!$AA$9,Rollover!$AN$9)*(1+Assumptions!$C$25)^(INT(MAX(0,DT46)/12)))</f>
        <v>19.196073310274286</v>
      </c>
      <c r="DU47" s="115">
        <f>IF(OR(DU45=0,DU45=4),0,CHOOSE(DU45,Rollover!$I$9,Rollover!$V$9,Rollover!$AI$9)*CHOOSE(DU45,Rollover!$O$9,Rollover!$AB$9,Rollover!$AO$9)*(1+CHOOSE(DU45,Rollover!$P$9,Rollover!$AC$9,Rollover!$AP$9))^(INT(MAX(0,DU46)/12))+(1-CHOOSE(DU45,Rollover!$I$9,Rollover!$V$9,Rollover!$AI$9))*CHOOSE(DU45,Rollover!$N$9,Rollover!$AA$9,Rollover!$AN$9)*(1+Assumptions!$C$25)^(INT(MAX(0,DU46)/12)))</f>
        <v>19.196073310274286</v>
      </c>
      <c r="DV47" s="115">
        <f>IF(OR(DV45=0,DV45=4),0,CHOOSE(DV45,Rollover!$I$9,Rollover!$V$9,Rollover!$AI$9)*CHOOSE(DV45,Rollover!$O$9,Rollover!$AB$9,Rollover!$AO$9)*(1+CHOOSE(DV45,Rollover!$P$9,Rollover!$AC$9,Rollover!$AP$9))^(INT(MAX(0,DV46)/12))+(1-CHOOSE(DV45,Rollover!$I$9,Rollover!$V$9,Rollover!$AI$9))*CHOOSE(DV45,Rollover!$N$9,Rollover!$AA$9,Rollover!$AN$9)*(1+Assumptions!$C$25)^(INT(MAX(0,DV46)/12)))</f>
        <v>19.196073310274286</v>
      </c>
      <c r="DW47" s="115">
        <f>IF(OR(DW45=0,DW45=4),0,CHOOSE(DW45,Rollover!$I$9,Rollover!$V$9,Rollover!$AI$9)*CHOOSE(DW45,Rollover!$O$9,Rollover!$AB$9,Rollover!$AO$9)*(1+CHOOSE(DW45,Rollover!$P$9,Rollover!$AC$9,Rollover!$AP$9))^(INT(MAX(0,DW46)/12))+(1-CHOOSE(DW45,Rollover!$I$9,Rollover!$V$9,Rollover!$AI$9))*CHOOSE(DW45,Rollover!$N$9,Rollover!$AA$9,Rollover!$AN$9)*(1+Assumptions!$C$25)^(INT(MAX(0,DW46)/12)))</f>
        <v>19.196073310274286</v>
      </c>
      <c r="DX47" s="115">
        <f>IF(OR(DX45=0,DX45=4),0,CHOOSE(DX45,Rollover!$I$9,Rollover!$V$9,Rollover!$AI$9)*CHOOSE(DX45,Rollover!$O$9,Rollover!$AB$9,Rollover!$AO$9)*(1+CHOOSE(DX45,Rollover!$P$9,Rollover!$AC$9,Rollover!$AP$9))^(INT(MAX(0,DX46)/12))+(1-CHOOSE(DX45,Rollover!$I$9,Rollover!$V$9,Rollover!$AI$9))*CHOOSE(DX45,Rollover!$N$9,Rollover!$AA$9,Rollover!$AN$9)*(1+Assumptions!$C$25)^(INT(MAX(0,DX46)/12)))</f>
        <v>19.196073310274286</v>
      </c>
      <c r="DY47" s="115">
        <f>IF(OR(DY45=0,DY45=4),0,CHOOSE(DY45,Rollover!$I$9,Rollover!$V$9,Rollover!$AI$9)*CHOOSE(DY45,Rollover!$O$9,Rollover!$AB$9,Rollover!$AO$9)*(1+CHOOSE(DY45,Rollover!$P$9,Rollover!$AC$9,Rollover!$AP$9))^(INT(MAX(0,DY46)/12))+(1-CHOOSE(DY45,Rollover!$I$9,Rollover!$V$9,Rollover!$AI$9))*CHOOSE(DY45,Rollover!$N$9,Rollover!$AA$9,Rollover!$AN$9)*(1+Assumptions!$C$25)^(INT(MAX(0,DY46)/12)))</f>
        <v>19.196073310274286</v>
      </c>
      <c r="DZ47" s="115">
        <f>IF(OR(DZ45=0,DZ45=4),0,CHOOSE(DZ45,Rollover!$I$9,Rollover!$V$9,Rollover!$AI$9)*CHOOSE(DZ45,Rollover!$O$9,Rollover!$AB$9,Rollover!$AO$9)*(1+CHOOSE(DZ45,Rollover!$P$9,Rollover!$AC$9,Rollover!$AP$9))^(INT(MAX(0,DZ46)/12))+(1-CHOOSE(DZ45,Rollover!$I$9,Rollover!$V$9,Rollover!$AI$9))*CHOOSE(DZ45,Rollover!$N$9,Rollover!$AA$9,Rollover!$AN$9)*(1+Assumptions!$C$25)^(INT(MAX(0,DZ46)/12)))</f>
        <v>19.196073310274286</v>
      </c>
      <c r="EA47" s="115">
        <f>IF(OR(EA45=0,EA45=4),0,CHOOSE(EA45,Rollover!$I$9,Rollover!$V$9,Rollover!$AI$9)*CHOOSE(EA45,Rollover!$O$9,Rollover!$AB$9,Rollover!$AO$9)*(1+CHOOSE(EA45,Rollover!$P$9,Rollover!$AC$9,Rollover!$AP$9))^(INT(MAX(0,EA46)/12))+(1-CHOOSE(EA45,Rollover!$I$9,Rollover!$V$9,Rollover!$AI$9))*CHOOSE(EA45,Rollover!$N$9,Rollover!$AA$9,Rollover!$AN$9)*(1+Assumptions!$C$25)^(INT(MAX(0,EA46)/12)))</f>
        <v>19.196073310274286</v>
      </c>
      <c r="EB47" s="115">
        <f>IF(OR(EB45=0,EB45=4),0,CHOOSE(EB45,Rollover!$I$9,Rollover!$V$9,Rollover!$AI$9)*CHOOSE(EB45,Rollover!$O$9,Rollover!$AB$9,Rollover!$AO$9)*(1+CHOOSE(EB45,Rollover!$P$9,Rollover!$AC$9,Rollover!$AP$9))^(INT(MAX(0,EB46)/12))+(1-CHOOSE(EB45,Rollover!$I$9,Rollover!$V$9,Rollover!$AI$9))*CHOOSE(EB45,Rollover!$N$9,Rollover!$AA$9,Rollover!$AN$9)*(1+Assumptions!$C$25)^(INT(MAX(0,EB46)/12)))</f>
        <v>19.196073310274286</v>
      </c>
      <c r="EC47" s="115">
        <f>IF(OR(EC45=0,EC45=4),0,CHOOSE(EC45,Rollover!$I$9,Rollover!$V$9,Rollover!$AI$9)*CHOOSE(EC45,Rollover!$O$9,Rollover!$AB$9,Rollover!$AO$9)*(1+CHOOSE(EC45,Rollover!$P$9,Rollover!$AC$9,Rollover!$AP$9))^(INT(MAX(0,EC46)/12))+(1-CHOOSE(EC45,Rollover!$I$9,Rollover!$V$9,Rollover!$AI$9))*CHOOSE(EC45,Rollover!$N$9,Rollover!$AA$9,Rollover!$AN$9)*(1+Assumptions!$C$25)^(INT(MAX(0,EC46)/12)))</f>
        <v>19.867935876133885</v>
      </c>
      <c r="ED47" s="115">
        <f>IF(OR(ED45=0,ED45=4),0,CHOOSE(ED45,Rollover!$I$9,Rollover!$V$9,Rollover!$AI$9)*CHOOSE(ED45,Rollover!$O$9,Rollover!$AB$9,Rollover!$AO$9)*(1+CHOOSE(ED45,Rollover!$P$9,Rollover!$AC$9,Rollover!$AP$9))^(INT(MAX(0,ED46)/12))+(1-CHOOSE(ED45,Rollover!$I$9,Rollover!$V$9,Rollover!$AI$9))*CHOOSE(ED45,Rollover!$N$9,Rollover!$AA$9,Rollover!$AN$9)*(1+Assumptions!$C$25)^(INT(MAX(0,ED46)/12)))</f>
        <v>19.867935876133885</v>
      </c>
      <c r="EE47" s="115">
        <f>IF(OR(EE45=0,EE45=4),0,CHOOSE(EE45,Rollover!$I$9,Rollover!$V$9,Rollover!$AI$9)*CHOOSE(EE45,Rollover!$O$9,Rollover!$AB$9,Rollover!$AO$9)*(1+CHOOSE(EE45,Rollover!$P$9,Rollover!$AC$9,Rollover!$AP$9))^(INT(MAX(0,EE46)/12))+(1-CHOOSE(EE45,Rollover!$I$9,Rollover!$V$9,Rollover!$AI$9))*CHOOSE(EE45,Rollover!$N$9,Rollover!$AA$9,Rollover!$AN$9)*(1+Assumptions!$C$25)^(INT(MAX(0,EE46)/12)))</f>
        <v>19.867935876133885</v>
      </c>
      <c r="EF47" s="115">
        <f>IF(OR(EF45=0,EF45=4),0,CHOOSE(EF45,Rollover!$I$9,Rollover!$V$9,Rollover!$AI$9)*CHOOSE(EF45,Rollover!$O$9,Rollover!$AB$9,Rollover!$AO$9)*(1+CHOOSE(EF45,Rollover!$P$9,Rollover!$AC$9,Rollover!$AP$9))^(INT(MAX(0,EF46)/12))+(1-CHOOSE(EF45,Rollover!$I$9,Rollover!$V$9,Rollover!$AI$9))*CHOOSE(EF45,Rollover!$N$9,Rollover!$AA$9,Rollover!$AN$9)*(1+Assumptions!$C$25)^(INT(MAX(0,EF46)/12)))</f>
        <v>19.867935876133885</v>
      </c>
      <c r="EG47" s="115">
        <f>IF(OR(EG45=0,EG45=4),0,CHOOSE(EG45,Rollover!$I$9,Rollover!$V$9,Rollover!$AI$9)*CHOOSE(EG45,Rollover!$O$9,Rollover!$AB$9,Rollover!$AO$9)*(1+CHOOSE(EG45,Rollover!$P$9,Rollover!$AC$9,Rollover!$AP$9))^(INT(MAX(0,EG46)/12))+(1-CHOOSE(EG45,Rollover!$I$9,Rollover!$V$9,Rollover!$AI$9))*CHOOSE(EG45,Rollover!$N$9,Rollover!$AA$9,Rollover!$AN$9)*(1+Assumptions!$C$25)^(INT(MAX(0,EG46)/12)))</f>
        <v>19.867935876133885</v>
      </c>
      <c r="EH47" s="115">
        <f>IF(OR(EH45=0,EH45=4),0,CHOOSE(EH45,Rollover!$I$9,Rollover!$V$9,Rollover!$AI$9)*CHOOSE(EH45,Rollover!$O$9,Rollover!$AB$9,Rollover!$AO$9)*(1+CHOOSE(EH45,Rollover!$P$9,Rollover!$AC$9,Rollover!$AP$9))^(INT(MAX(0,EH46)/12))+(1-CHOOSE(EH45,Rollover!$I$9,Rollover!$V$9,Rollover!$AI$9))*CHOOSE(EH45,Rollover!$N$9,Rollover!$AA$9,Rollover!$AN$9)*(1+Assumptions!$C$25)^(INT(MAX(0,EH46)/12)))</f>
        <v>19.867935876133885</v>
      </c>
      <c r="EI47" s="115">
        <f>IF(OR(EI45=0,EI45=4),0,CHOOSE(EI45,Rollover!$I$9,Rollover!$V$9,Rollover!$AI$9)*CHOOSE(EI45,Rollover!$O$9,Rollover!$AB$9,Rollover!$AO$9)*(1+CHOOSE(EI45,Rollover!$P$9,Rollover!$AC$9,Rollover!$AP$9))^(INT(MAX(0,EI46)/12))+(1-CHOOSE(EI45,Rollover!$I$9,Rollover!$V$9,Rollover!$AI$9))*CHOOSE(EI45,Rollover!$N$9,Rollover!$AA$9,Rollover!$AN$9)*(1+Assumptions!$C$25)^(INT(MAX(0,EI46)/12)))</f>
        <v>19.867935876133885</v>
      </c>
    </row>
    <row r="48">
      <c r="B48" t="s" s="23">
        <v>393</v>
      </c>
      <c r="C48" t="s" s="118">
        <v>13</v>
      </c>
      <c r="D48" t="s" s="118">
        <v>430</v>
      </c>
      <c r="H48" s="95">
        <f>IF(H45=0,'Rent Roll'!$G$9*SUMIFS('Rent Schedules'!$I$6:$I$122,'Rent Schedules'!$B$6:$B$122,$C48,'Rent Schedules'!$D$6:$D$122,"In effect",'Rent Schedules'!$E$6:$E$122,"&lt;="&amp;H$6,'Rent Schedules'!$F$6:$F$122,"&gt;="&amp;H$6),0)</f>
        <v>8646</v>
      </c>
      <c r="I48" s="95">
        <f>IF(I45=0,'Rent Roll'!$G$9*SUMIFS('Rent Schedules'!$I$6:$I$122,'Rent Schedules'!$B$6:$B$122,$C48,'Rent Schedules'!$D$6:$D$122,"In effect",'Rent Schedules'!$E$6:$E$122,"&lt;="&amp;I$6,'Rent Schedules'!$F$6:$F$122,"&gt;="&amp;I$6),0)</f>
        <v>8952</v>
      </c>
      <c r="J48" s="95">
        <f>IF(J45=0,'Rent Roll'!$G$9*SUMIFS('Rent Schedules'!$I$6:$I$122,'Rent Schedules'!$B$6:$B$122,$C48,'Rent Schedules'!$D$6:$D$122,"In effect",'Rent Schedules'!$E$6:$E$122,"&lt;="&amp;J$6,'Rent Schedules'!$F$6:$F$122,"&gt;="&amp;J$6),0)</f>
        <v>8952</v>
      </c>
      <c r="K48" s="95">
        <f>IF(K45=0,'Rent Roll'!$G$9*SUMIFS('Rent Schedules'!$I$6:$I$122,'Rent Schedules'!$B$6:$B$122,$C48,'Rent Schedules'!$D$6:$D$122,"In effect",'Rent Schedules'!$E$6:$E$122,"&lt;="&amp;K$6,'Rent Schedules'!$F$6:$F$122,"&gt;="&amp;K$6),0)</f>
        <v>8952</v>
      </c>
      <c r="L48" s="95">
        <f>IF(L45=0,'Rent Roll'!$G$9*SUMIFS('Rent Schedules'!$I$6:$I$122,'Rent Schedules'!$B$6:$B$122,$C48,'Rent Schedules'!$D$6:$D$122,"In effect",'Rent Schedules'!$E$6:$E$122,"&lt;="&amp;L$6,'Rent Schedules'!$F$6:$F$122,"&gt;="&amp;L$6),0)</f>
        <v>8952</v>
      </c>
      <c r="M48" s="95">
        <f>IF(M45=0,'Rent Roll'!$G$9*SUMIFS('Rent Schedules'!$I$6:$I$122,'Rent Schedules'!$B$6:$B$122,$C48,'Rent Schedules'!$D$6:$D$122,"In effect",'Rent Schedules'!$E$6:$E$122,"&lt;="&amp;M$6,'Rent Schedules'!$F$6:$F$122,"&gt;="&amp;M$6),0)</f>
        <v>8952</v>
      </c>
      <c r="N48" s="95">
        <f>IF(N45=0,'Rent Roll'!$G$9*SUMIFS('Rent Schedules'!$I$6:$I$122,'Rent Schedules'!$B$6:$B$122,$C48,'Rent Schedules'!$D$6:$D$122,"In effect",'Rent Schedules'!$E$6:$E$122,"&lt;="&amp;N$6,'Rent Schedules'!$F$6:$F$122,"&gt;="&amp;N$6),0)</f>
        <v>8952</v>
      </c>
      <c r="O48" s="95">
        <f>IF(O45=0,'Rent Roll'!$G$9*SUMIFS('Rent Schedules'!$I$6:$I$122,'Rent Schedules'!$B$6:$B$122,$C48,'Rent Schedules'!$D$6:$D$122,"In effect",'Rent Schedules'!$E$6:$E$122,"&lt;="&amp;O$6,'Rent Schedules'!$F$6:$F$122,"&gt;="&amp;O$6),0)</f>
        <v>8952</v>
      </c>
      <c r="P48" s="95">
        <f>IF(P45=0,'Rent Roll'!$G$9*SUMIFS('Rent Schedules'!$I$6:$I$122,'Rent Schedules'!$B$6:$B$122,$C48,'Rent Schedules'!$D$6:$D$122,"In effect",'Rent Schedules'!$E$6:$E$122,"&lt;="&amp;P$6,'Rent Schedules'!$F$6:$F$122,"&gt;="&amp;P$6),0)</f>
        <v>8952</v>
      </c>
      <c r="Q48" s="95">
        <f>IF(Q45=0,'Rent Roll'!$G$9*SUMIFS('Rent Schedules'!$I$6:$I$122,'Rent Schedules'!$B$6:$B$122,$C48,'Rent Schedules'!$D$6:$D$122,"In effect",'Rent Schedules'!$E$6:$E$122,"&lt;="&amp;Q$6,'Rent Schedules'!$F$6:$F$122,"&gt;="&amp;Q$6),0)</f>
        <v>8952</v>
      </c>
      <c r="R48" s="95">
        <f>IF(R45=0,'Rent Roll'!$G$9*SUMIFS('Rent Schedules'!$I$6:$I$122,'Rent Schedules'!$B$6:$B$122,$C48,'Rent Schedules'!$D$6:$D$122,"In effect",'Rent Schedules'!$E$6:$E$122,"&lt;="&amp;R$6,'Rent Schedules'!$F$6:$F$122,"&gt;="&amp;R$6),0)</f>
        <v>8952</v>
      </c>
      <c r="S48" s="95">
        <f>IF(S45=0,'Rent Roll'!$G$9*SUMIFS('Rent Schedules'!$I$6:$I$122,'Rent Schedules'!$B$6:$B$122,$C48,'Rent Schedules'!$D$6:$D$122,"In effect",'Rent Schedules'!$E$6:$E$122,"&lt;="&amp;S$6,'Rent Schedules'!$F$6:$F$122,"&gt;="&amp;S$6),0)</f>
        <v>8952</v>
      </c>
      <c r="T48" s="95">
        <f>IF(T45=0,'Rent Roll'!$G$9*SUMIFS('Rent Schedules'!$I$6:$I$122,'Rent Schedules'!$B$6:$B$122,$C48,'Rent Schedules'!$D$6:$D$122,"In effect",'Rent Schedules'!$E$6:$E$122,"&lt;="&amp;T$6,'Rent Schedules'!$F$6:$F$122,"&gt;="&amp;T$6),0)</f>
        <v>8952</v>
      </c>
      <c r="U48" s="95">
        <f>IF(U45=0,'Rent Roll'!$G$9*SUMIFS('Rent Schedules'!$I$6:$I$122,'Rent Schedules'!$B$6:$B$122,$C48,'Rent Schedules'!$D$6:$D$122,"In effect",'Rent Schedules'!$E$6:$E$122,"&lt;="&amp;U$6,'Rent Schedules'!$F$6:$F$122,"&gt;="&amp;U$6),0)</f>
        <v>0</v>
      </c>
      <c r="V48" s="95">
        <f>IF(V45=0,'Rent Roll'!$G$9*SUMIFS('Rent Schedules'!$I$6:$I$122,'Rent Schedules'!$B$6:$B$122,$C48,'Rent Schedules'!$D$6:$D$122,"In effect",'Rent Schedules'!$E$6:$E$122,"&lt;="&amp;V$6,'Rent Schedules'!$F$6:$F$122,"&gt;="&amp;V$6),0)</f>
        <v>0</v>
      </c>
      <c r="W48" s="95">
        <f>IF(W45=0,'Rent Roll'!$G$9*SUMIFS('Rent Schedules'!$I$6:$I$122,'Rent Schedules'!$B$6:$B$122,$C48,'Rent Schedules'!$D$6:$D$122,"In effect",'Rent Schedules'!$E$6:$E$122,"&lt;="&amp;W$6,'Rent Schedules'!$F$6:$F$122,"&gt;="&amp;W$6),0)</f>
        <v>0</v>
      </c>
      <c r="X48" s="95">
        <f>IF(X45=0,'Rent Roll'!$G$9*SUMIFS('Rent Schedules'!$I$6:$I$122,'Rent Schedules'!$B$6:$B$122,$C48,'Rent Schedules'!$D$6:$D$122,"In effect",'Rent Schedules'!$E$6:$E$122,"&lt;="&amp;X$6,'Rent Schedules'!$F$6:$F$122,"&gt;="&amp;X$6),0)</f>
        <v>0</v>
      </c>
      <c r="Y48" s="95">
        <f>IF(Y45=0,'Rent Roll'!$G$9*SUMIFS('Rent Schedules'!$I$6:$I$122,'Rent Schedules'!$B$6:$B$122,$C48,'Rent Schedules'!$D$6:$D$122,"In effect",'Rent Schedules'!$E$6:$E$122,"&lt;="&amp;Y$6,'Rent Schedules'!$F$6:$F$122,"&gt;="&amp;Y$6),0)</f>
        <v>0</v>
      </c>
      <c r="Z48" s="95">
        <f>IF(Z45=0,'Rent Roll'!$G$9*SUMIFS('Rent Schedules'!$I$6:$I$122,'Rent Schedules'!$B$6:$B$122,$C48,'Rent Schedules'!$D$6:$D$122,"In effect",'Rent Schedules'!$E$6:$E$122,"&lt;="&amp;Z$6,'Rent Schedules'!$F$6:$F$122,"&gt;="&amp;Z$6),0)</f>
        <v>0</v>
      </c>
      <c r="AA48" s="95">
        <f>IF(AA45=0,'Rent Roll'!$G$9*SUMIFS('Rent Schedules'!$I$6:$I$122,'Rent Schedules'!$B$6:$B$122,$C48,'Rent Schedules'!$D$6:$D$122,"In effect",'Rent Schedules'!$E$6:$E$122,"&lt;="&amp;AA$6,'Rent Schedules'!$F$6:$F$122,"&gt;="&amp;AA$6),0)</f>
        <v>0</v>
      </c>
      <c r="AB48" s="95">
        <f>IF(AB45=0,'Rent Roll'!$G$9*SUMIFS('Rent Schedules'!$I$6:$I$122,'Rent Schedules'!$B$6:$B$122,$C48,'Rent Schedules'!$D$6:$D$122,"In effect",'Rent Schedules'!$E$6:$E$122,"&lt;="&amp;AB$6,'Rent Schedules'!$F$6:$F$122,"&gt;="&amp;AB$6),0)</f>
        <v>0</v>
      </c>
      <c r="AC48" s="95">
        <f>IF(AC45=0,'Rent Roll'!$G$9*SUMIFS('Rent Schedules'!$I$6:$I$122,'Rent Schedules'!$B$6:$B$122,$C48,'Rent Schedules'!$D$6:$D$122,"In effect",'Rent Schedules'!$E$6:$E$122,"&lt;="&amp;AC$6,'Rent Schedules'!$F$6:$F$122,"&gt;="&amp;AC$6),0)</f>
        <v>0</v>
      </c>
      <c r="AD48" s="95">
        <f>IF(AD45=0,'Rent Roll'!$G$9*SUMIFS('Rent Schedules'!$I$6:$I$122,'Rent Schedules'!$B$6:$B$122,$C48,'Rent Schedules'!$D$6:$D$122,"In effect",'Rent Schedules'!$E$6:$E$122,"&lt;="&amp;AD$6,'Rent Schedules'!$F$6:$F$122,"&gt;="&amp;AD$6),0)</f>
        <v>0</v>
      </c>
      <c r="AE48" s="95">
        <f>IF(AE45=0,'Rent Roll'!$G$9*SUMIFS('Rent Schedules'!$I$6:$I$122,'Rent Schedules'!$B$6:$B$122,$C48,'Rent Schedules'!$D$6:$D$122,"In effect",'Rent Schedules'!$E$6:$E$122,"&lt;="&amp;AE$6,'Rent Schedules'!$F$6:$F$122,"&gt;="&amp;AE$6),0)</f>
        <v>0</v>
      </c>
      <c r="AF48" s="95">
        <f>IF(AF45=0,'Rent Roll'!$G$9*SUMIFS('Rent Schedules'!$I$6:$I$122,'Rent Schedules'!$B$6:$B$122,$C48,'Rent Schedules'!$D$6:$D$122,"In effect",'Rent Schedules'!$E$6:$E$122,"&lt;="&amp;AF$6,'Rent Schedules'!$F$6:$F$122,"&gt;="&amp;AF$6),0)</f>
        <v>0</v>
      </c>
      <c r="AG48" s="95">
        <f>IF(AG45=0,'Rent Roll'!$G$9*SUMIFS('Rent Schedules'!$I$6:$I$122,'Rent Schedules'!$B$6:$B$122,$C48,'Rent Schedules'!$D$6:$D$122,"In effect",'Rent Schedules'!$E$6:$E$122,"&lt;="&amp;AG$6,'Rent Schedules'!$F$6:$F$122,"&gt;="&amp;AG$6),0)</f>
        <v>0</v>
      </c>
      <c r="AH48" s="95">
        <f>IF(AH45=0,'Rent Roll'!$G$9*SUMIFS('Rent Schedules'!$I$6:$I$122,'Rent Schedules'!$B$6:$B$122,$C48,'Rent Schedules'!$D$6:$D$122,"In effect",'Rent Schedules'!$E$6:$E$122,"&lt;="&amp;AH$6,'Rent Schedules'!$F$6:$F$122,"&gt;="&amp;AH$6),0)</f>
        <v>0</v>
      </c>
      <c r="AI48" s="95">
        <f>IF(AI45=0,'Rent Roll'!$G$9*SUMIFS('Rent Schedules'!$I$6:$I$122,'Rent Schedules'!$B$6:$B$122,$C48,'Rent Schedules'!$D$6:$D$122,"In effect",'Rent Schedules'!$E$6:$E$122,"&lt;="&amp;AI$6,'Rent Schedules'!$F$6:$F$122,"&gt;="&amp;AI$6),0)</f>
        <v>0</v>
      </c>
      <c r="AJ48" s="95">
        <f>IF(AJ45=0,'Rent Roll'!$G$9*SUMIFS('Rent Schedules'!$I$6:$I$122,'Rent Schedules'!$B$6:$B$122,$C48,'Rent Schedules'!$D$6:$D$122,"In effect",'Rent Schedules'!$E$6:$E$122,"&lt;="&amp;AJ$6,'Rent Schedules'!$F$6:$F$122,"&gt;="&amp;AJ$6),0)</f>
        <v>0</v>
      </c>
      <c r="AK48" s="95">
        <f>IF(AK45=0,'Rent Roll'!$G$9*SUMIFS('Rent Schedules'!$I$6:$I$122,'Rent Schedules'!$B$6:$B$122,$C48,'Rent Schedules'!$D$6:$D$122,"In effect",'Rent Schedules'!$E$6:$E$122,"&lt;="&amp;AK$6,'Rent Schedules'!$F$6:$F$122,"&gt;="&amp;AK$6),0)</f>
        <v>0</v>
      </c>
      <c r="AL48" s="95">
        <f>IF(AL45=0,'Rent Roll'!$G$9*SUMIFS('Rent Schedules'!$I$6:$I$122,'Rent Schedules'!$B$6:$B$122,$C48,'Rent Schedules'!$D$6:$D$122,"In effect",'Rent Schedules'!$E$6:$E$122,"&lt;="&amp;AL$6,'Rent Schedules'!$F$6:$F$122,"&gt;="&amp;AL$6),0)</f>
        <v>0</v>
      </c>
      <c r="AM48" s="95">
        <f>IF(AM45=0,'Rent Roll'!$G$9*SUMIFS('Rent Schedules'!$I$6:$I$122,'Rent Schedules'!$B$6:$B$122,$C48,'Rent Schedules'!$D$6:$D$122,"In effect",'Rent Schedules'!$E$6:$E$122,"&lt;="&amp;AM$6,'Rent Schedules'!$F$6:$F$122,"&gt;="&amp;AM$6),0)</f>
        <v>0</v>
      </c>
      <c r="AN48" s="95">
        <f>IF(AN45=0,'Rent Roll'!$G$9*SUMIFS('Rent Schedules'!$I$6:$I$122,'Rent Schedules'!$B$6:$B$122,$C48,'Rent Schedules'!$D$6:$D$122,"In effect",'Rent Schedules'!$E$6:$E$122,"&lt;="&amp;AN$6,'Rent Schedules'!$F$6:$F$122,"&gt;="&amp;AN$6),0)</f>
        <v>0</v>
      </c>
      <c r="AO48" s="95">
        <f>IF(AO45=0,'Rent Roll'!$G$9*SUMIFS('Rent Schedules'!$I$6:$I$122,'Rent Schedules'!$B$6:$B$122,$C48,'Rent Schedules'!$D$6:$D$122,"In effect",'Rent Schedules'!$E$6:$E$122,"&lt;="&amp;AO$6,'Rent Schedules'!$F$6:$F$122,"&gt;="&amp;AO$6),0)</f>
        <v>0</v>
      </c>
      <c r="AP48" s="95">
        <f>IF(AP45=0,'Rent Roll'!$G$9*SUMIFS('Rent Schedules'!$I$6:$I$122,'Rent Schedules'!$B$6:$B$122,$C48,'Rent Schedules'!$D$6:$D$122,"In effect",'Rent Schedules'!$E$6:$E$122,"&lt;="&amp;AP$6,'Rent Schedules'!$F$6:$F$122,"&gt;="&amp;AP$6),0)</f>
        <v>0</v>
      </c>
      <c r="AQ48" s="95">
        <f>IF(AQ45=0,'Rent Roll'!$G$9*SUMIFS('Rent Schedules'!$I$6:$I$122,'Rent Schedules'!$B$6:$B$122,$C48,'Rent Schedules'!$D$6:$D$122,"In effect",'Rent Schedules'!$E$6:$E$122,"&lt;="&amp;AQ$6,'Rent Schedules'!$F$6:$F$122,"&gt;="&amp;AQ$6),0)</f>
        <v>0</v>
      </c>
      <c r="AR48" s="95">
        <f>IF(AR45=0,'Rent Roll'!$G$9*SUMIFS('Rent Schedules'!$I$6:$I$122,'Rent Schedules'!$B$6:$B$122,$C48,'Rent Schedules'!$D$6:$D$122,"In effect",'Rent Schedules'!$E$6:$E$122,"&lt;="&amp;AR$6,'Rent Schedules'!$F$6:$F$122,"&gt;="&amp;AR$6),0)</f>
        <v>0</v>
      </c>
      <c r="AS48" s="95">
        <f>IF(AS45=0,'Rent Roll'!$G$9*SUMIFS('Rent Schedules'!$I$6:$I$122,'Rent Schedules'!$B$6:$B$122,$C48,'Rent Schedules'!$D$6:$D$122,"In effect",'Rent Schedules'!$E$6:$E$122,"&lt;="&amp;AS$6,'Rent Schedules'!$F$6:$F$122,"&gt;="&amp;AS$6),0)</f>
        <v>0</v>
      </c>
      <c r="AT48" s="95">
        <f>IF(AT45=0,'Rent Roll'!$G$9*SUMIFS('Rent Schedules'!$I$6:$I$122,'Rent Schedules'!$B$6:$B$122,$C48,'Rent Schedules'!$D$6:$D$122,"In effect",'Rent Schedules'!$E$6:$E$122,"&lt;="&amp;AT$6,'Rent Schedules'!$F$6:$F$122,"&gt;="&amp;AT$6),0)</f>
        <v>0</v>
      </c>
      <c r="AU48" s="95">
        <f>IF(AU45=0,'Rent Roll'!$G$9*SUMIFS('Rent Schedules'!$I$6:$I$122,'Rent Schedules'!$B$6:$B$122,$C48,'Rent Schedules'!$D$6:$D$122,"In effect",'Rent Schedules'!$E$6:$E$122,"&lt;="&amp;AU$6,'Rent Schedules'!$F$6:$F$122,"&gt;="&amp;AU$6),0)</f>
        <v>0</v>
      </c>
      <c r="AV48" s="95">
        <f>IF(AV45=0,'Rent Roll'!$G$9*SUMIFS('Rent Schedules'!$I$6:$I$122,'Rent Schedules'!$B$6:$B$122,$C48,'Rent Schedules'!$D$6:$D$122,"In effect",'Rent Schedules'!$E$6:$E$122,"&lt;="&amp;AV$6,'Rent Schedules'!$F$6:$F$122,"&gt;="&amp;AV$6),0)</f>
        <v>0</v>
      </c>
      <c r="AW48" s="95">
        <f>IF(AW45=0,'Rent Roll'!$G$9*SUMIFS('Rent Schedules'!$I$6:$I$122,'Rent Schedules'!$B$6:$B$122,$C48,'Rent Schedules'!$D$6:$D$122,"In effect",'Rent Schedules'!$E$6:$E$122,"&lt;="&amp;AW$6,'Rent Schedules'!$F$6:$F$122,"&gt;="&amp;AW$6),0)</f>
        <v>0</v>
      </c>
      <c r="AX48" s="95">
        <f>IF(AX45=0,'Rent Roll'!$G$9*SUMIFS('Rent Schedules'!$I$6:$I$122,'Rent Schedules'!$B$6:$B$122,$C48,'Rent Schedules'!$D$6:$D$122,"In effect",'Rent Schedules'!$E$6:$E$122,"&lt;="&amp;AX$6,'Rent Schedules'!$F$6:$F$122,"&gt;="&amp;AX$6),0)</f>
        <v>0</v>
      </c>
      <c r="AY48" s="95">
        <f>IF(AY45=0,'Rent Roll'!$G$9*SUMIFS('Rent Schedules'!$I$6:$I$122,'Rent Schedules'!$B$6:$B$122,$C48,'Rent Schedules'!$D$6:$D$122,"In effect",'Rent Schedules'!$E$6:$E$122,"&lt;="&amp;AY$6,'Rent Schedules'!$F$6:$F$122,"&gt;="&amp;AY$6),0)</f>
        <v>0</v>
      </c>
      <c r="AZ48" s="95">
        <f>IF(AZ45=0,'Rent Roll'!$G$9*SUMIFS('Rent Schedules'!$I$6:$I$122,'Rent Schedules'!$B$6:$B$122,$C48,'Rent Schedules'!$D$6:$D$122,"In effect",'Rent Schedules'!$E$6:$E$122,"&lt;="&amp;AZ$6,'Rent Schedules'!$F$6:$F$122,"&gt;="&amp;AZ$6),0)</f>
        <v>0</v>
      </c>
      <c r="BA48" s="95">
        <f>IF(BA45=0,'Rent Roll'!$G$9*SUMIFS('Rent Schedules'!$I$6:$I$122,'Rent Schedules'!$B$6:$B$122,$C48,'Rent Schedules'!$D$6:$D$122,"In effect",'Rent Schedules'!$E$6:$E$122,"&lt;="&amp;BA$6,'Rent Schedules'!$F$6:$F$122,"&gt;="&amp;BA$6),0)</f>
        <v>0</v>
      </c>
      <c r="BB48" s="95">
        <f>IF(BB45=0,'Rent Roll'!$G$9*SUMIFS('Rent Schedules'!$I$6:$I$122,'Rent Schedules'!$B$6:$B$122,$C48,'Rent Schedules'!$D$6:$D$122,"In effect",'Rent Schedules'!$E$6:$E$122,"&lt;="&amp;BB$6,'Rent Schedules'!$F$6:$F$122,"&gt;="&amp;BB$6),0)</f>
        <v>0</v>
      </c>
      <c r="BC48" s="95">
        <f>IF(BC45=0,'Rent Roll'!$G$9*SUMIFS('Rent Schedules'!$I$6:$I$122,'Rent Schedules'!$B$6:$B$122,$C48,'Rent Schedules'!$D$6:$D$122,"In effect",'Rent Schedules'!$E$6:$E$122,"&lt;="&amp;BC$6,'Rent Schedules'!$F$6:$F$122,"&gt;="&amp;BC$6),0)</f>
        <v>0</v>
      </c>
      <c r="BD48" s="95">
        <f>IF(BD45=0,'Rent Roll'!$G$9*SUMIFS('Rent Schedules'!$I$6:$I$122,'Rent Schedules'!$B$6:$B$122,$C48,'Rent Schedules'!$D$6:$D$122,"In effect",'Rent Schedules'!$E$6:$E$122,"&lt;="&amp;BD$6,'Rent Schedules'!$F$6:$F$122,"&gt;="&amp;BD$6),0)</f>
        <v>0</v>
      </c>
      <c r="BE48" s="95">
        <f>IF(BE45=0,'Rent Roll'!$G$9*SUMIFS('Rent Schedules'!$I$6:$I$122,'Rent Schedules'!$B$6:$B$122,$C48,'Rent Schedules'!$D$6:$D$122,"In effect",'Rent Schedules'!$E$6:$E$122,"&lt;="&amp;BE$6,'Rent Schedules'!$F$6:$F$122,"&gt;="&amp;BE$6),0)</f>
        <v>0</v>
      </c>
      <c r="BF48" s="95">
        <f>IF(BF45=0,'Rent Roll'!$G$9*SUMIFS('Rent Schedules'!$I$6:$I$122,'Rent Schedules'!$B$6:$B$122,$C48,'Rent Schedules'!$D$6:$D$122,"In effect",'Rent Schedules'!$E$6:$E$122,"&lt;="&amp;BF$6,'Rent Schedules'!$F$6:$F$122,"&gt;="&amp;BF$6),0)</f>
        <v>0</v>
      </c>
      <c r="BG48" s="95">
        <f>IF(BG45=0,'Rent Roll'!$G$9*SUMIFS('Rent Schedules'!$I$6:$I$122,'Rent Schedules'!$B$6:$B$122,$C48,'Rent Schedules'!$D$6:$D$122,"In effect",'Rent Schedules'!$E$6:$E$122,"&lt;="&amp;BG$6,'Rent Schedules'!$F$6:$F$122,"&gt;="&amp;BG$6),0)</f>
        <v>0</v>
      </c>
      <c r="BH48" s="95">
        <f>IF(BH45=0,'Rent Roll'!$G$9*SUMIFS('Rent Schedules'!$I$6:$I$122,'Rent Schedules'!$B$6:$B$122,$C48,'Rent Schedules'!$D$6:$D$122,"In effect",'Rent Schedules'!$E$6:$E$122,"&lt;="&amp;BH$6,'Rent Schedules'!$F$6:$F$122,"&gt;="&amp;BH$6),0)</f>
        <v>0</v>
      </c>
      <c r="BI48" s="95">
        <f>IF(BI45=0,'Rent Roll'!$G$9*SUMIFS('Rent Schedules'!$I$6:$I$122,'Rent Schedules'!$B$6:$B$122,$C48,'Rent Schedules'!$D$6:$D$122,"In effect",'Rent Schedules'!$E$6:$E$122,"&lt;="&amp;BI$6,'Rent Schedules'!$F$6:$F$122,"&gt;="&amp;BI$6),0)</f>
        <v>0</v>
      </c>
      <c r="BJ48" s="95">
        <f>IF(BJ45=0,'Rent Roll'!$G$9*SUMIFS('Rent Schedules'!$I$6:$I$122,'Rent Schedules'!$B$6:$B$122,$C48,'Rent Schedules'!$D$6:$D$122,"In effect",'Rent Schedules'!$E$6:$E$122,"&lt;="&amp;BJ$6,'Rent Schedules'!$F$6:$F$122,"&gt;="&amp;BJ$6),0)</f>
        <v>0</v>
      </c>
      <c r="BK48" s="95">
        <f>IF(BK45=0,'Rent Roll'!$G$9*SUMIFS('Rent Schedules'!$I$6:$I$122,'Rent Schedules'!$B$6:$B$122,$C48,'Rent Schedules'!$D$6:$D$122,"In effect",'Rent Schedules'!$E$6:$E$122,"&lt;="&amp;BK$6,'Rent Schedules'!$F$6:$F$122,"&gt;="&amp;BK$6),0)</f>
        <v>0</v>
      </c>
      <c r="BL48" s="95">
        <f>IF(BL45=0,'Rent Roll'!$G$9*SUMIFS('Rent Schedules'!$I$6:$I$122,'Rent Schedules'!$B$6:$B$122,$C48,'Rent Schedules'!$D$6:$D$122,"In effect",'Rent Schedules'!$E$6:$E$122,"&lt;="&amp;BL$6,'Rent Schedules'!$F$6:$F$122,"&gt;="&amp;BL$6),0)</f>
        <v>0</v>
      </c>
      <c r="BM48" s="95">
        <f>IF(BM45=0,'Rent Roll'!$G$9*SUMIFS('Rent Schedules'!$I$6:$I$122,'Rent Schedules'!$B$6:$B$122,$C48,'Rent Schedules'!$D$6:$D$122,"In effect",'Rent Schedules'!$E$6:$E$122,"&lt;="&amp;BM$6,'Rent Schedules'!$F$6:$F$122,"&gt;="&amp;BM$6),0)</f>
        <v>0</v>
      </c>
      <c r="BN48" s="95">
        <f>IF(BN45=0,'Rent Roll'!$G$9*SUMIFS('Rent Schedules'!$I$6:$I$122,'Rent Schedules'!$B$6:$B$122,$C48,'Rent Schedules'!$D$6:$D$122,"In effect",'Rent Schedules'!$E$6:$E$122,"&lt;="&amp;BN$6,'Rent Schedules'!$F$6:$F$122,"&gt;="&amp;BN$6),0)</f>
        <v>0</v>
      </c>
      <c r="BO48" s="95">
        <f>IF(BO45=0,'Rent Roll'!$G$9*SUMIFS('Rent Schedules'!$I$6:$I$122,'Rent Schedules'!$B$6:$B$122,$C48,'Rent Schedules'!$D$6:$D$122,"In effect",'Rent Schedules'!$E$6:$E$122,"&lt;="&amp;BO$6,'Rent Schedules'!$F$6:$F$122,"&gt;="&amp;BO$6),0)</f>
        <v>0</v>
      </c>
      <c r="BP48" s="95">
        <f>IF(BP45=0,'Rent Roll'!$G$9*SUMIFS('Rent Schedules'!$I$6:$I$122,'Rent Schedules'!$B$6:$B$122,$C48,'Rent Schedules'!$D$6:$D$122,"In effect",'Rent Schedules'!$E$6:$E$122,"&lt;="&amp;BP$6,'Rent Schedules'!$F$6:$F$122,"&gt;="&amp;BP$6),0)</f>
        <v>0</v>
      </c>
      <c r="BQ48" s="95">
        <f>IF(BQ45=0,'Rent Roll'!$G$9*SUMIFS('Rent Schedules'!$I$6:$I$122,'Rent Schedules'!$B$6:$B$122,$C48,'Rent Schedules'!$D$6:$D$122,"In effect",'Rent Schedules'!$E$6:$E$122,"&lt;="&amp;BQ$6,'Rent Schedules'!$F$6:$F$122,"&gt;="&amp;BQ$6),0)</f>
        <v>0</v>
      </c>
      <c r="BR48" s="95">
        <f>IF(BR45=0,'Rent Roll'!$G$9*SUMIFS('Rent Schedules'!$I$6:$I$122,'Rent Schedules'!$B$6:$B$122,$C48,'Rent Schedules'!$D$6:$D$122,"In effect",'Rent Schedules'!$E$6:$E$122,"&lt;="&amp;BR$6,'Rent Schedules'!$F$6:$F$122,"&gt;="&amp;BR$6),0)</f>
        <v>0</v>
      </c>
      <c r="BS48" s="95">
        <f>IF(BS45=0,'Rent Roll'!$G$9*SUMIFS('Rent Schedules'!$I$6:$I$122,'Rent Schedules'!$B$6:$B$122,$C48,'Rent Schedules'!$D$6:$D$122,"In effect",'Rent Schedules'!$E$6:$E$122,"&lt;="&amp;BS$6,'Rent Schedules'!$F$6:$F$122,"&gt;="&amp;BS$6),0)</f>
        <v>0</v>
      </c>
      <c r="BT48" s="95">
        <f>IF(BT45=0,'Rent Roll'!$G$9*SUMIFS('Rent Schedules'!$I$6:$I$122,'Rent Schedules'!$B$6:$B$122,$C48,'Rent Schedules'!$D$6:$D$122,"In effect",'Rent Schedules'!$E$6:$E$122,"&lt;="&amp;BT$6,'Rent Schedules'!$F$6:$F$122,"&gt;="&amp;BT$6),0)</f>
        <v>0</v>
      </c>
      <c r="BU48" s="95">
        <f>IF(BU45=0,'Rent Roll'!$G$9*SUMIFS('Rent Schedules'!$I$6:$I$122,'Rent Schedules'!$B$6:$B$122,$C48,'Rent Schedules'!$D$6:$D$122,"In effect",'Rent Schedules'!$E$6:$E$122,"&lt;="&amp;BU$6,'Rent Schedules'!$F$6:$F$122,"&gt;="&amp;BU$6),0)</f>
        <v>0</v>
      </c>
      <c r="BV48" s="95">
        <f>IF(BV45=0,'Rent Roll'!$G$9*SUMIFS('Rent Schedules'!$I$6:$I$122,'Rent Schedules'!$B$6:$B$122,$C48,'Rent Schedules'!$D$6:$D$122,"In effect",'Rent Schedules'!$E$6:$E$122,"&lt;="&amp;BV$6,'Rent Schedules'!$F$6:$F$122,"&gt;="&amp;BV$6),0)</f>
        <v>0</v>
      </c>
      <c r="BW48" s="95">
        <f>IF(BW45=0,'Rent Roll'!$G$9*SUMIFS('Rent Schedules'!$I$6:$I$122,'Rent Schedules'!$B$6:$B$122,$C48,'Rent Schedules'!$D$6:$D$122,"In effect",'Rent Schedules'!$E$6:$E$122,"&lt;="&amp;BW$6,'Rent Schedules'!$F$6:$F$122,"&gt;="&amp;BW$6),0)</f>
        <v>0</v>
      </c>
      <c r="BX48" s="95">
        <f>IF(BX45=0,'Rent Roll'!$G$9*SUMIFS('Rent Schedules'!$I$6:$I$122,'Rent Schedules'!$B$6:$B$122,$C48,'Rent Schedules'!$D$6:$D$122,"In effect",'Rent Schedules'!$E$6:$E$122,"&lt;="&amp;BX$6,'Rent Schedules'!$F$6:$F$122,"&gt;="&amp;BX$6),0)</f>
        <v>0</v>
      </c>
      <c r="BY48" s="95">
        <f>IF(BY45=0,'Rent Roll'!$G$9*SUMIFS('Rent Schedules'!$I$6:$I$122,'Rent Schedules'!$B$6:$B$122,$C48,'Rent Schedules'!$D$6:$D$122,"In effect",'Rent Schedules'!$E$6:$E$122,"&lt;="&amp;BY$6,'Rent Schedules'!$F$6:$F$122,"&gt;="&amp;BY$6),0)</f>
        <v>0</v>
      </c>
      <c r="BZ48" s="95">
        <f>IF(BZ45=0,'Rent Roll'!$G$9*SUMIFS('Rent Schedules'!$I$6:$I$122,'Rent Schedules'!$B$6:$B$122,$C48,'Rent Schedules'!$D$6:$D$122,"In effect",'Rent Schedules'!$E$6:$E$122,"&lt;="&amp;BZ$6,'Rent Schedules'!$F$6:$F$122,"&gt;="&amp;BZ$6),0)</f>
        <v>0</v>
      </c>
      <c r="CA48" s="95">
        <f>IF(CA45=0,'Rent Roll'!$G$9*SUMIFS('Rent Schedules'!$I$6:$I$122,'Rent Schedules'!$B$6:$B$122,$C48,'Rent Schedules'!$D$6:$D$122,"In effect",'Rent Schedules'!$E$6:$E$122,"&lt;="&amp;CA$6,'Rent Schedules'!$F$6:$F$122,"&gt;="&amp;CA$6),0)</f>
        <v>0</v>
      </c>
      <c r="CB48" s="95">
        <f>IF(CB45=0,'Rent Roll'!$G$9*SUMIFS('Rent Schedules'!$I$6:$I$122,'Rent Schedules'!$B$6:$B$122,$C48,'Rent Schedules'!$D$6:$D$122,"In effect",'Rent Schedules'!$E$6:$E$122,"&lt;="&amp;CB$6,'Rent Schedules'!$F$6:$F$122,"&gt;="&amp;CB$6),0)</f>
        <v>0</v>
      </c>
      <c r="CC48" s="95">
        <f>IF(CC45=0,'Rent Roll'!$G$9*SUMIFS('Rent Schedules'!$I$6:$I$122,'Rent Schedules'!$B$6:$B$122,$C48,'Rent Schedules'!$D$6:$D$122,"In effect",'Rent Schedules'!$E$6:$E$122,"&lt;="&amp;CC$6,'Rent Schedules'!$F$6:$F$122,"&gt;="&amp;CC$6),0)</f>
        <v>0</v>
      </c>
      <c r="CD48" s="95">
        <f>IF(CD45=0,'Rent Roll'!$G$9*SUMIFS('Rent Schedules'!$I$6:$I$122,'Rent Schedules'!$B$6:$B$122,$C48,'Rent Schedules'!$D$6:$D$122,"In effect",'Rent Schedules'!$E$6:$E$122,"&lt;="&amp;CD$6,'Rent Schedules'!$F$6:$F$122,"&gt;="&amp;CD$6),0)</f>
        <v>0</v>
      </c>
      <c r="CE48" s="95">
        <f>IF(CE45=0,'Rent Roll'!$G$9*SUMIFS('Rent Schedules'!$I$6:$I$122,'Rent Schedules'!$B$6:$B$122,$C48,'Rent Schedules'!$D$6:$D$122,"In effect",'Rent Schedules'!$E$6:$E$122,"&lt;="&amp;CE$6,'Rent Schedules'!$F$6:$F$122,"&gt;="&amp;CE$6),0)</f>
        <v>0</v>
      </c>
      <c r="CF48" s="95">
        <f>IF(CF45=0,'Rent Roll'!$G$9*SUMIFS('Rent Schedules'!$I$6:$I$122,'Rent Schedules'!$B$6:$B$122,$C48,'Rent Schedules'!$D$6:$D$122,"In effect",'Rent Schedules'!$E$6:$E$122,"&lt;="&amp;CF$6,'Rent Schedules'!$F$6:$F$122,"&gt;="&amp;CF$6),0)</f>
        <v>0</v>
      </c>
      <c r="CG48" s="95">
        <f>IF(CG45=0,'Rent Roll'!$G$9*SUMIFS('Rent Schedules'!$I$6:$I$122,'Rent Schedules'!$B$6:$B$122,$C48,'Rent Schedules'!$D$6:$D$122,"In effect",'Rent Schedules'!$E$6:$E$122,"&lt;="&amp;CG$6,'Rent Schedules'!$F$6:$F$122,"&gt;="&amp;CG$6),0)</f>
        <v>0</v>
      </c>
      <c r="CH48" s="95">
        <f>IF(CH45=0,'Rent Roll'!$G$9*SUMIFS('Rent Schedules'!$I$6:$I$122,'Rent Schedules'!$B$6:$B$122,$C48,'Rent Schedules'!$D$6:$D$122,"In effect",'Rent Schedules'!$E$6:$E$122,"&lt;="&amp;CH$6,'Rent Schedules'!$F$6:$F$122,"&gt;="&amp;CH$6),0)</f>
        <v>0</v>
      </c>
      <c r="CI48" s="95">
        <f>IF(CI45=0,'Rent Roll'!$G$9*SUMIFS('Rent Schedules'!$I$6:$I$122,'Rent Schedules'!$B$6:$B$122,$C48,'Rent Schedules'!$D$6:$D$122,"In effect",'Rent Schedules'!$E$6:$E$122,"&lt;="&amp;CI$6,'Rent Schedules'!$F$6:$F$122,"&gt;="&amp;CI$6),0)</f>
        <v>0</v>
      </c>
      <c r="CJ48" s="95">
        <f>IF(CJ45=0,'Rent Roll'!$G$9*SUMIFS('Rent Schedules'!$I$6:$I$122,'Rent Schedules'!$B$6:$B$122,$C48,'Rent Schedules'!$D$6:$D$122,"In effect",'Rent Schedules'!$E$6:$E$122,"&lt;="&amp;CJ$6,'Rent Schedules'!$F$6:$F$122,"&gt;="&amp;CJ$6),0)</f>
        <v>0</v>
      </c>
      <c r="CK48" s="95">
        <f>IF(CK45=0,'Rent Roll'!$G$9*SUMIFS('Rent Schedules'!$I$6:$I$122,'Rent Schedules'!$B$6:$B$122,$C48,'Rent Schedules'!$D$6:$D$122,"In effect",'Rent Schedules'!$E$6:$E$122,"&lt;="&amp;CK$6,'Rent Schedules'!$F$6:$F$122,"&gt;="&amp;CK$6),0)</f>
        <v>0</v>
      </c>
      <c r="CL48" s="95">
        <f>IF(CL45=0,'Rent Roll'!$G$9*SUMIFS('Rent Schedules'!$I$6:$I$122,'Rent Schedules'!$B$6:$B$122,$C48,'Rent Schedules'!$D$6:$D$122,"In effect",'Rent Schedules'!$E$6:$E$122,"&lt;="&amp;CL$6,'Rent Schedules'!$F$6:$F$122,"&gt;="&amp;CL$6),0)</f>
        <v>0</v>
      </c>
      <c r="CM48" s="95">
        <f>IF(CM45=0,'Rent Roll'!$G$9*SUMIFS('Rent Schedules'!$I$6:$I$122,'Rent Schedules'!$B$6:$B$122,$C48,'Rent Schedules'!$D$6:$D$122,"In effect",'Rent Schedules'!$E$6:$E$122,"&lt;="&amp;CM$6,'Rent Schedules'!$F$6:$F$122,"&gt;="&amp;CM$6),0)</f>
        <v>0</v>
      </c>
      <c r="CN48" s="95">
        <f>IF(CN45=0,'Rent Roll'!$G$9*SUMIFS('Rent Schedules'!$I$6:$I$122,'Rent Schedules'!$B$6:$B$122,$C48,'Rent Schedules'!$D$6:$D$122,"In effect",'Rent Schedules'!$E$6:$E$122,"&lt;="&amp;CN$6,'Rent Schedules'!$F$6:$F$122,"&gt;="&amp;CN$6),0)</f>
        <v>0</v>
      </c>
      <c r="CO48" s="95">
        <f>IF(CO45=0,'Rent Roll'!$G$9*SUMIFS('Rent Schedules'!$I$6:$I$122,'Rent Schedules'!$B$6:$B$122,$C48,'Rent Schedules'!$D$6:$D$122,"In effect",'Rent Schedules'!$E$6:$E$122,"&lt;="&amp;CO$6,'Rent Schedules'!$F$6:$F$122,"&gt;="&amp;CO$6),0)</f>
        <v>0</v>
      </c>
      <c r="CP48" s="95">
        <f>IF(CP45=0,'Rent Roll'!$G$9*SUMIFS('Rent Schedules'!$I$6:$I$122,'Rent Schedules'!$B$6:$B$122,$C48,'Rent Schedules'!$D$6:$D$122,"In effect",'Rent Schedules'!$E$6:$E$122,"&lt;="&amp;CP$6,'Rent Schedules'!$F$6:$F$122,"&gt;="&amp;CP$6),0)</f>
        <v>0</v>
      </c>
      <c r="CQ48" s="95">
        <f>IF(CQ45=0,'Rent Roll'!$G$9*SUMIFS('Rent Schedules'!$I$6:$I$122,'Rent Schedules'!$B$6:$B$122,$C48,'Rent Schedules'!$D$6:$D$122,"In effect",'Rent Schedules'!$E$6:$E$122,"&lt;="&amp;CQ$6,'Rent Schedules'!$F$6:$F$122,"&gt;="&amp;CQ$6),0)</f>
        <v>0</v>
      </c>
      <c r="CR48" s="95">
        <f>IF(CR45=0,'Rent Roll'!$G$9*SUMIFS('Rent Schedules'!$I$6:$I$122,'Rent Schedules'!$B$6:$B$122,$C48,'Rent Schedules'!$D$6:$D$122,"In effect",'Rent Schedules'!$E$6:$E$122,"&lt;="&amp;CR$6,'Rent Schedules'!$F$6:$F$122,"&gt;="&amp;CR$6),0)</f>
        <v>0</v>
      </c>
      <c r="CS48" s="95">
        <f>IF(CS45=0,'Rent Roll'!$G$9*SUMIFS('Rent Schedules'!$I$6:$I$122,'Rent Schedules'!$B$6:$B$122,$C48,'Rent Schedules'!$D$6:$D$122,"In effect",'Rent Schedules'!$E$6:$E$122,"&lt;="&amp;CS$6,'Rent Schedules'!$F$6:$F$122,"&gt;="&amp;CS$6),0)</f>
        <v>0</v>
      </c>
      <c r="CT48" s="95">
        <f>IF(CT45=0,'Rent Roll'!$G$9*SUMIFS('Rent Schedules'!$I$6:$I$122,'Rent Schedules'!$B$6:$B$122,$C48,'Rent Schedules'!$D$6:$D$122,"In effect",'Rent Schedules'!$E$6:$E$122,"&lt;="&amp;CT$6,'Rent Schedules'!$F$6:$F$122,"&gt;="&amp;CT$6),0)</f>
        <v>0</v>
      </c>
      <c r="CU48" s="95">
        <f>IF(CU45=0,'Rent Roll'!$G$9*SUMIFS('Rent Schedules'!$I$6:$I$122,'Rent Schedules'!$B$6:$B$122,$C48,'Rent Schedules'!$D$6:$D$122,"In effect",'Rent Schedules'!$E$6:$E$122,"&lt;="&amp;CU$6,'Rent Schedules'!$F$6:$F$122,"&gt;="&amp;CU$6),0)</f>
        <v>0</v>
      </c>
      <c r="CV48" s="95">
        <f>IF(CV45=0,'Rent Roll'!$G$9*SUMIFS('Rent Schedules'!$I$6:$I$122,'Rent Schedules'!$B$6:$B$122,$C48,'Rent Schedules'!$D$6:$D$122,"In effect",'Rent Schedules'!$E$6:$E$122,"&lt;="&amp;CV$6,'Rent Schedules'!$F$6:$F$122,"&gt;="&amp;CV$6),0)</f>
        <v>0</v>
      </c>
      <c r="CW48" s="95">
        <f>IF(CW45=0,'Rent Roll'!$G$9*SUMIFS('Rent Schedules'!$I$6:$I$122,'Rent Schedules'!$B$6:$B$122,$C48,'Rent Schedules'!$D$6:$D$122,"In effect",'Rent Schedules'!$E$6:$E$122,"&lt;="&amp;CW$6,'Rent Schedules'!$F$6:$F$122,"&gt;="&amp;CW$6),0)</f>
        <v>0</v>
      </c>
      <c r="CX48" s="95">
        <f>IF(CX45=0,'Rent Roll'!$G$9*SUMIFS('Rent Schedules'!$I$6:$I$122,'Rent Schedules'!$B$6:$B$122,$C48,'Rent Schedules'!$D$6:$D$122,"In effect",'Rent Schedules'!$E$6:$E$122,"&lt;="&amp;CX$6,'Rent Schedules'!$F$6:$F$122,"&gt;="&amp;CX$6),0)</f>
        <v>0</v>
      </c>
      <c r="CY48" s="95">
        <f>IF(CY45=0,'Rent Roll'!$G$9*SUMIFS('Rent Schedules'!$I$6:$I$122,'Rent Schedules'!$B$6:$B$122,$C48,'Rent Schedules'!$D$6:$D$122,"In effect",'Rent Schedules'!$E$6:$E$122,"&lt;="&amp;CY$6,'Rent Schedules'!$F$6:$F$122,"&gt;="&amp;CY$6),0)</f>
        <v>0</v>
      </c>
      <c r="CZ48" s="95">
        <f>IF(CZ45=0,'Rent Roll'!$G$9*SUMIFS('Rent Schedules'!$I$6:$I$122,'Rent Schedules'!$B$6:$B$122,$C48,'Rent Schedules'!$D$6:$D$122,"In effect",'Rent Schedules'!$E$6:$E$122,"&lt;="&amp;CZ$6,'Rent Schedules'!$F$6:$F$122,"&gt;="&amp;CZ$6),0)</f>
        <v>0</v>
      </c>
      <c r="DA48" s="95">
        <f>IF(DA45=0,'Rent Roll'!$G$9*SUMIFS('Rent Schedules'!$I$6:$I$122,'Rent Schedules'!$B$6:$B$122,$C48,'Rent Schedules'!$D$6:$D$122,"In effect",'Rent Schedules'!$E$6:$E$122,"&lt;="&amp;DA$6,'Rent Schedules'!$F$6:$F$122,"&gt;="&amp;DA$6),0)</f>
        <v>0</v>
      </c>
      <c r="DB48" s="95">
        <f>IF(DB45=0,'Rent Roll'!$G$9*SUMIFS('Rent Schedules'!$I$6:$I$122,'Rent Schedules'!$B$6:$B$122,$C48,'Rent Schedules'!$D$6:$D$122,"In effect",'Rent Schedules'!$E$6:$E$122,"&lt;="&amp;DB$6,'Rent Schedules'!$F$6:$F$122,"&gt;="&amp;DB$6),0)</f>
        <v>0</v>
      </c>
      <c r="DC48" s="95">
        <f>IF(DC45=0,'Rent Roll'!$G$9*SUMIFS('Rent Schedules'!$I$6:$I$122,'Rent Schedules'!$B$6:$B$122,$C48,'Rent Schedules'!$D$6:$D$122,"In effect",'Rent Schedules'!$E$6:$E$122,"&lt;="&amp;DC$6,'Rent Schedules'!$F$6:$F$122,"&gt;="&amp;DC$6),0)</f>
        <v>0</v>
      </c>
      <c r="DD48" s="95">
        <f>IF(DD45=0,'Rent Roll'!$G$9*SUMIFS('Rent Schedules'!$I$6:$I$122,'Rent Schedules'!$B$6:$B$122,$C48,'Rent Schedules'!$D$6:$D$122,"In effect",'Rent Schedules'!$E$6:$E$122,"&lt;="&amp;DD$6,'Rent Schedules'!$F$6:$F$122,"&gt;="&amp;DD$6),0)</f>
        <v>0</v>
      </c>
      <c r="DE48" s="95">
        <f>IF(DE45=0,'Rent Roll'!$G$9*SUMIFS('Rent Schedules'!$I$6:$I$122,'Rent Schedules'!$B$6:$B$122,$C48,'Rent Schedules'!$D$6:$D$122,"In effect",'Rent Schedules'!$E$6:$E$122,"&lt;="&amp;DE$6,'Rent Schedules'!$F$6:$F$122,"&gt;="&amp;DE$6),0)</f>
        <v>0</v>
      </c>
      <c r="DF48" s="95">
        <f>IF(DF45=0,'Rent Roll'!$G$9*SUMIFS('Rent Schedules'!$I$6:$I$122,'Rent Schedules'!$B$6:$B$122,$C48,'Rent Schedules'!$D$6:$D$122,"In effect",'Rent Schedules'!$E$6:$E$122,"&lt;="&amp;DF$6,'Rent Schedules'!$F$6:$F$122,"&gt;="&amp;DF$6),0)</f>
        <v>0</v>
      </c>
      <c r="DG48" s="95">
        <f>IF(DG45=0,'Rent Roll'!$G$9*SUMIFS('Rent Schedules'!$I$6:$I$122,'Rent Schedules'!$B$6:$B$122,$C48,'Rent Schedules'!$D$6:$D$122,"In effect",'Rent Schedules'!$E$6:$E$122,"&lt;="&amp;DG$6,'Rent Schedules'!$F$6:$F$122,"&gt;="&amp;DG$6),0)</f>
        <v>0</v>
      </c>
      <c r="DH48" s="95">
        <f>IF(DH45=0,'Rent Roll'!$G$9*SUMIFS('Rent Schedules'!$I$6:$I$122,'Rent Schedules'!$B$6:$B$122,$C48,'Rent Schedules'!$D$6:$D$122,"In effect",'Rent Schedules'!$E$6:$E$122,"&lt;="&amp;DH$6,'Rent Schedules'!$F$6:$F$122,"&gt;="&amp;DH$6),0)</f>
        <v>0</v>
      </c>
      <c r="DI48" s="95">
        <f>IF(DI45=0,'Rent Roll'!$G$9*SUMIFS('Rent Schedules'!$I$6:$I$122,'Rent Schedules'!$B$6:$B$122,$C48,'Rent Schedules'!$D$6:$D$122,"In effect",'Rent Schedules'!$E$6:$E$122,"&lt;="&amp;DI$6,'Rent Schedules'!$F$6:$F$122,"&gt;="&amp;DI$6),0)</f>
        <v>0</v>
      </c>
      <c r="DJ48" s="95">
        <f>IF(DJ45=0,'Rent Roll'!$G$9*SUMIFS('Rent Schedules'!$I$6:$I$122,'Rent Schedules'!$B$6:$B$122,$C48,'Rent Schedules'!$D$6:$D$122,"In effect",'Rent Schedules'!$E$6:$E$122,"&lt;="&amp;DJ$6,'Rent Schedules'!$F$6:$F$122,"&gt;="&amp;DJ$6),0)</f>
        <v>0</v>
      </c>
      <c r="DK48" s="95">
        <f>IF(DK45=0,'Rent Roll'!$G$9*SUMIFS('Rent Schedules'!$I$6:$I$122,'Rent Schedules'!$B$6:$B$122,$C48,'Rent Schedules'!$D$6:$D$122,"In effect",'Rent Schedules'!$E$6:$E$122,"&lt;="&amp;DK$6,'Rent Schedules'!$F$6:$F$122,"&gt;="&amp;DK$6),0)</f>
        <v>0</v>
      </c>
      <c r="DL48" s="95">
        <f>IF(DL45=0,'Rent Roll'!$G$9*SUMIFS('Rent Schedules'!$I$6:$I$122,'Rent Schedules'!$B$6:$B$122,$C48,'Rent Schedules'!$D$6:$D$122,"In effect",'Rent Schedules'!$E$6:$E$122,"&lt;="&amp;DL$6,'Rent Schedules'!$F$6:$F$122,"&gt;="&amp;DL$6),0)</f>
        <v>0</v>
      </c>
      <c r="DM48" s="95">
        <f>IF(DM45=0,'Rent Roll'!$G$9*SUMIFS('Rent Schedules'!$I$6:$I$122,'Rent Schedules'!$B$6:$B$122,$C48,'Rent Schedules'!$D$6:$D$122,"In effect",'Rent Schedules'!$E$6:$E$122,"&lt;="&amp;DM$6,'Rent Schedules'!$F$6:$F$122,"&gt;="&amp;DM$6),0)</f>
        <v>0</v>
      </c>
      <c r="DN48" s="95">
        <f>IF(DN45=0,'Rent Roll'!$G$9*SUMIFS('Rent Schedules'!$I$6:$I$122,'Rent Schedules'!$B$6:$B$122,$C48,'Rent Schedules'!$D$6:$D$122,"In effect",'Rent Schedules'!$E$6:$E$122,"&lt;="&amp;DN$6,'Rent Schedules'!$F$6:$F$122,"&gt;="&amp;DN$6),0)</f>
        <v>0</v>
      </c>
      <c r="DO48" s="95">
        <f>IF(DO45=0,'Rent Roll'!$G$9*SUMIFS('Rent Schedules'!$I$6:$I$122,'Rent Schedules'!$B$6:$B$122,$C48,'Rent Schedules'!$D$6:$D$122,"In effect",'Rent Schedules'!$E$6:$E$122,"&lt;="&amp;DO$6,'Rent Schedules'!$F$6:$F$122,"&gt;="&amp;DO$6),0)</f>
        <v>0</v>
      </c>
      <c r="DP48" s="95">
        <f>IF(DP45=0,'Rent Roll'!$G$9*SUMIFS('Rent Schedules'!$I$6:$I$122,'Rent Schedules'!$B$6:$B$122,$C48,'Rent Schedules'!$D$6:$D$122,"In effect",'Rent Schedules'!$E$6:$E$122,"&lt;="&amp;DP$6,'Rent Schedules'!$F$6:$F$122,"&gt;="&amp;DP$6),0)</f>
        <v>0</v>
      </c>
      <c r="DQ48" s="95">
        <f>IF(DQ45=0,'Rent Roll'!$G$9*SUMIFS('Rent Schedules'!$I$6:$I$122,'Rent Schedules'!$B$6:$B$122,$C48,'Rent Schedules'!$D$6:$D$122,"In effect",'Rent Schedules'!$E$6:$E$122,"&lt;="&amp;DQ$6,'Rent Schedules'!$F$6:$F$122,"&gt;="&amp;DQ$6),0)</f>
        <v>0</v>
      </c>
      <c r="DR48" s="95">
        <f>IF(DR45=0,'Rent Roll'!$G$9*SUMIFS('Rent Schedules'!$I$6:$I$122,'Rent Schedules'!$B$6:$B$122,$C48,'Rent Schedules'!$D$6:$D$122,"In effect",'Rent Schedules'!$E$6:$E$122,"&lt;="&amp;DR$6,'Rent Schedules'!$F$6:$F$122,"&gt;="&amp;DR$6),0)</f>
        <v>0</v>
      </c>
      <c r="DS48" s="95">
        <f>IF(DS45=0,'Rent Roll'!$G$9*SUMIFS('Rent Schedules'!$I$6:$I$122,'Rent Schedules'!$B$6:$B$122,$C48,'Rent Schedules'!$D$6:$D$122,"In effect",'Rent Schedules'!$E$6:$E$122,"&lt;="&amp;DS$6,'Rent Schedules'!$F$6:$F$122,"&gt;="&amp;DS$6),0)</f>
        <v>0</v>
      </c>
      <c r="DT48" s="95">
        <f>IF(DT45=0,'Rent Roll'!$G$9*SUMIFS('Rent Schedules'!$I$6:$I$122,'Rent Schedules'!$B$6:$B$122,$C48,'Rent Schedules'!$D$6:$D$122,"In effect",'Rent Schedules'!$E$6:$E$122,"&lt;="&amp;DT$6,'Rent Schedules'!$F$6:$F$122,"&gt;="&amp;DT$6),0)</f>
        <v>0</v>
      </c>
      <c r="DU48" s="95">
        <f>IF(DU45=0,'Rent Roll'!$G$9*SUMIFS('Rent Schedules'!$I$6:$I$122,'Rent Schedules'!$B$6:$B$122,$C48,'Rent Schedules'!$D$6:$D$122,"In effect",'Rent Schedules'!$E$6:$E$122,"&lt;="&amp;DU$6,'Rent Schedules'!$F$6:$F$122,"&gt;="&amp;DU$6),0)</f>
        <v>0</v>
      </c>
      <c r="DV48" s="95">
        <f>IF(DV45=0,'Rent Roll'!$G$9*SUMIFS('Rent Schedules'!$I$6:$I$122,'Rent Schedules'!$B$6:$B$122,$C48,'Rent Schedules'!$D$6:$D$122,"In effect",'Rent Schedules'!$E$6:$E$122,"&lt;="&amp;DV$6,'Rent Schedules'!$F$6:$F$122,"&gt;="&amp;DV$6),0)</f>
        <v>0</v>
      </c>
      <c r="DW48" s="95">
        <f>IF(DW45=0,'Rent Roll'!$G$9*SUMIFS('Rent Schedules'!$I$6:$I$122,'Rent Schedules'!$B$6:$B$122,$C48,'Rent Schedules'!$D$6:$D$122,"In effect",'Rent Schedules'!$E$6:$E$122,"&lt;="&amp;DW$6,'Rent Schedules'!$F$6:$F$122,"&gt;="&amp;DW$6),0)</f>
        <v>0</v>
      </c>
      <c r="DX48" s="95">
        <f>IF(DX45=0,'Rent Roll'!$G$9*SUMIFS('Rent Schedules'!$I$6:$I$122,'Rent Schedules'!$B$6:$B$122,$C48,'Rent Schedules'!$D$6:$D$122,"In effect",'Rent Schedules'!$E$6:$E$122,"&lt;="&amp;DX$6,'Rent Schedules'!$F$6:$F$122,"&gt;="&amp;DX$6),0)</f>
        <v>0</v>
      </c>
      <c r="DY48" s="95">
        <f>IF(DY45=0,'Rent Roll'!$G$9*SUMIFS('Rent Schedules'!$I$6:$I$122,'Rent Schedules'!$B$6:$B$122,$C48,'Rent Schedules'!$D$6:$D$122,"In effect",'Rent Schedules'!$E$6:$E$122,"&lt;="&amp;DY$6,'Rent Schedules'!$F$6:$F$122,"&gt;="&amp;DY$6),0)</f>
        <v>0</v>
      </c>
      <c r="DZ48" s="95">
        <f>IF(DZ45=0,'Rent Roll'!$G$9*SUMIFS('Rent Schedules'!$I$6:$I$122,'Rent Schedules'!$B$6:$B$122,$C48,'Rent Schedules'!$D$6:$D$122,"In effect",'Rent Schedules'!$E$6:$E$122,"&lt;="&amp;DZ$6,'Rent Schedules'!$F$6:$F$122,"&gt;="&amp;DZ$6),0)</f>
        <v>0</v>
      </c>
      <c r="EA48" s="95">
        <f>IF(EA45=0,'Rent Roll'!$G$9*SUMIFS('Rent Schedules'!$I$6:$I$122,'Rent Schedules'!$B$6:$B$122,$C48,'Rent Schedules'!$D$6:$D$122,"In effect",'Rent Schedules'!$E$6:$E$122,"&lt;="&amp;EA$6,'Rent Schedules'!$F$6:$F$122,"&gt;="&amp;EA$6),0)</f>
        <v>0</v>
      </c>
      <c r="EB48" s="95">
        <f>IF(EB45=0,'Rent Roll'!$G$9*SUMIFS('Rent Schedules'!$I$6:$I$122,'Rent Schedules'!$B$6:$B$122,$C48,'Rent Schedules'!$D$6:$D$122,"In effect",'Rent Schedules'!$E$6:$E$122,"&lt;="&amp;EB$6,'Rent Schedules'!$F$6:$F$122,"&gt;="&amp;EB$6),0)</f>
        <v>0</v>
      </c>
      <c r="EC48" s="95">
        <f>IF(EC45=0,'Rent Roll'!$G$9*SUMIFS('Rent Schedules'!$I$6:$I$122,'Rent Schedules'!$B$6:$B$122,$C48,'Rent Schedules'!$D$6:$D$122,"In effect",'Rent Schedules'!$E$6:$E$122,"&lt;="&amp;EC$6,'Rent Schedules'!$F$6:$F$122,"&gt;="&amp;EC$6),0)</f>
        <v>0</v>
      </c>
      <c r="ED48" s="95">
        <f>IF(ED45=0,'Rent Roll'!$G$9*SUMIFS('Rent Schedules'!$I$6:$I$122,'Rent Schedules'!$B$6:$B$122,$C48,'Rent Schedules'!$D$6:$D$122,"In effect",'Rent Schedules'!$E$6:$E$122,"&lt;="&amp;ED$6,'Rent Schedules'!$F$6:$F$122,"&gt;="&amp;ED$6),0)</f>
        <v>0</v>
      </c>
      <c r="EE48" s="95">
        <f>IF(EE45=0,'Rent Roll'!$G$9*SUMIFS('Rent Schedules'!$I$6:$I$122,'Rent Schedules'!$B$6:$B$122,$C48,'Rent Schedules'!$D$6:$D$122,"In effect",'Rent Schedules'!$E$6:$E$122,"&lt;="&amp;EE$6,'Rent Schedules'!$F$6:$F$122,"&gt;="&amp;EE$6),0)</f>
        <v>0</v>
      </c>
      <c r="EF48" s="95">
        <f>IF(EF45=0,'Rent Roll'!$G$9*SUMIFS('Rent Schedules'!$I$6:$I$122,'Rent Schedules'!$B$6:$B$122,$C48,'Rent Schedules'!$D$6:$D$122,"In effect",'Rent Schedules'!$E$6:$E$122,"&lt;="&amp;EF$6,'Rent Schedules'!$F$6:$F$122,"&gt;="&amp;EF$6),0)</f>
        <v>0</v>
      </c>
      <c r="EG48" s="95">
        <f>IF(EG45=0,'Rent Roll'!$G$9*SUMIFS('Rent Schedules'!$I$6:$I$122,'Rent Schedules'!$B$6:$B$122,$C48,'Rent Schedules'!$D$6:$D$122,"In effect",'Rent Schedules'!$E$6:$E$122,"&lt;="&amp;EG$6,'Rent Schedules'!$F$6:$F$122,"&gt;="&amp;EG$6),0)</f>
        <v>0</v>
      </c>
      <c r="EH48" s="95">
        <f>IF(EH45=0,'Rent Roll'!$G$9*SUMIFS('Rent Schedules'!$I$6:$I$122,'Rent Schedules'!$B$6:$B$122,$C48,'Rent Schedules'!$D$6:$D$122,"In effect",'Rent Schedules'!$E$6:$E$122,"&lt;="&amp;EH$6,'Rent Schedules'!$F$6:$F$122,"&gt;="&amp;EH$6),0)</f>
        <v>0</v>
      </c>
      <c r="EI48" s="95">
        <f>IF(EI45=0,'Rent Roll'!$G$9*SUMIFS('Rent Schedules'!$I$6:$I$122,'Rent Schedules'!$B$6:$B$122,$C48,'Rent Schedules'!$D$6:$D$122,"In effect",'Rent Schedules'!$E$6:$E$122,"&lt;="&amp;EI$6,'Rent Schedules'!$F$6:$F$122,"&gt;="&amp;EI$6),0)</f>
        <v>0</v>
      </c>
    </row>
    <row r="49">
      <c r="B49" t="s" s="23">
        <v>394</v>
      </c>
      <c r="C49" t="s" s="118">
        <v>13</v>
      </c>
      <c r="D49" t="s" s="118">
        <v>431</v>
      </c>
      <c r="H49" s="95">
        <f>'Rent Roll'!$G$9*'Rent Roll'!$E$9*H47/12</f>
        <v>0</v>
      </c>
      <c r="I49" s="95">
        <f>'Rent Roll'!$G$9*'Rent Roll'!$E$9*I47/12</f>
        <v>0</v>
      </c>
      <c r="J49" s="95">
        <f>'Rent Roll'!$G$9*'Rent Roll'!$E$9*J47/12</f>
        <v>0</v>
      </c>
      <c r="K49" s="95">
        <f>'Rent Roll'!$G$9*'Rent Roll'!$E$9*K47/12</f>
        <v>0</v>
      </c>
      <c r="L49" s="95">
        <f>'Rent Roll'!$G$9*'Rent Roll'!$E$9*L47/12</f>
        <v>0</v>
      </c>
      <c r="M49" s="95">
        <f>'Rent Roll'!$G$9*'Rent Roll'!$E$9*M47/12</f>
        <v>0</v>
      </c>
      <c r="N49" s="95">
        <f>'Rent Roll'!$G$9*'Rent Roll'!$E$9*N47/12</f>
        <v>0</v>
      </c>
      <c r="O49" s="95">
        <f>'Rent Roll'!$G$9*'Rent Roll'!$E$9*O47/12</f>
        <v>0</v>
      </c>
      <c r="P49" s="95">
        <f>'Rent Roll'!$G$9*'Rent Roll'!$E$9*P47/12</f>
        <v>0</v>
      </c>
      <c r="Q49" s="95">
        <f>'Rent Roll'!$G$9*'Rent Roll'!$E$9*Q47/12</f>
        <v>0</v>
      </c>
      <c r="R49" s="95">
        <f>'Rent Roll'!$G$9*'Rent Roll'!$E$9*R47/12</f>
        <v>0</v>
      </c>
      <c r="S49" s="95">
        <f>'Rent Roll'!$G$9*'Rent Roll'!$E$9*S47/12</f>
        <v>0</v>
      </c>
      <c r="T49" s="95">
        <f>'Rent Roll'!$G$9*'Rent Roll'!$E$9*T47/12</f>
        <v>0</v>
      </c>
      <c r="U49" s="95">
        <f>'Rent Roll'!$G$9*'Rent Roll'!$E$9*U47/12</f>
        <v>8647.365</v>
      </c>
      <c r="V49" s="95">
        <f>'Rent Roll'!$G$9*'Rent Roll'!$E$9*V47/12</f>
        <v>8647.365</v>
      </c>
      <c r="W49" s="95">
        <f>'Rent Roll'!$G$9*'Rent Roll'!$E$9*W47/12</f>
        <v>8647.365</v>
      </c>
      <c r="X49" s="95">
        <f>'Rent Roll'!$G$9*'Rent Roll'!$E$9*X47/12</f>
        <v>8647.365</v>
      </c>
      <c r="Y49" s="95">
        <f>'Rent Roll'!$G$9*'Rent Roll'!$E$9*Y47/12</f>
        <v>8647.365</v>
      </c>
      <c r="Z49" s="95">
        <f>'Rent Roll'!$G$9*'Rent Roll'!$E$9*Z47/12</f>
        <v>8647.365</v>
      </c>
      <c r="AA49" s="95">
        <f>'Rent Roll'!$G$9*'Rent Roll'!$E$9*AA47/12</f>
        <v>8647.365</v>
      </c>
      <c r="AB49" s="95">
        <f>'Rent Roll'!$G$9*'Rent Roll'!$E$9*AB47/12</f>
        <v>8647.365</v>
      </c>
      <c r="AC49" s="95">
        <f>'Rent Roll'!$G$9*'Rent Roll'!$E$9*AC47/12</f>
        <v>8647.365</v>
      </c>
      <c r="AD49" s="95">
        <f>'Rent Roll'!$G$9*'Rent Roll'!$E$9*AD47/12</f>
        <v>8647.365</v>
      </c>
      <c r="AE49" s="95">
        <f>'Rent Roll'!$G$9*'Rent Roll'!$E$9*AE47/12</f>
        <v>8647.365</v>
      </c>
      <c r="AF49" s="95">
        <f>'Rent Roll'!$G$9*'Rent Roll'!$E$9*AF47/12</f>
        <v>8647.365</v>
      </c>
      <c r="AG49" s="95">
        <f>'Rent Roll'!$G$9*'Rent Roll'!$E$9*AG47/12</f>
        <v>8647.365</v>
      </c>
      <c r="AH49" s="95">
        <f>'Rent Roll'!$G$9*'Rent Roll'!$E$9*AH47/12</f>
        <v>8647.365</v>
      </c>
      <c r="AI49" s="95">
        <f>'Rent Roll'!$G$9*'Rent Roll'!$E$9*AI47/12</f>
        <v>8950.022775000001</v>
      </c>
      <c r="AJ49" s="95">
        <f>'Rent Roll'!$G$9*'Rent Roll'!$E$9*AJ47/12</f>
        <v>8950.022775000001</v>
      </c>
      <c r="AK49" s="95">
        <f>'Rent Roll'!$G$9*'Rent Roll'!$E$9*AK47/12</f>
        <v>8950.022775000001</v>
      </c>
      <c r="AL49" s="95">
        <f>'Rent Roll'!$G$9*'Rent Roll'!$E$9*AL47/12</f>
        <v>8950.022775000001</v>
      </c>
      <c r="AM49" s="95">
        <f>'Rent Roll'!$G$9*'Rent Roll'!$E$9*AM47/12</f>
        <v>8950.022775000001</v>
      </c>
      <c r="AN49" s="95">
        <f>'Rent Roll'!$G$9*'Rent Roll'!$E$9*AN47/12</f>
        <v>8950.022775000001</v>
      </c>
      <c r="AO49" s="95">
        <f>'Rent Roll'!$G$9*'Rent Roll'!$E$9*AO47/12</f>
        <v>8950.022775000001</v>
      </c>
      <c r="AP49" s="95">
        <f>'Rent Roll'!$G$9*'Rent Roll'!$E$9*AP47/12</f>
        <v>8950.022775000001</v>
      </c>
      <c r="AQ49" s="95">
        <f>'Rent Roll'!$G$9*'Rent Roll'!$E$9*AQ47/12</f>
        <v>8950.022775000001</v>
      </c>
      <c r="AR49" s="95">
        <f>'Rent Roll'!$G$9*'Rent Roll'!$E$9*AR47/12</f>
        <v>8950.022775000001</v>
      </c>
      <c r="AS49" s="95">
        <f>'Rent Roll'!$G$9*'Rent Roll'!$E$9*AS47/12</f>
        <v>8950.022775000001</v>
      </c>
      <c r="AT49" s="95">
        <f>'Rent Roll'!$G$9*'Rent Roll'!$E$9*AT47/12</f>
        <v>8950.022775000001</v>
      </c>
      <c r="AU49" s="95">
        <f>'Rent Roll'!$G$9*'Rent Roll'!$E$9*AU47/12</f>
        <v>9263.273572125001</v>
      </c>
      <c r="AV49" s="95">
        <f>'Rent Roll'!$G$9*'Rent Roll'!$E$9*AV47/12</f>
        <v>9263.273572125001</v>
      </c>
      <c r="AW49" s="95">
        <f>'Rent Roll'!$G$9*'Rent Roll'!$E$9*AW47/12</f>
        <v>9263.273572125001</v>
      </c>
      <c r="AX49" s="95">
        <f>'Rent Roll'!$G$9*'Rent Roll'!$E$9*AX47/12</f>
        <v>9263.273572125001</v>
      </c>
      <c r="AY49" s="95">
        <f>'Rent Roll'!$G$9*'Rent Roll'!$E$9*AY47/12</f>
        <v>9263.273572125001</v>
      </c>
      <c r="AZ49" s="95">
        <f>'Rent Roll'!$G$9*'Rent Roll'!$E$9*AZ47/12</f>
        <v>9263.273572125001</v>
      </c>
      <c r="BA49" s="95">
        <f>'Rent Roll'!$G$9*'Rent Roll'!$E$9*BA47/12</f>
        <v>9263.273572125001</v>
      </c>
      <c r="BB49" s="95">
        <f>'Rent Roll'!$G$9*'Rent Roll'!$E$9*BB47/12</f>
        <v>9263.273572125001</v>
      </c>
      <c r="BC49" s="95">
        <f>'Rent Roll'!$G$9*'Rent Roll'!$E$9*BC47/12</f>
        <v>9263.273572125001</v>
      </c>
      <c r="BD49" s="95">
        <f>'Rent Roll'!$G$9*'Rent Roll'!$E$9*BD47/12</f>
        <v>9263.273572125001</v>
      </c>
      <c r="BE49" s="95">
        <f>'Rent Roll'!$G$9*'Rent Roll'!$E$9*BE47/12</f>
        <v>9263.273572125001</v>
      </c>
      <c r="BF49" s="95">
        <f>'Rent Roll'!$G$9*'Rent Roll'!$E$9*BF47/12</f>
        <v>9263.273572125001</v>
      </c>
      <c r="BG49" s="95">
        <f>'Rent Roll'!$G$9*'Rent Roll'!$E$9*BG47/12</f>
        <v>9587.488147149374</v>
      </c>
      <c r="BH49" s="95">
        <f>'Rent Roll'!$G$9*'Rent Roll'!$E$9*BH47/12</f>
        <v>9587.488147149374</v>
      </c>
      <c r="BI49" s="95">
        <f>'Rent Roll'!$G$9*'Rent Roll'!$E$9*BI47/12</f>
        <v>9587.488147149374</v>
      </c>
      <c r="BJ49" s="95">
        <f>'Rent Roll'!$G$9*'Rent Roll'!$E$9*BJ47/12</f>
        <v>9587.488147149374</v>
      </c>
      <c r="BK49" s="95">
        <f>'Rent Roll'!$G$9*'Rent Roll'!$E$9*BK47/12</f>
        <v>9587.488147149374</v>
      </c>
      <c r="BL49" s="95">
        <f>'Rent Roll'!$G$9*'Rent Roll'!$E$9*BL47/12</f>
        <v>9587.488147149374</v>
      </c>
      <c r="BM49" s="95">
        <f>'Rent Roll'!$G$9*'Rent Roll'!$E$9*BM47/12</f>
        <v>9587.488147149374</v>
      </c>
      <c r="BN49" s="95">
        <f>'Rent Roll'!$G$9*'Rent Roll'!$E$9*BN47/12</f>
        <v>9587.488147149374</v>
      </c>
      <c r="BO49" s="95">
        <f>'Rent Roll'!$G$9*'Rent Roll'!$E$9*BO47/12</f>
        <v>9587.488147149374</v>
      </c>
      <c r="BP49" s="95">
        <f>'Rent Roll'!$G$9*'Rent Roll'!$E$9*BP47/12</f>
        <v>9587.488147149374</v>
      </c>
      <c r="BQ49" s="95">
        <f>'Rent Roll'!$G$9*'Rent Roll'!$E$9*BQ47/12</f>
        <v>9587.488147149374</v>
      </c>
      <c r="BR49" s="95">
        <f>'Rent Roll'!$G$9*'Rent Roll'!$E$9*BR47/12</f>
        <v>9587.488147149374</v>
      </c>
      <c r="BS49" s="95">
        <f>'Rent Roll'!$G$9*'Rent Roll'!$E$9*BS47/12</f>
        <v>9923.0502322996</v>
      </c>
      <c r="BT49" s="95">
        <f>'Rent Roll'!$G$9*'Rent Roll'!$E$9*BT47/12</f>
        <v>9923.0502322996</v>
      </c>
      <c r="BU49" s="95">
        <f>'Rent Roll'!$G$9*'Rent Roll'!$E$9*BU47/12</f>
        <v>9923.0502322996</v>
      </c>
      <c r="BV49" s="95">
        <f>'Rent Roll'!$G$9*'Rent Roll'!$E$9*BV47/12</f>
        <v>9923.0502322996</v>
      </c>
      <c r="BW49" s="95">
        <f>'Rent Roll'!$G$9*'Rent Roll'!$E$9*BW47/12</f>
        <v>9923.0502322996</v>
      </c>
      <c r="BX49" s="95">
        <f>'Rent Roll'!$G$9*'Rent Roll'!$E$9*BX47/12</f>
        <v>9923.0502322996</v>
      </c>
      <c r="BY49" s="95">
        <f>'Rent Roll'!$G$9*'Rent Roll'!$E$9*BY47/12</f>
        <v>9923.0502322996</v>
      </c>
      <c r="BZ49" s="95">
        <f>'Rent Roll'!$G$9*'Rent Roll'!$E$9*BZ47/12</f>
        <v>9923.0502322996</v>
      </c>
      <c r="CA49" s="95">
        <f>'Rent Roll'!$G$9*'Rent Roll'!$E$9*CA47/12</f>
        <v>9923.0502322996</v>
      </c>
      <c r="CB49" s="95">
        <f>'Rent Roll'!$G$9*'Rent Roll'!$E$9*CB47/12</f>
        <v>9923.0502322996</v>
      </c>
      <c r="CC49" s="95">
        <f>'Rent Roll'!$G$9*'Rent Roll'!$E$9*CC47/12</f>
        <v>9923.0502322996</v>
      </c>
      <c r="CD49" s="95">
        <f>'Rent Roll'!$G$9*'Rent Roll'!$E$9*CD47/12</f>
        <v>9923.0502322996</v>
      </c>
      <c r="CE49" s="95">
        <f>'Rent Roll'!$G$9*'Rent Roll'!$E$9*CE47/12</f>
        <v>10388.254979802301</v>
      </c>
      <c r="CF49" s="95">
        <f>'Rent Roll'!$G$9*'Rent Roll'!$E$9*CF47/12</f>
        <v>10388.254979802301</v>
      </c>
      <c r="CG49" s="95">
        <f>'Rent Roll'!$G$9*'Rent Roll'!$E$9*CG47/12</f>
        <v>10388.254979802301</v>
      </c>
      <c r="CH49" s="95">
        <f>'Rent Roll'!$G$9*'Rent Roll'!$E$9*CH47/12</f>
        <v>10388.254979802301</v>
      </c>
      <c r="CI49" s="95">
        <f>'Rent Roll'!$G$9*'Rent Roll'!$E$9*CI47/12</f>
        <v>10388.254979802301</v>
      </c>
      <c r="CJ49" s="95">
        <f>'Rent Roll'!$G$9*'Rent Roll'!$E$9*CJ47/12</f>
        <v>10388.254979802301</v>
      </c>
      <c r="CK49" s="95">
        <f>'Rent Roll'!$G$9*'Rent Roll'!$E$9*CK47/12</f>
        <v>10388.254979802301</v>
      </c>
      <c r="CL49" s="95">
        <f>'Rent Roll'!$G$9*'Rent Roll'!$E$9*CL47/12</f>
        <v>10388.254979802301</v>
      </c>
      <c r="CM49" s="95">
        <f>'Rent Roll'!$G$9*'Rent Roll'!$E$9*CM47/12</f>
        <v>10388.254979802301</v>
      </c>
      <c r="CN49" s="95">
        <f>'Rent Roll'!$G$9*'Rent Roll'!$E$9*CN47/12</f>
        <v>10388.254979802301</v>
      </c>
      <c r="CO49" s="95">
        <f>'Rent Roll'!$G$9*'Rent Roll'!$E$9*CO47/12</f>
        <v>10388.254979802301</v>
      </c>
      <c r="CP49" s="95">
        <f>'Rent Roll'!$G$9*'Rent Roll'!$E$9*CP47/12</f>
        <v>10388.254979802301</v>
      </c>
      <c r="CQ49" s="95">
        <f>'Rent Roll'!$G$9*'Rent Roll'!$E$9*CQ47/12</f>
        <v>10388.254979802301</v>
      </c>
      <c r="CR49" s="95">
        <f>'Rent Roll'!$G$9*'Rent Roll'!$E$9*CR47/12</f>
        <v>10388.254979802301</v>
      </c>
      <c r="CS49" s="95">
        <f>'Rent Roll'!$G$9*'Rent Roll'!$E$9*CS47/12</f>
        <v>10751.84390409538</v>
      </c>
      <c r="CT49" s="95">
        <f>'Rent Roll'!$G$9*'Rent Roll'!$E$9*CT47/12</f>
        <v>10751.84390409538</v>
      </c>
      <c r="CU49" s="95">
        <f>'Rent Roll'!$G$9*'Rent Roll'!$E$9*CU47/12</f>
        <v>10751.84390409538</v>
      </c>
      <c r="CV49" s="95">
        <f>'Rent Roll'!$G$9*'Rent Roll'!$E$9*CV47/12</f>
        <v>10751.84390409538</v>
      </c>
      <c r="CW49" s="95">
        <f>'Rent Roll'!$G$9*'Rent Roll'!$E$9*CW47/12</f>
        <v>10751.84390409538</v>
      </c>
      <c r="CX49" s="95">
        <f>'Rent Roll'!$G$9*'Rent Roll'!$E$9*CX47/12</f>
        <v>10751.84390409538</v>
      </c>
      <c r="CY49" s="95">
        <f>'Rent Roll'!$G$9*'Rent Roll'!$E$9*CY47/12</f>
        <v>10751.84390409538</v>
      </c>
      <c r="CZ49" s="95">
        <f>'Rent Roll'!$G$9*'Rent Roll'!$E$9*CZ47/12</f>
        <v>10751.84390409538</v>
      </c>
      <c r="DA49" s="95">
        <f>'Rent Roll'!$G$9*'Rent Roll'!$E$9*DA47/12</f>
        <v>10751.84390409538</v>
      </c>
      <c r="DB49" s="95">
        <f>'Rent Roll'!$G$9*'Rent Roll'!$E$9*DB47/12</f>
        <v>10751.84390409538</v>
      </c>
      <c r="DC49" s="95">
        <f>'Rent Roll'!$G$9*'Rent Roll'!$E$9*DC47/12</f>
        <v>10751.84390409538</v>
      </c>
      <c r="DD49" s="95">
        <f>'Rent Roll'!$G$9*'Rent Roll'!$E$9*DD47/12</f>
        <v>10751.84390409538</v>
      </c>
      <c r="DE49" s="95">
        <f>'Rent Roll'!$G$9*'Rent Roll'!$E$9*DE47/12</f>
        <v>11128.15844073872</v>
      </c>
      <c r="DF49" s="95">
        <f>'Rent Roll'!$G$9*'Rent Roll'!$E$9*DF47/12</f>
        <v>11128.15844073872</v>
      </c>
      <c r="DG49" s="95">
        <f>'Rent Roll'!$G$9*'Rent Roll'!$E$9*DG47/12</f>
        <v>11128.15844073872</v>
      </c>
      <c r="DH49" s="95">
        <f>'Rent Roll'!$G$9*'Rent Roll'!$E$9*DH47/12</f>
        <v>11128.15844073872</v>
      </c>
      <c r="DI49" s="95">
        <f>'Rent Roll'!$G$9*'Rent Roll'!$E$9*DI47/12</f>
        <v>11128.15844073872</v>
      </c>
      <c r="DJ49" s="95">
        <f>'Rent Roll'!$G$9*'Rent Roll'!$E$9*DJ47/12</f>
        <v>11128.15844073872</v>
      </c>
      <c r="DK49" s="95">
        <f>'Rent Roll'!$G$9*'Rent Roll'!$E$9*DK47/12</f>
        <v>11128.15844073872</v>
      </c>
      <c r="DL49" s="95">
        <f>'Rent Roll'!$G$9*'Rent Roll'!$E$9*DL47/12</f>
        <v>11128.15844073872</v>
      </c>
      <c r="DM49" s="95">
        <f>'Rent Roll'!$G$9*'Rent Roll'!$E$9*DM47/12</f>
        <v>11128.15844073872</v>
      </c>
      <c r="DN49" s="95">
        <f>'Rent Roll'!$G$9*'Rent Roll'!$E$9*DN47/12</f>
        <v>11128.15844073872</v>
      </c>
      <c r="DO49" s="95">
        <f>'Rent Roll'!$G$9*'Rent Roll'!$E$9*DO47/12</f>
        <v>11128.15844073872</v>
      </c>
      <c r="DP49" s="95">
        <f>'Rent Roll'!$G$9*'Rent Roll'!$E$9*DP47/12</f>
        <v>11128.15844073872</v>
      </c>
      <c r="DQ49" s="95">
        <f>'Rent Roll'!$G$9*'Rent Roll'!$E$9*DQ47/12</f>
        <v>11517.643986164572</v>
      </c>
      <c r="DR49" s="95">
        <f>'Rent Roll'!$G$9*'Rent Roll'!$E$9*DR47/12</f>
        <v>11517.643986164572</v>
      </c>
      <c r="DS49" s="95">
        <f>'Rent Roll'!$G$9*'Rent Roll'!$E$9*DS47/12</f>
        <v>11517.643986164572</v>
      </c>
      <c r="DT49" s="95">
        <f>'Rent Roll'!$G$9*'Rent Roll'!$E$9*DT47/12</f>
        <v>11517.643986164572</v>
      </c>
      <c r="DU49" s="95">
        <f>'Rent Roll'!$G$9*'Rent Roll'!$E$9*DU47/12</f>
        <v>11517.643986164572</v>
      </c>
      <c r="DV49" s="95">
        <f>'Rent Roll'!$G$9*'Rent Roll'!$E$9*DV47/12</f>
        <v>11517.643986164572</v>
      </c>
      <c r="DW49" s="95">
        <f>'Rent Roll'!$G$9*'Rent Roll'!$E$9*DW47/12</f>
        <v>11517.643986164572</v>
      </c>
      <c r="DX49" s="95">
        <f>'Rent Roll'!$G$9*'Rent Roll'!$E$9*DX47/12</f>
        <v>11517.643986164572</v>
      </c>
      <c r="DY49" s="95">
        <f>'Rent Roll'!$G$9*'Rent Roll'!$E$9*DY47/12</f>
        <v>11517.643986164572</v>
      </c>
      <c r="DZ49" s="95">
        <f>'Rent Roll'!$G$9*'Rent Roll'!$E$9*DZ47/12</f>
        <v>11517.643986164572</v>
      </c>
      <c r="EA49" s="95">
        <f>'Rent Roll'!$G$9*'Rent Roll'!$E$9*EA47/12</f>
        <v>11517.643986164572</v>
      </c>
      <c r="EB49" s="95">
        <f>'Rent Roll'!$G$9*'Rent Roll'!$E$9*EB47/12</f>
        <v>11517.643986164572</v>
      </c>
      <c r="EC49" s="95">
        <f>'Rent Roll'!$G$9*'Rent Roll'!$E$9*EC47/12</f>
        <v>11920.761525680331</v>
      </c>
      <c r="ED49" s="95">
        <f>'Rent Roll'!$G$9*'Rent Roll'!$E$9*ED47/12</f>
        <v>11920.761525680331</v>
      </c>
      <c r="EE49" s="95">
        <f>'Rent Roll'!$G$9*'Rent Roll'!$E$9*EE47/12</f>
        <v>11920.761525680331</v>
      </c>
      <c r="EF49" s="95">
        <f>'Rent Roll'!$G$9*'Rent Roll'!$E$9*EF47/12</f>
        <v>11920.761525680331</v>
      </c>
      <c r="EG49" s="95">
        <f>'Rent Roll'!$G$9*'Rent Roll'!$E$9*EG47/12</f>
        <v>11920.761525680331</v>
      </c>
      <c r="EH49" s="95">
        <f>'Rent Roll'!$G$9*'Rent Roll'!$E$9*EH47/12</f>
        <v>11920.761525680331</v>
      </c>
      <c r="EI49" s="95">
        <f>'Rent Roll'!$G$9*'Rent Roll'!$E$9*EI47/12</f>
        <v>11920.761525680331</v>
      </c>
    </row>
    <row r="50">
      <c r="B50" t="s" s="23">
        <v>395</v>
      </c>
      <c r="C50" t="s" s="118">
        <v>13</v>
      </c>
      <c r="D50" t="s" s="118">
        <v>432</v>
      </c>
      <c r="H50" s="82">
        <f>IF(AND(H45&gt;=1,H45&lt;=3,H46&lt;0),-H49,0)</f>
        <v>0</v>
      </c>
      <c r="I50" s="82">
        <f>IF(AND(I45&gt;=1,I45&lt;=3,I46&lt;0),-I49,0)</f>
        <v>0</v>
      </c>
      <c r="J50" s="82">
        <f>IF(AND(J45&gt;=1,J45&lt;=3,J46&lt;0),-J49,0)</f>
        <v>0</v>
      </c>
      <c r="K50" s="82">
        <f>IF(AND(K45&gt;=1,K45&lt;=3,K46&lt;0),-K49,0)</f>
        <v>0</v>
      </c>
      <c r="L50" s="82">
        <f>IF(AND(L45&gt;=1,L45&lt;=3,L46&lt;0),-L49,0)</f>
        <v>0</v>
      </c>
      <c r="M50" s="82">
        <f>IF(AND(M45&gt;=1,M45&lt;=3,M46&lt;0),-M49,0)</f>
        <v>0</v>
      </c>
      <c r="N50" s="82">
        <f>IF(AND(N45&gt;=1,N45&lt;=3,N46&lt;0),-N49,0)</f>
        <v>0</v>
      </c>
      <c r="O50" s="82">
        <f>IF(AND(O45&gt;=1,O45&lt;=3,O46&lt;0),-O49,0)</f>
        <v>0</v>
      </c>
      <c r="P50" s="82">
        <f>IF(AND(P45&gt;=1,P45&lt;=3,P46&lt;0),-P49,0)</f>
        <v>0</v>
      </c>
      <c r="Q50" s="82">
        <f>IF(AND(Q45&gt;=1,Q45&lt;=3,Q46&lt;0),-Q49,0)</f>
        <v>0</v>
      </c>
      <c r="R50" s="82">
        <f>IF(AND(R45&gt;=1,R45&lt;=3,R46&lt;0),-R49,0)</f>
        <v>0</v>
      </c>
      <c r="S50" s="82">
        <f>IF(AND(S45&gt;=1,S45&lt;=3,S46&lt;0),-S49,0)</f>
        <v>0</v>
      </c>
      <c r="T50" s="82">
        <f>IF(AND(T45&gt;=1,T45&lt;=3,T46&lt;0),-T49,0)</f>
        <v>0</v>
      </c>
      <c r="U50" s="82">
        <f>IF(AND(U45&gt;=1,U45&lt;=3,U46&lt;0),-U49,0)</f>
        <v>-8647.365</v>
      </c>
      <c r="V50" s="82">
        <f>IF(AND(V45&gt;=1,V45&lt;=3,V46&lt;0),-V49,0)</f>
        <v>-8647.365</v>
      </c>
      <c r="W50" s="82">
        <f>IF(AND(W45&gt;=1,W45&lt;=3,W46&lt;0),-W49,0)</f>
        <v>0</v>
      </c>
      <c r="X50" s="82">
        <f>IF(AND(X45&gt;=1,X45&lt;=3,X46&lt;0),-X49,0)</f>
        <v>0</v>
      </c>
      <c r="Y50" s="82">
        <f>IF(AND(Y45&gt;=1,Y45&lt;=3,Y46&lt;0),-Y49,0)</f>
        <v>0</v>
      </c>
      <c r="Z50" s="82">
        <f>IF(AND(Z45&gt;=1,Z45&lt;=3,Z46&lt;0),-Z49,0)</f>
        <v>0</v>
      </c>
      <c r="AA50" s="82">
        <f>IF(AND(AA45&gt;=1,AA45&lt;=3,AA46&lt;0),-AA49,0)</f>
        <v>0</v>
      </c>
      <c r="AB50" s="82">
        <f>IF(AND(AB45&gt;=1,AB45&lt;=3,AB46&lt;0),-AB49,0)</f>
        <v>0</v>
      </c>
      <c r="AC50" s="82">
        <f>IF(AND(AC45&gt;=1,AC45&lt;=3,AC46&lt;0),-AC49,0)</f>
        <v>0</v>
      </c>
      <c r="AD50" s="82">
        <f>IF(AND(AD45&gt;=1,AD45&lt;=3,AD46&lt;0),-AD49,0)</f>
        <v>0</v>
      </c>
      <c r="AE50" s="82">
        <f>IF(AND(AE45&gt;=1,AE45&lt;=3,AE46&lt;0),-AE49,0)</f>
        <v>0</v>
      </c>
      <c r="AF50" s="82">
        <f>IF(AND(AF45&gt;=1,AF45&lt;=3,AF46&lt;0),-AF49,0)</f>
        <v>0</v>
      </c>
      <c r="AG50" s="82">
        <f>IF(AND(AG45&gt;=1,AG45&lt;=3,AG46&lt;0),-AG49,0)</f>
        <v>0</v>
      </c>
      <c r="AH50" s="82">
        <f>IF(AND(AH45&gt;=1,AH45&lt;=3,AH46&lt;0),-AH49,0)</f>
        <v>0</v>
      </c>
      <c r="AI50" s="82">
        <f>IF(AND(AI45&gt;=1,AI45&lt;=3,AI46&lt;0),-AI49,0)</f>
        <v>0</v>
      </c>
      <c r="AJ50" s="82">
        <f>IF(AND(AJ45&gt;=1,AJ45&lt;=3,AJ46&lt;0),-AJ49,0)</f>
        <v>0</v>
      </c>
      <c r="AK50" s="82">
        <f>IF(AND(AK45&gt;=1,AK45&lt;=3,AK46&lt;0),-AK49,0)</f>
        <v>0</v>
      </c>
      <c r="AL50" s="82">
        <f>IF(AND(AL45&gt;=1,AL45&lt;=3,AL46&lt;0),-AL49,0)</f>
        <v>0</v>
      </c>
      <c r="AM50" s="82">
        <f>IF(AND(AM45&gt;=1,AM45&lt;=3,AM46&lt;0),-AM49,0)</f>
        <v>0</v>
      </c>
      <c r="AN50" s="82">
        <f>IF(AND(AN45&gt;=1,AN45&lt;=3,AN46&lt;0),-AN49,0)</f>
        <v>0</v>
      </c>
      <c r="AO50" s="82">
        <f>IF(AND(AO45&gt;=1,AO45&lt;=3,AO46&lt;0),-AO49,0)</f>
        <v>0</v>
      </c>
      <c r="AP50" s="82">
        <f>IF(AND(AP45&gt;=1,AP45&lt;=3,AP46&lt;0),-AP49,0)</f>
        <v>0</v>
      </c>
      <c r="AQ50" s="82">
        <f>IF(AND(AQ45&gt;=1,AQ45&lt;=3,AQ46&lt;0),-AQ49,0)</f>
        <v>0</v>
      </c>
      <c r="AR50" s="82">
        <f>IF(AND(AR45&gt;=1,AR45&lt;=3,AR46&lt;0),-AR49,0)</f>
        <v>0</v>
      </c>
      <c r="AS50" s="82">
        <f>IF(AND(AS45&gt;=1,AS45&lt;=3,AS46&lt;0),-AS49,0)</f>
        <v>0</v>
      </c>
      <c r="AT50" s="82">
        <f>IF(AND(AT45&gt;=1,AT45&lt;=3,AT46&lt;0),-AT49,0)</f>
        <v>0</v>
      </c>
      <c r="AU50" s="82">
        <f>IF(AND(AU45&gt;=1,AU45&lt;=3,AU46&lt;0),-AU49,0)</f>
        <v>0</v>
      </c>
      <c r="AV50" s="82">
        <f>IF(AND(AV45&gt;=1,AV45&lt;=3,AV46&lt;0),-AV49,0)</f>
        <v>0</v>
      </c>
      <c r="AW50" s="82">
        <f>IF(AND(AW45&gt;=1,AW45&lt;=3,AW46&lt;0),-AW49,0)</f>
        <v>0</v>
      </c>
      <c r="AX50" s="82">
        <f>IF(AND(AX45&gt;=1,AX45&lt;=3,AX46&lt;0),-AX49,0)</f>
        <v>0</v>
      </c>
      <c r="AY50" s="82">
        <f>IF(AND(AY45&gt;=1,AY45&lt;=3,AY46&lt;0),-AY49,0)</f>
        <v>0</v>
      </c>
      <c r="AZ50" s="82">
        <f>IF(AND(AZ45&gt;=1,AZ45&lt;=3,AZ46&lt;0),-AZ49,0)</f>
        <v>0</v>
      </c>
      <c r="BA50" s="82">
        <f>IF(AND(BA45&gt;=1,BA45&lt;=3,BA46&lt;0),-BA49,0)</f>
        <v>0</v>
      </c>
      <c r="BB50" s="82">
        <f>IF(AND(BB45&gt;=1,BB45&lt;=3,BB46&lt;0),-BB49,0)</f>
        <v>0</v>
      </c>
      <c r="BC50" s="82">
        <f>IF(AND(BC45&gt;=1,BC45&lt;=3,BC46&lt;0),-BC49,0)</f>
        <v>0</v>
      </c>
      <c r="BD50" s="82">
        <f>IF(AND(BD45&gt;=1,BD45&lt;=3,BD46&lt;0),-BD49,0)</f>
        <v>0</v>
      </c>
      <c r="BE50" s="82">
        <f>IF(AND(BE45&gt;=1,BE45&lt;=3,BE46&lt;0),-BE49,0)</f>
        <v>0</v>
      </c>
      <c r="BF50" s="82">
        <f>IF(AND(BF45&gt;=1,BF45&lt;=3,BF46&lt;0),-BF49,0)</f>
        <v>0</v>
      </c>
      <c r="BG50" s="82">
        <f>IF(AND(BG45&gt;=1,BG45&lt;=3,BG46&lt;0),-BG49,0)</f>
        <v>0</v>
      </c>
      <c r="BH50" s="82">
        <f>IF(AND(BH45&gt;=1,BH45&lt;=3,BH46&lt;0),-BH49,0)</f>
        <v>0</v>
      </c>
      <c r="BI50" s="82">
        <f>IF(AND(BI45&gt;=1,BI45&lt;=3,BI46&lt;0),-BI49,0)</f>
        <v>0</v>
      </c>
      <c r="BJ50" s="82">
        <f>IF(AND(BJ45&gt;=1,BJ45&lt;=3,BJ46&lt;0),-BJ49,0)</f>
        <v>0</v>
      </c>
      <c r="BK50" s="82">
        <f>IF(AND(BK45&gt;=1,BK45&lt;=3,BK46&lt;0),-BK49,0)</f>
        <v>0</v>
      </c>
      <c r="BL50" s="82">
        <f>IF(AND(BL45&gt;=1,BL45&lt;=3,BL46&lt;0),-BL49,0)</f>
        <v>0</v>
      </c>
      <c r="BM50" s="82">
        <f>IF(AND(BM45&gt;=1,BM45&lt;=3,BM46&lt;0),-BM49,0)</f>
        <v>0</v>
      </c>
      <c r="BN50" s="82">
        <f>IF(AND(BN45&gt;=1,BN45&lt;=3,BN46&lt;0),-BN49,0)</f>
        <v>0</v>
      </c>
      <c r="BO50" s="82">
        <f>IF(AND(BO45&gt;=1,BO45&lt;=3,BO46&lt;0),-BO49,0)</f>
        <v>0</v>
      </c>
      <c r="BP50" s="82">
        <f>IF(AND(BP45&gt;=1,BP45&lt;=3,BP46&lt;0),-BP49,0)</f>
        <v>0</v>
      </c>
      <c r="BQ50" s="82">
        <f>IF(AND(BQ45&gt;=1,BQ45&lt;=3,BQ46&lt;0),-BQ49,0)</f>
        <v>0</v>
      </c>
      <c r="BR50" s="82">
        <f>IF(AND(BR45&gt;=1,BR45&lt;=3,BR46&lt;0),-BR49,0)</f>
        <v>0</v>
      </c>
      <c r="BS50" s="82">
        <f>IF(AND(BS45&gt;=1,BS45&lt;=3,BS46&lt;0),-BS49,0)</f>
        <v>0</v>
      </c>
      <c r="BT50" s="82">
        <f>IF(AND(BT45&gt;=1,BT45&lt;=3,BT46&lt;0),-BT49,0)</f>
        <v>0</v>
      </c>
      <c r="BU50" s="82">
        <f>IF(AND(BU45&gt;=1,BU45&lt;=3,BU46&lt;0),-BU49,0)</f>
        <v>0</v>
      </c>
      <c r="BV50" s="82">
        <f>IF(AND(BV45&gt;=1,BV45&lt;=3,BV46&lt;0),-BV49,0)</f>
        <v>0</v>
      </c>
      <c r="BW50" s="82">
        <f>IF(AND(BW45&gt;=1,BW45&lt;=3,BW46&lt;0),-BW49,0)</f>
        <v>0</v>
      </c>
      <c r="BX50" s="82">
        <f>IF(AND(BX45&gt;=1,BX45&lt;=3,BX46&lt;0),-BX49,0)</f>
        <v>0</v>
      </c>
      <c r="BY50" s="82">
        <f>IF(AND(BY45&gt;=1,BY45&lt;=3,BY46&lt;0),-BY49,0)</f>
        <v>0</v>
      </c>
      <c r="BZ50" s="82">
        <f>IF(AND(BZ45&gt;=1,BZ45&lt;=3,BZ46&lt;0),-BZ49,0)</f>
        <v>0</v>
      </c>
      <c r="CA50" s="82">
        <f>IF(AND(CA45&gt;=1,CA45&lt;=3,CA46&lt;0),-CA49,0)</f>
        <v>0</v>
      </c>
      <c r="CB50" s="82">
        <f>IF(AND(CB45&gt;=1,CB45&lt;=3,CB46&lt;0),-CB49,0)</f>
        <v>0</v>
      </c>
      <c r="CC50" s="82">
        <f>IF(AND(CC45&gt;=1,CC45&lt;=3,CC46&lt;0),-CC49,0)</f>
        <v>0</v>
      </c>
      <c r="CD50" s="82">
        <f>IF(AND(CD45&gt;=1,CD45&lt;=3,CD46&lt;0),-CD49,0)</f>
        <v>0</v>
      </c>
      <c r="CE50" s="82">
        <f>IF(AND(CE45&gt;=1,CE45&lt;=3,CE46&lt;0),-CE49,0)</f>
        <v>-10388.254979802301</v>
      </c>
      <c r="CF50" s="82">
        <f>IF(AND(CF45&gt;=1,CF45&lt;=3,CF46&lt;0),-CF49,0)</f>
        <v>-10388.254979802301</v>
      </c>
      <c r="CG50" s="82">
        <f>IF(AND(CG45&gt;=1,CG45&lt;=3,CG46&lt;0),-CG49,0)</f>
        <v>0</v>
      </c>
      <c r="CH50" s="82">
        <f>IF(AND(CH45&gt;=1,CH45&lt;=3,CH46&lt;0),-CH49,0)</f>
        <v>0</v>
      </c>
      <c r="CI50" s="82">
        <f>IF(AND(CI45&gt;=1,CI45&lt;=3,CI46&lt;0),-CI49,0)</f>
        <v>0</v>
      </c>
      <c r="CJ50" s="82">
        <f>IF(AND(CJ45&gt;=1,CJ45&lt;=3,CJ46&lt;0),-CJ49,0)</f>
        <v>0</v>
      </c>
      <c r="CK50" s="82">
        <f>IF(AND(CK45&gt;=1,CK45&lt;=3,CK46&lt;0),-CK49,0)</f>
        <v>0</v>
      </c>
      <c r="CL50" s="82">
        <f>IF(AND(CL45&gt;=1,CL45&lt;=3,CL46&lt;0),-CL49,0)</f>
        <v>0</v>
      </c>
      <c r="CM50" s="82">
        <f>IF(AND(CM45&gt;=1,CM45&lt;=3,CM46&lt;0),-CM49,0)</f>
        <v>0</v>
      </c>
      <c r="CN50" s="82">
        <f>IF(AND(CN45&gt;=1,CN45&lt;=3,CN46&lt;0),-CN49,0)</f>
        <v>0</v>
      </c>
      <c r="CO50" s="82">
        <f>IF(AND(CO45&gt;=1,CO45&lt;=3,CO46&lt;0),-CO49,0)</f>
        <v>0</v>
      </c>
      <c r="CP50" s="82">
        <f>IF(AND(CP45&gt;=1,CP45&lt;=3,CP46&lt;0),-CP49,0)</f>
        <v>0</v>
      </c>
      <c r="CQ50" s="82">
        <f>IF(AND(CQ45&gt;=1,CQ45&lt;=3,CQ46&lt;0),-CQ49,0)</f>
        <v>0</v>
      </c>
      <c r="CR50" s="82">
        <f>IF(AND(CR45&gt;=1,CR45&lt;=3,CR46&lt;0),-CR49,0)</f>
        <v>0</v>
      </c>
      <c r="CS50" s="82">
        <f>IF(AND(CS45&gt;=1,CS45&lt;=3,CS46&lt;0),-CS49,0)</f>
        <v>0</v>
      </c>
      <c r="CT50" s="82">
        <f>IF(AND(CT45&gt;=1,CT45&lt;=3,CT46&lt;0),-CT49,0)</f>
        <v>0</v>
      </c>
      <c r="CU50" s="82">
        <f>IF(AND(CU45&gt;=1,CU45&lt;=3,CU46&lt;0),-CU49,0)</f>
        <v>0</v>
      </c>
      <c r="CV50" s="82">
        <f>IF(AND(CV45&gt;=1,CV45&lt;=3,CV46&lt;0),-CV49,0)</f>
        <v>0</v>
      </c>
      <c r="CW50" s="82">
        <f>IF(AND(CW45&gt;=1,CW45&lt;=3,CW46&lt;0),-CW49,0)</f>
        <v>0</v>
      </c>
      <c r="CX50" s="82">
        <f>IF(AND(CX45&gt;=1,CX45&lt;=3,CX46&lt;0),-CX49,0)</f>
        <v>0</v>
      </c>
      <c r="CY50" s="82">
        <f>IF(AND(CY45&gt;=1,CY45&lt;=3,CY46&lt;0),-CY49,0)</f>
        <v>0</v>
      </c>
      <c r="CZ50" s="82">
        <f>IF(AND(CZ45&gt;=1,CZ45&lt;=3,CZ46&lt;0),-CZ49,0)</f>
        <v>0</v>
      </c>
      <c r="DA50" s="82">
        <f>IF(AND(DA45&gt;=1,DA45&lt;=3,DA46&lt;0),-DA49,0)</f>
        <v>0</v>
      </c>
      <c r="DB50" s="82">
        <f>IF(AND(DB45&gt;=1,DB45&lt;=3,DB46&lt;0),-DB49,0)</f>
        <v>0</v>
      </c>
      <c r="DC50" s="82">
        <f>IF(AND(DC45&gt;=1,DC45&lt;=3,DC46&lt;0),-DC49,0)</f>
        <v>0</v>
      </c>
      <c r="DD50" s="82">
        <f>IF(AND(DD45&gt;=1,DD45&lt;=3,DD46&lt;0),-DD49,0)</f>
        <v>0</v>
      </c>
      <c r="DE50" s="82">
        <f>IF(AND(DE45&gt;=1,DE45&lt;=3,DE46&lt;0),-DE49,0)</f>
        <v>0</v>
      </c>
      <c r="DF50" s="82">
        <f>IF(AND(DF45&gt;=1,DF45&lt;=3,DF46&lt;0),-DF49,0)</f>
        <v>0</v>
      </c>
      <c r="DG50" s="82">
        <f>IF(AND(DG45&gt;=1,DG45&lt;=3,DG46&lt;0),-DG49,0)</f>
        <v>0</v>
      </c>
      <c r="DH50" s="82">
        <f>IF(AND(DH45&gt;=1,DH45&lt;=3,DH46&lt;0),-DH49,0)</f>
        <v>0</v>
      </c>
      <c r="DI50" s="82">
        <f>IF(AND(DI45&gt;=1,DI45&lt;=3,DI46&lt;0),-DI49,0)</f>
        <v>0</v>
      </c>
      <c r="DJ50" s="82">
        <f>IF(AND(DJ45&gt;=1,DJ45&lt;=3,DJ46&lt;0),-DJ49,0)</f>
        <v>0</v>
      </c>
      <c r="DK50" s="82">
        <f>IF(AND(DK45&gt;=1,DK45&lt;=3,DK46&lt;0),-DK49,0)</f>
        <v>0</v>
      </c>
      <c r="DL50" s="82">
        <f>IF(AND(DL45&gt;=1,DL45&lt;=3,DL46&lt;0),-DL49,0)</f>
        <v>0</v>
      </c>
      <c r="DM50" s="82">
        <f>IF(AND(DM45&gt;=1,DM45&lt;=3,DM46&lt;0),-DM49,0)</f>
        <v>0</v>
      </c>
      <c r="DN50" s="82">
        <f>IF(AND(DN45&gt;=1,DN45&lt;=3,DN46&lt;0),-DN49,0)</f>
        <v>0</v>
      </c>
      <c r="DO50" s="82">
        <f>IF(AND(DO45&gt;=1,DO45&lt;=3,DO46&lt;0),-DO49,0)</f>
        <v>0</v>
      </c>
      <c r="DP50" s="82">
        <f>IF(AND(DP45&gt;=1,DP45&lt;=3,DP46&lt;0),-DP49,0)</f>
        <v>0</v>
      </c>
      <c r="DQ50" s="82">
        <f>IF(AND(DQ45&gt;=1,DQ45&lt;=3,DQ46&lt;0),-DQ49,0)</f>
        <v>0</v>
      </c>
      <c r="DR50" s="82">
        <f>IF(AND(DR45&gt;=1,DR45&lt;=3,DR46&lt;0),-DR49,0)</f>
        <v>0</v>
      </c>
      <c r="DS50" s="82">
        <f>IF(AND(DS45&gt;=1,DS45&lt;=3,DS46&lt;0),-DS49,0)</f>
        <v>0</v>
      </c>
      <c r="DT50" s="82">
        <f>IF(AND(DT45&gt;=1,DT45&lt;=3,DT46&lt;0),-DT49,0)</f>
        <v>0</v>
      </c>
      <c r="DU50" s="82">
        <f>IF(AND(DU45&gt;=1,DU45&lt;=3,DU46&lt;0),-DU49,0)</f>
        <v>0</v>
      </c>
      <c r="DV50" s="82">
        <f>IF(AND(DV45&gt;=1,DV45&lt;=3,DV46&lt;0),-DV49,0)</f>
        <v>0</v>
      </c>
      <c r="DW50" s="82">
        <f>IF(AND(DW45&gt;=1,DW45&lt;=3,DW46&lt;0),-DW49,0)</f>
        <v>0</v>
      </c>
      <c r="DX50" s="82">
        <f>IF(AND(DX45&gt;=1,DX45&lt;=3,DX46&lt;0),-DX49,0)</f>
        <v>0</v>
      </c>
      <c r="DY50" s="82">
        <f>IF(AND(DY45&gt;=1,DY45&lt;=3,DY46&lt;0),-DY49,0)</f>
        <v>0</v>
      </c>
      <c r="DZ50" s="82">
        <f>IF(AND(DZ45&gt;=1,DZ45&lt;=3,DZ46&lt;0),-DZ49,0)</f>
        <v>0</v>
      </c>
      <c r="EA50" s="82">
        <f>IF(AND(EA45&gt;=1,EA45&lt;=3,EA46&lt;0),-EA49,0)</f>
        <v>0</v>
      </c>
      <c r="EB50" s="82">
        <f>IF(AND(EB45&gt;=1,EB45&lt;=3,EB46&lt;0),-EB49,0)</f>
        <v>0</v>
      </c>
      <c r="EC50" s="82">
        <f>IF(AND(EC45&gt;=1,EC45&lt;=3,EC46&lt;0),-EC49,0)</f>
        <v>0</v>
      </c>
      <c r="ED50" s="82">
        <f>IF(AND(ED45&gt;=1,ED45&lt;=3,ED46&lt;0),-ED49,0)</f>
        <v>0</v>
      </c>
      <c r="EE50" s="82">
        <f>IF(AND(EE45&gt;=1,EE45&lt;=3,EE46&lt;0),-EE49,0)</f>
        <v>0</v>
      </c>
      <c r="EF50" s="82">
        <f>IF(AND(EF45&gt;=1,EF45&lt;=3,EF46&lt;0),-EF49,0)</f>
        <v>0</v>
      </c>
      <c r="EG50" s="82">
        <f>IF(AND(EG45&gt;=1,EG45&lt;=3,EG46&lt;0),-EG49,0)</f>
        <v>0</v>
      </c>
      <c r="EH50" s="82">
        <f>IF(AND(EH45&gt;=1,EH45&lt;=3,EH46&lt;0),-EH49,0)</f>
        <v>0</v>
      </c>
      <c r="EI50" s="82">
        <f>IF(AND(EI45&gt;=1,EI45&lt;=3,EI46&lt;0),-EI49,0)</f>
        <v>0</v>
      </c>
    </row>
    <row r="51">
      <c r="B51" t="s" s="23">
        <v>396</v>
      </c>
      <c r="C51" t="s" s="118">
        <v>13</v>
      </c>
      <c r="D51" t="s" s="118">
        <v>433</v>
      </c>
      <c r="H51" s="95">
        <f>IF(AND(H45&gt;=1,H45&lt;=3,H46&gt;=0),-H49*MAX(0,MIN(1,CHOOSE(H45,Rollover!$Q$9,Rollover!$AD$9,Rollover!$AQ$9)-H46)),0)-IF(H$6&lt;='Rent Roll'!$M$9,H48,0)</f>
        <v>0</v>
      </c>
      <c r="I51" s="95">
        <f>IF(AND(I45&gt;=1,I45&lt;=3,I46&gt;=0),-I49*MAX(0,MIN(1,CHOOSE(I45,Rollover!$Q$9,Rollover!$AD$9,Rollover!$AQ$9)-I46)),0)-IF(I$6&lt;='Rent Roll'!$M$9,I48,0)</f>
        <v>0</v>
      </c>
      <c r="J51" s="95">
        <f>IF(AND(J45&gt;=1,J45&lt;=3,J46&gt;=0),-J49*MAX(0,MIN(1,CHOOSE(J45,Rollover!$Q$9,Rollover!$AD$9,Rollover!$AQ$9)-J46)),0)-IF(J$6&lt;='Rent Roll'!$M$9,J48,0)</f>
        <v>0</v>
      </c>
      <c r="K51" s="95">
        <f>IF(AND(K45&gt;=1,K45&lt;=3,K46&gt;=0),-K49*MAX(0,MIN(1,CHOOSE(K45,Rollover!$Q$9,Rollover!$AD$9,Rollover!$AQ$9)-K46)),0)-IF(K$6&lt;='Rent Roll'!$M$9,K48,0)</f>
        <v>0</v>
      </c>
      <c r="L51" s="95">
        <f>IF(AND(L45&gt;=1,L45&lt;=3,L46&gt;=0),-L49*MAX(0,MIN(1,CHOOSE(L45,Rollover!$Q$9,Rollover!$AD$9,Rollover!$AQ$9)-L46)),0)-IF(L$6&lt;='Rent Roll'!$M$9,L48,0)</f>
        <v>0</v>
      </c>
      <c r="M51" s="95">
        <f>IF(AND(M45&gt;=1,M45&lt;=3,M46&gt;=0),-M49*MAX(0,MIN(1,CHOOSE(M45,Rollover!$Q$9,Rollover!$AD$9,Rollover!$AQ$9)-M46)),0)-IF(M$6&lt;='Rent Roll'!$M$9,M48,0)</f>
        <v>0</v>
      </c>
      <c r="N51" s="95">
        <f>IF(AND(N45&gt;=1,N45&lt;=3,N46&gt;=0),-N49*MAX(0,MIN(1,CHOOSE(N45,Rollover!$Q$9,Rollover!$AD$9,Rollover!$AQ$9)-N46)),0)-IF(N$6&lt;='Rent Roll'!$M$9,N48,0)</f>
        <v>0</v>
      </c>
      <c r="O51" s="95">
        <f>IF(AND(O45&gt;=1,O45&lt;=3,O46&gt;=0),-O49*MAX(0,MIN(1,CHOOSE(O45,Rollover!$Q$9,Rollover!$AD$9,Rollover!$AQ$9)-O46)),0)-IF(O$6&lt;='Rent Roll'!$M$9,O48,0)</f>
        <v>0</v>
      </c>
      <c r="P51" s="95">
        <f>IF(AND(P45&gt;=1,P45&lt;=3,P46&gt;=0),-P49*MAX(0,MIN(1,CHOOSE(P45,Rollover!$Q$9,Rollover!$AD$9,Rollover!$AQ$9)-P46)),0)-IF(P$6&lt;='Rent Roll'!$M$9,P48,0)</f>
        <v>0</v>
      </c>
      <c r="Q51" s="95">
        <f>IF(AND(Q45&gt;=1,Q45&lt;=3,Q46&gt;=0),-Q49*MAX(0,MIN(1,CHOOSE(Q45,Rollover!$Q$9,Rollover!$AD$9,Rollover!$AQ$9)-Q46)),0)-IF(Q$6&lt;='Rent Roll'!$M$9,Q48,0)</f>
        <v>0</v>
      </c>
      <c r="R51" s="95">
        <f>IF(AND(R45&gt;=1,R45&lt;=3,R46&gt;=0),-R49*MAX(0,MIN(1,CHOOSE(R45,Rollover!$Q$9,Rollover!$AD$9,Rollover!$AQ$9)-R46)),0)-IF(R$6&lt;='Rent Roll'!$M$9,R48,0)</f>
        <v>0</v>
      </c>
      <c r="S51" s="95">
        <f>IF(AND(S45&gt;=1,S45&lt;=3,S46&gt;=0),-S49*MAX(0,MIN(1,CHOOSE(S45,Rollover!$Q$9,Rollover!$AD$9,Rollover!$AQ$9)-S46)),0)-IF(S$6&lt;='Rent Roll'!$M$9,S48,0)</f>
        <v>0</v>
      </c>
      <c r="T51" s="95">
        <f>IF(AND(T45&gt;=1,T45&lt;=3,T46&gt;=0),-T49*MAX(0,MIN(1,CHOOSE(T45,Rollover!$Q$9,Rollover!$AD$9,Rollover!$AQ$9)-T46)),0)-IF(T$6&lt;='Rent Roll'!$M$9,T48,0)</f>
        <v>0</v>
      </c>
      <c r="U51" s="95">
        <f>IF(AND(U45&gt;=1,U45&lt;=3,U46&gt;=0),-U49*MAX(0,MIN(1,CHOOSE(U45,Rollover!$Q$9,Rollover!$AD$9,Rollover!$AQ$9)-U46)),0)-IF(U$6&lt;='Rent Roll'!$M$9,U48,0)</f>
        <v>0</v>
      </c>
      <c r="V51" s="95">
        <f>IF(AND(V45&gt;=1,V45&lt;=3,V46&gt;=0),-V49*MAX(0,MIN(1,CHOOSE(V45,Rollover!$Q$9,Rollover!$AD$9,Rollover!$AQ$9)-V46)),0)-IF(V$6&lt;='Rent Roll'!$M$9,V48,0)</f>
        <v>0</v>
      </c>
      <c r="W51" s="95">
        <f>IF(AND(W45&gt;=1,W45&lt;=3,W46&gt;=0),-W49*MAX(0,MIN(1,CHOOSE(W45,Rollover!$Q$9,Rollover!$AD$9,Rollover!$AQ$9)-W46)),0)-IF(W$6&lt;='Rent Roll'!$M$9,W48,0)</f>
        <v>-7782.628500000001</v>
      </c>
      <c r="X51" s="95">
        <f>IF(AND(X45&gt;=1,X45&lt;=3,X46&gt;=0),-X49*MAX(0,MIN(1,CHOOSE(X45,Rollover!$Q$9,Rollover!$AD$9,Rollover!$AQ$9)-X46)),0)-IF(X$6&lt;='Rent Roll'!$M$9,X48,0)</f>
        <v>0</v>
      </c>
      <c r="Y51" s="95">
        <f>IF(AND(Y45&gt;=1,Y45&lt;=3,Y46&gt;=0),-Y49*MAX(0,MIN(1,CHOOSE(Y45,Rollover!$Q$9,Rollover!$AD$9,Rollover!$AQ$9)-Y46)),0)-IF(Y$6&lt;='Rent Roll'!$M$9,Y48,0)</f>
        <v>0</v>
      </c>
      <c r="Z51" s="95">
        <f>IF(AND(Z45&gt;=1,Z45&lt;=3,Z46&gt;=0),-Z49*MAX(0,MIN(1,CHOOSE(Z45,Rollover!$Q$9,Rollover!$AD$9,Rollover!$AQ$9)-Z46)),0)-IF(Z$6&lt;='Rent Roll'!$M$9,Z48,0)</f>
        <v>0</v>
      </c>
      <c r="AA51" s="95">
        <f>IF(AND(AA45&gt;=1,AA45&lt;=3,AA46&gt;=0),-AA49*MAX(0,MIN(1,CHOOSE(AA45,Rollover!$Q$9,Rollover!$AD$9,Rollover!$AQ$9)-AA46)),0)-IF(AA$6&lt;='Rent Roll'!$M$9,AA48,0)</f>
        <v>0</v>
      </c>
      <c r="AB51" s="95">
        <f>IF(AND(AB45&gt;=1,AB45&lt;=3,AB46&gt;=0),-AB49*MAX(0,MIN(1,CHOOSE(AB45,Rollover!$Q$9,Rollover!$AD$9,Rollover!$AQ$9)-AB46)),0)-IF(AB$6&lt;='Rent Roll'!$M$9,AB48,0)</f>
        <v>0</v>
      </c>
      <c r="AC51" s="95">
        <f>IF(AND(AC45&gt;=1,AC45&lt;=3,AC46&gt;=0),-AC49*MAX(0,MIN(1,CHOOSE(AC45,Rollover!$Q$9,Rollover!$AD$9,Rollover!$AQ$9)-AC46)),0)-IF(AC$6&lt;='Rent Roll'!$M$9,AC48,0)</f>
        <v>0</v>
      </c>
      <c r="AD51" s="95">
        <f>IF(AND(AD45&gt;=1,AD45&lt;=3,AD46&gt;=0),-AD49*MAX(0,MIN(1,CHOOSE(AD45,Rollover!$Q$9,Rollover!$AD$9,Rollover!$AQ$9)-AD46)),0)-IF(AD$6&lt;='Rent Roll'!$M$9,AD48,0)</f>
        <v>0</v>
      </c>
      <c r="AE51" s="95">
        <f>IF(AND(AE45&gt;=1,AE45&lt;=3,AE46&gt;=0),-AE49*MAX(0,MIN(1,CHOOSE(AE45,Rollover!$Q$9,Rollover!$AD$9,Rollover!$AQ$9)-AE46)),0)-IF(AE$6&lt;='Rent Roll'!$M$9,AE48,0)</f>
        <v>0</v>
      </c>
      <c r="AF51" s="95">
        <f>IF(AND(AF45&gt;=1,AF45&lt;=3,AF46&gt;=0),-AF49*MAX(0,MIN(1,CHOOSE(AF45,Rollover!$Q$9,Rollover!$AD$9,Rollover!$AQ$9)-AF46)),0)-IF(AF$6&lt;='Rent Roll'!$M$9,AF48,0)</f>
        <v>0</v>
      </c>
      <c r="AG51" s="95">
        <f>IF(AND(AG45&gt;=1,AG45&lt;=3,AG46&gt;=0),-AG49*MAX(0,MIN(1,CHOOSE(AG45,Rollover!$Q$9,Rollover!$AD$9,Rollover!$AQ$9)-AG46)),0)-IF(AG$6&lt;='Rent Roll'!$M$9,AG48,0)</f>
        <v>0</v>
      </c>
      <c r="AH51" s="95">
        <f>IF(AND(AH45&gt;=1,AH45&lt;=3,AH46&gt;=0),-AH49*MAX(0,MIN(1,CHOOSE(AH45,Rollover!$Q$9,Rollover!$AD$9,Rollover!$AQ$9)-AH46)),0)-IF(AH$6&lt;='Rent Roll'!$M$9,AH48,0)</f>
        <v>0</v>
      </c>
      <c r="AI51" s="95">
        <f>IF(AND(AI45&gt;=1,AI45&lt;=3,AI46&gt;=0),-AI49*MAX(0,MIN(1,CHOOSE(AI45,Rollover!$Q$9,Rollover!$AD$9,Rollover!$AQ$9)-AI46)),0)-IF(AI$6&lt;='Rent Roll'!$M$9,AI48,0)</f>
        <v>0</v>
      </c>
      <c r="AJ51" s="95">
        <f>IF(AND(AJ45&gt;=1,AJ45&lt;=3,AJ46&gt;=0),-AJ49*MAX(0,MIN(1,CHOOSE(AJ45,Rollover!$Q$9,Rollover!$AD$9,Rollover!$AQ$9)-AJ46)),0)-IF(AJ$6&lt;='Rent Roll'!$M$9,AJ48,0)</f>
        <v>0</v>
      </c>
      <c r="AK51" s="95">
        <f>IF(AND(AK45&gt;=1,AK45&lt;=3,AK46&gt;=0),-AK49*MAX(0,MIN(1,CHOOSE(AK45,Rollover!$Q$9,Rollover!$AD$9,Rollover!$AQ$9)-AK46)),0)-IF(AK$6&lt;='Rent Roll'!$M$9,AK48,0)</f>
        <v>0</v>
      </c>
      <c r="AL51" s="95">
        <f>IF(AND(AL45&gt;=1,AL45&lt;=3,AL46&gt;=0),-AL49*MAX(0,MIN(1,CHOOSE(AL45,Rollover!$Q$9,Rollover!$AD$9,Rollover!$AQ$9)-AL46)),0)-IF(AL$6&lt;='Rent Roll'!$M$9,AL48,0)</f>
        <v>0</v>
      </c>
      <c r="AM51" s="95">
        <f>IF(AND(AM45&gt;=1,AM45&lt;=3,AM46&gt;=0),-AM49*MAX(0,MIN(1,CHOOSE(AM45,Rollover!$Q$9,Rollover!$AD$9,Rollover!$AQ$9)-AM46)),0)-IF(AM$6&lt;='Rent Roll'!$M$9,AM48,0)</f>
        <v>0</v>
      </c>
      <c r="AN51" s="95">
        <f>IF(AND(AN45&gt;=1,AN45&lt;=3,AN46&gt;=0),-AN49*MAX(0,MIN(1,CHOOSE(AN45,Rollover!$Q$9,Rollover!$AD$9,Rollover!$AQ$9)-AN46)),0)-IF(AN$6&lt;='Rent Roll'!$M$9,AN48,0)</f>
        <v>0</v>
      </c>
      <c r="AO51" s="95">
        <f>IF(AND(AO45&gt;=1,AO45&lt;=3,AO46&gt;=0),-AO49*MAX(0,MIN(1,CHOOSE(AO45,Rollover!$Q$9,Rollover!$AD$9,Rollover!$AQ$9)-AO46)),0)-IF(AO$6&lt;='Rent Roll'!$M$9,AO48,0)</f>
        <v>0</v>
      </c>
      <c r="AP51" s="95">
        <f>IF(AND(AP45&gt;=1,AP45&lt;=3,AP46&gt;=0),-AP49*MAX(0,MIN(1,CHOOSE(AP45,Rollover!$Q$9,Rollover!$AD$9,Rollover!$AQ$9)-AP46)),0)-IF(AP$6&lt;='Rent Roll'!$M$9,AP48,0)</f>
        <v>0</v>
      </c>
      <c r="AQ51" s="95">
        <f>IF(AND(AQ45&gt;=1,AQ45&lt;=3,AQ46&gt;=0),-AQ49*MAX(0,MIN(1,CHOOSE(AQ45,Rollover!$Q$9,Rollover!$AD$9,Rollover!$AQ$9)-AQ46)),0)-IF(AQ$6&lt;='Rent Roll'!$M$9,AQ48,0)</f>
        <v>0</v>
      </c>
      <c r="AR51" s="95">
        <f>IF(AND(AR45&gt;=1,AR45&lt;=3,AR46&gt;=0),-AR49*MAX(0,MIN(1,CHOOSE(AR45,Rollover!$Q$9,Rollover!$AD$9,Rollover!$AQ$9)-AR46)),0)-IF(AR$6&lt;='Rent Roll'!$M$9,AR48,0)</f>
        <v>0</v>
      </c>
      <c r="AS51" s="95">
        <f>IF(AND(AS45&gt;=1,AS45&lt;=3,AS46&gt;=0),-AS49*MAX(0,MIN(1,CHOOSE(AS45,Rollover!$Q$9,Rollover!$AD$9,Rollover!$AQ$9)-AS46)),0)-IF(AS$6&lt;='Rent Roll'!$M$9,AS48,0)</f>
        <v>0</v>
      </c>
      <c r="AT51" s="95">
        <f>IF(AND(AT45&gt;=1,AT45&lt;=3,AT46&gt;=0),-AT49*MAX(0,MIN(1,CHOOSE(AT45,Rollover!$Q$9,Rollover!$AD$9,Rollover!$AQ$9)-AT46)),0)-IF(AT$6&lt;='Rent Roll'!$M$9,AT48,0)</f>
        <v>0</v>
      </c>
      <c r="AU51" s="95">
        <f>IF(AND(AU45&gt;=1,AU45&lt;=3,AU46&gt;=0),-AU49*MAX(0,MIN(1,CHOOSE(AU45,Rollover!$Q$9,Rollover!$AD$9,Rollover!$AQ$9)-AU46)),0)-IF(AU$6&lt;='Rent Roll'!$M$9,AU48,0)</f>
        <v>0</v>
      </c>
      <c r="AV51" s="95">
        <f>IF(AND(AV45&gt;=1,AV45&lt;=3,AV46&gt;=0),-AV49*MAX(0,MIN(1,CHOOSE(AV45,Rollover!$Q$9,Rollover!$AD$9,Rollover!$AQ$9)-AV46)),0)-IF(AV$6&lt;='Rent Roll'!$M$9,AV48,0)</f>
        <v>0</v>
      </c>
      <c r="AW51" s="95">
        <f>IF(AND(AW45&gt;=1,AW45&lt;=3,AW46&gt;=0),-AW49*MAX(0,MIN(1,CHOOSE(AW45,Rollover!$Q$9,Rollover!$AD$9,Rollover!$AQ$9)-AW46)),0)-IF(AW$6&lt;='Rent Roll'!$M$9,AW48,0)</f>
        <v>0</v>
      </c>
      <c r="AX51" s="95">
        <f>IF(AND(AX45&gt;=1,AX45&lt;=3,AX46&gt;=0),-AX49*MAX(0,MIN(1,CHOOSE(AX45,Rollover!$Q$9,Rollover!$AD$9,Rollover!$AQ$9)-AX46)),0)-IF(AX$6&lt;='Rent Roll'!$M$9,AX48,0)</f>
        <v>0</v>
      </c>
      <c r="AY51" s="95">
        <f>IF(AND(AY45&gt;=1,AY45&lt;=3,AY46&gt;=0),-AY49*MAX(0,MIN(1,CHOOSE(AY45,Rollover!$Q$9,Rollover!$AD$9,Rollover!$AQ$9)-AY46)),0)-IF(AY$6&lt;='Rent Roll'!$M$9,AY48,0)</f>
        <v>0</v>
      </c>
      <c r="AZ51" s="95">
        <f>IF(AND(AZ45&gt;=1,AZ45&lt;=3,AZ46&gt;=0),-AZ49*MAX(0,MIN(1,CHOOSE(AZ45,Rollover!$Q$9,Rollover!$AD$9,Rollover!$AQ$9)-AZ46)),0)-IF(AZ$6&lt;='Rent Roll'!$M$9,AZ48,0)</f>
        <v>0</v>
      </c>
      <c r="BA51" s="95">
        <f>IF(AND(BA45&gt;=1,BA45&lt;=3,BA46&gt;=0),-BA49*MAX(0,MIN(1,CHOOSE(BA45,Rollover!$Q$9,Rollover!$AD$9,Rollover!$AQ$9)-BA46)),0)-IF(BA$6&lt;='Rent Roll'!$M$9,BA48,0)</f>
        <v>0</v>
      </c>
      <c r="BB51" s="95">
        <f>IF(AND(BB45&gt;=1,BB45&lt;=3,BB46&gt;=0),-BB49*MAX(0,MIN(1,CHOOSE(BB45,Rollover!$Q$9,Rollover!$AD$9,Rollover!$AQ$9)-BB46)),0)-IF(BB$6&lt;='Rent Roll'!$M$9,BB48,0)</f>
        <v>0</v>
      </c>
      <c r="BC51" s="95">
        <f>IF(AND(BC45&gt;=1,BC45&lt;=3,BC46&gt;=0),-BC49*MAX(0,MIN(1,CHOOSE(BC45,Rollover!$Q$9,Rollover!$AD$9,Rollover!$AQ$9)-BC46)),0)-IF(BC$6&lt;='Rent Roll'!$M$9,BC48,0)</f>
        <v>0</v>
      </c>
      <c r="BD51" s="95">
        <f>IF(AND(BD45&gt;=1,BD45&lt;=3,BD46&gt;=0),-BD49*MAX(0,MIN(1,CHOOSE(BD45,Rollover!$Q$9,Rollover!$AD$9,Rollover!$AQ$9)-BD46)),0)-IF(BD$6&lt;='Rent Roll'!$M$9,BD48,0)</f>
        <v>0</v>
      </c>
      <c r="BE51" s="95">
        <f>IF(AND(BE45&gt;=1,BE45&lt;=3,BE46&gt;=0),-BE49*MAX(0,MIN(1,CHOOSE(BE45,Rollover!$Q$9,Rollover!$AD$9,Rollover!$AQ$9)-BE46)),0)-IF(BE$6&lt;='Rent Roll'!$M$9,BE48,0)</f>
        <v>0</v>
      </c>
      <c r="BF51" s="95">
        <f>IF(AND(BF45&gt;=1,BF45&lt;=3,BF46&gt;=0),-BF49*MAX(0,MIN(1,CHOOSE(BF45,Rollover!$Q$9,Rollover!$AD$9,Rollover!$AQ$9)-BF46)),0)-IF(BF$6&lt;='Rent Roll'!$M$9,BF48,0)</f>
        <v>0</v>
      </c>
      <c r="BG51" s="95">
        <f>IF(AND(BG45&gt;=1,BG45&lt;=3,BG46&gt;=0),-BG49*MAX(0,MIN(1,CHOOSE(BG45,Rollover!$Q$9,Rollover!$AD$9,Rollover!$AQ$9)-BG46)),0)-IF(BG$6&lt;='Rent Roll'!$M$9,BG48,0)</f>
        <v>0</v>
      </c>
      <c r="BH51" s="95">
        <f>IF(AND(BH45&gt;=1,BH45&lt;=3,BH46&gt;=0),-BH49*MAX(0,MIN(1,CHOOSE(BH45,Rollover!$Q$9,Rollover!$AD$9,Rollover!$AQ$9)-BH46)),0)-IF(BH$6&lt;='Rent Roll'!$M$9,BH48,0)</f>
        <v>0</v>
      </c>
      <c r="BI51" s="95">
        <f>IF(AND(BI45&gt;=1,BI45&lt;=3,BI46&gt;=0),-BI49*MAX(0,MIN(1,CHOOSE(BI45,Rollover!$Q$9,Rollover!$AD$9,Rollover!$AQ$9)-BI46)),0)-IF(BI$6&lt;='Rent Roll'!$M$9,BI48,0)</f>
        <v>0</v>
      </c>
      <c r="BJ51" s="95">
        <f>IF(AND(BJ45&gt;=1,BJ45&lt;=3,BJ46&gt;=0),-BJ49*MAX(0,MIN(1,CHOOSE(BJ45,Rollover!$Q$9,Rollover!$AD$9,Rollover!$AQ$9)-BJ46)),0)-IF(BJ$6&lt;='Rent Roll'!$M$9,BJ48,0)</f>
        <v>0</v>
      </c>
      <c r="BK51" s="95">
        <f>IF(AND(BK45&gt;=1,BK45&lt;=3,BK46&gt;=0),-BK49*MAX(0,MIN(1,CHOOSE(BK45,Rollover!$Q$9,Rollover!$AD$9,Rollover!$AQ$9)-BK46)),0)-IF(BK$6&lt;='Rent Roll'!$M$9,BK48,0)</f>
        <v>0</v>
      </c>
      <c r="BL51" s="95">
        <f>IF(AND(BL45&gt;=1,BL45&lt;=3,BL46&gt;=0),-BL49*MAX(0,MIN(1,CHOOSE(BL45,Rollover!$Q$9,Rollover!$AD$9,Rollover!$AQ$9)-BL46)),0)-IF(BL$6&lt;='Rent Roll'!$M$9,BL48,0)</f>
        <v>0</v>
      </c>
      <c r="BM51" s="95">
        <f>IF(AND(BM45&gt;=1,BM45&lt;=3,BM46&gt;=0),-BM49*MAX(0,MIN(1,CHOOSE(BM45,Rollover!$Q$9,Rollover!$AD$9,Rollover!$AQ$9)-BM46)),0)-IF(BM$6&lt;='Rent Roll'!$M$9,BM48,0)</f>
        <v>0</v>
      </c>
      <c r="BN51" s="95">
        <f>IF(AND(BN45&gt;=1,BN45&lt;=3,BN46&gt;=0),-BN49*MAX(0,MIN(1,CHOOSE(BN45,Rollover!$Q$9,Rollover!$AD$9,Rollover!$AQ$9)-BN46)),0)-IF(BN$6&lt;='Rent Roll'!$M$9,BN48,0)</f>
        <v>0</v>
      </c>
      <c r="BO51" s="95">
        <f>IF(AND(BO45&gt;=1,BO45&lt;=3,BO46&gt;=0),-BO49*MAX(0,MIN(1,CHOOSE(BO45,Rollover!$Q$9,Rollover!$AD$9,Rollover!$AQ$9)-BO46)),0)-IF(BO$6&lt;='Rent Roll'!$M$9,BO48,0)</f>
        <v>0</v>
      </c>
      <c r="BP51" s="95">
        <f>IF(AND(BP45&gt;=1,BP45&lt;=3,BP46&gt;=0),-BP49*MAX(0,MIN(1,CHOOSE(BP45,Rollover!$Q$9,Rollover!$AD$9,Rollover!$AQ$9)-BP46)),0)-IF(BP$6&lt;='Rent Roll'!$M$9,BP48,0)</f>
        <v>0</v>
      </c>
      <c r="BQ51" s="95">
        <f>IF(AND(BQ45&gt;=1,BQ45&lt;=3,BQ46&gt;=0),-BQ49*MAX(0,MIN(1,CHOOSE(BQ45,Rollover!$Q$9,Rollover!$AD$9,Rollover!$AQ$9)-BQ46)),0)-IF(BQ$6&lt;='Rent Roll'!$M$9,BQ48,0)</f>
        <v>0</v>
      </c>
      <c r="BR51" s="95">
        <f>IF(AND(BR45&gt;=1,BR45&lt;=3,BR46&gt;=0),-BR49*MAX(0,MIN(1,CHOOSE(BR45,Rollover!$Q$9,Rollover!$AD$9,Rollover!$AQ$9)-BR46)),0)-IF(BR$6&lt;='Rent Roll'!$M$9,BR48,0)</f>
        <v>0</v>
      </c>
      <c r="BS51" s="95">
        <f>IF(AND(BS45&gt;=1,BS45&lt;=3,BS46&gt;=0),-BS49*MAX(0,MIN(1,CHOOSE(BS45,Rollover!$Q$9,Rollover!$AD$9,Rollover!$AQ$9)-BS46)),0)-IF(BS$6&lt;='Rent Roll'!$M$9,BS48,0)</f>
        <v>0</v>
      </c>
      <c r="BT51" s="95">
        <f>IF(AND(BT45&gt;=1,BT45&lt;=3,BT46&gt;=0),-BT49*MAX(0,MIN(1,CHOOSE(BT45,Rollover!$Q$9,Rollover!$AD$9,Rollover!$AQ$9)-BT46)),0)-IF(BT$6&lt;='Rent Roll'!$M$9,BT48,0)</f>
        <v>0</v>
      </c>
      <c r="BU51" s="95">
        <f>IF(AND(BU45&gt;=1,BU45&lt;=3,BU46&gt;=0),-BU49*MAX(0,MIN(1,CHOOSE(BU45,Rollover!$Q$9,Rollover!$AD$9,Rollover!$AQ$9)-BU46)),0)-IF(BU$6&lt;='Rent Roll'!$M$9,BU48,0)</f>
        <v>0</v>
      </c>
      <c r="BV51" s="95">
        <f>IF(AND(BV45&gt;=1,BV45&lt;=3,BV46&gt;=0),-BV49*MAX(0,MIN(1,CHOOSE(BV45,Rollover!$Q$9,Rollover!$AD$9,Rollover!$AQ$9)-BV46)),0)-IF(BV$6&lt;='Rent Roll'!$M$9,BV48,0)</f>
        <v>0</v>
      </c>
      <c r="BW51" s="95">
        <f>IF(AND(BW45&gt;=1,BW45&lt;=3,BW46&gt;=0),-BW49*MAX(0,MIN(1,CHOOSE(BW45,Rollover!$Q$9,Rollover!$AD$9,Rollover!$AQ$9)-BW46)),0)-IF(BW$6&lt;='Rent Roll'!$M$9,BW48,0)</f>
        <v>0</v>
      </c>
      <c r="BX51" s="95">
        <f>IF(AND(BX45&gt;=1,BX45&lt;=3,BX46&gt;=0),-BX49*MAX(0,MIN(1,CHOOSE(BX45,Rollover!$Q$9,Rollover!$AD$9,Rollover!$AQ$9)-BX46)),0)-IF(BX$6&lt;='Rent Roll'!$M$9,BX48,0)</f>
        <v>0</v>
      </c>
      <c r="BY51" s="95">
        <f>IF(AND(BY45&gt;=1,BY45&lt;=3,BY46&gt;=0),-BY49*MAX(0,MIN(1,CHOOSE(BY45,Rollover!$Q$9,Rollover!$AD$9,Rollover!$AQ$9)-BY46)),0)-IF(BY$6&lt;='Rent Roll'!$M$9,BY48,0)</f>
        <v>0</v>
      </c>
      <c r="BZ51" s="95">
        <f>IF(AND(BZ45&gt;=1,BZ45&lt;=3,BZ46&gt;=0),-BZ49*MAX(0,MIN(1,CHOOSE(BZ45,Rollover!$Q$9,Rollover!$AD$9,Rollover!$AQ$9)-BZ46)),0)-IF(BZ$6&lt;='Rent Roll'!$M$9,BZ48,0)</f>
        <v>0</v>
      </c>
      <c r="CA51" s="95">
        <f>IF(AND(CA45&gt;=1,CA45&lt;=3,CA46&gt;=0),-CA49*MAX(0,MIN(1,CHOOSE(CA45,Rollover!$Q$9,Rollover!$AD$9,Rollover!$AQ$9)-CA46)),0)-IF(CA$6&lt;='Rent Roll'!$M$9,CA48,0)</f>
        <v>0</v>
      </c>
      <c r="CB51" s="95">
        <f>IF(AND(CB45&gt;=1,CB45&lt;=3,CB46&gt;=0),-CB49*MAX(0,MIN(1,CHOOSE(CB45,Rollover!$Q$9,Rollover!$AD$9,Rollover!$AQ$9)-CB46)),0)-IF(CB$6&lt;='Rent Roll'!$M$9,CB48,0)</f>
        <v>0</v>
      </c>
      <c r="CC51" s="95">
        <f>IF(AND(CC45&gt;=1,CC45&lt;=3,CC46&gt;=0),-CC49*MAX(0,MIN(1,CHOOSE(CC45,Rollover!$Q$9,Rollover!$AD$9,Rollover!$AQ$9)-CC46)),0)-IF(CC$6&lt;='Rent Roll'!$M$9,CC48,0)</f>
        <v>0</v>
      </c>
      <c r="CD51" s="95">
        <f>IF(AND(CD45&gt;=1,CD45&lt;=3,CD46&gt;=0),-CD49*MAX(0,MIN(1,CHOOSE(CD45,Rollover!$Q$9,Rollover!$AD$9,Rollover!$AQ$9)-CD46)),0)-IF(CD$6&lt;='Rent Roll'!$M$9,CD48,0)</f>
        <v>0</v>
      </c>
      <c r="CE51" s="95">
        <f>IF(AND(CE45&gt;=1,CE45&lt;=3,CE46&gt;=0),-CE49*MAX(0,MIN(1,CHOOSE(CE45,Rollover!$Q$9,Rollover!$AD$9,Rollover!$AQ$9)-CE46)),0)-IF(CE$6&lt;='Rent Roll'!$M$9,CE48,0)</f>
        <v>0</v>
      </c>
      <c r="CF51" s="95">
        <f>IF(AND(CF45&gt;=1,CF45&lt;=3,CF46&gt;=0),-CF49*MAX(0,MIN(1,CHOOSE(CF45,Rollover!$Q$9,Rollover!$AD$9,Rollover!$AQ$9)-CF46)),0)-IF(CF$6&lt;='Rent Roll'!$M$9,CF48,0)</f>
        <v>0</v>
      </c>
      <c r="CG51" s="95">
        <f>IF(AND(CG45&gt;=1,CG45&lt;=3,CG46&gt;=0),-CG49*MAX(0,MIN(1,CHOOSE(CG45,Rollover!$Q$9,Rollover!$AD$9,Rollover!$AQ$9)-CG46)),0)-IF(CG$6&lt;='Rent Roll'!$M$9,CG48,0)</f>
        <v>-10388.254979802301</v>
      </c>
      <c r="CH51" s="95">
        <f>IF(AND(CH45&gt;=1,CH45&lt;=3,CH46&gt;=0),-CH49*MAX(0,MIN(1,CHOOSE(CH45,Rollover!$Q$9,Rollover!$AD$9,Rollover!$AQ$9)-CH46)),0)-IF(CH$6&lt;='Rent Roll'!$M$9,CH48,0)</f>
        <v>-9868.842230812186</v>
      </c>
      <c r="CI51" s="95">
        <f>IF(AND(CI45&gt;=1,CI45&lt;=3,CI46&gt;=0),-CI49*MAX(0,MIN(1,CHOOSE(CI45,Rollover!$Q$9,Rollover!$AD$9,Rollover!$AQ$9)-CI46)),0)-IF(CI$6&lt;='Rent Roll'!$M$9,CI48,0)</f>
        <v>0</v>
      </c>
      <c r="CJ51" s="95">
        <f>IF(AND(CJ45&gt;=1,CJ45&lt;=3,CJ46&gt;=0),-CJ49*MAX(0,MIN(1,CHOOSE(CJ45,Rollover!$Q$9,Rollover!$AD$9,Rollover!$AQ$9)-CJ46)),0)-IF(CJ$6&lt;='Rent Roll'!$M$9,CJ48,0)</f>
        <v>0</v>
      </c>
      <c r="CK51" s="95">
        <f>IF(AND(CK45&gt;=1,CK45&lt;=3,CK46&gt;=0),-CK49*MAX(0,MIN(1,CHOOSE(CK45,Rollover!$Q$9,Rollover!$AD$9,Rollover!$AQ$9)-CK46)),0)-IF(CK$6&lt;='Rent Roll'!$M$9,CK48,0)</f>
        <v>0</v>
      </c>
      <c r="CL51" s="95">
        <f>IF(AND(CL45&gt;=1,CL45&lt;=3,CL46&gt;=0),-CL49*MAX(0,MIN(1,CHOOSE(CL45,Rollover!$Q$9,Rollover!$AD$9,Rollover!$AQ$9)-CL46)),0)-IF(CL$6&lt;='Rent Roll'!$M$9,CL48,0)</f>
        <v>0</v>
      </c>
      <c r="CM51" s="95">
        <f>IF(AND(CM45&gt;=1,CM45&lt;=3,CM46&gt;=0),-CM49*MAX(0,MIN(1,CHOOSE(CM45,Rollover!$Q$9,Rollover!$AD$9,Rollover!$AQ$9)-CM46)),0)-IF(CM$6&lt;='Rent Roll'!$M$9,CM48,0)</f>
        <v>0</v>
      </c>
      <c r="CN51" s="95">
        <f>IF(AND(CN45&gt;=1,CN45&lt;=3,CN46&gt;=0),-CN49*MAX(0,MIN(1,CHOOSE(CN45,Rollover!$Q$9,Rollover!$AD$9,Rollover!$AQ$9)-CN46)),0)-IF(CN$6&lt;='Rent Roll'!$M$9,CN48,0)</f>
        <v>0</v>
      </c>
      <c r="CO51" s="95">
        <f>IF(AND(CO45&gt;=1,CO45&lt;=3,CO46&gt;=0),-CO49*MAX(0,MIN(1,CHOOSE(CO45,Rollover!$Q$9,Rollover!$AD$9,Rollover!$AQ$9)-CO46)),0)-IF(CO$6&lt;='Rent Roll'!$M$9,CO48,0)</f>
        <v>0</v>
      </c>
      <c r="CP51" s="95">
        <f>IF(AND(CP45&gt;=1,CP45&lt;=3,CP46&gt;=0),-CP49*MAX(0,MIN(1,CHOOSE(CP45,Rollover!$Q$9,Rollover!$AD$9,Rollover!$AQ$9)-CP46)),0)-IF(CP$6&lt;='Rent Roll'!$M$9,CP48,0)</f>
        <v>0</v>
      </c>
      <c r="CQ51" s="95">
        <f>IF(AND(CQ45&gt;=1,CQ45&lt;=3,CQ46&gt;=0),-CQ49*MAX(0,MIN(1,CHOOSE(CQ45,Rollover!$Q$9,Rollover!$AD$9,Rollover!$AQ$9)-CQ46)),0)-IF(CQ$6&lt;='Rent Roll'!$M$9,CQ48,0)</f>
        <v>0</v>
      </c>
      <c r="CR51" s="95">
        <f>IF(AND(CR45&gt;=1,CR45&lt;=3,CR46&gt;=0),-CR49*MAX(0,MIN(1,CHOOSE(CR45,Rollover!$Q$9,Rollover!$AD$9,Rollover!$AQ$9)-CR46)),0)-IF(CR$6&lt;='Rent Roll'!$M$9,CR48,0)</f>
        <v>0</v>
      </c>
      <c r="CS51" s="95">
        <f>IF(AND(CS45&gt;=1,CS45&lt;=3,CS46&gt;=0),-CS49*MAX(0,MIN(1,CHOOSE(CS45,Rollover!$Q$9,Rollover!$AD$9,Rollover!$AQ$9)-CS46)),0)-IF(CS$6&lt;='Rent Roll'!$M$9,CS48,0)</f>
        <v>0</v>
      </c>
      <c r="CT51" s="95">
        <f>IF(AND(CT45&gt;=1,CT45&lt;=3,CT46&gt;=0),-CT49*MAX(0,MIN(1,CHOOSE(CT45,Rollover!$Q$9,Rollover!$AD$9,Rollover!$AQ$9)-CT46)),0)-IF(CT$6&lt;='Rent Roll'!$M$9,CT48,0)</f>
        <v>0</v>
      </c>
      <c r="CU51" s="95">
        <f>IF(AND(CU45&gt;=1,CU45&lt;=3,CU46&gt;=0),-CU49*MAX(0,MIN(1,CHOOSE(CU45,Rollover!$Q$9,Rollover!$AD$9,Rollover!$AQ$9)-CU46)),0)-IF(CU$6&lt;='Rent Roll'!$M$9,CU48,0)</f>
        <v>0</v>
      </c>
      <c r="CV51" s="95">
        <f>IF(AND(CV45&gt;=1,CV45&lt;=3,CV46&gt;=0),-CV49*MAX(0,MIN(1,CHOOSE(CV45,Rollover!$Q$9,Rollover!$AD$9,Rollover!$AQ$9)-CV46)),0)-IF(CV$6&lt;='Rent Roll'!$M$9,CV48,0)</f>
        <v>0</v>
      </c>
      <c r="CW51" s="95">
        <f>IF(AND(CW45&gt;=1,CW45&lt;=3,CW46&gt;=0),-CW49*MAX(0,MIN(1,CHOOSE(CW45,Rollover!$Q$9,Rollover!$AD$9,Rollover!$AQ$9)-CW46)),0)-IF(CW$6&lt;='Rent Roll'!$M$9,CW48,0)</f>
        <v>0</v>
      </c>
      <c r="CX51" s="95">
        <f>IF(AND(CX45&gt;=1,CX45&lt;=3,CX46&gt;=0),-CX49*MAX(0,MIN(1,CHOOSE(CX45,Rollover!$Q$9,Rollover!$AD$9,Rollover!$AQ$9)-CX46)),0)-IF(CX$6&lt;='Rent Roll'!$M$9,CX48,0)</f>
        <v>0</v>
      </c>
      <c r="CY51" s="95">
        <f>IF(AND(CY45&gt;=1,CY45&lt;=3,CY46&gt;=0),-CY49*MAX(0,MIN(1,CHOOSE(CY45,Rollover!$Q$9,Rollover!$AD$9,Rollover!$AQ$9)-CY46)),0)-IF(CY$6&lt;='Rent Roll'!$M$9,CY48,0)</f>
        <v>0</v>
      </c>
      <c r="CZ51" s="95">
        <f>IF(AND(CZ45&gt;=1,CZ45&lt;=3,CZ46&gt;=0),-CZ49*MAX(0,MIN(1,CHOOSE(CZ45,Rollover!$Q$9,Rollover!$AD$9,Rollover!$AQ$9)-CZ46)),0)-IF(CZ$6&lt;='Rent Roll'!$M$9,CZ48,0)</f>
        <v>0</v>
      </c>
      <c r="DA51" s="95">
        <f>IF(AND(DA45&gt;=1,DA45&lt;=3,DA46&gt;=0),-DA49*MAX(0,MIN(1,CHOOSE(DA45,Rollover!$Q$9,Rollover!$AD$9,Rollover!$AQ$9)-DA46)),0)-IF(DA$6&lt;='Rent Roll'!$M$9,DA48,0)</f>
        <v>0</v>
      </c>
      <c r="DB51" s="95">
        <f>IF(AND(DB45&gt;=1,DB45&lt;=3,DB46&gt;=0),-DB49*MAX(0,MIN(1,CHOOSE(DB45,Rollover!$Q$9,Rollover!$AD$9,Rollover!$AQ$9)-DB46)),0)-IF(DB$6&lt;='Rent Roll'!$M$9,DB48,0)</f>
        <v>0</v>
      </c>
      <c r="DC51" s="95">
        <f>IF(AND(DC45&gt;=1,DC45&lt;=3,DC46&gt;=0),-DC49*MAX(0,MIN(1,CHOOSE(DC45,Rollover!$Q$9,Rollover!$AD$9,Rollover!$AQ$9)-DC46)),0)-IF(DC$6&lt;='Rent Roll'!$M$9,DC48,0)</f>
        <v>0</v>
      </c>
      <c r="DD51" s="95">
        <f>IF(AND(DD45&gt;=1,DD45&lt;=3,DD46&gt;=0),-DD49*MAX(0,MIN(1,CHOOSE(DD45,Rollover!$Q$9,Rollover!$AD$9,Rollover!$AQ$9)-DD46)),0)-IF(DD$6&lt;='Rent Roll'!$M$9,DD48,0)</f>
        <v>0</v>
      </c>
      <c r="DE51" s="95">
        <f>IF(AND(DE45&gt;=1,DE45&lt;=3,DE46&gt;=0),-DE49*MAX(0,MIN(1,CHOOSE(DE45,Rollover!$Q$9,Rollover!$AD$9,Rollover!$AQ$9)-DE46)),0)-IF(DE$6&lt;='Rent Roll'!$M$9,DE48,0)</f>
        <v>0</v>
      </c>
      <c r="DF51" s="95">
        <f>IF(AND(DF45&gt;=1,DF45&lt;=3,DF46&gt;=0),-DF49*MAX(0,MIN(1,CHOOSE(DF45,Rollover!$Q$9,Rollover!$AD$9,Rollover!$AQ$9)-DF46)),0)-IF(DF$6&lt;='Rent Roll'!$M$9,DF48,0)</f>
        <v>0</v>
      </c>
      <c r="DG51" s="95">
        <f>IF(AND(DG45&gt;=1,DG45&lt;=3,DG46&gt;=0),-DG49*MAX(0,MIN(1,CHOOSE(DG45,Rollover!$Q$9,Rollover!$AD$9,Rollover!$AQ$9)-DG46)),0)-IF(DG$6&lt;='Rent Roll'!$M$9,DG48,0)</f>
        <v>0</v>
      </c>
      <c r="DH51" s="95">
        <f>IF(AND(DH45&gt;=1,DH45&lt;=3,DH46&gt;=0),-DH49*MAX(0,MIN(1,CHOOSE(DH45,Rollover!$Q$9,Rollover!$AD$9,Rollover!$AQ$9)-DH46)),0)-IF(DH$6&lt;='Rent Roll'!$M$9,DH48,0)</f>
        <v>0</v>
      </c>
      <c r="DI51" s="95">
        <f>IF(AND(DI45&gt;=1,DI45&lt;=3,DI46&gt;=0),-DI49*MAX(0,MIN(1,CHOOSE(DI45,Rollover!$Q$9,Rollover!$AD$9,Rollover!$AQ$9)-DI46)),0)-IF(DI$6&lt;='Rent Roll'!$M$9,DI48,0)</f>
        <v>0</v>
      </c>
      <c r="DJ51" s="95">
        <f>IF(AND(DJ45&gt;=1,DJ45&lt;=3,DJ46&gt;=0),-DJ49*MAX(0,MIN(1,CHOOSE(DJ45,Rollover!$Q$9,Rollover!$AD$9,Rollover!$AQ$9)-DJ46)),0)-IF(DJ$6&lt;='Rent Roll'!$M$9,DJ48,0)</f>
        <v>0</v>
      </c>
      <c r="DK51" s="95">
        <f>IF(AND(DK45&gt;=1,DK45&lt;=3,DK46&gt;=0),-DK49*MAX(0,MIN(1,CHOOSE(DK45,Rollover!$Q$9,Rollover!$AD$9,Rollover!$AQ$9)-DK46)),0)-IF(DK$6&lt;='Rent Roll'!$M$9,DK48,0)</f>
        <v>0</v>
      </c>
      <c r="DL51" s="95">
        <f>IF(AND(DL45&gt;=1,DL45&lt;=3,DL46&gt;=0),-DL49*MAX(0,MIN(1,CHOOSE(DL45,Rollover!$Q$9,Rollover!$AD$9,Rollover!$AQ$9)-DL46)),0)-IF(DL$6&lt;='Rent Roll'!$M$9,DL48,0)</f>
        <v>0</v>
      </c>
      <c r="DM51" s="95">
        <f>IF(AND(DM45&gt;=1,DM45&lt;=3,DM46&gt;=0),-DM49*MAX(0,MIN(1,CHOOSE(DM45,Rollover!$Q$9,Rollover!$AD$9,Rollover!$AQ$9)-DM46)),0)-IF(DM$6&lt;='Rent Roll'!$M$9,DM48,0)</f>
        <v>0</v>
      </c>
      <c r="DN51" s="95">
        <f>IF(AND(DN45&gt;=1,DN45&lt;=3,DN46&gt;=0),-DN49*MAX(0,MIN(1,CHOOSE(DN45,Rollover!$Q$9,Rollover!$AD$9,Rollover!$AQ$9)-DN46)),0)-IF(DN$6&lt;='Rent Roll'!$M$9,DN48,0)</f>
        <v>0</v>
      </c>
      <c r="DO51" s="95">
        <f>IF(AND(DO45&gt;=1,DO45&lt;=3,DO46&gt;=0),-DO49*MAX(0,MIN(1,CHOOSE(DO45,Rollover!$Q$9,Rollover!$AD$9,Rollover!$AQ$9)-DO46)),0)-IF(DO$6&lt;='Rent Roll'!$M$9,DO48,0)</f>
        <v>0</v>
      </c>
      <c r="DP51" s="95">
        <f>IF(AND(DP45&gt;=1,DP45&lt;=3,DP46&gt;=0),-DP49*MAX(0,MIN(1,CHOOSE(DP45,Rollover!$Q$9,Rollover!$AD$9,Rollover!$AQ$9)-DP46)),0)-IF(DP$6&lt;='Rent Roll'!$M$9,DP48,0)</f>
        <v>0</v>
      </c>
      <c r="DQ51" s="95">
        <f>IF(AND(DQ45&gt;=1,DQ45&lt;=3,DQ46&gt;=0),-DQ49*MAX(0,MIN(1,CHOOSE(DQ45,Rollover!$Q$9,Rollover!$AD$9,Rollover!$AQ$9)-DQ46)),0)-IF(DQ$6&lt;='Rent Roll'!$M$9,DQ48,0)</f>
        <v>0</v>
      </c>
      <c r="DR51" s="95">
        <f>IF(AND(DR45&gt;=1,DR45&lt;=3,DR46&gt;=0),-DR49*MAX(0,MIN(1,CHOOSE(DR45,Rollover!$Q$9,Rollover!$AD$9,Rollover!$AQ$9)-DR46)),0)-IF(DR$6&lt;='Rent Roll'!$M$9,DR48,0)</f>
        <v>0</v>
      </c>
      <c r="DS51" s="95">
        <f>IF(AND(DS45&gt;=1,DS45&lt;=3,DS46&gt;=0),-DS49*MAX(0,MIN(1,CHOOSE(DS45,Rollover!$Q$9,Rollover!$AD$9,Rollover!$AQ$9)-DS46)),0)-IF(DS$6&lt;='Rent Roll'!$M$9,DS48,0)</f>
        <v>0</v>
      </c>
      <c r="DT51" s="95">
        <f>IF(AND(DT45&gt;=1,DT45&lt;=3,DT46&gt;=0),-DT49*MAX(0,MIN(1,CHOOSE(DT45,Rollover!$Q$9,Rollover!$AD$9,Rollover!$AQ$9)-DT46)),0)-IF(DT$6&lt;='Rent Roll'!$M$9,DT48,0)</f>
        <v>0</v>
      </c>
      <c r="DU51" s="95">
        <f>IF(AND(DU45&gt;=1,DU45&lt;=3,DU46&gt;=0),-DU49*MAX(0,MIN(1,CHOOSE(DU45,Rollover!$Q$9,Rollover!$AD$9,Rollover!$AQ$9)-DU46)),0)-IF(DU$6&lt;='Rent Roll'!$M$9,DU48,0)</f>
        <v>0</v>
      </c>
      <c r="DV51" s="95">
        <f>IF(AND(DV45&gt;=1,DV45&lt;=3,DV46&gt;=0),-DV49*MAX(0,MIN(1,CHOOSE(DV45,Rollover!$Q$9,Rollover!$AD$9,Rollover!$AQ$9)-DV46)),0)-IF(DV$6&lt;='Rent Roll'!$M$9,DV48,0)</f>
        <v>0</v>
      </c>
      <c r="DW51" s="95">
        <f>IF(AND(DW45&gt;=1,DW45&lt;=3,DW46&gt;=0),-DW49*MAX(0,MIN(1,CHOOSE(DW45,Rollover!$Q$9,Rollover!$AD$9,Rollover!$AQ$9)-DW46)),0)-IF(DW$6&lt;='Rent Roll'!$M$9,DW48,0)</f>
        <v>0</v>
      </c>
      <c r="DX51" s="95">
        <f>IF(AND(DX45&gt;=1,DX45&lt;=3,DX46&gt;=0),-DX49*MAX(0,MIN(1,CHOOSE(DX45,Rollover!$Q$9,Rollover!$AD$9,Rollover!$AQ$9)-DX46)),0)-IF(DX$6&lt;='Rent Roll'!$M$9,DX48,0)</f>
        <v>0</v>
      </c>
      <c r="DY51" s="95">
        <f>IF(AND(DY45&gt;=1,DY45&lt;=3,DY46&gt;=0),-DY49*MAX(0,MIN(1,CHOOSE(DY45,Rollover!$Q$9,Rollover!$AD$9,Rollover!$AQ$9)-DY46)),0)-IF(DY$6&lt;='Rent Roll'!$M$9,DY48,0)</f>
        <v>0</v>
      </c>
      <c r="DZ51" s="95">
        <f>IF(AND(DZ45&gt;=1,DZ45&lt;=3,DZ46&gt;=0),-DZ49*MAX(0,MIN(1,CHOOSE(DZ45,Rollover!$Q$9,Rollover!$AD$9,Rollover!$AQ$9)-DZ46)),0)-IF(DZ$6&lt;='Rent Roll'!$M$9,DZ48,0)</f>
        <v>0</v>
      </c>
      <c r="EA51" s="95">
        <f>IF(AND(EA45&gt;=1,EA45&lt;=3,EA46&gt;=0),-EA49*MAX(0,MIN(1,CHOOSE(EA45,Rollover!$Q$9,Rollover!$AD$9,Rollover!$AQ$9)-EA46)),0)-IF(EA$6&lt;='Rent Roll'!$M$9,EA48,0)</f>
        <v>0</v>
      </c>
      <c r="EB51" s="95">
        <f>IF(AND(EB45&gt;=1,EB45&lt;=3,EB46&gt;=0),-EB49*MAX(0,MIN(1,CHOOSE(EB45,Rollover!$Q$9,Rollover!$AD$9,Rollover!$AQ$9)-EB46)),0)-IF(EB$6&lt;='Rent Roll'!$M$9,EB48,0)</f>
        <v>0</v>
      </c>
      <c r="EC51" s="95">
        <f>IF(AND(EC45&gt;=1,EC45&lt;=3,EC46&gt;=0),-EC49*MAX(0,MIN(1,CHOOSE(EC45,Rollover!$Q$9,Rollover!$AD$9,Rollover!$AQ$9)-EC46)),0)-IF(EC$6&lt;='Rent Roll'!$M$9,EC48,0)</f>
        <v>0</v>
      </c>
      <c r="ED51" s="95">
        <f>IF(AND(ED45&gt;=1,ED45&lt;=3,ED46&gt;=0),-ED49*MAX(0,MIN(1,CHOOSE(ED45,Rollover!$Q$9,Rollover!$AD$9,Rollover!$AQ$9)-ED46)),0)-IF(ED$6&lt;='Rent Roll'!$M$9,ED48,0)</f>
        <v>0</v>
      </c>
      <c r="EE51" s="95">
        <f>IF(AND(EE45&gt;=1,EE45&lt;=3,EE46&gt;=0),-EE49*MAX(0,MIN(1,CHOOSE(EE45,Rollover!$Q$9,Rollover!$AD$9,Rollover!$AQ$9)-EE46)),0)-IF(EE$6&lt;='Rent Roll'!$M$9,EE48,0)</f>
        <v>0</v>
      </c>
      <c r="EF51" s="95">
        <f>IF(AND(EF45&gt;=1,EF45&lt;=3,EF46&gt;=0),-EF49*MAX(0,MIN(1,CHOOSE(EF45,Rollover!$Q$9,Rollover!$AD$9,Rollover!$AQ$9)-EF46)),0)-IF(EF$6&lt;='Rent Roll'!$M$9,EF48,0)</f>
        <v>0</v>
      </c>
      <c r="EG51" s="95">
        <f>IF(AND(EG45&gt;=1,EG45&lt;=3,EG46&gt;=0),-EG49*MAX(0,MIN(1,CHOOSE(EG45,Rollover!$Q$9,Rollover!$AD$9,Rollover!$AQ$9)-EG46)),0)-IF(EG$6&lt;='Rent Roll'!$M$9,EG48,0)</f>
        <v>0</v>
      </c>
      <c r="EH51" s="95">
        <f>IF(AND(EH45&gt;=1,EH45&lt;=3,EH46&gt;=0),-EH49*MAX(0,MIN(1,CHOOSE(EH45,Rollover!$Q$9,Rollover!$AD$9,Rollover!$AQ$9)-EH46)),0)-IF(EH$6&lt;='Rent Roll'!$M$9,EH48,0)</f>
        <v>0</v>
      </c>
      <c r="EI51" s="95">
        <f>IF(AND(EI45&gt;=1,EI45&lt;=3,EI46&gt;=0),-EI49*MAX(0,MIN(1,CHOOSE(EI45,Rollover!$Q$9,Rollover!$AD$9,Rollover!$AQ$9)-EI46)),0)-IF(EI$6&lt;='Rent Roll'!$M$9,EI48,0)</f>
        <v>0</v>
      </c>
    </row>
    <row r="52">
      <c r="B52" t="s" s="23">
        <v>53</v>
      </c>
      <c r="C52" t="s" s="118">
        <v>13</v>
      </c>
      <c r="D52" t="s" s="118">
        <v>434</v>
      </c>
      <c r="H52" s="95">
        <f>'Rent Roll'!$G$9*IF(H45=0,IF('Rent Roll'!$N$9="NNN",'Rent Roll'!$F$9*H$15,IF('Rent Roll'!$N$9="NNN capped",'Rent Roll'!$F$9*(H$12+H$13)+MIN('Rent Roll'!$F$9*H$14,'Rent Roll'!$O$9*(1+Assumptions!$C$64)^(H$8-'Rent Roll'!$P$9)*'Rent Roll'!$E$9/12),0)),IF(AND(H45&lt;=3,H46&gt;=0),'Rent Roll'!$F$9*H$15,0))</f>
        <v>3702.5556521739136</v>
      </c>
      <c r="I52" s="95">
        <f>'Rent Roll'!$G$9*IF(I45=0,IF('Rent Roll'!$N$9="NNN",'Rent Roll'!$F$9*I$15,IF('Rent Roll'!$N$9="NNN capped",'Rent Roll'!$F$9*(I$12+I$13)+MIN('Rent Roll'!$F$9*I$14,'Rent Roll'!$O$9*(1+Assumptions!$C$64)^(I$8-'Rent Roll'!$P$9)*'Rent Roll'!$E$9/12),0)),IF(AND(I45&lt;=3,I46&gt;=0),'Rent Roll'!$F$9*I$15,0))</f>
        <v>3702.5556521739136</v>
      </c>
      <c r="J52" s="95">
        <f>'Rent Roll'!$G$9*IF(J45=0,IF('Rent Roll'!$N$9="NNN",'Rent Roll'!$F$9*J$15,IF('Rent Roll'!$N$9="NNN capped",'Rent Roll'!$F$9*(J$12+J$13)+MIN('Rent Roll'!$F$9*J$14,'Rent Roll'!$O$9*(1+Assumptions!$C$64)^(J$8-'Rent Roll'!$P$9)*'Rent Roll'!$E$9/12),0)),IF(AND(J45&lt;=3,J46&gt;=0),'Rent Roll'!$F$9*J$15,0))</f>
        <v>3702.5556521739136</v>
      </c>
      <c r="K52" s="95">
        <f>'Rent Roll'!$G$9*IF(K45=0,IF('Rent Roll'!$N$9="NNN",'Rent Roll'!$F$9*K$15,IF('Rent Roll'!$N$9="NNN capped",'Rent Roll'!$F$9*(K$12+K$13)+MIN('Rent Roll'!$F$9*K$14,'Rent Roll'!$O$9*(1+Assumptions!$C$64)^(K$8-'Rent Roll'!$P$9)*'Rent Roll'!$E$9/12),0)),IF(AND(K45&lt;=3,K46&gt;=0),'Rent Roll'!$F$9*K$15,0))</f>
        <v>3702.5556521739136</v>
      </c>
      <c r="L52" s="95">
        <f>'Rent Roll'!$G$9*IF(L45=0,IF('Rent Roll'!$N$9="NNN",'Rent Roll'!$F$9*L$15,IF('Rent Roll'!$N$9="NNN capped",'Rent Roll'!$F$9*(L$12+L$13)+MIN('Rent Roll'!$F$9*L$14,'Rent Roll'!$O$9*(1+Assumptions!$C$64)^(L$8-'Rent Roll'!$P$9)*'Rent Roll'!$E$9/12),0)),IF(AND(L45&lt;=3,L46&gt;=0),'Rent Roll'!$F$9*L$15,0))</f>
        <v>3702.5556521739136</v>
      </c>
      <c r="M52" s="95">
        <f>'Rent Roll'!$G$9*IF(M45=0,IF('Rent Roll'!$N$9="NNN",'Rent Roll'!$F$9*M$15,IF('Rent Roll'!$N$9="NNN capped",'Rent Roll'!$F$9*(M$12+M$13)+MIN('Rent Roll'!$F$9*M$14,'Rent Roll'!$O$9*(1+Assumptions!$C$64)^(M$8-'Rent Roll'!$P$9)*'Rent Roll'!$E$9/12),0)),IF(AND(M45&lt;=3,M46&gt;=0),'Rent Roll'!$F$9*M$15,0))</f>
        <v>3702.5556521739136</v>
      </c>
      <c r="N52" s="95">
        <f>'Rent Roll'!$G$9*IF(N45=0,IF('Rent Roll'!$N$9="NNN",'Rent Roll'!$F$9*N$15,IF('Rent Roll'!$N$9="NNN capped",'Rent Roll'!$F$9*(N$12+N$13)+MIN('Rent Roll'!$F$9*N$14,'Rent Roll'!$O$9*(1+Assumptions!$C$64)^(N$8-'Rent Roll'!$P$9)*'Rent Roll'!$E$9/12),0)),IF(AND(N45&lt;=3,N46&gt;=0),'Rent Roll'!$F$9*N$15,0))</f>
        <v>3702.5556521739136</v>
      </c>
      <c r="O52" s="95">
        <f>'Rent Roll'!$G$9*IF(O45=0,IF('Rent Roll'!$N$9="NNN",'Rent Roll'!$F$9*O$15,IF('Rent Roll'!$N$9="NNN capped",'Rent Roll'!$F$9*(O$12+O$13)+MIN('Rent Roll'!$F$9*O$14,'Rent Roll'!$O$9*(1+Assumptions!$C$64)^(O$8-'Rent Roll'!$P$9)*'Rent Roll'!$E$9/12),0)),IF(AND(O45&lt;=3,O46&gt;=0),'Rent Roll'!$F$9*O$15,0))</f>
        <v>3702.5556521739136</v>
      </c>
      <c r="P52" s="95">
        <f>'Rent Roll'!$G$9*IF(P45=0,IF('Rent Roll'!$N$9="NNN",'Rent Roll'!$F$9*P$15,IF('Rent Roll'!$N$9="NNN capped",'Rent Roll'!$F$9*(P$12+P$13)+MIN('Rent Roll'!$F$9*P$14,'Rent Roll'!$O$9*(1+Assumptions!$C$64)^(P$8-'Rent Roll'!$P$9)*'Rent Roll'!$E$9/12),0)),IF(AND(P45&lt;=3,P46&gt;=0),'Rent Roll'!$F$9*P$15,0))</f>
        <v>3702.5556521739136</v>
      </c>
      <c r="Q52" s="95">
        <f>'Rent Roll'!$G$9*IF(Q45=0,IF('Rent Roll'!$N$9="NNN",'Rent Roll'!$F$9*Q$15,IF('Rent Roll'!$N$9="NNN capped",'Rent Roll'!$F$9*(Q$12+Q$13)+MIN('Rent Roll'!$F$9*Q$14,'Rent Roll'!$O$9*(1+Assumptions!$C$64)^(Q$8-'Rent Roll'!$P$9)*'Rent Roll'!$E$9/12),0)),IF(AND(Q45&lt;=3,Q46&gt;=0),'Rent Roll'!$F$9*Q$15,0))</f>
        <v>3702.5556521739136</v>
      </c>
      <c r="R52" s="95">
        <f>'Rent Roll'!$G$9*IF(R45=0,IF('Rent Roll'!$N$9="NNN",'Rent Roll'!$F$9*R$15,IF('Rent Roll'!$N$9="NNN capped",'Rent Roll'!$F$9*(R$12+R$13)+MIN('Rent Roll'!$F$9*R$14,'Rent Roll'!$O$9*(1+Assumptions!$C$64)^(R$8-'Rent Roll'!$P$9)*'Rent Roll'!$E$9/12),0)),IF(AND(R45&lt;=3,R46&gt;=0),'Rent Roll'!$F$9*R$15,0))</f>
        <v>3702.5556521739136</v>
      </c>
      <c r="S52" s="95">
        <f>'Rent Roll'!$G$9*IF(S45=0,IF('Rent Roll'!$N$9="NNN",'Rent Roll'!$F$9*S$15,IF('Rent Roll'!$N$9="NNN capped",'Rent Roll'!$F$9*(S$12+S$13)+MIN('Rent Roll'!$F$9*S$14,'Rent Roll'!$O$9*(1+Assumptions!$C$64)^(S$8-'Rent Roll'!$P$9)*'Rent Roll'!$E$9/12),0)),IF(AND(S45&lt;=3,S46&gt;=0),'Rent Roll'!$F$9*S$15,0))</f>
        <v>3702.5556521739136</v>
      </c>
      <c r="T52" s="95">
        <f>'Rent Roll'!$G$9*IF(T45=0,IF('Rent Roll'!$N$9="NNN",'Rent Roll'!$F$9*T$15,IF('Rent Roll'!$N$9="NNN capped",'Rent Roll'!$F$9*(T$12+T$13)+MIN('Rent Roll'!$F$9*T$14,'Rent Roll'!$O$9*(1+Assumptions!$C$64)^(T$8-'Rent Roll'!$P$9)*'Rent Roll'!$E$9/12),0)),IF(AND(T45&lt;=3,T46&gt;=0),'Rent Roll'!$F$9*T$15,0))</f>
        <v>3787.5453652173915</v>
      </c>
      <c r="U52" s="95">
        <f>'Rent Roll'!$G$9*IF(U45=0,IF('Rent Roll'!$N$9="NNN",'Rent Roll'!$F$9*U$15,IF('Rent Roll'!$N$9="NNN capped",'Rent Roll'!$F$9*(U$12+U$13)+MIN('Rent Roll'!$F$9*U$14,'Rent Roll'!$O$9*(1+Assumptions!$C$64)^(U$8-'Rent Roll'!$P$9)*'Rent Roll'!$E$9/12),0)),IF(AND(U45&lt;=3,U46&gt;=0),'Rent Roll'!$F$9*U$15,0))</f>
        <v>0</v>
      </c>
      <c r="V52" s="95">
        <f>'Rent Roll'!$G$9*IF(V45=0,IF('Rent Roll'!$N$9="NNN",'Rent Roll'!$F$9*V$15,IF('Rent Roll'!$N$9="NNN capped",'Rent Roll'!$F$9*(V$12+V$13)+MIN('Rent Roll'!$F$9*V$14,'Rent Roll'!$O$9*(1+Assumptions!$C$64)^(V$8-'Rent Roll'!$P$9)*'Rent Roll'!$E$9/12),0)),IF(AND(V45&lt;=3,V46&gt;=0),'Rent Roll'!$F$9*V$15,0))</f>
        <v>0</v>
      </c>
      <c r="W52" s="95">
        <f>'Rent Roll'!$G$9*IF(W45=0,IF('Rent Roll'!$N$9="NNN",'Rent Roll'!$F$9*W$15,IF('Rent Roll'!$N$9="NNN capped",'Rent Roll'!$F$9*(W$12+W$13)+MIN('Rent Roll'!$F$9*W$14,'Rent Roll'!$O$9*(1+Assumptions!$C$64)^(W$8-'Rent Roll'!$P$9)*'Rent Roll'!$E$9/12),0)),IF(AND(W45&lt;=3,W46&gt;=0),'Rent Roll'!$F$9*W$15,0))</f>
        <v>3787.5453652173915</v>
      </c>
      <c r="X52" s="95">
        <f>'Rent Roll'!$G$9*IF(X45=0,IF('Rent Roll'!$N$9="NNN",'Rent Roll'!$F$9*X$15,IF('Rent Roll'!$N$9="NNN capped",'Rent Roll'!$F$9*(X$12+X$13)+MIN('Rent Roll'!$F$9*X$14,'Rent Roll'!$O$9*(1+Assumptions!$C$64)^(X$8-'Rent Roll'!$P$9)*'Rent Roll'!$E$9/12),0)),IF(AND(X45&lt;=3,X46&gt;=0),'Rent Roll'!$F$9*X$15,0))</f>
        <v>3787.5453652173915</v>
      </c>
      <c r="Y52" s="95">
        <f>'Rent Roll'!$G$9*IF(Y45=0,IF('Rent Roll'!$N$9="NNN",'Rent Roll'!$F$9*Y$15,IF('Rent Roll'!$N$9="NNN capped",'Rent Roll'!$F$9*(Y$12+Y$13)+MIN('Rent Roll'!$F$9*Y$14,'Rent Roll'!$O$9*(1+Assumptions!$C$64)^(Y$8-'Rent Roll'!$P$9)*'Rent Roll'!$E$9/12),0)),IF(AND(Y45&lt;=3,Y46&gt;=0),'Rent Roll'!$F$9*Y$15,0))</f>
        <v>3787.5453652173915</v>
      </c>
      <c r="Z52" s="95">
        <f>'Rent Roll'!$G$9*IF(Z45=0,IF('Rent Roll'!$N$9="NNN",'Rent Roll'!$F$9*Z$15,IF('Rent Roll'!$N$9="NNN capped",'Rent Roll'!$F$9*(Z$12+Z$13)+MIN('Rent Roll'!$F$9*Z$14,'Rent Roll'!$O$9*(1+Assumptions!$C$64)^(Z$8-'Rent Roll'!$P$9)*'Rent Roll'!$E$9/12),0)),IF(AND(Z45&lt;=3,Z46&gt;=0),'Rent Roll'!$F$9*Z$15,0))</f>
        <v>3787.5453652173915</v>
      </c>
      <c r="AA52" s="95">
        <f>'Rent Roll'!$G$9*IF(AA45=0,IF('Rent Roll'!$N$9="NNN",'Rent Roll'!$F$9*AA$15,IF('Rent Roll'!$N$9="NNN capped",'Rent Roll'!$F$9*(AA$12+AA$13)+MIN('Rent Roll'!$F$9*AA$14,'Rent Roll'!$O$9*(1+Assumptions!$C$64)^(AA$8-'Rent Roll'!$P$9)*'Rent Roll'!$E$9/12),0)),IF(AND(AA45&lt;=3,AA46&gt;=0),'Rent Roll'!$F$9*AA$15,0))</f>
        <v>3787.5453652173915</v>
      </c>
      <c r="AB52" s="95">
        <f>'Rent Roll'!$G$9*IF(AB45=0,IF('Rent Roll'!$N$9="NNN",'Rent Roll'!$F$9*AB$15,IF('Rent Roll'!$N$9="NNN capped",'Rent Roll'!$F$9*(AB$12+AB$13)+MIN('Rent Roll'!$F$9*AB$14,'Rent Roll'!$O$9*(1+Assumptions!$C$64)^(AB$8-'Rent Roll'!$P$9)*'Rent Roll'!$E$9/12),0)),IF(AND(AB45&lt;=3,AB46&gt;=0),'Rent Roll'!$F$9*AB$15,0))</f>
        <v>3787.5453652173915</v>
      </c>
      <c r="AC52" s="95">
        <f>'Rent Roll'!$G$9*IF(AC45=0,IF('Rent Roll'!$N$9="NNN",'Rent Roll'!$F$9*AC$15,IF('Rent Roll'!$N$9="NNN capped",'Rent Roll'!$F$9*(AC$12+AC$13)+MIN('Rent Roll'!$F$9*AC$14,'Rent Roll'!$O$9*(1+Assumptions!$C$64)^(AC$8-'Rent Roll'!$P$9)*'Rent Roll'!$E$9/12),0)),IF(AND(AC45&lt;=3,AC46&gt;=0),'Rent Roll'!$F$9*AC$15,0))</f>
        <v>3787.5453652173915</v>
      </c>
      <c r="AD52" s="95">
        <f>'Rent Roll'!$G$9*IF(AD45=0,IF('Rent Roll'!$N$9="NNN",'Rent Roll'!$F$9*AD$15,IF('Rent Roll'!$N$9="NNN capped",'Rent Roll'!$F$9*(AD$12+AD$13)+MIN('Rent Roll'!$F$9*AD$14,'Rent Roll'!$O$9*(1+Assumptions!$C$64)^(AD$8-'Rent Roll'!$P$9)*'Rent Roll'!$E$9/12),0)),IF(AND(AD45&lt;=3,AD46&gt;=0),'Rent Roll'!$F$9*AD$15,0))</f>
        <v>3787.5453652173915</v>
      </c>
      <c r="AE52" s="95">
        <f>'Rent Roll'!$G$9*IF(AE45=0,IF('Rent Roll'!$N$9="NNN",'Rent Roll'!$F$9*AE$15,IF('Rent Roll'!$N$9="NNN capped",'Rent Roll'!$F$9*(AE$12+AE$13)+MIN('Rent Roll'!$F$9*AE$14,'Rent Roll'!$O$9*(1+Assumptions!$C$64)^(AE$8-'Rent Roll'!$P$9)*'Rent Roll'!$E$9/12),0)),IF(AND(AE45&lt;=3,AE46&gt;=0),'Rent Roll'!$F$9*AE$15,0))</f>
        <v>3787.5453652173915</v>
      </c>
      <c r="AF52" s="95">
        <f>'Rent Roll'!$G$9*IF(AF45=0,IF('Rent Roll'!$N$9="NNN",'Rent Roll'!$F$9*AF$15,IF('Rent Roll'!$N$9="NNN capped",'Rent Roll'!$F$9*(AF$12+AF$13)+MIN('Rent Roll'!$F$9*AF$14,'Rent Roll'!$O$9*(1+Assumptions!$C$64)^(AF$8-'Rent Roll'!$P$9)*'Rent Roll'!$E$9/12),0)),IF(AND(AF45&lt;=3,AF46&gt;=0),'Rent Roll'!$F$9*AF$15,0))</f>
        <v>3874.5630305217387</v>
      </c>
      <c r="AG52" s="95">
        <f>'Rent Roll'!$G$9*IF(AG45=0,IF('Rent Roll'!$N$9="NNN",'Rent Roll'!$F$9*AG$15,IF('Rent Roll'!$N$9="NNN capped",'Rent Roll'!$F$9*(AG$12+AG$13)+MIN('Rent Roll'!$F$9*AG$14,'Rent Roll'!$O$9*(1+Assumptions!$C$64)^(AG$8-'Rent Roll'!$P$9)*'Rent Roll'!$E$9/12),0)),IF(AND(AG45&lt;=3,AG46&gt;=0),'Rent Roll'!$F$9*AG$15,0))</f>
        <v>3874.5630305217387</v>
      </c>
      <c r="AH52" s="95">
        <f>'Rent Roll'!$G$9*IF(AH45=0,IF('Rent Roll'!$N$9="NNN",'Rent Roll'!$F$9*AH$15,IF('Rent Roll'!$N$9="NNN capped",'Rent Roll'!$F$9*(AH$12+AH$13)+MIN('Rent Roll'!$F$9*AH$14,'Rent Roll'!$O$9*(1+Assumptions!$C$64)^(AH$8-'Rent Roll'!$P$9)*'Rent Roll'!$E$9/12),0)),IF(AND(AH45&lt;=3,AH46&gt;=0),'Rent Roll'!$F$9*AH$15,0))</f>
        <v>3874.5630305217387</v>
      </c>
      <c r="AI52" s="95">
        <f>'Rent Roll'!$G$9*IF(AI45=0,IF('Rent Roll'!$N$9="NNN",'Rent Roll'!$F$9*AI$15,IF('Rent Roll'!$N$9="NNN capped",'Rent Roll'!$F$9*(AI$12+AI$13)+MIN('Rent Roll'!$F$9*AI$14,'Rent Roll'!$O$9*(1+Assumptions!$C$64)^(AI$8-'Rent Roll'!$P$9)*'Rent Roll'!$E$9/12),0)),IF(AND(AI45&lt;=3,AI46&gt;=0),'Rent Roll'!$F$9*AI$15,0))</f>
        <v>3874.5630305217387</v>
      </c>
      <c r="AJ52" s="95">
        <f>'Rent Roll'!$G$9*IF(AJ45=0,IF('Rent Roll'!$N$9="NNN",'Rent Roll'!$F$9*AJ$15,IF('Rent Roll'!$N$9="NNN capped",'Rent Roll'!$F$9*(AJ$12+AJ$13)+MIN('Rent Roll'!$F$9*AJ$14,'Rent Roll'!$O$9*(1+Assumptions!$C$64)^(AJ$8-'Rent Roll'!$P$9)*'Rent Roll'!$E$9/12),0)),IF(AND(AJ45&lt;=3,AJ46&gt;=0),'Rent Roll'!$F$9*AJ$15,0))</f>
        <v>3874.5630305217387</v>
      </c>
      <c r="AK52" s="95">
        <f>'Rent Roll'!$G$9*IF(AK45=0,IF('Rent Roll'!$N$9="NNN",'Rent Roll'!$F$9*AK$15,IF('Rent Roll'!$N$9="NNN capped",'Rent Roll'!$F$9*(AK$12+AK$13)+MIN('Rent Roll'!$F$9*AK$14,'Rent Roll'!$O$9*(1+Assumptions!$C$64)^(AK$8-'Rent Roll'!$P$9)*'Rent Roll'!$E$9/12),0)),IF(AND(AK45&lt;=3,AK46&gt;=0),'Rent Roll'!$F$9*AK$15,0))</f>
        <v>3874.5630305217387</v>
      </c>
      <c r="AL52" s="95">
        <f>'Rent Roll'!$G$9*IF(AL45=0,IF('Rent Roll'!$N$9="NNN",'Rent Roll'!$F$9*AL$15,IF('Rent Roll'!$N$9="NNN capped",'Rent Roll'!$F$9*(AL$12+AL$13)+MIN('Rent Roll'!$F$9*AL$14,'Rent Roll'!$O$9*(1+Assumptions!$C$64)^(AL$8-'Rent Roll'!$P$9)*'Rent Roll'!$E$9/12),0)),IF(AND(AL45&lt;=3,AL46&gt;=0),'Rent Roll'!$F$9*AL$15,0))</f>
        <v>3874.5630305217387</v>
      </c>
      <c r="AM52" s="95">
        <f>'Rent Roll'!$G$9*IF(AM45=0,IF('Rent Roll'!$N$9="NNN",'Rent Roll'!$F$9*AM$15,IF('Rent Roll'!$N$9="NNN capped",'Rent Roll'!$F$9*(AM$12+AM$13)+MIN('Rent Roll'!$F$9*AM$14,'Rent Roll'!$O$9*(1+Assumptions!$C$64)^(AM$8-'Rent Roll'!$P$9)*'Rent Roll'!$E$9/12),0)),IF(AND(AM45&lt;=3,AM46&gt;=0),'Rent Roll'!$F$9*AM$15,0))</f>
        <v>3874.5630305217387</v>
      </c>
      <c r="AN52" s="95">
        <f>'Rent Roll'!$G$9*IF(AN45=0,IF('Rent Roll'!$N$9="NNN",'Rent Roll'!$F$9*AN$15,IF('Rent Roll'!$N$9="NNN capped",'Rent Roll'!$F$9*(AN$12+AN$13)+MIN('Rent Roll'!$F$9*AN$14,'Rent Roll'!$O$9*(1+Assumptions!$C$64)^(AN$8-'Rent Roll'!$P$9)*'Rent Roll'!$E$9/12),0)),IF(AND(AN45&lt;=3,AN46&gt;=0),'Rent Roll'!$F$9*AN$15,0))</f>
        <v>3874.5630305217387</v>
      </c>
      <c r="AO52" s="95">
        <f>'Rent Roll'!$G$9*IF(AO45=0,IF('Rent Roll'!$N$9="NNN",'Rent Roll'!$F$9*AO$15,IF('Rent Roll'!$N$9="NNN capped",'Rent Roll'!$F$9*(AO$12+AO$13)+MIN('Rent Roll'!$F$9*AO$14,'Rent Roll'!$O$9*(1+Assumptions!$C$64)^(AO$8-'Rent Roll'!$P$9)*'Rent Roll'!$E$9/12),0)),IF(AND(AO45&lt;=3,AO46&gt;=0),'Rent Roll'!$F$9*AO$15,0))</f>
        <v>3874.5630305217387</v>
      </c>
      <c r="AP52" s="95">
        <f>'Rent Roll'!$G$9*IF(AP45=0,IF('Rent Roll'!$N$9="NNN",'Rent Roll'!$F$9*AP$15,IF('Rent Roll'!$N$9="NNN capped",'Rent Roll'!$F$9*(AP$12+AP$13)+MIN('Rent Roll'!$F$9*AP$14,'Rent Roll'!$O$9*(1+Assumptions!$C$64)^(AP$8-'Rent Roll'!$P$9)*'Rent Roll'!$E$9/12),0)),IF(AND(AP45&lt;=3,AP46&gt;=0),'Rent Roll'!$F$9*AP$15,0))</f>
        <v>3874.5630305217387</v>
      </c>
      <c r="AQ52" s="95">
        <f>'Rent Roll'!$G$9*IF(AQ45=0,IF('Rent Roll'!$N$9="NNN",'Rent Roll'!$F$9*AQ$15,IF('Rent Roll'!$N$9="NNN capped",'Rent Roll'!$F$9*(AQ$12+AQ$13)+MIN('Rent Roll'!$F$9*AQ$14,'Rent Roll'!$O$9*(1+Assumptions!$C$64)^(AQ$8-'Rent Roll'!$P$9)*'Rent Roll'!$E$9/12),0)),IF(AND(AQ45&lt;=3,AQ46&gt;=0),'Rent Roll'!$F$9*AQ$15,0))</f>
        <v>3874.5630305217387</v>
      </c>
      <c r="AR52" s="95">
        <f>'Rent Roll'!$G$9*IF(AR45=0,IF('Rent Roll'!$N$9="NNN",'Rent Roll'!$F$9*AR$15,IF('Rent Roll'!$N$9="NNN capped",'Rent Roll'!$F$9*(AR$12+AR$13)+MIN('Rent Roll'!$F$9*AR$14,'Rent Roll'!$O$9*(1+Assumptions!$C$64)^(AR$8-'Rent Roll'!$P$9)*'Rent Roll'!$E$9/12),0)),IF(AND(AR45&lt;=3,AR46&gt;=0),'Rent Roll'!$F$9*AR$15,0))</f>
        <v>3963.659051872174</v>
      </c>
      <c r="AS52" s="95">
        <f>'Rent Roll'!$G$9*IF(AS45=0,IF('Rent Roll'!$N$9="NNN",'Rent Roll'!$F$9*AS$15,IF('Rent Roll'!$N$9="NNN capped",'Rent Roll'!$F$9*(AS$12+AS$13)+MIN('Rent Roll'!$F$9*AS$14,'Rent Roll'!$O$9*(1+Assumptions!$C$64)^(AS$8-'Rent Roll'!$P$9)*'Rent Roll'!$E$9/12),0)),IF(AND(AS45&lt;=3,AS46&gt;=0),'Rent Roll'!$F$9*AS$15,0))</f>
        <v>3963.659051872174</v>
      </c>
      <c r="AT52" s="95">
        <f>'Rent Roll'!$G$9*IF(AT45=0,IF('Rent Roll'!$N$9="NNN",'Rent Roll'!$F$9*AT$15,IF('Rent Roll'!$N$9="NNN capped",'Rent Roll'!$F$9*(AT$12+AT$13)+MIN('Rent Roll'!$F$9*AT$14,'Rent Roll'!$O$9*(1+Assumptions!$C$64)^(AT$8-'Rent Roll'!$P$9)*'Rent Roll'!$E$9/12),0)),IF(AND(AT45&lt;=3,AT46&gt;=0),'Rent Roll'!$F$9*AT$15,0))</f>
        <v>3963.659051872174</v>
      </c>
      <c r="AU52" s="95">
        <f>'Rent Roll'!$G$9*IF(AU45=0,IF('Rent Roll'!$N$9="NNN",'Rent Roll'!$F$9*AU$15,IF('Rent Roll'!$N$9="NNN capped",'Rent Roll'!$F$9*(AU$12+AU$13)+MIN('Rent Roll'!$F$9*AU$14,'Rent Roll'!$O$9*(1+Assumptions!$C$64)^(AU$8-'Rent Roll'!$P$9)*'Rent Roll'!$E$9/12),0)),IF(AND(AU45&lt;=3,AU46&gt;=0),'Rent Roll'!$F$9*AU$15,0))</f>
        <v>3963.659051872174</v>
      </c>
      <c r="AV52" s="95">
        <f>'Rent Roll'!$G$9*IF(AV45=0,IF('Rent Roll'!$N$9="NNN",'Rent Roll'!$F$9*AV$15,IF('Rent Roll'!$N$9="NNN capped",'Rent Roll'!$F$9*(AV$12+AV$13)+MIN('Rent Roll'!$F$9*AV$14,'Rent Roll'!$O$9*(1+Assumptions!$C$64)^(AV$8-'Rent Roll'!$P$9)*'Rent Roll'!$E$9/12),0)),IF(AND(AV45&lt;=3,AV46&gt;=0),'Rent Roll'!$F$9*AV$15,0))</f>
        <v>3963.659051872174</v>
      </c>
      <c r="AW52" s="95">
        <f>'Rent Roll'!$G$9*IF(AW45=0,IF('Rent Roll'!$N$9="NNN",'Rent Roll'!$F$9*AW$15,IF('Rent Roll'!$N$9="NNN capped",'Rent Roll'!$F$9*(AW$12+AW$13)+MIN('Rent Roll'!$F$9*AW$14,'Rent Roll'!$O$9*(1+Assumptions!$C$64)^(AW$8-'Rent Roll'!$P$9)*'Rent Roll'!$E$9/12),0)),IF(AND(AW45&lt;=3,AW46&gt;=0),'Rent Roll'!$F$9*AW$15,0))</f>
        <v>3963.659051872174</v>
      </c>
      <c r="AX52" s="95">
        <f>'Rent Roll'!$G$9*IF(AX45=0,IF('Rent Roll'!$N$9="NNN",'Rent Roll'!$F$9*AX$15,IF('Rent Roll'!$N$9="NNN capped",'Rent Roll'!$F$9*(AX$12+AX$13)+MIN('Rent Roll'!$F$9*AX$14,'Rent Roll'!$O$9*(1+Assumptions!$C$64)^(AX$8-'Rent Roll'!$P$9)*'Rent Roll'!$E$9/12),0)),IF(AND(AX45&lt;=3,AX46&gt;=0),'Rent Roll'!$F$9*AX$15,0))</f>
        <v>3963.659051872174</v>
      </c>
      <c r="AY52" s="95">
        <f>'Rent Roll'!$G$9*IF(AY45=0,IF('Rent Roll'!$N$9="NNN",'Rent Roll'!$F$9*AY$15,IF('Rent Roll'!$N$9="NNN capped",'Rent Roll'!$F$9*(AY$12+AY$13)+MIN('Rent Roll'!$F$9*AY$14,'Rent Roll'!$O$9*(1+Assumptions!$C$64)^(AY$8-'Rent Roll'!$P$9)*'Rent Roll'!$E$9/12),0)),IF(AND(AY45&lt;=3,AY46&gt;=0),'Rent Roll'!$F$9*AY$15,0))</f>
        <v>3963.659051872174</v>
      </c>
      <c r="AZ52" s="95">
        <f>'Rent Roll'!$G$9*IF(AZ45=0,IF('Rent Roll'!$N$9="NNN",'Rent Roll'!$F$9*AZ$15,IF('Rent Roll'!$N$9="NNN capped",'Rent Roll'!$F$9*(AZ$12+AZ$13)+MIN('Rent Roll'!$F$9*AZ$14,'Rent Roll'!$O$9*(1+Assumptions!$C$64)^(AZ$8-'Rent Roll'!$P$9)*'Rent Roll'!$E$9/12),0)),IF(AND(AZ45&lt;=3,AZ46&gt;=0),'Rent Roll'!$F$9*AZ$15,0))</f>
        <v>3963.659051872174</v>
      </c>
      <c r="BA52" s="95">
        <f>'Rent Roll'!$G$9*IF(BA45=0,IF('Rent Roll'!$N$9="NNN",'Rent Roll'!$F$9*BA$15,IF('Rent Roll'!$N$9="NNN capped",'Rent Roll'!$F$9*(BA$12+BA$13)+MIN('Rent Roll'!$F$9*BA$14,'Rent Roll'!$O$9*(1+Assumptions!$C$64)^(BA$8-'Rent Roll'!$P$9)*'Rent Roll'!$E$9/12),0)),IF(AND(BA45&lt;=3,BA46&gt;=0),'Rent Roll'!$F$9*BA$15,0))</f>
        <v>3963.659051872174</v>
      </c>
      <c r="BB52" s="95">
        <f>'Rent Roll'!$G$9*IF(BB45=0,IF('Rent Roll'!$N$9="NNN",'Rent Roll'!$F$9*BB$15,IF('Rent Roll'!$N$9="NNN capped",'Rent Roll'!$F$9*(BB$12+BB$13)+MIN('Rent Roll'!$F$9*BB$14,'Rent Roll'!$O$9*(1+Assumptions!$C$64)^(BB$8-'Rent Roll'!$P$9)*'Rent Roll'!$E$9/12),0)),IF(AND(BB45&lt;=3,BB46&gt;=0),'Rent Roll'!$F$9*BB$15,0))</f>
        <v>3963.659051872174</v>
      </c>
      <c r="BC52" s="95">
        <f>'Rent Roll'!$G$9*IF(BC45=0,IF('Rent Roll'!$N$9="NNN",'Rent Roll'!$F$9*BC$15,IF('Rent Roll'!$N$9="NNN capped",'Rent Roll'!$F$9*(BC$12+BC$13)+MIN('Rent Roll'!$F$9*BC$14,'Rent Roll'!$O$9*(1+Assumptions!$C$64)^(BC$8-'Rent Roll'!$P$9)*'Rent Roll'!$E$9/12),0)),IF(AND(BC45&lt;=3,BC46&gt;=0),'Rent Roll'!$F$9*BC$15,0))</f>
        <v>3963.659051872174</v>
      </c>
      <c r="BD52" s="95">
        <f>'Rent Roll'!$G$9*IF(BD45=0,IF('Rent Roll'!$N$9="NNN",'Rent Roll'!$F$9*BD$15,IF('Rent Roll'!$N$9="NNN capped",'Rent Roll'!$F$9*(BD$12+BD$13)+MIN('Rent Roll'!$F$9*BD$14,'Rent Roll'!$O$9*(1+Assumptions!$C$64)^(BD$8-'Rent Roll'!$P$9)*'Rent Roll'!$E$9/12),0)),IF(AND(BD45&lt;=3,BD46&gt;=0),'Rent Roll'!$F$9*BD$15,0))</f>
        <v>4054.8851364718175</v>
      </c>
      <c r="BE52" s="95">
        <f>'Rent Roll'!$G$9*IF(BE45=0,IF('Rent Roll'!$N$9="NNN",'Rent Roll'!$F$9*BE$15,IF('Rent Roll'!$N$9="NNN capped",'Rent Roll'!$F$9*(BE$12+BE$13)+MIN('Rent Roll'!$F$9*BE$14,'Rent Roll'!$O$9*(1+Assumptions!$C$64)^(BE$8-'Rent Roll'!$P$9)*'Rent Roll'!$E$9/12),0)),IF(AND(BE45&lt;=3,BE46&gt;=0),'Rent Roll'!$F$9*BE$15,0))</f>
        <v>4054.8851364718175</v>
      </c>
      <c r="BF52" s="95">
        <f>'Rent Roll'!$G$9*IF(BF45=0,IF('Rent Roll'!$N$9="NNN",'Rent Roll'!$F$9*BF$15,IF('Rent Roll'!$N$9="NNN capped",'Rent Roll'!$F$9*(BF$12+BF$13)+MIN('Rent Roll'!$F$9*BF$14,'Rent Roll'!$O$9*(1+Assumptions!$C$64)^(BF$8-'Rent Roll'!$P$9)*'Rent Roll'!$E$9/12),0)),IF(AND(BF45&lt;=3,BF46&gt;=0),'Rent Roll'!$F$9*BF$15,0))</f>
        <v>4054.8851364718175</v>
      </c>
      <c r="BG52" s="95">
        <f>'Rent Roll'!$G$9*IF(BG45=0,IF('Rent Roll'!$N$9="NNN",'Rent Roll'!$F$9*BG$15,IF('Rent Roll'!$N$9="NNN capped",'Rent Roll'!$F$9*(BG$12+BG$13)+MIN('Rent Roll'!$F$9*BG$14,'Rent Roll'!$O$9*(1+Assumptions!$C$64)^(BG$8-'Rent Roll'!$P$9)*'Rent Roll'!$E$9/12),0)),IF(AND(BG45&lt;=3,BG46&gt;=0),'Rent Roll'!$F$9*BG$15,0))</f>
        <v>4054.8851364718175</v>
      </c>
      <c r="BH52" s="95">
        <f>'Rent Roll'!$G$9*IF(BH45=0,IF('Rent Roll'!$N$9="NNN",'Rent Roll'!$F$9*BH$15,IF('Rent Roll'!$N$9="NNN capped",'Rent Roll'!$F$9*(BH$12+BH$13)+MIN('Rent Roll'!$F$9*BH$14,'Rent Roll'!$O$9*(1+Assumptions!$C$64)^(BH$8-'Rent Roll'!$P$9)*'Rent Roll'!$E$9/12),0)),IF(AND(BH45&lt;=3,BH46&gt;=0),'Rent Roll'!$F$9*BH$15,0))</f>
        <v>4054.8851364718175</v>
      </c>
      <c r="BI52" s="95">
        <f>'Rent Roll'!$G$9*IF(BI45=0,IF('Rent Roll'!$N$9="NNN",'Rent Roll'!$F$9*BI$15,IF('Rent Roll'!$N$9="NNN capped",'Rent Roll'!$F$9*(BI$12+BI$13)+MIN('Rent Roll'!$F$9*BI$14,'Rent Roll'!$O$9*(1+Assumptions!$C$64)^(BI$8-'Rent Roll'!$P$9)*'Rent Roll'!$E$9/12),0)),IF(AND(BI45&lt;=3,BI46&gt;=0),'Rent Roll'!$F$9*BI$15,0))</f>
        <v>4054.8851364718175</v>
      </c>
      <c r="BJ52" s="95">
        <f>'Rent Roll'!$G$9*IF(BJ45=0,IF('Rent Roll'!$N$9="NNN",'Rent Roll'!$F$9*BJ$15,IF('Rent Roll'!$N$9="NNN capped",'Rent Roll'!$F$9*(BJ$12+BJ$13)+MIN('Rent Roll'!$F$9*BJ$14,'Rent Roll'!$O$9*(1+Assumptions!$C$64)^(BJ$8-'Rent Roll'!$P$9)*'Rent Roll'!$E$9/12),0)),IF(AND(BJ45&lt;=3,BJ46&gt;=0),'Rent Roll'!$F$9*BJ$15,0))</f>
        <v>4054.8851364718175</v>
      </c>
      <c r="BK52" s="95">
        <f>'Rent Roll'!$G$9*IF(BK45=0,IF('Rent Roll'!$N$9="NNN",'Rent Roll'!$F$9*BK$15,IF('Rent Roll'!$N$9="NNN capped",'Rent Roll'!$F$9*(BK$12+BK$13)+MIN('Rent Roll'!$F$9*BK$14,'Rent Roll'!$O$9*(1+Assumptions!$C$64)^(BK$8-'Rent Roll'!$P$9)*'Rent Roll'!$E$9/12),0)),IF(AND(BK45&lt;=3,BK46&gt;=0),'Rent Roll'!$F$9*BK$15,0))</f>
        <v>4054.8851364718175</v>
      </c>
      <c r="BL52" s="95">
        <f>'Rent Roll'!$G$9*IF(BL45=0,IF('Rent Roll'!$N$9="NNN",'Rent Roll'!$F$9*BL$15,IF('Rent Roll'!$N$9="NNN capped",'Rent Roll'!$F$9*(BL$12+BL$13)+MIN('Rent Roll'!$F$9*BL$14,'Rent Roll'!$O$9*(1+Assumptions!$C$64)^(BL$8-'Rent Roll'!$P$9)*'Rent Roll'!$E$9/12),0)),IF(AND(BL45&lt;=3,BL46&gt;=0),'Rent Roll'!$F$9*BL$15,0))</f>
        <v>4054.8851364718175</v>
      </c>
      <c r="BM52" s="95">
        <f>'Rent Roll'!$G$9*IF(BM45=0,IF('Rent Roll'!$N$9="NNN",'Rent Roll'!$F$9*BM$15,IF('Rent Roll'!$N$9="NNN capped",'Rent Roll'!$F$9*(BM$12+BM$13)+MIN('Rent Roll'!$F$9*BM$14,'Rent Roll'!$O$9*(1+Assumptions!$C$64)^(BM$8-'Rent Roll'!$P$9)*'Rent Roll'!$E$9/12),0)),IF(AND(BM45&lt;=3,BM46&gt;=0),'Rent Roll'!$F$9*BM$15,0))</f>
        <v>4054.8851364718175</v>
      </c>
      <c r="BN52" s="95">
        <f>'Rent Roll'!$G$9*IF(BN45=0,IF('Rent Roll'!$N$9="NNN",'Rent Roll'!$F$9*BN$15,IF('Rent Roll'!$N$9="NNN capped",'Rent Roll'!$F$9*(BN$12+BN$13)+MIN('Rent Roll'!$F$9*BN$14,'Rent Roll'!$O$9*(1+Assumptions!$C$64)^(BN$8-'Rent Roll'!$P$9)*'Rent Roll'!$E$9/12),0)),IF(AND(BN45&lt;=3,BN46&gt;=0),'Rent Roll'!$F$9*BN$15,0))</f>
        <v>4054.8851364718175</v>
      </c>
      <c r="BO52" s="95">
        <f>'Rent Roll'!$G$9*IF(BO45=0,IF('Rent Roll'!$N$9="NNN",'Rent Roll'!$F$9*BO$15,IF('Rent Roll'!$N$9="NNN capped",'Rent Roll'!$F$9*(BO$12+BO$13)+MIN('Rent Roll'!$F$9*BO$14,'Rent Roll'!$O$9*(1+Assumptions!$C$64)^(BO$8-'Rent Roll'!$P$9)*'Rent Roll'!$E$9/12),0)),IF(AND(BO45&lt;=3,BO46&gt;=0),'Rent Roll'!$F$9*BO$15,0))</f>
        <v>4054.8851364718175</v>
      </c>
      <c r="BP52" s="95">
        <f>'Rent Roll'!$G$9*IF(BP45=0,IF('Rent Roll'!$N$9="NNN",'Rent Roll'!$F$9*BP$15,IF('Rent Roll'!$N$9="NNN capped",'Rent Roll'!$F$9*(BP$12+BP$13)+MIN('Rent Roll'!$F$9*BP$14,'Rent Roll'!$O$9*(1+Assumptions!$C$64)^(BP$8-'Rent Roll'!$P$9)*'Rent Roll'!$E$9/12),0)),IF(AND(BP45&lt;=3,BP46&gt;=0),'Rent Roll'!$F$9*BP$15,0))</f>
        <v>4148.29432987032</v>
      </c>
      <c r="BQ52" s="95">
        <f>'Rent Roll'!$G$9*IF(BQ45=0,IF('Rent Roll'!$N$9="NNN",'Rent Roll'!$F$9*BQ$15,IF('Rent Roll'!$N$9="NNN capped",'Rent Roll'!$F$9*(BQ$12+BQ$13)+MIN('Rent Roll'!$F$9*BQ$14,'Rent Roll'!$O$9*(1+Assumptions!$C$64)^(BQ$8-'Rent Roll'!$P$9)*'Rent Roll'!$E$9/12),0)),IF(AND(BQ45&lt;=3,BQ46&gt;=0),'Rent Roll'!$F$9*BQ$15,0))</f>
        <v>4148.29432987032</v>
      </c>
      <c r="BR52" s="95">
        <f>'Rent Roll'!$G$9*IF(BR45=0,IF('Rent Roll'!$N$9="NNN",'Rent Roll'!$F$9*BR$15,IF('Rent Roll'!$N$9="NNN capped",'Rent Roll'!$F$9*(BR$12+BR$13)+MIN('Rent Roll'!$F$9*BR$14,'Rent Roll'!$O$9*(1+Assumptions!$C$64)^(BR$8-'Rent Roll'!$P$9)*'Rent Roll'!$E$9/12),0)),IF(AND(BR45&lt;=3,BR46&gt;=0),'Rent Roll'!$F$9*BR$15,0))</f>
        <v>4148.29432987032</v>
      </c>
      <c r="BS52" s="95">
        <f>'Rent Roll'!$G$9*IF(BS45=0,IF('Rent Roll'!$N$9="NNN",'Rent Roll'!$F$9*BS$15,IF('Rent Roll'!$N$9="NNN capped",'Rent Roll'!$F$9*(BS$12+BS$13)+MIN('Rent Roll'!$F$9*BS$14,'Rent Roll'!$O$9*(1+Assumptions!$C$64)^(BS$8-'Rent Roll'!$P$9)*'Rent Roll'!$E$9/12),0)),IF(AND(BS45&lt;=3,BS46&gt;=0),'Rent Roll'!$F$9*BS$15,0))</f>
        <v>4148.29432987032</v>
      </c>
      <c r="BT52" s="95">
        <f>'Rent Roll'!$G$9*IF(BT45=0,IF('Rent Roll'!$N$9="NNN",'Rent Roll'!$F$9*BT$15,IF('Rent Roll'!$N$9="NNN capped",'Rent Roll'!$F$9*(BT$12+BT$13)+MIN('Rent Roll'!$F$9*BT$14,'Rent Roll'!$O$9*(1+Assumptions!$C$64)^(BT$8-'Rent Roll'!$P$9)*'Rent Roll'!$E$9/12),0)),IF(AND(BT45&lt;=3,BT46&gt;=0),'Rent Roll'!$F$9*BT$15,0))</f>
        <v>4148.29432987032</v>
      </c>
      <c r="BU52" s="95">
        <f>'Rent Roll'!$G$9*IF(BU45=0,IF('Rent Roll'!$N$9="NNN",'Rent Roll'!$F$9*BU$15,IF('Rent Roll'!$N$9="NNN capped",'Rent Roll'!$F$9*(BU$12+BU$13)+MIN('Rent Roll'!$F$9*BU$14,'Rent Roll'!$O$9*(1+Assumptions!$C$64)^(BU$8-'Rent Roll'!$P$9)*'Rent Roll'!$E$9/12),0)),IF(AND(BU45&lt;=3,BU46&gt;=0),'Rent Roll'!$F$9*BU$15,0))</f>
        <v>4148.29432987032</v>
      </c>
      <c r="BV52" s="95">
        <f>'Rent Roll'!$G$9*IF(BV45=0,IF('Rent Roll'!$N$9="NNN",'Rent Roll'!$F$9*BV$15,IF('Rent Roll'!$N$9="NNN capped",'Rent Roll'!$F$9*(BV$12+BV$13)+MIN('Rent Roll'!$F$9*BV$14,'Rent Roll'!$O$9*(1+Assumptions!$C$64)^(BV$8-'Rent Roll'!$P$9)*'Rent Roll'!$E$9/12),0)),IF(AND(BV45&lt;=3,BV46&gt;=0),'Rent Roll'!$F$9*BV$15,0))</f>
        <v>4148.29432987032</v>
      </c>
      <c r="BW52" s="95">
        <f>'Rent Roll'!$G$9*IF(BW45=0,IF('Rent Roll'!$N$9="NNN",'Rent Roll'!$F$9*BW$15,IF('Rent Roll'!$N$9="NNN capped",'Rent Roll'!$F$9*(BW$12+BW$13)+MIN('Rent Roll'!$F$9*BW$14,'Rent Roll'!$O$9*(1+Assumptions!$C$64)^(BW$8-'Rent Roll'!$P$9)*'Rent Roll'!$E$9/12),0)),IF(AND(BW45&lt;=3,BW46&gt;=0),'Rent Roll'!$F$9*BW$15,0))</f>
        <v>4148.29432987032</v>
      </c>
      <c r="BX52" s="95">
        <f>'Rent Roll'!$G$9*IF(BX45=0,IF('Rent Roll'!$N$9="NNN",'Rent Roll'!$F$9*BX$15,IF('Rent Roll'!$N$9="NNN capped",'Rent Roll'!$F$9*(BX$12+BX$13)+MIN('Rent Roll'!$F$9*BX$14,'Rent Roll'!$O$9*(1+Assumptions!$C$64)^(BX$8-'Rent Roll'!$P$9)*'Rent Roll'!$E$9/12),0)),IF(AND(BX45&lt;=3,BX46&gt;=0),'Rent Roll'!$F$9*BX$15,0))</f>
        <v>4148.29432987032</v>
      </c>
      <c r="BY52" s="95">
        <f>'Rent Roll'!$G$9*IF(BY45=0,IF('Rent Roll'!$N$9="NNN",'Rent Roll'!$F$9*BY$15,IF('Rent Roll'!$N$9="NNN capped",'Rent Roll'!$F$9*(BY$12+BY$13)+MIN('Rent Roll'!$F$9*BY$14,'Rent Roll'!$O$9*(1+Assumptions!$C$64)^(BY$8-'Rent Roll'!$P$9)*'Rent Roll'!$E$9/12),0)),IF(AND(BY45&lt;=3,BY46&gt;=0),'Rent Roll'!$F$9*BY$15,0))</f>
        <v>4148.29432987032</v>
      </c>
      <c r="BZ52" s="95">
        <f>'Rent Roll'!$G$9*IF(BZ45=0,IF('Rent Roll'!$N$9="NNN",'Rent Roll'!$F$9*BZ$15,IF('Rent Roll'!$N$9="NNN capped",'Rent Roll'!$F$9*(BZ$12+BZ$13)+MIN('Rent Roll'!$F$9*BZ$14,'Rent Roll'!$O$9*(1+Assumptions!$C$64)^(BZ$8-'Rent Roll'!$P$9)*'Rent Roll'!$E$9/12),0)),IF(AND(BZ45&lt;=3,BZ46&gt;=0),'Rent Roll'!$F$9*BZ$15,0))</f>
        <v>4148.29432987032</v>
      </c>
      <c r="CA52" s="95">
        <f>'Rent Roll'!$G$9*IF(CA45=0,IF('Rent Roll'!$N$9="NNN",'Rent Roll'!$F$9*CA$15,IF('Rent Roll'!$N$9="NNN capped",'Rent Roll'!$F$9*(CA$12+CA$13)+MIN('Rent Roll'!$F$9*CA$14,'Rent Roll'!$O$9*(1+Assumptions!$C$64)^(CA$8-'Rent Roll'!$P$9)*'Rent Roll'!$E$9/12),0)),IF(AND(CA45&lt;=3,CA46&gt;=0),'Rent Roll'!$F$9*CA$15,0))</f>
        <v>4148.29432987032</v>
      </c>
      <c r="CB52" s="95">
        <f>'Rent Roll'!$G$9*IF(CB45=0,IF('Rent Roll'!$N$9="NNN",'Rent Roll'!$F$9*CB$15,IF('Rent Roll'!$N$9="NNN capped",'Rent Roll'!$F$9*(CB$12+CB$13)+MIN('Rent Roll'!$F$9*CB$14,'Rent Roll'!$O$9*(1+Assumptions!$C$64)^(CB$8-'Rent Roll'!$P$9)*'Rent Roll'!$E$9/12),0)),IF(AND(CB45&lt;=3,CB46&gt;=0),'Rent Roll'!$F$9*CB$15,0))</f>
        <v>4243.941051856865</v>
      </c>
      <c r="CC52" s="95">
        <f>'Rent Roll'!$G$9*IF(CC45=0,IF('Rent Roll'!$N$9="NNN",'Rent Roll'!$F$9*CC$15,IF('Rent Roll'!$N$9="NNN capped",'Rent Roll'!$F$9*(CC$12+CC$13)+MIN('Rent Roll'!$F$9*CC$14,'Rent Roll'!$O$9*(1+Assumptions!$C$64)^(CC$8-'Rent Roll'!$P$9)*'Rent Roll'!$E$9/12),0)),IF(AND(CC45&lt;=3,CC46&gt;=0),'Rent Roll'!$F$9*CC$15,0))</f>
        <v>4243.941051856865</v>
      </c>
      <c r="CD52" s="95">
        <f>'Rent Roll'!$G$9*IF(CD45=0,IF('Rent Roll'!$N$9="NNN",'Rent Roll'!$F$9*CD$15,IF('Rent Roll'!$N$9="NNN capped",'Rent Roll'!$F$9*(CD$12+CD$13)+MIN('Rent Roll'!$F$9*CD$14,'Rent Roll'!$O$9*(1+Assumptions!$C$64)^(CD$8-'Rent Roll'!$P$9)*'Rent Roll'!$E$9/12),0)),IF(AND(CD45&lt;=3,CD46&gt;=0),'Rent Roll'!$F$9*CD$15,0))</f>
        <v>4243.941051856865</v>
      </c>
      <c r="CE52" s="95">
        <f>'Rent Roll'!$G$9*IF(CE45=0,IF('Rent Roll'!$N$9="NNN",'Rent Roll'!$F$9*CE$15,IF('Rent Roll'!$N$9="NNN capped",'Rent Roll'!$F$9*(CE$12+CE$13)+MIN('Rent Roll'!$F$9*CE$14,'Rent Roll'!$O$9*(1+Assumptions!$C$64)^(CE$8-'Rent Roll'!$P$9)*'Rent Roll'!$E$9/12),0)),IF(AND(CE45&lt;=3,CE46&gt;=0),'Rent Roll'!$F$9*CE$15,0))</f>
        <v>0</v>
      </c>
      <c r="CF52" s="95">
        <f>'Rent Roll'!$G$9*IF(CF45=0,IF('Rent Roll'!$N$9="NNN",'Rent Roll'!$F$9*CF$15,IF('Rent Roll'!$N$9="NNN capped",'Rent Roll'!$F$9*(CF$12+CF$13)+MIN('Rent Roll'!$F$9*CF$14,'Rent Roll'!$O$9*(1+Assumptions!$C$64)^(CF$8-'Rent Roll'!$P$9)*'Rent Roll'!$E$9/12),0)),IF(AND(CF45&lt;=3,CF46&gt;=0),'Rent Roll'!$F$9*CF$15,0))</f>
        <v>0</v>
      </c>
      <c r="CG52" s="95">
        <f>'Rent Roll'!$G$9*IF(CG45=0,IF('Rent Roll'!$N$9="NNN",'Rent Roll'!$F$9*CG$15,IF('Rent Roll'!$N$9="NNN capped",'Rent Roll'!$F$9*(CG$12+CG$13)+MIN('Rent Roll'!$F$9*CG$14,'Rent Roll'!$O$9*(1+Assumptions!$C$64)^(CG$8-'Rent Roll'!$P$9)*'Rent Roll'!$E$9/12),0)),IF(AND(CG45&lt;=3,CG46&gt;=0),'Rent Roll'!$F$9*CG$15,0))</f>
        <v>4243.941051856865</v>
      </c>
      <c r="CH52" s="95">
        <f>'Rent Roll'!$G$9*IF(CH45=0,IF('Rent Roll'!$N$9="NNN",'Rent Roll'!$F$9*CH$15,IF('Rent Roll'!$N$9="NNN capped",'Rent Roll'!$F$9*(CH$12+CH$13)+MIN('Rent Roll'!$F$9*CH$14,'Rent Roll'!$O$9*(1+Assumptions!$C$64)^(CH$8-'Rent Roll'!$P$9)*'Rent Roll'!$E$9/12),0)),IF(AND(CH45&lt;=3,CH46&gt;=0),'Rent Roll'!$F$9*CH$15,0))</f>
        <v>4243.941051856865</v>
      </c>
      <c r="CI52" s="95">
        <f>'Rent Roll'!$G$9*IF(CI45=0,IF('Rent Roll'!$N$9="NNN",'Rent Roll'!$F$9*CI$15,IF('Rent Roll'!$N$9="NNN capped",'Rent Roll'!$F$9*(CI$12+CI$13)+MIN('Rent Roll'!$F$9*CI$14,'Rent Roll'!$O$9*(1+Assumptions!$C$64)^(CI$8-'Rent Roll'!$P$9)*'Rent Roll'!$E$9/12),0)),IF(AND(CI45&lt;=3,CI46&gt;=0),'Rent Roll'!$F$9*CI$15,0))</f>
        <v>4243.941051856865</v>
      </c>
      <c r="CJ52" s="95">
        <f>'Rent Roll'!$G$9*IF(CJ45=0,IF('Rent Roll'!$N$9="NNN",'Rent Roll'!$F$9*CJ$15,IF('Rent Roll'!$N$9="NNN capped",'Rent Roll'!$F$9*(CJ$12+CJ$13)+MIN('Rent Roll'!$F$9*CJ$14,'Rent Roll'!$O$9*(1+Assumptions!$C$64)^(CJ$8-'Rent Roll'!$P$9)*'Rent Roll'!$E$9/12),0)),IF(AND(CJ45&lt;=3,CJ46&gt;=0),'Rent Roll'!$F$9*CJ$15,0))</f>
        <v>4243.941051856865</v>
      </c>
      <c r="CK52" s="95">
        <f>'Rent Roll'!$G$9*IF(CK45=0,IF('Rent Roll'!$N$9="NNN",'Rent Roll'!$F$9*CK$15,IF('Rent Roll'!$N$9="NNN capped",'Rent Roll'!$F$9*(CK$12+CK$13)+MIN('Rent Roll'!$F$9*CK$14,'Rent Roll'!$O$9*(1+Assumptions!$C$64)^(CK$8-'Rent Roll'!$P$9)*'Rent Roll'!$E$9/12),0)),IF(AND(CK45&lt;=3,CK46&gt;=0),'Rent Roll'!$F$9*CK$15,0))</f>
        <v>4243.941051856865</v>
      </c>
      <c r="CL52" s="95">
        <f>'Rent Roll'!$G$9*IF(CL45=0,IF('Rent Roll'!$N$9="NNN",'Rent Roll'!$F$9*CL$15,IF('Rent Roll'!$N$9="NNN capped",'Rent Roll'!$F$9*(CL$12+CL$13)+MIN('Rent Roll'!$F$9*CL$14,'Rent Roll'!$O$9*(1+Assumptions!$C$64)^(CL$8-'Rent Roll'!$P$9)*'Rent Roll'!$E$9/12),0)),IF(AND(CL45&lt;=3,CL46&gt;=0),'Rent Roll'!$F$9*CL$15,0))</f>
        <v>4243.941051856865</v>
      </c>
      <c r="CM52" s="95">
        <f>'Rent Roll'!$G$9*IF(CM45=0,IF('Rent Roll'!$N$9="NNN",'Rent Roll'!$F$9*CM$15,IF('Rent Roll'!$N$9="NNN capped",'Rent Roll'!$F$9*(CM$12+CM$13)+MIN('Rent Roll'!$F$9*CM$14,'Rent Roll'!$O$9*(1+Assumptions!$C$64)^(CM$8-'Rent Roll'!$P$9)*'Rent Roll'!$E$9/12),0)),IF(AND(CM45&lt;=3,CM46&gt;=0),'Rent Roll'!$F$9*CM$15,0))</f>
        <v>4243.941051856865</v>
      </c>
      <c r="CN52" s="95">
        <f>'Rent Roll'!$G$9*IF(CN45=0,IF('Rent Roll'!$N$9="NNN",'Rent Roll'!$F$9*CN$15,IF('Rent Roll'!$N$9="NNN capped",'Rent Roll'!$F$9*(CN$12+CN$13)+MIN('Rent Roll'!$F$9*CN$14,'Rent Roll'!$O$9*(1+Assumptions!$C$64)^(CN$8-'Rent Roll'!$P$9)*'Rent Roll'!$E$9/12),0)),IF(AND(CN45&lt;=3,CN46&gt;=0),'Rent Roll'!$F$9*CN$15,0))</f>
        <v>4341.881133344814</v>
      </c>
      <c r="CO52" s="95">
        <f>'Rent Roll'!$G$9*IF(CO45=0,IF('Rent Roll'!$N$9="NNN",'Rent Roll'!$F$9*CO$15,IF('Rent Roll'!$N$9="NNN capped",'Rent Roll'!$F$9*(CO$12+CO$13)+MIN('Rent Roll'!$F$9*CO$14,'Rent Roll'!$O$9*(1+Assumptions!$C$64)^(CO$8-'Rent Roll'!$P$9)*'Rent Roll'!$E$9/12),0)),IF(AND(CO45&lt;=3,CO46&gt;=0),'Rent Roll'!$F$9*CO$15,0))</f>
        <v>4341.881133344814</v>
      </c>
      <c r="CP52" s="95">
        <f>'Rent Roll'!$G$9*IF(CP45=0,IF('Rent Roll'!$N$9="NNN",'Rent Roll'!$F$9*CP$15,IF('Rent Roll'!$N$9="NNN capped",'Rent Roll'!$F$9*(CP$12+CP$13)+MIN('Rent Roll'!$F$9*CP$14,'Rent Roll'!$O$9*(1+Assumptions!$C$64)^(CP$8-'Rent Roll'!$P$9)*'Rent Roll'!$E$9/12),0)),IF(AND(CP45&lt;=3,CP46&gt;=0),'Rent Roll'!$F$9*CP$15,0))</f>
        <v>4341.881133344814</v>
      </c>
      <c r="CQ52" s="95">
        <f>'Rent Roll'!$G$9*IF(CQ45=0,IF('Rent Roll'!$N$9="NNN",'Rent Roll'!$F$9*CQ$15,IF('Rent Roll'!$N$9="NNN capped",'Rent Roll'!$F$9*(CQ$12+CQ$13)+MIN('Rent Roll'!$F$9*CQ$14,'Rent Roll'!$O$9*(1+Assumptions!$C$64)^(CQ$8-'Rent Roll'!$P$9)*'Rent Roll'!$E$9/12),0)),IF(AND(CQ45&lt;=3,CQ46&gt;=0),'Rent Roll'!$F$9*CQ$15,0))</f>
        <v>4341.881133344814</v>
      </c>
      <c r="CR52" s="95">
        <f>'Rent Roll'!$G$9*IF(CR45=0,IF('Rent Roll'!$N$9="NNN",'Rent Roll'!$F$9*CR$15,IF('Rent Roll'!$N$9="NNN capped",'Rent Roll'!$F$9*(CR$12+CR$13)+MIN('Rent Roll'!$F$9*CR$14,'Rent Roll'!$O$9*(1+Assumptions!$C$64)^(CR$8-'Rent Roll'!$P$9)*'Rent Roll'!$E$9/12),0)),IF(AND(CR45&lt;=3,CR46&gt;=0),'Rent Roll'!$F$9*CR$15,0))</f>
        <v>4341.881133344814</v>
      </c>
      <c r="CS52" s="95">
        <f>'Rent Roll'!$G$9*IF(CS45=0,IF('Rent Roll'!$N$9="NNN",'Rent Roll'!$F$9*CS$15,IF('Rent Roll'!$N$9="NNN capped",'Rent Roll'!$F$9*(CS$12+CS$13)+MIN('Rent Roll'!$F$9*CS$14,'Rent Roll'!$O$9*(1+Assumptions!$C$64)^(CS$8-'Rent Roll'!$P$9)*'Rent Roll'!$E$9/12),0)),IF(AND(CS45&lt;=3,CS46&gt;=0),'Rent Roll'!$F$9*CS$15,0))</f>
        <v>4341.881133344814</v>
      </c>
      <c r="CT52" s="95">
        <f>'Rent Roll'!$G$9*IF(CT45=0,IF('Rent Roll'!$N$9="NNN",'Rent Roll'!$F$9*CT$15,IF('Rent Roll'!$N$9="NNN capped",'Rent Roll'!$F$9*(CT$12+CT$13)+MIN('Rent Roll'!$F$9*CT$14,'Rent Roll'!$O$9*(1+Assumptions!$C$64)^(CT$8-'Rent Roll'!$P$9)*'Rent Roll'!$E$9/12),0)),IF(AND(CT45&lt;=3,CT46&gt;=0),'Rent Roll'!$F$9*CT$15,0))</f>
        <v>4341.881133344814</v>
      </c>
      <c r="CU52" s="95">
        <f>'Rent Roll'!$G$9*IF(CU45=0,IF('Rent Roll'!$N$9="NNN",'Rent Roll'!$F$9*CU$15,IF('Rent Roll'!$N$9="NNN capped",'Rent Roll'!$F$9*(CU$12+CU$13)+MIN('Rent Roll'!$F$9*CU$14,'Rent Roll'!$O$9*(1+Assumptions!$C$64)^(CU$8-'Rent Roll'!$P$9)*'Rent Roll'!$E$9/12),0)),IF(AND(CU45&lt;=3,CU46&gt;=0),'Rent Roll'!$F$9*CU$15,0))</f>
        <v>4341.881133344814</v>
      </c>
      <c r="CV52" s="95">
        <f>'Rent Roll'!$G$9*IF(CV45=0,IF('Rent Roll'!$N$9="NNN",'Rent Roll'!$F$9*CV$15,IF('Rent Roll'!$N$9="NNN capped",'Rent Roll'!$F$9*(CV$12+CV$13)+MIN('Rent Roll'!$F$9*CV$14,'Rent Roll'!$O$9*(1+Assumptions!$C$64)^(CV$8-'Rent Roll'!$P$9)*'Rent Roll'!$E$9/12),0)),IF(AND(CV45&lt;=3,CV46&gt;=0),'Rent Roll'!$F$9*CV$15,0))</f>
        <v>4341.881133344814</v>
      </c>
      <c r="CW52" s="95">
        <f>'Rent Roll'!$G$9*IF(CW45=0,IF('Rent Roll'!$N$9="NNN",'Rent Roll'!$F$9*CW$15,IF('Rent Roll'!$N$9="NNN capped",'Rent Roll'!$F$9*(CW$12+CW$13)+MIN('Rent Roll'!$F$9*CW$14,'Rent Roll'!$O$9*(1+Assumptions!$C$64)^(CW$8-'Rent Roll'!$P$9)*'Rent Roll'!$E$9/12),0)),IF(AND(CW45&lt;=3,CW46&gt;=0),'Rent Roll'!$F$9*CW$15,0))</f>
        <v>4341.881133344814</v>
      </c>
      <c r="CX52" s="95">
        <f>'Rent Roll'!$G$9*IF(CX45=0,IF('Rent Roll'!$N$9="NNN",'Rent Roll'!$F$9*CX$15,IF('Rent Roll'!$N$9="NNN capped",'Rent Roll'!$F$9*(CX$12+CX$13)+MIN('Rent Roll'!$F$9*CX$14,'Rent Roll'!$O$9*(1+Assumptions!$C$64)^(CX$8-'Rent Roll'!$P$9)*'Rent Roll'!$E$9/12),0)),IF(AND(CX45&lt;=3,CX46&gt;=0),'Rent Roll'!$F$9*CX$15,0))</f>
        <v>4341.881133344814</v>
      </c>
      <c r="CY52" s="95">
        <f>'Rent Roll'!$G$9*IF(CY45=0,IF('Rent Roll'!$N$9="NNN",'Rent Roll'!$F$9*CY$15,IF('Rent Roll'!$N$9="NNN capped",'Rent Roll'!$F$9*(CY$12+CY$13)+MIN('Rent Roll'!$F$9*CY$14,'Rent Roll'!$O$9*(1+Assumptions!$C$64)^(CY$8-'Rent Roll'!$P$9)*'Rent Roll'!$E$9/12),0)),IF(AND(CY45&lt;=3,CY46&gt;=0),'Rent Roll'!$F$9*CY$15,0))</f>
        <v>4341.881133344814</v>
      </c>
      <c r="CZ52" s="95">
        <f>'Rent Roll'!$G$9*IF(CZ45=0,IF('Rent Roll'!$N$9="NNN",'Rent Roll'!$F$9*CZ$15,IF('Rent Roll'!$N$9="NNN capped",'Rent Roll'!$F$9*(CZ$12+CZ$13)+MIN('Rent Roll'!$F$9*CZ$14,'Rent Roll'!$O$9*(1+Assumptions!$C$64)^(CZ$8-'Rent Roll'!$P$9)*'Rent Roll'!$E$9/12),0)),IF(AND(CZ45&lt;=3,CZ46&gt;=0),'Rent Roll'!$F$9*CZ$15,0))</f>
        <v>4442.171854276047</v>
      </c>
      <c r="DA52" s="95">
        <f>'Rent Roll'!$G$9*IF(DA45=0,IF('Rent Roll'!$N$9="NNN",'Rent Roll'!$F$9*DA$15,IF('Rent Roll'!$N$9="NNN capped",'Rent Roll'!$F$9*(DA$12+DA$13)+MIN('Rent Roll'!$F$9*DA$14,'Rent Roll'!$O$9*(1+Assumptions!$C$64)^(DA$8-'Rent Roll'!$P$9)*'Rent Roll'!$E$9/12),0)),IF(AND(DA45&lt;=3,DA46&gt;=0),'Rent Roll'!$F$9*DA$15,0))</f>
        <v>4442.171854276047</v>
      </c>
      <c r="DB52" s="95">
        <f>'Rent Roll'!$G$9*IF(DB45=0,IF('Rent Roll'!$N$9="NNN",'Rent Roll'!$F$9*DB$15,IF('Rent Roll'!$N$9="NNN capped",'Rent Roll'!$F$9*(DB$12+DB$13)+MIN('Rent Roll'!$F$9*DB$14,'Rent Roll'!$O$9*(1+Assumptions!$C$64)^(DB$8-'Rent Roll'!$P$9)*'Rent Roll'!$E$9/12),0)),IF(AND(DB45&lt;=3,DB46&gt;=0),'Rent Roll'!$F$9*DB$15,0))</f>
        <v>4442.171854276047</v>
      </c>
      <c r="DC52" s="95">
        <f>'Rent Roll'!$G$9*IF(DC45=0,IF('Rent Roll'!$N$9="NNN",'Rent Roll'!$F$9*DC$15,IF('Rent Roll'!$N$9="NNN capped",'Rent Roll'!$F$9*(DC$12+DC$13)+MIN('Rent Roll'!$F$9*DC$14,'Rent Roll'!$O$9*(1+Assumptions!$C$64)^(DC$8-'Rent Roll'!$P$9)*'Rent Roll'!$E$9/12),0)),IF(AND(DC45&lt;=3,DC46&gt;=0),'Rent Roll'!$F$9*DC$15,0))</f>
        <v>4442.171854276047</v>
      </c>
      <c r="DD52" s="95">
        <f>'Rent Roll'!$G$9*IF(DD45=0,IF('Rent Roll'!$N$9="NNN",'Rent Roll'!$F$9*DD$15,IF('Rent Roll'!$N$9="NNN capped",'Rent Roll'!$F$9*(DD$12+DD$13)+MIN('Rent Roll'!$F$9*DD$14,'Rent Roll'!$O$9*(1+Assumptions!$C$64)^(DD$8-'Rent Roll'!$P$9)*'Rent Roll'!$E$9/12),0)),IF(AND(DD45&lt;=3,DD46&gt;=0),'Rent Roll'!$F$9*DD$15,0))</f>
        <v>4442.171854276047</v>
      </c>
      <c r="DE52" s="95">
        <f>'Rent Roll'!$G$9*IF(DE45=0,IF('Rent Roll'!$N$9="NNN",'Rent Roll'!$F$9*DE$15,IF('Rent Roll'!$N$9="NNN capped",'Rent Roll'!$F$9*(DE$12+DE$13)+MIN('Rent Roll'!$F$9*DE$14,'Rent Roll'!$O$9*(1+Assumptions!$C$64)^(DE$8-'Rent Roll'!$P$9)*'Rent Roll'!$E$9/12),0)),IF(AND(DE45&lt;=3,DE46&gt;=0),'Rent Roll'!$F$9*DE$15,0))</f>
        <v>4442.171854276047</v>
      </c>
      <c r="DF52" s="95">
        <f>'Rent Roll'!$G$9*IF(DF45=0,IF('Rent Roll'!$N$9="NNN",'Rent Roll'!$F$9*DF$15,IF('Rent Roll'!$N$9="NNN capped",'Rent Roll'!$F$9*(DF$12+DF$13)+MIN('Rent Roll'!$F$9*DF$14,'Rent Roll'!$O$9*(1+Assumptions!$C$64)^(DF$8-'Rent Roll'!$P$9)*'Rent Roll'!$E$9/12),0)),IF(AND(DF45&lt;=3,DF46&gt;=0),'Rent Roll'!$F$9*DF$15,0))</f>
        <v>4442.171854276047</v>
      </c>
      <c r="DG52" s="95">
        <f>'Rent Roll'!$G$9*IF(DG45=0,IF('Rent Roll'!$N$9="NNN",'Rent Roll'!$F$9*DG$15,IF('Rent Roll'!$N$9="NNN capped",'Rent Roll'!$F$9*(DG$12+DG$13)+MIN('Rent Roll'!$F$9*DG$14,'Rent Roll'!$O$9*(1+Assumptions!$C$64)^(DG$8-'Rent Roll'!$P$9)*'Rent Roll'!$E$9/12),0)),IF(AND(DG45&lt;=3,DG46&gt;=0),'Rent Roll'!$F$9*DG$15,0))</f>
        <v>4442.171854276047</v>
      </c>
      <c r="DH52" s="95">
        <f>'Rent Roll'!$G$9*IF(DH45=0,IF('Rent Roll'!$N$9="NNN",'Rent Roll'!$F$9*DH$15,IF('Rent Roll'!$N$9="NNN capped",'Rent Roll'!$F$9*(DH$12+DH$13)+MIN('Rent Roll'!$F$9*DH$14,'Rent Roll'!$O$9*(1+Assumptions!$C$64)^(DH$8-'Rent Roll'!$P$9)*'Rent Roll'!$E$9/12),0)),IF(AND(DH45&lt;=3,DH46&gt;=0),'Rent Roll'!$F$9*DH$15,0))</f>
        <v>4442.171854276047</v>
      </c>
      <c r="DI52" s="95">
        <f>'Rent Roll'!$G$9*IF(DI45=0,IF('Rent Roll'!$N$9="NNN",'Rent Roll'!$F$9*DI$15,IF('Rent Roll'!$N$9="NNN capped",'Rent Roll'!$F$9*(DI$12+DI$13)+MIN('Rent Roll'!$F$9*DI$14,'Rent Roll'!$O$9*(1+Assumptions!$C$64)^(DI$8-'Rent Roll'!$P$9)*'Rent Roll'!$E$9/12),0)),IF(AND(DI45&lt;=3,DI46&gt;=0),'Rent Roll'!$F$9*DI$15,0))</f>
        <v>4442.171854276047</v>
      </c>
      <c r="DJ52" s="95">
        <f>'Rent Roll'!$G$9*IF(DJ45=0,IF('Rent Roll'!$N$9="NNN",'Rent Roll'!$F$9*DJ$15,IF('Rent Roll'!$N$9="NNN capped",'Rent Roll'!$F$9*(DJ$12+DJ$13)+MIN('Rent Roll'!$F$9*DJ$14,'Rent Roll'!$O$9*(1+Assumptions!$C$64)^(DJ$8-'Rent Roll'!$P$9)*'Rent Roll'!$E$9/12),0)),IF(AND(DJ45&lt;=3,DJ46&gt;=0),'Rent Roll'!$F$9*DJ$15,0))</f>
        <v>4442.171854276047</v>
      </c>
      <c r="DK52" s="95">
        <f>'Rent Roll'!$G$9*IF(DK45=0,IF('Rent Roll'!$N$9="NNN",'Rent Roll'!$F$9*DK$15,IF('Rent Roll'!$N$9="NNN capped",'Rent Roll'!$F$9*(DK$12+DK$13)+MIN('Rent Roll'!$F$9*DK$14,'Rent Roll'!$O$9*(1+Assumptions!$C$64)^(DK$8-'Rent Roll'!$P$9)*'Rent Roll'!$E$9/12),0)),IF(AND(DK45&lt;=3,DK46&gt;=0),'Rent Roll'!$F$9*DK$15,0))</f>
        <v>4442.171854276047</v>
      </c>
      <c r="DL52" s="95">
        <f>'Rent Roll'!$G$9*IF(DL45=0,IF('Rent Roll'!$N$9="NNN",'Rent Roll'!$F$9*DL$15,IF('Rent Roll'!$N$9="NNN capped",'Rent Roll'!$F$9*(DL$12+DL$13)+MIN('Rent Roll'!$F$9*DL$14,'Rent Roll'!$O$9*(1+Assumptions!$C$64)^(DL$8-'Rent Roll'!$P$9)*'Rent Roll'!$E$9/12),0)),IF(AND(DL45&lt;=3,DL46&gt;=0),'Rent Roll'!$F$9*DL$15,0))</f>
        <v>4544.871982573834</v>
      </c>
      <c r="DM52" s="95">
        <f>'Rent Roll'!$G$9*IF(DM45=0,IF('Rent Roll'!$N$9="NNN",'Rent Roll'!$F$9*DM$15,IF('Rent Roll'!$N$9="NNN capped",'Rent Roll'!$F$9*(DM$12+DM$13)+MIN('Rent Roll'!$F$9*DM$14,'Rent Roll'!$O$9*(1+Assumptions!$C$64)^(DM$8-'Rent Roll'!$P$9)*'Rent Roll'!$E$9/12),0)),IF(AND(DM45&lt;=3,DM46&gt;=0),'Rent Roll'!$F$9*DM$15,0))</f>
        <v>4544.871982573834</v>
      </c>
      <c r="DN52" s="95">
        <f>'Rent Roll'!$G$9*IF(DN45=0,IF('Rent Roll'!$N$9="NNN",'Rent Roll'!$F$9*DN$15,IF('Rent Roll'!$N$9="NNN capped",'Rent Roll'!$F$9*(DN$12+DN$13)+MIN('Rent Roll'!$F$9*DN$14,'Rent Roll'!$O$9*(1+Assumptions!$C$64)^(DN$8-'Rent Roll'!$P$9)*'Rent Roll'!$E$9/12),0)),IF(AND(DN45&lt;=3,DN46&gt;=0),'Rent Roll'!$F$9*DN$15,0))</f>
        <v>4544.871982573834</v>
      </c>
      <c r="DO52" s="95">
        <f>'Rent Roll'!$G$9*IF(DO45=0,IF('Rent Roll'!$N$9="NNN",'Rent Roll'!$F$9*DO$15,IF('Rent Roll'!$N$9="NNN capped",'Rent Roll'!$F$9*(DO$12+DO$13)+MIN('Rent Roll'!$F$9*DO$14,'Rent Roll'!$O$9*(1+Assumptions!$C$64)^(DO$8-'Rent Roll'!$P$9)*'Rent Roll'!$E$9/12),0)),IF(AND(DO45&lt;=3,DO46&gt;=0),'Rent Roll'!$F$9*DO$15,0))</f>
        <v>4544.871982573834</v>
      </c>
      <c r="DP52" s="95">
        <f>'Rent Roll'!$G$9*IF(DP45=0,IF('Rent Roll'!$N$9="NNN",'Rent Roll'!$F$9*DP$15,IF('Rent Roll'!$N$9="NNN capped",'Rent Roll'!$F$9*(DP$12+DP$13)+MIN('Rent Roll'!$F$9*DP$14,'Rent Roll'!$O$9*(1+Assumptions!$C$64)^(DP$8-'Rent Roll'!$P$9)*'Rent Roll'!$E$9/12),0)),IF(AND(DP45&lt;=3,DP46&gt;=0),'Rent Roll'!$F$9*DP$15,0))</f>
        <v>4544.871982573834</v>
      </c>
      <c r="DQ52" s="95">
        <f>'Rent Roll'!$G$9*IF(DQ45=0,IF('Rent Roll'!$N$9="NNN",'Rent Roll'!$F$9*DQ$15,IF('Rent Roll'!$N$9="NNN capped",'Rent Roll'!$F$9*(DQ$12+DQ$13)+MIN('Rent Roll'!$F$9*DQ$14,'Rent Roll'!$O$9*(1+Assumptions!$C$64)^(DQ$8-'Rent Roll'!$P$9)*'Rent Roll'!$E$9/12),0)),IF(AND(DQ45&lt;=3,DQ46&gt;=0),'Rent Roll'!$F$9*DQ$15,0))</f>
        <v>4544.871982573834</v>
      </c>
      <c r="DR52" s="95">
        <f>'Rent Roll'!$G$9*IF(DR45=0,IF('Rent Roll'!$N$9="NNN",'Rent Roll'!$F$9*DR$15,IF('Rent Roll'!$N$9="NNN capped",'Rent Roll'!$F$9*(DR$12+DR$13)+MIN('Rent Roll'!$F$9*DR$14,'Rent Roll'!$O$9*(1+Assumptions!$C$64)^(DR$8-'Rent Roll'!$P$9)*'Rent Roll'!$E$9/12),0)),IF(AND(DR45&lt;=3,DR46&gt;=0),'Rent Roll'!$F$9*DR$15,0))</f>
        <v>4544.871982573834</v>
      </c>
      <c r="DS52" s="95">
        <f>'Rent Roll'!$G$9*IF(DS45=0,IF('Rent Roll'!$N$9="NNN",'Rent Roll'!$F$9*DS$15,IF('Rent Roll'!$N$9="NNN capped",'Rent Roll'!$F$9*(DS$12+DS$13)+MIN('Rent Roll'!$F$9*DS$14,'Rent Roll'!$O$9*(1+Assumptions!$C$64)^(DS$8-'Rent Roll'!$P$9)*'Rent Roll'!$E$9/12),0)),IF(AND(DS45&lt;=3,DS46&gt;=0),'Rent Roll'!$F$9*DS$15,0))</f>
        <v>4544.871982573834</v>
      </c>
      <c r="DT52" s="95">
        <f>'Rent Roll'!$G$9*IF(DT45=0,IF('Rent Roll'!$N$9="NNN",'Rent Roll'!$F$9*DT$15,IF('Rent Roll'!$N$9="NNN capped",'Rent Roll'!$F$9*(DT$12+DT$13)+MIN('Rent Roll'!$F$9*DT$14,'Rent Roll'!$O$9*(1+Assumptions!$C$64)^(DT$8-'Rent Roll'!$P$9)*'Rent Roll'!$E$9/12),0)),IF(AND(DT45&lt;=3,DT46&gt;=0),'Rent Roll'!$F$9*DT$15,0))</f>
        <v>4544.871982573834</v>
      </c>
      <c r="DU52" s="95">
        <f>'Rent Roll'!$G$9*IF(DU45=0,IF('Rent Roll'!$N$9="NNN",'Rent Roll'!$F$9*DU$15,IF('Rent Roll'!$N$9="NNN capped",'Rent Roll'!$F$9*(DU$12+DU$13)+MIN('Rent Roll'!$F$9*DU$14,'Rent Roll'!$O$9*(1+Assumptions!$C$64)^(DU$8-'Rent Roll'!$P$9)*'Rent Roll'!$E$9/12),0)),IF(AND(DU45&lt;=3,DU46&gt;=0),'Rent Roll'!$F$9*DU$15,0))</f>
        <v>4544.871982573834</v>
      </c>
      <c r="DV52" s="95">
        <f>'Rent Roll'!$G$9*IF(DV45=0,IF('Rent Roll'!$N$9="NNN",'Rent Roll'!$F$9*DV$15,IF('Rent Roll'!$N$9="NNN capped",'Rent Roll'!$F$9*(DV$12+DV$13)+MIN('Rent Roll'!$F$9*DV$14,'Rent Roll'!$O$9*(1+Assumptions!$C$64)^(DV$8-'Rent Roll'!$P$9)*'Rent Roll'!$E$9/12),0)),IF(AND(DV45&lt;=3,DV46&gt;=0),'Rent Roll'!$F$9*DV$15,0))</f>
        <v>4544.871982573834</v>
      </c>
      <c r="DW52" s="95">
        <f>'Rent Roll'!$G$9*IF(DW45=0,IF('Rent Roll'!$N$9="NNN",'Rent Roll'!$F$9*DW$15,IF('Rent Roll'!$N$9="NNN capped",'Rent Roll'!$F$9*(DW$12+DW$13)+MIN('Rent Roll'!$F$9*DW$14,'Rent Roll'!$O$9*(1+Assumptions!$C$64)^(DW$8-'Rent Roll'!$P$9)*'Rent Roll'!$E$9/12),0)),IF(AND(DW45&lt;=3,DW46&gt;=0),'Rent Roll'!$F$9*DW$15,0))</f>
        <v>4544.871982573834</v>
      </c>
      <c r="DX52" s="95">
        <f>'Rent Roll'!$G$9*IF(DX45=0,IF('Rent Roll'!$N$9="NNN",'Rent Roll'!$F$9*DX$15,IF('Rent Roll'!$N$9="NNN capped",'Rent Roll'!$F$9*(DX$12+DX$13)+MIN('Rent Roll'!$F$9*DX$14,'Rent Roll'!$O$9*(1+Assumptions!$C$64)^(DX$8-'Rent Roll'!$P$9)*'Rent Roll'!$E$9/12),0)),IF(AND(DX45&lt;=3,DX46&gt;=0),'Rent Roll'!$F$9*DX$15,0))</f>
        <v>4650.0418141739465</v>
      </c>
      <c r="DY52" s="95">
        <f>'Rent Roll'!$G$9*IF(DY45=0,IF('Rent Roll'!$N$9="NNN",'Rent Roll'!$F$9*DY$15,IF('Rent Roll'!$N$9="NNN capped",'Rent Roll'!$F$9*(DY$12+DY$13)+MIN('Rent Roll'!$F$9*DY$14,'Rent Roll'!$O$9*(1+Assumptions!$C$64)^(DY$8-'Rent Roll'!$P$9)*'Rent Roll'!$E$9/12),0)),IF(AND(DY45&lt;=3,DY46&gt;=0),'Rent Roll'!$F$9*DY$15,0))</f>
        <v>4650.0418141739465</v>
      </c>
      <c r="DZ52" s="95">
        <f>'Rent Roll'!$G$9*IF(DZ45=0,IF('Rent Roll'!$N$9="NNN",'Rent Roll'!$F$9*DZ$15,IF('Rent Roll'!$N$9="NNN capped",'Rent Roll'!$F$9*(DZ$12+DZ$13)+MIN('Rent Roll'!$F$9*DZ$14,'Rent Roll'!$O$9*(1+Assumptions!$C$64)^(DZ$8-'Rent Roll'!$P$9)*'Rent Roll'!$E$9/12),0)),IF(AND(DZ45&lt;=3,DZ46&gt;=0),'Rent Roll'!$F$9*DZ$15,0))</f>
        <v>4650.0418141739465</v>
      </c>
      <c r="EA52" s="95">
        <f>'Rent Roll'!$G$9*IF(EA45=0,IF('Rent Roll'!$N$9="NNN",'Rent Roll'!$F$9*EA$15,IF('Rent Roll'!$N$9="NNN capped",'Rent Roll'!$F$9*(EA$12+EA$13)+MIN('Rent Roll'!$F$9*EA$14,'Rent Roll'!$O$9*(1+Assumptions!$C$64)^(EA$8-'Rent Roll'!$P$9)*'Rent Roll'!$E$9/12),0)),IF(AND(EA45&lt;=3,EA46&gt;=0),'Rent Roll'!$F$9*EA$15,0))</f>
        <v>4650.0418141739465</v>
      </c>
      <c r="EB52" s="95">
        <f>'Rent Roll'!$G$9*IF(EB45=0,IF('Rent Roll'!$N$9="NNN",'Rent Roll'!$F$9*EB$15,IF('Rent Roll'!$N$9="NNN capped",'Rent Roll'!$F$9*(EB$12+EB$13)+MIN('Rent Roll'!$F$9*EB$14,'Rent Roll'!$O$9*(1+Assumptions!$C$64)^(EB$8-'Rent Roll'!$P$9)*'Rent Roll'!$E$9/12),0)),IF(AND(EB45&lt;=3,EB46&gt;=0),'Rent Roll'!$F$9*EB$15,0))</f>
        <v>4650.0418141739465</v>
      </c>
      <c r="EC52" s="95">
        <f>'Rent Roll'!$G$9*IF(EC45=0,IF('Rent Roll'!$N$9="NNN",'Rent Roll'!$F$9*EC$15,IF('Rent Roll'!$N$9="NNN capped",'Rent Roll'!$F$9*(EC$12+EC$13)+MIN('Rent Roll'!$F$9*EC$14,'Rent Roll'!$O$9*(1+Assumptions!$C$64)^(EC$8-'Rent Roll'!$P$9)*'Rent Roll'!$E$9/12),0)),IF(AND(EC45&lt;=3,EC46&gt;=0),'Rent Roll'!$F$9*EC$15,0))</f>
        <v>4650.0418141739465</v>
      </c>
      <c r="ED52" s="95">
        <f>'Rent Roll'!$G$9*IF(ED45=0,IF('Rent Roll'!$N$9="NNN",'Rent Roll'!$F$9*ED$15,IF('Rent Roll'!$N$9="NNN capped",'Rent Roll'!$F$9*(ED$12+ED$13)+MIN('Rent Roll'!$F$9*ED$14,'Rent Roll'!$O$9*(1+Assumptions!$C$64)^(ED$8-'Rent Roll'!$P$9)*'Rent Roll'!$E$9/12),0)),IF(AND(ED45&lt;=3,ED46&gt;=0),'Rent Roll'!$F$9*ED$15,0))</f>
        <v>4650.0418141739465</v>
      </c>
      <c r="EE52" s="95">
        <f>'Rent Roll'!$G$9*IF(EE45=0,IF('Rent Roll'!$N$9="NNN",'Rent Roll'!$F$9*EE$15,IF('Rent Roll'!$N$9="NNN capped",'Rent Roll'!$F$9*(EE$12+EE$13)+MIN('Rent Roll'!$F$9*EE$14,'Rent Roll'!$O$9*(1+Assumptions!$C$64)^(EE$8-'Rent Roll'!$P$9)*'Rent Roll'!$E$9/12),0)),IF(AND(EE45&lt;=3,EE46&gt;=0),'Rent Roll'!$F$9*EE$15,0))</f>
        <v>4650.0418141739465</v>
      </c>
      <c r="EF52" s="95">
        <f>'Rent Roll'!$G$9*IF(EF45=0,IF('Rent Roll'!$N$9="NNN",'Rent Roll'!$F$9*EF$15,IF('Rent Roll'!$N$9="NNN capped",'Rent Roll'!$F$9*(EF$12+EF$13)+MIN('Rent Roll'!$F$9*EF$14,'Rent Roll'!$O$9*(1+Assumptions!$C$64)^(EF$8-'Rent Roll'!$P$9)*'Rent Roll'!$E$9/12),0)),IF(AND(EF45&lt;=3,EF46&gt;=0),'Rent Roll'!$F$9*EF$15,0))</f>
        <v>4650.0418141739465</v>
      </c>
      <c r="EG52" s="95">
        <f>'Rent Roll'!$G$9*IF(EG45=0,IF('Rent Roll'!$N$9="NNN",'Rent Roll'!$F$9*EG$15,IF('Rent Roll'!$N$9="NNN capped",'Rent Roll'!$F$9*(EG$12+EG$13)+MIN('Rent Roll'!$F$9*EG$14,'Rent Roll'!$O$9*(1+Assumptions!$C$64)^(EG$8-'Rent Roll'!$P$9)*'Rent Roll'!$E$9/12),0)),IF(AND(EG45&lt;=3,EG46&gt;=0),'Rent Roll'!$F$9*EG$15,0))</f>
        <v>4650.0418141739465</v>
      </c>
      <c r="EH52" s="95">
        <f>'Rent Roll'!$G$9*IF(EH45=0,IF('Rent Roll'!$N$9="NNN",'Rent Roll'!$F$9*EH$15,IF('Rent Roll'!$N$9="NNN capped",'Rent Roll'!$F$9*(EH$12+EH$13)+MIN('Rent Roll'!$F$9*EH$14,'Rent Roll'!$O$9*(1+Assumptions!$C$64)^(EH$8-'Rent Roll'!$P$9)*'Rent Roll'!$E$9/12),0)),IF(AND(EH45&lt;=3,EH46&gt;=0),'Rent Roll'!$F$9*EH$15,0))</f>
        <v>4650.0418141739465</v>
      </c>
      <c r="EI52" s="95">
        <f>'Rent Roll'!$G$9*IF(EI45=0,IF('Rent Roll'!$N$9="NNN",'Rent Roll'!$F$9*EI$15,IF('Rent Roll'!$N$9="NNN capped",'Rent Roll'!$F$9*(EI$12+EI$13)+MIN('Rent Roll'!$F$9*EI$14,'Rent Roll'!$O$9*(1+Assumptions!$C$64)^(EI$8-'Rent Roll'!$P$9)*'Rent Roll'!$E$9/12),0)),IF(AND(EI45&lt;=3,EI46&gt;=0),'Rent Roll'!$F$9*EI$15,0))</f>
        <v>4650.0418141739465</v>
      </c>
    </row>
    <row r="53">
      <c r="B53" t="s" s="23">
        <v>397</v>
      </c>
      <c r="C53" t="s" s="118">
        <v>13</v>
      </c>
      <c r="D53" t="s" s="118">
        <v>435</v>
      </c>
      <c r="H53" s="95">
        <f>IF(AND(H45&gt;=1,H45&lt;=3,H46=0),-CHOOSE(H45,Rollover!$R$9,Rollover!$AE$9,Rollover!$AR$9),0)</f>
        <v>0</v>
      </c>
      <c r="I53" s="95">
        <f>IF(AND(I45&gt;=1,I45&lt;=3,I46=0),-CHOOSE(I45,Rollover!$R$9,Rollover!$AE$9,Rollover!$AR$9),0)</f>
        <v>0</v>
      </c>
      <c r="J53" s="95">
        <f>IF(AND(J45&gt;=1,J45&lt;=3,J46=0),-CHOOSE(J45,Rollover!$R$9,Rollover!$AE$9,Rollover!$AR$9),0)</f>
        <v>0</v>
      </c>
      <c r="K53" s="95">
        <f>IF(AND(K45&gt;=1,K45&lt;=3,K46=0),-CHOOSE(K45,Rollover!$R$9,Rollover!$AE$9,Rollover!$AR$9),0)</f>
        <v>0</v>
      </c>
      <c r="L53" s="95">
        <f>IF(AND(L45&gt;=1,L45&lt;=3,L46=0),-CHOOSE(L45,Rollover!$R$9,Rollover!$AE$9,Rollover!$AR$9),0)</f>
        <v>0</v>
      </c>
      <c r="M53" s="95">
        <f>IF(AND(M45&gt;=1,M45&lt;=3,M46=0),-CHOOSE(M45,Rollover!$R$9,Rollover!$AE$9,Rollover!$AR$9),0)</f>
        <v>0</v>
      </c>
      <c r="N53" s="95">
        <f>IF(AND(N45&gt;=1,N45&lt;=3,N46=0),-CHOOSE(N45,Rollover!$R$9,Rollover!$AE$9,Rollover!$AR$9),0)</f>
        <v>0</v>
      </c>
      <c r="O53" s="95">
        <f>IF(AND(O45&gt;=1,O45&lt;=3,O46=0),-CHOOSE(O45,Rollover!$R$9,Rollover!$AE$9,Rollover!$AR$9),0)</f>
        <v>0</v>
      </c>
      <c r="P53" s="95">
        <f>IF(AND(P45&gt;=1,P45&lt;=3,P46=0),-CHOOSE(P45,Rollover!$R$9,Rollover!$AE$9,Rollover!$AR$9),0)</f>
        <v>0</v>
      </c>
      <c r="Q53" s="95">
        <f>IF(AND(Q45&gt;=1,Q45&lt;=3,Q46=0),-CHOOSE(Q45,Rollover!$R$9,Rollover!$AE$9,Rollover!$AR$9),0)</f>
        <v>0</v>
      </c>
      <c r="R53" s="95">
        <f>IF(AND(R45&gt;=1,R45&lt;=3,R46=0),-CHOOSE(R45,Rollover!$R$9,Rollover!$AE$9,Rollover!$AR$9),0)</f>
        <v>0</v>
      </c>
      <c r="S53" s="95">
        <f>IF(AND(S45&gt;=1,S45&lt;=3,S46=0),-CHOOSE(S45,Rollover!$R$9,Rollover!$AE$9,Rollover!$AR$9),0)</f>
        <v>0</v>
      </c>
      <c r="T53" s="95">
        <f>IF(AND(T45&gt;=1,T45&lt;=3,T46=0),-CHOOSE(T45,Rollover!$R$9,Rollover!$AE$9,Rollover!$AR$9),0)</f>
        <v>0</v>
      </c>
      <c r="U53" s="95">
        <f>IF(AND(U45&gt;=1,U45&lt;=3,U46=0),-CHOOSE(U45,Rollover!$R$9,Rollover!$AE$9,Rollover!$AR$9),0)</f>
        <v>0</v>
      </c>
      <c r="V53" s="95">
        <f>IF(AND(V45&gt;=1,V45&lt;=3,V46=0),-CHOOSE(V45,Rollover!$R$9,Rollover!$AE$9,Rollover!$AR$9),0)</f>
        <v>0</v>
      </c>
      <c r="W53" s="95">
        <f>IF(AND(W45&gt;=1,W45&lt;=3,W46=0),-CHOOSE(W45,Rollover!$R$9,Rollover!$AE$9,Rollover!$AR$9),0)</f>
        <v>-8528.400000000001</v>
      </c>
      <c r="X53" s="95">
        <f>IF(AND(X45&gt;=1,X45&lt;=3,X46=0),-CHOOSE(X45,Rollover!$R$9,Rollover!$AE$9,Rollover!$AR$9),0)</f>
        <v>0</v>
      </c>
      <c r="Y53" s="95">
        <f>IF(AND(Y45&gt;=1,Y45&lt;=3,Y46=0),-CHOOSE(Y45,Rollover!$R$9,Rollover!$AE$9,Rollover!$AR$9),0)</f>
        <v>0</v>
      </c>
      <c r="Z53" s="95">
        <f>IF(AND(Z45&gt;=1,Z45&lt;=3,Z46=0),-CHOOSE(Z45,Rollover!$R$9,Rollover!$AE$9,Rollover!$AR$9),0)</f>
        <v>0</v>
      </c>
      <c r="AA53" s="95">
        <f>IF(AND(AA45&gt;=1,AA45&lt;=3,AA46=0),-CHOOSE(AA45,Rollover!$R$9,Rollover!$AE$9,Rollover!$AR$9),0)</f>
        <v>0</v>
      </c>
      <c r="AB53" s="95">
        <f>IF(AND(AB45&gt;=1,AB45&lt;=3,AB46=0),-CHOOSE(AB45,Rollover!$R$9,Rollover!$AE$9,Rollover!$AR$9),0)</f>
        <v>0</v>
      </c>
      <c r="AC53" s="95">
        <f>IF(AND(AC45&gt;=1,AC45&lt;=3,AC46=0),-CHOOSE(AC45,Rollover!$R$9,Rollover!$AE$9,Rollover!$AR$9),0)</f>
        <v>0</v>
      </c>
      <c r="AD53" s="95">
        <f>IF(AND(AD45&gt;=1,AD45&lt;=3,AD46=0),-CHOOSE(AD45,Rollover!$R$9,Rollover!$AE$9,Rollover!$AR$9),0)</f>
        <v>0</v>
      </c>
      <c r="AE53" s="95">
        <f>IF(AND(AE45&gt;=1,AE45&lt;=3,AE46=0),-CHOOSE(AE45,Rollover!$R$9,Rollover!$AE$9,Rollover!$AR$9),0)</f>
        <v>0</v>
      </c>
      <c r="AF53" s="95">
        <f>IF(AND(AF45&gt;=1,AF45&lt;=3,AF46=0),-CHOOSE(AF45,Rollover!$R$9,Rollover!$AE$9,Rollover!$AR$9),0)</f>
        <v>0</v>
      </c>
      <c r="AG53" s="95">
        <f>IF(AND(AG45&gt;=1,AG45&lt;=3,AG46=0),-CHOOSE(AG45,Rollover!$R$9,Rollover!$AE$9,Rollover!$AR$9),0)</f>
        <v>0</v>
      </c>
      <c r="AH53" s="95">
        <f>IF(AND(AH45&gt;=1,AH45&lt;=3,AH46=0),-CHOOSE(AH45,Rollover!$R$9,Rollover!$AE$9,Rollover!$AR$9),0)</f>
        <v>0</v>
      </c>
      <c r="AI53" s="95">
        <f>IF(AND(AI45&gt;=1,AI45&lt;=3,AI46=0),-CHOOSE(AI45,Rollover!$R$9,Rollover!$AE$9,Rollover!$AR$9),0)</f>
        <v>0</v>
      </c>
      <c r="AJ53" s="95">
        <f>IF(AND(AJ45&gt;=1,AJ45&lt;=3,AJ46=0),-CHOOSE(AJ45,Rollover!$R$9,Rollover!$AE$9,Rollover!$AR$9),0)</f>
        <v>0</v>
      </c>
      <c r="AK53" s="95">
        <f>IF(AND(AK45&gt;=1,AK45&lt;=3,AK46=0),-CHOOSE(AK45,Rollover!$R$9,Rollover!$AE$9,Rollover!$AR$9),0)</f>
        <v>0</v>
      </c>
      <c r="AL53" s="95">
        <f>IF(AND(AL45&gt;=1,AL45&lt;=3,AL46=0),-CHOOSE(AL45,Rollover!$R$9,Rollover!$AE$9,Rollover!$AR$9),0)</f>
        <v>0</v>
      </c>
      <c r="AM53" s="95">
        <f>IF(AND(AM45&gt;=1,AM45&lt;=3,AM46=0),-CHOOSE(AM45,Rollover!$R$9,Rollover!$AE$9,Rollover!$AR$9),0)</f>
        <v>0</v>
      </c>
      <c r="AN53" s="95">
        <f>IF(AND(AN45&gt;=1,AN45&lt;=3,AN46=0),-CHOOSE(AN45,Rollover!$R$9,Rollover!$AE$9,Rollover!$AR$9),0)</f>
        <v>0</v>
      </c>
      <c r="AO53" s="95">
        <f>IF(AND(AO45&gt;=1,AO45&lt;=3,AO46=0),-CHOOSE(AO45,Rollover!$R$9,Rollover!$AE$9,Rollover!$AR$9),0)</f>
        <v>0</v>
      </c>
      <c r="AP53" s="95">
        <f>IF(AND(AP45&gt;=1,AP45&lt;=3,AP46=0),-CHOOSE(AP45,Rollover!$R$9,Rollover!$AE$9,Rollover!$AR$9),0)</f>
        <v>0</v>
      </c>
      <c r="AQ53" s="95">
        <f>IF(AND(AQ45&gt;=1,AQ45&lt;=3,AQ46=0),-CHOOSE(AQ45,Rollover!$R$9,Rollover!$AE$9,Rollover!$AR$9),0)</f>
        <v>0</v>
      </c>
      <c r="AR53" s="95">
        <f>IF(AND(AR45&gt;=1,AR45&lt;=3,AR46=0),-CHOOSE(AR45,Rollover!$R$9,Rollover!$AE$9,Rollover!$AR$9),0)</f>
        <v>0</v>
      </c>
      <c r="AS53" s="95">
        <f>IF(AND(AS45&gt;=1,AS45&lt;=3,AS46=0),-CHOOSE(AS45,Rollover!$R$9,Rollover!$AE$9,Rollover!$AR$9),0)</f>
        <v>0</v>
      </c>
      <c r="AT53" s="95">
        <f>IF(AND(AT45&gt;=1,AT45&lt;=3,AT46=0),-CHOOSE(AT45,Rollover!$R$9,Rollover!$AE$9,Rollover!$AR$9),0)</f>
        <v>0</v>
      </c>
      <c r="AU53" s="95">
        <f>IF(AND(AU45&gt;=1,AU45&lt;=3,AU46=0),-CHOOSE(AU45,Rollover!$R$9,Rollover!$AE$9,Rollover!$AR$9),0)</f>
        <v>0</v>
      </c>
      <c r="AV53" s="95">
        <f>IF(AND(AV45&gt;=1,AV45&lt;=3,AV46=0),-CHOOSE(AV45,Rollover!$R$9,Rollover!$AE$9,Rollover!$AR$9),0)</f>
        <v>0</v>
      </c>
      <c r="AW53" s="95">
        <f>IF(AND(AW45&gt;=1,AW45&lt;=3,AW46=0),-CHOOSE(AW45,Rollover!$R$9,Rollover!$AE$9,Rollover!$AR$9),0)</f>
        <v>0</v>
      </c>
      <c r="AX53" s="95">
        <f>IF(AND(AX45&gt;=1,AX45&lt;=3,AX46=0),-CHOOSE(AX45,Rollover!$R$9,Rollover!$AE$9,Rollover!$AR$9),0)</f>
        <v>0</v>
      </c>
      <c r="AY53" s="95">
        <f>IF(AND(AY45&gt;=1,AY45&lt;=3,AY46=0),-CHOOSE(AY45,Rollover!$R$9,Rollover!$AE$9,Rollover!$AR$9),0)</f>
        <v>0</v>
      </c>
      <c r="AZ53" s="95">
        <f>IF(AND(AZ45&gt;=1,AZ45&lt;=3,AZ46=0),-CHOOSE(AZ45,Rollover!$R$9,Rollover!$AE$9,Rollover!$AR$9),0)</f>
        <v>0</v>
      </c>
      <c r="BA53" s="95">
        <f>IF(AND(BA45&gt;=1,BA45&lt;=3,BA46=0),-CHOOSE(BA45,Rollover!$R$9,Rollover!$AE$9,Rollover!$AR$9),0)</f>
        <v>0</v>
      </c>
      <c r="BB53" s="95">
        <f>IF(AND(BB45&gt;=1,BB45&lt;=3,BB46=0),-CHOOSE(BB45,Rollover!$R$9,Rollover!$AE$9,Rollover!$AR$9),0)</f>
        <v>0</v>
      </c>
      <c r="BC53" s="95">
        <f>IF(AND(BC45&gt;=1,BC45&lt;=3,BC46=0),-CHOOSE(BC45,Rollover!$R$9,Rollover!$AE$9,Rollover!$AR$9),0)</f>
        <v>0</v>
      </c>
      <c r="BD53" s="95">
        <f>IF(AND(BD45&gt;=1,BD45&lt;=3,BD46=0),-CHOOSE(BD45,Rollover!$R$9,Rollover!$AE$9,Rollover!$AR$9),0)</f>
        <v>0</v>
      </c>
      <c r="BE53" s="95">
        <f>IF(AND(BE45&gt;=1,BE45&lt;=3,BE46=0),-CHOOSE(BE45,Rollover!$R$9,Rollover!$AE$9,Rollover!$AR$9),0)</f>
        <v>0</v>
      </c>
      <c r="BF53" s="95">
        <f>IF(AND(BF45&gt;=1,BF45&lt;=3,BF46=0),-CHOOSE(BF45,Rollover!$R$9,Rollover!$AE$9,Rollover!$AR$9),0)</f>
        <v>0</v>
      </c>
      <c r="BG53" s="95">
        <f>IF(AND(BG45&gt;=1,BG45&lt;=3,BG46=0),-CHOOSE(BG45,Rollover!$R$9,Rollover!$AE$9,Rollover!$AR$9),0)</f>
        <v>0</v>
      </c>
      <c r="BH53" s="95">
        <f>IF(AND(BH45&gt;=1,BH45&lt;=3,BH46=0),-CHOOSE(BH45,Rollover!$R$9,Rollover!$AE$9,Rollover!$AR$9),0)</f>
        <v>0</v>
      </c>
      <c r="BI53" s="95">
        <f>IF(AND(BI45&gt;=1,BI45&lt;=3,BI46=0),-CHOOSE(BI45,Rollover!$R$9,Rollover!$AE$9,Rollover!$AR$9),0)</f>
        <v>0</v>
      </c>
      <c r="BJ53" s="95">
        <f>IF(AND(BJ45&gt;=1,BJ45&lt;=3,BJ46=0),-CHOOSE(BJ45,Rollover!$R$9,Rollover!$AE$9,Rollover!$AR$9),0)</f>
        <v>0</v>
      </c>
      <c r="BK53" s="95">
        <f>IF(AND(BK45&gt;=1,BK45&lt;=3,BK46=0),-CHOOSE(BK45,Rollover!$R$9,Rollover!$AE$9,Rollover!$AR$9),0)</f>
        <v>0</v>
      </c>
      <c r="BL53" s="95">
        <f>IF(AND(BL45&gt;=1,BL45&lt;=3,BL46=0),-CHOOSE(BL45,Rollover!$R$9,Rollover!$AE$9,Rollover!$AR$9),0)</f>
        <v>0</v>
      </c>
      <c r="BM53" s="95">
        <f>IF(AND(BM45&gt;=1,BM45&lt;=3,BM46=0),-CHOOSE(BM45,Rollover!$R$9,Rollover!$AE$9,Rollover!$AR$9),0)</f>
        <v>0</v>
      </c>
      <c r="BN53" s="95">
        <f>IF(AND(BN45&gt;=1,BN45&lt;=3,BN46=0),-CHOOSE(BN45,Rollover!$R$9,Rollover!$AE$9,Rollover!$AR$9),0)</f>
        <v>0</v>
      </c>
      <c r="BO53" s="95">
        <f>IF(AND(BO45&gt;=1,BO45&lt;=3,BO46=0),-CHOOSE(BO45,Rollover!$R$9,Rollover!$AE$9,Rollover!$AR$9),0)</f>
        <v>0</v>
      </c>
      <c r="BP53" s="95">
        <f>IF(AND(BP45&gt;=1,BP45&lt;=3,BP46=0),-CHOOSE(BP45,Rollover!$R$9,Rollover!$AE$9,Rollover!$AR$9),0)</f>
        <v>0</v>
      </c>
      <c r="BQ53" s="95">
        <f>IF(AND(BQ45&gt;=1,BQ45&lt;=3,BQ46=0),-CHOOSE(BQ45,Rollover!$R$9,Rollover!$AE$9,Rollover!$AR$9),0)</f>
        <v>0</v>
      </c>
      <c r="BR53" s="95">
        <f>IF(AND(BR45&gt;=1,BR45&lt;=3,BR46=0),-CHOOSE(BR45,Rollover!$R$9,Rollover!$AE$9,Rollover!$AR$9),0)</f>
        <v>0</v>
      </c>
      <c r="BS53" s="95">
        <f>IF(AND(BS45&gt;=1,BS45&lt;=3,BS46=0),-CHOOSE(BS45,Rollover!$R$9,Rollover!$AE$9,Rollover!$AR$9),0)</f>
        <v>0</v>
      </c>
      <c r="BT53" s="95">
        <f>IF(AND(BT45&gt;=1,BT45&lt;=3,BT46=0),-CHOOSE(BT45,Rollover!$R$9,Rollover!$AE$9,Rollover!$AR$9),0)</f>
        <v>0</v>
      </c>
      <c r="BU53" s="95">
        <f>IF(AND(BU45&gt;=1,BU45&lt;=3,BU46=0),-CHOOSE(BU45,Rollover!$R$9,Rollover!$AE$9,Rollover!$AR$9),0)</f>
        <v>0</v>
      </c>
      <c r="BV53" s="95">
        <f>IF(AND(BV45&gt;=1,BV45&lt;=3,BV46=0),-CHOOSE(BV45,Rollover!$R$9,Rollover!$AE$9,Rollover!$AR$9),0)</f>
        <v>0</v>
      </c>
      <c r="BW53" s="95">
        <f>IF(AND(BW45&gt;=1,BW45&lt;=3,BW46=0),-CHOOSE(BW45,Rollover!$R$9,Rollover!$AE$9,Rollover!$AR$9),0)</f>
        <v>0</v>
      </c>
      <c r="BX53" s="95">
        <f>IF(AND(BX45&gt;=1,BX45&lt;=3,BX46=0),-CHOOSE(BX45,Rollover!$R$9,Rollover!$AE$9,Rollover!$AR$9),0)</f>
        <v>0</v>
      </c>
      <c r="BY53" s="95">
        <f>IF(AND(BY45&gt;=1,BY45&lt;=3,BY46=0),-CHOOSE(BY45,Rollover!$R$9,Rollover!$AE$9,Rollover!$AR$9),0)</f>
        <v>0</v>
      </c>
      <c r="BZ53" s="95">
        <f>IF(AND(BZ45&gt;=1,BZ45&lt;=3,BZ46=0),-CHOOSE(BZ45,Rollover!$R$9,Rollover!$AE$9,Rollover!$AR$9),0)</f>
        <v>0</v>
      </c>
      <c r="CA53" s="95">
        <f>IF(AND(CA45&gt;=1,CA45&lt;=3,CA46=0),-CHOOSE(CA45,Rollover!$R$9,Rollover!$AE$9,Rollover!$AR$9),0)</f>
        <v>0</v>
      </c>
      <c r="CB53" s="95">
        <f>IF(AND(CB45&gt;=1,CB45&lt;=3,CB46=0),-CHOOSE(CB45,Rollover!$R$9,Rollover!$AE$9,Rollover!$AR$9),0)</f>
        <v>0</v>
      </c>
      <c r="CC53" s="95">
        <f>IF(AND(CC45&gt;=1,CC45&lt;=3,CC46=0),-CHOOSE(CC45,Rollover!$R$9,Rollover!$AE$9,Rollover!$AR$9),0)</f>
        <v>0</v>
      </c>
      <c r="CD53" s="95">
        <f>IF(AND(CD45&gt;=1,CD45&lt;=3,CD46=0),-CHOOSE(CD45,Rollover!$R$9,Rollover!$AE$9,Rollover!$AR$9),0)</f>
        <v>0</v>
      </c>
      <c r="CE53" s="95">
        <f>IF(AND(CE45&gt;=1,CE45&lt;=3,CE46=0),-CHOOSE(CE45,Rollover!$R$9,Rollover!$AE$9,Rollover!$AR$9),0)</f>
        <v>0</v>
      </c>
      <c r="CF53" s="95">
        <f>IF(AND(CF45&gt;=1,CF45&lt;=3,CF46=0),-CHOOSE(CF45,Rollover!$R$9,Rollover!$AE$9,Rollover!$AR$9),0)</f>
        <v>0</v>
      </c>
      <c r="CG53" s="95">
        <f>IF(AND(CG45&gt;=1,CG45&lt;=3,CG46=0),-CHOOSE(CG45,Rollover!$R$9,Rollover!$AE$9,Rollover!$AR$9),0)</f>
        <v>-21421.298199730263</v>
      </c>
      <c r="CH53" s="95">
        <f>IF(AND(CH45&gt;=1,CH45&lt;=3,CH46=0),-CHOOSE(CH45,Rollover!$R$9,Rollover!$AE$9,Rollover!$AR$9),0)</f>
        <v>0</v>
      </c>
      <c r="CI53" s="95">
        <f>IF(AND(CI45&gt;=1,CI45&lt;=3,CI46=0),-CHOOSE(CI45,Rollover!$R$9,Rollover!$AE$9,Rollover!$AR$9),0)</f>
        <v>0</v>
      </c>
      <c r="CJ53" s="95">
        <f>IF(AND(CJ45&gt;=1,CJ45&lt;=3,CJ46=0),-CHOOSE(CJ45,Rollover!$R$9,Rollover!$AE$9,Rollover!$AR$9),0)</f>
        <v>0</v>
      </c>
      <c r="CK53" s="95">
        <f>IF(AND(CK45&gt;=1,CK45&lt;=3,CK46=0),-CHOOSE(CK45,Rollover!$R$9,Rollover!$AE$9,Rollover!$AR$9),0)</f>
        <v>0</v>
      </c>
      <c r="CL53" s="95">
        <f>IF(AND(CL45&gt;=1,CL45&lt;=3,CL46=0),-CHOOSE(CL45,Rollover!$R$9,Rollover!$AE$9,Rollover!$AR$9),0)</f>
        <v>0</v>
      </c>
      <c r="CM53" s="95">
        <f>IF(AND(CM45&gt;=1,CM45&lt;=3,CM46=0),-CHOOSE(CM45,Rollover!$R$9,Rollover!$AE$9,Rollover!$AR$9),0)</f>
        <v>0</v>
      </c>
      <c r="CN53" s="95">
        <f>IF(AND(CN45&gt;=1,CN45&lt;=3,CN46=0),-CHOOSE(CN45,Rollover!$R$9,Rollover!$AE$9,Rollover!$AR$9),0)</f>
        <v>0</v>
      </c>
      <c r="CO53" s="95">
        <f>IF(AND(CO45&gt;=1,CO45&lt;=3,CO46=0),-CHOOSE(CO45,Rollover!$R$9,Rollover!$AE$9,Rollover!$AR$9),0)</f>
        <v>0</v>
      </c>
      <c r="CP53" s="95">
        <f>IF(AND(CP45&gt;=1,CP45&lt;=3,CP46=0),-CHOOSE(CP45,Rollover!$R$9,Rollover!$AE$9,Rollover!$AR$9),0)</f>
        <v>0</v>
      </c>
      <c r="CQ53" s="95">
        <f>IF(AND(CQ45&gt;=1,CQ45&lt;=3,CQ46=0),-CHOOSE(CQ45,Rollover!$R$9,Rollover!$AE$9,Rollover!$AR$9),0)</f>
        <v>0</v>
      </c>
      <c r="CR53" s="95">
        <f>IF(AND(CR45&gt;=1,CR45&lt;=3,CR46=0),-CHOOSE(CR45,Rollover!$R$9,Rollover!$AE$9,Rollover!$AR$9),0)</f>
        <v>0</v>
      </c>
      <c r="CS53" s="95">
        <f>IF(AND(CS45&gt;=1,CS45&lt;=3,CS46=0),-CHOOSE(CS45,Rollover!$R$9,Rollover!$AE$9,Rollover!$AR$9),0)</f>
        <v>0</v>
      </c>
      <c r="CT53" s="95">
        <f>IF(AND(CT45&gt;=1,CT45&lt;=3,CT46=0),-CHOOSE(CT45,Rollover!$R$9,Rollover!$AE$9,Rollover!$AR$9),0)</f>
        <v>0</v>
      </c>
      <c r="CU53" s="95">
        <f>IF(AND(CU45&gt;=1,CU45&lt;=3,CU46=0),-CHOOSE(CU45,Rollover!$R$9,Rollover!$AE$9,Rollover!$AR$9),0)</f>
        <v>0</v>
      </c>
      <c r="CV53" s="95">
        <f>IF(AND(CV45&gt;=1,CV45&lt;=3,CV46=0),-CHOOSE(CV45,Rollover!$R$9,Rollover!$AE$9,Rollover!$AR$9),0)</f>
        <v>0</v>
      </c>
      <c r="CW53" s="95">
        <f>IF(AND(CW45&gt;=1,CW45&lt;=3,CW46=0),-CHOOSE(CW45,Rollover!$R$9,Rollover!$AE$9,Rollover!$AR$9),0)</f>
        <v>0</v>
      </c>
      <c r="CX53" s="95">
        <f>IF(AND(CX45&gt;=1,CX45&lt;=3,CX46=0),-CHOOSE(CX45,Rollover!$R$9,Rollover!$AE$9,Rollover!$AR$9),0)</f>
        <v>0</v>
      </c>
      <c r="CY53" s="95">
        <f>IF(AND(CY45&gt;=1,CY45&lt;=3,CY46=0),-CHOOSE(CY45,Rollover!$R$9,Rollover!$AE$9,Rollover!$AR$9),0)</f>
        <v>0</v>
      </c>
      <c r="CZ53" s="95">
        <f>IF(AND(CZ45&gt;=1,CZ45&lt;=3,CZ46=0),-CHOOSE(CZ45,Rollover!$R$9,Rollover!$AE$9,Rollover!$AR$9),0)</f>
        <v>0</v>
      </c>
      <c r="DA53" s="95">
        <f>IF(AND(DA45&gt;=1,DA45&lt;=3,DA46=0),-CHOOSE(DA45,Rollover!$R$9,Rollover!$AE$9,Rollover!$AR$9),0)</f>
        <v>0</v>
      </c>
      <c r="DB53" s="95">
        <f>IF(AND(DB45&gt;=1,DB45&lt;=3,DB46=0),-CHOOSE(DB45,Rollover!$R$9,Rollover!$AE$9,Rollover!$AR$9),0)</f>
        <v>0</v>
      </c>
      <c r="DC53" s="95">
        <f>IF(AND(DC45&gt;=1,DC45&lt;=3,DC46=0),-CHOOSE(DC45,Rollover!$R$9,Rollover!$AE$9,Rollover!$AR$9),0)</f>
        <v>0</v>
      </c>
      <c r="DD53" s="95">
        <f>IF(AND(DD45&gt;=1,DD45&lt;=3,DD46=0),-CHOOSE(DD45,Rollover!$R$9,Rollover!$AE$9,Rollover!$AR$9),0)</f>
        <v>0</v>
      </c>
      <c r="DE53" s="95">
        <f>IF(AND(DE45&gt;=1,DE45&lt;=3,DE46=0),-CHOOSE(DE45,Rollover!$R$9,Rollover!$AE$9,Rollover!$AR$9),0)</f>
        <v>0</v>
      </c>
      <c r="DF53" s="95">
        <f>IF(AND(DF45&gt;=1,DF45&lt;=3,DF46=0),-CHOOSE(DF45,Rollover!$R$9,Rollover!$AE$9,Rollover!$AR$9),0)</f>
        <v>0</v>
      </c>
      <c r="DG53" s="95">
        <f>IF(AND(DG45&gt;=1,DG45&lt;=3,DG46=0),-CHOOSE(DG45,Rollover!$R$9,Rollover!$AE$9,Rollover!$AR$9),0)</f>
        <v>0</v>
      </c>
      <c r="DH53" s="95">
        <f>IF(AND(DH45&gt;=1,DH45&lt;=3,DH46=0),-CHOOSE(DH45,Rollover!$R$9,Rollover!$AE$9,Rollover!$AR$9),0)</f>
        <v>0</v>
      </c>
      <c r="DI53" s="95">
        <f>IF(AND(DI45&gt;=1,DI45&lt;=3,DI46=0),-CHOOSE(DI45,Rollover!$R$9,Rollover!$AE$9,Rollover!$AR$9),0)</f>
        <v>0</v>
      </c>
      <c r="DJ53" s="95">
        <f>IF(AND(DJ45&gt;=1,DJ45&lt;=3,DJ46=0),-CHOOSE(DJ45,Rollover!$R$9,Rollover!$AE$9,Rollover!$AR$9),0)</f>
        <v>0</v>
      </c>
      <c r="DK53" s="95">
        <f>IF(AND(DK45&gt;=1,DK45&lt;=3,DK46=0),-CHOOSE(DK45,Rollover!$R$9,Rollover!$AE$9,Rollover!$AR$9),0)</f>
        <v>0</v>
      </c>
      <c r="DL53" s="95">
        <f>IF(AND(DL45&gt;=1,DL45&lt;=3,DL46=0),-CHOOSE(DL45,Rollover!$R$9,Rollover!$AE$9,Rollover!$AR$9),0)</f>
        <v>0</v>
      </c>
      <c r="DM53" s="95">
        <f>IF(AND(DM45&gt;=1,DM45&lt;=3,DM46=0),-CHOOSE(DM45,Rollover!$R$9,Rollover!$AE$9,Rollover!$AR$9),0)</f>
        <v>0</v>
      </c>
      <c r="DN53" s="95">
        <f>IF(AND(DN45&gt;=1,DN45&lt;=3,DN46=0),-CHOOSE(DN45,Rollover!$R$9,Rollover!$AE$9,Rollover!$AR$9),0)</f>
        <v>0</v>
      </c>
      <c r="DO53" s="95">
        <f>IF(AND(DO45&gt;=1,DO45&lt;=3,DO46=0),-CHOOSE(DO45,Rollover!$R$9,Rollover!$AE$9,Rollover!$AR$9),0)</f>
        <v>0</v>
      </c>
      <c r="DP53" s="95">
        <f>IF(AND(DP45&gt;=1,DP45&lt;=3,DP46=0),-CHOOSE(DP45,Rollover!$R$9,Rollover!$AE$9,Rollover!$AR$9),0)</f>
        <v>0</v>
      </c>
      <c r="DQ53" s="95">
        <f>IF(AND(DQ45&gt;=1,DQ45&lt;=3,DQ46=0),-CHOOSE(DQ45,Rollover!$R$9,Rollover!$AE$9,Rollover!$AR$9),0)</f>
        <v>0</v>
      </c>
      <c r="DR53" s="95">
        <f>IF(AND(DR45&gt;=1,DR45&lt;=3,DR46=0),-CHOOSE(DR45,Rollover!$R$9,Rollover!$AE$9,Rollover!$AR$9),0)</f>
        <v>0</v>
      </c>
      <c r="DS53" s="95">
        <f>IF(AND(DS45&gt;=1,DS45&lt;=3,DS46=0),-CHOOSE(DS45,Rollover!$R$9,Rollover!$AE$9,Rollover!$AR$9),0)</f>
        <v>0</v>
      </c>
      <c r="DT53" s="95">
        <f>IF(AND(DT45&gt;=1,DT45&lt;=3,DT46=0),-CHOOSE(DT45,Rollover!$R$9,Rollover!$AE$9,Rollover!$AR$9),0)</f>
        <v>0</v>
      </c>
      <c r="DU53" s="95">
        <f>IF(AND(DU45&gt;=1,DU45&lt;=3,DU46=0),-CHOOSE(DU45,Rollover!$R$9,Rollover!$AE$9,Rollover!$AR$9),0)</f>
        <v>0</v>
      </c>
      <c r="DV53" s="95">
        <f>IF(AND(DV45&gt;=1,DV45&lt;=3,DV46=0),-CHOOSE(DV45,Rollover!$R$9,Rollover!$AE$9,Rollover!$AR$9),0)</f>
        <v>0</v>
      </c>
      <c r="DW53" s="95">
        <f>IF(AND(DW45&gt;=1,DW45&lt;=3,DW46=0),-CHOOSE(DW45,Rollover!$R$9,Rollover!$AE$9,Rollover!$AR$9),0)</f>
        <v>0</v>
      </c>
      <c r="DX53" s="95">
        <f>IF(AND(DX45&gt;=1,DX45&lt;=3,DX46=0),-CHOOSE(DX45,Rollover!$R$9,Rollover!$AE$9,Rollover!$AR$9),0)</f>
        <v>0</v>
      </c>
      <c r="DY53" s="95">
        <f>IF(AND(DY45&gt;=1,DY45&lt;=3,DY46=0),-CHOOSE(DY45,Rollover!$R$9,Rollover!$AE$9,Rollover!$AR$9),0)</f>
        <v>0</v>
      </c>
      <c r="DZ53" s="95">
        <f>IF(AND(DZ45&gt;=1,DZ45&lt;=3,DZ46=0),-CHOOSE(DZ45,Rollover!$R$9,Rollover!$AE$9,Rollover!$AR$9),0)</f>
        <v>0</v>
      </c>
      <c r="EA53" s="95">
        <f>IF(AND(EA45&gt;=1,EA45&lt;=3,EA46=0),-CHOOSE(EA45,Rollover!$R$9,Rollover!$AE$9,Rollover!$AR$9),0)</f>
        <v>0</v>
      </c>
      <c r="EB53" s="95">
        <f>IF(AND(EB45&gt;=1,EB45&lt;=3,EB46=0),-CHOOSE(EB45,Rollover!$R$9,Rollover!$AE$9,Rollover!$AR$9),0)</f>
        <v>0</v>
      </c>
      <c r="EC53" s="95">
        <f>IF(AND(EC45&gt;=1,EC45&lt;=3,EC46=0),-CHOOSE(EC45,Rollover!$R$9,Rollover!$AE$9,Rollover!$AR$9),0)</f>
        <v>0</v>
      </c>
      <c r="ED53" s="95">
        <f>IF(AND(ED45&gt;=1,ED45&lt;=3,ED46=0),-CHOOSE(ED45,Rollover!$R$9,Rollover!$AE$9,Rollover!$AR$9),0)</f>
        <v>0</v>
      </c>
      <c r="EE53" s="95">
        <f>IF(AND(EE45&gt;=1,EE45&lt;=3,EE46=0),-CHOOSE(EE45,Rollover!$R$9,Rollover!$AE$9,Rollover!$AR$9),0)</f>
        <v>0</v>
      </c>
      <c r="EF53" s="95">
        <f>IF(AND(EF45&gt;=1,EF45&lt;=3,EF46=0),-CHOOSE(EF45,Rollover!$R$9,Rollover!$AE$9,Rollover!$AR$9),0)</f>
        <v>0</v>
      </c>
      <c r="EG53" s="95">
        <f>IF(AND(EG45&gt;=1,EG45&lt;=3,EG46=0),-CHOOSE(EG45,Rollover!$R$9,Rollover!$AE$9,Rollover!$AR$9),0)</f>
        <v>0</v>
      </c>
      <c r="EH53" s="95">
        <f>IF(AND(EH45&gt;=1,EH45&lt;=3,EH46=0),-CHOOSE(EH45,Rollover!$R$9,Rollover!$AE$9,Rollover!$AR$9),0)</f>
        <v>0</v>
      </c>
      <c r="EI53" s="95">
        <f>IF(AND(EI45&gt;=1,EI45&lt;=3,EI46=0),-CHOOSE(EI45,Rollover!$R$9,Rollover!$AE$9,Rollover!$AR$9),0)</f>
        <v>0</v>
      </c>
    </row>
    <row r="54">
      <c r="B54" t="s" s="23">
        <v>398</v>
      </c>
      <c r="C54" t="s" s="118">
        <v>13</v>
      </c>
      <c r="D54" t="s" s="118">
        <v>436</v>
      </c>
      <c r="H54" s="95">
        <f>IF(AND(H45&gt;=1,H45&lt;=3,H46=0),-CHOOSE(H45,Rollover!$S$9,Rollover!$AF$9,Rollover!$AS$9),0)</f>
        <v>0</v>
      </c>
      <c r="I54" s="95">
        <f>IF(AND(I45&gt;=1,I45&lt;=3,I46=0),-CHOOSE(I45,Rollover!$S$9,Rollover!$AF$9,Rollover!$AS$9),0)</f>
        <v>0</v>
      </c>
      <c r="J54" s="95">
        <f>IF(AND(J45&gt;=1,J45&lt;=3,J46=0),-CHOOSE(J45,Rollover!$S$9,Rollover!$AF$9,Rollover!$AS$9),0)</f>
        <v>0</v>
      </c>
      <c r="K54" s="95">
        <f>IF(AND(K45&gt;=1,K45&lt;=3,K46=0),-CHOOSE(K45,Rollover!$S$9,Rollover!$AF$9,Rollover!$AS$9),0)</f>
        <v>0</v>
      </c>
      <c r="L54" s="95">
        <f>IF(AND(L45&gt;=1,L45&lt;=3,L46=0),-CHOOSE(L45,Rollover!$S$9,Rollover!$AF$9,Rollover!$AS$9),0)</f>
        <v>0</v>
      </c>
      <c r="M54" s="95">
        <f>IF(AND(M45&gt;=1,M45&lt;=3,M46=0),-CHOOSE(M45,Rollover!$S$9,Rollover!$AF$9,Rollover!$AS$9),0)</f>
        <v>0</v>
      </c>
      <c r="N54" s="95">
        <f>IF(AND(N45&gt;=1,N45&lt;=3,N46=0),-CHOOSE(N45,Rollover!$S$9,Rollover!$AF$9,Rollover!$AS$9),0)</f>
        <v>0</v>
      </c>
      <c r="O54" s="95">
        <f>IF(AND(O45&gt;=1,O45&lt;=3,O46=0),-CHOOSE(O45,Rollover!$S$9,Rollover!$AF$9,Rollover!$AS$9),0)</f>
        <v>0</v>
      </c>
      <c r="P54" s="95">
        <f>IF(AND(P45&gt;=1,P45&lt;=3,P46=0),-CHOOSE(P45,Rollover!$S$9,Rollover!$AF$9,Rollover!$AS$9),0)</f>
        <v>0</v>
      </c>
      <c r="Q54" s="95">
        <f>IF(AND(Q45&gt;=1,Q45&lt;=3,Q46=0),-CHOOSE(Q45,Rollover!$S$9,Rollover!$AF$9,Rollover!$AS$9),0)</f>
        <v>0</v>
      </c>
      <c r="R54" s="95">
        <f>IF(AND(R45&gt;=1,R45&lt;=3,R46=0),-CHOOSE(R45,Rollover!$S$9,Rollover!$AF$9,Rollover!$AS$9),0)</f>
        <v>0</v>
      </c>
      <c r="S54" s="95">
        <f>IF(AND(S45&gt;=1,S45&lt;=3,S46=0),-CHOOSE(S45,Rollover!$S$9,Rollover!$AF$9,Rollover!$AS$9),0)</f>
        <v>0</v>
      </c>
      <c r="T54" s="95">
        <f>IF(AND(T45&gt;=1,T45&lt;=3,T46=0),-CHOOSE(T45,Rollover!$S$9,Rollover!$AF$9,Rollover!$AS$9),0)</f>
        <v>0</v>
      </c>
      <c r="U54" s="95">
        <f>IF(AND(U45&gt;=1,U45&lt;=3,U46=0),-CHOOSE(U45,Rollover!$S$9,Rollover!$AF$9,Rollover!$AS$9),0)</f>
        <v>0</v>
      </c>
      <c r="V54" s="95">
        <f>IF(AND(V45&gt;=1,V45&lt;=3,V46=0),-CHOOSE(V45,Rollover!$S$9,Rollover!$AF$9,Rollover!$AS$9),0)</f>
        <v>0</v>
      </c>
      <c r="W54" s="95">
        <f>IF(AND(W45&gt;=1,W45&lt;=3,W46=0),-CHOOSE(W45,Rollover!$S$9,Rollover!$AF$9,Rollover!$AS$9),0)</f>
        <v>-21883.36202640594</v>
      </c>
      <c r="X54" s="95">
        <f>IF(AND(X45&gt;=1,X45&lt;=3,X46=0),-CHOOSE(X45,Rollover!$S$9,Rollover!$AF$9,Rollover!$AS$9),0)</f>
        <v>0</v>
      </c>
      <c r="Y54" s="95">
        <f>IF(AND(Y45&gt;=1,Y45&lt;=3,Y46=0),-CHOOSE(Y45,Rollover!$S$9,Rollover!$AF$9,Rollover!$AS$9),0)</f>
        <v>0</v>
      </c>
      <c r="Z54" s="95">
        <f>IF(AND(Z45&gt;=1,Z45&lt;=3,Z46=0),-CHOOSE(Z45,Rollover!$S$9,Rollover!$AF$9,Rollover!$AS$9),0)</f>
        <v>0</v>
      </c>
      <c r="AA54" s="95">
        <f>IF(AND(AA45&gt;=1,AA45&lt;=3,AA46=0),-CHOOSE(AA45,Rollover!$S$9,Rollover!$AF$9,Rollover!$AS$9),0)</f>
        <v>0</v>
      </c>
      <c r="AB54" s="95">
        <f>IF(AND(AB45&gt;=1,AB45&lt;=3,AB46=0),-CHOOSE(AB45,Rollover!$S$9,Rollover!$AF$9,Rollover!$AS$9),0)</f>
        <v>0</v>
      </c>
      <c r="AC54" s="95">
        <f>IF(AND(AC45&gt;=1,AC45&lt;=3,AC46=0),-CHOOSE(AC45,Rollover!$S$9,Rollover!$AF$9,Rollover!$AS$9),0)</f>
        <v>0</v>
      </c>
      <c r="AD54" s="95">
        <f>IF(AND(AD45&gt;=1,AD45&lt;=3,AD46=0),-CHOOSE(AD45,Rollover!$S$9,Rollover!$AF$9,Rollover!$AS$9),0)</f>
        <v>0</v>
      </c>
      <c r="AE54" s="95">
        <f>IF(AND(AE45&gt;=1,AE45&lt;=3,AE46=0),-CHOOSE(AE45,Rollover!$S$9,Rollover!$AF$9,Rollover!$AS$9),0)</f>
        <v>0</v>
      </c>
      <c r="AF54" s="95">
        <f>IF(AND(AF45&gt;=1,AF45&lt;=3,AF46=0),-CHOOSE(AF45,Rollover!$S$9,Rollover!$AF$9,Rollover!$AS$9),0)</f>
        <v>0</v>
      </c>
      <c r="AG54" s="95">
        <f>IF(AND(AG45&gt;=1,AG45&lt;=3,AG46=0),-CHOOSE(AG45,Rollover!$S$9,Rollover!$AF$9,Rollover!$AS$9),0)</f>
        <v>0</v>
      </c>
      <c r="AH54" s="95">
        <f>IF(AND(AH45&gt;=1,AH45&lt;=3,AH46=0),-CHOOSE(AH45,Rollover!$S$9,Rollover!$AF$9,Rollover!$AS$9),0)</f>
        <v>0</v>
      </c>
      <c r="AI54" s="95">
        <f>IF(AND(AI45&gt;=1,AI45&lt;=3,AI46=0),-CHOOSE(AI45,Rollover!$S$9,Rollover!$AF$9,Rollover!$AS$9),0)</f>
        <v>0</v>
      </c>
      <c r="AJ54" s="95">
        <f>IF(AND(AJ45&gt;=1,AJ45&lt;=3,AJ46=0),-CHOOSE(AJ45,Rollover!$S$9,Rollover!$AF$9,Rollover!$AS$9),0)</f>
        <v>0</v>
      </c>
      <c r="AK54" s="95">
        <f>IF(AND(AK45&gt;=1,AK45&lt;=3,AK46=0),-CHOOSE(AK45,Rollover!$S$9,Rollover!$AF$9,Rollover!$AS$9),0)</f>
        <v>0</v>
      </c>
      <c r="AL54" s="95">
        <f>IF(AND(AL45&gt;=1,AL45&lt;=3,AL46=0),-CHOOSE(AL45,Rollover!$S$9,Rollover!$AF$9,Rollover!$AS$9),0)</f>
        <v>0</v>
      </c>
      <c r="AM54" s="95">
        <f>IF(AND(AM45&gt;=1,AM45&lt;=3,AM46=0),-CHOOSE(AM45,Rollover!$S$9,Rollover!$AF$9,Rollover!$AS$9),0)</f>
        <v>0</v>
      </c>
      <c r="AN54" s="95">
        <f>IF(AND(AN45&gt;=1,AN45&lt;=3,AN46=0),-CHOOSE(AN45,Rollover!$S$9,Rollover!$AF$9,Rollover!$AS$9),0)</f>
        <v>0</v>
      </c>
      <c r="AO54" s="95">
        <f>IF(AND(AO45&gt;=1,AO45&lt;=3,AO46=0),-CHOOSE(AO45,Rollover!$S$9,Rollover!$AF$9,Rollover!$AS$9),0)</f>
        <v>0</v>
      </c>
      <c r="AP54" s="95">
        <f>IF(AND(AP45&gt;=1,AP45&lt;=3,AP46=0),-CHOOSE(AP45,Rollover!$S$9,Rollover!$AF$9,Rollover!$AS$9),0)</f>
        <v>0</v>
      </c>
      <c r="AQ54" s="95">
        <f>IF(AND(AQ45&gt;=1,AQ45&lt;=3,AQ46=0),-CHOOSE(AQ45,Rollover!$S$9,Rollover!$AF$9,Rollover!$AS$9),0)</f>
        <v>0</v>
      </c>
      <c r="AR54" s="95">
        <f>IF(AND(AR45&gt;=1,AR45&lt;=3,AR46=0),-CHOOSE(AR45,Rollover!$S$9,Rollover!$AF$9,Rollover!$AS$9),0)</f>
        <v>0</v>
      </c>
      <c r="AS54" s="95">
        <f>IF(AND(AS45&gt;=1,AS45&lt;=3,AS46=0),-CHOOSE(AS45,Rollover!$S$9,Rollover!$AF$9,Rollover!$AS$9),0)</f>
        <v>0</v>
      </c>
      <c r="AT54" s="95">
        <f>IF(AND(AT45&gt;=1,AT45&lt;=3,AT46=0),-CHOOSE(AT45,Rollover!$S$9,Rollover!$AF$9,Rollover!$AS$9),0)</f>
        <v>0</v>
      </c>
      <c r="AU54" s="95">
        <f>IF(AND(AU45&gt;=1,AU45&lt;=3,AU46=0),-CHOOSE(AU45,Rollover!$S$9,Rollover!$AF$9,Rollover!$AS$9),0)</f>
        <v>0</v>
      </c>
      <c r="AV54" s="95">
        <f>IF(AND(AV45&gt;=1,AV45&lt;=3,AV46=0),-CHOOSE(AV45,Rollover!$S$9,Rollover!$AF$9,Rollover!$AS$9),0)</f>
        <v>0</v>
      </c>
      <c r="AW54" s="95">
        <f>IF(AND(AW45&gt;=1,AW45&lt;=3,AW46=0),-CHOOSE(AW45,Rollover!$S$9,Rollover!$AF$9,Rollover!$AS$9),0)</f>
        <v>0</v>
      </c>
      <c r="AX54" s="95">
        <f>IF(AND(AX45&gt;=1,AX45&lt;=3,AX46=0),-CHOOSE(AX45,Rollover!$S$9,Rollover!$AF$9,Rollover!$AS$9),0)</f>
        <v>0</v>
      </c>
      <c r="AY54" s="95">
        <f>IF(AND(AY45&gt;=1,AY45&lt;=3,AY46=0),-CHOOSE(AY45,Rollover!$S$9,Rollover!$AF$9,Rollover!$AS$9),0)</f>
        <v>0</v>
      </c>
      <c r="AZ54" s="95">
        <f>IF(AND(AZ45&gt;=1,AZ45&lt;=3,AZ46=0),-CHOOSE(AZ45,Rollover!$S$9,Rollover!$AF$9,Rollover!$AS$9),0)</f>
        <v>0</v>
      </c>
      <c r="BA54" s="95">
        <f>IF(AND(BA45&gt;=1,BA45&lt;=3,BA46=0),-CHOOSE(BA45,Rollover!$S$9,Rollover!$AF$9,Rollover!$AS$9),0)</f>
        <v>0</v>
      </c>
      <c r="BB54" s="95">
        <f>IF(AND(BB45&gt;=1,BB45&lt;=3,BB46=0),-CHOOSE(BB45,Rollover!$S$9,Rollover!$AF$9,Rollover!$AS$9),0)</f>
        <v>0</v>
      </c>
      <c r="BC54" s="95">
        <f>IF(AND(BC45&gt;=1,BC45&lt;=3,BC46=0),-CHOOSE(BC45,Rollover!$S$9,Rollover!$AF$9,Rollover!$AS$9),0)</f>
        <v>0</v>
      </c>
      <c r="BD54" s="95">
        <f>IF(AND(BD45&gt;=1,BD45&lt;=3,BD46=0),-CHOOSE(BD45,Rollover!$S$9,Rollover!$AF$9,Rollover!$AS$9),0)</f>
        <v>0</v>
      </c>
      <c r="BE54" s="95">
        <f>IF(AND(BE45&gt;=1,BE45&lt;=3,BE46=0),-CHOOSE(BE45,Rollover!$S$9,Rollover!$AF$9,Rollover!$AS$9),0)</f>
        <v>0</v>
      </c>
      <c r="BF54" s="95">
        <f>IF(AND(BF45&gt;=1,BF45&lt;=3,BF46=0),-CHOOSE(BF45,Rollover!$S$9,Rollover!$AF$9,Rollover!$AS$9),0)</f>
        <v>0</v>
      </c>
      <c r="BG54" s="95">
        <f>IF(AND(BG45&gt;=1,BG45&lt;=3,BG46=0),-CHOOSE(BG45,Rollover!$S$9,Rollover!$AF$9,Rollover!$AS$9),0)</f>
        <v>0</v>
      </c>
      <c r="BH54" s="95">
        <f>IF(AND(BH45&gt;=1,BH45&lt;=3,BH46=0),-CHOOSE(BH45,Rollover!$S$9,Rollover!$AF$9,Rollover!$AS$9),0)</f>
        <v>0</v>
      </c>
      <c r="BI54" s="95">
        <f>IF(AND(BI45&gt;=1,BI45&lt;=3,BI46=0),-CHOOSE(BI45,Rollover!$S$9,Rollover!$AF$9,Rollover!$AS$9),0)</f>
        <v>0</v>
      </c>
      <c r="BJ54" s="95">
        <f>IF(AND(BJ45&gt;=1,BJ45&lt;=3,BJ46=0),-CHOOSE(BJ45,Rollover!$S$9,Rollover!$AF$9,Rollover!$AS$9),0)</f>
        <v>0</v>
      </c>
      <c r="BK54" s="95">
        <f>IF(AND(BK45&gt;=1,BK45&lt;=3,BK46=0),-CHOOSE(BK45,Rollover!$S$9,Rollover!$AF$9,Rollover!$AS$9),0)</f>
        <v>0</v>
      </c>
      <c r="BL54" s="95">
        <f>IF(AND(BL45&gt;=1,BL45&lt;=3,BL46=0),-CHOOSE(BL45,Rollover!$S$9,Rollover!$AF$9,Rollover!$AS$9),0)</f>
        <v>0</v>
      </c>
      <c r="BM54" s="95">
        <f>IF(AND(BM45&gt;=1,BM45&lt;=3,BM46=0),-CHOOSE(BM45,Rollover!$S$9,Rollover!$AF$9,Rollover!$AS$9),0)</f>
        <v>0</v>
      </c>
      <c r="BN54" s="95">
        <f>IF(AND(BN45&gt;=1,BN45&lt;=3,BN46=0),-CHOOSE(BN45,Rollover!$S$9,Rollover!$AF$9,Rollover!$AS$9),0)</f>
        <v>0</v>
      </c>
      <c r="BO54" s="95">
        <f>IF(AND(BO45&gt;=1,BO45&lt;=3,BO46=0),-CHOOSE(BO45,Rollover!$S$9,Rollover!$AF$9,Rollover!$AS$9),0)</f>
        <v>0</v>
      </c>
      <c r="BP54" s="95">
        <f>IF(AND(BP45&gt;=1,BP45&lt;=3,BP46=0),-CHOOSE(BP45,Rollover!$S$9,Rollover!$AF$9,Rollover!$AS$9),0)</f>
        <v>0</v>
      </c>
      <c r="BQ54" s="95">
        <f>IF(AND(BQ45&gt;=1,BQ45&lt;=3,BQ46=0),-CHOOSE(BQ45,Rollover!$S$9,Rollover!$AF$9,Rollover!$AS$9),0)</f>
        <v>0</v>
      </c>
      <c r="BR54" s="95">
        <f>IF(AND(BR45&gt;=1,BR45&lt;=3,BR46=0),-CHOOSE(BR45,Rollover!$S$9,Rollover!$AF$9,Rollover!$AS$9),0)</f>
        <v>0</v>
      </c>
      <c r="BS54" s="95">
        <f>IF(AND(BS45&gt;=1,BS45&lt;=3,BS46=0),-CHOOSE(BS45,Rollover!$S$9,Rollover!$AF$9,Rollover!$AS$9),0)</f>
        <v>0</v>
      </c>
      <c r="BT54" s="95">
        <f>IF(AND(BT45&gt;=1,BT45&lt;=3,BT46=0),-CHOOSE(BT45,Rollover!$S$9,Rollover!$AF$9,Rollover!$AS$9),0)</f>
        <v>0</v>
      </c>
      <c r="BU54" s="95">
        <f>IF(AND(BU45&gt;=1,BU45&lt;=3,BU46=0),-CHOOSE(BU45,Rollover!$S$9,Rollover!$AF$9,Rollover!$AS$9),0)</f>
        <v>0</v>
      </c>
      <c r="BV54" s="95">
        <f>IF(AND(BV45&gt;=1,BV45&lt;=3,BV46=0),-CHOOSE(BV45,Rollover!$S$9,Rollover!$AF$9,Rollover!$AS$9),0)</f>
        <v>0</v>
      </c>
      <c r="BW54" s="95">
        <f>IF(AND(BW45&gt;=1,BW45&lt;=3,BW46=0),-CHOOSE(BW45,Rollover!$S$9,Rollover!$AF$9,Rollover!$AS$9),0)</f>
        <v>0</v>
      </c>
      <c r="BX54" s="95">
        <f>IF(AND(BX45&gt;=1,BX45&lt;=3,BX46=0),-CHOOSE(BX45,Rollover!$S$9,Rollover!$AF$9,Rollover!$AS$9),0)</f>
        <v>0</v>
      </c>
      <c r="BY54" s="95">
        <f>IF(AND(BY45&gt;=1,BY45&lt;=3,BY46=0),-CHOOSE(BY45,Rollover!$S$9,Rollover!$AF$9,Rollover!$AS$9),0)</f>
        <v>0</v>
      </c>
      <c r="BZ54" s="95">
        <f>IF(AND(BZ45&gt;=1,BZ45&lt;=3,BZ46=0),-CHOOSE(BZ45,Rollover!$S$9,Rollover!$AF$9,Rollover!$AS$9),0)</f>
        <v>0</v>
      </c>
      <c r="CA54" s="95">
        <f>IF(AND(CA45&gt;=1,CA45&lt;=3,CA46=0),-CHOOSE(CA45,Rollover!$S$9,Rollover!$AF$9,Rollover!$AS$9),0)</f>
        <v>0</v>
      </c>
      <c r="CB54" s="95">
        <f>IF(AND(CB45&gt;=1,CB45&lt;=3,CB46=0),-CHOOSE(CB45,Rollover!$S$9,Rollover!$AF$9,Rollover!$AS$9),0)</f>
        <v>0</v>
      </c>
      <c r="CC54" s="95">
        <f>IF(AND(CC45&gt;=1,CC45&lt;=3,CC46=0),-CHOOSE(CC45,Rollover!$S$9,Rollover!$AF$9,Rollover!$AS$9),0)</f>
        <v>0</v>
      </c>
      <c r="CD54" s="95">
        <f>IF(AND(CD45&gt;=1,CD45&lt;=3,CD46=0),-CHOOSE(CD45,Rollover!$S$9,Rollover!$AF$9,Rollover!$AS$9),0)</f>
        <v>0</v>
      </c>
      <c r="CE54" s="95">
        <f>IF(AND(CE45&gt;=1,CE45&lt;=3,CE46=0),-CHOOSE(CE45,Rollover!$S$9,Rollover!$AF$9,Rollover!$AS$9),0)</f>
        <v>0</v>
      </c>
      <c r="CF54" s="95">
        <f>IF(AND(CF45&gt;=1,CF45&lt;=3,CF46=0),-CHOOSE(CF45,Rollover!$S$9,Rollover!$AF$9,Rollover!$AS$9),0)</f>
        <v>0</v>
      </c>
      <c r="CG54" s="95">
        <f>IF(AND(CG45&gt;=1,CG45&lt;=3,CG46=0),-CHOOSE(CG45,Rollover!$S$9,Rollover!$AF$9,Rollover!$AS$9),0)</f>
        <v>-26070.718207473186</v>
      </c>
      <c r="CH54" s="95">
        <f>IF(AND(CH45&gt;=1,CH45&lt;=3,CH46=0),-CHOOSE(CH45,Rollover!$S$9,Rollover!$AF$9,Rollover!$AS$9),0)</f>
        <v>0</v>
      </c>
      <c r="CI54" s="95">
        <f>IF(AND(CI45&gt;=1,CI45&lt;=3,CI46=0),-CHOOSE(CI45,Rollover!$S$9,Rollover!$AF$9,Rollover!$AS$9),0)</f>
        <v>0</v>
      </c>
      <c r="CJ54" s="95">
        <f>IF(AND(CJ45&gt;=1,CJ45&lt;=3,CJ46=0),-CHOOSE(CJ45,Rollover!$S$9,Rollover!$AF$9,Rollover!$AS$9),0)</f>
        <v>0</v>
      </c>
      <c r="CK54" s="95">
        <f>IF(AND(CK45&gt;=1,CK45&lt;=3,CK46=0),-CHOOSE(CK45,Rollover!$S$9,Rollover!$AF$9,Rollover!$AS$9),0)</f>
        <v>0</v>
      </c>
      <c r="CL54" s="95">
        <f>IF(AND(CL45&gt;=1,CL45&lt;=3,CL46=0),-CHOOSE(CL45,Rollover!$S$9,Rollover!$AF$9,Rollover!$AS$9),0)</f>
        <v>0</v>
      </c>
      <c r="CM54" s="95">
        <f>IF(AND(CM45&gt;=1,CM45&lt;=3,CM46=0),-CHOOSE(CM45,Rollover!$S$9,Rollover!$AF$9,Rollover!$AS$9),0)</f>
        <v>0</v>
      </c>
      <c r="CN54" s="95">
        <f>IF(AND(CN45&gt;=1,CN45&lt;=3,CN46=0),-CHOOSE(CN45,Rollover!$S$9,Rollover!$AF$9,Rollover!$AS$9),0)</f>
        <v>0</v>
      </c>
      <c r="CO54" s="95">
        <f>IF(AND(CO45&gt;=1,CO45&lt;=3,CO46=0),-CHOOSE(CO45,Rollover!$S$9,Rollover!$AF$9,Rollover!$AS$9),0)</f>
        <v>0</v>
      </c>
      <c r="CP54" s="95">
        <f>IF(AND(CP45&gt;=1,CP45&lt;=3,CP46=0),-CHOOSE(CP45,Rollover!$S$9,Rollover!$AF$9,Rollover!$AS$9),0)</f>
        <v>0</v>
      </c>
      <c r="CQ54" s="95">
        <f>IF(AND(CQ45&gt;=1,CQ45&lt;=3,CQ46=0),-CHOOSE(CQ45,Rollover!$S$9,Rollover!$AF$9,Rollover!$AS$9),0)</f>
        <v>0</v>
      </c>
      <c r="CR54" s="95">
        <f>IF(AND(CR45&gt;=1,CR45&lt;=3,CR46=0),-CHOOSE(CR45,Rollover!$S$9,Rollover!$AF$9,Rollover!$AS$9),0)</f>
        <v>0</v>
      </c>
      <c r="CS54" s="95">
        <f>IF(AND(CS45&gt;=1,CS45&lt;=3,CS46=0),-CHOOSE(CS45,Rollover!$S$9,Rollover!$AF$9,Rollover!$AS$9),0)</f>
        <v>0</v>
      </c>
      <c r="CT54" s="95">
        <f>IF(AND(CT45&gt;=1,CT45&lt;=3,CT46=0),-CHOOSE(CT45,Rollover!$S$9,Rollover!$AF$9,Rollover!$AS$9),0)</f>
        <v>0</v>
      </c>
      <c r="CU54" s="95">
        <f>IF(AND(CU45&gt;=1,CU45&lt;=3,CU46=0),-CHOOSE(CU45,Rollover!$S$9,Rollover!$AF$9,Rollover!$AS$9),0)</f>
        <v>0</v>
      </c>
      <c r="CV54" s="95">
        <f>IF(AND(CV45&gt;=1,CV45&lt;=3,CV46=0),-CHOOSE(CV45,Rollover!$S$9,Rollover!$AF$9,Rollover!$AS$9),0)</f>
        <v>0</v>
      </c>
      <c r="CW54" s="95">
        <f>IF(AND(CW45&gt;=1,CW45&lt;=3,CW46=0),-CHOOSE(CW45,Rollover!$S$9,Rollover!$AF$9,Rollover!$AS$9),0)</f>
        <v>0</v>
      </c>
      <c r="CX54" s="95">
        <f>IF(AND(CX45&gt;=1,CX45&lt;=3,CX46=0),-CHOOSE(CX45,Rollover!$S$9,Rollover!$AF$9,Rollover!$AS$9),0)</f>
        <v>0</v>
      </c>
      <c r="CY54" s="95">
        <f>IF(AND(CY45&gt;=1,CY45&lt;=3,CY46=0),-CHOOSE(CY45,Rollover!$S$9,Rollover!$AF$9,Rollover!$AS$9),0)</f>
        <v>0</v>
      </c>
      <c r="CZ54" s="95">
        <f>IF(AND(CZ45&gt;=1,CZ45&lt;=3,CZ46=0),-CHOOSE(CZ45,Rollover!$S$9,Rollover!$AF$9,Rollover!$AS$9),0)</f>
        <v>0</v>
      </c>
      <c r="DA54" s="95">
        <f>IF(AND(DA45&gt;=1,DA45&lt;=3,DA46=0),-CHOOSE(DA45,Rollover!$S$9,Rollover!$AF$9,Rollover!$AS$9),0)</f>
        <v>0</v>
      </c>
      <c r="DB54" s="95">
        <f>IF(AND(DB45&gt;=1,DB45&lt;=3,DB46=0),-CHOOSE(DB45,Rollover!$S$9,Rollover!$AF$9,Rollover!$AS$9),0)</f>
        <v>0</v>
      </c>
      <c r="DC54" s="95">
        <f>IF(AND(DC45&gt;=1,DC45&lt;=3,DC46=0),-CHOOSE(DC45,Rollover!$S$9,Rollover!$AF$9,Rollover!$AS$9),0)</f>
        <v>0</v>
      </c>
      <c r="DD54" s="95">
        <f>IF(AND(DD45&gt;=1,DD45&lt;=3,DD46=0),-CHOOSE(DD45,Rollover!$S$9,Rollover!$AF$9,Rollover!$AS$9),0)</f>
        <v>0</v>
      </c>
      <c r="DE54" s="95">
        <f>IF(AND(DE45&gt;=1,DE45&lt;=3,DE46=0),-CHOOSE(DE45,Rollover!$S$9,Rollover!$AF$9,Rollover!$AS$9),0)</f>
        <v>0</v>
      </c>
      <c r="DF54" s="95">
        <f>IF(AND(DF45&gt;=1,DF45&lt;=3,DF46=0),-CHOOSE(DF45,Rollover!$S$9,Rollover!$AF$9,Rollover!$AS$9),0)</f>
        <v>0</v>
      </c>
      <c r="DG54" s="95">
        <f>IF(AND(DG45&gt;=1,DG45&lt;=3,DG46=0),-CHOOSE(DG45,Rollover!$S$9,Rollover!$AF$9,Rollover!$AS$9),0)</f>
        <v>0</v>
      </c>
      <c r="DH54" s="95">
        <f>IF(AND(DH45&gt;=1,DH45&lt;=3,DH46=0),-CHOOSE(DH45,Rollover!$S$9,Rollover!$AF$9,Rollover!$AS$9),0)</f>
        <v>0</v>
      </c>
      <c r="DI54" s="95">
        <f>IF(AND(DI45&gt;=1,DI45&lt;=3,DI46=0),-CHOOSE(DI45,Rollover!$S$9,Rollover!$AF$9,Rollover!$AS$9),0)</f>
        <v>0</v>
      </c>
      <c r="DJ54" s="95">
        <f>IF(AND(DJ45&gt;=1,DJ45&lt;=3,DJ46=0),-CHOOSE(DJ45,Rollover!$S$9,Rollover!$AF$9,Rollover!$AS$9),0)</f>
        <v>0</v>
      </c>
      <c r="DK54" s="95">
        <f>IF(AND(DK45&gt;=1,DK45&lt;=3,DK46=0),-CHOOSE(DK45,Rollover!$S$9,Rollover!$AF$9,Rollover!$AS$9),0)</f>
        <v>0</v>
      </c>
      <c r="DL54" s="95">
        <f>IF(AND(DL45&gt;=1,DL45&lt;=3,DL46=0),-CHOOSE(DL45,Rollover!$S$9,Rollover!$AF$9,Rollover!$AS$9),0)</f>
        <v>0</v>
      </c>
      <c r="DM54" s="95">
        <f>IF(AND(DM45&gt;=1,DM45&lt;=3,DM46=0),-CHOOSE(DM45,Rollover!$S$9,Rollover!$AF$9,Rollover!$AS$9),0)</f>
        <v>0</v>
      </c>
      <c r="DN54" s="95">
        <f>IF(AND(DN45&gt;=1,DN45&lt;=3,DN46=0),-CHOOSE(DN45,Rollover!$S$9,Rollover!$AF$9,Rollover!$AS$9),0)</f>
        <v>0</v>
      </c>
      <c r="DO54" s="95">
        <f>IF(AND(DO45&gt;=1,DO45&lt;=3,DO46=0),-CHOOSE(DO45,Rollover!$S$9,Rollover!$AF$9,Rollover!$AS$9),0)</f>
        <v>0</v>
      </c>
      <c r="DP54" s="95">
        <f>IF(AND(DP45&gt;=1,DP45&lt;=3,DP46=0),-CHOOSE(DP45,Rollover!$S$9,Rollover!$AF$9,Rollover!$AS$9),0)</f>
        <v>0</v>
      </c>
      <c r="DQ54" s="95">
        <f>IF(AND(DQ45&gt;=1,DQ45&lt;=3,DQ46=0),-CHOOSE(DQ45,Rollover!$S$9,Rollover!$AF$9,Rollover!$AS$9),0)</f>
        <v>0</v>
      </c>
      <c r="DR54" s="95">
        <f>IF(AND(DR45&gt;=1,DR45&lt;=3,DR46=0),-CHOOSE(DR45,Rollover!$S$9,Rollover!$AF$9,Rollover!$AS$9),0)</f>
        <v>0</v>
      </c>
      <c r="DS54" s="95">
        <f>IF(AND(DS45&gt;=1,DS45&lt;=3,DS46=0),-CHOOSE(DS45,Rollover!$S$9,Rollover!$AF$9,Rollover!$AS$9),0)</f>
        <v>0</v>
      </c>
      <c r="DT54" s="95">
        <f>IF(AND(DT45&gt;=1,DT45&lt;=3,DT46=0),-CHOOSE(DT45,Rollover!$S$9,Rollover!$AF$9,Rollover!$AS$9),0)</f>
        <v>0</v>
      </c>
      <c r="DU54" s="95">
        <f>IF(AND(DU45&gt;=1,DU45&lt;=3,DU46=0),-CHOOSE(DU45,Rollover!$S$9,Rollover!$AF$9,Rollover!$AS$9),0)</f>
        <v>0</v>
      </c>
      <c r="DV54" s="95">
        <f>IF(AND(DV45&gt;=1,DV45&lt;=3,DV46=0),-CHOOSE(DV45,Rollover!$S$9,Rollover!$AF$9,Rollover!$AS$9),0)</f>
        <v>0</v>
      </c>
      <c r="DW54" s="95">
        <f>IF(AND(DW45&gt;=1,DW45&lt;=3,DW46=0),-CHOOSE(DW45,Rollover!$S$9,Rollover!$AF$9,Rollover!$AS$9),0)</f>
        <v>0</v>
      </c>
      <c r="DX54" s="95">
        <f>IF(AND(DX45&gt;=1,DX45&lt;=3,DX46=0),-CHOOSE(DX45,Rollover!$S$9,Rollover!$AF$9,Rollover!$AS$9),0)</f>
        <v>0</v>
      </c>
      <c r="DY54" s="95">
        <f>IF(AND(DY45&gt;=1,DY45&lt;=3,DY46=0),-CHOOSE(DY45,Rollover!$S$9,Rollover!$AF$9,Rollover!$AS$9),0)</f>
        <v>0</v>
      </c>
      <c r="DZ54" s="95">
        <f>IF(AND(DZ45&gt;=1,DZ45&lt;=3,DZ46=0),-CHOOSE(DZ45,Rollover!$S$9,Rollover!$AF$9,Rollover!$AS$9),0)</f>
        <v>0</v>
      </c>
      <c r="EA54" s="95">
        <f>IF(AND(EA45&gt;=1,EA45&lt;=3,EA46=0),-CHOOSE(EA45,Rollover!$S$9,Rollover!$AF$9,Rollover!$AS$9),0)</f>
        <v>0</v>
      </c>
      <c r="EB54" s="95">
        <f>IF(AND(EB45&gt;=1,EB45&lt;=3,EB46=0),-CHOOSE(EB45,Rollover!$S$9,Rollover!$AF$9,Rollover!$AS$9),0)</f>
        <v>0</v>
      </c>
      <c r="EC54" s="95">
        <f>IF(AND(EC45&gt;=1,EC45&lt;=3,EC46=0),-CHOOSE(EC45,Rollover!$S$9,Rollover!$AF$9,Rollover!$AS$9),0)</f>
        <v>0</v>
      </c>
      <c r="ED54" s="95">
        <f>IF(AND(ED45&gt;=1,ED45&lt;=3,ED46=0),-CHOOSE(ED45,Rollover!$S$9,Rollover!$AF$9,Rollover!$AS$9),0)</f>
        <v>0</v>
      </c>
      <c r="EE54" s="95">
        <f>IF(AND(EE45&gt;=1,EE45&lt;=3,EE46=0),-CHOOSE(EE45,Rollover!$S$9,Rollover!$AF$9,Rollover!$AS$9),0)</f>
        <v>0</v>
      </c>
      <c r="EF54" s="95">
        <f>IF(AND(EF45&gt;=1,EF45&lt;=3,EF46=0),-CHOOSE(EF45,Rollover!$S$9,Rollover!$AF$9,Rollover!$AS$9),0)</f>
        <v>0</v>
      </c>
      <c r="EG54" s="95">
        <f>IF(AND(EG45&gt;=1,EG45&lt;=3,EG46=0),-CHOOSE(EG45,Rollover!$S$9,Rollover!$AF$9,Rollover!$AS$9),0)</f>
        <v>0</v>
      </c>
      <c r="EH54" s="95">
        <f>IF(AND(EH45&gt;=1,EH45&lt;=3,EH46=0),-CHOOSE(EH45,Rollover!$S$9,Rollover!$AF$9,Rollover!$AS$9),0)</f>
        <v>0</v>
      </c>
      <c r="EI54" s="95">
        <f>IF(AND(EI45&gt;=1,EI45&lt;=3,EI46=0),-CHOOSE(EI45,Rollover!$S$9,Rollover!$AF$9,Rollover!$AS$9),0)</f>
        <v>0</v>
      </c>
    </row>
    <row r="55">
      <c r="B55" t="s" s="23">
        <v>399</v>
      </c>
      <c r="C55" t="s" s="118">
        <v>13</v>
      </c>
      <c r="D55" t="s" s="118">
        <v>437</v>
      </c>
      <c r="H55" s="117">
        <f>'Rent Roll'!$G$9*'Rent Roll'!$E$9*IF(H45=0,1,IF(AND(H45&lt;=3,H46&gt;=0),1,0))</f>
        <v>7200</v>
      </c>
      <c r="I55" s="117">
        <f>'Rent Roll'!$G$9*'Rent Roll'!$E$9*IF(I45=0,1,IF(AND(I45&lt;=3,I46&gt;=0),1,0))</f>
        <v>7200</v>
      </c>
      <c r="J55" s="117">
        <f>'Rent Roll'!$G$9*'Rent Roll'!$E$9*IF(J45=0,1,IF(AND(J45&lt;=3,J46&gt;=0),1,0))</f>
        <v>7200</v>
      </c>
      <c r="K55" s="117">
        <f>'Rent Roll'!$G$9*'Rent Roll'!$E$9*IF(K45=0,1,IF(AND(K45&lt;=3,K46&gt;=0),1,0))</f>
        <v>7200</v>
      </c>
      <c r="L55" s="117">
        <f>'Rent Roll'!$G$9*'Rent Roll'!$E$9*IF(L45=0,1,IF(AND(L45&lt;=3,L46&gt;=0),1,0))</f>
        <v>7200</v>
      </c>
      <c r="M55" s="117">
        <f>'Rent Roll'!$G$9*'Rent Roll'!$E$9*IF(M45=0,1,IF(AND(M45&lt;=3,M46&gt;=0),1,0))</f>
        <v>7200</v>
      </c>
      <c r="N55" s="117">
        <f>'Rent Roll'!$G$9*'Rent Roll'!$E$9*IF(N45=0,1,IF(AND(N45&lt;=3,N46&gt;=0),1,0))</f>
        <v>7200</v>
      </c>
      <c r="O55" s="117">
        <f>'Rent Roll'!$G$9*'Rent Roll'!$E$9*IF(O45=0,1,IF(AND(O45&lt;=3,O46&gt;=0),1,0))</f>
        <v>7200</v>
      </c>
      <c r="P55" s="117">
        <f>'Rent Roll'!$G$9*'Rent Roll'!$E$9*IF(P45=0,1,IF(AND(P45&lt;=3,P46&gt;=0),1,0))</f>
        <v>7200</v>
      </c>
      <c r="Q55" s="117">
        <f>'Rent Roll'!$G$9*'Rent Roll'!$E$9*IF(Q45=0,1,IF(AND(Q45&lt;=3,Q46&gt;=0),1,0))</f>
        <v>7200</v>
      </c>
      <c r="R55" s="117">
        <f>'Rent Roll'!$G$9*'Rent Roll'!$E$9*IF(R45=0,1,IF(AND(R45&lt;=3,R46&gt;=0),1,0))</f>
        <v>7200</v>
      </c>
      <c r="S55" s="117">
        <f>'Rent Roll'!$G$9*'Rent Roll'!$E$9*IF(S45=0,1,IF(AND(S45&lt;=3,S46&gt;=0),1,0))</f>
        <v>7200</v>
      </c>
      <c r="T55" s="117">
        <f>'Rent Roll'!$G$9*'Rent Roll'!$E$9*IF(T45=0,1,IF(AND(T45&lt;=3,T46&gt;=0),1,0))</f>
        <v>7200</v>
      </c>
      <c r="U55" s="117">
        <f>'Rent Roll'!$G$9*'Rent Roll'!$E$9*IF(U45=0,1,IF(AND(U45&lt;=3,U46&gt;=0),1,0))</f>
        <v>0</v>
      </c>
      <c r="V55" s="117">
        <f>'Rent Roll'!$G$9*'Rent Roll'!$E$9*IF(V45=0,1,IF(AND(V45&lt;=3,V46&gt;=0),1,0))</f>
        <v>0</v>
      </c>
      <c r="W55" s="117">
        <f>'Rent Roll'!$G$9*'Rent Roll'!$E$9*IF(W45=0,1,IF(AND(W45&lt;=3,W46&gt;=0),1,0))</f>
        <v>7200</v>
      </c>
      <c r="X55" s="117">
        <f>'Rent Roll'!$G$9*'Rent Roll'!$E$9*IF(X45=0,1,IF(AND(X45&lt;=3,X46&gt;=0),1,0))</f>
        <v>7200</v>
      </c>
      <c r="Y55" s="117">
        <f>'Rent Roll'!$G$9*'Rent Roll'!$E$9*IF(Y45=0,1,IF(AND(Y45&lt;=3,Y46&gt;=0),1,0))</f>
        <v>7200</v>
      </c>
      <c r="Z55" s="117">
        <f>'Rent Roll'!$G$9*'Rent Roll'!$E$9*IF(Z45=0,1,IF(AND(Z45&lt;=3,Z46&gt;=0),1,0))</f>
        <v>7200</v>
      </c>
      <c r="AA55" s="117">
        <f>'Rent Roll'!$G$9*'Rent Roll'!$E$9*IF(AA45=0,1,IF(AND(AA45&lt;=3,AA46&gt;=0),1,0))</f>
        <v>7200</v>
      </c>
      <c r="AB55" s="117">
        <f>'Rent Roll'!$G$9*'Rent Roll'!$E$9*IF(AB45=0,1,IF(AND(AB45&lt;=3,AB46&gt;=0),1,0))</f>
        <v>7200</v>
      </c>
      <c r="AC55" s="117">
        <f>'Rent Roll'!$G$9*'Rent Roll'!$E$9*IF(AC45=0,1,IF(AND(AC45&lt;=3,AC46&gt;=0),1,0))</f>
        <v>7200</v>
      </c>
      <c r="AD55" s="117">
        <f>'Rent Roll'!$G$9*'Rent Roll'!$E$9*IF(AD45=0,1,IF(AND(AD45&lt;=3,AD46&gt;=0),1,0))</f>
        <v>7200</v>
      </c>
      <c r="AE55" s="117">
        <f>'Rent Roll'!$G$9*'Rent Roll'!$E$9*IF(AE45=0,1,IF(AND(AE45&lt;=3,AE46&gt;=0),1,0))</f>
        <v>7200</v>
      </c>
      <c r="AF55" s="117">
        <f>'Rent Roll'!$G$9*'Rent Roll'!$E$9*IF(AF45=0,1,IF(AND(AF45&lt;=3,AF46&gt;=0),1,0))</f>
        <v>7200</v>
      </c>
      <c r="AG55" s="117">
        <f>'Rent Roll'!$G$9*'Rent Roll'!$E$9*IF(AG45=0,1,IF(AND(AG45&lt;=3,AG46&gt;=0),1,0))</f>
        <v>7200</v>
      </c>
      <c r="AH55" s="117">
        <f>'Rent Roll'!$G$9*'Rent Roll'!$E$9*IF(AH45=0,1,IF(AND(AH45&lt;=3,AH46&gt;=0),1,0))</f>
        <v>7200</v>
      </c>
      <c r="AI55" s="117">
        <f>'Rent Roll'!$G$9*'Rent Roll'!$E$9*IF(AI45=0,1,IF(AND(AI45&lt;=3,AI46&gt;=0),1,0))</f>
        <v>7200</v>
      </c>
      <c r="AJ55" s="117">
        <f>'Rent Roll'!$G$9*'Rent Roll'!$E$9*IF(AJ45=0,1,IF(AND(AJ45&lt;=3,AJ46&gt;=0),1,0))</f>
        <v>7200</v>
      </c>
      <c r="AK55" s="117">
        <f>'Rent Roll'!$G$9*'Rent Roll'!$E$9*IF(AK45=0,1,IF(AND(AK45&lt;=3,AK46&gt;=0),1,0))</f>
        <v>7200</v>
      </c>
      <c r="AL55" s="117">
        <f>'Rent Roll'!$G$9*'Rent Roll'!$E$9*IF(AL45=0,1,IF(AND(AL45&lt;=3,AL46&gt;=0),1,0))</f>
        <v>7200</v>
      </c>
      <c r="AM55" s="117">
        <f>'Rent Roll'!$G$9*'Rent Roll'!$E$9*IF(AM45=0,1,IF(AND(AM45&lt;=3,AM46&gt;=0),1,0))</f>
        <v>7200</v>
      </c>
      <c r="AN55" s="117">
        <f>'Rent Roll'!$G$9*'Rent Roll'!$E$9*IF(AN45=0,1,IF(AND(AN45&lt;=3,AN46&gt;=0),1,0))</f>
        <v>7200</v>
      </c>
      <c r="AO55" s="117">
        <f>'Rent Roll'!$G$9*'Rent Roll'!$E$9*IF(AO45=0,1,IF(AND(AO45&lt;=3,AO46&gt;=0),1,0))</f>
        <v>7200</v>
      </c>
      <c r="AP55" s="117">
        <f>'Rent Roll'!$G$9*'Rent Roll'!$E$9*IF(AP45=0,1,IF(AND(AP45&lt;=3,AP46&gt;=0),1,0))</f>
        <v>7200</v>
      </c>
      <c r="AQ55" s="117">
        <f>'Rent Roll'!$G$9*'Rent Roll'!$E$9*IF(AQ45=0,1,IF(AND(AQ45&lt;=3,AQ46&gt;=0),1,0))</f>
        <v>7200</v>
      </c>
      <c r="AR55" s="117">
        <f>'Rent Roll'!$G$9*'Rent Roll'!$E$9*IF(AR45=0,1,IF(AND(AR45&lt;=3,AR46&gt;=0),1,0))</f>
        <v>7200</v>
      </c>
      <c r="AS55" s="117">
        <f>'Rent Roll'!$G$9*'Rent Roll'!$E$9*IF(AS45=0,1,IF(AND(AS45&lt;=3,AS46&gt;=0),1,0))</f>
        <v>7200</v>
      </c>
      <c r="AT55" s="117">
        <f>'Rent Roll'!$G$9*'Rent Roll'!$E$9*IF(AT45=0,1,IF(AND(AT45&lt;=3,AT46&gt;=0),1,0))</f>
        <v>7200</v>
      </c>
      <c r="AU55" s="117">
        <f>'Rent Roll'!$G$9*'Rent Roll'!$E$9*IF(AU45=0,1,IF(AND(AU45&lt;=3,AU46&gt;=0),1,0))</f>
        <v>7200</v>
      </c>
      <c r="AV55" s="117">
        <f>'Rent Roll'!$G$9*'Rent Roll'!$E$9*IF(AV45=0,1,IF(AND(AV45&lt;=3,AV46&gt;=0),1,0))</f>
        <v>7200</v>
      </c>
      <c r="AW55" s="117">
        <f>'Rent Roll'!$G$9*'Rent Roll'!$E$9*IF(AW45=0,1,IF(AND(AW45&lt;=3,AW46&gt;=0),1,0))</f>
        <v>7200</v>
      </c>
      <c r="AX55" s="117">
        <f>'Rent Roll'!$G$9*'Rent Roll'!$E$9*IF(AX45=0,1,IF(AND(AX45&lt;=3,AX46&gt;=0),1,0))</f>
        <v>7200</v>
      </c>
      <c r="AY55" s="117">
        <f>'Rent Roll'!$G$9*'Rent Roll'!$E$9*IF(AY45=0,1,IF(AND(AY45&lt;=3,AY46&gt;=0),1,0))</f>
        <v>7200</v>
      </c>
      <c r="AZ55" s="117">
        <f>'Rent Roll'!$G$9*'Rent Roll'!$E$9*IF(AZ45=0,1,IF(AND(AZ45&lt;=3,AZ46&gt;=0),1,0))</f>
        <v>7200</v>
      </c>
      <c r="BA55" s="117">
        <f>'Rent Roll'!$G$9*'Rent Roll'!$E$9*IF(BA45=0,1,IF(AND(BA45&lt;=3,BA46&gt;=0),1,0))</f>
        <v>7200</v>
      </c>
      <c r="BB55" s="117">
        <f>'Rent Roll'!$G$9*'Rent Roll'!$E$9*IF(BB45=0,1,IF(AND(BB45&lt;=3,BB46&gt;=0),1,0))</f>
        <v>7200</v>
      </c>
      <c r="BC55" s="117">
        <f>'Rent Roll'!$G$9*'Rent Roll'!$E$9*IF(BC45=0,1,IF(AND(BC45&lt;=3,BC46&gt;=0),1,0))</f>
        <v>7200</v>
      </c>
      <c r="BD55" s="117">
        <f>'Rent Roll'!$G$9*'Rent Roll'!$E$9*IF(BD45=0,1,IF(AND(BD45&lt;=3,BD46&gt;=0),1,0))</f>
        <v>7200</v>
      </c>
      <c r="BE55" s="117">
        <f>'Rent Roll'!$G$9*'Rent Roll'!$E$9*IF(BE45=0,1,IF(AND(BE45&lt;=3,BE46&gt;=0),1,0))</f>
        <v>7200</v>
      </c>
      <c r="BF55" s="117">
        <f>'Rent Roll'!$G$9*'Rent Roll'!$E$9*IF(BF45=0,1,IF(AND(BF45&lt;=3,BF46&gt;=0),1,0))</f>
        <v>7200</v>
      </c>
      <c r="BG55" s="117">
        <f>'Rent Roll'!$G$9*'Rent Roll'!$E$9*IF(BG45=0,1,IF(AND(BG45&lt;=3,BG46&gt;=0),1,0))</f>
        <v>7200</v>
      </c>
      <c r="BH55" s="117">
        <f>'Rent Roll'!$G$9*'Rent Roll'!$E$9*IF(BH45=0,1,IF(AND(BH45&lt;=3,BH46&gt;=0),1,0))</f>
        <v>7200</v>
      </c>
      <c r="BI55" s="117">
        <f>'Rent Roll'!$G$9*'Rent Roll'!$E$9*IF(BI45=0,1,IF(AND(BI45&lt;=3,BI46&gt;=0),1,0))</f>
        <v>7200</v>
      </c>
      <c r="BJ55" s="117">
        <f>'Rent Roll'!$G$9*'Rent Roll'!$E$9*IF(BJ45=0,1,IF(AND(BJ45&lt;=3,BJ46&gt;=0),1,0))</f>
        <v>7200</v>
      </c>
      <c r="BK55" s="117">
        <f>'Rent Roll'!$G$9*'Rent Roll'!$E$9*IF(BK45=0,1,IF(AND(BK45&lt;=3,BK46&gt;=0),1,0))</f>
        <v>7200</v>
      </c>
      <c r="BL55" s="117">
        <f>'Rent Roll'!$G$9*'Rent Roll'!$E$9*IF(BL45=0,1,IF(AND(BL45&lt;=3,BL46&gt;=0),1,0))</f>
        <v>7200</v>
      </c>
      <c r="BM55" s="117">
        <f>'Rent Roll'!$G$9*'Rent Roll'!$E$9*IF(BM45=0,1,IF(AND(BM45&lt;=3,BM46&gt;=0),1,0))</f>
        <v>7200</v>
      </c>
      <c r="BN55" s="117">
        <f>'Rent Roll'!$G$9*'Rent Roll'!$E$9*IF(BN45=0,1,IF(AND(BN45&lt;=3,BN46&gt;=0),1,0))</f>
        <v>7200</v>
      </c>
      <c r="BO55" s="117">
        <f>'Rent Roll'!$G$9*'Rent Roll'!$E$9*IF(BO45=0,1,IF(AND(BO45&lt;=3,BO46&gt;=0),1,0))</f>
        <v>7200</v>
      </c>
      <c r="BP55" s="117">
        <f>'Rent Roll'!$G$9*'Rent Roll'!$E$9*IF(BP45=0,1,IF(AND(BP45&lt;=3,BP46&gt;=0),1,0))</f>
        <v>7200</v>
      </c>
      <c r="BQ55" s="117">
        <f>'Rent Roll'!$G$9*'Rent Roll'!$E$9*IF(BQ45=0,1,IF(AND(BQ45&lt;=3,BQ46&gt;=0),1,0))</f>
        <v>7200</v>
      </c>
      <c r="BR55" s="117">
        <f>'Rent Roll'!$G$9*'Rent Roll'!$E$9*IF(BR45=0,1,IF(AND(BR45&lt;=3,BR46&gt;=0),1,0))</f>
        <v>7200</v>
      </c>
      <c r="BS55" s="117">
        <f>'Rent Roll'!$G$9*'Rent Roll'!$E$9*IF(BS45=0,1,IF(AND(BS45&lt;=3,BS46&gt;=0),1,0))</f>
        <v>7200</v>
      </c>
      <c r="BT55" s="117">
        <f>'Rent Roll'!$G$9*'Rent Roll'!$E$9*IF(BT45=0,1,IF(AND(BT45&lt;=3,BT46&gt;=0),1,0))</f>
        <v>7200</v>
      </c>
      <c r="BU55" s="117">
        <f>'Rent Roll'!$G$9*'Rent Roll'!$E$9*IF(BU45=0,1,IF(AND(BU45&lt;=3,BU46&gt;=0),1,0))</f>
        <v>7200</v>
      </c>
      <c r="BV55" s="117">
        <f>'Rent Roll'!$G$9*'Rent Roll'!$E$9*IF(BV45=0,1,IF(AND(BV45&lt;=3,BV46&gt;=0),1,0))</f>
        <v>7200</v>
      </c>
      <c r="BW55" s="117">
        <f>'Rent Roll'!$G$9*'Rent Roll'!$E$9*IF(BW45=0,1,IF(AND(BW45&lt;=3,BW46&gt;=0),1,0))</f>
        <v>7200</v>
      </c>
      <c r="BX55" s="117">
        <f>'Rent Roll'!$G$9*'Rent Roll'!$E$9*IF(BX45=0,1,IF(AND(BX45&lt;=3,BX46&gt;=0),1,0))</f>
        <v>7200</v>
      </c>
      <c r="BY55" s="117">
        <f>'Rent Roll'!$G$9*'Rent Roll'!$E$9*IF(BY45=0,1,IF(AND(BY45&lt;=3,BY46&gt;=0),1,0))</f>
        <v>7200</v>
      </c>
      <c r="BZ55" s="117">
        <f>'Rent Roll'!$G$9*'Rent Roll'!$E$9*IF(BZ45=0,1,IF(AND(BZ45&lt;=3,BZ46&gt;=0),1,0))</f>
        <v>7200</v>
      </c>
      <c r="CA55" s="117">
        <f>'Rent Roll'!$G$9*'Rent Roll'!$E$9*IF(CA45=0,1,IF(AND(CA45&lt;=3,CA46&gt;=0),1,0))</f>
        <v>7200</v>
      </c>
      <c r="CB55" s="117">
        <f>'Rent Roll'!$G$9*'Rent Roll'!$E$9*IF(CB45=0,1,IF(AND(CB45&lt;=3,CB46&gt;=0),1,0))</f>
        <v>7200</v>
      </c>
      <c r="CC55" s="117">
        <f>'Rent Roll'!$G$9*'Rent Roll'!$E$9*IF(CC45=0,1,IF(AND(CC45&lt;=3,CC46&gt;=0),1,0))</f>
        <v>7200</v>
      </c>
      <c r="CD55" s="117">
        <f>'Rent Roll'!$G$9*'Rent Roll'!$E$9*IF(CD45=0,1,IF(AND(CD45&lt;=3,CD46&gt;=0),1,0))</f>
        <v>7200</v>
      </c>
      <c r="CE55" s="117">
        <f>'Rent Roll'!$G$9*'Rent Roll'!$E$9*IF(CE45=0,1,IF(AND(CE45&lt;=3,CE46&gt;=0),1,0))</f>
        <v>0</v>
      </c>
      <c r="CF55" s="117">
        <f>'Rent Roll'!$G$9*'Rent Roll'!$E$9*IF(CF45=0,1,IF(AND(CF45&lt;=3,CF46&gt;=0),1,0))</f>
        <v>0</v>
      </c>
      <c r="CG55" s="117">
        <f>'Rent Roll'!$G$9*'Rent Roll'!$E$9*IF(CG45=0,1,IF(AND(CG45&lt;=3,CG46&gt;=0),1,0))</f>
        <v>7200</v>
      </c>
      <c r="CH55" s="117">
        <f>'Rent Roll'!$G$9*'Rent Roll'!$E$9*IF(CH45=0,1,IF(AND(CH45&lt;=3,CH46&gt;=0),1,0))</f>
        <v>7200</v>
      </c>
      <c r="CI55" s="117">
        <f>'Rent Roll'!$G$9*'Rent Roll'!$E$9*IF(CI45=0,1,IF(AND(CI45&lt;=3,CI46&gt;=0),1,0))</f>
        <v>7200</v>
      </c>
      <c r="CJ55" s="117">
        <f>'Rent Roll'!$G$9*'Rent Roll'!$E$9*IF(CJ45=0,1,IF(AND(CJ45&lt;=3,CJ46&gt;=0),1,0))</f>
        <v>7200</v>
      </c>
      <c r="CK55" s="117">
        <f>'Rent Roll'!$G$9*'Rent Roll'!$E$9*IF(CK45=0,1,IF(AND(CK45&lt;=3,CK46&gt;=0),1,0))</f>
        <v>7200</v>
      </c>
      <c r="CL55" s="117">
        <f>'Rent Roll'!$G$9*'Rent Roll'!$E$9*IF(CL45=0,1,IF(AND(CL45&lt;=3,CL46&gt;=0),1,0))</f>
        <v>7200</v>
      </c>
      <c r="CM55" s="117">
        <f>'Rent Roll'!$G$9*'Rent Roll'!$E$9*IF(CM45=0,1,IF(AND(CM45&lt;=3,CM46&gt;=0),1,0))</f>
        <v>7200</v>
      </c>
      <c r="CN55" s="117">
        <f>'Rent Roll'!$G$9*'Rent Roll'!$E$9*IF(CN45=0,1,IF(AND(CN45&lt;=3,CN46&gt;=0),1,0))</f>
        <v>7200</v>
      </c>
      <c r="CO55" s="117">
        <f>'Rent Roll'!$G$9*'Rent Roll'!$E$9*IF(CO45=0,1,IF(AND(CO45&lt;=3,CO46&gt;=0),1,0))</f>
        <v>7200</v>
      </c>
      <c r="CP55" s="117">
        <f>'Rent Roll'!$G$9*'Rent Roll'!$E$9*IF(CP45=0,1,IF(AND(CP45&lt;=3,CP46&gt;=0),1,0))</f>
        <v>7200</v>
      </c>
      <c r="CQ55" s="117">
        <f>'Rent Roll'!$G$9*'Rent Roll'!$E$9*IF(CQ45=0,1,IF(AND(CQ45&lt;=3,CQ46&gt;=0),1,0))</f>
        <v>7200</v>
      </c>
      <c r="CR55" s="117">
        <f>'Rent Roll'!$G$9*'Rent Roll'!$E$9*IF(CR45=0,1,IF(AND(CR45&lt;=3,CR46&gt;=0),1,0))</f>
        <v>7200</v>
      </c>
      <c r="CS55" s="117">
        <f>'Rent Roll'!$G$9*'Rent Roll'!$E$9*IF(CS45=0,1,IF(AND(CS45&lt;=3,CS46&gt;=0),1,0))</f>
        <v>7200</v>
      </c>
      <c r="CT55" s="117">
        <f>'Rent Roll'!$G$9*'Rent Roll'!$E$9*IF(CT45=0,1,IF(AND(CT45&lt;=3,CT46&gt;=0),1,0))</f>
        <v>7200</v>
      </c>
      <c r="CU55" s="117">
        <f>'Rent Roll'!$G$9*'Rent Roll'!$E$9*IF(CU45=0,1,IF(AND(CU45&lt;=3,CU46&gt;=0),1,0))</f>
        <v>7200</v>
      </c>
      <c r="CV55" s="117">
        <f>'Rent Roll'!$G$9*'Rent Roll'!$E$9*IF(CV45=0,1,IF(AND(CV45&lt;=3,CV46&gt;=0),1,0))</f>
        <v>7200</v>
      </c>
      <c r="CW55" s="117">
        <f>'Rent Roll'!$G$9*'Rent Roll'!$E$9*IF(CW45=0,1,IF(AND(CW45&lt;=3,CW46&gt;=0),1,0))</f>
        <v>7200</v>
      </c>
      <c r="CX55" s="117">
        <f>'Rent Roll'!$G$9*'Rent Roll'!$E$9*IF(CX45=0,1,IF(AND(CX45&lt;=3,CX46&gt;=0),1,0))</f>
        <v>7200</v>
      </c>
      <c r="CY55" s="117">
        <f>'Rent Roll'!$G$9*'Rent Roll'!$E$9*IF(CY45=0,1,IF(AND(CY45&lt;=3,CY46&gt;=0),1,0))</f>
        <v>7200</v>
      </c>
      <c r="CZ55" s="117">
        <f>'Rent Roll'!$G$9*'Rent Roll'!$E$9*IF(CZ45=0,1,IF(AND(CZ45&lt;=3,CZ46&gt;=0),1,0))</f>
        <v>7200</v>
      </c>
      <c r="DA55" s="117">
        <f>'Rent Roll'!$G$9*'Rent Roll'!$E$9*IF(DA45=0,1,IF(AND(DA45&lt;=3,DA46&gt;=0),1,0))</f>
        <v>7200</v>
      </c>
      <c r="DB55" s="117">
        <f>'Rent Roll'!$G$9*'Rent Roll'!$E$9*IF(DB45=0,1,IF(AND(DB45&lt;=3,DB46&gt;=0),1,0))</f>
        <v>7200</v>
      </c>
      <c r="DC55" s="117">
        <f>'Rent Roll'!$G$9*'Rent Roll'!$E$9*IF(DC45=0,1,IF(AND(DC45&lt;=3,DC46&gt;=0),1,0))</f>
        <v>7200</v>
      </c>
      <c r="DD55" s="117">
        <f>'Rent Roll'!$G$9*'Rent Roll'!$E$9*IF(DD45=0,1,IF(AND(DD45&lt;=3,DD46&gt;=0),1,0))</f>
        <v>7200</v>
      </c>
      <c r="DE55" s="117">
        <f>'Rent Roll'!$G$9*'Rent Roll'!$E$9*IF(DE45=0,1,IF(AND(DE45&lt;=3,DE46&gt;=0),1,0))</f>
        <v>7200</v>
      </c>
      <c r="DF55" s="117">
        <f>'Rent Roll'!$G$9*'Rent Roll'!$E$9*IF(DF45=0,1,IF(AND(DF45&lt;=3,DF46&gt;=0),1,0))</f>
        <v>7200</v>
      </c>
      <c r="DG55" s="117">
        <f>'Rent Roll'!$G$9*'Rent Roll'!$E$9*IF(DG45=0,1,IF(AND(DG45&lt;=3,DG46&gt;=0),1,0))</f>
        <v>7200</v>
      </c>
      <c r="DH55" s="117">
        <f>'Rent Roll'!$G$9*'Rent Roll'!$E$9*IF(DH45=0,1,IF(AND(DH45&lt;=3,DH46&gt;=0),1,0))</f>
        <v>7200</v>
      </c>
      <c r="DI55" s="117">
        <f>'Rent Roll'!$G$9*'Rent Roll'!$E$9*IF(DI45=0,1,IF(AND(DI45&lt;=3,DI46&gt;=0),1,0))</f>
        <v>7200</v>
      </c>
      <c r="DJ55" s="117">
        <f>'Rent Roll'!$G$9*'Rent Roll'!$E$9*IF(DJ45=0,1,IF(AND(DJ45&lt;=3,DJ46&gt;=0),1,0))</f>
        <v>7200</v>
      </c>
      <c r="DK55" s="117">
        <f>'Rent Roll'!$G$9*'Rent Roll'!$E$9*IF(DK45=0,1,IF(AND(DK45&lt;=3,DK46&gt;=0),1,0))</f>
        <v>7200</v>
      </c>
      <c r="DL55" s="117">
        <f>'Rent Roll'!$G$9*'Rent Roll'!$E$9*IF(DL45=0,1,IF(AND(DL45&lt;=3,DL46&gt;=0),1,0))</f>
        <v>7200</v>
      </c>
      <c r="DM55" s="117">
        <f>'Rent Roll'!$G$9*'Rent Roll'!$E$9*IF(DM45=0,1,IF(AND(DM45&lt;=3,DM46&gt;=0),1,0))</f>
        <v>7200</v>
      </c>
      <c r="DN55" s="117">
        <f>'Rent Roll'!$G$9*'Rent Roll'!$E$9*IF(DN45=0,1,IF(AND(DN45&lt;=3,DN46&gt;=0),1,0))</f>
        <v>7200</v>
      </c>
      <c r="DO55" s="117">
        <f>'Rent Roll'!$G$9*'Rent Roll'!$E$9*IF(DO45=0,1,IF(AND(DO45&lt;=3,DO46&gt;=0),1,0))</f>
        <v>7200</v>
      </c>
      <c r="DP55" s="117">
        <f>'Rent Roll'!$G$9*'Rent Roll'!$E$9*IF(DP45=0,1,IF(AND(DP45&lt;=3,DP46&gt;=0),1,0))</f>
        <v>7200</v>
      </c>
      <c r="DQ55" s="117">
        <f>'Rent Roll'!$G$9*'Rent Roll'!$E$9*IF(DQ45=0,1,IF(AND(DQ45&lt;=3,DQ46&gt;=0),1,0))</f>
        <v>7200</v>
      </c>
      <c r="DR55" s="117">
        <f>'Rent Roll'!$G$9*'Rent Roll'!$E$9*IF(DR45=0,1,IF(AND(DR45&lt;=3,DR46&gt;=0),1,0))</f>
        <v>7200</v>
      </c>
      <c r="DS55" s="117">
        <f>'Rent Roll'!$G$9*'Rent Roll'!$E$9*IF(DS45=0,1,IF(AND(DS45&lt;=3,DS46&gt;=0),1,0))</f>
        <v>7200</v>
      </c>
      <c r="DT55" s="117">
        <f>'Rent Roll'!$G$9*'Rent Roll'!$E$9*IF(DT45=0,1,IF(AND(DT45&lt;=3,DT46&gt;=0),1,0))</f>
        <v>7200</v>
      </c>
      <c r="DU55" s="117">
        <f>'Rent Roll'!$G$9*'Rent Roll'!$E$9*IF(DU45=0,1,IF(AND(DU45&lt;=3,DU46&gt;=0),1,0))</f>
        <v>7200</v>
      </c>
      <c r="DV55" s="117">
        <f>'Rent Roll'!$G$9*'Rent Roll'!$E$9*IF(DV45=0,1,IF(AND(DV45&lt;=3,DV46&gt;=0),1,0))</f>
        <v>7200</v>
      </c>
      <c r="DW55" s="117">
        <f>'Rent Roll'!$G$9*'Rent Roll'!$E$9*IF(DW45=0,1,IF(AND(DW45&lt;=3,DW46&gt;=0),1,0))</f>
        <v>7200</v>
      </c>
      <c r="DX55" s="117">
        <f>'Rent Roll'!$G$9*'Rent Roll'!$E$9*IF(DX45=0,1,IF(AND(DX45&lt;=3,DX46&gt;=0),1,0))</f>
        <v>7200</v>
      </c>
      <c r="DY55" s="117">
        <f>'Rent Roll'!$G$9*'Rent Roll'!$E$9*IF(DY45=0,1,IF(AND(DY45&lt;=3,DY46&gt;=0),1,0))</f>
        <v>7200</v>
      </c>
      <c r="DZ55" s="117">
        <f>'Rent Roll'!$G$9*'Rent Roll'!$E$9*IF(DZ45=0,1,IF(AND(DZ45&lt;=3,DZ46&gt;=0),1,0))</f>
        <v>7200</v>
      </c>
      <c r="EA55" s="117">
        <f>'Rent Roll'!$G$9*'Rent Roll'!$E$9*IF(EA45=0,1,IF(AND(EA45&lt;=3,EA46&gt;=0),1,0))</f>
        <v>7200</v>
      </c>
      <c r="EB55" s="117">
        <f>'Rent Roll'!$G$9*'Rent Roll'!$E$9*IF(EB45=0,1,IF(AND(EB45&lt;=3,EB46&gt;=0),1,0))</f>
        <v>7200</v>
      </c>
      <c r="EC55" s="117">
        <f>'Rent Roll'!$G$9*'Rent Roll'!$E$9*IF(EC45=0,1,IF(AND(EC45&lt;=3,EC46&gt;=0),1,0))</f>
        <v>7200</v>
      </c>
      <c r="ED55" s="117">
        <f>'Rent Roll'!$G$9*'Rent Roll'!$E$9*IF(ED45=0,1,IF(AND(ED45&lt;=3,ED46&gt;=0),1,0))</f>
        <v>7200</v>
      </c>
      <c r="EE55" s="117">
        <f>'Rent Roll'!$G$9*'Rent Roll'!$E$9*IF(EE45=0,1,IF(AND(EE45&lt;=3,EE46&gt;=0),1,0))</f>
        <v>7200</v>
      </c>
      <c r="EF55" s="117">
        <f>'Rent Roll'!$G$9*'Rent Roll'!$E$9*IF(EF45=0,1,IF(AND(EF45&lt;=3,EF46&gt;=0),1,0))</f>
        <v>7200</v>
      </c>
      <c r="EG55" s="117">
        <f>'Rent Roll'!$G$9*'Rent Roll'!$E$9*IF(EG45=0,1,IF(AND(EG45&lt;=3,EG46&gt;=0),1,0))</f>
        <v>7200</v>
      </c>
      <c r="EH55" s="117">
        <f>'Rent Roll'!$G$9*'Rent Roll'!$E$9*IF(EH45=0,1,IF(AND(EH45&lt;=3,EH46&gt;=0),1,0))</f>
        <v>7200</v>
      </c>
      <c r="EI55" s="117">
        <f>'Rent Roll'!$G$9*'Rent Roll'!$E$9*IF(EI45=0,1,IF(AND(EI45&lt;=3,EI46&gt;=0),1,0))</f>
        <v>7200</v>
      </c>
    </row>
    <row r="57">
      <c r="B57" t="s" s="113">
        <v>607</v>
      </c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/>
      <c r="CA57" s="113"/>
      <c r="CB57" s="113"/>
      <c r="CC57" s="113"/>
      <c r="CD57" s="113"/>
      <c r="CE57" s="113"/>
      <c r="CF57" s="113"/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  <c r="CV57" s="113"/>
      <c r="CW57" s="113"/>
      <c r="CX57" s="113"/>
      <c r="CY57" s="113"/>
      <c r="CZ57" s="113"/>
      <c r="DA57" s="113"/>
      <c r="DB57" s="113"/>
      <c r="DC57" s="113"/>
      <c r="DD57" s="113"/>
      <c r="DE57" s="113"/>
      <c r="DF57" s="113"/>
      <c r="DG57" s="113"/>
      <c r="DH57" s="113"/>
      <c r="DI57" s="113"/>
      <c r="DJ57" s="113"/>
      <c r="DK57" s="113"/>
      <c r="DL57" s="113"/>
      <c r="DM57" s="113"/>
      <c r="DN57" s="113"/>
      <c r="DO57" s="113"/>
      <c r="DP57" s="113"/>
      <c r="DQ57" s="113"/>
      <c r="DR57" s="113"/>
      <c r="DS57" s="113"/>
      <c r="DT57" s="113"/>
      <c r="DU57" s="113"/>
      <c r="DV57" s="113"/>
      <c r="DW57" s="113"/>
      <c r="DX57" s="113"/>
      <c r="DY57" s="113"/>
      <c r="DZ57" s="113"/>
      <c r="EA57" s="113"/>
      <c r="EB57" s="113"/>
      <c r="EC57" s="113"/>
      <c r="ED57" s="113"/>
      <c r="EE57" s="113"/>
      <c r="EF57" s="113"/>
      <c r="EG57" s="113"/>
      <c r="EH57" s="113"/>
      <c r="EI57" s="113"/>
    </row>
    <row r="58">
      <c r="B58" t="s" s="23">
        <v>390</v>
      </c>
      <c r="C58" t="s" s="118">
        <v>15</v>
      </c>
      <c r="D58" t="s" s="118">
        <v>427</v>
      </c>
      <c r="H58" s="114">
        <f>(H$6&gt;Rollover!$G$10)+(H$6&gt;Rollover!$M$10)+(H$6&gt;Rollover!$Z$10)+(H$6&gt;Rollover!$AM$10)</f>
        <v>0</v>
      </c>
      <c r="I58" s="114">
        <f>(I$6&gt;Rollover!$G$10)+(I$6&gt;Rollover!$M$10)+(I$6&gt;Rollover!$Z$10)+(I$6&gt;Rollover!$AM$10)</f>
        <v>0</v>
      </c>
      <c r="J58" s="114">
        <f>(J$6&gt;Rollover!$G$10)+(J$6&gt;Rollover!$M$10)+(J$6&gt;Rollover!$Z$10)+(J$6&gt;Rollover!$AM$10)</f>
        <v>0</v>
      </c>
      <c r="K58" s="114">
        <f>(K$6&gt;Rollover!$G$10)+(K$6&gt;Rollover!$M$10)+(K$6&gt;Rollover!$Z$10)+(K$6&gt;Rollover!$AM$10)</f>
        <v>0</v>
      </c>
      <c r="L58" s="114">
        <f>(L$6&gt;Rollover!$G$10)+(L$6&gt;Rollover!$M$10)+(L$6&gt;Rollover!$Z$10)+(L$6&gt;Rollover!$AM$10)</f>
        <v>0</v>
      </c>
      <c r="M58" s="114">
        <f>(M$6&gt;Rollover!$G$10)+(M$6&gt;Rollover!$M$10)+(M$6&gt;Rollover!$Z$10)+(M$6&gt;Rollover!$AM$10)</f>
        <v>0</v>
      </c>
      <c r="N58" s="114">
        <f>(N$6&gt;Rollover!$G$10)+(N$6&gt;Rollover!$M$10)+(N$6&gt;Rollover!$Z$10)+(N$6&gt;Rollover!$AM$10)</f>
        <v>0</v>
      </c>
      <c r="O58" s="114">
        <f>(O$6&gt;Rollover!$G$10)+(O$6&gt;Rollover!$M$10)+(O$6&gt;Rollover!$Z$10)+(O$6&gt;Rollover!$AM$10)</f>
        <v>0</v>
      </c>
      <c r="P58" s="114">
        <f>(P$6&gt;Rollover!$G$10)+(P$6&gt;Rollover!$M$10)+(P$6&gt;Rollover!$Z$10)+(P$6&gt;Rollover!$AM$10)</f>
        <v>0</v>
      </c>
      <c r="Q58" s="114">
        <f>(Q$6&gt;Rollover!$G$10)+(Q$6&gt;Rollover!$M$10)+(Q$6&gt;Rollover!$Z$10)+(Q$6&gt;Rollover!$AM$10)</f>
        <v>0</v>
      </c>
      <c r="R58" s="114">
        <f>(R$6&gt;Rollover!$G$10)+(R$6&gt;Rollover!$M$10)+(R$6&gt;Rollover!$Z$10)+(R$6&gt;Rollover!$AM$10)</f>
        <v>0</v>
      </c>
      <c r="S58" s="114">
        <f>(S$6&gt;Rollover!$G$10)+(S$6&gt;Rollover!$M$10)+(S$6&gt;Rollover!$Z$10)+(S$6&gt;Rollover!$AM$10)</f>
        <v>0</v>
      </c>
      <c r="T58" s="114">
        <f>(T$6&gt;Rollover!$G$10)+(T$6&gt;Rollover!$M$10)+(T$6&gt;Rollover!$Z$10)+(T$6&gt;Rollover!$AM$10)</f>
        <v>1</v>
      </c>
      <c r="U58" s="114">
        <f>(U$6&gt;Rollover!$G$10)+(U$6&gt;Rollover!$M$10)+(U$6&gt;Rollover!$Z$10)+(U$6&gt;Rollover!$AM$10)</f>
        <v>1</v>
      </c>
      <c r="V58" s="114">
        <f>(V$6&gt;Rollover!$G$10)+(V$6&gt;Rollover!$M$10)+(V$6&gt;Rollover!$Z$10)+(V$6&gt;Rollover!$AM$10)</f>
        <v>1</v>
      </c>
      <c r="W58" s="114">
        <f>(W$6&gt;Rollover!$G$10)+(W$6&gt;Rollover!$M$10)+(W$6&gt;Rollover!$Z$10)+(W$6&gt;Rollover!$AM$10)</f>
        <v>1</v>
      </c>
      <c r="X58" s="114">
        <f>(X$6&gt;Rollover!$G$10)+(X$6&gt;Rollover!$M$10)+(X$6&gt;Rollover!$Z$10)+(X$6&gt;Rollover!$AM$10)</f>
        <v>1</v>
      </c>
      <c r="Y58" s="114">
        <f>(Y$6&gt;Rollover!$G$10)+(Y$6&gt;Rollover!$M$10)+(Y$6&gt;Rollover!$Z$10)+(Y$6&gt;Rollover!$AM$10)</f>
        <v>1</v>
      </c>
      <c r="Z58" s="114">
        <f>(Z$6&gt;Rollover!$G$10)+(Z$6&gt;Rollover!$M$10)+(Z$6&gt;Rollover!$Z$10)+(Z$6&gt;Rollover!$AM$10)</f>
        <v>1</v>
      </c>
      <c r="AA58" s="114">
        <f>(AA$6&gt;Rollover!$G$10)+(AA$6&gt;Rollover!$M$10)+(AA$6&gt;Rollover!$Z$10)+(AA$6&gt;Rollover!$AM$10)</f>
        <v>1</v>
      </c>
      <c r="AB58" s="114">
        <f>(AB$6&gt;Rollover!$G$10)+(AB$6&gt;Rollover!$M$10)+(AB$6&gt;Rollover!$Z$10)+(AB$6&gt;Rollover!$AM$10)</f>
        <v>1</v>
      </c>
      <c r="AC58" s="114">
        <f>(AC$6&gt;Rollover!$G$10)+(AC$6&gt;Rollover!$M$10)+(AC$6&gt;Rollover!$Z$10)+(AC$6&gt;Rollover!$AM$10)</f>
        <v>1</v>
      </c>
      <c r="AD58" s="114">
        <f>(AD$6&gt;Rollover!$G$10)+(AD$6&gt;Rollover!$M$10)+(AD$6&gt;Rollover!$Z$10)+(AD$6&gt;Rollover!$AM$10)</f>
        <v>1</v>
      </c>
      <c r="AE58" s="114">
        <f>(AE$6&gt;Rollover!$G$10)+(AE$6&gt;Rollover!$M$10)+(AE$6&gt;Rollover!$Z$10)+(AE$6&gt;Rollover!$AM$10)</f>
        <v>1</v>
      </c>
      <c r="AF58" s="114">
        <f>(AF$6&gt;Rollover!$G$10)+(AF$6&gt;Rollover!$M$10)+(AF$6&gt;Rollover!$Z$10)+(AF$6&gt;Rollover!$AM$10)</f>
        <v>1</v>
      </c>
      <c r="AG58" s="114">
        <f>(AG$6&gt;Rollover!$G$10)+(AG$6&gt;Rollover!$M$10)+(AG$6&gt;Rollover!$Z$10)+(AG$6&gt;Rollover!$AM$10)</f>
        <v>1</v>
      </c>
      <c r="AH58" s="114">
        <f>(AH$6&gt;Rollover!$G$10)+(AH$6&gt;Rollover!$M$10)+(AH$6&gt;Rollover!$Z$10)+(AH$6&gt;Rollover!$AM$10)</f>
        <v>1</v>
      </c>
      <c r="AI58" s="114">
        <f>(AI$6&gt;Rollover!$G$10)+(AI$6&gt;Rollover!$M$10)+(AI$6&gt;Rollover!$Z$10)+(AI$6&gt;Rollover!$AM$10)</f>
        <v>1</v>
      </c>
      <c r="AJ58" s="114">
        <f>(AJ$6&gt;Rollover!$G$10)+(AJ$6&gt;Rollover!$M$10)+(AJ$6&gt;Rollover!$Z$10)+(AJ$6&gt;Rollover!$AM$10)</f>
        <v>1</v>
      </c>
      <c r="AK58" s="114">
        <f>(AK$6&gt;Rollover!$G$10)+(AK$6&gt;Rollover!$M$10)+(AK$6&gt;Rollover!$Z$10)+(AK$6&gt;Rollover!$AM$10)</f>
        <v>1</v>
      </c>
      <c r="AL58" s="114">
        <f>(AL$6&gt;Rollover!$G$10)+(AL$6&gt;Rollover!$M$10)+(AL$6&gt;Rollover!$Z$10)+(AL$6&gt;Rollover!$AM$10)</f>
        <v>1</v>
      </c>
      <c r="AM58" s="114">
        <f>(AM$6&gt;Rollover!$G$10)+(AM$6&gt;Rollover!$M$10)+(AM$6&gt;Rollover!$Z$10)+(AM$6&gt;Rollover!$AM$10)</f>
        <v>1</v>
      </c>
      <c r="AN58" s="114">
        <f>(AN$6&gt;Rollover!$G$10)+(AN$6&gt;Rollover!$M$10)+(AN$6&gt;Rollover!$Z$10)+(AN$6&gt;Rollover!$AM$10)</f>
        <v>1</v>
      </c>
      <c r="AO58" s="114">
        <f>(AO$6&gt;Rollover!$G$10)+(AO$6&gt;Rollover!$M$10)+(AO$6&gt;Rollover!$Z$10)+(AO$6&gt;Rollover!$AM$10)</f>
        <v>1</v>
      </c>
      <c r="AP58" s="114">
        <f>(AP$6&gt;Rollover!$G$10)+(AP$6&gt;Rollover!$M$10)+(AP$6&gt;Rollover!$Z$10)+(AP$6&gt;Rollover!$AM$10)</f>
        <v>1</v>
      </c>
      <c r="AQ58" s="114">
        <f>(AQ$6&gt;Rollover!$G$10)+(AQ$6&gt;Rollover!$M$10)+(AQ$6&gt;Rollover!$Z$10)+(AQ$6&gt;Rollover!$AM$10)</f>
        <v>1</v>
      </c>
      <c r="AR58" s="114">
        <f>(AR$6&gt;Rollover!$G$10)+(AR$6&gt;Rollover!$M$10)+(AR$6&gt;Rollover!$Z$10)+(AR$6&gt;Rollover!$AM$10)</f>
        <v>1</v>
      </c>
      <c r="AS58" s="114">
        <f>(AS$6&gt;Rollover!$G$10)+(AS$6&gt;Rollover!$M$10)+(AS$6&gt;Rollover!$Z$10)+(AS$6&gt;Rollover!$AM$10)</f>
        <v>1</v>
      </c>
      <c r="AT58" s="114">
        <f>(AT$6&gt;Rollover!$G$10)+(AT$6&gt;Rollover!$M$10)+(AT$6&gt;Rollover!$Z$10)+(AT$6&gt;Rollover!$AM$10)</f>
        <v>1</v>
      </c>
      <c r="AU58" s="114">
        <f>(AU$6&gt;Rollover!$G$10)+(AU$6&gt;Rollover!$M$10)+(AU$6&gt;Rollover!$Z$10)+(AU$6&gt;Rollover!$AM$10)</f>
        <v>1</v>
      </c>
      <c r="AV58" s="114">
        <f>(AV$6&gt;Rollover!$G$10)+(AV$6&gt;Rollover!$M$10)+(AV$6&gt;Rollover!$Z$10)+(AV$6&gt;Rollover!$AM$10)</f>
        <v>1</v>
      </c>
      <c r="AW58" s="114">
        <f>(AW$6&gt;Rollover!$G$10)+(AW$6&gt;Rollover!$M$10)+(AW$6&gt;Rollover!$Z$10)+(AW$6&gt;Rollover!$AM$10)</f>
        <v>1</v>
      </c>
      <c r="AX58" s="114">
        <f>(AX$6&gt;Rollover!$G$10)+(AX$6&gt;Rollover!$M$10)+(AX$6&gt;Rollover!$Z$10)+(AX$6&gt;Rollover!$AM$10)</f>
        <v>1</v>
      </c>
      <c r="AY58" s="114">
        <f>(AY$6&gt;Rollover!$G$10)+(AY$6&gt;Rollover!$M$10)+(AY$6&gt;Rollover!$Z$10)+(AY$6&gt;Rollover!$AM$10)</f>
        <v>1</v>
      </c>
      <c r="AZ58" s="114">
        <f>(AZ$6&gt;Rollover!$G$10)+(AZ$6&gt;Rollover!$M$10)+(AZ$6&gt;Rollover!$Z$10)+(AZ$6&gt;Rollover!$AM$10)</f>
        <v>1</v>
      </c>
      <c r="BA58" s="114">
        <f>(BA$6&gt;Rollover!$G$10)+(BA$6&gt;Rollover!$M$10)+(BA$6&gt;Rollover!$Z$10)+(BA$6&gt;Rollover!$AM$10)</f>
        <v>1</v>
      </c>
      <c r="BB58" s="114">
        <f>(BB$6&gt;Rollover!$G$10)+(BB$6&gt;Rollover!$M$10)+(BB$6&gt;Rollover!$Z$10)+(BB$6&gt;Rollover!$AM$10)</f>
        <v>1</v>
      </c>
      <c r="BC58" s="114">
        <f>(BC$6&gt;Rollover!$G$10)+(BC$6&gt;Rollover!$M$10)+(BC$6&gt;Rollover!$Z$10)+(BC$6&gt;Rollover!$AM$10)</f>
        <v>1</v>
      </c>
      <c r="BD58" s="114">
        <f>(BD$6&gt;Rollover!$G$10)+(BD$6&gt;Rollover!$M$10)+(BD$6&gt;Rollover!$Z$10)+(BD$6&gt;Rollover!$AM$10)</f>
        <v>1</v>
      </c>
      <c r="BE58" s="114">
        <f>(BE$6&gt;Rollover!$G$10)+(BE$6&gt;Rollover!$M$10)+(BE$6&gt;Rollover!$Z$10)+(BE$6&gt;Rollover!$AM$10)</f>
        <v>1</v>
      </c>
      <c r="BF58" s="114">
        <f>(BF$6&gt;Rollover!$G$10)+(BF$6&gt;Rollover!$M$10)+(BF$6&gt;Rollover!$Z$10)+(BF$6&gt;Rollover!$AM$10)</f>
        <v>1</v>
      </c>
      <c r="BG58" s="114">
        <f>(BG$6&gt;Rollover!$G$10)+(BG$6&gt;Rollover!$M$10)+(BG$6&gt;Rollover!$Z$10)+(BG$6&gt;Rollover!$AM$10)</f>
        <v>1</v>
      </c>
      <c r="BH58" s="114">
        <f>(BH$6&gt;Rollover!$G$10)+(BH$6&gt;Rollover!$M$10)+(BH$6&gt;Rollover!$Z$10)+(BH$6&gt;Rollover!$AM$10)</f>
        <v>1</v>
      </c>
      <c r="BI58" s="114">
        <f>(BI$6&gt;Rollover!$G$10)+(BI$6&gt;Rollover!$M$10)+(BI$6&gt;Rollover!$Z$10)+(BI$6&gt;Rollover!$AM$10)</f>
        <v>1</v>
      </c>
      <c r="BJ58" s="114">
        <f>(BJ$6&gt;Rollover!$G$10)+(BJ$6&gt;Rollover!$M$10)+(BJ$6&gt;Rollover!$Z$10)+(BJ$6&gt;Rollover!$AM$10)</f>
        <v>1</v>
      </c>
      <c r="BK58" s="114">
        <f>(BK$6&gt;Rollover!$G$10)+(BK$6&gt;Rollover!$M$10)+(BK$6&gt;Rollover!$Z$10)+(BK$6&gt;Rollover!$AM$10)</f>
        <v>1</v>
      </c>
      <c r="BL58" s="114">
        <f>(BL$6&gt;Rollover!$G$10)+(BL$6&gt;Rollover!$M$10)+(BL$6&gt;Rollover!$Z$10)+(BL$6&gt;Rollover!$AM$10)</f>
        <v>1</v>
      </c>
      <c r="BM58" s="114">
        <f>(BM$6&gt;Rollover!$G$10)+(BM$6&gt;Rollover!$M$10)+(BM$6&gt;Rollover!$Z$10)+(BM$6&gt;Rollover!$AM$10)</f>
        <v>1</v>
      </c>
      <c r="BN58" s="114">
        <f>(BN$6&gt;Rollover!$G$10)+(BN$6&gt;Rollover!$M$10)+(BN$6&gt;Rollover!$Z$10)+(BN$6&gt;Rollover!$AM$10)</f>
        <v>1</v>
      </c>
      <c r="BO58" s="114">
        <f>(BO$6&gt;Rollover!$G$10)+(BO$6&gt;Rollover!$M$10)+(BO$6&gt;Rollover!$Z$10)+(BO$6&gt;Rollover!$AM$10)</f>
        <v>1</v>
      </c>
      <c r="BP58" s="114">
        <f>(BP$6&gt;Rollover!$G$10)+(BP$6&gt;Rollover!$M$10)+(BP$6&gt;Rollover!$Z$10)+(BP$6&gt;Rollover!$AM$10)</f>
        <v>1</v>
      </c>
      <c r="BQ58" s="114">
        <f>(BQ$6&gt;Rollover!$G$10)+(BQ$6&gt;Rollover!$M$10)+(BQ$6&gt;Rollover!$Z$10)+(BQ$6&gt;Rollover!$AM$10)</f>
        <v>1</v>
      </c>
      <c r="BR58" s="114">
        <f>(BR$6&gt;Rollover!$G$10)+(BR$6&gt;Rollover!$M$10)+(BR$6&gt;Rollover!$Z$10)+(BR$6&gt;Rollover!$AM$10)</f>
        <v>1</v>
      </c>
      <c r="BS58" s="114">
        <f>(BS$6&gt;Rollover!$G$10)+(BS$6&gt;Rollover!$M$10)+(BS$6&gt;Rollover!$Z$10)+(BS$6&gt;Rollover!$AM$10)</f>
        <v>1</v>
      </c>
      <c r="BT58" s="114">
        <f>(BT$6&gt;Rollover!$G$10)+(BT$6&gt;Rollover!$M$10)+(BT$6&gt;Rollover!$Z$10)+(BT$6&gt;Rollover!$AM$10)</f>
        <v>1</v>
      </c>
      <c r="BU58" s="114">
        <f>(BU$6&gt;Rollover!$G$10)+(BU$6&gt;Rollover!$M$10)+(BU$6&gt;Rollover!$Z$10)+(BU$6&gt;Rollover!$AM$10)</f>
        <v>1</v>
      </c>
      <c r="BV58" s="114">
        <f>(BV$6&gt;Rollover!$G$10)+(BV$6&gt;Rollover!$M$10)+(BV$6&gt;Rollover!$Z$10)+(BV$6&gt;Rollover!$AM$10)</f>
        <v>1</v>
      </c>
      <c r="BW58" s="114">
        <f>(BW$6&gt;Rollover!$G$10)+(BW$6&gt;Rollover!$M$10)+(BW$6&gt;Rollover!$Z$10)+(BW$6&gt;Rollover!$AM$10)</f>
        <v>1</v>
      </c>
      <c r="BX58" s="114">
        <f>(BX$6&gt;Rollover!$G$10)+(BX$6&gt;Rollover!$M$10)+(BX$6&gt;Rollover!$Z$10)+(BX$6&gt;Rollover!$AM$10)</f>
        <v>1</v>
      </c>
      <c r="BY58" s="114">
        <f>(BY$6&gt;Rollover!$G$10)+(BY$6&gt;Rollover!$M$10)+(BY$6&gt;Rollover!$Z$10)+(BY$6&gt;Rollover!$AM$10)</f>
        <v>1</v>
      </c>
      <c r="BZ58" s="114">
        <f>(BZ$6&gt;Rollover!$G$10)+(BZ$6&gt;Rollover!$M$10)+(BZ$6&gt;Rollover!$Z$10)+(BZ$6&gt;Rollover!$AM$10)</f>
        <v>1</v>
      </c>
      <c r="CA58" s="114">
        <f>(CA$6&gt;Rollover!$G$10)+(CA$6&gt;Rollover!$M$10)+(CA$6&gt;Rollover!$Z$10)+(CA$6&gt;Rollover!$AM$10)</f>
        <v>1</v>
      </c>
      <c r="CB58" s="114">
        <f>(CB$6&gt;Rollover!$G$10)+(CB$6&gt;Rollover!$M$10)+(CB$6&gt;Rollover!$Z$10)+(CB$6&gt;Rollover!$AM$10)</f>
        <v>2</v>
      </c>
      <c r="CC58" s="114">
        <f>(CC$6&gt;Rollover!$G$10)+(CC$6&gt;Rollover!$M$10)+(CC$6&gt;Rollover!$Z$10)+(CC$6&gt;Rollover!$AM$10)</f>
        <v>2</v>
      </c>
      <c r="CD58" s="114">
        <f>(CD$6&gt;Rollover!$G$10)+(CD$6&gt;Rollover!$M$10)+(CD$6&gt;Rollover!$Z$10)+(CD$6&gt;Rollover!$AM$10)</f>
        <v>2</v>
      </c>
      <c r="CE58" s="114">
        <f>(CE$6&gt;Rollover!$G$10)+(CE$6&gt;Rollover!$M$10)+(CE$6&gt;Rollover!$Z$10)+(CE$6&gt;Rollover!$AM$10)</f>
        <v>2</v>
      </c>
      <c r="CF58" s="114">
        <f>(CF$6&gt;Rollover!$G$10)+(CF$6&gt;Rollover!$M$10)+(CF$6&gt;Rollover!$Z$10)+(CF$6&gt;Rollover!$AM$10)</f>
        <v>2</v>
      </c>
      <c r="CG58" s="114">
        <f>(CG$6&gt;Rollover!$G$10)+(CG$6&gt;Rollover!$M$10)+(CG$6&gt;Rollover!$Z$10)+(CG$6&gt;Rollover!$AM$10)</f>
        <v>2</v>
      </c>
      <c r="CH58" s="114">
        <f>(CH$6&gt;Rollover!$G$10)+(CH$6&gt;Rollover!$M$10)+(CH$6&gt;Rollover!$Z$10)+(CH$6&gt;Rollover!$AM$10)</f>
        <v>2</v>
      </c>
      <c r="CI58" s="114">
        <f>(CI$6&gt;Rollover!$G$10)+(CI$6&gt;Rollover!$M$10)+(CI$6&gt;Rollover!$Z$10)+(CI$6&gt;Rollover!$AM$10)</f>
        <v>2</v>
      </c>
      <c r="CJ58" s="114">
        <f>(CJ$6&gt;Rollover!$G$10)+(CJ$6&gt;Rollover!$M$10)+(CJ$6&gt;Rollover!$Z$10)+(CJ$6&gt;Rollover!$AM$10)</f>
        <v>2</v>
      </c>
      <c r="CK58" s="114">
        <f>(CK$6&gt;Rollover!$G$10)+(CK$6&gt;Rollover!$M$10)+(CK$6&gt;Rollover!$Z$10)+(CK$6&gt;Rollover!$AM$10)</f>
        <v>2</v>
      </c>
      <c r="CL58" s="114">
        <f>(CL$6&gt;Rollover!$G$10)+(CL$6&gt;Rollover!$M$10)+(CL$6&gt;Rollover!$Z$10)+(CL$6&gt;Rollover!$AM$10)</f>
        <v>2</v>
      </c>
      <c r="CM58" s="114">
        <f>(CM$6&gt;Rollover!$G$10)+(CM$6&gt;Rollover!$M$10)+(CM$6&gt;Rollover!$Z$10)+(CM$6&gt;Rollover!$AM$10)</f>
        <v>2</v>
      </c>
      <c r="CN58" s="114">
        <f>(CN$6&gt;Rollover!$G$10)+(CN$6&gt;Rollover!$M$10)+(CN$6&gt;Rollover!$Z$10)+(CN$6&gt;Rollover!$AM$10)</f>
        <v>2</v>
      </c>
      <c r="CO58" s="114">
        <f>(CO$6&gt;Rollover!$G$10)+(CO$6&gt;Rollover!$M$10)+(CO$6&gt;Rollover!$Z$10)+(CO$6&gt;Rollover!$AM$10)</f>
        <v>2</v>
      </c>
      <c r="CP58" s="114">
        <f>(CP$6&gt;Rollover!$G$10)+(CP$6&gt;Rollover!$M$10)+(CP$6&gt;Rollover!$Z$10)+(CP$6&gt;Rollover!$AM$10)</f>
        <v>2</v>
      </c>
      <c r="CQ58" s="114">
        <f>(CQ$6&gt;Rollover!$G$10)+(CQ$6&gt;Rollover!$M$10)+(CQ$6&gt;Rollover!$Z$10)+(CQ$6&gt;Rollover!$AM$10)</f>
        <v>2</v>
      </c>
      <c r="CR58" s="114">
        <f>(CR$6&gt;Rollover!$G$10)+(CR$6&gt;Rollover!$M$10)+(CR$6&gt;Rollover!$Z$10)+(CR$6&gt;Rollover!$AM$10)</f>
        <v>2</v>
      </c>
      <c r="CS58" s="114">
        <f>(CS$6&gt;Rollover!$G$10)+(CS$6&gt;Rollover!$M$10)+(CS$6&gt;Rollover!$Z$10)+(CS$6&gt;Rollover!$AM$10)</f>
        <v>2</v>
      </c>
      <c r="CT58" s="114">
        <f>(CT$6&gt;Rollover!$G$10)+(CT$6&gt;Rollover!$M$10)+(CT$6&gt;Rollover!$Z$10)+(CT$6&gt;Rollover!$AM$10)</f>
        <v>2</v>
      </c>
      <c r="CU58" s="114">
        <f>(CU$6&gt;Rollover!$G$10)+(CU$6&gt;Rollover!$M$10)+(CU$6&gt;Rollover!$Z$10)+(CU$6&gt;Rollover!$AM$10)</f>
        <v>2</v>
      </c>
      <c r="CV58" s="114">
        <f>(CV$6&gt;Rollover!$G$10)+(CV$6&gt;Rollover!$M$10)+(CV$6&gt;Rollover!$Z$10)+(CV$6&gt;Rollover!$AM$10)</f>
        <v>2</v>
      </c>
      <c r="CW58" s="114">
        <f>(CW$6&gt;Rollover!$G$10)+(CW$6&gt;Rollover!$M$10)+(CW$6&gt;Rollover!$Z$10)+(CW$6&gt;Rollover!$AM$10)</f>
        <v>2</v>
      </c>
      <c r="CX58" s="114">
        <f>(CX$6&gt;Rollover!$G$10)+(CX$6&gt;Rollover!$M$10)+(CX$6&gt;Rollover!$Z$10)+(CX$6&gt;Rollover!$AM$10)</f>
        <v>2</v>
      </c>
      <c r="CY58" s="114">
        <f>(CY$6&gt;Rollover!$G$10)+(CY$6&gt;Rollover!$M$10)+(CY$6&gt;Rollover!$Z$10)+(CY$6&gt;Rollover!$AM$10)</f>
        <v>2</v>
      </c>
      <c r="CZ58" s="114">
        <f>(CZ$6&gt;Rollover!$G$10)+(CZ$6&gt;Rollover!$M$10)+(CZ$6&gt;Rollover!$Z$10)+(CZ$6&gt;Rollover!$AM$10)</f>
        <v>2</v>
      </c>
      <c r="DA58" s="114">
        <f>(DA$6&gt;Rollover!$G$10)+(DA$6&gt;Rollover!$M$10)+(DA$6&gt;Rollover!$Z$10)+(DA$6&gt;Rollover!$AM$10)</f>
        <v>2</v>
      </c>
      <c r="DB58" s="114">
        <f>(DB$6&gt;Rollover!$G$10)+(DB$6&gt;Rollover!$M$10)+(DB$6&gt;Rollover!$Z$10)+(DB$6&gt;Rollover!$AM$10)</f>
        <v>2</v>
      </c>
      <c r="DC58" s="114">
        <f>(DC$6&gt;Rollover!$G$10)+(DC$6&gt;Rollover!$M$10)+(DC$6&gt;Rollover!$Z$10)+(DC$6&gt;Rollover!$AM$10)</f>
        <v>2</v>
      </c>
      <c r="DD58" s="114">
        <f>(DD$6&gt;Rollover!$G$10)+(DD$6&gt;Rollover!$M$10)+(DD$6&gt;Rollover!$Z$10)+(DD$6&gt;Rollover!$AM$10)</f>
        <v>2</v>
      </c>
      <c r="DE58" s="114">
        <f>(DE$6&gt;Rollover!$G$10)+(DE$6&gt;Rollover!$M$10)+(DE$6&gt;Rollover!$Z$10)+(DE$6&gt;Rollover!$AM$10)</f>
        <v>2</v>
      </c>
      <c r="DF58" s="114">
        <f>(DF$6&gt;Rollover!$G$10)+(DF$6&gt;Rollover!$M$10)+(DF$6&gt;Rollover!$Z$10)+(DF$6&gt;Rollover!$AM$10)</f>
        <v>2</v>
      </c>
      <c r="DG58" s="114">
        <f>(DG$6&gt;Rollover!$G$10)+(DG$6&gt;Rollover!$M$10)+(DG$6&gt;Rollover!$Z$10)+(DG$6&gt;Rollover!$AM$10)</f>
        <v>2</v>
      </c>
      <c r="DH58" s="114">
        <f>(DH$6&gt;Rollover!$G$10)+(DH$6&gt;Rollover!$M$10)+(DH$6&gt;Rollover!$Z$10)+(DH$6&gt;Rollover!$AM$10)</f>
        <v>2</v>
      </c>
      <c r="DI58" s="114">
        <f>(DI$6&gt;Rollover!$G$10)+(DI$6&gt;Rollover!$M$10)+(DI$6&gt;Rollover!$Z$10)+(DI$6&gt;Rollover!$AM$10)</f>
        <v>2</v>
      </c>
      <c r="DJ58" s="114">
        <f>(DJ$6&gt;Rollover!$G$10)+(DJ$6&gt;Rollover!$M$10)+(DJ$6&gt;Rollover!$Z$10)+(DJ$6&gt;Rollover!$AM$10)</f>
        <v>2</v>
      </c>
      <c r="DK58" s="114">
        <f>(DK$6&gt;Rollover!$G$10)+(DK$6&gt;Rollover!$M$10)+(DK$6&gt;Rollover!$Z$10)+(DK$6&gt;Rollover!$AM$10)</f>
        <v>2</v>
      </c>
      <c r="DL58" s="114">
        <f>(DL$6&gt;Rollover!$G$10)+(DL$6&gt;Rollover!$M$10)+(DL$6&gt;Rollover!$Z$10)+(DL$6&gt;Rollover!$AM$10)</f>
        <v>2</v>
      </c>
      <c r="DM58" s="114">
        <f>(DM$6&gt;Rollover!$G$10)+(DM$6&gt;Rollover!$M$10)+(DM$6&gt;Rollover!$Z$10)+(DM$6&gt;Rollover!$AM$10)</f>
        <v>2</v>
      </c>
      <c r="DN58" s="114">
        <f>(DN$6&gt;Rollover!$G$10)+(DN$6&gt;Rollover!$M$10)+(DN$6&gt;Rollover!$Z$10)+(DN$6&gt;Rollover!$AM$10)</f>
        <v>2</v>
      </c>
      <c r="DO58" s="114">
        <f>(DO$6&gt;Rollover!$G$10)+(DO$6&gt;Rollover!$M$10)+(DO$6&gt;Rollover!$Z$10)+(DO$6&gt;Rollover!$AM$10)</f>
        <v>2</v>
      </c>
      <c r="DP58" s="114">
        <f>(DP$6&gt;Rollover!$G$10)+(DP$6&gt;Rollover!$M$10)+(DP$6&gt;Rollover!$Z$10)+(DP$6&gt;Rollover!$AM$10)</f>
        <v>2</v>
      </c>
      <c r="DQ58" s="114">
        <f>(DQ$6&gt;Rollover!$G$10)+(DQ$6&gt;Rollover!$M$10)+(DQ$6&gt;Rollover!$Z$10)+(DQ$6&gt;Rollover!$AM$10)</f>
        <v>2</v>
      </c>
      <c r="DR58" s="114">
        <f>(DR$6&gt;Rollover!$G$10)+(DR$6&gt;Rollover!$M$10)+(DR$6&gt;Rollover!$Z$10)+(DR$6&gt;Rollover!$AM$10)</f>
        <v>2</v>
      </c>
      <c r="DS58" s="114">
        <f>(DS$6&gt;Rollover!$G$10)+(DS$6&gt;Rollover!$M$10)+(DS$6&gt;Rollover!$Z$10)+(DS$6&gt;Rollover!$AM$10)</f>
        <v>2</v>
      </c>
      <c r="DT58" s="114">
        <f>(DT$6&gt;Rollover!$G$10)+(DT$6&gt;Rollover!$M$10)+(DT$6&gt;Rollover!$Z$10)+(DT$6&gt;Rollover!$AM$10)</f>
        <v>2</v>
      </c>
      <c r="DU58" s="114">
        <f>(DU$6&gt;Rollover!$G$10)+(DU$6&gt;Rollover!$M$10)+(DU$6&gt;Rollover!$Z$10)+(DU$6&gt;Rollover!$AM$10)</f>
        <v>2</v>
      </c>
      <c r="DV58" s="114">
        <f>(DV$6&gt;Rollover!$G$10)+(DV$6&gt;Rollover!$M$10)+(DV$6&gt;Rollover!$Z$10)+(DV$6&gt;Rollover!$AM$10)</f>
        <v>2</v>
      </c>
      <c r="DW58" s="114">
        <f>(DW$6&gt;Rollover!$G$10)+(DW$6&gt;Rollover!$M$10)+(DW$6&gt;Rollover!$Z$10)+(DW$6&gt;Rollover!$AM$10)</f>
        <v>2</v>
      </c>
      <c r="DX58" s="114">
        <f>(DX$6&gt;Rollover!$G$10)+(DX$6&gt;Rollover!$M$10)+(DX$6&gt;Rollover!$Z$10)+(DX$6&gt;Rollover!$AM$10)</f>
        <v>2</v>
      </c>
      <c r="DY58" s="114">
        <f>(DY$6&gt;Rollover!$G$10)+(DY$6&gt;Rollover!$M$10)+(DY$6&gt;Rollover!$Z$10)+(DY$6&gt;Rollover!$AM$10)</f>
        <v>2</v>
      </c>
      <c r="DZ58" s="114">
        <f>(DZ$6&gt;Rollover!$G$10)+(DZ$6&gt;Rollover!$M$10)+(DZ$6&gt;Rollover!$Z$10)+(DZ$6&gt;Rollover!$AM$10)</f>
        <v>2</v>
      </c>
      <c r="EA58" s="114">
        <f>(EA$6&gt;Rollover!$G$10)+(EA$6&gt;Rollover!$M$10)+(EA$6&gt;Rollover!$Z$10)+(EA$6&gt;Rollover!$AM$10)</f>
        <v>2</v>
      </c>
      <c r="EB58" s="114">
        <f>(EB$6&gt;Rollover!$G$10)+(EB$6&gt;Rollover!$M$10)+(EB$6&gt;Rollover!$Z$10)+(EB$6&gt;Rollover!$AM$10)</f>
        <v>2</v>
      </c>
      <c r="EC58" s="114">
        <f>(EC$6&gt;Rollover!$G$10)+(EC$6&gt;Rollover!$M$10)+(EC$6&gt;Rollover!$Z$10)+(EC$6&gt;Rollover!$AM$10)</f>
        <v>2</v>
      </c>
      <c r="ED58" s="114">
        <f>(ED$6&gt;Rollover!$G$10)+(ED$6&gt;Rollover!$M$10)+(ED$6&gt;Rollover!$Z$10)+(ED$6&gt;Rollover!$AM$10)</f>
        <v>2</v>
      </c>
      <c r="EE58" s="114">
        <f>(EE$6&gt;Rollover!$G$10)+(EE$6&gt;Rollover!$M$10)+(EE$6&gt;Rollover!$Z$10)+(EE$6&gt;Rollover!$AM$10)</f>
        <v>2</v>
      </c>
      <c r="EF58" s="114">
        <f>(EF$6&gt;Rollover!$G$10)+(EF$6&gt;Rollover!$M$10)+(EF$6&gt;Rollover!$Z$10)+(EF$6&gt;Rollover!$AM$10)</f>
        <v>2</v>
      </c>
      <c r="EG58" s="114">
        <f>(EG$6&gt;Rollover!$G$10)+(EG$6&gt;Rollover!$M$10)+(EG$6&gt;Rollover!$Z$10)+(EG$6&gt;Rollover!$AM$10)</f>
        <v>2</v>
      </c>
      <c r="EH58" s="114">
        <f>(EH$6&gt;Rollover!$G$10)+(EH$6&gt;Rollover!$M$10)+(EH$6&gt;Rollover!$Z$10)+(EH$6&gt;Rollover!$AM$10)</f>
        <v>2</v>
      </c>
      <c r="EI58" s="114">
        <f>(EI$6&gt;Rollover!$G$10)+(EI$6&gt;Rollover!$M$10)+(EI$6&gt;Rollover!$Z$10)+(EI$6&gt;Rollover!$AM$10)</f>
        <v>2</v>
      </c>
    </row>
    <row r="59">
      <c r="B59" t="s" s="23">
        <v>391</v>
      </c>
      <c r="C59" t="s" s="118">
        <v>15</v>
      </c>
      <c r="D59" t="s" s="118">
        <v>428</v>
      </c>
      <c r="H59" s="114">
        <f>IF(OR(H58=0,H58=4),0,(YEAR(H$6)-YEAR(CHOOSE(H58,Rollover!$K$10,Rollover!$X$10,Rollover!$AK$10)))*12+MONTH(H$6)-MONTH(CHOOSE(H58,Rollover!$K$10,Rollover!$X$10,Rollover!$AK$10)))</f>
        <v>0</v>
      </c>
      <c r="I59" s="114">
        <f>IF(OR(I58=0,I58=4),0,(YEAR(I$6)-YEAR(CHOOSE(I58,Rollover!$K$10,Rollover!$X$10,Rollover!$AK$10)))*12+MONTH(I$6)-MONTH(CHOOSE(I58,Rollover!$K$10,Rollover!$X$10,Rollover!$AK$10)))</f>
        <v>0</v>
      </c>
      <c r="J59" s="114">
        <f>IF(OR(J58=0,J58=4),0,(YEAR(J$6)-YEAR(CHOOSE(J58,Rollover!$K$10,Rollover!$X$10,Rollover!$AK$10)))*12+MONTH(J$6)-MONTH(CHOOSE(J58,Rollover!$K$10,Rollover!$X$10,Rollover!$AK$10)))</f>
        <v>0</v>
      </c>
      <c r="K59" s="114">
        <f>IF(OR(K58=0,K58=4),0,(YEAR(K$6)-YEAR(CHOOSE(K58,Rollover!$K$10,Rollover!$X$10,Rollover!$AK$10)))*12+MONTH(K$6)-MONTH(CHOOSE(K58,Rollover!$K$10,Rollover!$X$10,Rollover!$AK$10)))</f>
        <v>0</v>
      </c>
      <c r="L59" s="114">
        <f>IF(OR(L58=0,L58=4),0,(YEAR(L$6)-YEAR(CHOOSE(L58,Rollover!$K$10,Rollover!$X$10,Rollover!$AK$10)))*12+MONTH(L$6)-MONTH(CHOOSE(L58,Rollover!$K$10,Rollover!$X$10,Rollover!$AK$10)))</f>
        <v>0</v>
      </c>
      <c r="M59" s="114">
        <f>IF(OR(M58=0,M58=4),0,(YEAR(M$6)-YEAR(CHOOSE(M58,Rollover!$K$10,Rollover!$X$10,Rollover!$AK$10)))*12+MONTH(M$6)-MONTH(CHOOSE(M58,Rollover!$K$10,Rollover!$X$10,Rollover!$AK$10)))</f>
        <v>0</v>
      </c>
      <c r="N59" s="114">
        <f>IF(OR(N58=0,N58=4),0,(YEAR(N$6)-YEAR(CHOOSE(N58,Rollover!$K$10,Rollover!$X$10,Rollover!$AK$10)))*12+MONTH(N$6)-MONTH(CHOOSE(N58,Rollover!$K$10,Rollover!$X$10,Rollover!$AK$10)))</f>
        <v>0</v>
      </c>
      <c r="O59" s="114">
        <f>IF(OR(O58=0,O58=4),0,(YEAR(O$6)-YEAR(CHOOSE(O58,Rollover!$K$10,Rollover!$X$10,Rollover!$AK$10)))*12+MONTH(O$6)-MONTH(CHOOSE(O58,Rollover!$K$10,Rollover!$X$10,Rollover!$AK$10)))</f>
        <v>0</v>
      </c>
      <c r="P59" s="114">
        <f>IF(OR(P58=0,P58=4),0,(YEAR(P$6)-YEAR(CHOOSE(P58,Rollover!$K$10,Rollover!$X$10,Rollover!$AK$10)))*12+MONTH(P$6)-MONTH(CHOOSE(P58,Rollover!$K$10,Rollover!$X$10,Rollover!$AK$10)))</f>
        <v>0</v>
      </c>
      <c r="Q59" s="114">
        <f>IF(OR(Q58=0,Q58=4),0,(YEAR(Q$6)-YEAR(CHOOSE(Q58,Rollover!$K$10,Rollover!$X$10,Rollover!$AK$10)))*12+MONTH(Q$6)-MONTH(CHOOSE(Q58,Rollover!$K$10,Rollover!$X$10,Rollover!$AK$10)))</f>
        <v>0</v>
      </c>
      <c r="R59" s="114">
        <f>IF(OR(R58=0,R58=4),0,(YEAR(R$6)-YEAR(CHOOSE(R58,Rollover!$K$10,Rollover!$X$10,Rollover!$AK$10)))*12+MONTH(R$6)-MONTH(CHOOSE(R58,Rollover!$K$10,Rollover!$X$10,Rollover!$AK$10)))</f>
        <v>0</v>
      </c>
      <c r="S59" s="114">
        <f>IF(OR(S58=0,S58=4),0,(YEAR(S$6)-YEAR(CHOOSE(S58,Rollover!$K$10,Rollover!$X$10,Rollover!$AK$10)))*12+MONTH(S$6)-MONTH(CHOOSE(S58,Rollover!$K$10,Rollover!$X$10,Rollover!$AK$10)))</f>
        <v>0</v>
      </c>
      <c r="T59" s="114">
        <f>IF(OR(T58=0,T58=4),0,(YEAR(T$6)-YEAR(CHOOSE(T58,Rollover!$K$10,Rollover!$X$10,Rollover!$AK$10)))*12+MONTH(T$6)-MONTH(CHOOSE(T58,Rollover!$K$10,Rollover!$X$10,Rollover!$AK$10)))</f>
        <v>0</v>
      </c>
      <c r="U59" s="114">
        <f>IF(OR(U58=0,U58=4),0,(YEAR(U$6)-YEAR(CHOOSE(U58,Rollover!$K$10,Rollover!$X$10,Rollover!$AK$10)))*12+MONTH(U$6)-MONTH(CHOOSE(U58,Rollover!$K$10,Rollover!$X$10,Rollover!$AK$10)))</f>
        <v>1</v>
      </c>
      <c r="V59" s="114">
        <f>IF(OR(V58=0,V58=4),0,(YEAR(V$6)-YEAR(CHOOSE(V58,Rollover!$K$10,Rollover!$X$10,Rollover!$AK$10)))*12+MONTH(V$6)-MONTH(CHOOSE(V58,Rollover!$K$10,Rollover!$X$10,Rollover!$AK$10)))</f>
        <v>2</v>
      </c>
      <c r="W59" s="114">
        <f>IF(OR(W58=0,W58=4),0,(YEAR(W$6)-YEAR(CHOOSE(W58,Rollover!$K$10,Rollover!$X$10,Rollover!$AK$10)))*12+MONTH(W$6)-MONTH(CHOOSE(W58,Rollover!$K$10,Rollover!$X$10,Rollover!$AK$10)))</f>
        <v>3</v>
      </c>
      <c r="X59" s="114">
        <f>IF(OR(X58=0,X58=4),0,(YEAR(X$6)-YEAR(CHOOSE(X58,Rollover!$K$10,Rollover!$X$10,Rollover!$AK$10)))*12+MONTH(X$6)-MONTH(CHOOSE(X58,Rollover!$K$10,Rollover!$X$10,Rollover!$AK$10)))</f>
        <v>4</v>
      </c>
      <c r="Y59" s="114">
        <f>IF(OR(Y58=0,Y58=4),0,(YEAR(Y$6)-YEAR(CHOOSE(Y58,Rollover!$K$10,Rollover!$X$10,Rollover!$AK$10)))*12+MONTH(Y$6)-MONTH(CHOOSE(Y58,Rollover!$K$10,Rollover!$X$10,Rollover!$AK$10)))</f>
        <v>5</v>
      </c>
      <c r="Z59" s="114">
        <f>IF(OR(Z58=0,Z58=4),0,(YEAR(Z$6)-YEAR(CHOOSE(Z58,Rollover!$K$10,Rollover!$X$10,Rollover!$AK$10)))*12+MONTH(Z$6)-MONTH(CHOOSE(Z58,Rollover!$K$10,Rollover!$X$10,Rollover!$AK$10)))</f>
        <v>6</v>
      </c>
      <c r="AA59" s="114">
        <f>IF(OR(AA58=0,AA58=4),0,(YEAR(AA$6)-YEAR(CHOOSE(AA58,Rollover!$K$10,Rollover!$X$10,Rollover!$AK$10)))*12+MONTH(AA$6)-MONTH(CHOOSE(AA58,Rollover!$K$10,Rollover!$X$10,Rollover!$AK$10)))</f>
        <v>7</v>
      </c>
      <c r="AB59" s="114">
        <f>IF(OR(AB58=0,AB58=4),0,(YEAR(AB$6)-YEAR(CHOOSE(AB58,Rollover!$K$10,Rollover!$X$10,Rollover!$AK$10)))*12+MONTH(AB$6)-MONTH(CHOOSE(AB58,Rollover!$K$10,Rollover!$X$10,Rollover!$AK$10)))</f>
        <v>8</v>
      </c>
      <c r="AC59" s="114">
        <f>IF(OR(AC58=0,AC58=4),0,(YEAR(AC$6)-YEAR(CHOOSE(AC58,Rollover!$K$10,Rollover!$X$10,Rollover!$AK$10)))*12+MONTH(AC$6)-MONTH(CHOOSE(AC58,Rollover!$K$10,Rollover!$X$10,Rollover!$AK$10)))</f>
        <v>9</v>
      </c>
      <c r="AD59" s="114">
        <f>IF(OR(AD58=0,AD58=4),0,(YEAR(AD$6)-YEAR(CHOOSE(AD58,Rollover!$K$10,Rollover!$X$10,Rollover!$AK$10)))*12+MONTH(AD$6)-MONTH(CHOOSE(AD58,Rollover!$K$10,Rollover!$X$10,Rollover!$AK$10)))</f>
        <v>10</v>
      </c>
      <c r="AE59" s="114">
        <f>IF(OR(AE58=0,AE58=4),0,(YEAR(AE$6)-YEAR(CHOOSE(AE58,Rollover!$K$10,Rollover!$X$10,Rollover!$AK$10)))*12+MONTH(AE$6)-MONTH(CHOOSE(AE58,Rollover!$K$10,Rollover!$X$10,Rollover!$AK$10)))</f>
        <v>11</v>
      </c>
      <c r="AF59" s="114">
        <f>IF(OR(AF58=0,AF58=4),0,(YEAR(AF$6)-YEAR(CHOOSE(AF58,Rollover!$K$10,Rollover!$X$10,Rollover!$AK$10)))*12+MONTH(AF$6)-MONTH(CHOOSE(AF58,Rollover!$K$10,Rollover!$X$10,Rollover!$AK$10)))</f>
        <v>12</v>
      </c>
      <c r="AG59" s="114">
        <f>IF(OR(AG58=0,AG58=4),0,(YEAR(AG$6)-YEAR(CHOOSE(AG58,Rollover!$K$10,Rollover!$X$10,Rollover!$AK$10)))*12+MONTH(AG$6)-MONTH(CHOOSE(AG58,Rollover!$K$10,Rollover!$X$10,Rollover!$AK$10)))</f>
        <v>13</v>
      </c>
      <c r="AH59" s="114">
        <f>IF(OR(AH58=0,AH58=4),0,(YEAR(AH$6)-YEAR(CHOOSE(AH58,Rollover!$K$10,Rollover!$X$10,Rollover!$AK$10)))*12+MONTH(AH$6)-MONTH(CHOOSE(AH58,Rollover!$K$10,Rollover!$X$10,Rollover!$AK$10)))</f>
        <v>14</v>
      </c>
      <c r="AI59" s="114">
        <f>IF(OR(AI58=0,AI58=4),0,(YEAR(AI$6)-YEAR(CHOOSE(AI58,Rollover!$K$10,Rollover!$X$10,Rollover!$AK$10)))*12+MONTH(AI$6)-MONTH(CHOOSE(AI58,Rollover!$K$10,Rollover!$X$10,Rollover!$AK$10)))</f>
        <v>15</v>
      </c>
      <c r="AJ59" s="114">
        <f>IF(OR(AJ58=0,AJ58=4),0,(YEAR(AJ$6)-YEAR(CHOOSE(AJ58,Rollover!$K$10,Rollover!$X$10,Rollover!$AK$10)))*12+MONTH(AJ$6)-MONTH(CHOOSE(AJ58,Rollover!$K$10,Rollover!$X$10,Rollover!$AK$10)))</f>
        <v>16</v>
      </c>
      <c r="AK59" s="114">
        <f>IF(OR(AK58=0,AK58=4),0,(YEAR(AK$6)-YEAR(CHOOSE(AK58,Rollover!$K$10,Rollover!$X$10,Rollover!$AK$10)))*12+MONTH(AK$6)-MONTH(CHOOSE(AK58,Rollover!$K$10,Rollover!$X$10,Rollover!$AK$10)))</f>
        <v>17</v>
      </c>
      <c r="AL59" s="114">
        <f>IF(OR(AL58=0,AL58=4),0,(YEAR(AL$6)-YEAR(CHOOSE(AL58,Rollover!$K$10,Rollover!$X$10,Rollover!$AK$10)))*12+MONTH(AL$6)-MONTH(CHOOSE(AL58,Rollover!$K$10,Rollover!$X$10,Rollover!$AK$10)))</f>
        <v>18</v>
      </c>
      <c r="AM59" s="114">
        <f>IF(OR(AM58=0,AM58=4),0,(YEAR(AM$6)-YEAR(CHOOSE(AM58,Rollover!$K$10,Rollover!$X$10,Rollover!$AK$10)))*12+MONTH(AM$6)-MONTH(CHOOSE(AM58,Rollover!$K$10,Rollover!$X$10,Rollover!$AK$10)))</f>
        <v>19</v>
      </c>
      <c r="AN59" s="114">
        <f>IF(OR(AN58=0,AN58=4),0,(YEAR(AN$6)-YEAR(CHOOSE(AN58,Rollover!$K$10,Rollover!$X$10,Rollover!$AK$10)))*12+MONTH(AN$6)-MONTH(CHOOSE(AN58,Rollover!$K$10,Rollover!$X$10,Rollover!$AK$10)))</f>
        <v>20</v>
      </c>
      <c r="AO59" s="114">
        <f>IF(OR(AO58=0,AO58=4),0,(YEAR(AO$6)-YEAR(CHOOSE(AO58,Rollover!$K$10,Rollover!$X$10,Rollover!$AK$10)))*12+MONTH(AO$6)-MONTH(CHOOSE(AO58,Rollover!$K$10,Rollover!$X$10,Rollover!$AK$10)))</f>
        <v>21</v>
      </c>
      <c r="AP59" s="114">
        <f>IF(OR(AP58=0,AP58=4),0,(YEAR(AP$6)-YEAR(CHOOSE(AP58,Rollover!$K$10,Rollover!$X$10,Rollover!$AK$10)))*12+MONTH(AP$6)-MONTH(CHOOSE(AP58,Rollover!$K$10,Rollover!$X$10,Rollover!$AK$10)))</f>
        <v>22</v>
      </c>
      <c r="AQ59" s="114">
        <f>IF(OR(AQ58=0,AQ58=4),0,(YEAR(AQ$6)-YEAR(CHOOSE(AQ58,Rollover!$K$10,Rollover!$X$10,Rollover!$AK$10)))*12+MONTH(AQ$6)-MONTH(CHOOSE(AQ58,Rollover!$K$10,Rollover!$X$10,Rollover!$AK$10)))</f>
        <v>23</v>
      </c>
      <c r="AR59" s="114">
        <f>IF(OR(AR58=0,AR58=4),0,(YEAR(AR$6)-YEAR(CHOOSE(AR58,Rollover!$K$10,Rollover!$X$10,Rollover!$AK$10)))*12+MONTH(AR$6)-MONTH(CHOOSE(AR58,Rollover!$K$10,Rollover!$X$10,Rollover!$AK$10)))</f>
        <v>24</v>
      </c>
      <c r="AS59" s="114">
        <f>IF(OR(AS58=0,AS58=4),0,(YEAR(AS$6)-YEAR(CHOOSE(AS58,Rollover!$K$10,Rollover!$X$10,Rollover!$AK$10)))*12+MONTH(AS$6)-MONTH(CHOOSE(AS58,Rollover!$K$10,Rollover!$X$10,Rollover!$AK$10)))</f>
        <v>25</v>
      </c>
      <c r="AT59" s="114">
        <f>IF(OR(AT58=0,AT58=4),0,(YEAR(AT$6)-YEAR(CHOOSE(AT58,Rollover!$K$10,Rollover!$X$10,Rollover!$AK$10)))*12+MONTH(AT$6)-MONTH(CHOOSE(AT58,Rollover!$K$10,Rollover!$X$10,Rollover!$AK$10)))</f>
        <v>26</v>
      </c>
      <c r="AU59" s="114">
        <f>IF(OR(AU58=0,AU58=4),0,(YEAR(AU$6)-YEAR(CHOOSE(AU58,Rollover!$K$10,Rollover!$X$10,Rollover!$AK$10)))*12+MONTH(AU$6)-MONTH(CHOOSE(AU58,Rollover!$K$10,Rollover!$X$10,Rollover!$AK$10)))</f>
        <v>27</v>
      </c>
      <c r="AV59" s="114">
        <f>IF(OR(AV58=0,AV58=4),0,(YEAR(AV$6)-YEAR(CHOOSE(AV58,Rollover!$K$10,Rollover!$X$10,Rollover!$AK$10)))*12+MONTH(AV$6)-MONTH(CHOOSE(AV58,Rollover!$K$10,Rollover!$X$10,Rollover!$AK$10)))</f>
        <v>28</v>
      </c>
      <c r="AW59" s="114">
        <f>IF(OR(AW58=0,AW58=4),0,(YEAR(AW$6)-YEAR(CHOOSE(AW58,Rollover!$K$10,Rollover!$X$10,Rollover!$AK$10)))*12+MONTH(AW$6)-MONTH(CHOOSE(AW58,Rollover!$K$10,Rollover!$X$10,Rollover!$AK$10)))</f>
        <v>29</v>
      </c>
      <c r="AX59" s="114">
        <f>IF(OR(AX58=0,AX58=4),0,(YEAR(AX$6)-YEAR(CHOOSE(AX58,Rollover!$K$10,Rollover!$X$10,Rollover!$AK$10)))*12+MONTH(AX$6)-MONTH(CHOOSE(AX58,Rollover!$K$10,Rollover!$X$10,Rollover!$AK$10)))</f>
        <v>30</v>
      </c>
      <c r="AY59" s="114">
        <f>IF(OR(AY58=0,AY58=4),0,(YEAR(AY$6)-YEAR(CHOOSE(AY58,Rollover!$K$10,Rollover!$X$10,Rollover!$AK$10)))*12+MONTH(AY$6)-MONTH(CHOOSE(AY58,Rollover!$K$10,Rollover!$X$10,Rollover!$AK$10)))</f>
        <v>31</v>
      </c>
      <c r="AZ59" s="114">
        <f>IF(OR(AZ58=0,AZ58=4),0,(YEAR(AZ$6)-YEAR(CHOOSE(AZ58,Rollover!$K$10,Rollover!$X$10,Rollover!$AK$10)))*12+MONTH(AZ$6)-MONTH(CHOOSE(AZ58,Rollover!$K$10,Rollover!$X$10,Rollover!$AK$10)))</f>
        <v>32</v>
      </c>
      <c r="BA59" s="114">
        <f>IF(OR(BA58=0,BA58=4),0,(YEAR(BA$6)-YEAR(CHOOSE(BA58,Rollover!$K$10,Rollover!$X$10,Rollover!$AK$10)))*12+MONTH(BA$6)-MONTH(CHOOSE(BA58,Rollover!$K$10,Rollover!$X$10,Rollover!$AK$10)))</f>
        <v>33</v>
      </c>
      <c r="BB59" s="114">
        <f>IF(OR(BB58=0,BB58=4),0,(YEAR(BB$6)-YEAR(CHOOSE(BB58,Rollover!$K$10,Rollover!$X$10,Rollover!$AK$10)))*12+MONTH(BB$6)-MONTH(CHOOSE(BB58,Rollover!$K$10,Rollover!$X$10,Rollover!$AK$10)))</f>
        <v>34</v>
      </c>
      <c r="BC59" s="114">
        <f>IF(OR(BC58=0,BC58=4),0,(YEAR(BC$6)-YEAR(CHOOSE(BC58,Rollover!$K$10,Rollover!$X$10,Rollover!$AK$10)))*12+MONTH(BC$6)-MONTH(CHOOSE(BC58,Rollover!$K$10,Rollover!$X$10,Rollover!$AK$10)))</f>
        <v>35</v>
      </c>
      <c r="BD59" s="114">
        <f>IF(OR(BD58=0,BD58=4),0,(YEAR(BD$6)-YEAR(CHOOSE(BD58,Rollover!$K$10,Rollover!$X$10,Rollover!$AK$10)))*12+MONTH(BD$6)-MONTH(CHOOSE(BD58,Rollover!$K$10,Rollover!$X$10,Rollover!$AK$10)))</f>
        <v>36</v>
      </c>
      <c r="BE59" s="114">
        <f>IF(OR(BE58=0,BE58=4),0,(YEAR(BE$6)-YEAR(CHOOSE(BE58,Rollover!$K$10,Rollover!$X$10,Rollover!$AK$10)))*12+MONTH(BE$6)-MONTH(CHOOSE(BE58,Rollover!$K$10,Rollover!$X$10,Rollover!$AK$10)))</f>
        <v>37</v>
      </c>
      <c r="BF59" s="114">
        <f>IF(OR(BF58=0,BF58=4),0,(YEAR(BF$6)-YEAR(CHOOSE(BF58,Rollover!$K$10,Rollover!$X$10,Rollover!$AK$10)))*12+MONTH(BF$6)-MONTH(CHOOSE(BF58,Rollover!$K$10,Rollover!$X$10,Rollover!$AK$10)))</f>
        <v>38</v>
      </c>
      <c r="BG59" s="114">
        <f>IF(OR(BG58=0,BG58=4),0,(YEAR(BG$6)-YEAR(CHOOSE(BG58,Rollover!$K$10,Rollover!$X$10,Rollover!$AK$10)))*12+MONTH(BG$6)-MONTH(CHOOSE(BG58,Rollover!$K$10,Rollover!$X$10,Rollover!$AK$10)))</f>
        <v>39</v>
      </c>
      <c r="BH59" s="114">
        <f>IF(OR(BH58=0,BH58=4),0,(YEAR(BH$6)-YEAR(CHOOSE(BH58,Rollover!$K$10,Rollover!$X$10,Rollover!$AK$10)))*12+MONTH(BH$6)-MONTH(CHOOSE(BH58,Rollover!$K$10,Rollover!$X$10,Rollover!$AK$10)))</f>
        <v>40</v>
      </c>
      <c r="BI59" s="114">
        <f>IF(OR(BI58=0,BI58=4),0,(YEAR(BI$6)-YEAR(CHOOSE(BI58,Rollover!$K$10,Rollover!$X$10,Rollover!$AK$10)))*12+MONTH(BI$6)-MONTH(CHOOSE(BI58,Rollover!$K$10,Rollover!$X$10,Rollover!$AK$10)))</f>
        <v>41</v>
      </c>
      <c r="BJ59" s="114">
        <f>IF(OR(BJ58=0,BJ58=4),0,(YEAR(BJ$6)-YEAR(CHOOSE(BJ58,Rollover!$K$10,Rollover!$X$10,Rollover!$AK$10)))*12+MONTH(BJ$6)-MONTH(CHOOSE(BJ58,Rollover!$K$10,Rollover!$X$10,Rollover!$AK$10)))</f>
        <v>42</v>
      </c>
      <c r="BK59" s="114">
        <f>IF(OR(BK58=0,BK58=4),0,(YEAR(BK$6)-YEAR(CHOOSE(BK58,Rollover!$K$10,Rollover!$X$10,Rollover!$AK$10)))*12+MONTH(BK$6)-MONTH(CHOOSE(BK58,Rollover!$K$10,Rollover!$X$10,Rollover!$AK$10)))</f>
        <v>43</v>
      </c>
      <c r="BL59" s="114">
        <f>IF(OR(BL58=0,BL58=4),0,(YEAR(BL$6)-YEAR(CHOOSE(BL58,Rollover!$K$10,Rollover!$X$10,Rollover!$AK$10)))*12+MONTH(BL$6)-MONTH(CHOOSE(BL58,Rollover!$K$10,Rollover!$X$10,Rollover!$AK$10)))</f>
        <v>44</v>
      </c>
      <c r="BM59" s="114">
        <f>IF(OR(BM58=0,BM58=4),0,(YEAR(BM$6)-YEAR(CHOOSE(BM58,Rollover!$K$10,Rollover!$X$10,Rollover!$AK$10)))*12+MONTH(BM$6)-MONTH(CHOOSE(BM58,Rollover!$K$10,Rollover!$X$10,Rollover!$AK$10)))</f>
        <v>45</v>
      </c>
      <c r="BN59" s="114">
        <f>IF(OR(BN58=0,BN58=4),0,(YEAR(BN$6)-YEAR(CHOOSE(BN58,Rollover!$K$10,Rollover!$X$10,Rollover!$AK$10)))*12+MONTH(BN$6)-MONTH(CHOOSE(BN58,Rollover!$K$10,Rollover!$X$10,Rollover!$AK$10)))</f>
        <v>46</v>
      </c>
      <c r="BO59" s="114">
        <f>IF(OR(BO58=0,BO58=4),0,(YEAR(BO$6)-YEAR(CHOOSE(BO58,Rollover!$K$10,Rollover!$X$10,Rollover!$AK$10)))*12+MONTH(BO$6)-MONTH(CHOOSE(BO58,Rollover!$K$10,Rollover!$X$10,Rollover!$AK$10)))</f>
        <v>47</v>
      </c>
      <c r="BP59" s="114">
        <f>IF(OR(BP58=0,BP58=4),0,(YEAR(BP$6)-YEAR(CHOOSE(BP58,Rollover!$K$10,Rollover!$X$10,Rollover!$AK$10)))*12+MONTH(BP$6)-MONTH(CHOOSE(BP58,Rollover!$K$10,Rollover!$X$10,Rollover!$AK$10)))</f>
        <v>48</v>
      </c>
      <c r="BQ59" s="114">
        <f>IF(OR(BQ58=0,BQ58=4),0,(YEAR(BQ$6)-YEAR(CHOOSE(BQ58,Rollover!$K$10,Rollover!$X$10,Rollover!$AK$10)))*12+MONTH(BQ$6)-MONTH(CHOOSE(BQ58,Rollover!$K$10,Rollover!$X$10,Rollover!$AK$10)))</f>
        <v>49</v>
      </c>
      <c r="BR59" s="114">
        <f>IF(OR(BR58=0,BR58=4),0,(YEAR(BR$6)-YEAR(CHOOSE(BR58,Rollover!$K$10,Rollover!$X$10,Rollover!$AK$10)))*12+MONTH(BR$6)-MONTH(CHOOSE(BR58,Rollover!$K$10,Rollover!$X$10,Rollover!$AK$10)))</f>
        <v>50</v>
      </c>
      <c r="BS59" s="114">
        <f>IF(OR(BS58=0,BS58=4),0,(YEAR(BS$6)-YEAR(CHOOSE(BS58,Rollover!$K$10,Rollover!$X$10,Rollover!$AK$10)))*12+MONTH(BS$6)-MONTH(CHOOSE(BS58,Rollover!$K$10,Rollover!$X$10,Rollover!$AK$10)))</f>
        <v>51</v>
      </c>
      <c r="BT59" s="114">
        <f>IF(OR(BT58=0,BT58=4),0,(YEAR(BT$6)-YEAR(CHOOSE(BT58,Rollover!$K$10,Rollover!$X$10,Rollover!$AK$10)))*12+MONTH(BT$6)-MONTH(CHOOSE(BT58,Rollover!$K$10,Rollover!$X$10,Rollover!$AK$10)))</f>
        <v>52</v>
      </c>
      <c r="BU59" s="114">
        <f>IF(OR(BU58=0,BU58=4),0,(YEAR(BU$6)-YEAR(CHOOSE(BU58,Rollover!$K$10,Rollover!$X$10,Rollover!$AK$10)))*12+MONTH(BU$6)-MONTH(CHOOSE(BU58,Rollover!$K$10,Rollover!$X$10,Rollover!$AK$10)))</f>
        <v>53</v>
      </c>
      <c r="BV59" s="114">
        <f>IF(OR(BV58=0,BV58=4),0,(YEAR(BV$6)-YEAR(CHOOSE(BV58,Rollover!$K$10,Rollover!$X$10,Rollover!$AK$10)))*12+MONTH(BV$6)-MONTH(CHOOSE(BV58,Rollover!$K$10,Rollover!$X$10,Rollover!$AK$10)))</f>
        <v>54</v>
      </c>
      <c r="BW59" s="114">
        <f>IF(OR(BW58=0,BW58=4),0,(YEAR(BW$6)-YEAR(CHOOSE(BW58,Rollover!$K$10,Rollover!$X$10,Rollover!$AK$10)))*12+MONTH(BW$6)-MONTH(CHOOSE(BW58,Rollover!$K$10,Rollover!$X$10,Rollover!$AK$10)))</f>
        <v>55</v>
      </c>
      <c r="BX59" s="114">
        <f>IF(OR(BX58=0,BX58=4),0,(YEAR(BX$6)-YEAR(CHOOSE(BX58,Rollover!$K$10,Rollover!$X$10,Rollover!$AK$10)))*12+MONTH(BX$6)-MONTH(CHOOSE(BX58,Rollover!$K$10,Rollover!$X$10,Rollover!$AK$10)))</f>
        <v>56</v>
      </c>
      <c r="BY59" s="114">
        <f>IF(OR(BY58=0,BY58=4),0,(YEAR(BY$6)-YEAR(CHOOSE(BY58,Rollover!$K$10,Rollover!$X$10,Rollover!$AK$10)))*12+MONTH(BY$6)-MONTH(CHOOSE(BY58,Rollover!$K$10,Rollover!$X$10,Rollover!$AK$10)))</f>
        <v>57</v>
      </c>
      <c r="BZ59" s="114">
        <f>IF(OR(BZ58=0,BZ58=4),0,(YEAR(BZ$6)-YEAR(CHOOSE(BZ58,Rollover!$K$10,Rollover!$X$10,Rollover!$AK$10)))*12+MONTH(BZ$6)-MONTH(CHOOSE(BZ58,Rollover!$K$10,Rollover!$X$10,Rollover!$AK$10)))</f>
        <v>58</v>
      </c>
      <c r="CA59" s="114">
        <f>IF(OR(CA58=0,CA58=4),0,(YEAR(CA$6)-YEAR(CHOOSE(CA58,Rollover!$K$10,Rollover!$X$10,Rollover!$AK$10)))*12+MONTH(CA$6)-MONTH(CHOOSE(CA58,Rollover!$K$10,Rollover!$X$10,Rollover!$AK$10)))</f>
        <v>59</v>
      </c>
      <c r="CB59" s="114">
        <f>IF(OR(CB58=0,CB58=4),0,(YEAR(CB$6)-YEAR(CHOOSE(CB58,Rollover!$K$10,Rollover!$X$10,Rollover!$AK$10)))*12+MONTH(CB$6)-MONTH(CHOOSE(CB58,Rollover!$K$10,Rollover!$X$10,Rollover!$AK$10)))</f>
        <v>-2</v>
      </c>
      <c r="CC59" s="114">
        <f>IF(OR(CC58=0,CC58=4),0,(YEAR(CC$6)-YEAR(CHOOSE(CC58,Rollover!$K$10,Rollover!$X$10,Rollover!$AK$10)))*12+MONTH(CC$6)-MONTH(CHOOSE(CC58,Rollover!$K$10,Rollover!$X$10,Rollover!$AK$10)))</f>
        <v>-1</v>
      </c>
      <c r="CD59" s="114">
        <f>IF(OR(CD58=0,CD58=4),0,(YEAR(CD$6)-YEAR(CHOOSE(CD58,Rollover!$K$10,Rollover!$X$10,Rollover!$AK$10)))*12+MONTH(CD$6)-MONTH(CHOOSE(CD58,Rollover!$K$10,Rollover!$X$10,Rollover!$AK$10)))</f>
        <v>0</v>
      </c>
      <c r="CE59" s="114">
        <f>IF(OR(CE58=0,CE58=4),0,(YEAR(CE$6)-YEAR(CHOOSE(CE58,Rollover!$K$10,Rollover!$X$10,Rollover!$AK$10)))*12+MONTH(CE$6)-MONTH(CHOOSE(CE58,Rollover!$K$10,Rollover!$X$10,Rollover!$AK$10)))</f>
        <v>1</v>
      </c>
      <c r="CF59" s="114">
        <f>IF(OR(CF58=0,CF58=4),0,(YEAR(CF$6)-YEAR(CHOOSE(CF58,Rollover!$K$10,Rollover!$X$10,Rollover!$AK$10)))*12+MONTH(CF$6)-MONTH(CHOOSE(CF58,Rollover!$K$10,Rollover!$X$10,Rollover!$AK$10)))</f>
        <v>2</v>
      </c>
      <c r="CG59" s="114">
        <f>IF(OR(CG58=0,CG58=4),0,(YEAR(CG$6)-YEAR(CHOOSE(CG58,Rollover!$K$10,Rollover!$X$10,Rollover!$AK$10)))*12+MONTH(CG$6)-MONTH(CHOOSE(CG58,Rollover!$K$10,Rollover!$X$10,Rollover!$AK$10)))</f>
        <v>3</v>
      </c>
      <c r="CH59" s="114">
        <f>IF(OR(CH58=0,CH58=4),0,(YEAR(CH$6)-YEAR(CHOOSE(CH58,Rollover!$K$10,Rollover!$X$10,Rollover!$AK$10)))*12+MONTH(CH$6)-MONTH(CHOOSE(CH58,Rollover!$K$10,Rollover!$X$10,Rollover!$AK$10)))</f>
        <v>4</v>
      </c>
      <c r="CI59" s="114">
        <f>IF(OR(CI58=0,CI58=4),0,(YEAR(CI$6)-YEAR(CHOOSE(CI58,Rollover!$K$10,Rollover!$X$10,Rollover!$AK$10)))*12+MONTH(CI$6)-MONTH(CHOOSE(CI58,Rollover!$K$10,Rollover!$X$10,Rollover!$AK$10)))</f>
        <v>5</v>
      </c>
      <c r="CJ59" s="114">
        <f>IF(OR(CJ58=0,CJ58=4),0,(YEAR(CJ$6)-YEAR(CHOOSE(CJ58,Rollover!$K$10,Rollover!$X$10,Rollover!$AK$10)))*12+MONTH(CJ$6)-MONTH(CHOOSE(CJ58,Rollover!$K$10,Rollover!$X$10,Rollover!$AK$10)))</f>
        <v>6</v>
      </c>
      <c r="CK59" s="114">
        <f>IF(OR(CK58=0,CK58=4),0,(YEAR(CK$6)-YEAR(CHOOSE(CK58,Rollover!$K$10,Rollover!$X$10,Rollover!$AK$10)))*12+MONTH(CK$6)-MONTH(CHOOSE(CK58,Rollover!$K$10,Rollover!$X$10,Rollover!$AK$10)))</f>
        <v>7</v>
      </c>
      <c r="CL59" s="114">
        <f>IF(OR(CL58=0,CL58=4),0,(YEAR(CL$6)-YEAR(CHOOSE(CL58,Rollover!$K$10,Rollover!$X$10,Rollover!$AK$10)))*12+MONTH(CL$6)-MONTH(CHOOSE(CL58,Rollover!$K$10,Rollover!$X$10,Rollover!$AK$10)))</f>
        <v>8</v>
      </c>
      <c r="CM59" s="114">
        <f>IF(OR(CM58=0,CM58=4),0,(YEAR(CM$6)-YEAR(CHOOSE(CM58,Rollover!$K$10,Rollover!$X$10,Rollover!$AK$10)))*12+MONTH(CM$6)-MONTH(CHOOSE(CM58,Rollover!$K$10,Rollover!$X$10,Rollover!$AK$10)))</f>
        <v>9</v>
      </c>
      <c r="CN59" s="114">
        <f>IF(OR(CN58=0,CN58=4),0,(YEAR(CN$6)-YEAR(CHOOSE(CN58,Rollover!$K$10,Rollover!$X$10,Rollover!$AK$10)))*12+MONTH(CN$6)-MONTH(CHOOSE(CN58,Rollover!$K$10,Rollover!$X$10,Rollover!$AK$10)))</f>
        <v>10</v>
      </c>
      <c r="CO59" s="114">
        <f>IF(OR(CO58=0,CO58=4),0,(YEAR(CO$6)-YEAR(CHOOSE(CO58,Rollover!$K$10,Rollover!$X$10,Rollover!$AK$10)))*12+MONTH(CO$6)-MONTH(CHOOSE(CO58,Rollover!$K$10,Rollover!$X$10,Rollover!$AK$10)))</f>
        <v>11</v>
      </c>
      <c r="CP59" s="114">
        <f>IF(OR(CP58=0,CP58=4),0,(YEAR(CP$6)-YEAR(CHOOSE(CP58,Rollover!$K$10,Rollover!$X$10,Rollover!$AK$10)))*12+MONTH(CP$6)-MONTH(CHOOSE(CP58,Rollover!$K$10,Rollover!$X$10,Rollover!$AK$10)))</f>
        <v>12</v>
      </c>
      <c r="CQ59" s="114">
        <f>IF(OR(CQ58=0,CQ58=4),0,(YEAR(CQ$6)-YEAR(CHOOSE(CQ58,Rollover!$K$10,Rollover!$X$10,Rollover!$AK$10)))*12+MONTH(CQ$6)-MONTH(CHOOSE(CQ58,Rollover!$K$10,Rollover!$X$10,Rollover!$AK$10)))</f>
        <v>13</v>
      </c>
      <c r="CR59" s="114">
        <f>IF(OR(CR58=0,CR58=4),0,(YEAR(CR$6)-YEAR(CHOOSE(CR58,Rollover!$K$10,Rollover!$X$10,Rollover!$AK$10)))*12+MONTH(CR$6)-MONTH(CHOOSE(CR58,Rollover!$K$10,Rollover!$X$10,Rollover!$AK$10)))</f>
        <v>14</v>
      </c>
      <c r="CS59" s="114">
        <f>IF(OR(CS58=0,CS58=4),0,(YEAR(CS$6)-YEAR(CHOOSE(CS58,Rollover!$K$10,Rollover!$X$10,Rollover!$AK$10)))*12+MONTH(CS$6)-MONTH(CHOOSE(CS58,Rollover!$K$10,Rollover!$X$10,Rollover!$AK$10)))</f>
        <v>15</v>
      </c>
      <c r="CT59" s="114">
        <f>IF(OR(CT58=0,CT58=4),0,(YEAR(CT$6)-YEAR(CHOOSE(CT58,Rollover!$K$10,Rollover!$X$10,Rollover!$AK$10)))*12+MONTH(CT$6)-MONTH(CHOOSE(CT58,Rollover!$K$10,Rollover!$X$10,Rollover!$AK$10)))</f>
        <v>16</v>
      </c>
      <c r="CU59" s="114">
        <f>IF(OR(CU58=0,CU58=4),0,(YEAR(CU$6)-YEAR(CHOOSE(CU58,Rollover!$K$10,Rollover!$X$10,Rollover!$AK$10)))*12+MONTH(CU$6)-MONTH(CHOOSE(CU58,Rollover!$K$10,Rollover!$X$10,Rollover!$AK$10)))</f>
        <v>17</v>
      </c>
      <c r="CV59" s="114">
        <f>IF(OR(CV58=0,CV58=4),0,(YEAR(CV$6)-YEAR(CHOOSE(CV58,Rollover!$K$10,Rollover!$X$10,Rollover!$AK$10)))*12+MONTH(CV$6)-MONTH(CHOOSE(CV58,Rollover!$K$10,Rollover!$X$10,Rollover!$AK$10)))</f>
        <v>18</v>
      </c>
      <c r="CW59" s="114">
        <f>IF(OR(CW58=0,CW58=4),0,(YEAR(CW$6)-YEAR(CHOOSE(CW58,Rollover!$K$10,Rollover!$X$10,Rollover!$AK$10)))*12+MONTH(CW$6)-MONTH(CHOOSE(CW58,Rollover!$K$10,Rollover!$X$10,Rollover!$AK$10)))</f>
        <v>19</v>
      </c>
      <c r="CX59" s="114">
        <f>IF(OR(CX58=0,CX58=4),0,(YEAR(CX$6)-YEAR(CHOOSE(CX58,Rollover!$K$10,Rollover!$X$10,Rollover!$AK$10)))*12+MONTH(CX$6)-MONTH(CHOOSE(CX58,Rollover!$K$10,Rollover!$X$10,Rollover!$AK$10)))</f>
        <v>20</v>
      </c>
      <c r="CY59" s="114">
        <f>IF(OR(CY58=0,CY58=4),0,(YEAR(CY$6)-YEAR(CHOOSE(CY58,Rollover!$K$10,Rollover!$X$10,Rollover!$AK$10)))*12+MONTH(CY$6)-MONTH(CHOOSE(CY58,Rollover!$K$10,Rollover!$X$10,Rollover!$AK$10)))</f>
        <v>21</v>
      </c>
      <c r="CZ59" s="114">
        <f>IF(OR(CZ58=0,CZ58=4),0,(YEAR(CZ$6)-YEAR(CHOOSE(CZ58,Rollover!$K$10,Rollover!$X$10,Rollover!$AK$10)))*12+MONTH(CZ$6)-MONTH(CHOOSE(CZ58,Rollover!$K$10,Rollover!$X$10,Rollover!$AK$10)))</f>
        <v>22</v>
      </c>
      <c r="DA59" s="114">
        <f>IF(OR(DA58=0,DA58=4),0,(YEAR(DA$6)-YEAR(CHOOSE(DA58,Rollover!$K$10,Rollover!$X$10,Rollover!$AK$10)))*12+MONTH(DA$6)-MONTH(CHOOSE(DA58,Rollover!$K$10,Rollover!$X$10,Rollover!$AK$10)))</f>
        <v>23</v>
      </c>
      <c r="DB59" s="114">
        <f>IF(OR(DB58=0,DB58=4),0,(YEAR(DB$6)-YEAR(CHOOSE(DB58,Rollover!$K$10,Rollover!$X$10,Rollover!$AK$10)))*12+MONTH(DB$6)-MONTH(CHOOSE(DB58,Rollover!$K$10,Rollover!$X$10,Rollover!$AK$10)))</f>
        <v>24</v>
      </c>
      <c r="DC59" s="114">
        <f>IF(OR(DC58=0,DC58=4),0,(YEAR(DC$6)-YEAR(CHOOSE(DC58,Rollover!$K$10,Rollover!$X$10,Rollover!$AK$10)))*12+MONTH(DC$6)-MONTH(CHOOSE(DC58,Rollover!$K$10,Rollover!$X$10,Rollover!$AK$10)))</f>
        <v>25</v>
      </c>
      <c r="DD59" s="114">
        <f>IF(OR(DD58=0,DD58=4),0,(YEAR(DD$6)-YEAR(CHOOSE(DD58,Rollover!$K$10,Rollover!$X$10,Rollover!$AK$10)))*12+MONTH(DD$6)-MONTH(CHOOSE(DD58,Rollover!$K$10,Rollover!$X$10,Rollover!$AK$10)))</f>
        <v>26</v>
      </c>
      <c r="DE59" s="114">
        <f>IF(OR(DE58=0,DE58=4),0,(YEAR(DE$6)-YEAR(CHOOSE(DE58,Rollover!$K$10,Rollover!$X$10,Rollover!$AK$10)))*12+MONTH(DE$6)-MONTH(CHOOSE(DE58,Rollover!$K$10,Rollover!$X$10,Rollover!$AK$10)))</f>
        <v>27</v>
      </c>
      <c r="DF59" s="114">
        <f>IF(OR(DF58=0,DF58=4),0,(YEAR(DF$6)-YEAR(CHOOSE(DF58,Rollover!$K$10,Rollover!$X$10,Rollover!$AK$10)))*12+MONTH(DF$6)-MONTH(CHOOSE(DF58,Rollover!$K$10,Rollover!$X$10,Rollover!$AK$10)))</f>
        <v>28</v>
      </c>
      <c r="DG59" s="114">
        <f>IF(OR(DG58=0,DG58=4),0,(YEAR(DG$6)-YEAR(CHOOSE(DG58,Rollover!$K$10,Rollover!$X$10,Rollover!$AK$10)))*12+MONTH(DG$6)-MONTH(CHOOSE(DG58,Rollover!$K$10,Rollover!$X$10,Rollover!$AK$10)))</f>
        <v>29</v>
      </c>
      <c r="DH59" s="114">
        <f>IF(OR(DH58=0,DH58=4),0,(YEAR(DH$6)-YEAR(CHOOSE(DH58,Rollover!$K$10,Rollover!$X$10,Rollover!$AK$10)))*12+MONTH(DH$6)-MONTH(CHOOSE(DH58,Rollover!$K$10,Rollover!$X$10,Rollover!$AK$10)))</f>
        <v>30</v>
      </c>
      <c r="DI59" s="114">
        <f>IF(OR(DI58=0,DI58=4),0,(YEAR(DI$6)-YEAR(CHOOSE(DI58,Rollover!$K$10,Rollover!$X$10,Rollover!$AK$10)))*12+MONTH(DI$6)-MONTH(CHOOSE(DI58,Rollover!$K$10,Rollover!$X$10,Rollover!$AK$10)))</f>
        <v>31</v>
      </c>
      <c r="DJ59" s="114">
        <f>IF(OR(DJ58=0,DJ58=4),0,(YEAR(DJ$6)-YEAR(CHOOSE(DJ58,Rollover!$K$10,Rollover!$X$10,Rollover!$AK$10)))*12+MONTH(DJ$6)-MONTH(CHOOSE(DJ58,Rollover!$K$10,Rollover!$X$10,Rollover!$AK$10)))</f>
        <v>32</v>
      </c>
      <c r="DK59" s="114">
        <f>IF(OR(DK58=0,DK58=4),0,(YEAR(DK$6)-YEAR(CHOOSE(DK58,Rollover!$K$10,Rollover!$X$10,Rollover!$AK$10)))*12+MONTH(DK$6)-MONTH(CHOOSE(DK58,Rollover!$K$10,Rollover!$X$10,Rollover!$AK$10)))</f>
        <v>33</v>
      </c>
      <c r="DL59" s="114">
        <f>IF(OR(DL58=0,DL58=4),0,(YEAR(DL$6)-YEAR(CHOOSE(DL58,Rollover!$K$10,Rollover!$X$10,Rollover!$AK$10)))*12+MONTH(DL$6)-MONTH(CHOOSE(DL58,Rollover!$K$10,Rollover!$X$10,Rollover!$AK$10)))</f>
        <v>34</v>
      </c>
      <c r="DM59" s="114">
        <f>IF(OR(DM58=0,DM58=4),0,(YEAR(DM$6)-YEAR(CHOOSE(DM58,Rollover!$K$10,Rollover!$X$10,Rollover!$AK$10)))*12+MONTH(DM$6)-MONTH(CHOOSE(DM58,Rollover!$K$10,Rollover!$X$10,Rollover!$AK$10)))</f>
        <v>35</v>
      </c>
      <c r="DN59" s="114">
        <f>IF(OR(DN58=0,DN58=4),0,(YEAR(DN$6)-YEAR(CHOOSE(DN58,Rollover!$K$10,Rollover!$X$10,Rollover!$AK$10)))*12+MONTH(DN$6)-MONTH(CHOOSE(DN58,Rollover!$K$10,Rollover!$X$10,Rollover!$AK$10)))</f>
        <v>36</v>
      </c>
      <c r="DO59" s="114">
        <f>IF(OR(DO58=0,DO58=4),0,(YEAR(DO$6)-YEAR(CHOOSE(DO58,Rollover!$K$10,Rollover!$X$10,Rollover!$AK$10)))*12+MONTH(DO$6)-MONTH(CHOOSE(DO58,Rollover!$K$10,Rollover!$X$10,Rollover!$AK$10)))</f>
        <v>37</v>
      </c>
      <c r="DP59" s="114">
        <f>IF(OR(DP58=0,DP58=4),0,(YEAR(DP$6)-YEAR(CHOOSE(DP58,Rollover!$K$10,Rollover!$X$10,Rollover!$AK$10)))*12+MONTH(DP$6)-MONTH(CHOOSE(DP58,Rollover!$K$10,Rollover!$X$10,Rollover!$AK$10)))</f>
        <v>38</v>
      </c>
      <c r="DQ59" s="114">
        <f>IF(OR(DQ58=0,DQ58=4),0,(YEAR(DQ$6)-YEAR(CHOOSE(DQ58,Rollover!$K$10,Rollover!$X$10,Rollover!$AK$10)))*12+MONTH(DQ$6)-MONTH(CHOOSE(DQ58,Rollover!$K$10,Rollover!$X$10,Rollover!$AK$10)))</f>
        <v>39</v>
      </c>
      <c r="DR59" s="114">
        <f>IF(OR(DR58=0,DR58=4),0,(YEAR(DR$6)-YEAR(CHOOSE(DR58,Rollover!$K$10,Rollover!$X$10,Rollover!$AK$10)))*12+MONTH(DR$6)-MONTH(CHOOSE(DR58,Rollover!$K$10,Rollover!$X$10,Rollover!$AK$10)))</f>
        <v>40</v>
      </c>
      <c r="DS59" s="114">
        <f>IF(OR(DS58=0,DS58=4),0,(YEAR(DS$6)-YEAR(CHOOSE(DS58,Rollover!$K$10,Rollover!$X$10,Rollover!$AK$10)))*12+MONTH(DS$6)-MONTH(CHOOSE(DS58,Rollover!$K$10,Rollover!$X$10,Rollover!$AK$10)))</f>
        <v>41</v>
      </c>
      <c r="DT59" s="114">
        <f>IF(OR(DT58=0,DT58=4),0,(YEAR(DT$6)-YEAR(CHOOSE(DT58,Rollover!$K$10,Rollover!$X$10,Rollover!$AK$10)))*12+MONTH(DT$6)-MONTH(CHOOSE(DT58,Rollover!$K$10,Rollover!$X$10,Rollover!$AK$10)))</f>
        <v>42</v>
      </c>
      <c r="DU59" s="114">
        <f>IF(OR(DU58=0,DU58=4),0,(YEAR(DU$6)-YEAR(CHOOSE(DU58,Rollover!$K$10,Rollover!$X$10,Rollover!$AK$10)))*12+MONTH(DU$6)-MONTH(CHOOSE(DU58,Rollover!$K$10,Rollover!$X$10,Rollover!$AK$10)))</f>
        <v>43</v>
      </c>
      <c r="DV59" s="114">
        <f>IF(OR(DV58=0,DV58=4),0,(YEAR(DV$6)-YEAR(CHOOSE(DV58,Rollover!$K$10,Rollover!$X$10,Rollover!$AK$10)))*12+MONTH(DV$6)-MONTH(CHOOSE(DV58,Rollover!$K$10,Rollover!$X$10,Rollover!$AK$10)))</f>
        <v>44</v>
      </c>
      <c r="DW59" s="114">
        <f>IF(OR(DW58=0,DW58=4),0,(YEAR(DW$6)-YEAR(CHOOSE(DW58,Rollover!$K$10,Rollover!$X$10,Rollover!$AK$10)))*12+MONTH(DW$6)-MONTH(CHOOSE(DW58,Rollover!$K$10,Rollover!$X$10,Rollover!$AK$10)))</f>
        <v>45</v>
      </c>
      <c r="DX59" s="114">
        <f>IF(OR(DX58=0,DX58=4),0,(YEAR(DX$6)-YEAR(CHOOSE(DX58,Rollover!$K$10,Rollover!$X$10,Rollover!$AK$10)))*12+MONTH(DX$6)-MONTH(CHOOSE(DX58,Rollover!$K$10,Rollover!$X$10,Rollover!$AK$10)))</f>
        <v>46</v>
      </c>
      <c r="DY59" s="114">
        <f>IF(OR(DY58=0,DY58=4),0,(YEAR(DY$6)-YEAR(CHOOSE(DY58,Rollover!$K$10,Rollover!$X$10,Rollover!$AK$10)))*12+MONTH(DY$6)-MONTH(CHOOSE(DY58,Rollover!$K$10,Rollover!$X$10,Rollover!$AK$10)))</f>
        <v>47</v>
      </c>
      <c r="DZ59" s="114">
        <f>IF(OR(DZ58=0,DZ58=4),0,(YEAR(DZ$6)-YEAR(CHOOSE(DZ58,Rollover!$K$10,Rollover!$X$10,Rollover!$AK$10)))*12+MONTH(DZ$6)-MONTH(CHOOSE(DZ58,Rollover!$K$10,Rollover!$X$10,Rollover!$AK$10)))</f>
        <v>48</v>
      </c>
      <c r="EA59" s="114">
        <f>IF(OR(EA58=0,EA58=4),0,(YEAR(EA$6)-YEAR(CHOOSE(EA58,Rollover!$K$10,Rollover!$X$10,Rollover!$AK$10)))*12+MONTH(EA$6)-MONTH(CHOOSE(EA58,Rollover!$K$10,Rollover!$X$10,Rollover!$AK$10)))</f>
        <v>49</v>
      </c>
      <c r="EB59" s="114">
        <f>IF(OR(EB58=0,EB58=4),0,(YEAR(EB$6)-YEAR(CHOOSE(EB58,Rollover!$K$10,Rollover!$X$10,Rollover!$AK$10)))*12+MONTH(EB$6)-MONTH(CHOOSE(EB58,Rollover!$K$10,Rollover!$X$10,Rollover!$AK$10)))</f>
        <v>50</v>
      </c>
      <c r="EC59" s="114">
        <f>IF(OR(EC58=0,EC58=4),0,(YEAR(EC$6)-YEAR(CHOOSE(EC58,Rollover!$K$10,Rollover!$X$10,Rollover!$AK$10)))*12+MONTH(EC$6)-MONTH(CHOOSE(EC58,Rollover!$K$10,Rollover!$X$10,Rollover!$AK$10)))</f>
        <v>51</v>
      </c>
      <c r="ED59" s="114">
        <f>IF(OR(ED58=0,ED58=4),0,(YEAR(ED$6)-YEAR(CHOOSE(ED58,Rollover!$K$10,Rollover!$X$10,Rollover!$AK$10)))*12+MONTH(ED$6)-MONTH(CHOOSE(ED58,Rollover!$K$10,Rollover!$X$10,Rollover!$AK$10)))</f>
        <v>52</v>
      </c>
      <c r="EE59" s="114">
        <f>IF(OR(EE58=0,EE58=4),0,(YEAR(EE$6)-YEAR(CHOOSE(EE58,Rollover!$K$10,Rollover!$X$10,Rollover!$AK$10)))*12+MONTH(EE$6)-MONTH(CHOOSE(EE58,Rollover!$K$10,Rollover!$X$10,Rollover!$AK$10)))</f>
        <v>53</v>
      </c>
      <c r="EF59" s="114">
        <f>IF(OR(EF58=0,EF58=4),0,(YEAR(EF$6)-YEAR(CHOOSE(EF58,Rollover!$K$10,Rollover!$X$10,Rollover!$AK$10)))*12+MONTH(EF$6)-MONTH(CHOOSE(EF58,Rollover!$K$10,Rollover!$X$10,Rollover!$AK$10)))</f>
        <v>54</v>
      </c>
      <c r="EG59" s="114">
        <f>IF(OR(EG58=0,EG58=4),0,(YEAR(EG$6)-YEAR(CHOOSE(EG58,Rollover!$K$10,Rollover!$X$10,Rollover!$AK$10)))*12+MONTH(EG$6)-MONTH(CHOOSE(EG58,Rollover!$K$10,Rollover!$X$10,Rollover!$AK$10)))</f>
        <v>55</v>
      </c>
      <c r="EH59" s="114">
        <f>IF(OR(EH58=0,EH58=4),0,(YEAR(EH$6)-YEAR(CHOOSE(EH58,Rollover!$K$10,Rollover!$X$10,Rollover!$AK$10)))*12+MONTH(EH$6)-MONTH(CHOOSE(EH58,Rollover!$K$10,Rollover!$X$10,Rollover!$AK$10)))</f>
        <v>56</v>
      </c>
      <c r="EI59" s="114">
        <f>IF(OR(EI58=0,EI58=4),0,(YEAR(EI$6)-YEAR(CHOOSE(EI58,Rollover!$K$10,Rollover!$X$10,Rollover!$AK$10)))*12+MONTH(EI$6)-MONTH(CHOOSE(EI58,Rollover!$K$10,Rollover!$X$10,Rollover!$AK$10)))</f>
        <v>57</v>
      </c>
    </row>
    <row r="60">
      <c r="B60" t="s" s="23">
        <v>392</v>
      </c>
      <c r="C60" t="s" s="118">
        <v>15</v>
      </c>
      <c r="D60" t="s" s="118">
        <v>429</v>
      </c>
      <c r="H60" s="115">
        <f>IF(OR(H58=0,H58=4),0,CHOOSE(H58,Rollover!$I$10,Rollover!$V$10,Rollover!$AI$10)*CHOOSE(H58,Rollover!$O$10,Rollover!$AB$10,Rollover!$AO$10)*(1+CHOOSE(H58,Rollover!$P$10,Rollover!$AC$10,Rollover!$AP$10))^(INT(MAX(0,H59)/12))+(1-CHOOSE(H58,Rollover!$I$10,Rollover!$V$10,Rollover!$AI$10))*CHOOSE(H58,Rollover!$N$10,Rollover!$AA$10,Rollover!$AN$10)*(1+Assumptions!$C$25)^(INT(MAX(0,H59)/12)))</f>
        <v>0</v>
      </c>
      <c r="I60" s="115">
        <f>IF(OR(I58=0,I58=4),0,CHOOSE(I58,Rollover!$I$10,Rollover!$V$10,Rollover!$AI$10)*CHOOSE(I58,Rollover!$O$10,Rollover!$AB$10,Rollover!$AO$10)*(1+CHOOSE(I58,Rollover!$P$10,Rollover!$AC$10,Rollover!$AP$10))^(INT(MAX(0,I59)/12))+(1-CHOOSE(I58,Rollover!$I$10,Rollover!$V$10,Rollover!$AI$10))*CHOOSE(I58,Rollover!$N$10,Rollover!$AA$10,Rollover!$AN$10)*(1+Assumptions!$C$25)^(INT(MAX(0,I59)/12)))</f>
        <v>0</v>
      </c>
      <c r="J60" s="115">
        <f>IF(OR(J58=0,J58=4),0,CHOOSE(J58,Rollover!$I$10,Rollover!$V$10,Rollover!$AI$10)*CHOOSE(J58,Rollover!$O$10,Rollover!$AB$10,Rollover!$AO$10)*(1+CHOOSE(J58,Rollover!$P$10,Rollover!$AC$10,Rollover!$AP$10))^(INT(MAX(0,J59)/12))+(1-CHOOSE(J58,Rollover!$I$10,Rollover!$V$10,Rollover!$AI$10))*CHOOSE(J58,Rollover!$N$10,Rollover!$AA$10,Rollover!$AN$10)*(1+Assumptions!$C$25)^(INT(MAX(0,J59)/12)))</f>
        <v>0</v>
      </c>
      <c r="K60" s="115">
        <f>IF(OR(K58=0,K58=4),0,CHOOSE(K58,Rollover!$I$10,Rollover!$V$10,Rollover!$AI$10)*CHOOSE(K58,Rollover!$O$10,Rollover!$AB$10,Rollover!$AO$10)*(1+CHOOSE(K58,Rollover!$P$10,Rollover!$AC$10,Rollover!$AP$10))^(INT(MAX(0,K59)/12))+(1-CHOOSE(K58,Rollover!$I$10,Rollover!$V$10,Rollover!$AI$10))*CHOOSE(K58,Rollover!$N$10,Rollover!$AA$10,Rollover!$AN$10)*(1+Assumptions!$C$25)^(INT(MAX(0,K59)/12)))</f>
        <v>0</v>
      </c>
      <c r="L60" s="115">
        <f>IF(OR(L58=0,L58=4),0,CHOOSE(L58,Rollover!$I$10,Rollover!$V$10,Rollover!$AI$10)*CHOOSE(L58,Rollover!$O$10,Rollover!$AB$10,Rollover!$AO$10)*(1+CHOOSE(L58,Rollover!$P$10,Rollover!$AC$10,Rollover!$AP$10))^(INT(MAX(0,L59)/12))+(1-CHOOSE(L58,Rollover!$I$10,Rollover!$V$10,Rollover!$AI$10))*CHOOSE(L58,Rollover!$N$10,Rollover!$AA$10,Rollover!$AN$10)*(1+Assumptions!$C$25)^(INT(MAX(0,L59)/12)))</f>
        <v>0</v>
      </c>
      <c r="M60" s="115">
        <f>IF(OR(M58=0,M58=4),0,CHOOSE(M58,Rollover!$I$10,Rollover!$V$10,Rollover!$AI$10)*CHOOSE(M58,Rollover!$O$10,Rollover!$AB$10,Rollover!$AO$10)*(1+CHOOSE(M58,Rollover!$P$10,Rollover!$AC$10,Rollover!$AP$10))^(INT(MAX(0,M59)/12))+(1-CHOOSE(M58,Rollover!$I$10,Rollover!$V$10,Rollover!$AI$10))*CHOOSE(M58,Rollover!$N$10,Rollover!$AA$10,Rollover!$AN$10)*(1+Assumptions!$C$25)^(INT(MAX(0,M59)/12)))</f>
        <v>0</v>
      </c>
      <c r="N60" s="115">
        <f>IF(OR(N58=0,N58=4),0,CHOOSE(N58,Rollover!$I$10,Rollover!$V$10,Rollover!$AI$10)*CHOOSE(N58,Rollover!$O$10,Rollover!$AB$10,Rollover!$AO$10)*(1+CHOOSE(N58,Rollover!$P$10,Rollover!$AC$10,Rollover!$AP$10))^(INT(MAX(0,N59)/12))+(1-CHOOSE(N58,Rollover!$I$10,Rollover!$V$10,Rollover!$AI$10))*CHOOSE(N58,Rollover!$N$10,Rollover!$AA$10,Rollover!$AN$10)*(1+Assumptions!$C$25)^(INT(MAX(0,N59)/12)))</f>
        <v>0</v>
      </c>
      <c r="O60" s="115">
        <f>IF(OR(O58=0,O58=4),0,CHOOSE(O58,Rollover!$I$10,Rollover!$V$10,Rollover!$AI$10)*CHOOSE(O58,Rollover!$O$10,Rollover!$AB$10,Rollover!$AO$10)*(1+CHOOSE(O58,Rollover!$P$10,Rollover!$AC$10,Rollover!$AP$10))^(INT(MAX(0,O59)/12))+(1-CHOOSE(O58,Rollover!$I$10,Rollover!$V$10,Rollover!$AI$10))*CHOOSE(O58,Rollover!$N$10,Rollover!$AA$10,Rollover!$AN$10)*(1+Assumptions!$C$25)^(INT(MAX(0,O59)/12)))</f>
        <v>0</v>
      </c>
      <c r="P60" s="115">
        <f>IF(OR(P58=0,P58=4),0,CHOOSE(P58,Rollover!$I$10,Rollover!$V$10,Rollover!$AI$10)*CHOOSE(P58,Rollover!$O$10,Rollover!$AB$10,Rollover!$AO$10)*(1+CHOOSE(P58,Rollover!$P$10,Rollover!$AC$10,Rollover!$AP$10))^(INT(MAX(0,P59)/12))+(1-CHOOSE(P58,Rollover!$I$10,Rollover!$V$10,Rollover!$AI$10))*CHOOSE(P58,Rollover!$N$10,Rollover!$AA$10,Rollover!$AN$10)*(1+Assumptions!$C$25)^(INT(MAX(0,P59)/12)))</f>
        <v>0</v>
      </c>
      <c r="Q60" s="115">
        <f>IF(OR(Q58=0,Q58=4),0,CHOOSE(Q58,Rollover!$I$10,Rollover!$V$10,Rollover!$AI$10)*CHOOSE(Q58,Rollover!$O$10,Rollover!$AB$10,Rollover!$AO$10)*(1+CHOOSE(Q58,Rollover!$P$10,Rollover!$AC$10,Rollover!$AP$10))^(INT(MAX(0,Q59)/12))+(1-CHOOSE(Q58,Rollover!$I$10,Rollover!$V$10,Rollover!$AI$10))*CHOOSE(Q58,Rollover!$N$10,Rollover!$AA$10,Rollover!$AN$10)*(1+Assumptions!$C$25)^(INT(MAX(0,Q59)/12)))</f>
        <v>0</v>
      </c>
      <c r="R60" s="115">
        <f>IF(OR(R58=0,R58=4),0,CHOOSE(R58,Rollover!$I$10,Rollover!$V$10,Rollover!$AI$10)*CHOOSE(R58,Rollover!$O$10,Rollover!$AB$10,Rollover!$AO$10)*(1+CHOOSE(R58,Rollover!$P$10,Rollover!$AC$10,Rollover!$AP$10))^(INT(MAX(0,R59)/12))+(1-CHOOSE(R58,Rollover!$I$10,Rollover!$V$10,Rollover!$AI$10))*CHOOSE(R58,Rollover!$N$10,Rollover!$AA$10,Rollover!$AN$10)*(1+Assumptions!$C$25)^(INT(MAX(0,R59)/12)))</f>
        <v>0</v>
      </c>
      <c r="S60" s="115">
        <f>IF(OR(S58=0,S58=4),0,CHOOSE(S58,Rollover!$I$10,Rollover!$V$10,Rollover!$AI$10)*CHOOSE(S58,Rollover!$O$10,Rollover!$AB$10,Rollover!$AO$10)*(1+CHOOSE(S58,Rollover!$P$10,Rollover!$AC$10,Rollover!$AP$10))^(INT(MAX(0,S59)/12))+(1-CHOOSE(S58,Rollover!$I$10,Rollover!$V$10,Rollover!$AI$10))*CHOOSE(S58,Rollover!$N$10,Rollover!$AA$10,Rollover!$AN$10)*(1+Assumptions!$C$25)^(INT(MAX(0,S59)/12)))</f>
        <v>0</v>
      </c>
      <c r="T60" s="115">
        <f>IF(OR(T58=0,T58=4),0,CHOOSE(T58,Rollover!$I$10,Rollover!$V$10,Rollover!$AI$10)*CHOOSE(T58,Rollover!$O$10,Rollover!$AB$10,Rollover!$AO$10)*(1+CHOOSE(T58,Rollover!$P$10,Rollover!$AC$10,Rollover!$AP$10))^(INT(MAX(0,T59)/12))+(1-CHOOSE(T58,Rollover!$I$10,Rollover!$V$10,Rollover!$AI$10))*CHOOSE(T58,Rollover!$N$10,Rollover!$AA$10,Rollover!$AN$10)*(1+Assumptions!$C$25)^(INT(MAX(0,T59)/12)))</f>
        <v>11.25</v>
      </c>
      <c r="U60" s="115">
        <f>IF(OR(U58=0,U58=4),0,CHOOSE(U58,Rollover!$I$10,Rollover!$V$10,Rollover!$AI$10)*CHOOSE(U58,Rollover!$O$10,Rollover!$AB$10,Rollover!$AO$10)*(1+CHOOSE(U58,Rollover!$P$10,Rollover!$AC$10,Rollover!$AP$10))^(INT(MAX(0,U59)/12))+(1-CHOOSE(U58,Rollover!$I$10,Rollover!$V$10,Rollover!$AI$10))*CHOOSE(U58,Rollover!$N$10,Rollover!$AA$10,Rollover!$AN$10)*(1+Assumptions!$C$25)^(INT(MAX(0,U59)/12)))</f>
        <v>11.25</v>
      </c>
      <c r="V60" s="115">
        <f>IF(OR(V58=0,V58=4),0,CHOOSE(V58,Rollover!$I$10,Rollover!$V$10,Rollover!$AI$10)*CHOOSE(V58,Rollover!$O$10,Rollover!$AB$10,Rollover!$AO$10)*(1+CHOOSE(V58,Rollover!$P$10,Rollover!$AC$10,Rollover!$AP$10))^(INT(MAX(0,V59)/12))+(1-CHOOSE(V58,Rollover!$I$10,Rollover!$V$10,Rollover!$AI$10))*CHOOSE(V58,Rollover!$N$10,Rollover!$AA$10,Rollover!$AN$10)*(1+Assumptions!$C$25)^(INT(MAX(0,V59)/12)))</f>
        <v>11.25</v>
      </c>
      <c r="W60" s="115">
        <f>IF(OR(W58=0,W58=4),0,CHOOSE(W58,Rollover!$I$10,Rollover!$V$10,Rollover!$AI$10)*CHOOSE(W58,Rollover!$O$10,Rollover!$AB$10,Rollover!$AO$10)*(1+CHOOSE(W58,Rollover!$P$10,Rollover!$AC$10,Rollover!$AP$10))^(INT(MAX(0,W59)/12))+(1-CHOOSE(W58,Rollover!$I$10,Rollover!$V$10,Rollover!$AI$10))*CHOOSE(W58,Rollover!$N$10,Rollover!$AA$10,Rollover!$AN$10)*(1+Assumptions!$C$25)^(INT(MAX(0,W59)/12)))</f>
        <v>11.25</v>
      </c>
      <c r="X60" s="115">
        <f>IF(OR(X58=0,X58=4),0,CHOOSE(X58,Rollover!$I$10,Rollover!$V$10,Rollover!$AI$10)*CHOOSE(X58,Rollover!$O$10,Rollover!$AB$10,Rollover!$AO$10)*(1+CHOOSE(X58,Rollover!$P$10,Rollover!$AC$10,Rollover!$AP$10))^(INT(MAX(0,X59)/12))+(1-CHOOSE(X58,Rollover!$I$10,Rollover!$V$10,Rollover!$AI$10))*CHOOSE(X58,Rollover!$N$10,Rollover!$AA$10,Rollover!$AN$10)*(1+Assumptions!$C$25)^(INT(MAX(0,X59)/12)))</f>
        <v>11.25</v>
      </c>
      <c r="Y60" s="115">
        <f>IF(OR(Y58=0,Y58=4),0,CHOOSE(Y58,Rollover!$I$10,Rollover!$V$10,Rollover!$AI$10)*CHOOSE(Y58,Rollover!$O$10,Rollover!$AB$10,Rollover!$AO$10)*(1+CHOOSE(Y58,Rollover!$P$10,Rollover!$AC$10,Rollover!$AP$10))^(INT(MAX(0,Y59)/12))+(1-CHOOSE(Y58,Rollover!$I$10,Rollover!$V$10,Rollover!$AI$10))*CHOOSE(Y58,Rollover!$N$10,Rollover!$AA$10,Rollover!$AN$10)*(1+Assumptions!$C$25)^(INT(MAX(0,Y59)/12)))</f>
        <v>11.25</v>
      </c>
      <c r="Z60" s="115">
        <f>IF(OR(Z58=0,Z58=4),0,CHOOSE(Z58,Rollover!$I$10,Rollover!$V$10,Rollover!$AI$10)*CHOOSE(Z58,Rollover!$O$10,Rollover!$AB$10,Rollover!$AO$10)*(1+CHOOSE(Z58,Rollover!$P$10,Rollover!$AC$10,Rollover!$AP$10))^(INT(MAX(0,Z59)/12))+(1-CHOOSE(Z58,Rollover!$I$10,Rollover!$V$10,Rollover!$AI$10))*CHOOSE(Z58,Rollover!$N$10,Rollover!$AA$10,Rollover!$AN$10)*(1+Assumptions!$C$25)^(INT(MAX(0,Z59)/12)))</f>
        <v>11.25</v>
      </c>
      <c r="AA60" s="115">
        <f>IF(OR(AA58=0,AA58=4),0,CHOOSE(AA58,Rollover!$I$10,Rollover!$V$10,Rollover!$AI$10)*CHOOSE(AA58,Rollover!$O$10,Rollover!$AB$10,Rollover!$AO$10)*(1+CHOOSE(AA58,Rollover!$P$10,Rollover!$AC$10,Rollover!$AP$10))^(INT(MAX(0,AA59)/12))+(1-CHOOSE(AA58,Rollover!$I$10,Rollover!$V$10,Rollover!$AI$10))*CHOOSE(AA58,Rollover!$N$10,Rollover!$AA$10,Rollover!$AN$10)*(1+Assumptions!$C$25)^(INT(MAX(0,AA59)/12)))</f>
        <v>11.25</v>
      </c>
      <c r="AB60" s="115">
        <f>IF(OR(AB58=0,AB58=4),0,CHOOSE(AB58,Rollover!$I$10,Rollover!$V$10,Rollover!$AI$10)*CHOOSE(AB58,Rollover!$O$10,Rollover!$AB$10,Rollover!$AO$10)*(1+CHOOSE(AB58,Rollover!$P$10,Rollover!$AC$10,Rollover!$AP$10))^(INT(MAX(0,AB59)/12))+(1-CHOOSE(AB58,Rollover!$I$10,Rollover!$V$10,Rollover!$AI$10))*CHOOSE(AB58,Rollover!$N$10,Rollover!$AA$10,Rollover!$AN$10)*(1+Assumptions!$C$25)^(INT(MAX(0,AB59)/12)))</f>
        <v>11.25</v>
      </c>
      <c r="AC60" s="115">
        <f>IF(OR(AC58=0,AC58=4),0,CHOOSE(AC58,Rollover!$I$10,Rollover!$V$10,Rollover!$AI$10)*CHOOSE(AC58,Rollover!$O$10,Rollover!$AB$10,Rollover!$AO$10)*(1+CHOOSE(AC58,Rollover!$P$10,Rollover!$AC$10,Rollover!$AP$10))^(INT(MAX(0,AC59)/12))+(1-CHOOSE(AC58,Rollover!$I$10,Rollover!$V$10,Rollover!$AI$10))*CHOOSE(AC58,Rollover!$N$10,Rollover!$AA$10,Rollover!$AN$10)*(1+Assumptions!$C$25)^(INT(MAX(0,AC59)/12)))</f>
        <v>11.25</v>
      </c>
      <c r="AD60" s="115">
        <f>IF(OR(AD58=0,AD58=4),0,CHOOSE(AD58,Rollover!$I$10,Rollover!$V$10,Rollover!$AI$10)*CHOOSE(AD58,Rollover!$O$10,Rollover!$AB$10,Rollover!$AO$10)*(1+CHOOSE(AD58,Rollover!$P$10,Rollover!$AC$10,Rollover!$AP$10))^(INT(MAX(0,AD59)/12))+(1-CHOOSE(AD58,Rollover!$I$10,Rollover!$V$10,Rollover!$AI$10))*CHOOSE(AD58,Rollover!$N$10,Rollover!$AA$10,Rollover!$AN$10)*(1+Assumptions!$C$25)^(INT(MAX(0,AD59)/12)))</f>
        <v>11.25</v>
      </c>
      <c r="AE60" s="115">
        <f>IF(OR(AE58=0,AE58=4),0,CHOOSE(AE58,Rollover!$I$10,Rollover!$V$10,Rollover!$AI$10)*CHOOSE(AE58,Rollover!$O$10,Rollover!$AB$10,Rollover!$AO$10)*(1+CHOOSE(AE58,Rollover!$P$10,Rollover!$AC$10,Rollover!$AP$10))^(INT(MAX(0,AE59)/12))+(1-CHOOSE(AE58,Rollover!$I$10,Rollover!$V$10,Rollover!$AI$10))*CHOOSE(AE58,Rollover!$N$10,Rollover!$AA$10,Rollover!$AN$10)*(1+Assumptions!$C$25)^(INT(MAX(0,AE59)/12)))</f>
        <v>11.25</v>
      </c>
      <c r="AF60" s="115">
        <f>IF(OR(AF58=0,AF58=4),0,CHOOSE(AF58,Rollover!$I$10,Rollover!$V$10,Rollover!$AI$10)*CHOOSE(AF58,Rollover!$O$10,Rollover!$AB$10,Rollover!$AO$10)*(1+CHOOSE(AF58,Rollover!$P$10,Rollover!$AC$10,Rollover!$AP$10))^(INT(MAX(0,AF59)/12))+(1-CHOOSE(AF58,Rollover!$I$10,Rollover!$V$10,Rollover!$AI$10))*CHOOSE(AF58,Rollover!$N$10,Rollover!$AA$10,Rollover!$AN$10)*(1+Assumptions!$C$25)^(INT(MAX(0,AF59)/12)))</f>
        <v>11.25</v>
      </c>
      <c r="AG60" s="115">
        <f>IF(OR(AG58=0,AG58=4),0,CHOOSE(AG58,Rollover!$I$10,Rollover!$V$10,Rollover!$AI$10)*CHOOSE(AG58,Rollover!$O$10,Rollover!$AB$10,Rollover!$AO$10)*(1+CHOOSE(AG58,Rollover!$P$10,Rollover!$AC$10,Rollover!$AP$10))^(INT(MAX(0,AG59)/12))+(1-CHOOSE(AG58,Rollover!$I$10,Rollover!$V$10,Rollover!$AI$10))*CHOOSE(AG58,Rollover!$N$10,Rollover!$AA$10,Rollover!$AN$10)*(1+Assumptions!$C$25)^(INT(MAX(0,AG59)/12)))</f>
        <v>11.25</v>
      </c>
      <c r="AH60" s="115">
        <f>IF(OR(AH58=0,AH58=4),0,CHOOSE(AH58,Rollover!$I$10,Rollover!$V$10,Rollover!$AI$10)*CHOOSE(AH58,Rollover!$O$10,Rollover!$AB$10,Rollover!$AO$10)*(1+CHOOSE(AH58,Rollover!$P$10,Rollover!$AC$10,Rollover!$AP$10))^(INT(MAX(0,AH59)/12))+(1-CHOOSE(AH58,Rollover!$I$10,Rollover!$V$10,Rollover!$AI$10))*CHOOSE(AH58,Rollover!$N$10,Rollover!$AA$10,Rollover!$AN$10)*(1+Assumptions!$C$25)^(INT(MAX(0,AH59)/12)))</f>
        <v>11.25</v>
      </c>
      <c r="AI60" s="115">
        <f>IF(OR(AI58=0,AI58=4),0,CHOOSE(AI58,Rollover!$I$10,Rollover!$V$10,Rollover!$AI$10)*CHOOSE(AI58,Rollover!$O$10,Rollover!$AB$10,Rollover!$AO$10)*(1+CHOOSE(AI58,Rollover!$P$10,Rollover!$AC$10,Rollover!$AP$10))^(INT(MAX(0,AI59)/12))+(1-CHOOSE(AI58,Rollover!$I$10,Rollover!$V$10,Rollover!$AI$10))*CHOOSE(AI58,Rollover!$N$10,Rollover!$AA$10,Rollover!$AN$10)*(1+Assumptions!$C$25)^(INT(MAX(0,AI59)/12)))</f>
        <v>11.25</v>
      </c>
      <c r="AJ60" s="115">
        <f>IF(OR(AJ58=0,AJ58=4),0,CHOOSE(AJ58,Rollover!$I$10,Rollover!$V$10,Rollover!$AI$10)*CHOOSE(AJ58,Rollover!$O$10,Rollover!$AB$10,Rollover!$AO$10)*(1+CHOOSE(AJ58,Rollover!$P$10,Rollover!$AC$10,Rollover!$AP$10))^(INT(MAX(0,AJ59)/12))+(1-CHOOSE(AJ58,Rollover!$I$10,Rollover!$V$10,Rollover!$AI$10))*CHOOSE(AJ58,Rollover!$N$10,Rollover!$AA$10,Rollover!$AN$10)*(1+Assumptions!$C$25)^(INT(MAX(0,AJ59)/12)))</f>
        <v>11.25</v>
      </c>
      <c r="AK60" s="115">
        <f>IF(OR(AK58=0,AK58=4),0,CHOOSE(AK58,Rollover!$I$10,Rollover!$V$10,Rollover!$AI$10)*CHOOSE(AK58,Rollover!$O$10,Rollover!$AB$10,Rollover!$AO$10)*(1+CHOOSE(AK58,Rollover!$P$10,Rollover!$AC$10,Rollover!$AP$10))^(INT(MAX(0,AK59)/12))+(1-CHOOSE(AK58,Rollover!$I$10,Rollover!$V$10,Rollover!$AI$10))*CHOOSE(AK58,Rollover!$N$10,Rollover!$AA$10,Rollover!$AN$10)*(1+Assumptions!$C$25)^(INT(MAX(0,AK59)/12)))</f>
        <v>11.25</v>
      </c>
      <c r="AL60" s="115">
        <f>IF(OR(AL58=0,AL58=4),0,CHOOSE(AL58,Rollover!$I$10,Rollover!$V$10,Rollover!$AI$10)*CHOOSE(AL58,Rollover!$O$10,Rollover!$AB$10,Rollover!$AO$10)*(1+CHOOSE(AL58,Rollover!$P$10,Rollover!$AC$10,Rollover!$AP$10))^(INT(MAX(0,AL59)/12))+(1-CHOOSE(AL58,Rollover!$I$10,Rollover!$V$10,Rollover!$AI$10))*CHOOSE(AL58,Rollover!$N$10,Rollover!$AA$10,Rollover!$AN$10)*(1+Assumptions!$C$25)^(INT(MAX(0,AL59)/12)))</f>
        <v>11.25</v>
      </c>
      <c r="AM60" s="115">
        <f>IF(OR(AM58=0,AM58=4),0,CHOOSE(AM58,Rollover!$I$10,Rollover!$V$10,Rollover!$AI$10)*CHOOSE(AM58,Rollover!$O$10,Rollover!$AB$10,Rollover!$AO$10)*(1+CHOOSE(AM58,Rollover!$P$10,Rollover!$AC$10,Rollover!$AP$10))^(INT(MAX(0,AM59)/12))+(1-CHOOSE(AM58,Rollover!$I$10,Rollover!$V$10,Rollover!$AI$10))*CHOOSE(AM58,Rollover!$N$10,Rollover!$AA$10,Rollover!$AN$10)*(1+Assumptions!$C$25)^(INT(MAX(0,AM59)/12)))</f>
        <v>11.25</v>
      </c>
      <c r="AN60" s="115">
        <f>IF(OR(AN58=0,AN58=4),0,CHOOSE(AN58,Rollover!$I$10,Rollover!$V$10,Rollover!$AI$10)*CHOOSE(AN58,Rollover!$O$10,Rollover!$AB$10,Rollover!$AO$10)*(1+CHOOSE(AN58,Rollover!$P$10,Rollover!$AC$10,Rollover!$AP$10))^(INT(MAX(0,AN59)/12))+(1-CHOOSE(AN58,Rollover!$I$10,Rollover!$V$10,Rollover!$AI$10))*CHOOSE(AN58,Rollover!$N$10,Rollover!$AA$10,Rollover!$AN$10)*(1+Assumptions!$C$25)^(INT(MAX(0,AN59)/12)))</f>
        <v>11.25</v>
      </c>
      <c r="AO60" s="115">
        <f>IF(OR(AO58=0,AO58=4),0,CHOOSE(AO58,Rollover!$I$10,Rollover!$V$10,Rollover!$AI$10)*CHOOSE(AO58,Rollover!$O$10,Rollover!$AB$10,Rollover!$AO$10)*(1+CHOOSE(AO58,Rollover!$P$10,Rollover!$AC$10,Rollover!$AP$10))^(INT(MAX(0,AO59)/12))+(1-CHOOSE(AO58,Rollover!$I$10,Rollover!$V$10,Rollover!$AI$10))*CHOOSE(AO58,Rollover!$N$10,Rollover!$AA$10,Rollover!$AN$10)*(1+Assumptions!$C$25)^(INT(MAX(0,AO59)/12)))</f>
        <v>11.25</v>
      </c>
      <c r="AP60" s="115">
        <f>IF(OR(AP58=0,AP58=4),0,CHOOSE(AP58,Rollover!$I$10,Rollover!$V$10,Rollover!$AI$10)*CHOOSE(AP58,Rollover!$O$10,Rollover!$AB$10,Rollover!$AO$10)*(1+CHOOSE(AP58,Rollover!$P$10,Rollover!$AC$10,Rollover!$AP$10))^(INT(MAX(0,AP59)/12))+(1-CHOOSE(AP58,Rollover!$I$10,Rollover!$V$10,Rollover!$AI$10))*CHOOSE(AP58,Rollover!$N$10,Rollover!$AA$10,Rollover!$AN$10)*(1+Assumptions!$C$25)^(INT(MAX(0,AP59)/12)))</f>
        <v>11.25</v>
      </c>
      <c r="AQ60" s="115">
        <f>IF(OR(AQ58=0,AQ58=4),0,CHOOSE(AQ58,Rollover!$I$10,Rollover!$V$10,Rollover!$AI$10)*CHOOSE(AQ58,Rollover!$O$10,Rollover!$AB$10,Rollover!$AO$10)*(1+CHOOSE(AQ58,Rollover!$P$10,Rollover!$AC$10,Rollover!$AP$10))^(INT(MAX(0,AQ59)/12))+(1-CHOOSE(AQ58,Rollover!$I$10,Rollover!$V$10,Rollover!$AI$10))*CHOOSE(AQ58,Rollover!$N$10,Rollover!$AA$10,Rollover!$AN$10)*(1+Assumptions!$C$25)^(INT(MAX(0,AQ59)/12)))</f>
        <v>11.25</v>
      </c>
      <c r="AR60" s="115">
        <f>IF(OR(AR58=0,AR58=4),0,CHOOSE(AR58,Rollover!$I$10,Rollover!$V$10,Rollover!$AI$10)*CHOOSE(AR58,Rollover!$O$10,Rollover!$AB$10,Rollover!$AO$10)*(1+CHOOSE(AR58,Rollover!$P$10,Rollover!$AC$10,Rollover!$AP$10))^(INT(MAX(0,AR59)/12))+(1-CHOOSE(AR58,Rollover!$I$10,Rollover!$V$10,Rollover!$AI$10))*CHOOSE(AR58,Rollover!$N$10,Rollover!$AA$10,Rollover!$AN$10)*(1+Assumptions!$C$25)^(INT(MAX(0,AR59)/12)))</f>
        <v>11.25</v>
      </c>
      <c r="AS60" s="115">
        <f>IF(OR(AS58=0,AS58=4),0,CHOOSE(AS58,Rollover!$I$10,Rollover!$V$10,Rollover!$AI$10)*CHOOSE(AS58,Rollover!$O$10,Rollover!$AB$10,Rollover!$AO$10)*(1+CHOOSE(AS58,Rollover!$P$10,Rollover!$AC$10,Rollover!$AP$10))^(INT(MAX(0,AS59)/12))+(1-CHOOSE(AS58,Rollover!$I$10,Rollover!$V$10,Rollover!$AI$10))*CHOOSE(AS58,Rollover!$N$10,Rollover!$AA$10,Rollover!$AN$10)*(1+Assumptions!$C$25)^(INT(MAX(0,AS59)/12)))</f>
        <v>11.25</v>
      </c>
      <c r="AT60" s="115">
        <f>IF(OR(AT58=0,AT58=4),0,CHOOSE(AT58,Rollover!$I$10,Rollover!$V$10,Rollover!$AI$10)*CHOOSE(AT58,Rollover!$O$10,Rollover!$AB$10,Rollover!$AO$10)*(1+CHOOSE(AT58,Rollover!$P$10,Rollover!$AC$10,Rollover!$AP$10))^(INT(MAX(0,AT59)/12))+(1-CHOOSE(AT58,Rollover!$I$10,Rollover!$V$10,Rollover!$AI$10))*CHOOSE(AT58,Rollover!$N$10,Rollover!$AA$10,Rollover!$AN$10)*(1+Assumptions!$C$25)^(INT(MAX(0,AT59)/12)))</f>
        <v>11.25</v>
      </c>
      <c r="AU60" s="115">
        <f>IF(OR(AU58=0,AU58=4),0,CHOOSE(AU58,Rollover!$I$10,Rollover!$V$10,Rollover!$AI$10)*CHOOSE(AU58,Rollover!$O$10,Rollover!$AB$10,Rollover!$AO$10)*(1+CHOOSE(AU58,Rollover!$P$10,Rollover!$AC$10,Rollover!$AP$10))^(INT(MAX(0,AU59)/12))+(1-CHOOSE(AU58,Rollover!$I$10,Rollover!$V$10,Rollover!$AI$10))*CHOOSE(AU58,Rollover!$N$10,Rollover!$AA$10,Rollover!$AN$10)*(1+Assumptions!$C$25)^(INT(MAX(0,AU59)/12)))</f>
        <v>11.25</v>
      </c>
      <c r="AV60" s="115">
        <f>IF(OR(AV58=0,AV58=4),0,CHOOSE(AV58,Rollover!$I$10,Rollover!$V$10,Rollover!$AI$10)*CHOOSE(AV58,Rollover!$O$10,Rollover!$AB$10,Rollover!$AO$10)*(1+CHOOSE(AV58,Rollover!$P$10,Rollover!$AC$10,Rollover!$AP$10))^(INT(MAX(0,AV59)/12))+(1-CHOOSE(AV58,Rollover!$I$10,Rollover!$V$10,Rollover!$AI$10))*CHOOSE(AV58,Rollover!$N$10,Rollover!$AA$10,Rollover!$AN$10)*(1+Assumptions!$C$25)^(INT(MAX(0,AV59)/12)))</f>
        <v>11.25</v>
      </c>
      <c r="AW60" s="115">
        <f>IF(OR(AW58=0,AW58=4),0,CHOOSE(AW58,Rollover!$I$10,Rollover!$V$10,Rollover!$AI$10)*CHOOSE(AW58,Rollover!$O$10,Rollover!$AB$10,Rollover!$AO$10)*(1+CHOOSE(AW58,Rollover!$P$10,Rollover!$AC$10,Rollover!$AP$10))^(INT(MAX(0,AW59)/12))+(1-CHOOSE(AW58,Rollover!$I$10,Rollover!$V$10,Rollover!$AI$10))*CHOOSE(AW58,Rollover!$N$10,Rollover!$AA$10,Rollover!$AN$10)*(1+Assumptions!$C$25)^(INT(MAX(0,AW59)/12)))</f>
        <v>11.25</v>
      </c>
      <c r="AX60" s="115">
        <f>IF(OR(AX58=0,AX58=4),0,CHOOSE(AX58,Rollover!$I$10,Rollover!$V$10,Rollover!$AI$10)*CHOOSE(AX58,Rollover!$O$10,Rollover!$AB$10,Rollover!$AO$10)*(1+CHOOSE(AX58,Rollover!$P$10,Rollover!$AC$10,Rollover!$AP$10))^(INT(MAX(0,AX59)/12))+(1-CHOOSE(AX58,Rollover!$I$10,Rollover!$V$10,Rollover!$AI$10))*CHOOSE(AX58,Rollover!$N$10,Rollover!$AA$10,Rollover!$AN$10)*(1+Assumptions!$C$25)^(INT(MAX(0,AX59)/12)))</f>
        <v>11.25</v>
      </c>
      <c r="AY60" s="115">
        <f>IF(OR(AY58=0,AY58=4),0,CHOOSE(AY58,Rollover!$I$10,Rollover!$V$10,Rollover!$AI$10)*CHOOSE(AY58,Rollover!$O$10,Rollover!$AB$10,Rollover!$AO$10)*(1+CHOOSE(AY58,Rollover!$P$10,Rollover!$AC$10,Rollover!$AP$10))^(INT(MAX(0,AY59)/12))+(1-CHOOSE(AY58,Rollover!$I$10,Rollover!$V$10,Rollover!$AI$10))*CHOOSE(AY58,Rollover!$N$10,Rollover!$AA$10,Rollover!$AN$10)*(1+Assumptions!$C$25)^(INT(MAX(0,AY59)/12)))</f>
        <v>11.25</v>
      </c>
      <c r="AZ60" s="115">
        <f>IF(OR(AZ58=0,AZ58=4),0,CHOOSE(AZ58,Rollover!$I$10,Rollover!$V$10,Rollover!$AI$10)*CHOOSE(AZ58,Rollover!$O$10,Rollover!$AB$10,Rollover!$AO$10)*(1+CHOOSE(AZ58,Rollover!$P$10,Rollover!$AC$10,Rollover!$AP$10))^(INT(MAX(0,AZ59)/12))+(1-CHOOSE(AZ58,Rollover!$I$10,Rollover!$V$10,Rollover!$AI$10))*CHOOSE(AZ58,Rollover!$N$10,Rollover!$AA$10,Rollover!$AN$10)*(1+Assumptions!$C$25)^(INT(MAX(0,AZ59)/12)))</f>
        <v>11.25</v>
      </c>
      <c r="BA60" s="115">
        <f>IF(OR(BA58=0,BA58=4),0,CHOOSE(BA58,Rollover!$I$10,Rollover!$V$10,Rollover!$AI$10)*CHOOSE(BA58,Rollover!$O$10,Rollover!$AB$10,Rollover!$AO$10)*(1+CHOOSE(BA58,Rollover!$P$10,Rollover!$AC$10,Rollover!$AP$10))^(INT(MAX(0,BA59)/12))+(1-CHOOSE(BA58,Rollover!$I$10,Rollover!$V$10,Rollover!$AI$10))*CHOOSE(BA58,Rollover!$N$10,Rollover!$AA$10,Rollover!$AN$10)*(1+Assumptions!$C$25)^(INT(MAX(0,BA59)/12)))</f>
        <v>11.25</v>
      </c>
      <c r="BB60" s="115">
        <f>IF(OR(BB58=0,BB58=4),0,CHOOSE(BB58,Rollover!$I$10,Rollover!$V$10,Rollover!$AI$10)*CHOOSE(BB58,Rollover!$O$10,Rollover!$AB$10,Rollover!$AO$10)*(1+CHOOSE(BB58,Rollover!$P$10,Rollover!$AC$10,Rollover!$AP$10))^(INT(MAX(0,BB59)/12))+(1-CHOOSE(BB58,Rollover!$I$10,Rollover!$V$10,Rollover!$AI$10))*CHOOSE(BB58,Rollover!$N$10,Rollover!$AA$10,Rollover!$AN$10)*(1+Assumptions!$C$25)^(INT(MAX(0,BB59)/12)))</f>
        <v>11.25</v>
      </c>
      <c r="BC60" s="115">
        <f>IF(OR(BC58=0,BC58=4),0,CHOOSE(BC58,Rollover!$I$10,Rollover!$V$10,Rollover!$AI$10)*CHOOSE(BC58,Rollover!$O$10,Rollover!$AB$10,Rollover!$AO$10)*(1+CHOOSE(BC58,Rollover!$P$10,Rollover!$AC$10,Rollover!$AP$10))^(INT(MAX(0,BC59)/12))+(1-CHOOSE(BC58,Rollover!$I$10,Rollover!$V$10,Rollover!$AI$10))*CHOOSE(BC58,Rollover!$N$10,Rollover!$AA$10,Rollover!$AN$10)*(1+Assumptions!$C$25)^(INT(MAX(0,BC59)/12)))</f>
        <v>11.25</v>
      </c>
      <c r="BD60" s="115">
        <f>IF(OR(BD58=0,BD58=4),0,CHOOSE(BD58,Rollover!$I$10,Rollover!$V$10,Rollover!$AI$10)*CHOOSE(BD58,Rollover!$O$10,Rollover!$AB$10,Rollover!$AO$10)*(1+CHOOSE(BD58,Rollover!$P$10,Rollover!$AC$10,Rollover!$AP$10))^(INT(MAX(0,BD59)/12))+(1-CHOOSE(BD58,Rollover!$I$10,Rollover!$V$10,Rollover!$AI$10))*CHOOSE(BD58,Rollover!$N$10,Rollover!$AA$10,Rollover!$AN$10)*(1+Assumptions!$C$25)^(INT(MAX(0,BD59)/12)))</f>
        <v>11.25</v>
      </c>
      <c r="BE60" s="115">
        <f>IF(OR(BE58=0,BE58=4),0,CHOOSE(BE58,Rollover!$I$10,Rollover!$V$10,Rollover!$AI$10)*CHOOSE(BE58,Rollover!$O$10,Rollover!$AB$10,Rollover!$AO$10)*(1+CHOOSE(BE58,Rollover!$P$10,Rollover!$AC$10,Rollover!$AP$10))^(INT(MAX(0,BE59)/12))+(1-CHOOSE(BE58,Rollover!$I$10,Rollover!$V$10,Rollover!$AI$10))*CHOOSE(BE58,Rollover!$N$10,Rollover!$AA$10,Rollover!$AN$10)*(1+Assumptions!$C$25)^(INT(MAX(0,BE59)/12)))</f>
        <v>11.25</v>
      </c>
      <c r="BF60" s="115">
        <f>IF(OR(BF58=0,BF58=4),0,CHOOSE(BF58,Rollover!$I$10,Rollover!$V$10,Rollover!$AI$10)*CHOOSE(BF58,Rollover!$O$10,Rollover!$AB$10,Rollover!$AO$10)*(1+CHOOSE(BF58,Rollover!$P$10,Rollover!$AC$10,Rollover!$AP$10))^(INT(MAX(0,BF59)/12))+(1-CHOOSE(BF58,Rollover!$I$10,Rollover!$V$10,Rollover!$AI$10))*CHOOSE(BF58,Rollover!$N$10,Rollover!$AA$10,Rollover!$AN$10)*(1+Assumptions!$C$25)^(INT(MAX(0,BF59)/12)))</f>
        <v>11.25</v>
      </c>
      <c r="BG60" s="115">
        <f>IF(OR(BG58=0,BG58=4),0,CHOOSE(BG58,Rollover!$I$10,Rollover!$V$10,Rollover!$AI$10)*CHOOSE(BG58,Rollover!$O$10,Rollover!$AB$10,Rollover!$AO$10)*(1+CHOOSE(BG58,Rollover!$P$10,Rollover!$AC$10,Rollover!$AP$10))^(INT(MAX(0,BG59)/12))+(1-CHOOSE(BG58,Rollover!$I$10,Rollover!$V$10,Rollover!$AI$10))*CHOOSE(BG58,Rollover!$N$10,Rollover!$AA$10,Rollover!$AN$10)*(1+Assumptions!$C$25)^(INT(MAX(0,BG59)/12)))</f>
        <v>11.25</v>
      </c>
      <c r="BH60" s="115">
        <f>IF(OR(BH58=0,BH58=4),0,CHOOSE(BH58,Rollover!$I$10,Rollover!$V$10,Rollover!$AI$10)*CHOOSE(BH58,Rollover!$O$10,Rollover!$AB$10,Rollover!$AO$10)*(1+CHOOSE(BH58,Rollover!$P$10,Rollover!$AC$10,Rollover!$AP$10))^(INT(MAX(0,BH59)/12))+(1-CHOOSE(BH58,Rollover!$I$10,Rollover!$V$10,Rollover!$AI$10))*CHOOSE(BH58,Rollover!$N$10,Rollover!$AA$10,Rollover!$AN$10)*(1+Assumptions!$C$25)^(INT(MAX(0,BH59)/12)))</f>
        <v>11.25</v>
      </c>
      <c r="BI60" s="115">
        <f>IF(OR(BI58=0,BI58=4),0,CHOOSE(BI58,Rollover!$I$10,Rollover!$V$10,Rollover!$AI$10)*CHOOSE(BI58,Rollover!$O$10,Rollover!$AB$10,Rollover!$AO$10)*(1+CHOOSE(BI58,Rollover!$P$10,Rollover!$AC$10,Rollover!$AP$10))^(INT(MAX(0,BI59)/12))+(1-CHOOSE(BI58,Rollover!$I$10,Rollover!$V$10,Rollover!$AI$10))*CHOOSE(BI58,Rollover!$N$10,Rollover!$AA$10,Rollover!$AN$10)*(1+Assumptions!$C$25)^(INT(MAX(0,BI59)/12)))</f>
        <v>11.25</v>
      </c>
      <c r="BJ60" s="115">
        <f>IF(OR(BJ58=0,BJ58=4),0,CHOOSE(BJ58,Rollover!$I$10,Rollover!$V$10,Rollover!$AI$10)*CHOOSE(BJ58,Rollover!$O$10,Rollover!$AB$10,Rollover!$AO$10)*(1+CHOOSE(BJ58,Rollover!$P$10,Rollover!$AC$10,Rollover!$AP$10))^(INT(MAX(0,BJ59)/12))+(1-CHOOSE(BJ58,Rollover!$I$10,Rollover!$V$10,Rollover!$AI$10))*CHOOSE(BJ58,Rollover!$N$10,Rollover!$AA$10,Rollover!$AN$10)*(1+Assumptions!$C$25)^(INT(MAX(0,BJ59)/12)))</f>
        <v>11.25</v>
      </c>
      <c r="BK60" s="115">
        <f>IF(OR(BK58=0,BK58=4),0,CHOOSE(BK58,Rollover!$I$10,Rollover!$V$10,Rollover!$AI$10)*CHOOSE(BK58,Rollover!$O$10,Rollover!$AB$10,Rollover!$AO$10)*(1+CHOOSE(BK58,Rollover!$P$10,Rollover!$AC$10,Rollover!$AP$10))^(INT(MAX(0,BK59)/12))+(1-CHOOSE(BK58,Rollover!$I$10,Rollover!$V$10,Rollover!$AI$10))*CHOOSE(BK58,Rollover!$N$10,Rollover!$AA$10,Rollover!$AN$10)*(1+Assumptions!$C$25)^(INT(MAX(0,BK59)/12)))</f>
        <v>11.25</v>
      </c>
      <c r="BL60" s="115">
        <f>IF(OR(BL58=0,BL58=4),0,CHOOSE(BL58,Rollover!$I$10,Rollover!$V$10,Rollover!$AI$10)*CHOOSE(BL58,Rollover!$O$10,Rollover!$AB$10,Rollover!$AO$10)*(1+CHOOSE(BL58,Rollover!$P$10,Rollover!$AC$10,Rollover!$AP$10))^(INT(MAX(0,BL59)/12))+(1-CHOOSE(BL58,Rollover!$I$10,Rollover!$V$10,Rollover!$AI$10))*CHOOSE(BL58,Rollover!$N$10,Rollover!$AA$10,Rollover!$AN$10)*(1+Assumptions!$C$25)^(INT(MAX(0,BL59)/12)))</f>
        <v>11.25</v>
      </c>
      <c r="BM60" s="115">
        <f>IF(OR(BM58=0,BM58=4),0,CHOOSE(BM58,Rollover!$I$10,Rollover!$V$10,Rollover!$AI$10)*CHOOSE(BM58,Rollover!$O$10,Rollover!$AB$10,Rollover!$AO$10)*(1+CHOOSE(BM58,Rollover!$P$10,Rollover!$AC$10,Rollover!$AP$10))^(INT(MAX(0,BM59)/12))+(1-CHOOSE(BM58,Rollover!$I$10,Rollover!$V$10,Rollover!$AI$10))*CHOOSE(BM58,Rollover!$N$10,Rollover!$AA$10,Rollover!$AN$10)*(1+Assumptions!$C$25)^(INT(MAX(0,BM59)/12)))</f>
        <v>11.25</v>
      </c>
      <c r="BN60" s="115">
        <f>IF(OR(BN58=0,BN58=4),0,CHOOSE(BN58,Rollover!$I$10,Rollover!$V$10,Rollover!$AI$10)*CHOOSE(BN58,Rollover!$O$10,Rollover!$AB$10,Rollover!$AO$10)*(1+CHOOSE(BN58,Rollover!$P$10,Rollover!$AC$10,Rollover!$AP$10))^(INT(MAX(0,BN59)/12))+(1-CHOOSE(BN58,Rollover!$I$10,Rollover!$V$10,Rollover!$AI$10))*CHOOSE(BN58,Rollover!$N$10,Rollover!$AA$10,Rollover!$AN$10)*(1+Assumptions!$C$25)^(INT(MAX(0,BN59)/12)))</f>
        <v>11.25</v>
      </c>
      <c r="BO60" s="115">
        <f>IF(OR(BO58=0,BO58=4),0,CHOOSE(BO58,Rollover!$I$10,Rollover!$V$10,Rollover!$AI$10)*CHOOSE(BO58,Rollover!$O$10,Rollover!$AB$10,Rollover!$AO$10)*(1+CHOOSE(BO58,Rollover!$P$10,Rollover!$AC$10,Rollover!$AP$10))^(INT(MAX(0,BO59)/12))+(1-CHOOSE(BO58,Rollover!$I$10,Rollover!$V$10,Rollover!$AI$10))*CHOOSE(BO58,Rollover!$N$10,Rollover!$AA$10,Rollover!$AN$10)*(1+Assumptions!$C$25)^(INT(MAX(0,BO59)/12)))</f>
        <v>11.25</v>
      </c>
      <c r="BP60" s="115">
        <f>IF(OR(BP58=0,BP58=4),0,CHOOSE(BP58,Rollover!$I$10,Rollover!$V$10,Rollover!$AI$10)*CHOOSE(BP58,Rollover!$O$10,Rollover!$AB$10,Rollover!$AO$10)*(1+CHOOSE(BP58,Rollover!$P$10,Rollover!$AC$10,Rollover!$AP$10))^(INT(MAX(0,BP59)/12))+(1-CHOOSE(BP58,Rollover!$I$10,Rollover!$V$10,Rollover!$AI$10))*CHOOSE(BP58,Rollover!$N$10,Rollover!$AA$10,Rollover!$AN$10)*(1+Assumptions!$C$25)^(INT(MAX(0,BP59)/12)))</f>
        <v>11.25</v>
      </c>
      <c r="BQ60" s="115">
        <f>IF(OR(BQ58=0,BQ58=4),0,CHOOSE(BQ58,Rollover!$I$10,Rollover!$V$10,Rollover!$AI$10)*CHOOSE(BQ58,Rollover!$O$10,Rollover!$AB$10,Rollover!$AO$10)*(1+CHOOSE(BQ58,Rollover!$P$10,Rollover!$AC$10,Rollover!$AP$10))^(INT(MAX(0,BQ59)/12))+(1-CHOOSE(BQ58,Rollover!$I$10,Rollover!$V$10,Rollover!$AI$10))*CHOOSE(BQ58,Rollover!$N$10,Rollover!$AA$10,Rollover!$AN$10)*(1+Assumptions!$C$25)^(INT(MAX(0,BQ59)/12)))</f>
        <v>11.25</v>
      </c>
      <c r="BR60" s="115">
        <f>IF(OR(BR58=0,BR58=4),0,CHOOSE(BR58,Rollover!$I$10,Rollover!$V$10,Rollover!$AI$10)*CHOOSE(BR58,Rollover!$O$10,Rollover!$AB$10,Rollover!$AO$10)*(1+CHOOSE(BR58,Rollover!$P$10,Rollover!$AC$10,Rollover!$AP$10))^(INT(MAX(0,BR59)/12))+(1-CHOOSE(BR58,Rollover!$I$10,Rollover!$V$10,Rollover!$AI$10))*CHOOSE(BR58,Rollover!$N$10,Rollover!$AA$10,Rollover!$AN$10)*(1+Assumptions!$C$25)^(INT(MAX(0,BR59)/12)))</f>
        <v>11.25</v>
      </c>
      <c r="BS60" s="115">
        <f>IF(OR(BS58=0,BS58=4),0,CHOOSE(BS58,Rollover!$I$10,Rollover!$V$10,Rollover!$AI$10)*CHOOSE(BS58,Rollover!$O$10,Rollover!$AB$10,Rollover!$AO$10)*(1+CHOOSE(BS58,Rollover!$P$10,Rollover!$AC$10,Rollover!$AP$10))^(INT(MAX(0,BS59)/12))+(1-CHOOSE(BS58,Rollover!$I$10,Rollover!$V$10,Rollover!$AI$10))*CHOOSE(BS58,Rollover!$N$10,Rollover!$AA$10,Rollover!$AN$10)*(1+Assumptions!$C$25)^(INT(MAX(0,BS59)/12)))</f>
        <v>11.25</v>
      </c>
      <c r="BT60" s="115">
        <f>IF(OR(BT58=0,BT58=4),0,CHOOSE(BT58,Rollover!$I$10,Rollover!$V$10,Rollover!$AI$10)*CHOOSE(BT58,Rollover!$O$10,Rollover!$AB$10,Rollover!$AO$10)*(1+CHOOSE(BT58,Rollover!$P$10,Rollover!$AC$10,Rollover!$AP$10))^(INT(MAX(0,BT59)/12))+(1-CHOOSE(BT58,Rollover!$I$10,Rollover!$V$10,Rollover!$AI$10))*CHOOSE(BT58,Rollover!$N$10,Rollover!$AA$10,Rollover!$AN$10)*(1+Assumptions!$C$25)^(INT(MAX(0,BT59)/12)))</f>
        <v>11.25</v>
      </c>
      <c r="BU60" s="115">
        <f>IF(OR(BU58=0,BU58=4),0,CHOOSE(BU58,Rollover!$I$10,Rollover!$V$10,Rollover!$AI$10)*CHOOSE(BU58,Rollover!$O$10,Rollover!$AB$10,Rollover!$AO$10)*(1+CHOOSE(BU58,Rollover!$P$10,Rollover!$AC$10,Rollover!$AP$10))^(INT(MAX(0,BU59)/12))+(1-CHOOSE(BU58,Rollover!$I$10,Rollover!$V$10,Rollover!$AI$10))*CHOOSE(BU58,Rollover!$N$10,Rollover!$AA$10,Rollover!$AN$10)*(1+Assumptions!$C$25)^(INT(MAX(0,BU59)/12)))</f>
        <v>11.25</v>
      </c>
      <c r="BV60" s="115">
        <f>IF(OR(BV58=0,BV58=4),0,CHOOSE(BV58,Rollover!$I$10,Rollover!$V$10,Rollover!$AI$10)*CHOOSE(BV58,Rollover!$O$10,Rollover!$AB$10,Rollover!$AO$10)*(1+CHOOSE(BV58,Rollover!$P$10,Rollover!$AC$10,Rollover!$AP$10))^(INT(MAX(0,BV59)/12))+(1-CHOOSE(BV58,Rollover!$I$10,Rollover!$V$10,Rollover!$AI$10))*CHOOSE(BV58,Rollover!$N$10,Rollover!$AA$10,Rollover!$AN$10)*(1+Assumptions!$C$25)^(INT(MAX(0,BV59)/12)))</f>
        <v>11.25</v>
      </c>
      <c r="BW60" s="115">
        <f>IF(OR(BW58=0,BW58=4),0,CHOOSE(BW58,Rollover!$I$10,Rollover!$V$10,Rollover!$AI$10)*CHOOSE(BW58,Rollover!$O$10,Rollover!$AB$10,Rollover!$AO$10)*(1+CHOOSE(BW58,Rollover!$P$10,Rollover!$AC$10,Rollover!$AP$10))^(INT(MAX(0,BW59)/12))+(1-CHOOSE(BW58,Rollover!$I$10,Rollover!$V$10,Rollover!$AI$10))*CHOOSE(BW58,Rollover!$N$10,Rollover!$AA$10,Rollover!$AN$10)*(1+Assumptions!$C$25)^(INT(MAX(0,BW59)/12)))</f>
        <v>11.25</v>
      </c>
      <c r="BX60" s="115">
        <f>IF(OR(BX58=0,BX58=4),0,CHOOSE(BX58,Rollover!$I$10,Rollover!$V$10,Rollover!$AI$10)*CHOOSE(BX58,Rollover!$O$10,Rollover!$AB$10,Rollover!$AO$10)*(1+CHOOSE(BX58,Rollover!$P$10,Rollover!$AC$10,Rollover!$AP$10))^(INT(MAX(0,BX59)/12))+(1-CHOOSE(BX58,Rollover!$I$10,Rollover!$V$10,Rollover!$AI$10))*CHOOSE(BX58,Rollover!$N$10,Rollover!$AA$10,Rollover!$AN$10)*(1+Assumptions!$C$25)^(INT(MAX(0,BX59)/12)))</f>
        <v>11.25</v>
      </c>
      <c r="BY60" s="115">
        <f>IF(OR(BY58=0,BY58=4),0,CHOOSE(BY58,Rollover!$I$10,Rollover!$V$10,Rollover!$AI$10)*CHOOSE(BY58,Rollover!$O$10,Rollover!$AB$10,Rollover!$AO$10)*(1+CHOOSE(BY58,Rollover!$P$10,Rollover!$AC$10,Rollover!$AP$10))^(INT(MAX(0,BY59)/12))+(1-CHOOSE(BY58,Rollover!$I$10,Rollover!$V$10,Rollover!$AI$10))*CHOOSE(BY58,Rollover!$N$10,Rollover!$AA$10,Rollover!$AN$10)*(1+Assumptions!$C$25)^(INT(MAX(0,BY59)/12)))</f>
        <v>11.25</v>
      </c>
      <c r="BZ60" s="115">
        <f>IF(OR(BZ58=0,BZ58=4),0,CHOOSE(BZ58,Rollover!$I$10,Rollover!$V$10,Rollover!$AI$10)*CHOOSE(BZ58,Rollover!$O$10,Rollover!$AB$10,Rollover!$AO$10)*(1+CHOOSE(BZ58,Rollover!$P$10,Rollover!$AC$10,Rollover!$AP$10))^(INT(MAX(0,BZ59)/12))+(1-CHOOSE(BZ58,Rollover!$I$10,Rollover!$V$10,Rollover!$AI$10))*CHOOSE(BZ58,Rollover!$N$10,Rollover!$AA$10,Rollover!$AN$10)*(1+Assumptions!$C$25)^(INT(MAX(0,BZ59)/12)))</f>
        <v>11.25</v>
      </c>
      <c r="CA60" s="115">
        <f>IF(OR(CA58=0,CA58=4),0,CHOOSE(CA58,Rollover!$I$10,Rollover!$V$10,Rollover!$AI$10)*CHOOSE(CA58,Rollover!$O$10,Rollover!$AB$10,Rollover!$AO$10)*(1+CHOOSE(CA58,Rollover!$P$10,Rollover!$AC$10,Rollover!$AP$10))^(INT(MAX(0,CA59)/12))+(1-CHOOSE(CA58,Rollover!$I$10,Rollover!$V$10,Rollover!$AI$10))*CHOOSE(CA58,Rollover!$N$10,Rollover!$AA$10,Rollover!$AN$10)*(1+Assumptions!$C$25)^(INT(MAX(0,CA59)/12)))</f>
        <v>11.25</v>
      </c>
      <c r="CB60" s="115">
        <f>IF(OR(CB58=0,CB58=4),0,CHOOSE(CB58,Rollover!$I$10,Rollover!$V$10,Rollover!$AI$10)*CHOOSE(CB58,Rollover!$O$10,Rollover!$AB$10,Rollover!$AO$10)*(1+CHOOSE(CB58,Rollover!$P$10,Rollover!$AC$10,Rollover!$AP$10))^(INT(MAX(0,CB59)/12))+(1-CHOOSE(CB58,Rollover!$I$10,Rollover!$V$10,Rollover!$AI$10))*CHOOSE(CB58,Rollover!$N$10,Rollover!$AA$10,Rollover!$AN$10)*(1+Assumptions!$C$25)^(INT(MAX(0,CB59)/12)))</f>
        <v>15.224166780744753</v>
      </c>
      <c r="CC60" s="115">
        <f>IF(OR(CC58=0,CC58=4),0,CHOOSE(CC58,Rollover!$I$10,Rollover!$V$10,Rollover!$AI$10)*CHOOSE(CC58,Rollover!$O$10,Rollover!$AB$10,Rollover!$AO$10)*(1+CHOOSE(CC58,Rollover!$P$10,Rollover!$AC$10,Rollover!$AP$10))^(INT(MAX(0,CC59)/12))+(1-CHOOSE(CC58,Rollover!$I$10,Rollover!$V$10,Rollover!$AI$10))*CHOOSE(CC58,Rollover!$N$10,Rollover!$AA$10,Rollover!$AN$10)*(1+Assumptions!$C$25)^(INT(MAX(0,CC59)/12)))</f>
        <v>15.224166780744753</v>
      </c>
      <c r="CD60" s="115">
        <f>IF(OR(CD58=0,CD58=4),0,CHOOSE(CD58,Rollover!$I$10,Rollover!$V$10,Rollover!$AI$10)*CHOOSE(CD58,Rollover!$O$10,Rollover!$AB$10,Rollover!$AO$10)*(1+CHOOSE(CD58,Rollover!$P$10,Rollover!$AC$10,Rollover!$AP$10))^(INT(MAX(0,CD59)/12))+(1-CHOOSE(CD58,Rollover!$I$10,Rollover!$V$10,Rollover!$AI$10))*CHOOSE(CD58,Rollover!$N$10,Rollover!$AA$10,Rollover!$AN$10)*(1+Assumptions!$C$25)^(INT(MAX(0,CD59)/12)))</f>
        <v>15.224166780744753</v>
      </c>
      <c r="CE60" s="115">
        <f>IF(OR(CE58=0,CE58=4),0,CHOOSE(CE58,Rollover!$I$10,Rollover!$V$10,Rollover!$AI$10)*CHOOSE(CE58,Rollover!$O$10,Rollover!$AB$10,Rollover!$AO$10)*(1+CHOOSE(CE58,Rollover!$P$10,Rollover!$AC$10,Rollover!$AP$10))^(INT(MAX(0,CE59)/12))+(1-CHOOSE(CE58,Rollover!$I$10,Rollover!$V$10,Rollover!$AI$10))*CHOOSE(CE58,Rollover!$N$10,Rollover!$AA$10,Rollover!$AN$10)*(1+Assumptions!$C$25)^(INT(MAX(0,CE59)/12)))</f>
        <v>15.224166780744753</v>
      </c>
      <c r="CF60" s="115">
        <f>IF(OR(CF58=0,CF58=4),0,CHOOSE(CF58,Rollover!$I$10,Rollover!$V$10,Rollover!$AI$10)*CHOOSE(CF58,Rollover!$O$10,Rollover!$AB$10,Rollover!$AO$10)*(1+CHOOSE(CF58,Rollover!$P$10,Rollover!$AC$10,Rollover!$AP$10))^(INT(MAX(0,CF59)/12))+(1-CHOOSE(CF58,Rollover!$I$10,Rollover!$V$10,Rollover!$AI$10))*CHOOSE(CF58,Rollover!$N$10,Rollover!$AA$10,Rollover!$AN$10)*(1+Assumptions!$C$25)^(INT(MAX(0,CF59)/12)))</f>
        <v>15.224166780744753</v>
      </c>
      <c r="CG60" s="115">
        <f>IF(OR(CG58=0,CG58=4),0,CHOOSE(CG58,Rollover!$I$10,Rollover!$V$10,Rollover!$AI$10)*CHOOSE(CG58,Rollover!$O$10,Rollover!$AB$10,Rollover!$AO$10)*(1+CHOOSE(CG58,Rollover!$P$10,Rollover!$AC$10,Rollover!$AP$10))^(INT(MAX(0,CG59)/12))+(1-CHOOSE(CG58,Rollover!$I$10,Rollover!$V$10,Rollover!$AI$10))*CHOOSE(CG58,Rollover!$N$10,Rollover!$AA$10,Rollover!$AN$10)*(1+Assumptions!$C$25)^(INT(MAX(0,CG59)/12)))</f>
        <v>15.224166780744753</v>
      </c>
      <c r="CH60" s="115">
        <f>IF(OR(CH58=0,CH58=4),0,CHOOSE(CH58,Rollover!$I$10,Rollover!$V$10,Rollover!$AI$10)*CHOOSE(CH58,Rollover!$O$10,Rollover!$AB$10,Rollover!$AO$10)*(1+CHOOSE(CH58,Rollover!$P$10,Rollover!$AC$10,Rollover!$AP$10))^(INT(MAX(0,CH59)/12))+(1-CHOOSE(CH58,Rollover!$I$10,Rollover!$V$10,Rollover!$AI$10))*CHOOSE(CH58,Rollover!$N$10,Rollover!$AA$10,Rollover!$AN$10)*(1+Assumptions!$C$25)^(INT(MAX(0,CH59)/12)))</f>
        <v>15.224166780744753</v>
      </c>
      <c r="CI60" s="115">
        <f>IF(OR(CI58=0,CI58=4),0,CHOOSE(CI58,Rollover!$I$10,Rollover!$V$10,Rollover!$AI$10)*CHOOSE(CI58,Rollover!$O$10,Rollover!$AB$10,Rollover!$AO$10)*(1+CHOOSE(CI58,Rollover!$P$10,Rollover!$AC$10,Rollover!$AP$10))^(INT(MAX(0,CI59)/12))+(1-CHOOSE(CI58,Rollover!$I$10,Rollover!$V$10,Rollover!$AI$10))*CHOOSE(CI58,Rollover!$N$10,Rollover!$AA$10,Rollover!$AN$10)*(1+Assumptions!$C$25)^(INT(MAX(0,CI59)/12)))</f>
        <v>15.224166780744753</v>
      </c>
      <c r="CJ60" s="115">
        <f>IF(OR(CJ58=0,CJ58=4),0,CHOOSE(CJ58,Rollover!$I$10,Rollover!$V$10,Rollover!$AI$10)*CHOOSE(CJ58,Rollover!$O$10,Rollover!$AB$10,Rollover!$AO$10)*(1+CHOOSE(CJ58,Rollover!$P$10,Rollover!$AC$10,Rollover!$AP$10))^(INT(MAX(0,CJ59)/12))+(1-CHOOSE(CJ58,Rollover!$I$10,Rollover!$V$10,Rollover!$AI$10))*CHOOSE(CJ58,Rollover!$N$10,Rollover!$AA$10,Rollover!$AN$10)*(1+Assumptions!$C$25)^(INT(MAX(0,CJ59)/12)))</f>
        <v>15.224166780744753</v>
      </c>
      <c r="CK60" s="115">
        <f>IF(OR(CK58=0,CK58=4),0,CHOOSE(CK58,Rollover!$I$10,Rollover!$V$10,Rollover!$AI$10)*CHOOSE(CK58,Rollover!$O$10,Rollover!$AB$10,Rollover!$AO$10)*(1+CHOOSE(CK58,Rollover!$P$10,Rollover!$AC$10,Rollover!$AP$10))^(INT(MAX(0,CK59)/12))+(1-CHOOSE(CK58,Rollover!$I$10,Rollover!$V$10,Rollover!$AI$10))*CHOOSE(CK58,Rollover!$N$10,Rollover!$AA$10,Rollover!$AN$10)*(1+Assumptions!$C$25)^(INT(MAX(0,CK59)/12)))</f>
        <v>15.224166780744753</v>
      </c>
      <c r="CL60" s="115">
        <f>IF(OR(CL58=0,CL58=4),0,CHOOSE(CL58,Rollover!$I$10,Rollover!$V$10,Rollover!$AI$10)*CHOOSE(CL58,Rollover!$O$10,Rollover!$AB$10,Rollover!$AO$10)*(1+CHOOSE(CL58,Rollover!$P$10,Rollover!$AC$10,Rollover!$AP$10))^(INT(MAX(0,CL59)/12))+(1-CHOOSE(CL58,Rollover!$I$10,Rollover!$V$10,Rollover!$AI$10))*CHOOSE(CL58,Rollover!$N$10,Rollover!$AA$10,Rollover!$AN$10)*(1+Assumptions!$C$25)^(INT(MAX(0,CL59)/12)))</f>
        <v>15.224166780744753</v>
      </c>
      <c r="CM60" s="115">
        <f>IF(OR(CM58=0,CM58=4),0,CHOOSE(CM58,Rollover!$I$10,Rollover!$V$10,Rollover!$AI$10)*CHOOSE(CM58,Rollover!$O$10,Rollover!$AB$10,Rollover!$AO$10)*(1+CHOOSE(CM58,Rollover!$P$10,Rollover!$AC$10,Rollover!$AP$10))^(INT(MAX(0,CM59)/12))+(1-CHOOSE(CM58,Rollover!$I$10,Rollover!$V$10,Rollover!$AI$10))*CHOOSE(CM58,Rollover!$N$10,Rollover!$AA$10,Rollover!$AN$10)*(1+Assumptions!$C$25)^(INT(MAX(0,CM59)/12)))</f>
        <v>15.224166780744753</v>
      </c>
      <c r="CN60" s="115">
        <f>IF(OR(CN58=0,CN58=4),0,CHOOSE(CN58,Rollover!$I$10,Rollover!$V$10,Rollover!$AI$10)*CHOOSE(CN58,Rollover!$O$10,Rollover!$AB$10,Rollover!$AO$10)*(1+CHOOSE(CN58,Rollover!$P$10,Rollover!$AC$10,Rollover!$AP$10))^(INT(MAX(0,CN59)/12))+(1-CHOOSE(CN58,Rollover!$I$10,Rollover!$V$10,Rollover!$AI$10))*CHOOSE(CN58,Rollover!$N$10,Rollover!$AA$10,Rollover!$AN$10)*(1+Assumptions!$C$25)^(INT(MAX(0,CN59)/12)))</f>
        <v>15.224166780744753</v>
      </c>
      <c r="CO60" s="115">
        <f>IF(OR(CO58=0,CO58=4),0,CHOOSE(CO58,Rollover!$I$10,Rollover!$V$10,Rollover!$AI$10)*CHOOSE(CO58,Rollover!$O$10,Rollover!$AB$10,Rollover!$AO$10)*(1+CHOOSE(CO58,Rollover!$P$10,Rollover!$AC$10,Rollover!$AP$10))^(INT(MAX(0,CO59)/12))+(1-CHOOSE(CO58,Rollover!$I$10,Rollover!$V$10,Rollover!$AI$10))*CHOOSE(CO58,Rollover!$N$10,Rollover!$AA$10,Rollover!$AN$10)*(1+Assumptions!$C$25)^(INT(MAX(0,CO59)/12)))</f>
        <v>15.224166780744753</v>
      </c>
      <c r="CP60" s="115">
        <f>IF(OR(CP58=0,CP58=4),0,CHOOSE(CP58,Rollover!$I$10,Rollover!$V$10,Rollover!$AI$10)*CHOOSE(CP58,Rollover!$O$10,Rollover!$AB$10,Rollover!$AO$10)*(1+CHOOSE(CP58,Rollover!$P$10,Rollover!$AC$10,Rollover!$AP$10))^(INT(MAX(0,CP59)/12))+(1-CHOOSE(CP58,Rollover!$I$10,Rollover!$V$10,Rollover!$AI$10))*CHOOSE(CP58,Rollover!$N$10,Rollover!$AA$10,Rollover!$AN$10)*(1+Assumptions!$C$25)^(INT(MAX(0,CP59)/12)))</f>
        <v>15.757012618070817</v>
      </c>
      <c r="CQ60" s="115">
        <f>IF(OR(CQ58=0,CQ58=4),0,CHOOSE(CQ58,Rollover!$I$10,Rollover!$V$10,Rollover!$AI$10)*CHOOSE(CQ58,Rollover!$O$10,Rollover!$AB$10,Rollover!$AO$10)*(1+CHOOSE(CQ58,Rollover!$P$10,Rollover!$AC$10,Rollover!$AP$10))^(INT(MAX(0,CQ59)/12))+(1-CHOOSE(CQ58,Rollover!$I$10,Rollover!$V$10,Rollover!$AI$10))*CHOOSE(CQ58,Rollover!$N$10,Rollover!$AA$10,Rollover!$AN$10)*(1+Assumptions!$C$25)^(INT(MAX(0,CQ59)/12)))</f>
        <v>15.757012618070817</v>
      </c>
      <c r="CR60" s="115">
        <f>IF(OR(CR58=0,CR58=4),0,CHOOSE(CR58,Rollover!$I$10,Rollover!$V$10,Rollover!$AI$10)*CHOOSE(CR58,Rollover!$O$10,Rollover!$AB$10,Rollover!$AO$10)*(1+CHOOSE(CR58,Rollover!$P$10,Rollover!$AC$10,Rollover!$AP$10))^(INT(MAX(0,CR59)/12))+(1-CHOOSE(CR58,Rollover!$I$10,Rollover!$V$10,Rollover!$AI$10))*CHOOSE(CR58,Rollover!$N$10,Rollover!$AA$10,Rollover!$AN$10)*(1+Assumptions!$C$25)^(INT(MAX(0,CR59)/12)))</f>
        <v>15.757012618070817</v>
      </c>
      <c r="CS60" s="115">
        <f>IF(OR(CS58=0,CS58=4),0,CHOOSE(CS58,Rollover!$I$10,Rollover!$V$10,Rollover!$AI$10)*CHOOSE(CS58,Rollover!$O$10,Rollover!$AB$10,Rollover!$AO$10)*(1+CHOOSE(CS58,Rollover!$P$10,Rollover!$AC$10,Rollover!$AP$10))^(INT(MAX(0,CS59)/12))+(1-CHOOSE(CS58,Rollover!$I$10,Rollover!$V$10,Rollover!$AI$10))*CHOOSE(CS58,Rollover!$N$10,Rollover!$AA$10,Rollover!$AN$10)*(1+Assumptions!$C$25)^(INT(MAX(0,CS59)/12)))</f>
        <v>15.757012618070817</v>
      </c>
      <c r="CT60" s="115">
        <f>IF(OR(CT58=0,CT58=4),0,CHOOSE(CT58,Rollover!$I$10,Rollover!$V$10,Rollover!$AI$10)*CHOOSE(CT58,Rollover!$O$10,Rollover!$AB$10,Rollover!$AO$10)*(1+CHOOSE(CT58,Rollover!$P$10,Rollover!$AC$10,Rollover!$AP$10))^(INT(MAX(0,CT59)/12))+(1-CHOOSE(CT58,Rollover!$I$10,Rollover!$V$10,Rollover!$AI$10))*CHOOSE(CT58,Rollover!$N$10,Rollover!$AA$10,Rollover!$AN$10)*(1+Assumptions!$C$25)^(INT(MAX(0,CT59)/12)))</f>
        <v>15.757012618070817</v>
      </c>
      <c r="CU60" s="115">
        <f>IF(OR(CU58=0,CU58=4),0,CHOOSE(CU58,Rollover!$I$10,Rollover!$V$10,Rollover!$AI$10)*CHOOSE(CU58,Rollover!$O$10,Rollover!$AB$10,Rollover!$AO$10)*(1+CHOOSE(CU58,Rollover!$P$10,Rollover!$AC$10,Rollover!$AP$10))^(INT(MAX(0,CU59)/12))+(1-CHOOSE(CU58,Rollover!$I$10,Rollover!$V$10,Rollover!$AI$10))*CHOOSE(CU58,Rollover!$N$10,Rollover!$AA$10,Rollover!$AN$10)*(1+Assumptions!$C$25)^(INT(MAX(0,CU59)/12)))</f>
        <v>15.757012618070817</v>
      </c>
      <c r="CV60" s="115">
        <f>IF(OR(CV58=0,CV58=4),0,CHOOSE(CV58,Rollover!$I$10,Rollover!$V$10,Rollover!$AI$10)*CHOOSE(CV58,Rollover!$O$10,Rollover!$AB$10,Rollover!$AO$10)*(1+CHOOSE(CV58,Rollover!$P$10,Rollover!$AC$10,Rollover!$AP$10))^(INT(MAX(0,CV59)/12))+(1-CHOOSE(CV58,Rollover!$I$10,Rollover!$V$10,Rollover!$AI$10))*CHOOSE(CV58,Rollover!$N$10,Rollover!$AA$10,Rollover!$AN$10)*(1+Assumptions!$C$25)^(INT(MAX(0,CV59)/12)))</f>
        <v>15.757012618070817</v>
      </c>
      <c r="CW60" s="115">
        <f>IF(OR(CW58=0,CW58=4),0,CHOOSE(CW58,Rollover!$I$10,Rollover!$V$10,Rollover!$AI$10)*CHOOSE(CW58,Rollover!$O$10,Rollover!$AB$10,Rollover!$AO$10)*(1+CHOOSE(CW58,Rollover!$P$10,Rollover!$AC$10,Rollover!$AP$10))^(INT(MAX(0,CW59)/12))+(1-CHOOSE(CW58,Rollover!$I$10,Rollover!$V$10,Rollover!$AI$10))*CHOOSE(CW58,Rollover!$N$10,Rollover!$AA$10,Rollover!$AN$10)*(1+Assumptions!$C$25)^(INT(MAX(0,CW59)/12)))</f>
        <v>15.757012618070817</v>
      </c>
      <c r="CX60" s="115">
        <f>IF(OR(CX58=0,CX58=4),0,CHOOSE(CX58,Rollover!$I$10,Rollover!$V$10,Rollover!$AI$10)*CHOOSE(CX58,Rollover!$O$10,Rollover!$AB$10,Rollover!$AO$10)*(1+CHOOSE(CX58,Rollover!$P$10,Rollover!$AC$10,Rollover!$AP$10))^(INT(MAX(0,CX59)/12))+(1-CHOOSE(CX58,Rollover!$I$10,Rollover!$V$10,Rollover!$AI$10))*CHOOSE(CX58,Rollover!$N$10,Rollover!$AA$10,Rollover!$AN$10)*(1+Assumptions!$C$25)^(INT(MAX(0,CX59)/12)))</f>
        <v>15.757012618070817</v>
      </c>
      <c r="CY60" s="115">
        <f>IF(OR(CY58=0,CY58=4),0,CHOOSE(CY58,Rollover!$I$10,Rollover!$V$10,Rollover!$AI$10)*CHOOSE(CY58,Rollover!$O$10,Rollover!$AB$10,Rollover!$AO$10)*(1+CHOOSE(CY58,Rollover!$P$10,Rollover!$AC$10,Rollover!$AP$10))^(INT(MAX(0,CY59)/12))+(1-CHOOSE(CY58,Rollover!$I$10,Rollover!$V$10,Rollover!$AI$10))*CHOOSE(CY58,Rollover!$N$10,Rollover!$AA$10,Rollover!$AN$10)*(1+Assumptions!$C$25)^(INT(MAX(0,CY59)/12)))</f>
        <v>15.757012618070817</v>
      </c>
      <c r="CZ60" s="115">
        <f>IF(OR(CZ58=0,CZ58=4),0,CHOOSE(CZ58,Rollover!$I$10,Rollover!$V$10,Rollover!$AI$10)*CHOOSE(CZ58,Rollover!$O$10,Rollover!$AB$10,Rollover!$AO$10)*(1+CHOOSE(CZ58,Rollover!$P$10,Rollover!$AC$10,Rollover!$AP$10))^(INT(MAX(0,CZ59)/12))+(1-CHOOSE(CZ58,Rollover!$I$10,Rollover!$V$10,Rollover!$AI$10))*CHOOSE(CZ58,Rollover!$N$10,Rollover!$AA$10,Rollover!$AN$10)*(1+Assumptions!$C$25)^(INT(MAX(0,CZ59)/12)))</f>
        <v>15.757012618070817</v>
      </c>
      <c r="DA60" s="115">
        <f>IF(OR(DA58=0,DA58=4),0,CHOOSE(DA58,Rollover!$I$10,Rollover!$V$10,Rollover!$AI$10)*CHOOSE(DA58,Rollover!$O$10,Rollover!$AB$10,Rollover!$AO$10)*(1+CHOOSE(DA58,Rollover!$P$10,Rollover!$AC$10,Rollover!$AP$10))^(INT(MAX(0,DA59)/12))+(1-CHOOSE(DA58,Rollover!$I$10,Rollover!$V$10,Rollover!$AI$10))*CHOOSE(DA58,Rollover!$N$10,Rollover!$AA$10,Rollover!$AN$10)*(1+Assumptions!$C$25)^(INT(MAX(0,DA59)/12)))</f>
        <v>15.757012618070817</v>
      </c>
      <c r="DB60" s="115">
        <f>IF(OR(DB58=0,DB58=4),0,CHOOSE(DB58,Rollover!$I$10,Rollover!$V$10,Rollover!$AI$10)*CHOOSE(DB58,Rollover!$O$10,Rollover!$AB$10,Rollover!$AO$10)*(1+CHOOSE(DB58,Rollover!$P$10,Rollover!$AC$10,Rollover!$AP$10))^(INT(MAX(0,DB59)/12))+(1-CHOOSE(DB58,Rollover!$I$10,Rollover!$V$10,Rollover!$AI$10))*CHOOSE(DB58,Rollover!$N$10,Rollover!$AA$10,Rollover!$AN$10)*(1+Assumptions!$C$25)^(INT(MAX(0,DB59)/12)))</f>
        <v>16.308508059703293</v>
      </c>
      <c r="DC60" s="115">
        <f>IF(OR(DC58=0,DC58=4),0,CHOOSE(DC58,Rollover!$I$10,Rollover!$V$10,Rollover!$AI$10)*CHOOSE(DC58,Rollover!$O$10,Rollover!$AB$10,Rollover!$AO$10)*(1+CHOOSE(DC58,Rollover!$P$10,Rollover!$AC$10,Rollover!$AP$10))^(INT(MAX(0,DC59)/12))+(1-CHOOSE(DC58,Rollover!$I$10,Rollover!$V$10,Rollover!$AI$10))*CHOOSE(DC58,Rollover!$N$10,Rollover!$AA$10,Rollover!$AN$10)*(1+Assumptions!$C$25)^(INT(MAX(0,DC59)/12)))</f>
        <v>16.308508059703293</v>
      </c>
      <c r="DD60" s="115">
        <f>IF(OR(DD58=0,DD58=4),0,CHOOSE(DD58,Rollover!$I$10,Rollover!$V$10,Rollover!$AI$10)*CHOOSE(DD58,Rollover!$O$10,Rollover!$AB$10,Rollover!$AO$10)*(1+CHOOSE(DD58,Rollover!$P$10,Rollover!$AC$10,Rollover!$AP$10))^(INT(MAX(0,DD59)/12))+(1-CHOOSE(DD58,Rollover!$I$10,Rollover!$V$10,Rollover!$AI$10))*CHOOSE(DD58,Rollover!$N$10,Rollover!$AA$10,Rollover!$AN$10)*(1+Assumptions!$C$25)^(INT(MAX(0,DD59)/12)))</f>
        <v>16.308508059703293</v>
      </c>
      <c r="DE60" s="115">
        <f>IF(OR(DE58=0,DE58=4),0,CHOOSE(DE58,Rollover!$I$10,Rollover!$V$10,Rollover!$AI$10)*CHOOSE(DE58,Rollover!$O$10,Rollover!$AB$10,Rollover!$AO$10)*(1+CHOOSE(DE58,Rollover!$P$10,Rollover!$AC$10,Rollover!$AP$10))^(INT(MAX(0,DE59)/12))+(1-CHOOSE(DE58,Rollover!$I$10,Rollover!$V$10,Rollover!$AI$10))*CHOOSE(DE58,Rollover!$N$10,Rollover!$AA$10,Rollover!$AN$10)*(1+Assumptions!$C$25)^(INT(MAX(0,DE59)/12)))</f>
        <v>16.308508059703293</v>
      </c>
      <c r="DF60" s="115">
        <f>IF(OR(DF58=0,DF58=4),0,CHOOSE(DF58,Rollover!$I$10,Rollover!$V$10,Rollover!$AI$10)*CHOOSE(DF58,Rollover!$O$10,Rollover!$AB$10,Rollover!$AO$10)*(1+CHOOSE(DF58,Rollover!$P$10,Rollover!$AC$10,Rollover!$AP$10))^(INT(MAX(0,DF59)/12))+(1-CHOOSE(DF58,Rollover!$I$10,Rollover!$V$10,Rollover!$AI$10))*CHOOSE(DF58,Rollover!$N$10,Rollover!$AA$10,Rollover!$AN$10)*(1+Assumptions!$C$25)^(INT(MAX(0,DF59)/12)))</f>
        <v>16.308508059703293</v>
      </c>
      <c r="DG60" s="115">
        <f>IF(OR(DG58=0,DG58=4),0,CHOOSE(DG58,Rollover!$I$10,Rollover!$V$10,Rollover!$AI$10)*CHOOSE(DG58,Rollover!$O$10,Rollover!$AB$10,Rollover!$AO$10)*(1+CHOOSE(DG58,Rollover!$P$10,Rollover!$AC$10,Rollover!$AP$10))^(INT(MAX(0,DG59)/12))+(1-CHOOSE(DG58,Rollover!$I$10,Rollover!$V$10,Rollover!$AI$10))*CHOOSE(DG58,Rollover!$N$10,Rollover!$AA$10,Rollover!$AN$10)*(1+Assumptions!$C$25)^(INT(MAX(0,DG59)/12)))</f>
        <v>16.308508059703293</v>
      </c>
      <c r="DH60" s="115">
        <f>IF(OR(DH58=0,DH58=4),0,CHOOSE(DH58,Rollover!$I$10,Rollover!$V$10,Rollover!$AI$10)*CHOOSE(DH58,Rollover!$O$10,Rollover!$AB$10,Rollover!$AO$10)*(1+CHOOSE(DH58,Rollover!$P$10,Rollover!$AC$10,Rollover!$AP$10))^(INT(MAX(0,DH59)/12))+(1-CHOOSE(DH58,Rollover!$I$10,Rollover!$V$10,Rollover!$AI$10))*CHOOSE(DH58,Rollover!$N$10,Rollover!$AA$10,Rollover!$AN$10)*(1+Assumptions!$C$25)^(INT(MAX(0,DH59)/12)))</f>
        <v>16.308508059703293</v>
      </c>
      <c r="DI60" s="115">
        <f>IF(OR(DI58=0,DI58=4),0,CHOOSE(DI58,Rollover!$I$10,Rollover!$V$10,Rollover!$AI$10)*CHOOSE(DI58,Rollover!$O$10,Rollover!$AB$10,Rollover!$AO$10)*(1+CHOOSE(DI58,Rollover!$P$10,Rollover!$AC$10,Rollover!$AP$10))^(INT(MAX(0,DI59)/12))+(1-CHOOSE(DI58,Rollover!$I$10,Rollover!$V$10,Rollover!$AI$10))*CHOOSE(DI58,Rollover!$N$10,Rollover!$AA$10,Rollover!$AN$10)*(1+Assumptions!$C$25)^(INT(MAX(0,DI59)/12)))</f>
        <v>16.308508059703293</v>
      </c>
      <c r="DJ60" s="115">
        <f>IF(OR(DJ58=0,DJ58=4),0,CHOOSE(DJ58,Rollover!$I$10,Rollover!$V$10,Rollover!$AI$10)*CHOOSE(DJ58,Rollover!$O$10,Rollover!$AB$10,Rollover!$AO$10)*(1+CHOOSE(DJ58,Rollover!$P$10,Rollover!$AC$10,Rollover!$AP$10))^(INT(MAX(0,DJ59)/12))+(1-CHOOSE(DJ58,Rollover!$I$10,Rollover!$V$10,Rollover!$AI$10))*CHOOSE(DJ58,Rollover!$N$10,Rollover!$AA$10,Rollover!$AN$10)*(1+Assumptions!$C$25)^(INT(MAX(0,DJ59)/12)))</f>
        <v>16.308508059703293</v>
      </c>
      <c r="DK60" s="115">
        <f>IF(OR(DK58=0,DK58=4),0,CHOOSE(DK58,Rollover!$I$10,Rollover!$V$10,Rollover!$AI$10)*CHOOSE(DK58,Rollover!$O$10,Rollover!$AB$10,Rollover!$AO$10)*(1+CHOOSE(DK58,Rollover!$P$10,Rollover!$AC$10,Rollover!$AP$10))^(INT(MAX(0,DK59)/12))+(1-CHOOSE(DK58,Rollover!$I$10,Rollover!$V$10,Rollover!$AI$10))*CHOOSE(DK58,Rollover!$N$10,Rollover!$AA$10,Rollover!$AN$10)*(1+Assumptions!$C$25)^(INT(MAX(0,DK59)/12)))</f>
        <v>16.308508059703293</v>
      </c>
      <c r="DL60" s="115">
        <f>IF(OR(DL58=0,DL58=4),0,CHOOSE(DL58,Rollover!$I$10,Rollover!$V$10,Rollover!$AI$10)*CHOOSE(DL58,Rollover!$O$10,Rollover!$AB$10,Rollover!$AO$10)*(1+CHOOSE(DL58,Rollover!$P$10,Rollover!$AC$10,Rollover!$AP$10))^(INT(MAX(0,DL59)/12))+(1-CHOOSE(DL58,Rollover!$I$10,Rollover!$V$10,Rollover!$AI$10))*CHOOSE(DL58,Rollover!$N$10,Rollover!$AA$10,Rollover!$AN$10)*(1+Assumptions!$C$25)^(INT(MAX(0,DL59)/12)))</f>
        <v>16.308508059703293</v>
      </c>
      <c r="DM60" s="115">
        <f>IF(OR(DM58=0,DM58=4),0,CHOOSE(DM58,Rollover!$I$10,Rollover!$V$10,Rollover!$AI$10)*CHOOSE(DM58,Rollover!$O$10,Rollover!$AB$10,Rollover!$AO$10)*(1+CHOOSE(DM58,Rollover!$P$10,Rollover!$AC$10,Rollover!$AP$10))^(INT(MAX(0,DM59)/12))+(1-CHOOSE(DM58,Rollover!$I$10,Rollover!$V$10,Rollover!$AI$10))*CHOOSE(DM58,Rollover!$N$10,Rollover!$AA$10,Rollover!$AN$10)*(1+Assumptions!$C$25)^(INT(MAX(0,DM59)/12)))</f>
        <v>16.308508059703293</v>
      </c>
      <c r="DN60" s="115">
        <f>IF(OR(DN58=0,DN58=4),0,CHOOSE(DN58,Rollover!$I$10,Rollover!$V$10,Rollover!$AI$10)*CHOOSE(DN58,Rollover!$O$10,Rollover!$AB$10,Rollover!$AO$10)*(1+CHOOSE(DN58,Rollover!$P$10,Rollover!$AC$10,Rollover!$AP$10))^(INT(MAX(0,DN59)/12))+(1-CHOOSE(DN58,Rollover!$I$10,Rollover!$V$10,Rollover!$AI$10))*CHOOSE(DN58,Rollover!$N$10,Rollover!$AA$10,Rollover!$AN$10)*(1+Assumptions!$C$25)^(INT(MAX(0,DN59)/12)))</f>
        <v>16.87930584179291</v>
      </c>
      <c r="DO60" s="115">
        <f>IF(OR(DO58=0,DO58=4),0,CHOOSE(DO58,Rollover!$I$10,Rollover!$V$10,Rollover!$AI$10)*CHOOSE(DO58,Rollover!$O$10,Rollover!$AB$10,Rollover!$AO$10)*(1+CHOOSE(DO58,Rollover!$P$10,Rollover!$AC$10,Rollover!$AP$10))^(INT(MAX(0,DO59)/12))+(1-CHOOSE(DO58,Rollover!$I$10,Rollover!$V$10,Rollover!$AI$10))*CHOOSE(DO58,Rollover!$N$10,Rollover!$AA$10,Rollover!$AN$10)*(1+Assumptions!$C$25)^(INT(MAX(0,DO59)/12)))</f>
        <v>16.87930584179291</v>
      </c>
      <c r="DP60" s="115">
        <f>IF(OR(DP58=0,DP58=4),0,CHOOSE(DP58,Rollover!$I$10,Rollover!$V$10,Rollover!$AI$10)*CHOOSE(DP58,Rollover!$O$10,Rollover!$AB$10,Rollover!$AO$10)*(1+CHOOSE(DP58,Rollover!$P$10,Rollover!$AC$10,Rollover!$AP$10))^(INT(MAX(0,DP59)/12))+(1-CHOOSE(DP58,Rollover!$I$10,Rollover!$V$10,Rollover!$AI$10))*CHOOSE(DP58,Rollover!$N$10,Rollover!$AA$10,Rollover!$AN$10)*(1+Assumptions!$C$25)^(INT(MAX(0,DP59)/12)))</f>
        <v>16.87930584179291</v>
      </c>
      <c r="DQ60" s="115">
        <f>IF(OR(DQ58=0,DQ58=4),0,CHOOSE(DQ58,Rollover!$I$10,Rollover!$V$10,Rollover!$AI$10)*CHOOSE(DQ58,Rollover!$O$10,Rollover!$AB$10,Rollover!$AO$10)*(1+CHOOSE(DQ58,Rollover!$P$10,Rollover!$AC$10,Rollover!$AP$10))^(INT(MAX(0,DQ59)/12))+(1-CHOOSE(DQ58,Rollover!$I$10,Rollover!$V$10,Rollover!$AI$10))*CHOOSE(DQ58,Rollover!$N$10,Rollover!$AA$10,Rollover!$AN$10)*(1+Assumptions!$C$25)^(INT(MAX(0,DQ59)/12)))</f>
        <v>16.87930584179291</v>
      </c>
      <c r="DR60" s="115">
        <f>IF(OR(DR58=0,DR58=4),0,CHOOSE(DR58,Rollover!$I$10,Rollover!$V$10,Rollover!$AI$10)*CHOOSE(DR58,Rollover!$O$10,Rollover!$AB$10,Rollover!$AO$10)*(1+CHOOSE(DR58,Rollover!$P$10,Rollover!$AC$10,Rollover!$AP$10))^(INT(MAX(0,DR59)/12))+(1-CHOOSE(DR58,Rollover!$I$10,Rollover!$V$10,Rollover!$AI$10))*CHOOSE(DR58,Rollover!$N$10,Rollover!$AA$10,Rollover!$AN$10)*(1+Assumptions!$C$25)^(INT(MAX(0,DR59)/12)))</f>
        <v>16.87930584179291</v>
      </c>
      <c r="DS60" s="115">
        <f>IF(OR(DS58=0,DS58=4),0,CHOOSE(DS58,Rollover!$I$10,Rollover!$V$10,Rollover!$AI$10)*CHOOSE(DS58,Rollover!$O$10,Rollover!$AB$10,Rollover!$AO$10)*(1+CHOOSE(DS58,Rollover!$P$10,Rollover!$AC$10,Rollover!$AP$10))^(INT(MAX(0,DS59)/12))+(1-CHOOSE(DS58,Rollover!$I$10,Rollover!$V$10,Rollover!$AI$10))*CHOOSE(DS58,Rollover!$N$10,Rollover!$AA$10,Rollover!$AN$10)*(1+Assumptions!$C$25)^(INT(MAX(0,DS59)/12)))</f>
        <v>16.87930584179291</v>
      </c>
      <c r="DT60" s="115">
        <f>IF(OR(DT58=0,DT58=4),0,CHOOSE(DT58,Rollover!$I$10,Rollover!$V$10,Rollover!$AI$10)*CHOOSE(DT58,Rollover!$O$10,Rollover!$AB$10,Rollover!$AO$10)*(1+CHOOSE(DT58,Rollover!$P$10,Rollover!$AC$10,Rollover!$AP$10))^(INT(MAX(0,DT59)/12))+(1-CHOOSE(DT58,Rollover!$I$10,Rollover!$V$10,Rollover!$AI$10))*CHOOSE(DT58,Rollover!$N$10,Rollover!$AA$10,Rollover!$AN$10)*(1+Assumptions!$C$25)^(INT(MAX(0,DT59)/12)))</f>
        <v>16.87930584179291</v>
      </c>
      <c r="DU60" s="115">
        <f>IF(OR(DU58=0,DU58=4),0,CHOOSE(DU58,Rollover!$I$10,Rollover!$V$10,Rollover!$AI$10)*CHOOSE(DU58,Rollover!$O$10,Rollover!$AB$10,Rollover!$AO$10)*(1+CHOOSE(DU58,Rollover!$P$10,Rollover!$AC$10,Rollover!$AP$10))^(INT(MAX(0,DU59)/12))+(1-CHOOSE(DU58,Rollover!$I$10,Rollover!$V$10,Rollover!$AI$10))*CHOOSE(DU58,Rollover!$N$10,Rollover!$AA$10,Rollover!$AN$10)*(1+Assumptions!$C$25)^(INT(MAX(0,DU59)/12)))</f>
        <v>16.87930584179291</v>
      </c>
      <c r="DV60" s="115">
        <f>IF(OR(DV58=0,DV58=4),0,CHOOSE(DV58,Rollover!$I$10,Rollover!$V$10,Rollover!$AI$10)*CHOOSE(DV58,Rollover!$O$10,Rollover!$AB$10,Rollover!$AO$10)*(1+CHOOSE(DV58,Rollover!$P$10,Rollover!$AC$10,Rollover!$AP$10))^(INT(MAX(0,DV59)/12))+(1-CHOOSE(DV58,Rollover!$I$10,Rollover!$V$10,Rollover!$AI$10))*CHOOSE(DV58,Rollover!$N$10,Rollover!$AA$10,Rollover!$AN$10)*(1+Assumptions!$C$25)^(INT(MAX(0,DV59)/12)))</f>
        <v>16.87930584179291</v>
      </c>
      <c r="DW60" s="115">
        <f>IF(OR(DW58=0,DW58=4),0,CHOOSE(DW58,Rollover!$I$10,Rollover!$V$10,Rollover!$AI$10)*CHOOSE(DW58,Rollover!$O$10,Rollover!$AB$10,Rollover!$AO$10)*(1+CHOOSE(DW58,Rollover!$P$10,Rollover!$AC$10,Rollover!$AP$10))^(INT(MAX(0,DW59)/12))+(1-CHOOSE(DW58,Rollover!$I$10,Rollover!$V$10,Rollover!$AI$10))*CHOOSE(DW58,Rollover!$N$10,Rollover!$AA$10,Rollover!$AN$10)*(1+Assumptions!$C$25)^(INT(MAX(0,DW59)/12)))</f>
        <v>16.87930584179291</v>
      </c>
      <c r="DX60" s="115">
        <f>IF(OR(DX58=0,DX58=4),0,CHOOSE(DX58,Rollover!$I$10,Rollover!$V$10,Rollover!$AI$10)*CHOOSE(DX58,Rollover!$O$10,Rollover!$AB$10,Rollover!$AO$10)*(1+CHOOSE(DX58,Rollover!$P$10,Rollover!$AC$10,Rollover!$AP$10))^(INT(MAX(0,DX59)/12))+(1-CHOOSE(DX58,Rollover!$I$10,Rollover!$V$10,Rollover!$AI$10))*CHOOSE(DX58,Rollover!$N$10,Rollover!$AA$10,Rollover!$AN$10)*(1+Assumptions!$C$25)^(INT(MAX(0,DX59)/12)))</f>
        <v>16.87930584179291</v>
      </c>
      <c r="DY60" s="115">
        <f>IF(OR(DY58=0,DY58=4),0,CHOOSE(DY58,Rollover!$I$10,Rollover!$V$10,Rollover!$AI$10)*CHOOSE(DY58,Rollover!$O$10,Rollover!$AB$10,Rollover!$AO$10)*(1+CHOOSE(DY58,Rollover!$P$10,Rollover!$AC$10,Rollover!$AP$10))^(INT(MAX(0,DY59)/12))+(1-CHOOSE(DY58,Rollover!$I$10,Rollover!$V$10,Rollover!$AI$10))*CHOOSE(DY58,Rollover!$N$10,Rollover!$AA$10,Rollover!$AN$10)*(1+Assumptions!$C$25)^(INT(MAX(0,DY59)/12)))</f>
        <v>16.87930584179291</v>
      </c>
      <c r="DZ60" s="115">
        <f>IF(OR(DZ58=0,DZ58=4),0,CHOOSE(DZ58,Rollover!$I$10,Rollover!$V$10,Rollover!$AI$10)*CHOOSE(DZ58,Rollover!$O$10,Rollover!$AB$10,Rollover!$AO$10)*(1+CHOOSE(DZ58,Rollover!$P$10,Rollover!$AC$10,Rollover!$AP$10))^(INT(MAX(0,DZ59)/12))+(1-CHOOSE(DZ58,Rollover!$I$10,Rollover!$V$10,Rollover!$AI$10))*CHOOSE(DZ58,Rollover!$N$10,Rollover!$AA$10,Rollover!$AN$10)*(1+Assumptions!$C$25)^(INT(MAX(0,DZ59)/12)))</f>
        <v>17.470081546255656</v>
      </c>
      <c r="EA60" s="115">
        <f>IF(OR(EA58=0,EA58=4),0,CHOOSE(EA58,Rollover!$I$10,Rollover!$V$10,Rollover!$AI$10)*CHOOSE(EA58,Rollover!$O$10,Rollover!$AB$10,Rollover!$AO$10)*(1+CHOOSE(EA58,Rollover!$P$10,Rollover!$AC$10,Rollover!$AP$10))^(INT(MAX(0,EA59)/12))+(1-CHOOSE(EA58,Rollover!$I$10,Rollover!$V$10,Rollover!$AI$10))*CHOOSE(EA58,Rollover!$N$10,Rollover!$AA$10,Rollover!$AN$10)*(1+Assumptions!$C$25)^(INT(MAX(0,EA59)/12)))</f>
        <v>17.470081546255656</v>
      </c>
      <c r="EB60" s="115">
        <f>IF(OR(EB58=0,EB58=4),0,CHOOSE(EB58,Rollover!$I$10,Rollover!$V$10,Rollover!$AI$10)*CHOOSE(EB58,Rollover!$O$10,Rollover!$AB$10,Rollover!$AO$10)*(1+CHOOSE(EB58,Rollover!$P$10,Rollover!$AC$10,Rollover!$AP$10))^(INT(MAX(0,EB59)/12))+(1-CHOOSE(EB58,Rollover!$I$10,Rollover!$V$10,Rollover!$AI$10))*CHOOSE(EB58,Rollover!$N$10,Rollover!$AA$10,Rollover!$AN$10)*(1+Assumptions!$C$25)^(INT(MAX(0,EB59)/12)))</f>
        <v>17.470081546255656</v>
      </c>
      <c r="EC60" s="115">
        <f>IF(OR(EC58=0,EC58=4),0,CHOOSE(EC58,Rollover!$I$10,Rollover!$V$10,Rollover!$AI$10)*CHOOSE(EC58,Rollover!$O$10,Rollover!$AB$10,Rollover!$AO$10)*(1+CHOOSE(EC58,Rollover!$P$10,Rollover!$AC$10,Rollover!$AP$10))^(INT(MAX(0,EC59)/12))+(1-CHOOSE(EC58,Rollover!$I$10,Rollover!$V$10,Rollover!$AI$10))*CHOOSE(EC58,Rollover!$N$10,Rollover!$AA$10,Rollover!$AN$10)*(1+Assumptions!$C$25)^(INT(MAX(0,EC59)/12)))</f>
        <v>17.470081546255656</v>
      </c>
      <c r="ED60" s="115">
        <f>IF(OR(ED58=0,ED58=4),0,CHOOSE(ED58,Rollover!$I$10,Rollover!$V$10,Rollover!$AI$10)*CHOOSE(ED58,Rollover!$O$10,Rollover!$AB$10,Rollover!$AO$10)*(1+CHOOSE(ED58,Rollover!$P$10,Rollover!$AC$10,Rollover!$AP$10))^(INT(MAX(0,ED59)/12))+(1-CHOOSE(ED58,Rollover!$I$10,Rollover!$V$10,Rollover!$AI$10))*CHOOSE(ED58,Rollover!$N$10,Rollover!$AA$10,Rollover!$AN$10)*(1+Assumptions!$C$25)^(INT(MAX(0,ED59)/12)))</f>
        <v>17.470081546255656</v>
      </c>
      <c r="EE60" s="115">
        <f>IF(OR(EE58=0,EE58=4),0,CHOOSE(EE58,Rollover!$I$10,Rollover!$V$10,Rollover!$AI$10)*CHOOSE(EE58,Rollover!$O$10,Rollover!$AB$10,Rollover!$AO$10)*(1+CHOOSE(EE58,Rollover!$P$10,Rollover!$AC$10,Rollover!$AP$10))^(INT(MAX(0,EE59)/12))+(1-CHOOSE(EE58,Rollover!$I$10,Rollover!$V$10,Rollover!$AI$10))*CHOOSE(EE58,Rollover!$N$10,Rollover!$AA$10,Rollover!$AN$10)*(1+Assumptions!$C$25)^(INT(MAX(0,EE59)/12)))</f>
        <v>17.470081546255656</v>
      </c>
      <c r="EF60" s="115">
        <f>IF(OR(EF58=0,EF58=4),0,CHOOSE(EF58,Rollover!$I$10,Rollover!$V$10,Rollover!$AI$10)*CHOOSE(EF58,Rollover!$O$10,Rollover!$AB$10,Rollover!$AO$10)*(1+CHOOSE(EF58,Rollover!$P$10,Rollover!$AC$10,Rollover!$AP$10))^(INT(MAX(0,EF59)/12))+(1-CHOOSE(EF58,Rollover!$I$10,Rollover!$V$10,Rollover!$AI$10))*CHOOSE(EF58,Rollover!$N$10,Rollover!$AA$10,Rollover!$AN$10)*(1+Assumptions!$C$25)^(INT(MAX(0,EF59)/12)))</f>
        <v>17.470081546255656</v>
      </c>
      <c r="EG60" s="115">
        <f>IF(OR(EG58=0,EG58=4),0,CHOOSE(EG58,Rollover!$I$10,Rollover!$V$10,Rollover!$AI$10)*CHOOSE(EG58,Rollover!$O$10,Rollover!$AB$10,Rollover!$AO$10)*(1+CHOOSE(EG58,Rollover!$P$10,Rollover!$AC$10,Rollover!$AP$10))^(INT(MAX(0,EG59)/12))+(1-CHOOSE(EG58,Rollover!$I$10,Rollover!$V$10,Rollover!$AI$10))*CHOOSE(EG58,Rollover!$N$10,Rollover!$AA$10,Rollover!$AN$10)*(1+Assumptions!$C$25)^(INT(MAX(0,EG59)/12)))</f>
        <v>17.470081546255656</v>
      </c>
      <c r="EH60" s="115">
        <f>IF(OR(EH58=0,EH58=4),0,CHOOSE(EH58,Rollover!$I$10,Rollover!$V$10,Rollover!$AI$10)*CHOOSE(EH58,Rollover!$O$10,Rollover!$AB$10,Rollover!$AO$10)*(1+CHOOSE(EH58,Rollover!$P$10,Rollover!$AC$10,Rollover!$AP$10))^(INT(MAX(0,EH59)/12))+(1-CHOOSE(EH58,Rollover!$I$10,Rollover!$V$10,Rollover!$AI$10))*CHOOSE(EH58,Rollover!$N$10,Rollover!$AA$10,Rollover!$AN$10)*(1+Assumptions!$C$25)^(INT(MAX(0,EH59)/12)))</f>
        <v>17.470081546255656</v>
      </c>
      <c r="EI60" s="115">
        <f>IF(OR(EI58=0,EI58=4),0,CHOOSE(EI58,Rollover!$I$10,Rollover!$V$10,Rollover!$AI$10)*CHOOSE(EI58,Rollover!$O$10,Rollover!$AB$10,Rollover!$AO$10)*(1+CHOOSE(EI58,Rollover!$P$10,Rollover!$AC$10,Rollover!$AP$10))^(INT(MAX(0,EI59)/12))+(1-CHOOSE(EI58,Rollover!$I$10,Rollover!$V$10,Rollover!$AI$10))*CHOOSE(EI58,Rollover!$N$10,Rollover!$AA$10,Rollover!$AN$10)*(1+Assumptions!$C$25)^(INT(MAX(0,EI59)/12)))</f>
        <v>17.470081546255656</v>
      </c>
    </row>
    <row r="61">
      <c r="B61" t="s" s="23">
        <v>393</v>
      </c>
      <c r="C61" t="s" s="118">
        <v>15</v>
      </c>
      <c r="D61" t="s" s="118">
        <v>430</v>
      </c>
      <c r="H61" s="95">
        <f>IF(H58=0,'Rent Roll'!$G$10*SUMIFS('Rent Schedules'!$I$6:$I$122,'Rent Schedules'!$B$6:$B$122,$C61,'Rent Schedules'!$D$6:$D$122,"In effect",'Rent Schedules'!$E$6:$E$122,"&lt;="&amp;H$6,'Rent Schedules'!$F$6:$F$122,"&gt;="&amp;H$6),0)</f>
        <v>23120</v>
      </c>
      <c r="I61" s="95">
        <f>IF(I58=0,'Rent Roll'!$G$10*SUMIFS('Rent Schedules'!$I$6:$I$122,'Rent Schedules'!$B$6:$B$122,$C61,'Rent Schedules'!$D$6:$D$122,"In effect",'Rent Schedules'!$E$6:$E$122,"&lt;="&amp;I$6,'Rent Schedules'!$F$6:$F$122,"&gt;="&amp;I$6),0)</f>
        <v>23120</v>
      </c>
      <c r="J61" s="95">
        <f>IF(J58=0,'Rent Roll'!$G$10*SUMIFS('Rent Schedules'!$I$6:$I$122,'Rent Schedules'!$B$6:$B$122,$C61,'Rent Schedules'!$D$6:$D$122,"In effect",'Rent Schedules'!$E$6:$E$122,"&lt;="&amp;J$6,'Rent Schedules'!$F$6:$F$122,"&gt;="&amp;J$6),0)</f>
        <v>23120</v>
      </c>
      <c r="K61" s="95">
        <f>IF(K58=0,'Rent Roll'!$G$10*SUMIFS('Rent Schedules'!$I$6:$I$122,'Rent Schedules'!$B$6:$B$122,$C61,'Rent Schedules'!$D$6:$D$122,"In effect",'Rent Schedules'!$E$6:$E$122,"&lt;="&amp;K$6,'Rent Schedules'!$F$6:$F$122,"&gt;="&amp;K$6),0)</f>
        <v>23120</v>
      </c>
      <c r="L61" s="95">
        <f>IF(L58=0,'Rent Roll'!$G$10*SUMIFS('Rent Schedules'!$I$6:$I$122,'Rent Schedules'!$B$6:$B$122,$C61,'Rent Schedules'!$D$6:$D$122,"In effect",'Rent Schedules'!$E$6:$E$122,"&lt;="&amp;L$6,'Rent Schedules'!$F$6:$F$122,"&gt;="&amp;L$6),0)</f>
        <v>23120</v>
      </c>
      <c r="M61" s="95">
        <f>IF(M58=0,'Rent Roll'!$G$10*SUMIFS('Rent Schedules'!$I$6:$I$122,'Rent Schedules'!$B$6:$B$122,$C61,'Rent Schedules'!$D$6:$D$122,"In effect",'Rent Schedules'!$E$6:$E$122,"&lt;="&amp;M$6,'Rent Schedules'!$F$6:$F$122,"&gt;="&amp;M$6),0)</f>
        <v>23120</v>
      </c>
      <c r="N61" s="95">
        <f>IF(N58=0,'Rent Roll'!$G$10*SUMIFS('Rent Schedules'!$I$6:$I$122,'Rent Schedules'!$B$6:$B$122,$C61,'Rent Schedules'!$D$6:$D$122,"In effect",'Rent Schedules'!$E$6:$E$122,"&lt;="&amp;N$6,'Rent Schedules'!$F$6:$F$122,"&gt;="&amp;N$6),0)</f>
        <v>23120</v>
      </c>
      <c r="O61" s="95">
        <f>IF(O58=0,'Rent Roll'!$G$10*SUMIFS('Rent Schedules'!$I$6:$I$122,'Rent Schedules'!$B$6:$B$122,$C61,'Rent Schedules'!$D$6:$D$122,"In effect",'Rent Schedules'!$E$6:$E$122,"&lt;="&amp;O$6,'Rent Schedules'!$F$6:$F$122,"&gt;="&amp;O$6),0)</f>
        <v>23120</v>
      </c>
      <c r="P61" s="95">
        <f>IF(P58=0,'Rent Roll'!$G$10*SUMIFS('Rent Schedules'!$I$6:$I$122,'Rent Schedules'!$B$6:$B$122,$C61,'Rent Schedules'!$D$6:$D$122,"In effect",'Rent Schedules'!$E$6:$E$122,"&lt;="&amp;P$6,'Rent Schedules'!$F$6:$F$122,"&gt;="&amp;P$6),0)</f>
        <v>23120</v>
      </c>
      <c r="Q61" s="95">
        <f>IF(Q58=0,'Rent Roll'!$G$10*SUMIFS('Rent Schedules'!$I$6:$I$122,'Rent Schedules'!$B$6:$B$122,$C61,'Rent Schedules'!$D$6:$D$122,"In effect",'Rent Schedules'!$E$6:$E$122,"&lt;="&amp;Q$6,'Rent Schedules'!$F$6:$F$122,"&gt;="&amp;Q$6),0)</f>
        <v>23120</v>
      </c>
      <c r="R61" s="95">
        <f>IF(R58=0,'Rent Roll'!$G$10*SUMIFS('Rent Schedules'!$I$6:$I$122,'Rent Schedules'!$B$6:$B$122,$C61,'Rent Schedules'!$D$6:$D$122,"In effect",'Rent Schedules'!$E$6:$E$122,"&lt;="&amp;R$6,'Rent Schedules'!$F$6:$F$122,"&gt;="&amp;R$6),0)</f>
        <v>23120</v>
      </c>
      <c r="S61" s="95">
        <f>IF(S58=0,'Rent Roll'!$G$10*SUMIFS('Rent Schedules'!$I$6:$I$122,'Rent Schedules'!$B$6:$B$122,$C61,'Rent Schedules'!$D$6:$D$122,"In effect",'Rent Schedules'!$E$6:$E$122,"&lt;="&amp;S$6,'Rent Schedules'!$F$6:$F$122,"&gt;="&amp;S$6),0)</f>
        <v>23120</v>
      </c>
      <c r="T61" s="95">
        <f>IF(T58=0,'Rent Roll'!$G$10*SUMIFS('Rent Schedules'!$I$6:$I$122,'Rent Schedules'!$B$6:$B$122,$C61,'Rent Schedules'!$D$6:$D$122,"In effect",'Rent Schedules'!$E$6:$E$122,"&lt;="&amp;T$6,'Rent Schedules'!$F$6:$F$122,"&gt;="&amp;T$6),0)</f>
        <v>0</v>
      </c>
      <c r="U61" s="95">
        <f>IF(U58=0,'Rent Roll'!$G$10*SUMIFS('Rent Schedules'!$I$6:$I$122,'Rent Schedules'!$B$6:$B$122,$C61,'Rent Schedules'!$D$6:$D$122,"In effect",'Rent Schedules'!$E$6:$E$122,"&lt;="&amp;U$6,'Rent Schedules'!$F$6:$F$122,"&gt;="&amp;U$6),0)</f>
        <v>0</v>
      </c>
      <c r="V61" s="95">
        <f>IF(V58=0,'Rent Roll'!$G$10*SUMIFS('Rent Schedules'!$I$6:$I$122,'Rent Schedules'!$B$6:$B$122,$C61,'Rent Schedules'!$D$6:$D$122,"In effect",'Rent Schedules'!$E$6:$E$122,"&lt;="&amp;V$6,'Rent Schedules'!$F$6:$F$122,"&gt;="&amp;V$6),0)</f>
        <v>0</v>
      </c>
      <c r="W61" s="95">
        <f>IF(W58=0,'Rent Roll'!$G$10*SUMIFS('Rent Schedules'!$I$6:$I$122,'Rent Schedules'!$B$6:$B$122,$C61,'Rent Schedules'!$D$6:$D$122,"In effect",'Rent Schedules'!$E$6:$E$122,"&lt;="&amp;W$6,'Rent Schedules'!$F$6:$F$122,"&gt;="&amp;W$6),0)</f>
        <v>0</v>
      </c>
      <c r="X61" s="95">
        <f>IF(X58=0,'Rent Roll'!$G$10*SUMIFS('Rent Schedules'!$I$6:$I$122,'Rent Schedules'!$B$6:$B$122,$C61,'Rent Schedules'!$D$6:$D$122,"In effect",'Rent Schedules'!$E$6:$E$122,"&lt;="&amp;X$6,'Rent Schedules'!$F$6:$F$122,"&gt;="&amp;X$6),0)</f>
        <v>0</v>
      </c>
      <c r="Y61" s="95">
        <f>IF(Y58=0,'Rent Roll'!$G$10*SUMIFS('Rent Schedules'!$I$6:$I$122,'Rent Schedules'!$B$6:$B$122,$C61,'Rent Schedules'!$D$6:$D$122,"In effect",'Rent Schedules'!$E$6:$E$122,"&lt;="&amp;Y$6,'Rent Schedules'!$F$6:$F$122,"&gt;="&amp;Y$6),0)</f>
        <v>0</v>
      </c>
      <c r="Z61" s="95">
        <f>IF(Z58=0,'Rent Roll'!$G$10*SUMIFS('Rent Schedules'!$I$6:$I$122,'Rent Schedules'!$B$6:$B$122,$C61,'Rent Schedules'!$D$6:$D$122,"In effect",'Rent Schedules'!$E$6:$E$122,"&lt;="&amp;Z$6,'Rent Schedules'!$F$6:$F$122,"&gt;="&amp;Z$6),0)</f>
        <v>0</v>
      </c>
      <c r="AA61" s="95">
        <f>IF(AA58=0,'Rent Roll'!$G$10*SUMIFS('Rent Schedules'!$I$6:$I$122,'Rent Schedules'!$B$6:$B$122,$C61,'Rent Schedules'!$D$6:$D$122,"In effect",'Rent Schedules'!$E$6:$E$122,"&lt;="&amp;AA$6,'Rent Schedules'!$F$6:$F$122,"&gt;="&amp;AA$6),0)</f>
        <v>0</v>
      </c>
      <c r="AB61" s="95">
        <f>IF(AB58=0,'Rent Roll'!$G$10*SUMIFS('Rent Schedules'!$I$6:$I$122,'Rent Schedules'!$B$6:$B$122,$C61,'Rent Schedules'!$D$6:$D$122,"In effect",'Rent Schedules'!$E$6:$E$122,"&lt;="&amp;AB$6,'Rent Schedules'!$F$6:$F$122,"&gt;="&amp;AB$6),0)</f>
        <v>0</v>
      </c>
      <c r="AC61" s="95">
        <f>IF(AC58=0,'Rent Roll'!$G$10*SUMIFS('Rent Schedules'!$I$6:$I$122,'Rent Schedules'!$B$6:$B$122,$C61,'Rent Schedules'!$D$6:$D$122,"In effect",'Rent Schedules'!$E$6:$E$122,"&lt;="&amp;AC$6,'Rent Schedules'!$F$6:$F$122,"&gt;="&amp;AC$6),0)</f>
        <v>0</v>
      </c>
      <c r="AD61" s="95">
        <f>IF(AD58=0,'Rent Roll'!$G$10*SUMIFS('Rent Schedules'!$I$6:$I$122,'Rent Schedules'!$B$6:$B$122,$C61,'Rent Schedules'!$D$6:$D$122,"In effect",'Rent Schedules'!$E$6:$E$122,"&lt;="&amp;AD$6,'Rent Schedules'!$F$6:$F$122,"&gt;="&amp;AD$6),0)</f>
        <v>0</v>
      </c>
      <c r="AE61" s="95">
        <f>IF(AE58=0,'Rent Roll'!$G$10*SUMIFS('Rent Schedules'!$I$6:$I$122,'Rent Schedules'!$B$6:$B$122,$C61,'Rent Schedules'!$D$6:$D$122,"In effect",'Rent Schedules'!$E$6:$E$122,"&lt;="&amp;AE$6,'Rent Schedules'!$F$6:$F$122,"&gt;="&amp;AE$6),0)</f>
        <v>0</v>
      </c>
      <c r="AF61" s="95">
        <f>IF(AF58=0,'Rent Roll'!$G$10*SUMIFS('Rent Schedules'!$I$6:$I$122,'Rent Schedules'!$B$6:$B$122,$C61,'Rent Schedules'!$D$6:$D$122,"In effect",'Rent Schedules'!$E$6:$E$122,"&lt;="&amp;AF$6,'Rent Schedules'!$F$6:$F$122,"&gt;="&amp;AF$6),0)</f>
        <v>0</v>
      </c>
      <c r="AG61" s="95">
        <f>IF(AG58=0,'Rent Roll'!$G$10*SUMIFS('Rent Schedules'!$I$6:$I$122,'Rent Schedules'!$B$6:$B$122,$C61,'Rent Schedules'!$D$6:$D$122,"In effect",'Rent Schedules'!$E$6:$E$122,"&lt;="&amp;AG$6,'Rent Schedules'!$F$6:$F$122,"&gt;="&amp;AG$6),0)</f>
        <v>0</v>
      </c>
      <c r="AH61" s="95">
        <f>IF(AH58=0,'Rent Roll'!$G$10*SUMIFS('Rent Schedules'!$I$6:$I$122,'Rent Schedules'!$B$6:$B$122,$C61,'Rent Schedules'!$D$6:$D$122,"In effect",'Rent Schedules'!$E$6:$E$122,"&lt;="&amp;AH$6,'Rent Schedules'!$F$6:$F$122,"&gt;="&amp;AH$6),0)</f>
        <v>0</v>
      </c>
      <c r="AI61" s="95">
        <f>IF(AI58=0,'Rent Roll'!$G$10*SUMIFS('Rent Schedules'!$I$6:$I$122,'Rent Schedules'!$B$6:$B$122,$C61,'Rent Schedules'!$D$6:$D$122,"In effect",'Rent Schedules'!$E$6:$E$122,"&lt;="&amp;AI$6,'Rent Schedules'!$F$6:$F$122,"&gt;="&amp;AI$6),0)</f>
        <v>0</v>
      </c>
      <c r="AJ61" s="95">
        <f>IF(AJ58=0,'Rent Roll'!$G$10*SUMIFS('Rent Schedules'!$I$6:$I$122,'Rent Schedules'!$B$6:$B$122,$C61,'Rent Schedules'!$D$6:$D$122,"In effect",'Rent Schedules'!$E$6:$E$122,"&lt;="&amp;AJ$6,'Rent Schedules'!$F$6:$F$122,"&gt;="&amp;AJ$6),0)</f>
        <v>0</v>
      </c>
      <c r="AK61" s="95">
        <f>IF(AK58=0,'Rent Roll'!$G$10*SUMIFS('Rent Schedules'!$I$6:$I$122,'Rent Schedules'!$B$6:$B$122,$C61,'Rent Schedules'!$D$6:$D$122,"In effect",'Rent Schedules'!$E$6:$E$122,"&lt;="&amp;AK$6,'Rent Schedules'!$F$6:$F$122,"&gt;="&amp;AK$6),0)</f>
        <v>0</v>
      </c>
      <c r="AL61" s="95">
        <f>IF(AL58=0,'Rent Roll'!$G$10*SUMIFS('Rent Schedules'!$I$6:$I$122,'Rent Schedules'!$B$6:$B$122,$C61,'Rent Schedules'!$D$6:$D$122,"In effect",'Rent Schedules'!$E$6:$E$122,"&lt;="&amp;AL$6,'Rent Schedules'!$F$6:$F$122,"&gt;="&amp;AL$6),0)</f>
        <v>0</v>
      </c>
      <c r="AM61" s="95">
        <f>IF(AM58=0,'Rent Roll'!$G$10*SUMIFS('Rent Schedules'!$I$6:$I$122,'Rent Schedules'!$B$6:$B$122,$C61,'Rent Schedules'!$D$6:$D$122,"In effect",'Rent Schedules'!$E$6:$E$122,"&lt;="&amp;AM$6,'Rent Schedules'!$F$6:$F$122,"&gt;="&amp;AM$6),0)</f>
        <v>0</v>
      </c>
      <c r="AN61" s="95">
        <f>IF(AN58=0,'Rent Roll'!$G$10*SUMIFS('Rent Schedules'!$I$6:$I$122,'Rent Schedules'!$B$6:$B$122,$C61,'Rent Schedules'!$D$6:$D$122,"In effect",'Rent Schedules'!$E$6:$E$122,"&lt;="&amp;AN$6,'Rent Schedules'!$F$6:$F$122,"&gt;="&amp;AN$6),0)</f>
        <v>0</v>
      </c>
      <c r="AO61" s="95">
        <f>IF(AO58=0,'Rent Roll'!$G$10*SUMIFS('Rent Schedules'!$I$6:$I$122,'Rent Schedules'!$B$6:$B$122,$C61,'Rent Schedules'!$D$6:$D$122,"In effect",'Rent Schedules'!$E$6:$E$122,"&lt;="&amp;AO$6,'Rent Schedules'!$F$6:$F$122,"&gt;="&amp;AO$6),0)</f>
        <v>0</v>
      </c>
      <c r="AP61" s="95">
        <f>IF(AP58=0,'Rent Roll'!$G$10*SUMIFS('Rent Schedules'!$I$6:$I$122,'Rent Schedules'!$B$6:$B$122,$C61,'Rent Schedules'!$D$6:$D$122,"In effect",'Rent Schedules'!$E$6:$E$122,"&lt;="&amp;AP$6,'Rent Schedules'!$F$6:$F$122,"&gt;="&amp;AP$6),0)</f>
        <v>0</v>
      </c>
      <c r="AQ61" s="95">
        <f>IF(AQ58=0,'Rent Roll'!$G$10*SUMIFS('Rent Schedules'!$I$6:$I$122,'Rent Schedules'!$B$6:$B$122,$C61,'Rent Schedules'!$D$6:$D$122,"In effect",'Rent Schedules'!$E$6:$E$122,"&lt;="&amp;AQ$6,'Rent Schedules'!$F$6:$F$122,"&gt;="&amp;AQ$6),0)</f>
        <v>0</v>
      </c>
      <c r="AR61" s="95">
        <f>IF(AR58=0,'Rent Roll'!$G$10*SUMIFS('Rent Schedules'!$I$6:$I$122,'Rent Schedules'!$B$6:$B$122,$C61,'Rent Schedules'!$D$6:$D$122,"In effect",'Rent Schedules'!$E$6:$E$122,"&lt;="&amp;AR$6,'Rent Schedules'!$F$6:$F$122,"&gt;="&amp;AR$6),0)</f>
        <v>0</v>
      </c>
      <c r="AS61" s="95">
        <f>IF(AS58=0,'Rent Roll'!$G$10*SUMIFS('Rent Schedules'!$I$6:$I$122,'Rent Schedules'!$B$6:$B$122,$C61,'Rent Schedules'!$D$6:$D$122,"In effect",'Rent Schedules'!$E$6:$E$122,"&lt;="&amp;AS$6,'Rent Schedules'!$F$6:$F$122,"&gt;="&amp;AS$6),0)</f>
        <v>0</v>
      </c>
      <c r="AT61" s="95">
        <f>IF(AT58=0,'Rent Roll'!$G$10*SUMIFS('Rent Schedules'!$I$6:$I$122,'Rent Schedules'!$B$6:$B$122,$C61,'Rent Schedules'!$D$6:$D$122,"In effect",'Rent Schedules'!$E$6:$E$122,"&lt;="&amp;AT$6,'Rent Schedules'!$F$6:$F$122,"&gt;="&amp;AT$6),0)</f>
        <v>0</v>
      </c>
      <c r="AU61" s="95">
        <f>IF(AU58=0,'Rent Roll'!$G$10*SUMIFS('Rent Schedules'!$I$6:$I$122,'Rent Schedules'!$B$6:$B$122,$C61,'Rent Schedules'!$D$6:$D$122,"In effect",'Rent Schedules'!$E$6:$E$122,"&lt;="&amp;AU$6,'Rent Schedules'!$F$6:$F$122,"&gt;="&amp;AU$6),0)</f>
        <v>0</v>
      </c>
      <c r="AV61" s="95">
        <f>IF(AV58=0,'Rent Roll'!$G$10*SUMIFS('Rent Schedules'!$I$6:$I$122,'Rent Schedules'!$B$6:$B$122,$C61,'Rent Schedules'!$D$6:$D$122,"In effect",'Rent Schedules'!$E$6:$E$122,"&lt;="&amp;AV$6,'Rent Schedules'!$F$6:$F$122,"&gt;="&amp;AV$6),0)</f>
        <v>0</v>
      </c>
      <c r="AW61" s="95">
        <f>IF(AW58=0,'Rent Roll'!$G$10*SUMIFS('Rent Schedules'!$I$6:$I$122,'Rent Schedules'!$B$6:$B$122,$C61,'Rent Schedules'!$D$6:$D$122,"In effect",'Rent Schedules'!$E$6:$E$122,"&lt;="&amp;AW$6,'Rent Schedules'!$F$6:$F$122,"&gt;="&amp;AW$6),0)</f>
        <v>0</v>
      </c>
      <c r="AX61" s="95">
        <f>IF(AX58=0,'Rent Roll'!$G$10*SUMIFS('Rent Schedules'!$I$6:$I$122,'Rent Schedules'!$B$6:$B$122,$C61,'Rent Schedules'!$D$6:$D$122,"In effect",'Rent Schedules'!$E$6:$E$122,"&lt;="&amp;AX$6,'Rent Schedules'!$F$6:$F$122,"&gt;="&amp;AX$6),0)</f>
        <v>0</v>
      </c>
      <c r="AY61" s="95">
        <f>IF(AY58=0,'Rent Roll'!$G$10*SUMIFS('Rent Schedules'!$I$6:$I$122,'Rent Schedules'!$B$6:$B$122,$C61,'Rent Schedules'!$D$6:$D$122,"In effect",'Rent Schedules'!$E$6:$E$122,"&lt;="&amp;AY$6,'Rent Schedules'!$F$6:$F$122,"&gt;="&amp;AY$6),0)</f>
        <v>0</v>
      </c>
      <c r="AZ61" s="95">
        <f>IF(AZ58=0,'Rent Roll'!$G$10*SUMIFS('Rent Schedules'!$I$6:$I$122,'Rent Schedules'!$B$6:$B$122,$C61,'Rent Schedules'!$D$6:$D$122,"In effect",'Rent Schedules'!$E$6:$E$122,"&lt;="&amp;AZ$6,'Rent Schedules'!$F$6:$F$122,"&gt;="&amp;AZ$6),0)</f>
        <v>0</v>
      </c>
      <c r="BA61" s="95">
        <f>IF(BA58=0,'Rent Roll'!$G$10*SUMIFS('Rent Schedules'!$I$6:$I$122,'Rent Schedules'!$B$6:$B$122,$C61,'Rent Schedules'!$D$6:$D$122,"In effect",'Rent Schedules'!$E$6:$E$122,"&lt;="&amp;BA$6,'Rent Schedules'!$F$6:$F$122,"&gt;="&amp;BA$6),0)</f>
        <v>0</v>
      </c>
      <c r="BB61" s="95">
        <f>IF(BB58=0,'Rent Roll'!$G$10*SUMIFS('Rent Schedules'!$I$6:$I$122,'Rent Schedules'!$B$6:$B$122,$C61,'Rent Schedules'!$D$6:$D$122,"In effect",'Rent Schedules'!$E$6:$E$122,"&lt;="&amp;BB$6,'Rent Schedules'!$F$6:$F$122,"&gt;="&amp;BB$6),0)</f>
        <v>0</v>
      </c>
      <c r="BC61" s="95">
        <f>IF(BC58=0,'Rent Roll'!$G$10*SUMIFS('Rent Schedules'!$I$6:$I$122,'Rent Schedules'!$B$6:$B$122,$C61,'Rent Schedules'!$D$6:$D$122,"In effect",'Rent Schedules'!$E$6:$E$122,"&lt;="&amp;BC$6,'Rent Schedules'!$F$6:$F$122,"&gt;="&amp;BC$6),0)</f>
        <v>0</v>
      </c>
      <c r="BD61" s="95">
        <f>IF(BD58=0,'Rent Roll'!$G$10*SUMIFS('Rent Schedules'!$I$6:$I$122,'Rent Schedules'!$B$6:$B$122,$C61,'Rent Schedules'!$D$6:$D$122,"In effect",'Rent Schedules'!$E$6:$E$122,"&lt;="&amp;BD$6,'Rent Schedules'!$F$6:$F$122,"&gt;="&amp;BD$6),0)</f>
        <v>0</v>
      </c>
      <c r="BE61" s="95">
        <f>IF(BE58=0,'Rent Roll'!$G$10*SUMIFS('Rent Schedules'!$I$6:$I$122,'Rent Schedules'!$B$6:$B$122,$C61,'Rent Schedules'!$D$6:$D$122,"In effect",'Rent Schedules'!$E$6:$E$122,"&lt;="&amp;BE$6,'Rent Schedules'!$F$6:$F$122,"&gt;="&amp;BE$6),0)</f>
        <v>0</v>
      </c>
      <c r="BF61" s="95">
        <f>IF(BF58=0,'Rent Roll'!$G$10*SUMIFS('Rent Schedules'!$I$6:$I$122,'Rent Schedules'!$B$6:$B$122,$C61,'Rent Schedules'!$D$6:$D$122,"In effect",'Rent Schedules'!$E$6:$E$122,"&lt;="&amp;BF$6,'Rent Schedules'!$F$6:$F$122,"&gt;="&amp;BF$6),0)</f>
        <v>0</v>
      </c>
      <c r="BG61" s="95">
        <f>IF(BG58=0,'Rent Roll'!$G$10*SUMIFS('Rent Schedules'!$I$6:$I$122,'Rent Schedules'!$B$6:$B$122,$C61,'Rent Schedules'!$D$6:$D$122,"In effect",'Rent Schedules'!$E$6:$E$122,"&lt;="&amp;BG$6,'Rent Schedules'!$F$6:$F$122,"&gt;="&amp;BG$6),0)</f>
        <v>0</v>
      </c>
      <c r="BH61" s="95">
        <f>IF(BH58=0,'Rent Roll'!$G$10*SUMIFS('Rent Schedules'!$I$6:$I$122,'Rent Schedules'!$B$6:$B$122,$C61,'Rent Schedules'!$D$6:$D$122,"In effect",'Rent Schedules'!$E$6:$E$122,"&lt;="&amp;BH$6,'Rent Schedules'!$F$6:$F$122,"&gt;="&amp;BH$6),0)</f>
        <v>0</v>
      </c>
      <c r="BI61" s="95">
        <f>IF(BI58=0,'Rent Roll'!$G$10*SUMIFS('Rent Schedules'!$I$6:$I$122,'Rent Schedules'!$B$6:$B$122,$C61,'Rent Schedules'!$D$6:$D$122,"In effect",'Rent Schedules'!$E$6:$E$122,"&lt;="&amp;BI$6,'Rent Schedules'!$F$6:$F$122,"&gt;="&amp;BI$6),0)</f>
        <v>0</v>
      </c>
      <c r="BJ61" s="95">
        <f>IF(BJ58=0,'Rent Roll'!$G$10*SUMIFS('Rent Schedules'!$I$6:$I$122,'Rent Schedules'!$B$6:$B$122,$C61,'Rent Schedules'!$D$6:$D$122,"In effect",'Rent Schedules'!$E$6:$E$122,"&lt;="&amp;BJ$6,'Rent Schedules'!$F$6:$F$122,"&gt;="&amp;BJ$6),0)</f>
        <v>0</v>
      </c>
      <c r="BK61" s="95">
        <f>IF(BK58=0,'Rent Roll'!$G$10*SUMIFS('Rent Schedules'!$I$6:$I$122,'Rent Schedules'!$B$6:$B$122,$C61,'Rent Schedules'!$D$6:$D$122,"In effect",'Rent Schedules'!$E$6:$E$122,"&lt;="&amp;BK$6,'Rent Schedules'!$F$6:$F$122,"&gt;="&amp;BK$6),0)</f>
        <v>0</v>
      </c>
      <c r="BL61" s="95">
        <f>IF(BL58=0,'Rent Roll'!$G$10*SUMIFS('Rent Schedules'!$I$6:$I$122,'Rent Schedules'!$B$6:$B$122,$C61,'Rent Schedules'!$D$6:$D$122,"In effect",'Rent Schedules'!$E$6:$E$122,"&lt;="&amp;BL$6,'Rent Schedules'!$F$6:$F$122,"&gt;="&amp;BL$6),0)</f>
        <v>0</v>
      </c>
      <c r="BM61" s="95">
        <f>IF(BM58=0,'Rent Roll'!$G$10*SUMIFS('Rent Schedules'!$I$6:$I$122,'Rent Schedules'!$B$6:$B$122,$C61,'Rent Schedules'!$D$6:$D$122,"In effect",'Rent Schedules'!$E$6:$E$122,"&lt;="&amp;BM$6,'Rent Schedules'!$F$6:$F$122,"&gt;="&amp;BM$6),0)</f>
        <v>0</v>
      </c>
      <c r="BN61" s="95">
        <f>IF(BN58=0,'Rent Roll'!$G$10*SUMIFS('Rent Schedules'!$I$6:$I$122,'Rent Schedules'!$B$6:$B$122,$C61,'Rent Schedules'!$D$6:$D$122,"In effect",'Rent Schedules'!$E$6:$E$122,"&lt;="&amp;BN$6,'Rent Schedules'!$F$6:$F$122,"&gt;="&amp;BN$6),0)</f>
        <v>0</v>
      </c>
      <c r="BO61" s="95">
        <f>IF(BO58=0,'Rent Roll'!$G$10*SUMIFS('Rent Schedules'!$I$6:$I$122,'Rent Schedules'!$B$6:$B$122,$C61,'Rent Schedules'!$D$6:$D$122,"In effect",'Rent Schedules'!$E$6:$E$122,"&lt;="&amp;BO$6,'Rent Schedules'!$F$6:$F$122,"&gt;="&amp;BO$6),0)</f>
        <v>0</v>
      </c>
      <c r="BP61" s="95">
        <f>IF(BP58=0,'Rent Roll'!$G$10*SUMIFS('Rent Schedules'!$I$6:$I$122,'Rent Schedules'!$B$6:$B$122,$C61,'Rent Schedules'!$D$6:$D$122,"In effect",'Rent Schedules'!$E$6:$E$122,"&lt;="&amp;BP$6,'Rent Schedules'!$F$6:$F$122,"&gt;="&amp;BP$6),0)</f>
        <v>0</v>
      </c>
      <c r="BQ61" s="95">
        <f>IF(BQ58=0,'Rent Roll'!$G$10*SUMIFS('Rent Schedules'!$I$6:$I$122,'Rent Schedules'!$B$6:$B$122,$C61,'Rent Schedules'!$D$6:$D$122,"In effect",'Rent Schedules'!$E$6:$E$122,"&lt;="&amp;BQ$6,'Rent Schedules'!$F$6:$F$122,"&gt;="&amp;BQ$6),0)</f>
        <v>0</v>
      </c>
      <c r="BR61" s="95">
        <f>IF(BR58=0,'Rent Roll'!$G$10*SUMIFS('Rent Schedules'!$I$6:$I$122,'Rent Schedules'!$B$6:$B$122,$C61,'Rent Schedules'!$D$6:$D$122,"In effect",'Rent Schedules'!$E$6:$E$122,"&lt;="&amp;BR$6,'Rent Schedules'!$F$6:$F$122,"&gt;="&amp;BR$6),0)</f>
        <v>0</v>
      </c>
      <c r="BS61" s="95">
        <f>IF(BS58=0,'Rent Roll'!$G$10*SUMIFS('Rent Schedules'!$I$6:$I$122,'Rent Schedules'!$B$6:$B$122,$C61,'Rent Schedules'!$D$6:$D$122,"In effect",'Rent Schedules'!$E$6:$E$122,"&lt;="&amp;BS$6,'Rent Schedules'!$F$6:$F$122,"&gt;="&amp;BS$6),0)</f>
        <v>0</v>
      </c>
      <c r="BT61" s="95">
        <f>IF(BT58=0,'Rent Roll'!$G$10*SUMIFS('Rent Schedules'!$I$6:$I$122,'Rent Schedules'!$B$6:$B$122,$C61,'Rent Schedules'!$D$6:$D$122,"In effect",'Rent Schedules'!$E$6:$E$122,"&lt;="&amp;BT$6,'Rent Schedules'!$F$6:$F$122,"&gt;="&amp;BT$6),0)</f>
        <v>0</v>
      </c>
      <c r="BU61" s="95">
        <f>IF(BU58=0,'Rent Roll'!$G$10*SUMIFS('Rent Schedules'!$I$6:$I$122,'Rent Schedules'!$B$6:$B$122,$C61,'Rent Schedules'!$D$6:$D$122,"In effect",'Rent Schedules'!$E$6:$E$122,"&lt;="&amp;BU$6,'Rent Schedules'!$F$6:$F$122,"&gt;="&amp;BU$6),0)</f>
        <v>0</v>
      </c>
      <c r="BV61" s="95">
        <f>IF(BV58=0,'Rent Roll'!$G$10*SUMIFS('Rent Schedules'!$I$6:$I$122,'Rent Schedules'!$B$6:$B$122,$C61,'Rent Schedules'!$D$6:$D$122,"In effect",'Rent Schedules'!$E$6:$E$122,"&lt;="&amp;BV$6,'Rent Schedules'!$F$6:$F$122,"&gt;="&amp;BV$6),0)</f>
        <v>0</v>
      </c>
      <c r="BW61" s="95">
        <f>IF(BW58=0,'Rent Roll'!$G$10*SUMIFS('Rent Schedules'!$I$6:$I$122,'Rent Schedules'!$B$6:$B$122,$C61,'Rent Schedules'!$D$6:$D$122,"In effect",'Rent Schedules'!$E$6:$E$122,"&lt;="&amp;BW$6,'Rent Schedules'!$F$6:$F$122,"&gt;="&amp;BW$6),0)</f>
        <v>0</v>
      </c>
      <c r="BX61" s="95">
        <f>IF(BX58=0,'Rent Roll'!$G$10*SUMIFS('Rent Schedules'!$I$6:$I$122,'Rent Schedules'!$B$6:$B$122,$C61,'Rent Schedules'!$D$6:$D$122,"In effect",'Rent Schedules'!$E$6:$E$122,"&lt;="&amp;BX$6,'Rent Schedules'!$F$6:$F$122,"&gt;="&amp;BX$6),0)</f>
        <v>0</v>
      </c>
      <c r="BY61" s="95">
        <f>IF(BY58=0,'Rent Roll'!$G$10*SUMIFS('Rent Schedules'!$I$6:$I$122,'Rent Schedules'!$B$6:$B$122,$C61,'Rent Schedules'!$D$6:$D$122,"In effect",'Rent Schedules'!$E$6:$E$122,"&lt;="&amp;BY$6,'Rent Schedules'!$F$6:$F$122,"&gt;="&amp;BY$6),0)</f>
        <v>0</v>
      </c>
      <c r="BZ61" s="95">
        <f>IF(BZ58=0,'Rent Roll'!$G$10*SUMIFS('Rent Schedules'!$I$6:$I$122,'Rent Schedules'!$B$6:$B$122,$C61,'Rent Schedules'!$D$6:$D$122,"In effect",'Rent Schedules'!$E$6:$E$122,"&lt;="&amp;BZ$6,'Rent Schedules'!$F$6:$F$122,"&gt;="&amp;BZ$6),0)</f>
        <v>0</v>
      </c>
      <c r="CA61" s="95">
        <f>IF(CA58=0,'Rent Roll'!$G$10*SUMIFS('Rent Schedules'!$I$6:$I$122,'Rent Schedules'!$B$6:$B$122,$C61,'Rent Schedules'!$D$6:$D$122,"In effect",'Rent Schedules'!$E$6:$E$122,"&lt;="&amp;CA$6,'Rent Schedules'!$F$6:$F$122,"&gt;="&amp;CA$6),0)</f>
        <v>0</v>
      </c>
      <c r="CB61" s="95">
        <f>IF(CB58=0,'Rent Roll'!$G$10*SUMIFS('Rent Schedules'!$I$6:$I$122,'Rent Schedules'!$B$6:$B$122,$C61,'Rent Schedules'!$D$6:$D$122,"In effect",'Rent Schedules'!$E$6:$E$122,"&lt;="&amp;CB$6,'Rent Schedules'!$F$6:$F$122,"&gt;="&amp;CB$6),0)</f>
        <v>0</v>
      </c>
      <c r="CC61" s="95">
        <f>IF(CC58=0,'Rent Roll'!$G$10*SUMIFS('Rent Schedules'!$I$6:$I$122,'Rent Schedules'!$B$6:$B$122,$C61,'Rent Schedules'!$D$6:$D$122,"In effect",'Rent Schedules'!$E$6:$E$122,"&lt;="&amp;CC$6,'Rent Schedules'!$F$6:$F$122,"&gt;="&amp;CC$6),0)</f>
        <v>0</v>
      </c>
      <c r="CD61" s="95">
        <f>IF(CD58=0,'Rent Roll'!$G$10*SUMIFS('Rent Schedules'!$I$6:$I$122,'Rent Schedules'!$B$6:$B$122,$C61,'Rent Schedules'!$D$6:$D$122,"In effect",'Rent Schedules'!$E$6:$E$122,"&lt;="&amp;CD$6,'Rent Schedules'!$F$6:$F$122,"&gt;="&amp;CD$6),0)</f>
        <v>0</v>
      </c>
      <c r="CE61" s="95">
        <f>IF(CE58=0,'Rent Roll'!$G$10*SUMIFS('Rent Schedules'!$I$6:$I$122,'Rent Schedules'!$B$6:$B$122,$C61,'Rent Schedules'!$D$6:$D$122,"In effect",'Rent Schedules'!$E$6:$E$122,"&lt;="&amp;CE$6,'Rent Schedules'!$F$6:$F$122,"&gt;="&amp;CE$6),0)</f>
        <v>0</v>
      </c>
      <c r="CF61" s="95">
        <f>IF(CF58=0,'Rent Roll'!$G$10*SUMIFS('Rent Schedules'!$I$6:$I$122,'Rent Schedules'!$B$6:$B$122,$C61,'Rent Schedules'!$D$6:$D$122,"In effect",'Rent Schedules'!$E$6:$E$122,"&lt;="&amp;CF$6,'Rent Schedules'!$F$6:$F$122,"&gt;="&amp;CF$6),0)</f>
        <v>0</v>
      </c>
      <c r="CG61" s="95">
        <f>IF(CG58=0,'Rent Roll'!$G$10*SUMIFS('Rent Schedules'!$I$6:$I$122,'Rent Schedules'!$B$6:$B$122,$C61,'Rent Schedules'!$D$6:$D$122,"In effect",'Rent Schedules'!$E$6:$E$122,"&lt;="&amp;CG$6,'Rent Schedules'!$F$6:$F$122,"&gt;="&amp;CG$6),0)</f>
        <v>0</v>
      </c>
      <c r="CH61" s="95">
        <f>IF(CH58=0,'Rent Roll'!$G$10*SUMIFS('Rent Schedules'!$I$6:$I$122,'Rent Schedules'!$B$6:$B$122,$C61,'Rent Schedules'!$D$6:$D$122,"In effect",'Rent Schedules'!$E$6:$E$122,"&lt;="&amp;CH$6,'Rent Schedules'!$F$6:$F$122,"&gt;="&amp;CH$6),0)</f>
        <v>0</v>
      </c>
      <c r="CI61" s="95">
        <f>IF(CI58=0,'Rent Roll'!$G$10*SUMIFS('Rent Schedules'!$I$6:$I$122,'Rent Schedules'!$B$6:$B$122,$C61,'Rent Schedules'!$D$6:$D$122,"In effect",'Rent Schedules'!$E$6:$E$122,"&lt;="&amp;CI$6,'Rent Schedules'!$F$6:$F$122,"&gt;="&amp;CI$6),0)</f>
        <v>0</v>
      </c>
      <c r="CJ61" s="95">
        <f>IF(CJ58=0,'Rent Roll'!$G$10*SUMIFS('Rent Schedules'!$I$6:$I$122,'Rent Schedules'!$B$6:$B$122,$C61,'Rent Schedules'!$D$6:$D$122,"In effect",'Rent Schedules'!$E$6:$E$122,"&lt;="&amp;CJ$6,'Rent Schedules'!$F$6:$F$122,"&gt;="&amp;CJ$6),0)</f>
        <v>0</v>
      </c>
      <c r="CK61" s="95">
        <f>IF(CK58=0,'Rent Roll'!$G$10*SUMIFS('Rent Schedules'!$I$6:$I$122,'Rent Schedules'!$B$6:$B$122,$C61,'Rent Schedules'!$D$6:$D$122,"In effect",'Rent Schedules'!$E$6:$E$122,"&lt;="&amp;CK$6,'Rent Schedules'!$F$6:$F$122,"&gt;="&amp;CK$6),0)</f>
        <v>0</v>
      </c>
      <c r="CL61" s="95">
        <f>IF(CL58=0,'Rent Roll'!$G$10*SUMIFS('Rent Schedules'!$I$6:$I$122,'Rent Schedules'!$B$6:$B$122,$C61,'Rent Schedules'!$D$6:$D$122,"In effect",'Rent Schedules'!$E$6:$E$122,"&lt;="&amp;CL$6,'Rent Schedules'!$F$6:$F$122,"&gt;="&amp;CL$6),0)</f>
        <v>0</v>
      </c>
      <c r="CM61" s="95">
        <f>IF(CM58=0,'Rent Roll'!$G$10*SUMIFS('Rent Schedules'!$I$6:$I$122,'Rent Schedules'!$B$6:$B$122,$C61,'Rent Schedules'!$D$6:$D$122,"In effect",'Rent Schedules'!$E$6:$E$122,"&lt;="&amp;CM$6,'Rent Schedules'!$F$6:$F$122,"&gt;="&amp;CM$6),0)</f>
        <v>0</v>
      </c>
      <c r="CN61" s="95">
        <f>IF(CN58=0,'Rent Roll'!$G$10*SUMIFS('Rent Schedules'!$I$6:$I$122,'Rent Schedules'!$B$6:$B$122,$C61,'Rent Schedules'!$D$6:$D$122,"In effect",'Rent Schedules'!$E$6:$E$122,"&lt;="&amp;CN$6,'Rent Schedules'!$F$6:$F$122,"&gt;="&amp;CN$6),0)</f>
        <v>0</v>
      </c>
      <c r="CO61" s="95">
        <f>IF(CO58=0,'Rent Roll'!$G$10*SUMIFS('Rent Schedules'!$I$6:$I$122,'Rent Schedules'!$B$6:$B$122,$C61,'Rent Schedules'!$D$6:$D$122,"In effect",'Rent Schedules'!$E$6:$E$122,"&lt;="&amp;CO$6,'Rent Schedules'!$F$6:$F$122,"&gt;="&amp;CO$6),0)</f>
        <v>0</v>
      </c>
      <c r="CP61" s="95">
        <f>IF(CP58=0,'Rent Roll'!$G$10*SUMIFS('Rent Schedules'!$I$6:$I$122,'Rent Schedules'!$B$6:$B$122,$C61,'Rent Schedules'!$D$6:$D$122,"In effect",'Rent Schedules'!$E$6:$E$122,"&lt;="&amp;CP$6,'Rent Schedules'!$F$6:$F$122,"&gt;="&amp;CP$6),0)</f>
        <v>0</v>
      </c>
      <c r="CQ61" s="95">
        <f>IF(CQ58=0,'Rent Roll'!$G$10*SUMIFS('Rent Schedules'!$I$6:$I$122,'Rent Schedules'!$B$6:$B$122,$C61,'Rent Schedules'!$D$6:$D$122,"In effect",'Rent Schedules'!$E$6:$E$122,"&lt;="&amp;CQ$6,'Rent Schedules'!$F$6:$F$122,"&gt;="&amp;CQ$6),0)</f>
        <v>0</v>
      </c>
      <c r="CR61" s="95">
        <f>IF(CR58=0,'Rent Roll'!$G$10*SUMIFS('Rent Schedules'!$I$6:$I$122,'Rent Schedules'!$B$6:$B$122,$C61,'Rent Schedules'!$D$6:$D$122,"In effect",'Rent Schedules'!$E$6:$E$122,"&lt;="&amp;CR$6,'Rent Schedules'!$F$6:$F$122,"&gt;="&amp;CR$6),0)</f>
        <v>0</v>
      </c>
      <c r="CS61" s="95">
        <f>IF(CS58=0,'Rent Roll'!$G$10*SUMIFS('Rent Schedules'!$I$6:$I$122,'Rent Schedules'!$B$6:$B$122,$C61,'Rent Schedules'!$D$6:$D$122,"In effect",'Rent Schedules'!$E$6:$E$122,"&lt;="&amp;CS$6,'Rent Schedules'!$F$6:$F$122,"&gt;="&amp;CS$6),0)</f>
        <v>0</v>
      </c>
      <c r="CT61" s="95">
        <f>IF(CT58=0,'Rent Roll'!$G$10*SUMIFS('Rent Schedules'!$I$6:$I$122,'Rent Schedules'!$B$6:$B$122,$C61,'Rent Schedules'!$D$6:$D$122,"In effect",'Rent Schedules'!$E$6:$E$122,"&lt;="&amp;CT$6,'Rent Schedules'!$F$6:$F$122,"&gt;="&amp;CT$6),0)</f>
        <v>0</v>
      </c>
      <c r="CU61" s="95">
        <f>IF(CU58=0,'Rent Roll'!$G$10*SUMIFS('Rent Schedules'!$I$6:$I$122,'Rent Schedules'!$B$6:$B$122,$C61,'Rent Schedules'!$D$6:$D$122,"In effect",'Rent Schedules'!$E$6:$E$122,"&lt;="&amp;CU$6,'Rent Schedules'!$F$6:$F$122,"&gt;="&amp;CU$6),0)</f>
        <v>0</v>
      </c>
      <c r="CV61" s="95">
        <f>IF(CV58=0,'Rent Roll'!$G$10*SUMIFS('Rent Schedules'!$I$6:$I$122,'Rent Schedules'!$B$6:$B$122,$C61,'Rent Schedules'!$D$6:$D$122,"In effect",'Rent Schedules'!$E$6:$E$122,"&lt;="&amp;CV$6,'Rent Schedules'!$F$6:$F$122,"&gt;="&amp;CV$6),0)</f>
        <v>0</v>
      </c>
      <c r="CW61" s="95">
        <f>IF(CW58=0,'Rent Roll'!$G$10*SUMIFS('Rent Schedules'!$I$6:$I$122,'Rent Schedules'!$B$6:$B$122,$C61,'Rent Schedules'!$D$6:$D$122,"In effect",'Rent Schedules'!$E$6:$E$122,"&lt;="&amp;CW$6,'Rent Schedules'!$F$6:$F$122,"&gt;="&amp;CW$6),0)</f>
        <v>0</v>
      </c>
      <c r="CX61" s="95">
        <f>IF(CX58=0,'Rent Roll'!$G$10*SUMIFS('Rent Schedules'!$I$6:$I$122,'Rent Schedules'!$B$6:$B$122,$C61,'Rent Schedules'!$D$6:$D$122,"In effect",'Rent Schedules'!$E$6:$E$122,"&lt;="&amp;CX$6,'Rent Schedules'!$F$6:$F$122,"&gt;="&amp;CX$6),0)</f>
        <v>0</v>
      </c>
      <c r="CY61" s="95">
        <f>IF(CY58=0,'Rent Roll'!$G$10*SUMIFS('Rent Schedules'!$I$6:$I$122,'Rent Schedules'!$B$6:$B$122,$C61,'Rent Schedules'!$D$6:$D$122,"In effect",'Rent Schedules'!$E$6:$E$122,"&lt;="&amp;CY$6,'Rent Schedules'!$F$6:$F$122,"&gt;="&amp;CY$6),0)</f>
        <v>0</v>
      </c>
      <c r="CZ61" s="95">
        <f>IF(CZ58=0,'Rent Roll'!$G$10*SUMIFS('Rent Schedules'!$I$6:$I$122,'Rent Schedules'!$B$6:$B$122,$C61,'Rent Schedules'!$D$6:$D$122,"In effect",'Rent Schedules'!$E$6:$E$122,"&lt;="&amp;CZ$6,'Rent Schedules'!$F$6:$F$122,"&gt;="&amp;CZ$6),0)</f>
        <v>0</v>
      </c>
      <c r="DA61" s="95">
        <f>IF(DA58=0,'Rent Roll'!$G$10*SUMIFS('Rent Schedules'!$I$6:$I$122,'Rent Schedules'!$B$6:$B$122,$C61,'Rent Schedules'!$D$6:$D$122,"In effect",'Rent Schedules'!$E$6:$E$122,"&lt;="&amp;DA$6,'Rent Schedules'!$F$6:$F$122,"&gt;="&amp;DA$6),0)</f>
        <v>0</v>
      </c>
      <c r="DB61" s="95">
        <f>IF(DB58=0,'Rent Roll'!$G$10*SUMIFS('Rent Schedules'!$I$6:$I$122,'Rent Schedules'!$B$6:$B$122,$C61,'Rent Schedules'!$D$6:$D$122,"In effect",'Rent Schedules'!$E$6:$E$122,"&lt;="&amp;DB$6,'Rent Schedules'!$F$6:$F$122,"&gt;="&amp;DB$6),0)</f>
        <v>0</v>
      </c>
      <c r="DC61" s="95">
        <f>IF(DC58=0,'Rent Roll'!$G$10*SUMIFS('Rent Schedules'!$I$6:$I$122,'Rent Schedules'!$B$6:$B$122,$C61,'Rent Schedules'!$D$6:$D$122,"In effect",'Rent Schedules'!$E$6:$E$122,"&lt;="&amp;DC$6,'Rent Schedules'!$F$6:$F$122,"&gt;="&amp;DC$6),0)</f>
        <v>0</v>
      </c>
      <c r="DD61" s="95">
        <f>IF(DD58=0,'Rent Roll'!$G$10*SUMIFS('Rent Schedules'!$I$6:$I$122,'Rent Schedules'!$B$6:$B$122,$C61,'Rent Schedules'!$D$6:$D$122,"In effect",'Rent Schedules'!$E$6:$E$122,"&lt;="&amp;DD$6,'Rent Schedules'!$F$6:$F$122,"&gt;="&amp;DD$6),0)</f>
        <v>0</v>
      </c>
      <c r="DE61" s="95">
        <f>IF(DE58=0,'Rent Roll'!$G$10*SUMIFS('Rent Schedules'!$I$6:$I$122,'Rent Schedules'!$B$6:$B$122,$C61,'Rent Schedules'!$D$6:$D$122,"In effect",'Rent Schedules'!$E$6:$E$122,"&lt;="&amp;DE$6,'Rent Schedules'!$F$6:$F$122,"&gt;="&amp;DE$6),0)</f>
        <v>0</v>
      </c>
      <c r="DF61" s="95">
        <f>IF(DF58=0,'Rent Roll'!$G$10*SUMIFS('Rent Schedules'!$I$6:$I$122,'Rent Schedules'!$B$6:$B$122,$C61,'Rent Schedules'!$D$6:$D$122,"In effect",'Rent Schedules'!$E$6:$E$122,"&lt;="&amp;DF$6,'Rent Schedules'!$F$6:$F$122,"&gt;="&amp;DF$6),0)</f>
        <v>0</v>
      </c>
      <c r="DG61" s="95">
        <f>IF(DG58=0,'Rent Roll'!$G$10*SUMIFS('Rent Schedules'!$I$6:$I$122,'Rent Schedules'!$B$6:$B$122,$C61,'Rent Schedules'!$D$6:$D$122,"In effect",'Rent Schedules'!$E$6:$E$122,"&lt;="&amp;DG$6,'Rent Schedules'!$F$6:$F$122,"&gt;="&amp;DG$6),0)</f>
        <v>0</v>
      </c>
      <c r="DH61" s="95">
        <f>IF(DH58=0,'Rent Roll'!$G$10*SUMIFS('Rent Schedules'!$I$6:$I$122,'Rent Schedules'!$B$6:$B$122,$C61,'Rent Schedules'!$D$6:$D$122,"In effect",'Rent Schedules'!$E$6:$E$122,"&lt;="&amp;DH$6,'Rent Schedules'!$F$6:$F$122,"&gt;="&amp;DH$6),0)</f>
        <v>0</v>
      </c>
      <c r="DI61" s="95">
        <f>IF(DI58=0,'Rent Roll'!$G$10*SUMIFS('Rent Schedules'!$I$6:$I$122,'Rent Schedules'!$B$6:$B$122,$C61,'Rent Schedules'!$D$6:$D$122,"In effect",'Rent Schedules'!$E$6:$E$122,"&lt;="&amp;DI$6,'Rent Schedules'!$F$6:$F$122,"&gt;="&amp;DI$6),0)</f>
        <v>0</v>
      </c>
      <c r="DJ61" s="95">
        <f>IF(DJ58=0,'Rent Roll'!$G$10*SUMIFS('Rent Schedules'!$I$6:$I$122,'Rent Schedules'!$B$6:$B$122,$C61,'Rent Schedules'!$D$6:$D$122,"In effect",'Rent Schedules'!$E$6:$E$122,"&lt;="&amp;DJ$6,'Rent Schedules'!$F$6:$F$122,"&gt;="&amp;DJ$6),0)</f>
        <v>0</v>
      </c>
      <c r="DK61" s="95">
        <f>IF(DK58=0,'Rent Roll'!$G$10*SUMIFS('Rent Schedules'!$I$6:$I$122,'Rent Schedules'!$B$6:$B$122,$C61,'Rent Schedules'!$D$6:$D$122,"In effect",'Rent Schedules'!$E$6:$E$122,"&lt;="&amp;DK$6,'Rent Schedules'!$F$6:$F$122,"&gt;="&amp;DK$6),0)</f>
        <v>0</v>
      </c>
      <c r="DL61" s="95">
        <f>IF(DL58=0,'Rent Roll'!$G$10*SUMIFS('Rent Schedules'!$I$6:$I$122,'Rent Schedules'!$B$6:$B$122,$C61,'Rent Schedules'!$D$6:$D$122,"In effect",'Rent Schedules'!$E$6:$E$122,"&lt;="&amp;DL$6,'Rent Schedules'!$F$6:$F$122,"&gt;="&amp;DL$6),0)</f>
        <v>0</v>
      </c>
      <c r="DM61" s="95">
        <f>IF(DM58=0,'Rent Roll'!$G$10*SUMIFS('Rent Schedules'!$I$6:$I$122,'Rent Schedules'!$B$6:$B$122,$C61,'Rent Schedules'!$D$6:$D$122,"In effect",'Rent Schedules'!$E$6:$E$122,"&lt;="&amp;DM$6,'Rent Schedules'!$F$6:$F$122,"&gt;="&amp;DM$6),0)</f>
        <v>0</v>
      </c>
      <c r="DN61" s="95">
        <f>IF(DN58=0,'Rent Roll'!$G$10*SUMIFS('Rent Schedules'!$I$6:$I$122,'Rent Schedules'!$B$6:$B$122,$C61,'Rent Schedules'!$D$6:$D$122,"In effect",'Rent Schedules'!$E$6:$E$122,"&lt;="&amp;DN$6,'Rent Schedules'!$F$6:$F$122,"&gt;="&amp;DN$6),0)</f>
        <v>0</v>
      </c>
      <c r="DO61" s="95">
        <f>IF(DO58=0,'Rent Roll'!$G$10*SUMIFS('Rent Schedules'!$I$6:$I$122,'Rent Schedules'!$B$6:$B$122,$C61,'Rent Schedules'!$D$6:$D$122,"In effect",'Rent Schedules'!$E$6:$E$122,"&lt;="&amp;DO$6,'Rent Schedules'!$F$6:$F$122,"&gt;="&amp;DO$6),0)</f>
        <v>0</v>
      </c>
      <c r="DP61" s="95">
        <f>IF(DP58=0,'Rent Roll'!$G$10*SUMIFS('Rent Schedules'!$I$6:$I$122,'Rent Schedules'!$B$6:$B$122,$C61,'Rent Schedules'!$D$6:$D$122,"In effect",'Rent Schedules'!$E$6:$E$122,"&lt;="&amp;DP$6,'Rent Schedules'!$F$6:$F$122,"&gt;="&amp;DP$6),0)</f>
        <v>0</v>
      </c>
      <c r="DQ61" s="95">
        <f>IF(DQ58=0,'Rent Roll'!$G$10*SUMIFS('Rent Schedules'!$I$6:$I$122,'Rent Schedules'!$B$6:$B$122,$C61,'Rent Schedules'!$D$6:$D$122,"In effect",'Rent Schedules'!$E$6:$E$122,"&lt;="&amp;DQ$6,'Rent Schedules'!$F$6:$F$122,"&gt;="&amp;DQ$6),0)</f>
        <v>0</v>
      </c>
      <c r="DR61" s="95">
        <f>IF(DR58=0,'Rent Roll'!$G$10*SUMIFS('Rent Schedules'!$I$6:$I$122,'Rent Schedules'!$B$6:$B$122,$C61,'Rent Schedules'!$D$6:$D$122,"In effect",'Rent Schedules'!$E$6:$E$122,"&lt;="&amp;DR$6,'Rent Schedules'!$F$6:$F$122,"&gt;="&amp;DR$6),0)</f>
        <v>0</v>
      </c>
      <c r="DS61" s="95">
        <f>IF(DS58=0,'Rent Roll'!$G$10*SUMIFS('Rent Schedules'!$I$6:$I$122,'Rent Schedules'!$B$6:$B$122,$C61,'Rent Schedules'!$D$6:$D$122,"In effect",'Rent Schedules'!$E$6:$E$122,"&lt;="&amp;DS$6,'Rent Schedules'!$F$6:$F$122,"&gt;="&amp;DS$6),0)</f>
        <v>0</v>
      </c>
      <c r="DT61" s="95">
        <f>IF(DT58=0,'Rent Roll'!$G$10*SUMIFS('Rent Schedules'!$I$6:$I$122,'Rent Schedules'!$B$6:$B$122,$C61,'Rent Schedules'!$D$6:$D$122,"In effect",'Rent Schedules'!$E$6:$E$122,"&lt;="&amp;DT$6,'Rent Schedules'!$F$6:$F$122,"&gt;="&amp;DT$6),0)</f>
        <v>0</v>
      </c>
      <c r="DU61" s="95">
        <f>IF(DU58=0,'Rent Roll'!$G$10*SUMIFS('Rent Schedules'!$I$6:$I$122,'Rent Schedules'!$B$6:$B$122,$C61,'Rent Schedules'!$D$6:$D$122,"In effect",'Rent Schedules'!$E$6:$E$122,"&lt;="&amp;DU$6,'Rent Schedules'!$F$6:$F$122,"&gt;="&amp;DU$6),0)</f>
        <v>0</v>
      </c>
      <c r="DV61" s="95">
        <f>IF(DV58=0,'Rent Roll'!$G$10*SUMIFS('Rent Schedules'!$I$6:$I$122,'Rent Schedules'!$B$6:$B$122,$C61,'Rent Schedules'!$D$6:$D$122,"In effect",'Rent Schedules'!$E$6:$E$122,"&lt;="&amp;DV$6,'Rent Schedules'!$F$6:$F$122,"&gt;="&amp;DV$6),0)</f>
        <v>0</v>
      </c>
      <c r="DW61" s="95">
        <f>IF(DW58=0,'Rent Roll'!$G$10*SUMIFS('Rent Schedules'!$I$6:$I$122,'Rent Schedules'!$B$6:$B$122,$C61,'Rent Schedules'!$D$6:$D$122,"In effect",'Rent Schedules'!$E$6:$E$122,"&lt;="&amp;DW$6,'Rent Schedules'!$F$6:$F$122,"&gt;="&amp;DW$6),0)</f>
        <v>0</v>
      </c>
      <c r="DX61" s="95">
        <f>IF(DX58=0,'Rent Roll'!$G$10*SUMIFS('Rent Schedules'!$I$6:$I$122,'Rent Schedules'!$B$6:$B$122,$C61,'Rent Schedules'!$D$6:$D$122,"In effect",'Rent Schedules'!$E$6:$E$122,"&lt;="&amp;DX$6,'Rent Schedules'!$F$6:$F$122,"&gt;="&amp;DX$6),0)</f>
        <v>0</v>
      </c>
      <c r="DY61" s="95">
        <f>IF(DY58=0,'Rent Roll'!$G$10*SUMIFS('Rent Schedules'!$I$6:$I$122,'Rent Schedules'!$B$6:$B$122,$C61,'Rent Schedules'!$D$6:$D$122,"In effect",'Rent Schedules'!$E$6:$E$122,"&lt;="&amp;DY$6,'Rent Schedules'!$F$6:$F$122,"&gt;="&amp;DY$6),0)</f>
        <v>0</v>
      </c>
      <c r="DZ61" s="95">
        <f>IF(DZ58=0,'Rent Roll'!$G$10*SUMIFS('Rent Schedules'!$I$6:$I$122,'Rent Schedules'!$B$6:$B$122,$C61,'Rent Schedules'!$D$6:$D$122,"In effect",'Rent Schedules'!$E$6:$E$122,"&lt;="&amp;DZ$6,'Rent Schedules'!$F$6:$F$122,"&gt;="&amp;DZ$6),0)</f>
        <v>0</v>
      </c>
      <c r="EA61" s="95">
        <f>IF(EA58=0,'Rent Roll'!$G$10*SUMIFS('Rent Schedules'!$I$6:$I$122,'Rent Schedules'!$B$6:$B$122,$C61,'Rent Schedules'!$D$6:$D$122,"In effect",'Rent Schedules'!$E$6:$E$122,"&lt;="&amp;EA$6,'Rent Schedules'!$F$6:$F$122,"&gt;="&amp;EA$6),0)</f>
        <v>0</v>
      </c>
      <c r="EB61" s="95">
        <f>IF(EB58=0,'Rent Roll'!$G$10*SUMIFS('Rent Schedules'!$I$6:$I$122,'Rent Schedules'!$B$6:$B$122,$C61,'Rent Schedules'!$D$6:$D$122,"In effect",'Rent Schedules'!$E$6:$E$122,"&lt;="&amp;EB$6,'Rent Schedules'!$F$6:$F$122,"&gt;="&amp;EB$6),0)</f>
        <v>0</v>
      </c>
      <c r="EC61" s="95">
        <f>IF(EC58=0,'Rent Roll'!$G$10*SUMIFS('Rent Schedules'!$I$6:$I$122,'Rent Schedules'!$B$6:$B$122,$C61,'Rent Schedules'!$D$6:$D$122,"In effect",'Rent Schedules'!$E$6:$E$122,"&lt;="&amp;EC$6,'Rent Schedules'!$F$6:$F$122,"&gt;="&amp;EC$6),0)</f>
        <v>0</v>
      </c>
      <c r="ED61" s="95">
        <f>IF(ED58=0,'Rent Roll'!$G$10*SUMIFS('Rent Schedules'!$I$6:$I$122,'Rent Schedules'!$B$6:$B$122,$C61,'Rent Schedules'!$D$6:$D$122,"In effect",'Rent Schedules'!$E$6:$E$122,"&lt;="&amp;ED$6,'Rent Schedules'!$F$6:$F$122,"&gt;="&amp;ED$6),0)</f>
        <v>0</v>
      </c>
      <c r="EE61" s="95">
        <f>IF(EE58=0,'Rent Roll'!$G$10*SUMIFS('Rent Schedules'!$I$6:$I$122,'Rent Schedules'!$B$6:$B$122,$C61,'Rent Schedules'!$D$6:$D$122,"In effect",'Rent Schedules'!$E$6:$E$122,"&lt;="&amp;EE$6,'Rent Schedules'!$F$6:$F$122,"&gt;="&amp;EE$6),0)</f>
        <v>0</v>
      </c>
      <c r="EF61" s="95">
        <f>IF(EF58=0,'Rent Roll'!$G$10*SUMIFS('Rent Schedules'!$I$6:$I$122,'Rent Schedules'!$B$6:$B$122,$C61,'Rent Schedules'!$D$6:$D$122,"In effect",'Rent Schedules'!$E$6:$E$122,"&lt;="&amp;EF$6,'Rent Schedules'!$F$6:$F$122,"&gt;="&amp;EF$6),0)</f>
        <v>0</v>
      </c>
      <c r="EG61" s="95">
        <f>IF(EG58=0,'Rent Roll'!$G$10*SUMIFS('Rent Schedules'!$I$6:$I$122,'Rent Schedules'!$B$6:$B$122,$C61,'Rent Schedules'!$D$6:$D$122,"In effect",'Rent Schedules'!$E$6:$E$122,"&lt;="&amp;EG$6,'Rent Schedules'!$F$6:$F$122,"&gt;="&amp;EG$6),0)</f>
        <v>0</v>
      </c>
      <c r="EH61" s="95">
        <f>IF(EH58=0,'Rent Roll'!$G$10*SUMIFS('Rent Schedules'!$I$6:$I$122,'Rent Schedules'!$B$6:$B$122,$C61,'Rent Schedules'!$D$6:$D$122,"In effect",'Rent Schedules'!$E$6:$E$122,"&lt;="&amp;EH$6,'Rent Schedules'!$F$6:$F$122,"&gt;="&amp;EH$6),0)</f>
        <v>0</v>
      </c>
      <c r="EI61" s="95">
        <f>IF(EI58=0,'Rent Roll'!$G$10*SUMIFS('Rent Schedules'!$I$6:$I$122,'Rent Schedules'!$B$6:$B$122,$C61,'Rent Schedules'!$D$6:$D$122,"In effect",'Rent Schedules'!$E$6:$E$122,"&lt;="&amp;EI$6,'Rent Schedules'!$F$6:$F$122,"&gt;="&amp;EI$6),0)</f>
        <v>0</v>
      </c>
    </row>
    <row r="62">
      <c r="B62" t="s" s="23">
        <v>394</v>
      </c>
      <c r="C62" t="s" s="118">
        <v>15</v>
      </c>
      <c r="D62" t="s" s="118">
        <v>431</v>
      </c>
      <c r="H62" s="95">
        <f>'Rent Roll'!$G$10*'Rent Roll'!$E$10*H60/12</f>
        <v>0</v>
      </c>
      <c r="I62" s="95">
        <f>'Rent Roll'!$G$10*'Rent Roll'!$E$10*I60/12</f>
        <v>0</v>
      </c>
      <c r="J62" s="95">
        <f>'Rent Roll'!$G$10*'Rent Roll'!$E$10*J60/12</f>
        <v>0</v>
      </c>
      <c r="K62" s="95">
        <f>'Rent Roll'!$G$10*'Rent Roll'!$E$10*K60/12</f>
        <v>0</v>
      </c>
      <c r="L62" s="95">
        <f>'Rent Roll'!$G$10*'Rent Roll'!$E$10*L60/12</f>
        <v>0</v>
      </c>
      <c r="M62" s="95">
        <f>'Rent Roll'!$G$10*'Rent Roll'!$E$10*M60/12</f>
        <v>0</v>
      </c>
      <c r="N62" s="95">
        <f>'Rent Roll'!$G$10*'Rent Roll'!$E$10*N60/12</f>
        <v>0</v>
      </c>
      <c r="O62" s="95">
        <f>'Rent Roll'!$G$10*'Rent Roll'!$E$10*O60/12</f>
        <v>0</v>
      </c>
      <c r="P62" s="95">
        <f>'Rent Roll'!$G$10*'Rent Roll'!$E$10*P60/12</f>
        <v>0</v>
      </c>
      <c r="Q62" s="95">
        <f>'Rent Roll'!$G$10*'Rent Roll'!$E$10*Q60/12</f>
        <v>0</v>
      </c>
      <c r="R62" s="95">
        <f>'Rent Roll'!$G$10*'Rent Roll'!$E$10*R60/12</f>
        <v>0</v>
      </c>
      <c r="S62" s="95">
        <f>'Rent Roll'!$G$10*'Rent Roll'!$E$10*S60/12</f>
        <v>0</v>
      </c>
      <c r="T62" s="95">
        <f>'Rent Roll'!$G$10*'Rent Roll'!$E$10*T60/12</f>
        <v>22500</v>
      </c>
      <c r="U62" s="95">
        <f>'Rent Roll'!$G$10*'Rent Roll'!$E$10*U60/12</f>
        <v>22500</v>
      </c>
      <c r="V62" s="95">
        <f>'Rent Roll'!$G$10*'Rent Roll'!$E$10*V60/12</f>
        <v>22500</v>
      </c>
      <c r="W62" s="95">
        <f>'Rent Roll'!$G$10*'Rent Roll'!$E$10*W60/12</f>
        <v>22500</v>
      </c>
      <c r="X62" s="95">
        <f>'Rent Roll'!$G$10*'Rent Roll'!$E$10*X60/12</f>
        <v>22500</v>
      </c>
      <c r="Y62" s="95">
        <f>'Rent Roll'!$G$10*'Rent Roll'!$E$10*Y60/12</f>
        <v>22500</v>
      </c>
      <c r="Z62" s="95">
        <f>'Rent Roll'!$G$10*'Rent Roll'!$E$10*Z60/12</f>
        <v>22500</v>
      </c>
      <c r="AA62" s="95">
        <f>'Rent Roll'!$G$10*'Rent Roll'!$E$10*AA60/12</f>
        <v>22500</v>
      </c>
      <c r="AB62" s="95">
        <f>'Rent Roll'!$G$10*'Rent Roll'!$E$10*AB60/12</f>
        <v>22500</v>
      </c>
      <c r="AC62" s="95">
        <f>'Rent Roll'!$G$10*'Rent Roll'!$E$10*AC60/12</f>
        <v>22500</v>
      </c>
      <c r="AD62" s="95">
        <f>'Rent Roll'!$G$10*'Rent Roll'!$E$10*AD60/12</f>
        <v>22500</v>
      </c>
      <c r="AE62" s="95">
        <f>'Rent Roll'!$G$10*'Rent Roll'!$E$10*AE60/12</f>
        <v>22500</v>
      </c>
      <c r="AF62" s="95">
        <f>'Rent Roll'!$G$10*'Rent Roll'!$E$10*AF60/12</f>
        <v>22500</v>
      </c>
      <c r="AG62" s="95">
        <f>'Rent Roll'!$G$10*'Rent Roll'!$E$10*AG60/12</f>
        <v>22500</v>
      </c>
      <c r="AH62" s="95">
        <f>'Rent Roll'!$G$10*'Rent Roll'!$E$10*AH60/12</f>
        <v>22500</v>
      </c>
      <c r="AI62" s="95">
        <f>'Rent Roll'!$G$10*'Rent Roll'!$E$10*AI60/12</f>
        <v>22500</v>
      </c>
      <c r="AJ62" s="95">
        <f>'Rent Roll'!$G$10*'Rent Roll'!$E$10*AJ60/12</f>
        <v>22500</v>
      </c>
      <c r="AK62" s="95">
        <f>'Rent Roll'!$G$10*'Rent Roll'!$E$10*AK60/12</f>
        <v>22500</v>
      </c>
      <c r="AL62" s="95">
        <f>'Rent Roll'!$G$10*'Rent Roll'!$E$10*AL60/12</f>
        <v>22500</v>
      </c>
      <c r="AM62" s="95">
        <f>'Rent Roll'!$G$10*'Rent Roll'!$E$10*AM60/12</f>
        <v>22500</v>
      </c>
      <c r="AN62" s="95">
        <f>'Rent Roll'!$G$10*'Rent Roll'!$E$10*AN60/12</f>
        <v>22500</v>
      </c>
      <c r="AO62" s="95">
        <f>'Rent Roll'!$G$10*'Rent Roll'!$E$10*AO60/12</f>
        <v>22500</v>
      </c>
      <c r="AP62" s="95">
        <f>'Rent Roll'!$G$10*'Rent Roll'!$E$10*AP60/12</f>
        <v>22500</v>
      </c>
      <c r="AQ62" s="95">
        <f>'Rent Roll'!$G$10*'Rent Roll'!$E$10*AQ60/12</f>
        <v>22500</v>
      </c>
      <c r="AR62" s="95">
        <f>'Rent Roll'!$G$10*'Rent Roll'!$E$10*AR60/12</f>
        <v>22500</v>
      </c>
      <c r="AS62" s="95">
        <f>'Rent Roll'!$G$10*'Rent Roll'!$E$10*AS60/12</f>
        <v>22500</v>
      </c>
      <c r="AT62" s="95">
        <f>'Rent Roll'!$G$10*'Rent Roll'!$E$10*AT60/12</f>
        <v>22500</v>
      </c>
      <c r="AU62" s="95">
        <f>'Rent Roll'!$G$10*'Rent Roll'!$E$10*AU60/12</f>
        <v>22500</v>
      </c>
      <c r="AV62" s="95">
        <f>'Rent Roll'!$G$10*'Rent Roll'!$E$10*AV60/12</f>
        <v>22500</v>
      </c>
      <c r="AW62" s="95">
        <f>'Rent Roll'!$G$10*'Rent Roll'!$E$10*AW60/12</f>
        <v>22500</v>
      </c>
      <c r="AX62" s="95">
        <f>'Rent Roll'!$G$10*'Rent Roll'!$E$10*AX60/12</f>
        <v>22500</v>
      </c>
      <c r="AY62" s="95">
        <f>'Rent Roll'!$G$10*'Rent Roll'!$E$10*AY60/12</f>
        <v>22500</v>
      </c>
      <c r="AZ62" s="95">
        <f>'Rent Roll'!$G$10*'Rent Roll'!$E$10*AZ60/12</f>
        <v>22500</v>
      </c>
      <c r="BA62" s="95">
        <f>'Rent Roll'!$G$10*'Rent Roll'!$E$10*BA60/12</f>
        <v>22500</v>
      </c>
      <c r="BB62" s="95">
        <f>'Rent Roll'!$G$10*'Rent Roll'!$E$10*BB60/12</f>
        <v>22500</v>
      </c>
      <c r="BC62" s="95">
        <f>'Rent Roll'!$G$10*'Rent Roll'!$E$10*BC60/12</f>
        <v>22500</v>
      </c>
      <c r="BD62" s="95">
        <f>'Rent Roll'!$G$10*'Rent Roll'!$E$10*BD60/12</f>
        <v>22500</v>
      </c>
      <c r="BE62" s="95">
        <f>'Rent Roll'!$G$10*'Rent Roll'!$E$10*BE60/12</f>
        <v>22500</v>
      </c>
      <c r="BF62" s="95">
        <f>'Rent Roll'!$G$10*'Rent Roll'!$E$10*BF60/12</f>
        <v>22500</v>
      </c>
      <c r="BG62" s="95">
        <f>'Rent Roll'!$G$10*'Rent Roll'!$E$10*BG60/12</f>
        <v>22500</v>
      </c>
      <c r="BH62" s="95">
        <f>'Rent Roll'!$G$10*'Rent Roll'!$E$10*BH60/12</f>
        <v>22500</v>
      </c>
      <c r="BI62" s="95">
        <f>'Rent Roll'!$G$10*'Rent Roll'!$E$10*BI60/12</f>
        <v>22500</v>
      </c>
      <c r="BJ62" s="95">
        <f>'Rent Roll'!$G$10*'Rent Roll'!$E$10*BJ60/12</f>
        <v>22500</v>
      </c>
      <c r="BK62" s="95">
        <f>'Rent Roll'!$G$10*'Rent Roll'!$E$10*BK60/12</f>
        <v>22500</v>
      </c>
      <c r="BL62" s="95">
        <f>'Rent Roll'!$G$10*'Rent Roll'!$E$10*BL60/12</f>
        <v>22500</v>
      </c>
      <c r="BM62" s="95">
        <f>'Rent Roll'!$G$10*'Rent Roll'!$E$10*BM60/12</f>
        <v>22500</v>
      </c>
      <c r="BN62" s="95">
        <f>'Rent Roll'!$G$10*'Rent Roll'!$E$10*BN60/12</f>
        <v>22500</v>
      </c>
      <c r="BO62" s="95">
        <f>'Rent Roll'!$G$10*'Rent Roll'!$E$10*BO60/12</f>
        <v>22500</v>
      </c>
      <c r="BP62" s="95">
        <f>'Rent Roll'!$G$10*'Rent Roll'!$E$10*BP60/12</f>
        <v>22500</v>
      </c>
      <c r="BQ62" s="95">
        <f>'Rent Roll'!$G$10*'Rent Roll'!$E$10*BQ60/12</f>
        <v>22500</v>
      </c>
      <c r="BR62" s="95">
        <f>'Rent Roll'!$G$10*'Rent Roll'!$E$10*BR60/12</f>
        <v>22500</v>
      </c>
      <c r="BS62" s="95">
        <f>'Rent Roll'!$G$10*'Rent Roll'!$E$10*BS60/12</f>
        <v>22500</v>
      </c>
      <c r="BT62" s="95">
        <f>'Rent Roll'!$G$10*'Rent Roll'!$E$10*BT60/12</f>
        <v>22500</v>
      </c>
      <c r="BU62" s="95">
        <f>'Rent Roll'!$G$10*'Rent Roll'!$E$10*BU60/12</f>
        <v>22500</v>
      </c>
      <c r="BV62" s="95">
        <f>'Rent Roll'!$G$10*'Rent Roll'!$E$10*BV60/12</f>
        <v>22500</v>
      </c>
      <c r="BW62" s="95">
        <f>'Rent Roll'!$G$10*'Rent Roll'!$E$10*BW60/12</f>
        <v>22500</v>
      </c>
      <c r="BX62" s="95">
        <f>'Rent Roll'!$G$10*'Rent Roll'!$E$10*BX60/12</f>
        <v>22500</v>
      </c>
      <c r="BY62" s="95">
        <f>'Rent Roll'!$G$10*'Rent Roll'!$E$10*BY60/12</f>
        <v>22500</v>
      </c>
      <c r="BZ62" s="95">
        <f>'Rent Roll'!$G$10*'Rent Roll'!$E$10*BZ60/12</f>
        <v>22500</v>
      </c>
      <c r="CA62" s="95">
        <f>'Rent Roll'!$G$10*'Rent Roll'!$E$10*CA60/12</f>
        <v>22500</v>
      </c>
      <c r="CB62" s="95">
        <f>'Rent Roll'!$G$10*'Rent Roll'!$E$10*CB60/12</f>
        <v>30448.333561489504</v>
      </c>
      <c r="CC62" s="95">
        <f>'Rent Roll'!$G$10*'Rent Roll'!$E$10*CC60/12</f>
        <v>30448.333561489504</v>
      </c>
      <c r="CD62" s="95">
        <f>'Rent Roll'!$G$10*'Rent Roll'!$E$10*CD60/12</f>
        <v>30448.333561489504</v>
      </c>
      <c r="CE62" s="95">
        <f>'Rent Roll'!$G$10*'Rent Roll'!$E$10*CE60/12</f>
        <v>30448.333561489504</v>
      </c>
      <c r="CF62" s="95">
        <f>'Rent Roll'!$G$10*'Rent Roll'!$E$10*CF60/12</f>
        <v>30448.333561489504</v>
      </c>
      <c r="CG62" s="95">
        <f>'Rent Roll'!$G$10*'Rent Roll'!$E$10*CG60/12</f>
        <v>30448.333561489504</v>
      </c>
      <c r="CH62" s="95">
        <f>'Rent Roll'!$G$10*'Rent Roll'!$E$10*CH60/12</f>
        <v>30448.333561489504</v>
      </c>
      <c r="CI62" s="95">
        <f>'Rent Roll'!$G$10*'Rent Roll'!$E$10*CI60/12</f>
        <v>30448.333561489504</v>
      </c>
      <c r="CJ62" s="95">
        <f>'Rent Roll'!$G$10*'Rent Roll'!$E$10*CJ60/12</f>
        <v>30448.333561489504</v>
      </c>
      <c r="CK62" s="95">
        <f>'Rent Roll'!$G$10*'Rent Roll'!$E$10*CK60/12</f>
        <v>30448.333561489504</v>
      </c>
      <c r="CL62" s="95">
        <f>'Rent Roll'!$G$10*'Rent Roll'!$E$10*CL60/12</f>
        <v>30448.333561489504</v>
      </c>
      <c r="CM62" s="95">
        <f>'Rent Roll'!$G$10*'Rent Roll'!$E$10*CM60/12</f>
        <v>30448.333561489504</v>
      </c>
      <c r="CN62" s="95">
        <f>'Rent Roll'!$G$10*'Rent Roll'!$E$10*CN60/12</f>
        <v>30448.333561489504</v>
      </c>
      <c r="CO62" s="95">
        <f>'Rent Roll'!$G$10*'Rent Roll'!$E$10*CO60/12</f>
        <v>30448.333561489504</v>
      </c>
      <c r="CP62" s="95">
        <f>'Rent Roll'!$G$10*'Rent Roll'!$E$10*CP60/12</f>
        <v>31514.025236141635</v>
      </c>
      <c r="CQ62" s="95">
        <f>'Rent Roll'!$G$10*'Rent Roll'!$E$10*CQ60/12</f>
        <v>31514.025236141635</v>
      </c>
      <c r="CR62" s="95">
        <f>'Rent Roll'!$G$10*'Rent Roll'!$E$10*CR60/12</f>
        <v>31514.025236141635</v>
      </c>
      <c r="CS62" s="95">
        <f>'Rent Roll'!$G$10*'Rent Roll'!$E$10*CS60/12</f>
        <v>31514.025236141635</v>
      </c>
      <c r="CT62" s="95">
        <f>'Rent Roll'!$G$10*'Rent Roll'!$E$10*CT60/12</f>
        <v>31514.025236141635</v>
      </c>
      <c r="CU62" s="95">
        <f>'Rent Roll'!$G$10*'Rent Roll'!$E$10*CU60/12</f>
        <v>31514.025236141635</v>
      </c>
      <c r="CV62" s="95">
        <f>'Rent Roll'!$G$10*'Rent Roll'!$E$10*CV60/12</f>
        <v>31514.025236141635</v>
      </c>
      <c r="CW62" s="95">
        <f>'Rent Roll'!$G$10*'Rent Roll'!$E$10*CW60/12</f>
        <v>31514.025236141635</v>
      </c>
      <c r="CX62" s="95">
        <f>'Rent Roll'!$G$10*'Rent Roll'!$E$10*CX60/12</f>
        <v>31514.025236141635</v>
      </c>
      <c r="CY62" s="95">
        <f>'Rent Roll'!$G$10*'Rent Roll'!$E$10*CY60/12</f>
        <v>31514.025236141635</v>
      </c>
      <c r="CZ62" s="95">
        <f>'Rent Roll'!$G$10*'Rent Roll'!$E$10*CZ60/12</f>
        <v>31514.025236141635</v>
      </c>
      <c r="DA62" s="95">
        <f>'Rent Roll'!$G$10*'Rent Roll'!$E$10*DA60/12</f>
        <v>31514.025236141635</v>
      </c>
      <c r="DB62" s="95">
        <f>'Rent Roll'!$G$10*'Rent Roll'!$E$10*DB60/12</f>
        <v>32617.016119406588</v>
      </c>
      <c r="DC62" s="95">
        <f>'Rent Roll'!$G$10*'Rent Roll'!$E$10*DC60/12</f>
        <v>32617.016119406588</v>
      </c>
      <c r="DD62" s="95">
        <f>'Rent Roll'!$G$10*'Rent Roll'!$E$10*DD60/12</f>
        <v>32617.016119406588</v>
      </c>
      <c r="DE62" s="95">
        <f>'Rent Roll'!$G$10*'Rent Roll'!$E$10*DE60/12</f>
        <v>32617.016119406588</v>
      </c>
      <c r="DF62" s="95">
        <f>'Rent Roll'!$G$10*'Rent Roll'!$E$10*DF60/12</f>
        <v>32617.016119406588</v>
      </c>
      <c r="DG62" s="95">
        <f>'Rent Roll'!$G$10*'Rent Roll'!$E$10*DG60/12</f>
        <v>32617.016119406588</v>
      </c>
      <c r="DH62" s="95">
        <f>'Rent Roll'!$G$10*'Rent Roll'!$E$10*DH60/12</f>
        <v>32617.016119406588</v>
      </c>
      <c r="DI62" s="95">
        <f>'Rent Roll'!$G$10*'Rent Roll'!$E$10*DI60/12</f>
        <v>32617.016119406588</v>
      </c>
      <c r="DJ62" s="95">
        <f>'Rent Roll'!$G$10*'Rent Roll'!$E$10*DJ60/12</f>
        <v>32617.016119406588</v>
      </c>
      <c r="DK62" s="95">
        <f>'Rent Roll'!$G$10*'Rent Roll'!$E$10*DK60/12</f>
        <v>32617.016119406588</v>
      </c>
      <c r="DL62" s="95">
        <f>'Rent Roll'!$G$10*'Rent Roll'!$E$10*DL60/12</f>
        <v>32617.016119406588</v>
      </c>
      <c r="DM62" s="95">
        <f>'Rent Roll'!$G$10*'Rent Roll'!$E$10*DM60/12</f>
        <v>32617.016119406588</v>
      </c>
      <c r="DN62" s="95">
        <f>'Rent Roll'!$G$10*'Rent Roll'!$E$10*DN60/12</f>
        <v>33758.61168358582</v>
      </c>
      <c r="DO62" s="95">
        <f>'Rent Roll'!$G$10*'Rent Roll'!$E$10*DO60/12</f>
        <v>33758.61168358582</v>
      </c>
      <c r="DP62" s="95">
        <f>'Rent Roll'!$G$10*'Rent Roll'!$E$10*DP60/12</f>
        <v>33758.61168358582</v>
      </c>
      <c r="DQ62" s="95">
        <f>'Rent Roll'!$G$10*'Rent Roll'!$E$10*DQ60/12</f>
        <v>33758.61168358582</v>
      </c>
      <c r="DR62" s="95">
        <f>'Rent Roll'!$G$10*'Rent Roll'!$E$10*DR60/12</f>
        <v>33758.61168358582</v>
      </c>
      <c r="DS62" s="95">
        <f>'Rent Roll'!$G$10*'Rent Roll'!$E$10*DS60/12</f>
        <v>33758.61168358582</v>
      </c>
      <c r="DT62" s="95">
        <f>'Rent Roll'!$G$10*'Rent Roll'!$E$10*DT60/12</f>
        <v>33758.61168358582</v>
      </c>
      <c r="DU62" s="95">
        <f>'Rent Roll'!$G$10*'Rent Roll'!$E$10*DU60/12</f>
        <v>33758.61168358582</v>
      </c>
      <c r="DV62" s="95">
        <f>'Rent Roll'!$G$10*'Rent Roll'!$E$10*DV60/12</f>
        <v>33758.61168358582</v>
      </c>
      <c r="DW62" s="95">
        <f>'Rent Roll'!$G$10*'Rent Roll'!$E$10*DW60/12</f>
        <v>33758.61168358582</v>
      </c>
      <c r="DX62" s="95">
        <f>'Rent Roll'!$G$10*'Rent Roll'!$E$10*DX60/12</f>
        <v>33758.61168358582</v>
      </c>
      <c r="DY62" s="95">
        <f>'Rent Roll'!$G$10*'Rent Roll'!$E$10*DY60/12</f>
        <v>33758.61168358582</v>
      </c>
      <c r="DZ62" s="95">
        <f>'Rent Roll'!$G$10*'Rent Roll'!$E$10*DZ60/12</f>
        <v>34940.16309251131</v>
      </c>
      <c r="EA62" s="95">
        <f>'Rent Roll'!$G$10*'Rent Roll'!$E$10*EA60/12</f>
        <v>34940.16309251131</v>
      </c>
      <c r="EB62" s="95">
        <f>'Rent Roll'!$G$10*'Rent Roll'!$E$10*EB60/12</f>
        <v>34940.16309251131</v>
      </c>
      <c r="EC62" s="95">
        <f>'Rent Roll'!$G$10*'Rent Roll'!$E$10*EC60/12</f>
        <v>34940.16309251131</v>
      </c>
      <c r="ED62" s="95">
        <f>'Rent Roll'!$G$10*'Rent Roll'!$E$10*ED60/12</f>
        <v>34940.16309251131</v>
      </c>
      <c r="EE62" s="95">
        <f>'Rent Roll'!$G$10*'Rent Roll'!$E$10*EE60/12</f>
        <v>34940.16309251131</v>
      </c>
      <c r="EF62" s="95">
        <f>'Rent Roll'!$G$10*'Rent Roll'!$E$10*EF60/12</f>
        <v>34940.16309251131</v>
      </c>
      <c r="EG62" s="95">
        <f>'Rent Roll'!$G$10*'Rent Roll'!$E$10*EG60/12</f>
        <v>34940.16309251131</v>
      </c>
      <c r="EH62" s="95">
        <f>'Rent Roll'!$G$10*'Rent Roll'!$E$10*EH60/12</f>
        <v>34940.16309251131</v>
      </c>
      <c r="EI62" s="95">
        <f>'Rent Roll'!$G$10*'Rent Roll'!$E$10*EI60/12</f>
        <v>34940.16309251131</v>
      </c>
    </row>
    <row r="63">
      <c r="B63" t="s" s="23">
        <v>395</v>
      </c>
      <c r="C63" t="s" s="118">
        <v>15</v>
      </c>
      <c r="D63" t="s" s="118">
        <v>432</v>
      </c>
      <c r="H63" s="82">
        <f>IF(AND(H58&gt;=1,H58&lt;=3,H59&lt;0),-H62,0)</f>
        <v>0</v>
      </c>
      <c r="I63" s="82">
        <f>IF(AND(I58&gt;=1,I58&lt;=3,I59&lt;0),-I62,0)</f>
        <v>0</v>
      </c>
      <c r="J63" s="82">
        <f>IF(AND(J58&gt;=1,J58&lt;=3,J59&lt;0),-J62,0)</f>
        <v>0</v>
      </c>
      <c r="K63" s="82">
        <f>IF(AND(K58&gt;=1,K58&lt;=3,K59&lt;0),-K62,0)</f>
        <v>0</v>
      </c>
      <c r="L63" s="82">
        <f>IF(AND(L58&gt;=1,L58&lt;=3,L59&lt;0),-L62,0)</f>
        <v>0</v>
      </c>
      <c r="M63" s="82">
        <f>IF(AND(M58&gt;=1,M58&lt;=3,M59&lt;0),-M62,0)</f>
        <v>0</v>
      </c>
      <c r="N63" s="82">
        <f>IF(AND(N58&gt;=1,N58&lt;=3,N59&lt;0),-N62,0)</f>
        <v>0</v>
      </c>
      <c r="O63" s="82">
        <f>IF(AND(O58&gt;=1,O58&lt;=3,O59&lt;0),-O62,0)</f>
        <v>0</v>
      </c>
      <c r="P63" s="82">
        <f>IF(AND(P58&gt;=1,P58&lt;=3,P59&lt;0),-P62,0)</f>
        <v>0</v>
      </c>
      <c r="Q63" s="82">
        <f>IF(AND(Q58&gt;=1,Q58&lt;=3,Q59&lt;0),-Q62,0)</f>
        <v>0</v>
      </c>
      <c r="R63" s="82">
        <f>IF(AND(R58&gt;=1,R58&lt;=3,R59&lt;0),-R62,0)</f>
        <v>0</v>
      </c>
      <c r="S63" s="82">
        <f>IF(AND(S58&gt;=1,S58&lt;=3,S59&lt;0),-S62,0)</f>
        <v>0</v>
      </c>
      <c r="T63" s="82">
        <f>IF(AND(T58&gt;=1,T58&lt;=3,T59&lt;0),-T62,0)</f>
        <v>0</v>
      </c>
      <c r="U63" s="82">
        <f>IF(AND(U58&gt;=1,U58&lt;=3,U59&lt;0),-U62,0)</f>
        <v>0</v>
      </c>
      <c r="V63" s="82">
        <f>IF(AND(V58&gt;=1,V58&lt;=3,V59&lt;0),-V62,0)</f>
        <v>0</v>
      </c>
      <c r="W63" s="82">
        <f>IF(AND(W58&gt;=1,W58&lt;=3,W59&lt;0),-W62,0)</f>
        <v>0</v>
      </c>
      <c r="X63" s="82">
        <f>IF(AND(X58&gt;=1,X58&lt;=3,X59&lt;0),-X62,0)</f>
        <v>0</v>
      </c>
      <c r="Y63" s="82">
        <f>IF(AND(Y58&gt;=1,Y58&lt;=3,Y59&lt;0),-Y62,0)</f>
        <v>0</v>
      </c>
      <c r="Z63" s="82">
        <f>IF(AND(Z58&gt;=1,Z58&lt;=3,Z59&lt;0),-Z62,0)</f>
        <v>0</v>
      </c>
      <c r="AA63" s="82">
        <f>IF(AND(AA58&gt;=1,AA58&lt;=3,AA59&lt;0),-AA62,0)</f>
        <v>0</v>
      </c>
      <c r="AB63" s="82">
        <f>IF(AND(AB58&gt;=1,AB58&lt;=3,AB59&lt;0),-AB62,0)</f>
        <v>0</v>
      </c>
      <c r="AC63" s="82">
        <f>IF(AND(AC58&gt;=1,AC58&lt;=3,AC59&lt;0),-AC62,0)</f>
        <v>0</v>
      </c>
      <c r="AD63" s="82">
        <f>IF(AND(AD58&gt;=1,AD58&lt;=3,AD59&lt;0),-AD62,0)</f>
        <v>0</v>
      </c>
      <c r="AE63" s="82">
        <f>IF(AND(AE58&gt;=1,AE58&lt;=3,AE59&lt;0),-AE62,0)</f>
        <v>0</v>
      </c>
      <c r="AF63" s="82">
        <f>IF(AND(AF58&gt;=1,AF58&lt;=3,AF59&lt;0),-AF62,0)</f>
        <v>0</v>
      </c>
      <c r="AG63" s="82">
        <f>IF(AND(AG58&gt;=1,AG58&lt;=3,AG59&lt;0),-AG62,0)</f>
        <v>0</v>
      </c>
      <c r="AH63" s="82">
        <f>IF(AND(AH58&gt;=1,AH58&lt;=3,AH59&lt;0),-AH62,0)</f>
        <v>0</v>
      </c>
      <c r="AI63" s="82">
        <f>IF(AND(AI58&gt;=1,AI58&lt;=3,AI59&lt;0),-AI62,0)</f>
        <v>0</v>
      </c>
      <c r="AJ63" s="82">
        <f>IF(AND(AJ58&gt;=1,AJ58&lt;=3,AJ59&lt;0),-AJ62,0)</f>
        <v>0</v>
      </c>
      <c r="AK63" s="82">
        <f>IF(AND(AK58&gt;=1,AK58&lt;=3,AK59&lt;0),-AK62,0)</f>
        <v>0</v>
      </c>
      <c r="AL63" s="82">
        <f>IF(AND(AL58&gt;=1,AL58&lt;=3,AL59&lt;0),-AL62,0)</f>
        <v>0</v>
      </c>
      <c r="AM63" s="82">
        <f>IF(AND(AM58&gt;=1,AM58&lt;=3,AM59&lt;0),-AM62,0)</f>
        <v>0</v>
      </c>
      <c r="AN63" s="82">
        <f>IF(AND(AN58&gt;=1,AN58&lt;=3,AN59&lt;0),-AN62,0)</f>
        <v>0</v>
      </c>
      <c r="AO63" s="82">
        <f>IF(AND(AO58&gt;=1,AO58&lt;=3,AO59&lt;0),-AO62,0)</f>
        <v>0</v>
      </c>
      <c r="AP63" s="82">
        <f>IF(AND(AP58&gt;=1,AP58&lt;=3,AP59&lt;0),-AP62,0)</f>
        <v>0</v>
      </c>
      <c r="AQ63" s="82">
        <f>IF(AND(AQ58&gt;=1,AQ58&lt;=3,AQ59&lt;0),-AQ62,0)</f>
        <v>0</v>
      </c>
      <c r="AR63" s="82">
        <f>IF(AND(AR58&gt;=1,AR58&lt;=3,AR59&lt;0),-AR62,0)</f>
        <v>0</v>
      </c>
      <c r="AS63" s="82">
        <f>IF(AND(AS58&gt;=1,AS58&lt;=3,AS59&lt;0),-AS62,0)</f>
        <v>0</v>
      </c>
      <c r="AT63" s="82">
        <f>IF(AND(AT58&gt;=1,AT58&lt;=3,AT59&lt;0),-AT62,0)</f>
        <v>0</v>
      </c>
      <c r="AU63" s="82">
        <f>IF(AND(AU58&gt;=1,AU58&lt;=3,AU59&lt;0),-AU62,0)</f>
        <v>0</v>
      </c>
      <c r="AV63" s="82">
        <f>IF(AND(AV58&gt;=1,AV58&lt;=3,AV59&lt;0),-AV62,0)</f>
        <v>0</v>
      </c>
      <c r="AW63" s="82">
        <f>IF(AND(AW58&gt;=1,AW58&lt;=3,AW59&lt;0),-AW62,0)</f>
        <v>0</v>
      </c>
      <c r="AX63" s="82">
        <f>IF(AND(AX58&gt;=1,AX58&lt;=3,AX59&lt;0),-AX62,0)</f>
        <v>0</v>
      </c>
      <c r="AY63" s="82">
        <f>IF(AND(AY58&gt;=1,AY58&lt;=3,AY59&lt;0),-AY62,0)</f>
        <v>0</v>
      </c>
      <c r="AZ63" s="82">
        <f>IF(AND(AZ58&gt;=1,AZ58&lt;=3,AZ59&lt;0),-AZ62,0)</f>
        <v>0</v>
      </c>
      <c r="BA63" s="82">
        <f>IF(AND(BA58&gt;=1,BA58&lt;=3,BA59&lt;0),-BA62,0)</f>
        <v>0</v>
      </c>
      <c r="BB63" s="82">
        <f>IF(AND(BB58&gt;=1,BB58&lt;=3,BB59&lt;0),-BB62,0)</f>
        <v>0</v>
      </c>
      <c r="BC63" s="82">
        <f>IF(AND(BC58&gt;=1,BC58&lt;=3,BC59&lt;0),-BC62,0)</f>
        <v>0</v>
      </c>
      <c r="BD63" s="82">
        <f>IF(AND(BD58&gt;=1,BD58&lt;=3,BD59&lt;0),-BD62,0)</f>
        <v>0</v>
      </c>
      <c r="BE63" s="82">
        <f>IF(AND(BE58&gt;=1,BE58&lt;=3,BE59&lt;0),-BE62,0)</f>
        <v>0</v>
      </c>
      <c r="BF63" s="82">
        <f>IF(AND(BF58&gt;=1,BF58&lt;=3,BF59&lt;0),-BF62,0)</f>
        <v>0</v>
      </c>
      <c r="BG63" s="82">
        <f>IF(AND(BG58&gt;=1,BG58&lt;=3,BG59&lt;0),-BG62,0)</f>
        <v>0</v>
      </c>
      <c r="BH63" s="82">
        <f>IF(AND(BH58&gt;=1,BH58&lt;=3,BH59&lt;0),-BH62,0)</f>
        <v>0</v>
      </c>
      <c r="BI63" s="82">
        <f>IF(AND(BI58&gt;=1,BI58&lt;=3,BI59&lt;0),-BI62,0)</f>
        <v>0</v>
      </c>
      <c r="BJ63" s="82">
        <f>IF(AND(BJ58&gt;=1,BJ58&lt;=3,BJ59&lt;0),-BJ62,0)</f>
        <v>0</v>
      </c>
      <c r="BK63" s="82">
        <f>IF(AND(BK58&gt;=1,BK58&lt;=3,BK59&lt;0),-BK62,0)</f>
        <v>0</v>
      </c>
      <c r="BL63" s="82">
        <f>IF(AND(BL58&gt;=1,BL58&lt;=3,BL59&lt;0),-BL62,0)</f>
        <v>0</v>
      </c>
      <c r="BM63" s="82">
        <f>IF(AND(BM58&gt;=1,BM58&lt;=3,BM59&lt;0),-BM62,0)</f>
        <v>0</v>
      </c>
      <c r="BN63" s="82">
        <f>IF(AND(BN58&gt;=1,BN58&lt;=3,BN59&lt;0),-BN62,0)</f>
        <v>0</v>
      </c>
      <c r="BO63" s="82">
        <f>IF(AND(BO58&gt;=1,BO58&lt;=3,BO59&lt;0),-BO62,0)</f>
        <v>0</v>
      </c>
      <c r="BP63" s="82">
        <f>IF(AND(BP58&gt;=1,BP58&lt;=3,BP59&lt;0),-BP62,0)</f>
        <v>0</v>
      </c>
      <c r="BQ63" s="82">
        <f>IF(AND(BQ58&gt;=1,BQ58&lt;=3,BQ59&lt;0),-BQ62,0)</f>
        <v>0</v>
      </c>
      <c r="BR63" s="82">
        <f>IF(AND(BR58&gt;=1,BR58&lt;=3,BR59&lt;0),-BR62,0)</f>
        <v>0</v>
      </c>
      <c r="BS63" s="82">
        <f>IF(AND(BS58&gt;=1,BS58&lt;=3,BS59&lt;0),-BS62,0)</f>
        <v>0</v>
      </c>
      <c r="BT63" s="82">
        <f>IF(AND(BT58&gt;=1,BT58&lt;=3,BT59&lt;0),-BT62,0)</f>
        <v>0</v>
      </c>
      <c r="BU63" s="82">
        <f>IF(AND(BU58&gt;=1,BU58&lt;=3,BU59&lt;0),-BU62,0)</f>
        <v>0</v>
      </c>
      <c r="BV63" s="82">
        <f>IF(AND(BV58&gt;=1,BV58&lt;=3,BV59&lt;0),-BV62,0)</f>
        <v>0</v>
      </c>
      <c r="BW63" s="82">
        <f>IF(AND(BW58&gt;=1,BW58&lt;=3,BW59&lt;0),-BW62,0)</f>
        <v>0</v>
      </c>
      <c r="BX63" s="82">
        <f>IF(AND(BX58&gt;=1,BX58&lt;=3,BX59&lt;0),-BX62,0)</f>
        <v>0</v>
      </c>
      <c r="BY63" s="82">
        <f>IF(AND(BY58&gt;=1,BY58&lt;=3,BY59&lt;0),-BY62,0)</f>
        <v>0</v>
      </c>
      <c r="BZ63" s="82">
        <f>IF(AND(BZ58&gt;=1,BZ58&lt;=3,BZ59&lt;0),-BZ62,0)</f>
        <v>0</v>
      </c>
      <c r="CA63" s="82">
        <f>IF(AND(CA58&gt;=1,CA58&lt;=3,CA59&lt;0),-CA62,0)</f>
        <v>0</v>
      </c>
      <c r="CB63" s="82">
        <f>IF(AND(CB58&gt;=1,CB58&lt;=3,CB59&lt;0),-CB62,0)</f>
        <v>-30448.333561489504</v>
      </c>
      <c r="CC63" s="82">
        <f>IF(AND(CC58&gt;=1,CC58&lt;=3,CC59&lt;0),-CC62,0)</f>
        <v>-30448.333561489504</v>
      </c>
      <c r="CD63" s="82">
        <f>IF(AND(CD58&gt;=1,CD58&lt;=3,CD59&lt;0),-CD62,0)</f>
        <v>0</v>
      </c>
      <c r="CE63" s="82">
        <f>IF(AND(CE58&gt;=1,CE58&lt;=3,CE59&lt;0),-CE62,0)</f>
        <v>0</v>
      </c>
      <c r="CF63" s="82">
        <f>IF(AND(CF58&gt;=1,CF58&lt;=3,CF59&lt;0),-CF62,0)</f>
        <v>0</v>
      </c>
      <c r="CG63" s="82">
        <f>IF(AND(CG58&gt;=1,CG58&lt;=3,CG59&lt;0),-CG62,0)</f>
        <v>0</v>
      </c>
      <c r="CH63" s="82">
        <f>IF(AND(CH58&gt;=1,CH58&lt;=3,CH59&lt;0),-CH62,0)</f>
        <v>0</v>
      </c>
      <c r="CI63" s="82">
        <f>IF(AND(CI58&gt;=1,CI58&lt;=3,CI59&lt;0),-CI62,0)</f>
        <v>0</v>
      </c>
      <c r="CJ63" s="82">
        <f>IF(AND(CJ58&gt;=1,CJ58&lt;=3,CJ59&lt;0),-CJ62,0)</f>
        <v>0</v>
      </c>
      <c r="CK63" s="82">
        <f>IF(AND(CK58&gt;=1,CK58&lt;=3,CK59&lt;0),-CK62,0)</f>
        <v>0</v>
      </c>
      <c r="CL63" s="82">
        <f>IF(AND(CL58&gt;=1,CL58&lt;=3,CL59&lt;0),-CL62,0)</f>
        <v>0</v>
      </c>
      <c r="CM63" s="82">
        <f>IF(AND(CM58&gt;=1,CM58&lt;=3,CM59&lt;0),-CM62,0)</f>
        <v>0</v>
      </c>
      <c r="CN63" s="82">
        <f>IF(AND(CN58&gt;=1,CN58&lt;=3,CN59&lt;0),-CN62,0)</f>
        <v>0</v>
      </c>
      <c r="CO63" s="82">
        <f>IF(AND(CO58&gt;=1,CO58&lt;=3,CO59&lt;0),-CO62,0)</f>
        <v>0</v>
      </c>
      <c r="CP63" s="82">
        <f>IF(AND(CP58&gt;=1,CP58&lt;=3,CP59&lt;0),-CP62,0)</f>
        <v>0</v>
      </c>
      <c r="CQ63" s="82">
        <f>IF(AND(CQ58&gt;=1,CQ58&lt;=3,CQ59&lt;0),-CQ62,0)</f>
        <v>0</v>
      </c>
      <c r="CR63" s="82">
        <f>IF(AND(CR58&gt;=1,CR58&lt;=3,CR59&lt;0),-CR62,0)</f>
        <v>0</v>
      </c>
      <c r="CS63" s="82">
        <f>IF(AND(CS58&gt;=1,CS58&lt;=3,CS59&lt;0),-CS62,0)</f>
        <v>0</v>
      </c>
      <c r="CT63" s="82">
        <f>IF(AND(CT58&gt;=1,CT58&lt;=3,CT59&lt;0),-CT62,0)</f>
        <v>0</v>
      </c>
      <c r="CU63" s="82">
        <f>IF(AND(CU58&gt;=1,CU58&lt;=3,CU59&lt;0),-CU62,0)</f>
        <v>0</v>
      </c>
      <c r="CV63" s="82">
        <f>IF(AND(CV58&gt;=1,CV58&lt;=3,CV59&lt;0),-CV62,0)</f>
        <v>0</v>
      </c>
      <c r="CW63" s="82">
        <f>IF(AND(CW58&gt;=1,CW58&lt;=3,CW59&lt;0),-CW62,0)</f>
        <v>0</v>
      </c>
      <c r="CX63" s="82">
        <f>IF(AND(CX58&gt;=1,CX58&lt;=3,CX59&lt;0),-CX62,0)</f>
        <v>0</v>
      </c>
      <c r="CY63" s="82">
        <f>IF(AND(CY58&gt;=1,CY58&lt;=3,CY59&lt;0),-CY62,0)</f>
        <v>0</v>
      </c>
      <c r="CZ63" s="82">
        <f>IF(AND(CZ58&gt;=1,CZ58&lt;=3,CZ59&lt;0),-CZ62,0)</f>
        <v>0</v>
      </c>
      <c r="DA63" s="82">
        <f>IF(AND(DA58&gt;=1,DA58&lt;=3,DA59&lt;0),-DA62,0)</f>
        <v>0</v>
      </c>
      <c r="DB63" s="82">
        <f>IF(AND(DB58&gt;=1,DB58&lt;=3,DB59&lt;0),-DB62,0)</f>
        <v>0</v>
      </c>
      <c r="DC63" s="82">
        <f>IF(AND(DC58&gt;=1,DC58&lt;=3,DC59&lt;0),-DC62,0)</f>
        <v>0</v>
      </c>
      <c r="DD63" s="82">
        <f>IF(AND(DD58&gt;=1,DD58&lt;=3,DD59&lt;0),-DD62,0)</f>
        <v>0</v>
      </c>
      <c r="DE63" s="82">
        <f>IF(AND(DE58&gt;=1,DE58&lt;=3,DE59&lt;0),-DE62,0)</f>
        <v>0</v>
      </c>
      <c r="DF63" s="82">
        <f>IF(AND(DF58&gt;=1,DF58&lt;=3,DF59&lt;0),-DF62,0)</f>
        <v>0</v>
      </c>
      <c r="DG63" s="82">
        <f>IF(AND(DG58&gt;=1,DG58&lt;=3,DG59&lt;0),-DG62,0)</f>
        <v>0</v>
      </c>
      <c r="DH63" s="82">
        <f>IF(AND(DH58&gt;=1,DH58&lt;=3,DH59&lt;0),-DH62,0)</f>
        <v>0</v>
      </c>
      <c r="DI63" s="82">
        <f>IF(AND(DI58&gt;=1,DI58&lt;=3,DI59&lt;0),-DI62,0)</f>
        <v>0</v>
      </c>
      <c r="DJ63" s="82">
        <f>IF(AND(DJ58&gt;=1,DJ58&lt;=3,DJ59&lt;0),-DJ62,0)</f>
        <v>0</v>
      </c>
      <c r="DK63" s="82">
        <f>IF(AND(DK58&gt;=1,DK58&lt;=3,DK59&lt;0),-DK62,0)</f>
        <v>0</v>
      </c>
      <c r="DL63" s="82">
        <f>IF(AND(DL58&gt;=1,DL58&lt;=3,DL59&lt;0),-DL62,0)</f>
        <v>0</v>
      </c>
      <c r="DM63" s="82">
        <f>IF(AND(DM58&gt;=1,DM58&lt;=3,DM59&lt;0),-DM62,0)</f>
        <v>0</v>
      </c>
      <c r="DN63" s="82">
        <f>IF(AND(DN58&gt;=1,DN58&lt;=3,DN59&lt;0),-DN62,0)</f>
        <v>0</v>
      </c>
      <c r="DO63" s="82">
        <f>IF(AND(DO58&gt;=1,DO58&lt;=3,DO59&lt;0),-DO62,0)</f>
        <v>0</v>
      </c>
      <c r="DP63" s="82">
        <f>IF(AND(DP58&gt;=1,DP58&lt;=3,DP59&lt;0),-DP62,0)</f>
        <v>0</v>
      </c>
      <c r="DQ63" s="82">
        <f>IF(AND(DQ58&gt;=1,DQ58&lt;=3,DQ59&lt;0),-DQ62,0)</f>
        <v>0</v>
      </c>
      <c r="DR63" s="82">
        <f>IF(AND(DR58&gt;=1,DR58&lt;=3,DR59&lt;0),-DR62,0)</f>
        <v>0</v>
      </c>
      <c r="DS63" s="82">
        <f>IF(AND(DS58&gt;=1,DS58&lt;=3,DS59&lt;0),-DS62,0)</f>
        <v>0</v>
      </c>
      <c r="DT63" s="82">
        <f>IF(AND(DT58&gt;=1,DT58&lt;=3,DT59&lt;0),-DT62,0)</f>
        <v>0</v>
      </c>
      <c r="DU63" s="82">
        <f>IF(AND(DU58&gt;=1,DU58&lt;=3,DU59&lt;0),-DU62,0)</f>
        <v>0</v>
      </c>
      <c r="DV63" s="82">
        <f>IF(AND(DV58&gt;=1,DV58&lt;=3,DV59&lt;0),-DV62,0)</f>
        <v>0</v>
      </c>
      <c r="DW63" s="82">
        <f>IF(AND(DW58&gt;=1,DW58&lt;=3,DW59&lt;0),-DW62,0)</f>
        <v>0</v>
      </c>
      <c r="DX63" s="82">
        <f>IF(AND(DX58&gt;=1,DX58&lt;=3,DX59&lt;0),-DX62,0)</f>
        <v>0</v>
      </c>
      <c r="DY63" s="82">
        <f>IF(AND(DY58&gt;=1,DY58&lt;=3,DY59&lt;0),-DY62,0)</f>
        <v>0</v>
      </c>
      <c r="DZ63" s="82">
        <f>IF(AND(DZ58&gt;=1,DZ58&lt;=3,DZ59&lt;0),-DZ62,0)</f>
        <v>0</v>
      </c>
      <c r="EA63" s="82">
        <f>IF(AND(EA58&gt;=1,EA58&lt;=3,EA59&lt;0),-EA62,0)</f>
        <v>0</v>
      </c>
      <c r="EB63" s="82">
        <f>IF(AND(EB58&gt;=1,EB58&lt;=3,EB59&lt;0),-EB62,0)</f>
        <v>0</v>
      </c>
      <c r="EC63" s="82">
        <f>IF(AND(EC58&gt;=1,EC58&lt;=3,EC59&lt;0),-EC62,0)</f>
        <v>0</v>
      </c>
      <c r="ED63" s="82">
        <f>IF(AND(ED58&gt;=1,ED58&lt;=3,ED59&lt;0),-ED62,0)</f>
        <v>0</v>
      </c>
      <c r="EE63" s="82">
        <f>IF(AND(EE58&gt;=1,EE58&lt;=3,EE59&lt;0),-EE62,0)</f>
        <v>0</v>
      </c>
      <c r="EF63" s="82">
        <f>IF(AND(EF58&gt;=1,EF58&lt;=3,EF59&lt;0),-EF62,0)</f>
        <v>0</v>
      </c>
      <c r="EG63" s="82">
        <f>IF(AND(EG58&gt;=1,EG58&lt;=3,EG59&lt;0),-EG62,0)</f>
        <v>0</v>
      </c>
      <c r="EH63" s="82">
        <f>IF(AND(EH58&gt;=1,EH58&lt;=3,EH59&lt;0),-EH62,0)</f>
        <v>0</v>
      </c>
      <c r="EI63" s="82">
        <f>IF(AND(EI58&gt;=1,EI58&lt;=3,EI59&lt;0),-EI62,0)</f>
        <v>0</v>
      </c>
    </row>
    <row r="64">
      <c r="B64" t="s" s="23">
        <v>396</v>
      </c>
      <c r="C64" t="s" s="118">
        <v>15</v>
      </c>
      <c r="D64" t="s" s="118">
        <v>433</v>
      </c>
      <c r="H64" s="95">
        <f>IF(AND(H58&gt;=1,H58&lt;=3,H59&gt;=0),-H62*MAX(0,MIN(1,CHOOSE(H58,Rollover!$Q$10,Rollover!$AD$10,Rollover!$AQ$10)-H59)),0)-IF(H$6&lt;='Rent Roll'!$M$10,H61,0)</f>
        <v>0</v>
      </c>
      <c r="I64" s="95">
        <f>IF(AND(I58&gt;=1,I58&lt;=3,I59&gt;=0),-I62*MAX(0,MIN(1,CHOOSE(I58,Rollover!$Q$10,Rollover!$AD$10,Rollover!$AQ$10)-I59)),0)-IF(I$6&lt;='Rent Roll'!$M$10,I61,0)</f>
        <v>0</v>
      </c>
      <c r="J64" s="95">
        <f>IF(AND(J58&gt;=1,J58&lt;=3,J59&gt;=0),-J62*MAX(0,MIN(1,CHOOSE(J58,Rollover!$Q$10,Rollover!$AD$10,Rollover!$AQ$10)-J59)),0)-IF(J$6&lt;='Rent Roll'!$M$10,J61,0)</f>
        <v>0</v>
      </c>
      <c r="K64" s="95">
        <f>IF(AND(K58&gt;=1,K58&lt;=3,K59&gt;=0),-K62*MAX(0,MIN(1,CHOOSE(K58,Rollover!$Q$10,Rollover!$AD$10,Rollover!$AQ$10)-K59)),0)-IF(K$6&lt;='Rent Roll'!$M$10,K61,0)</f>
        <v>0</v>
      </c>
      <c r="L64" s="95">
        <f>IF(AND(L58&gt;=1,L58&lt;=3,L59&gt;=0),-L62*MAX(0,MIN(1,CHOOSE(L58,Rollover!$Q$10,Rollover!$AD$10,Rollover!$AQ$10)-L59)),0)-IF(L$6&lt;='Rent Roll'!$M$10,L61,0)</f>
        <v>0</v>
      </c>
      <c r="M64" s="95">
        <f>IF(AND(M58&gt;=1,M58&lt;=3,M59&gt;=0),-M62*MAX(0,MIN(1,CHOOSE(M58,Rollover!$Q$10,Rollover!$AD$10,Rollover!$AQ$10)-M59)),0)-IF(M$6&lt;='Rent Roll'!$M$10,M61,0)</f>
        <v>0</v>
      </c>
      <c r="N64" s="95">
        <f>IF(AND(N58&gt;=1,N58&lt;=3,N59&gt;=0),-N62*MAX(0,MIN(1,CHOOSE(N58,Rollover!$Q$10,Rollover!$AD$10,Rollover!$AQ$10)-N59)),0)-IF(N$6&lt;='Rent Roll'!$M$10,N61,0)</f>
        <v>0</v>
      </c>
      <c r="O64" s="95">
        <f>IF(AND(O58&gt;=1,O58&lt;=3,O59&gt;=0),-O62*MAX(0,MIN(1,CHOOSE(O58,Rollover!$Q$10,Rollover!$AD$10,Rollover!$AQ$10)-O59)),0)-IF(O$6&lt;='Rent Roll'!$M$10,O61,0)</f>
        <v>0</v>
      </c>
      <c r="P64" s="95">
        <f>IF(AND(P58&gt;=1,P58&lt;=3,P59&gt;=0),-P62*MAX(0,MIN(1,CHOOSE(P58,Rollover!$Q$10,Rollover!$AD$10,Rollover!$AQ$10)-P59)),0)-IF(P$6&lt;='Rent Roll'!$M$10,P61,0)</f>
        <v>0</v>
      </c>
      <c r="Q64" s="95">
        <f>IF(AND(Q58&gt;=1,Q58&lt;=3,Q59&gt;=0),-Q62*MAX(0,MIN(1,CHOOSE(Q58,Rollover!$Q$10,Rollover!$AD$10,Rollover!$AQ$10)-Q59)),0)-IF(Q$6&lt;='Rent Roll'!$M$10,Q61,0)</f>
        <v>0</v>
      </c>
      <c r="R64" s="95">
        <f>IF(AND(R58&gt;=1,R58&lt;=3,R59&gt;=0),-R62*MAX(0,MIN(1,CHOOSE(R58,Rollover!$Q$10,Rollover!$AD$10,Rollover!$AQ$10)-R59)),0)-IF(R$6&lt;='Rent Roll'!$M$10,R61,0)</f>
        <v>0</v>
      </c>
      <c r="S64" s="95">
        <f>IF(AND(S58&gt;=1,S58&lt;=3,S59&gt;=0),-S62*MAX(0,MIN(1,CHOOSE(S58,Rollover!$Q$10,Rollover!$AD$10,Rollover!$AQ$10)-S59)),0)-IF(S$6&lt;='Rent Roll'!$M$10,S61,0)</f>
        <v>0</v>
      </c>
      <c r="T64" s="95">
        <f>IF(AND(T58&gt;=1,T58&lt;=3,T59&gt;=0),-T62*MAX(0,MIN(1,CHOOSE(T58,Rollover!$Q$10,Rollover!$AD$10,Rollover!$AQ$10)-T59)),0)-IF(T$6&lt;='Rent Roll'!$M$10,T61,0)</f>
        <v>0</v>
      </c>
      <c r="U64" s="95">
        <f>IF(AND(U58&gt;=1,U58&lt;=3,U59&gt;=0),-U62*MAX(0,MIN(1,CHOOSE(U58,Rollover!$Q$10,Rollover!$AD$10,Rollover!$AQ$10)-U59)),0)-IF(U$6&lt;='Rent Roll'!$M$10,U61,0)</f>
        <v>0</v>
      </c>
      <c r="V64" s="95">
        <f>IF(AND(V58&gt;=1,V58&lt;=3,V59&gt;=0),-V62*MAX(0,MIN(1,CHOOSE(V58,Rollover!$Q$10,Rollover!$AD$10,Rollover!$AQ$10)-V59)),0)-IF(V$6&lt;='Rent Roll'!$M$10,V61,0)</f>
        <v>0</v>
      </c>
      <c r="W64" s="95">
        <f>IF(AND(W58&gt;=1,W58&lt;=3,W59&gt;=0),-W62*MAX(0,MIN(1,CHOOSE(W58,Rollover!$Q$10,Rollover!$AD$10,Rollover!$AQ$10)-W59)),0)-IF(W$6&lt;='Rent Roll'!$M$10,W61,0)</f>
        <v>0</v>
      </c>
      <c r="X64" s="95">
        <f>IF(AND(X58&gt;=1,X58&lt;=3,X59&gt;=0),-X62*MAX(0,MIN(1,CHOOSE(X58,Rollover!$Q$10,Rollover!$AD$10,Rollover!$AQ$10)-X59)),0)-IF(X$6&lt;='Rent Roll'!$M$10,X61,0)</f>
        <v>0</v>
      </c>
      <c r="Y64" s="95">
        <f>IF(AND(Y58&gt;=1,Y58&lt;=3,Y59&gt;=0),-Y62*MAX(0,MIN(1,CHOOSE(Y58,Rollover!$Q$10,Rollover!$AD$10,Rollover!$AQ$10)-Y59)),0)-IF(Y$6&lt;='Rent Roll'!$M$10,Y61,0)</f>
        <v>0</v>
      </c>
      <c r="Z64" s="95">
        <f>IF(AND(Z58&gt;=1,Z58&lt;=3,Z59&gt;=0),-Z62*MAX(0,MIN(1,CHOOSE(Z58,Rollover!$Q$10,Rollover!$AD$10,Rollover!$AQ$10)-Z59)),0)-IF(Z$6&lt;='Rent Roll'!$M$10,Z61,0)</f>
        <v>0</v>
      </c>
      <c r="AA64" s="95">
        <f>IF(AND(AA58&gt;=1,AA58&lt;=3,AA59&gt;=0),-AA62*MAX(0,MIN(1,CHOOSE(AA58,Rollover!$Q$10,Rollover!$AD$10,Rollover!$AQ$10)-AA59)),0)-IF(AA$6&lt;='Rent Roll'!$M$10,AA61,0)</f>
        <v>0</v>
      </c>
      <c r="AB64" s="95">
        <f>IF(AND(AB58&gt;=1,AB58&lt;=3,AB59&gt;=0),-AB62*MAX(0,MIN(1,CHOOSE(AB58,Rollover!$Q$10,Rollover!$AD$10,Rollover!$AQ$10)-AB59)),0)-IF(AB$6&lt;='Rent Roll'!$M$10,AB61,0)</f>
        <v>0</v>
      </c>
      <c r="AC64" s="95">
        <f>IF(AND(AC58&gt;=1,AC58&lt;=3,AC59&gt;=0),-AC62*MAX(0,MIN(1,CHOOSE(AC58,Rollover!$Q$10,Rollover!$AD$10,Rollover!$AQ$10)-AC59)),0)-IF(AC$6&lt;='Rent Roll'!$M$10,AC61,0)</f>
        <v>0</v>
      </c>
      <c r="AD64" s="95">
        <f>IF(AND(AD58&gt;=1,AD58&lt;=3,AD59&gt;=0),-AD62*MAX(0,MIN(1,CHOOSE(AD58,Rollover!$Q$10,Rollover!$AD$10,Rollover!$AQ$10)-AD59)),0)-IF(AD$6&lt;='Rent Roll'!$M$10,AD61,0)</f>
        <v>0</v>
      </c>
      <c r="AE64" s="95">
        <f>IF(AND(AE58&gt;=1,AE58&lt;=3,AE59&gt;=0),-AE62*MAX(0,MIN(1,CHOOSE(AE58,Rollover!$Q$10,Rollover!$AD$10,Rollover!$AQ$10)-AE59)),0)-IF(AE$6&lt;='Rent Roll'!$M$10,AE61,0)</f>
        <v>0</v>
      </c>
      <c r="AF64" s="95">
        <f>IF(AND(AF58&gt;=1,AF58&lt;=3,AF59&gt;=0),-AF62*MAX(0,MIN(1,CHOOSE(AF58,Rollover!$Q$10,Rollover!$AD$10,Rollover!$AQ$10)-AF59)),0)-IF(AF$6&lt;='Rent Roll'!$M$10,AF61,0)</f>
        <v>0</v>
      </c>
      <c r="AG64" s="95">
        <f>IF(AND(AG58&gt;=1,AG58&lt;=3,AG59&gt;=0),-AG62*MAX(0,MIN(1,CHOOSE(AG58,Rollover!$Q$10,Rollover!$AD$10,Rollover!$AQ$10)-AG59)),0)-IF(AG$6&lt;='Rent Roll'!$M$10,AG61,0)</f>
        <v>0</v>
      </c>
      <c r="AH64" s="95">
        <f>IF(AND(AH58&gt;=1,AH58&lt;=3,AH59&gt;=0),-AH62*MAX(0,MIN(1,CHOOSE(AH58,Rollover!$Q$10,Rollover!$AD$10,Rollover!$AQ$10)-AH59)),0)-IF(AH$6&lt;='Rent Roll'!$M$10,AH61,0)</f>
        <v>0</v>
      </c>
      <c r="AI64" s="95">
        <f>IF(AND(AI58&gt;=1,AI58&lt;=3,AI59&gt;=0),-AI62*MAX(0,MIN(1,CHOOSE(AI58,Rollover!$Q$10,Rollover!$AD$10,Rollover!$AQ$10)-AI59)),0)-IF(AI$6&lt;='Rent Roll'!$M$10,AI61,0)</f>
        <v>0</v>
      </c>
      <c r="AJ64" s="95">
        <f>IF(AND(AJ58&gt;=1,AJ58&lt;=3,AJ59&gt;=0),-AJ62*MAX(0,MIN(1,CHOOSE(AJ58,Rollover!$Q$10,Rollover!$AD$10,Rollover!$AQ$10)-AJ59)),0)-IF(AJ$6&lt;='Rent Roll'!$M$10,AJ61,0)</f>
        <v>0</v>
      </c>
      <c r="AK64" s="95">
        <f>IF(AND(AK58&gt;=1,AK58&lt;=3,AK59&gt;=0),-AK62*MAX(0,MIN(1,CHOOSE(AK58,Rollover!$Q$10,Rollover!$AD$10,Rollover!$AQ$10)-AK59)),0)-IF(AK$6&lt;='Rent Roll'!$M$10,AK61,0)</f>
        <v>0</v>
      </c>
      <c r="AL64" s="95">
        <f>IF(AND(AL58&gt;=1,AL58&lt;=3,AL59&gt;=0),-AL62*MAX(0,MIN(1,CHOOSE(AL58,Rollover!$Q$10,Rollover!$AD$10,Rollover!$AQ$10)-AL59)),0)-IF(AL$6&lt;='Rent Roll'!$M$10,AL61,0)</f>
        <v>0</v>
      </c>
      <c r="AM64" s="95">
        <f>IF(AND(AM58&gt;=1,AM58&lt;=3,AM59&gt;=0),-AM62*MAX(0,MIN(1,CHOOSE(AM58,Rollover!$Q$10,Rollover!$AD$10,Rollover!$AQ$10)-AM59)),0)-IF(AM$6&lt;='Rent Roll'!$M$10,AM61,0)</f>
        <v>0</v>
      </c>
      <c r="AN64" s="95">
        <f>IF(AND(AN58&gt;=1,AN58&lt;=3,AN59&gt;=0),-AN62*MAX(0,MIN(1,CHOOSE(AN58,Rollover!$Q$10,Rollover!$AD$10,Rollover!$AQ$10)-AN59)),0)-IF(AN$6&lt;='Rent Roll'!$M$10,AN61,0)</f>
        <v>0</v>
      </c>
      <c r="AO64" s="95">
        <f>IF(AND(AO58&gt;=1,AO58&lt;=3,AO59&gt;=0),-AO62*MAX(0,MIN(1,CHOOSE(AO58,Rollover!$Q$10,Rollover!$AD$10,Rollover!$AQ$10)-AO59)),0)-IF(AO$6&lt;='Rent Roll'!$M$10,AO61,0)</f>
        <v>0</v>
      </c>
      <c r="AP64" s="95">
        <f>IF(AND(AP58&gt;=1,AP58&lt;=3,AP59&gt;=0),-AP62*MAX(0,MIN(1,CHOOSE(AP58,Rollover!$Q$10,Rollover!$AD$10,Rollover!$AQ$10)-AP59)),0)-IF(AP$6&lt;='Rent Roll'!$M$10,AP61,0)</f>
        <v>0</v>
      </c>
      <c r="AQ64" s="95">
        <f>IF(AND(AQ58&gt;=1,AQ58&lt;=3,AQ59&gt;=0),-AQ62*MAX(0,MIN(1,CHOOSE(AQ58,Rollover!$Q$10,Rollover!$AD$10,Rollover!$AQ$10)-AQ59)),0)-IF(AQ$6&lt;='Rent Roll'!$M$10,AQ61,0)</f>
        <v>0</v>
      </c>
      <c r="AR64" s="95">
        <f>IF(AND(AR58&gt;=1,AR58&lt;=3,AR59&gt;=0),-AR62*MAX(0,MIN(1,CHOOSE(AR58,Rollover!$Q$10,Rollover!$AD$10,Rollover!$AQ$10)-AR59)),0)-IF(AR$6&lt;='Rent Roll'!$M$10,AR61,0)</f>
        <v>0</v>
      </c>
      <c r="AS64" s="95">
        <f>IF(AND(AS58&gt;=1,AS58&lt;=3,AS59&gt;=0),-AS62*MAX(0,MIN(1,CHOOSE(AS58,Rollover!$Q$10,Rollover!$AD$10,Rollover!$AQ$10)-AS59)),0)-IF(AS$6&lt;='Rent Roll'!$M$10,AS61,0)</f>
        <v>0</v>
      </c>
      <c r="AT64" s="95">
        <f>IF(AND(AT58&gt;=1,AT58&lt;=3,AT59&gt;=0),-AT62*MAX(0,MIN(1,CHOOSE(AT58,Rollover!$Q$10,Rollover!$AD$10,Rollover!$AQ$10)-AT59)),0)-IF(AT$6&lt;='Rent Roll'!$M$10,AT61,0)</f>
        <v>0</v>
      </c>
      <c r="AU64" s="95">
        <f>IF(AND(AU58&gt;=1,AU58&lt;=3,AU59&gt;=0),-AU62*MAX(0,MIN(1,CHOOSE(AU58,Rollover!$Q$10,Rollover!$AD$10,Rollover!$AQ$10)-AU59)),0)-IF(AU$6&lt;='Rent Roll'!$M$10,AU61,0)</f>
        <v>0</v>
      </c>
      <c r="AV64" s="95">
        <f>IF(AND(AV58&gt;=1,AV58&lt;=3,AV59&gt;=0),-AV62*MAX(0,MIN(1,CHOOSE(AV58,Rollover!$Q$10,Rollover!$AD$10,Rollover!$AQ$10)-AV59)),0)-IF(AV$6&lt;='Rent Roll'!$M$10,AV61,0)</f>
        <v>0</v>
      </c>
      <c r="AW64" s="95">
        <f>IF(AND(AW58&gt;=1,AW58&lt;=3,AW59&gt;=0),-AW62*MAX(0,MIN(1,CHOOSE(AW58,Rollover!$Q$10,Rollover!$AD$10,Rollover!$AQ$10)-AW59)),0)-IF(AW$6&lt;='Rent Roll'!$M$10,AW61,0)</f>
        <v>0</v>
      </c>
      <c r="AX64" s="95">
        <f>IF(AND(AX58&gt;=1,AX58&lt;=3,AX59&gt;=0),-AX62*MAX(0,MIN(1,CHOOSE(AX58,Rollover!$Q$10,Rollover!$AD$10,Rollover!$AQ$10)-AX59)),0)-IF(AX$6&lt;='Rent Roll'!$M$10,AX61,0)</f>
        <v>0</v>
      </c>
      <c r="AY64" s="95">
        <f>IF(AND(AY58&gt;=1,AY58&lt;=3,AY59&gt;=0),-AY62*MAX(0,MIN(1,CHOOSE(AY58,Rollover!$Q$10,Rollover!$AD$10,Rollover!$AQ$10)-AY59)),0)-IF(AY$6&lt;='Rent Roll'!$M$10,AY61,0)</f>
        <v>0</v>
      </c>
      <c r="AZ64" s="95">
        <f>IF(AND(AZ58&gt;=1,AZ58&lt;=3,AZ59&gt;=0),-AZ62*MAX(0,MIN(1,CHOOSE(AZ58,Rollover!$Q$10,Rollover!$AD$10,Rollover!$AQ$10)-AZ59)),0)-IF(AZ$6&lt;='Rent Roll'!$M$10,AZ61,0)</f>
        <v>0</v>
      </c>
      <c r="BA64" s="95">
        <f>IF(AND(BA58&gt;=1,BA58&lt;=3,BA59&gt;=0),-BA62*MAX(0,MIN(1,CHOOSE(BA58,Rollover!$Q$10,Rollover!$AD$10,Rollover!$AQ$10)-BA59)),0)-IF(BA$6&lt;='Rent Roll'!$M$10,BA61,0)</f>
        <v>0</v>
      </c>
      <c r="BB64" s="95">
        <f>IF(AND(BB58&gt;=1,BB58&lt;=3,BB59&gt;=0),-BB62*MAX(0,MIN(1,CHOOSE(BB58,Rollover!$Q$10,Rollover!$AD$10,Rollover!$AQ$10)-BB59)),0)-IF(BB$6&lt;='Rent Roll'!$M$10,BB61,0)</f>
        <v>0</v>
      </c>
      <c r="BC64" s="95">
        <f>IF(AND(BC58&gt;=1,BC58&lt;=3,BC59&gt;=0),-BC62*MAX(0,MIN(1,CHOOSE(BC58,Rollover!$Q$10,Rollover!$AD$10,Rollover!$AQ$10)-BC59)),0)-IF(BC$6&lt;='Rent Roll'!$M$10,BC61,0)</f>
        <v>0</v>
      </c>
      <c r="BD64" s="95">
        <f>IF(AND(BD58&gt;=1,BD58&lt;=3,BD59&gt;=0),-BD62*MAX(0,MIN(1,CHOOSE(BD58,Rollover!$Q$10,Rollover!$AD$10,Rollover!$AQ$10)-BD59)),0)-IF(BD$6&lt;='Rent Roll'!$M$10,BD61,0)</f>
        <v>0</v>
      </c>
      <c r="BE64" s="95">
        <f>IF(AND(BE58&gt;=1,BE58&lt;=3,BE59&gt;=0),-BE62*MAX(0,MIN(1,CHOOSE(BE58,Rollover!$Q$10,Rollover!$AD$10,Rollover!$AQ$10)-BE59)),0)-IF(BE$6&lt;='Rent Roll'!$M$10,BE61,0)</f>
        <v>0</v>
      </c>
      <c r="BF64" s="95">
        <f>IF(AND(BF58&gt;=1,BF58&lt;=3,BF59&gt;=0),-BF62*MAX(0,MIN(1,CHOOSE(BF58,Rollover!$Q$10,Rollover!$AD$10,Rollover!$AQ$10)-BF59)),0)-IF(BF$6&lt;='Rent Roll'!$M$10,BF61,0)</f>
        <v>0</v>
      </c>
      <c r="BG64" s="95">
        <f>IF(AND(BG58&gt;=1,BG58&lt;=3,BG59&gt;=0),-BG62*MAX(0,MIN(1,CHOOSE(BG58,Rollover!$Q$10,Rollover!$AD$10,Rollover!$AQ$10)-BG59)),0)-IF(BG$6&lt;='Rent Roll'!$M$10,BG61,0)</f>
        <v>0</v>
      </c>
      <c r="BH64" s="95">
        <f>IF(AND(BH58&gt;=1,BH58&lt;=3,BH59&gt;=0),-BH62*MAX(0,MIN(1,CHOOSE(BH58,Rollover!$Q$10,Rollover!$AD$10,Rollover!$AQ$10)-BH59)),0)-IF(BH$6&lt;='Rent Roll'!$M$10,BH61,0)</f>
        <v>0</v>
      </c>
      <c r="BI64" s="95">
        <f>IF(AND(BI58&gt;=1,BI58&lt;=3,BI59&gt;=0),-BI62*MAX(0,MIN(1,CHOOSE(BI58,Rollover!$Q$10,Rollover!$AD$10,Rollover!$AQ$10)-BI59)),0)-IF(BI$6&lt;='Rent Roll'!$M$10,BI61,0)</f>
        <v>0</v>
      </c>
      <c r="BJ64" s="95">
        <f>IF(AND(BJ58&gt;=1,BJ58&lt;=3,BJ59&gt;=0),-BJ62*MAX(0,MIN(1,CHOOSE(BJ58,Rollover!$Q$10,Rollover!$AD$10,Rollover!$AQ$10)-BJ59)),0)-IF(BJ$6&lt;='Rent Roll'!$M$10,BJ61,0)</f>
        <v>0</v>
      </c>
      <c r="BK64" s="95">
        <f>IF(AND(BK58&gt;=1,BK58&lt;=3,BK59&gt;=0),-BK62*MAX(0,MIN(1,CHOOSE(BK58,Rollover!$Q$10,Rollover!$AD$10,Rollover!$AQ$10)-BK59)),0)-IF(BK$6&lt;='Rent Roll'!$M$10,BK61,0)</f>
        <v>0</v>
      </c>
      <c r="BL64" s="95">
        <f>IF(AND(BL58&gt;=1,BL58&lt;=3,BL59&gt;=0),-BL62*MAX(0,MIN(1,CHOOSE(BL58,Rollover!$Q$10,Rollover!$AD$10,Rollover!$AQ$10)-BL59)),0)-IF(BL$6&lt;='Rent Roll'!$M$10,BL61,0)</f>
        <v>0</v>
      </c>
      <c r="BM64" s="95">
        <f>IF(AND(BM58&gt;=1,BM58&lt;=3,BM59&gt;=0),-BM62*MAX(0,MIN(1,CHOOSE(BM58,Rollover!$Q$10,Rollover!$AD$10,Rollover!$AQ$10)-BM59)),0)-IF(BM$6&lt;='Rent Roll'!$M$10,BM61,0)</f>
        <v>0</v>
      </c>
      <c r="BN64" s="95">
        <f>IF(AND(BN58&gt;=1,BN58&lt;=3,BN59&gt;=0),-BN62*MAX(0,MIN(1,CHOOSE(BN58,Rollover!$Q$10,Rollover!$AD$10,Rollover!$AQ$10)-BN59)),0)-IF(BN$6&lt;='Rent Roll'!$M$10,BN61,0)</f>
        <v>0</v>
      </c>
      <c r="BO64" s="95">
        <f>IF(AND(BO58&gt;=1,BO58&lt;=3,BO59&gt;=0),-BO62*MAX(0,MIN(1,CHOOSE(BO58,Rollover!$Q$10,Rollover!$AD$10,Rollover!$AQ$10)-BO59)),0)-IF(BO$6&lt;='Rent Roll'!$M$10,BO61,0)</f>
        <v>0</v>
      </c>
      <c r="BP64" s="95">
        <f>IF(AND(BP58&gt;=1,BP58&lt;=3,BP59&gt;=0),-BP62*MAX(0,MIN(1,CHOOSE(BP58,Rollover!$Q$10,Rollover!$AD$10,Rollover!$AQ$10)-BP59)),0)-IF(BP$6&lt;='Rent Roll'!$M$10,BP61,0)</f>
        <v>0</v>
      </c>
      <c r="BQ64" s="95">
        <f>IF(AND(BQ58&gt;=1,BQ58&lt;=3,BQ59&gt;=0),-BQ62*MAX(0,MIN(1,CHOOSE(BQ58,Rollover!$Q$10,Rollover!$AD$10,Rollover!$AQ$10)-BQ59)),0)-IF(BQ$6&lt;='Rent Roll'!$M$10,BQ61,0)</f>
        <v>0</v>
      </c>
      <c r="BR64" s="95">
        <f>IF(AND(BR58&gt;=1,BR58&lt;=3,BR59&gt;=0),-BR62*MAX(0,MIN(1,CHOOSE(BR58,Rollover!$Q$10,Rollover!$AD$10,Rollover!$AQ$10)-BR59)),0)-IF(BR$6&lt;='Rent Roll'!$M$10,BR61,0)</f>
        <v>0</v>
      </c>
      <c r="BS64" s="95">
        <f>IF(AND(BS58&gt;=1,BS58&lt;=3,BS59&gt;=0),-BS62*MAX(0,MIN(1,CHOOSE(BS58,Rollover!$Q$10,Rollover!$AD$10,Rollover!$AQ$10)-BS59)),0)-IF(BS$6&lt;='Rent Roll'!$M$10,BS61,0)</f>
        <v>0</v>
      </c>
      <c r="BT64" s="95">
        <f>IF(AND(BT58&gt;=1,BT58&lt;=3,BT59&gt;=0),-BT62*MAX(0,MIN(1,CHOOSE(BT58,Rollover!$Q$10,Rollover!$AD$10,Rollover!$AQ$10)-BT59)),0)-IF(BT$6&lt;='Rent Roll'!$M$10,BT61,0)</f>
        <v>0</v>
      </c>
      <c r="BU64" s="95">
        <f>IF(AND(BU58&gt;=1,BU58&lt;=3,BU59&gt;=0),-BU62*MAX(0,MIN(1,CHOOSE(BU58,Rollover!$Q$10,Rollover!$AD$10,Rollover!$AQ$10)-BU59)),0)-IF(BU$6&lt;='Rent Roll'!$M$10,BU61,0)</f>
        <v>0</v>
      </c>
      <c r="BV64" s="95">
        <f>IF(AND(BV58&gt;=1,BV58&lt;=3,BV59&gt;=0),-BV62*MAX(0,MIN(1,CHOOSE(BV58,Rollover!$Q$10,Rollover!$AD$10,Rollover!$AQ$10)-BV59)),0)-IF(BV$6&lt;='Rent Roll'!$M$10,BV61,0)</f>
        <v>0</v>
      </c>
      <c r="BW64" s="95">
        <f>IF(AND(BW58&gt;=1,BW58&lt;=3,BW59&gt;=0),-BW62*MAX(0,MIN(1,CHOOSE(BW58,Rollover!$Q$10,Rollover!$AD$10,Rollover!$AQ$10)-BW59)),0)-IF(BW$6&lt;='Rent Roll'!$M$10,BW61,0)</f>
        <v>0</v>
      </c>
      <c r="BX64" s="95">
        <f>IF(AND(BX58&gt;=1,BX58&lt;=3,BX59&gt;=0),-BX62*MAX(0,MIN(1,CHOOSE(BX58,Rollover!$Q$10,Rollover!$AD$10,Rollover!$AQ$10)-BX59)),0)-IF(BX$6&lt;='Rent Roll'!$M$10,BX61,0)</f>
        <v>0</v>
      </c>
      <c r="BY64" s="95">
        <f>IF(AND(BY58&gt;=1,BY58&lt;=3,BY59&gt;=0),-BY62*MAX(0,MIN(1,CHOOSE(BY58,Rollover!$Q$10,Rollover!$AD$10,Rollover!$AQ$10)-BY59)),0)-IF(BY$6&lt;='Rent Roll'!$M$10,BY61,0)</f>
        <v>0</v>
      </c>
      <c r="BZ64" s="95">
        <f>IF(AND(BZ58&gt;=1,BZ58&lt;=3,BZ59&gt;=0),-BZ62*MAX(0,MIN(1,CHOOSE(BZ58,Rollover!$Q$10,Rollover!$AD$10,Rollover!$AQ$10)-BZ59)),0)-IF(BZ$6&lt;='Rent Roll'!$M$10,BZ61,0)</f>
        <v>0</v>
      </c>
      <c r="CA64" s="95">
        <f>IF(AND(CA58&gt;=1,CA58&lt;=3,CA59&gt;=0),-CA62*MAX(0,MIN(1,CHOOSE(CA58,Rollover!$Q$10,Rollover!$AD$10,Rollover!$AQ$10)-CA59)),0)-IF(CA$6&lt;='Rent Roll'!$M$10,CA61,0)</f>
        <v>0</v>
      </c>
      <c r="CB64" s="95">
        <f>IF(AND(CB58&gt;=1,CB58&lt;=3,CB59&gt;=0),-CB62*MAX(0,MIN(1,CHOOSE(CB58,Rollover!$Q$10,Rollover!$AD$10,Rollover!$AQ$10)-CB59)),0)-IF(CB$6&lt;='Rent Roll'!$M$10,CB61,0)</f>
        <v>0</v>
      </c>
      <c r="CC64" s="95">
        <f>IF(AND(CC58&gt;=1,CC58&lt;=3,CC59&gt;=0),-CC62*MAX(0,MIN(1,CHOOSE(CC58,Rollover!$Q$10,Rollover!$AD$10,Rollover!$AQ$10)-CC59)),0)-IF(CC$6&lt;='Rent Roll'!$M$10,CC61,0)</f>
        <v>0</v>
      </c>
      <c r="CD64" s="95">
        <f>IF(AND(CD58&gt;=1,CD58&lt;=3,CD59&gt;=0),-CD62*MAX(0,MIN(1,CHOOSE(CD58,Rollover!$Q$10,Rollover!$AD$10,Rollover!$AQ$10)-CD59)),0)-IF(CD$6&lt;='Rent Roll'!$M$10,CD61,0)</f>
        <v>-30448.333561489504</v>
      </c>
      <c r="CE64" s="95">
        <f>IF(AND(CE58&gt;=1,CE58&lt;=3,CE59&gt;=0),-CE62*MAX(0,MIN(1,CHOOSE(CE58,Rollover!$Q$10,Rollover!$AD$10,Rollover!$AQ$10)-CE59)),0)-IF(CE$6&lt;='Rent Roll'!$M$10,CE61,0)</f>
        <v>-30448.333561489504</v>
      </c>
      <c r="CF64" s="95">
        <f>IF(AND(CF58&gt;=1,CF58&lt;=3,CF59&gt;=0),-CF62*MAX(0,MIN(1,CHOOSE(CF58,Rollover!$Q$10,Rollover!$AD$10,Rollover!$AQ$10)-CF59)),0)-IF(CF$6&lt;='Rent Roll'!$M$10,CF61,0)</f>
        <v>-30448.333561489504</v>
      </c>
      <c r="CG64" s="95">
        <f>IF(AND(CG58&gt;=1,CG58&lt;=3,CG59&gt;=0),-CG62*MAX(0,MIN(1,CHOOSE(CG58,Rollover!$Q$10,Rollover!$AD$10,Rollover!$AQ$10)-CG59)),0)-IF(CG$6&lt;='Rent Roll'!$M$10,CG61,0)</f>
        <v>-17507.79179785647</v>
      </c>
      <c r="CH64" s="95">
        <f>IF(AND(CH58&gt;=1,CH58&lt;=3,CH59&gt;=0),-CH62*MAX(0,MIN(1,CHOOSE(CH58,Rollover!$Q$10,Rollover!$AD$10,Rollover!$AQ$10)-CH59)),0)-IF(CH$6&lt;='Rent Roll'!$M$10,CH61,0)</f>
        <v>0</v>
      </c>
      <c r="CI64" s="95">
        <f>IF(AND(CI58&gt;=1,CI58&lt;=3,CI59&gt;=0),-CI62*MAX(0,MIN(1,CHOOSE(CI58,Rollover!$Q$10,Rollover!$AD$10,Rollover!$AQ$10)-CI59)),0)-IF(CI$6&lt;='Rent Roll'!$M$10,CI61,0)</f>
        <v>0</v>
      </c>
      <c r="CJ64" s="95">
        <f>IF(AND(CJ58&gt;=1,CJ58&lt;=3,CJ59&gt;=0),-CJ62*MAX(0,MIN(1,CHOOSE(CJ58,Rollover!$Q$10,Rollover!$AD$10,Rollover!$AQ$10)-CJ59)),0)-IF(CJ$6&lt;='Rent Roll'!$M$10,CJ61,0)</f>
        <v>0</v>
      </c>
      <c r="CK64" s="95">
        <f>IF(AND(CK58&gt;=1,CK58&lt;=3,CK59&gt;=0),-CK62*MAX(0,MIN(1,CHOOSE(CK58,Rollover!$Q$10,Rollover!$AD$10,Rollover!$AQ$10)-CK59)),0)-IF(CK$6&lt;='Rent Roll'!$M$10,CK61,0)</f>
        <v>0</v>
      </c>
      <c r="CL64" s="95">
        <f>IF(AND(CL58&gt;=1,CL58&lt;=3,CL59&gt;=0),-CL62*MAX(0,MIN(1,CHOOSE(CL58,Rollover!$Q$10,Rollover!$AD$10,Rollover!$AQ$10)-CL59)),0)-IF(CL$6&lt;='Rent Roll'!$M$10,CL61,0)</f>
        <v>0</v>
      </c>
      <c r="CM64" s="95">
        <f>IF(AND(CM58&gt;=1,CM58&lt;=3,CM59&gt;=0),-CM62*MAX(0,MIN(1,CHOOSE(CM58,Rollover!$Q$10,Rollover!$AD$10,Rollover!$AQ$10)-CM59)),0)-IF(CM$6&lt;='Rent Roll'!$M$10,CM61,0)</f>
        <v>0</v>
      </c>
      <c r="CN64" s="95">
        <f>IF(AND(CN58&gt;=1,CN58&lt;=3,CN59&gt;=0),-CN62*MAX(0,MIN(1,CHOOSE(CN58,Rollover!$Q$10,Rollover!$AD$10,Rollover!$AQ$10)-CN59)),0)-IF(CN$6&lt;='Rent Roll'!$M$10,CN61,0)</f>
        <v>0</v>
      </c>
      <c r="CO64" s="95">
        <f>IF(AND(CO58&gt;=1,CO58&lt;=3,CO59&gt;=0),-CO62*MAX(0,MIN(1,CHOOSE(CO58,Rollover!$Q$10,Rollover!$AD$10,Rollover!$AQ$10)-CO59)),0)-IF(CO$6&lt;='Rent Roll'!$M$10,CO61,0)</f>
        <v>0</v>
      </c>
      <c r="CP64" s="95">
        <f>IF(AND(CP58&gt;=1,CP58&lt;=3,CP59&gt;=0),-CP62*MAX(0,MIN(1,CHOOSE(CP58,Rollover!$Q$10,Rollover!$AD$10,Rollover!$AQ$10)-CP59)),0)-IF(CP$6&lt;='Rent Roll'!$M$10,CP61,0)</f>
        <v>0</v>
      </c>
      <c r="CQ64" s="95">
        <f>IF(AND(CQ58&gt;=1,CQ58&lt;=3,CQ59&gt;=0),-CQ62*MAX(0,MIN(1,CHOOSE(CQ58,Rollover!$Q$10,Rollover!$AD$10,Rollover!$AQ$10)-CQ59)),0)-IF(CQ$6&lt;='Rent Roll'!$M$10,CQ61,0)</f>
        <v>0</v>
      </c>
      <c r="CR64" s="95">
        <f>IF(AND(CR58&gt;=1,CR58&lt;=3,CR59&gt;=0),-CR62*MAX(0,MIN(1,CHOOSE(CR58,Rollover!$Q$10,Rollover!$AD$10,Rollover!$AQ$10)-CR59)),0)-IF(CR$6&lt;='Rent Roll'!$M$10,CR61,0)</f>
        <v>0</v>
      </c>
      <c r="CS64" s="95">
        <f>IF(AND(CS58&gt;=1,CS58&lt;=3,CS59&gt;=0),-CS62*MAX(0,MIN(1,CHOOSE(CS58,Rollover!$Q$10,Rollover!$AD$10,Rollover!$AQ$10)-CS59)),0)-IF(CS$6&lt;='Rent Roll'!$M$10,CS61,0)</f>
        <v>0</v>
      </c>
      <c r="CT64" s="95">
        <f>IF(AND(CT58&gt;=1,CT58&lt;=3,CT59&gt;=0),-CT62*MAX(0,MIN(1,CHOOSE(CT58,Rollover!$Q$10,Rollover!$AD$10,Rollover!$AQ$10)-CT59)),0)-IF(CT$6&lt;='Rent Roll'!$M$10,CT61,0)</f>
        <v>0</v>
      </c>
      <c r="CU64" s="95">
        <f>IF(AND(CU58&gt;=1,CU58&lt;=3,CU59&gt;=0),-CU62*MAX(0,MIN(1,CHOOSE(CU58,Rollover!$Q$10,Rollover!$AD$10,Rollover!$AQ$10)-CU59)),0)-IF(CU$6&lt;='Rent Roll'!$M$10,CU61,0)</f>
        <v>0</v>
      </c>
      <c r="CV64" s="95">
        <f>IF(AND(CV58&gt;=1,CV58&lt;=3,CV59&gt;=0),-CV62*MAX(0,MIN(1,CHOOSE(CV58,Rollover!$Q$10,Rollover!$AD$10,Rollover!$AQ$10)-CV59)),0)-IF(CV$6&lt;='Rent Roll'!$M$10,CV61,0)</f>
        <v>0</v>
      </c>
      <c r="CW64" s="95">
        <f>IF(AND(CW58&gt;=1,CW58&lt;=3,CW59&gt;=0),-CW62*MAX(0,MIN(1,CHOOSE(CW58,Rollover!$Q$10,Rollover!$AD$10,Rollover!$AQ$10)-CW59)),0)-IF(CW$6&lt;='Rent Roll'!$M$10,CW61,0)</f>
        <v>0</v>
      </c>
      <c r="CX64" s="95">
        <f>IF(AND(CX58&gt;=1,CX58&lt;=3,CX59&gt;=0),-CX62*MAX(0,MIN(1,CHOOSE(CX58,Rollover!$Q$10,Rollover!$AD$10,Rollover!$AQ$10)-CX59)),0)-IF(CX$6&lt;='Rent Roll'!$M$10,CX61,0)</f>
        <v>0</v>
      </c>
      <c r="CY64" s="95">
        <f>IF(AND(CY58&gt;=1,CY58&lt;=3,CY59&gt;=0),-CY62*MAX(0,MIN(1,CHOOSE(CY58,Rollover!$Q$10,Rollover!$AD$10,Rollover!$AQ$10)-CY59)),0)-IF(CY$6&lt;='Rent Roll'!$M$10,CY61,0)</f>
        <v>0</v>
      </c>
      <c r="CZ64" s="95">
        <f>IF(AND(CZ58&gt;=1,CZ58&lt;=3,CZ59&gt;=0),-CZ62*MAX(0,MIN(1,CHOOSE(CZ58,Rollover!$Q$10,Rollover!$AD$10,Rollover!$AQ$10)-CZ59)),0)-IF(CZ$6&lt;='Rent Roll'!$M$10,CZ61,0)</f>
        <v>0</v>
      </c>
      <c r="DA64" s="95">
        <f>IF(AND(DA58&gt;=1,DA58&lt;=3,DA59&gt;=0),-DA62*MAX(0,MIN(1,CHOOSE(DA58,Rollover!$Q$10,Rollover!$AD$10,Rollover!$AQ$10)-DA59)),0)-IF(DA$6&lt;='Rent Roll'!$M$10,DA61,0)</f>
        <v>0</v>
      </c>
      <c r="DB64" s="95">
        <f>IF(AND(DB58&gt;=1,DB58&lt;=3,DB59&gt;=0),-DB62*MAX(0,MIN(1,CHOOSE(DB58,Rollover!$Q$10,Rollover!$AD$10,Rollover!$AQ$10)-DB59)),0)-IF(DB$6&lt;='Rent Roll'!$M$10,DB61,0)</f>
        <v>0</v>
      </c>
      <c r="DC64" s="95">
        <f>IF(AND(DC58&gt;=1,DC58&lt;=3,DC59&gt;=0),-DC62*MAX(0,MIN(1,CHOOSE(DC58,Rollover!$Q$10,Rollover!$AD$10,Rollover!$AQ$10)-DC59)),0)-IF(DC$6&lt;='Rent Roll'!$M$10,DC61,0)</f>
        <v>0</v>
      </c>
      <c r="DD64" s="95">
        <f>IF(AND(DD58&gt;=1,DD58&lt;=3,DD59&gt;=0),-DD62*MAX(0,MIN(1,CHOOSE(DD58,Rollover!$Q$10,Rollover!$AD$10,Rollover!$AQ$10)-DD59)),0)-IF(DD$6&lt;='Rent Roll'!$M$10,DD61,0)</f>
        <v>0</v>
      </c>
      <c r="DE64" s="95">
        <f>IF(AND(DE58&gt;=1,DE58&lt;=3,DE59&gt;=0),-DE62*MAX(0,MIN(1,CHOOSE(DE58,Rollover!$Q$10,Rollover!$AD$10,Rollover!$AQ$10)-DE59)),0)-IF(DE$6&lt;='Rent Roll'!$M$10,DE61,0)</f>
        <v>0</v>
      </c>
      <c r="DF64" s="95">
        <f>IF(AND(DF58&gt;=1,DF58&lt;=3,DF59&gt;=0),-DF62*MAX(0,MIN(1,CHOOSE(DF58,Rollover!$Q$10,Rollover!$AD$10,Rollover!$AQ$10)-DF59)),0)-IF(DF$6&lt;='Rent Roll'!$M$10,DF61,0)</f>
        <v>0</v>
      </c>
      <c r="DG64" s="95">
        <f>IF(AND(DG58&gt;=1,DG58&lt;=3,DG59&gt;=0),-DG62*MAX(0,MIN(1,CHOOSE(DG58,Rollover!$Q$10,Rollover!$AD$10,Rollover!$AQ$10)-DG59)),0)-IF(DG$6&lt;='Rent Roll'!$M$10,DG61,0)</f>
        <v>0</v>
      </c>
      <c r="DH64" s="95">
        <f>IF(AND(DH58&gt;=1,DH58&lt;=3,DH59&gt;=0),-DH62*MAX(0,MIN(1,CHOOSE(DH58,Rollover!$Q$10,Rollover!$AD$10,Rollover!$AQ$10)-DH59)),0)-IF(DH$6&lt;='Rent Roll'!$M$10,DH61,0)</f>
        <v>0</v>
      </c>
      <c r="DI64" s="95">
        <f>IF(AND(DI58&gt;=1,DI58&lt;=3,DI59&gt;=0),-DI62*MAX(0,MIN(1,CHOOSE(DI58,Rollover!$Q$10,Rollover!$AD$10,Rollover!$AQ$10)-DI59)),0)-IF(DI$6&lt;='Rent Roll'!$M$10,DI61,0)</f>
        <v>0</v>
      </c>
      <c r="DJ64" s="95">
        <f>IF(AND(DJ58&gt;=1,DJ58&lt;=3,DJ59&gt;=0),-DJ62*MAX(0,MIN(1,CHOOSE(DJ58,Rollover!$Q$10,Rollover!$AD$10,Rollover!$AQ$10)-DJ59)),0)-IF(DJ$6&lt;='Rent Roll'!$M$10,DJ61,0)</f>
        <v>0</v>
      </c>
      <c r="DK64" s="95">
        <f>IF(AND(DK58&gt;=1,DK58&lt;=3,DK59&gt;=0),-DK62*MAX(0,MIN(1,CHOOSE(DK58,Rollover!$Q$10,Rollover!$AD$10,Rollover!$AQ$10)-DK59)),0)-IF(DK$6&lt;='Rent Roll'!$M$10,DK61,0)</f>
        <v>0</v>
      </c>
      <c r="DL64" s="95">
        <f>IF(AND(DL58&gt;=1,DL58&lt;=3,DL59&gt;=0),-DL62*MAX(0,MIN(1,CHOOSE(DL58,Rollover!$Q$10,Rollover!$AD$10,Rollover!$AQ$10)-DL59)),0)-IF(DL$6&lt;='Rent Roll'!$M$10,DL61,0)</f>
        <v>0</v>
      </c>
      <c r="DM64" s="95">
        <f>IF(AND(DM58&gt;=1,DM58&lt;=3,DM59&gt;=0),-DM62*MAX(0,MIN(1,CHOOSE(DM58,Rollover!$Q$10,Rollover!$AD$10,Rollover!$AQ$10)-DM59)),0)-IF(DM$6&lt;='Rent Roll'!$M$10,DM61,0)</f>
        <v>0</v>
      </c>
      <c r="DN64" s="95">
        <f>IF(AND(DN58&gt;=1,DN58&lt;=3,DN59&gt;=0),-DN62*MAX(0,MIN(1,CHOOSE(DN58,Rollover!$Q$10,Rollover!$AD$10,Rollover!$AQ$10)-DN59)),0)-IF(DN$6&lt;='Rent Roll'!$M$10,DN61,0)</f>
        <v>0</v>
      </c>
      <c r="DO64" s="95">
        <f>IF(AND(DO58&gt;=1,DO58&lt;=3,DO59&gt;=0),-DO62*MAX(0,MIN(1,CHOOSE(DO58,Rollover!$Q$10,Rollover!$AD$10,Rollover!$AQ$10)-DO59)),0)-IF(DO$6&lt;='Rent Roll'!$M$10,DO61,0)</f>
        <v>0</v>
      </c>
      <c r="DP64" s="95">
        <f>IF(AND(DP58&gt;=1,DP58&lt;=3,DP59&gt;=0),-DP62*MAX(0,MIN(1,CHOOSE(DP58,Rollover!$Q$10,Rollover!$AD$10,Rollover!$AQ$10)-DP59)),0)-IF(DP$6&lt;='Rent Roll'!$M$10,DP61,0)</f>
        <v>0</v>
      </c>
      <c r="DQ64" s="95">
        <f>IF(AND(DQ58&gt;=1,DQ58&lt;=3,DQ59&gt;=0),-DQ62*MAX(0,MIN(1,CHOOSE(DQ58,Rollover!$Q$10,Rollover!$AD$10,Rollover!$AQ$10)-DQ59)),0)-IF(DQ$6&lt;='Rent Roll'!$M$10,DQ61,0)</f>
        <v>0</v>
      </c>
      <c r="DR64" s="95">
        <f>IF(AND(DR58&gt;=1,DR58&lt;=3,DR59&gt;=0),-DR62*MAX(0,MIN(1,CHOOSE(DR58,Rollover!$Q$10,Rollover!$AD$10,Rollover!$AQ$10)-DR59)),0)-IF(DR$6&lt;='Rent Roll'!$M$10,DR61,0)</f>
        <v>0</v>
      </c>
      <c r="DS64" s="95">
        <f>IF(AND(DS58&gt;=1,DS58&lt;=3,DS59&gt;=0),-DS62*MAX(0,MIN(1,CHOOSE(DS58,Rollover!$Q$10,Rollover!$AD$10,Rollover!$AQ$10)-DS59)),0)-IF(DS$6&lt;='Rent Roll'!$M$10,DS61,0)</f>
        <v>0</v>
      </c>
      <c r="DT64" s="95">
        <f>IF(AND(DT58&gt;=1,DT58&lt;=3,DT59&gt;=0),-DT62*MAX(0,MIN(1,CHOOSE(DT58,Rollover!$Q$10,Rollover!$AD$10,Rollover!$AQ$10)-DT59)),0)-IF(DT$6&lt;='Rent Roll'!$M$10,DT61,0)</f>
        <v>0</v>
      </c>
      <c r="DU64" s="95">
        <f>IF(AND(DU58&gt;=1,DU58&lt;=3,DU59&gt;=0),-DU62*MAX(0,MIN(1,CHOOSE(DU58,Rollover!$Q$10,Rollover!$AD$10,Rollover!$AQ$10)-DU59)),0)-IF(DU$6&lt;='Rent Roll'!$M$10,DU61,0)</f>
        <v>0</v>
      </c>
      <c r="DV64" s="95">
        <f>IF(AND(DV58&gt;=1,DV58&lt;=3,DV59&gt;=0),-DV62*MAX(0,MIN(1,CHOOSE(DV58,Rollover!$Q$10,Rollover!$AD$10,Rollover!$AQ$10)-DV59)),0)-IF(DV$6&lt;='Rent Roll'!$M$10,DV61,0)</f>
        <v>0</v>
      </c>
      <c r="DW64" s="95">
        <f>IF(AND(DW58&gt;=1,DW58&lt;=3,DW59&gt;=0),-DW62*MAX(0,MIN(1,CHOOSE(DW58,Rollover!$Q$10,Rollover!$AD$10,Rollover!$AQ$10)-DW59)),0)-IF(DW$6&lt;='Rent Roll'!$M$10,DW61,0)</f>
        <v>0</v>
      </c>
      <c r="DX64" s="95">
        <f>IF(AND(DX58&gt;=1,DX58&lt;=3,DX59&gt;=0),-DX62*MAX(0,MIN(1,CHOOSE(DX58,Rollover!$Q$10,Rollover!$AD$10,Rollover!$AQ$10)-DX59)),0)-IF(DX$6&lt;='Rent Roll'!$M$10,DX61,0)</f>
        <v>0</v>
      </c>
      <c r="DY64" s="95">
        <f>IF(AND(DY58&gt;=1,DY58&lt;=3,DY59&gt;=0),-DY62*MAX(0,MIN(1,CHOOSE(DY58,Rollover!$Q$10,Rollover!$AD$10,Rollover!$AQ$10)-DY59)),0)-IF(DY$6&lt;='Rent Roll'!$M$10,DY61,0)</f>
        <v>0</v>
      </c>
      <c r="DZ64" s="95">
        <f>IF(AND(DZ58&gt;=1,DZ58&lt;=3,DZ59&gt;=0),-DZ62*MAX(0,MIN(1,CHOOSE(DZ58,Rollover!$Q$10,Rollover!$AD$10,Rollover!$AQ$10)-DZ59)),0)-IF(DZ$6&lt;='Rent Roll'!$M$10,DZ61,0)</f>
        <v>0</v>
      </c>
      <c r="EA64" s="95">
        <f>IF(AND(EA58&gt;=1,EA58&lt;=3,EA59&gt;=0),-EA62*MAX(0,MIN(1,CHOOSE(EA58,Rollover!$Q$10,Rollover!$AD$10,Rollover!$AQ$10)-EA59)),0)-IF(EA$6&lt;='Rent Roll'!$M$10,EA61,0)</f>
        <v>0</v>
      </c>
      <c r="EB64" s="95">
        <f>IF(AND(EB58&gt;=1,EB58&lt;=3,EB59&gt;=0),-EB62*MAX(0,MIN(1,CHOOSE(EB58,Rollover!$Q$10,Rollover!$AD$10,Rollover!$AQ$10)-EB59)),0)-IF(EB$6&lt;='Rent Roll'!$M$10,EB61,0)</f>
        <v>0</v>
      </c>
      <c r="EC64" s="95">
        <f>IF(AND(EC58&gt;=1,EC58&lt;=3,EC59&gt;=0),-EC62*MAX(0,MIN(1,CHOOSE(EC58,Rollover!$Q$10,Rollover!$AD$10,Rollover!$AQ$10)-EC59)),0)-IF(EC$6&lt;='Rent Roll'!$M$10,EC61,0)</f>
        <v>0</v>
      </c>
      <c r="ED64" s="95">
        <f>IF(AND(ED58&gt;=1,ED58&lt;=3,ED59&gt;=0),-ED62*MAX(0,MIN(1,CHOOSE(ED58,Rollover!$Q$10,Rollover!$AD$10,Rollover!$AQ$10)-ED59)),0)-IF(ED$6&lt;='Rent Roll'!$M$10,ED61,0)</f>
        <v>0</v>
      </c>
      <c r="EE64" s="95">
        <f>IF(AND(EE58&gt;=1,EE58&lt;=3,EE59&gt;=0),-EE62*MAX(0,MIN(1,CHOOSE(EE58,Rollover!$Q$10,Rollover!$AD$10,Rollover!$AQ$10)-EE59)),0)-IF(EE$6&lt;='Rent Roll'!$M$10,EE61,0)</f>
        <v>0</v>
      </c>
      <c r="EF64" s="95">
        <f>IF(AND(EF58&gt;=1,EF58&lt;=3,EF59&gt;=0),-EF62*MAX(0,MIN(1,CHOOSE(EF58,Rollover!$Q$10,Rollover!$AD$10,Rollover!$AQ$10)-EF59)),0)-IF(EF$6&lt;='Rent Roll'!$M$10,EF61,0)</f>
        <v>0</v>
      </c>
      <c r="EG64" s="95">
        <f>IF(AND(EG58&gt;=1,EG58&lt;=3,EG59&gt;=0),-EG62*MAX(0,MIN(1,CHOOSE(EG58,Rollover!$Q$10,Rollover!$AD$10,Rollover!$AQ$10)-EG59)),0)-IF(EG$6&lt;='Rent Roll'!$M$10,EG61,0)</f>
        <v>0</v>
      </c>
      <c r="EH64" s="95">
        <f>IF(AND(EH58&gt;=1,EH58&lt;=3,EH59&gt;=0),-EH62*MAX(0,MIN(1,CHOOSE(EH58,Rollover!$Q$10,Rollover!$AD$10,Rollover!$AQ$10)-EH59)),0)-IF(EH$6&lt;='Rent Roll'!$M$10,EH61,0)</f>
        <v>0</v>
      </c>
      <c r="EI64" s="95">
        <f>IF(AND(EI58&gt;=1,EI58&lt;=3,EI59&gt;=0),-EI62*MAX(0,MIN(1,CHOOSE(EI58,Rollover!$Q$10,Rollover!$AD$10,Rollover!$AQ$10)-EI59)),0)-IF(EI$6&lt;='Rent Roll'!$M$10,EI61,0)</f>
        <v>0</v>
      </c>
    </row>
    <row r="65">
      <c r="B65" t="s" s="23">
        <v>53</v>
      </c>
      <c r="C65" t="s" s="118">
        <v>15</v>
      </c>
      <c r="D65" t="s" s="118">
        <v>434</v>
      </c>
      <c r="H65" s="95">
        <f>'Rent Roll'!$G$10*IF(H58=0,IF('Rent Roll'!$N$10="NNN",'Rent Roll'!$F$10*H$15,IF('Rent Roll'!$N$10="NNN capped",'Rent Roll'!$F$10*(H$12+H$13)+MIN('Rent Roll'!$F$10*H$14,'Rent Roll'!$O$10*(1+Assumptions!$C$64)^(H$8-'Rent Roll'!$P$10)*'Rent Roll'!$E$10/12),0)),IF(AND(H58&lt;=3,H59&gt;=0),'Rent Roll'!$F$10*H$15,0))</f>
        <v>12234.34297695992</v>
      </c>
      <c r="I65" s="95">
        <f>'Rent Roll'!$G$10*IF(I58=0,IF('Rent Roll'!$N$10="NNN",'Rent Roll'!$F$10*I$15,IF('Rent Roll'!$N$10="NNN capped",'Rent Roll'!$F$10*(I$12+I$13)+MIN('Rent Roll'!$F$10*I$14,'Rent Roll'!$O$10*(1+Assumptions!$C$64)^(I$8-'Rent Roll'!$P$10)*'Rent Roll'!$E$10/12),0)),IF(AND(I58&lt;=3,I59&gt;=0),'Rent Roll'!$F$10*I$15,0))</f>
        <v>12234.34297695992</v>
      </c>
      <c r="J65" s="95">
        <f>'Rent Roll'!$G$10*IF(J58=0,IF('Rent Roll'!$N$10="NNN",'Rent Roll'!$F$10*J$15,IF('Rent Roll'!$N$10="NNN capped",'Rent Roll'!$F$10*(J$12+J$13)+MIN('Rent Roll'!$F$10*J$14,'Rent Roll'!$O$10*(1+Assumptions!$C$64)^(J$8-'Rent Roll'!$P$10)*'Rent Roll'!$E$10/12),0)),IF(AND(J58&lt;=3,J59&gt;=0),'Rent Roll'!$F$10*J$15,0))</f>
        <v>12234.34297695992</v>
      </c>
      <c r="K65" s="95">
        <f>'Rent Roll'!$G$10*IF(K58=0,IF('Rent Roll'!$N$10="NNN",'Rent Roll'!$F$10*K$15,IF('Rent Roll'!$N$10="NNN capped",'Rent Roll'!$F$10*(K$12+K$13)+MIN('Rent Roll'!$F$10*K$14,'Rent Roll'!$O$10*(1+Assumptions!$C$64)^(K$8-'Rent Roll'!$P$10)*'Rent Roll'!$E$10/12),0)),IF(AND(K58&lt;=3,K59&gt;=0),'Rent Roll'!$F$10*K$15,0))</f>
        <v>12234.34297695992</v>
      </c>
      <c r="L65" s="95">
        <f>'Rent Roll'!$G$10*IF(L58=0,IF('Rent Roll'!$N$10="NNN",'Rent Roll'!$F$10*L$15,IF('Rent Roll'!$N$10="NNN capped",'Rent Roll'!$F$10*(L$12+L$13)+MIN('Rent Roll'!$F$10*L$14,'Rent Roll'!$O$10*(1+Assumptions!$C$64)^(L$8-'Rent Roll'!$P$10)*'Rent Roll'!$E$10/12),0)),IF(AND(L58&lt;=3,L59&gt;=0),'Rent Roll'!$F$10*L$15,0))</f>
        <v>12234.34297695992</v>
      </c>
      <c r="M65" s="95">
        <f>'Rent Roll'!$G$10*IF(M58=0,IF('Rent Roll'!$N$10="NNN",'Rent Roll'!$F$10*M$15,IF('Rent Roll'!$N$10="NNN capped",'Rent Roll'!$F$10*(M$12+M$13)+MIN('Rent Roll'!$F$10*M$14,'Rent Roll'!$O$10*(1+Assumptions!$C$64)^(M$8-'Rent Roll'!$P$10)*'Rent Roll'!$E$10/12),0)),IF(AND(M58&lt;=3,M59&gt;=0),'Rent Roll'!$F$10*M$15,0))</f>
        <v>12234.34297695992</v>
      </c>
      <c r="N65" s="95">
        <f>'Rent Roll'!$G$10*IF(N58=0,IF('Rent Roll'!$N$10="NNN",'Rent Roll'!$F$10*N$15,IF('Rent Roll'!$N$10="NNN capped",'Rent Roll'!$F$10*(N$12+N$13)+MIN('Rent Roll'!$F$10*N$14,'Rent Roll'!$O$10*(1+Assumptions!$C$64)^(N$8-'Rent Roll'!$P$10)*'Rent Roll'!$E$10/12),0)),IF(AND(N58&lt;=3,N59&gt;=0),'Rent Roll'!$F$10*N$15,0))</f>
        <v>12234.34297695992</v>
      </c>
      <c r="O65" s="95">
        <f>'Rent Roll'!$G$10*IF(O58=0,IF('Rent Roll'!$N$10="NNN",'Rent Roll'!$F$10*O$15,IF('Rent Roll'!$N$10="NNN capped",'Rent Roll'!$F$10*(O$12+O$13)+MIN('Rent Roll'!$F$10*O$14,'Rent Roll'!$O$10*(1+Assumptions!$C$64)^(O$8-'Rent Roll'!$P$10)*'Rent Roll'!$E$10/12),0)),IF(AND(O58&lt;=3,O59&gt;=0),'Rent Roll'!$F$10*O$15,0))</f>
        <v>12234.34297695992</v>
      </c>
      <c r="P65" s="95">
        <f>'Rent Roll'!$G$10*IF(P58=0,IF('Rent Roll'!$N$10="NNN",'Rent Roll'!$F$10*P$15,IF('Rent Roll'!$N$10="NNN capped",'Rent Roll'!$F$10*(P$12+P$13)+MIN('Rent Roll'!$F$10*P$14,'Rent Roll'!$O$10*(1+Assumptions!$C$64)^(P$8-'Rent Roll'!$P$10)*'Rent Roll'!$E$10/12),0)),IF(AND(P58&lt;=3,P59&gt;=0),'Rent Roll'!$F$10*P$15,0))</f>
        <v>12234.34297695992</v>
      </c>
      <c r="Q65" s="95">
        <f>'Rent Roll'!$G$10*IF(Q58=0,IF('Rent Roll'!$N$10="NNN",'Rent Roll'!$F$10*Q$15,IF('Rent Roll'!$N$10="NNN capped",'Rent Roll'!$F$10*(Q$12+Q$13)+MIN('Rent Roll'!$F$10*Q$14,'Rent Roll'!$O$10*(1+Assumptions!$C$64)^(Q$8-'Rent Roll'!$P$10)*'Rent Roll'!$E$10/12),0)),IF(AND(Q58&lt;=3,Q59&gt;=0),'Rent Roll'!$F$10*Q$15,0))</f>
        <v>12234.34297695992</v>
      </c>
      <c r="R65" s="95">
        <f>'Rent Roll'!$G$10*IF(R58=0,IF('Rent Roll'!$N$10="NNN",'Rent Roll'!$F$10*R$15,IF('Rent Roll'!$N$10="NNN capped",'Rent Roll'!$F$10*(R$12+R$13)+MIN('Rent Roll'!$F$10*R$14,'Rent Roll'!$O$10*(1+Assumptions!$C$64)^(R$8-'Rent Roll'!$P$10)*'Rent Roll'!$E$10/12),0)),IF(AND(R58&lt;=3,R59&gt;=0),'Rent Roll'!$F$10*R$15,0))</f>
        <v>12234.34297695992</v>
      </c>
      <c r="S65" s="95">
        <f>'Rent Roll'!$G$10*IF(S58=0,IF('Rent Roll'!$N$10="NNN",'Rent Roll'!$F$10*S$15,IF('Rent Roll'!$N$10="NNN capped",'Rent Roll'!$F$10*(S$12+S$13)+MIN('Rent Roll'!$F$10*S$14,'Rent Roll'!$O$10*(1+Assumptions!$C$64)^(S$8-'Rent Roll'!$P$10)*'Rent Roll'!$E$10/12),0)),IF(AND(S58&lt;=3,S59&gt;=0),'Rent Roll'!$F$10*S$15,0))</f>
        <v>12234.34297695992</v>
      </c>
      <c r="T65" s="95">
        <f>'Rent Roll'!$G$10*IF(T58=0,IF('Rent Roll'!$N$10="NNN",'Rent Roll'!$F$10*T$15,IF('Rent Roll'!$N$10="NNN capped",'Rent Roll'!$F$10*(T$12+T$13)+MIN('Rent Roll'!$F$10*T$14,'Rent Roll'!$O$10*(1+Assumptions!$C$64)^(T$8-'Rent Roll'!$P$10)*'Rent Roll'!$E$10/12),0)),IF(AND(T58&lt;=3,T59&gt;=0),'Rent Roll'!$F$10*T$15,0))</f>
        <v>12625.151217391305</v>
      </c>
      <c r="U65" s="95">
        <f>'Rent Roll'!$G$10*IF(U58=0,IF('Rent Roll'!$N$10="NNN",'Rent Roll'!$F$10*U$15,IF('Rent Roll'!$N$10="NNN capped",'Rent Roll'!$F$10*(U$12+U$13)+MIN('Rent Roll'!$F$10*U$14,'Rent Roll'!$O$10*(1+Assumptions!$C$64)^(U$8-'Rent Roll'!$P$10)*'Rent Roll'!$E$10/12),0)),IF(AND(U58&lt;=3,U59&gt;=0),'Rent Roll'!$F$10*U$15,0))</f>
        <v>12625.151217391305</v>
      </c>
      <c r="V65" s="95">
        <f>'Rent Roll'!$G$10*IF(V58=0,IF('Rent Roll'!$N$10="NNN",'Rent Roll'!$F$10*V$15,IF('Rent Roll'!$N$10="NNN capped",'Rent Roll'!$F$10*(V$12+V$13)+MIN('Rent Roll'!$F$10*V$14,'Rent Roll'!$O$10*(1+Assumptions!$C$64)^(V$8-'Rent Roll'!$P$10)*'Rent Roll'!$E$10/12),0)),IF(AND(V58&lt;=3,V59&gt;=0),'Rent Roll'!$F$10*V$15,0))</f>
        <v>12625.151217391305</v>
      </c>
      <c r="W65" s="95">
        <f>'Rent Roll'!$G$10*IF(W58=0,IF('Rent Roll'!$N$10="NNN",'Rent Roll'!$F$10*W$15,IF('Rent Roll'!$N$10="NNN capped",'Rent Roll'!$F$10*(W$12+W$13)+MIN('Rent Roll'!$F$10*W$14,'Rent Roll'!$O$10*(1+Assumptions!$C$64)^(W$8-'Rent Roll'!$P$10)*'Rent Roll'!$E$10/12),0)),IF(AND(W58&lt;=3,W59&gt;=0),'Rent Roll'!$F$10*W$15,0))</f>
        <v>12625.151217391305</v>
      </c>
      <c r="X65" s="95">
        <f>'Rent Roll'!$G$10*IF(X58=0,IF('Rent Roll'!$N$10="NNN",'Rent Roll'!$F$10*X$15,IF('Rent Roll'!$N$10="NNN capped",'Rent Roll'!$F$10*(X$12+X$13)+MIN('Rent Roll'!$F$10*X$14,'Rent Roll'!$O$10*(1+Assumptions!$C$64)^(X$8-'Rent Roll'!$P$10)*'Rent Roll'!$E$10/12),0)),IF(AND(X58&lt;=3,X59&gt;=0),'Rent Roll'!$F$10*X$15,0))</f>
        <v>12625.151217391305</v>
      </c>
      <c r="Y65" s="95">
        <f>'Rent Roll'!$G$10*IF(Y58=0,IF('Rent Roll'!$N$10="NNN",'Rent Roll'!$F$10*Y$15,IF('Rent Roll'!$N$10="NNN capped",'Rent Roll'!$F$10*(Y$12+Y$13)+MIN('Rent Roll'!$F$10*Y$14,'Rent Roll'!$O$10*(1+Assumptions!$C$64)^(Y$8-'Rent Roll'!$P$10)*'Rent Roll'!$E$10/12),0)),IF(AND(Y58&lt;=3,Y59&gt;=0),'Rent Roll'!$F$10*Y$15,0))</f>
        <v>12625.151217391305</v>
      </c>
      <c r="Z65" s="95">
        <f>'Rent Roll'!$G$10*IF(Z58=0,IF('Rent Roll'!$N$10="NNN",'Rent Roll'!$F$10*Z$15,IF('Rent Roll'!$N$10="NNN capped",'Rent Roll'!$F$10*(Z$12+Z$13)+MIN('Rent Roll'!$F$10*Z$14,'Rent Roll'!$O$10*(1+Assumptions!$C$64)^(Z$8-'Rent Roll'!$P$10)*'Rent Roll'!$E$10/12),0)),IF(AND(Z58&lt;=3,Z59&gt;=0),'Rent Roll'!$F$10*Z$15,0))</f>
        <v>12625.151217391305</v>
      </c>
      <c r="AA65" s="95">
        <f>'Rent Roll'!$G$10*IF(AA58=0,IF('Rent Roll'!$N$10="NNN",'Rent Roll'!$F$10*AA$15,IF('Rent Roll'!$N$10="NNN capped",'Rent Roll'!$F$10*(AA$12+AA$13)+MIN('Rent Roll'!$F$10*AA$14,'Rent Roll'!$O$10*(1+Assumptions!$C$64)^(AA$8-'Rent Roll'!$P$10)*'Rent Roll'!$E$10/12),0)),IF(AND(AA58&lt;=3,AA59&gt;=0),'Rent Roll'!$F$10*AA$15,0))</f>
        <v>12625.151217391305</v>
      </c>
      <c r="AB65" s="95">
        <f>'Rent Roll'!$G$10*IF(AB58=0,IF('Rent Roll'!$N$10="NNN",'Rent Roll'!$F$10*AB$15,IF('Rent Roll'!$N$10="NNN capped",'Rent Roll'!$F$10*(AB$12+AB$13)+MIN('Rent Roll'!$F$10*AB$14,'Rent Roll'!$O$10*(1+Assumptions!$C$64)^(AB$8-'Rent Roll'!$P$10)*'Rent Roll'!$E$10/12),0)),IF(AND(AB58&lt;=3,AB59&gt;=0),'Rent Roll'!$F$10*AB$15,0))</f>
        <v>12625.151217391305</v>
      </c>
      <c r="AC65" s="95">
        <f>'Rent Roll'!$G$10*IF(AC58=0,IF('Rent Roll'!$N$10="NNN",'Rent Roll'!$F$10*AC$15,IF('Rent Roll'!$N$10="NNN capped",'Rent Roll'!$F$10*(AC$12+AC$13)+MIN('Rent Roll'!$F$10*AC$14,'Rent Roll'!$O$10*(1+Assumptions!$C$64)^(AC$8-'Rent Roll'!$P$10)*'Rent Roll'!$E$10/12),0)),IF(AND(AC58&lt;=3,AC59&gt;=0),'Rent Roll'!$F$10*AC$15,0))</f>
        <v>12625.151217391305</v>
      </c>
      <c r="AD65" s="95">
        <f>'Rent Roll'!$G$10*IF(AD58=0,IF('Rent Roll'!$N$10="NNN",'Rent Roll'!$F$10*AD$15,IF('Rent Roll'!$N$10="NNN capped",'Rent Roll'!$F$10*(AD$12+AD$13)+MIN('Rent Roll'!$F$10*AD$14,'Rent Roll'!$O$10*(1+Assumptions!$C$64)^(AD$8-'Rent Roll'!$P$10)*'Rent Roll'!$E$10/12),0)),IF(AND(AD58&lt;=3,AD59&gt;=0),'Rent Roll'!$F$10*AD$15,0))</f>
        <v>12625.151217391305</v>
      </c>
      <c r="AE65" s="95">
        <f>'Rent Roll'!$G$10*IF(AE58=0,IF('Rent Roll'!$N$10="NNN",'Rent Roll'!$F$10*AE$15,IF('Rent Roll'!$N$10="NNN capped",'Rent Roll'!$F$10*(AE$12+AE$13)+MIN('Rent Roll'!$F$10*AE$14,'Rent Roll'!$O$10*(1+Assumptions!$C$64)^(AE$8-'Rent Roll'!$P$10)*'Rent Roll'!$E$10/12),0)),IF(AND(AE58&lt;=3,AE59&gt;=0),'Rent Roll'!$F$10*AE$15,0))</f>
        <v>12625.151217391305</v>
      </c>
      <c r="AF65" s="95">
        <f>'Rent Roll'!$G$10*IF(AF58=0,IF('Rent Roll'!$N$10="NNN",'Rent Roll'!$F$10*AF$15,IF('Rent Roll'!$N$10="NNN capped",'Rent Roll'!$F$10*(AF$12+AF$13)+MIN('Rent Roll'!$F$10*AF$14,'Rent Roll'!$O$10*(1+Assumptions!$C$64)^(AF$8-'Rent Roll'!$P$10)*'Rent Roll'!$E$10/12),0)),IF(AND(AF58&lt;=3,AF59&gt;=0),'Rent Roll'!$F$10*AF$15,0))</f>
        <v>12915.210101739129</v>
      </c>
      <c r="AG65" s="95">
        <f>'Rent Roll'!$G$10*IF(AG58=0,IF('Rent Roll'!$N$10="NNN",'Rent Roll'!$F$10*AG$15,IF('Rent Roll'!$N$10="NNN capped",'Rent Roll'!$F$10*(AG$12+AG$13)+MIN('Rent Roll'!$F$10*AG$14,'Rent Roll'!$O$10*(1+Assumptions!$C$64)^(AG$8-'Rent Roll'!$P$10)*'Rent Roll'!$E$10/12),0)),IF(AND(AG58&lt;=3,AG59&gt;=0),'Rent Roll'!$F$10*AG$15,0))</f>
        <v>12915.210101739129</v>
      </c>
      <c r="AH65" s="95">
        <f>'Rent Roll'!$G$10*IF(AH58=0,IF('Rent Roll'!$N$10="NNN",'Rent Roll'!$F$10*AH$15,IF('Rent Roll'!$N$10="NNN capped",'Rent Roll'!$F$10*(AH$12+AH$13)+MIN('Rent Roll'!$F$10*AH$14,'Rent Roll'!$O$10*(1+Assumptions!$C$64)^(AH$8-'Rent Roll'!$P$10)*'Rent Roll'!$E$10/12),0)),IF(AND(AH58&lt;=3,AH59&gt;=0),'Rent Roll'!$F$10*AH$15,0))</f>
        <v>12915.210101739129</v>
      </c>
      <c r="AI65" s="95">
        <f>'Rent Roll'!$G$10*IF(AI58=0,IF('Rent Roll'!$N$10="NNN",'Rent Roll'!$F$10*AI$15,IF('Rent Roll'!$N$10="NNN capped",'Rent Roll'!$F$10*(AI$12+AI$13)+MIN('Rent Roll'!$F$10*AI$14,'Rent Roll'!$O$10*(1+Assumptions!$C$64)^(AI$8-'Rent Roll'!$P$10)*'Rent Roll'!$E$10/12),0)),IF(AND(AI58&lt;=3,AI59&gt;=0),'Rent Roll'!$F$10*AI$15,0))</f>
        <v>12915.210101739129</v>
      </c>
      <c r="AJ65" s="95">
        <f>'Rent Roll'!$G$10*IF(AJ58=0,IF('Rent Roll'!$N$10="NNN",'Rent Roll'!$F$10*AJ$15,IF('Rent Roll'!$N$10="NNN capped",'Rent Roll'!$F$10*(AJ$12+AJ$13)+MIN('Rent Roll'!$F$10*AJ$14,'Rent Roll'!$O$10*(1+Assumptions!$C$64)^(AJ$8-'Rent Roll'!$P$10)*'Rent Roll'!$E$10/12),0)),IF(AND(AJ58&lt;=3,AJ59&gt;=0),'Rent Roll'!$F$10*AJ$15,0))</f>
        <v>12915.210101739129</v>
      </c>
      <c r="AK65" s="95">
        <f>'Rent Roll'!$G$10*IF(AK58=0,IF('Rent Roll'!$N$10="NNN",'Rent Roll'!$F$10*AK$15,IF('Rent Roll'!$N$10="NNN capped",'Rent Roll'!$F$10*(AK$12+AK$13)+MIN('Rent Roll'!$F$10*AK$14,'Rent Roll'!$O$10*(1+Assumptions!$C$64)^(AK$8-'Rent Roll'!$P$10)*'Rent Roll'!$E$10/12),0)),IF(AND(AK58&lt;=3,AK59&gt;=0),'Rent Roll'!$F$10*AK$15,0))</f>
        <v>12915.210101739129</v>
      </c>
      <c r="AL65" s="95">
        <f>'Rent Roll'!$G$10*IF(AL58=0,IF('Rent Roll'!$N$10="NNN",'Rent Roll'!$F$10*AL$15,IF('Rent Roll'!$N$10="NNN capped",'Rent Roll'!$F$10*(AL$12+AL$13)+MIN('Rent Roll'!$F$10*AL$14,'Rent Roll'!$O$10*(1+Assumptions!$C$64)^(AL$8-'Rent Roll'!$P$10)*'Rent Roll'!$E$10/12),0)),IF(AND(AL58&lt;=3,AL59&gt;=0),'Rent Roll'!$F$10*AL$15,0))</f>
        <v>12915.210101739129</v>
      </c>
      <c r="AM65" s="95">
        <f>'Rent Roll'!$G$10*IF(AM58=0,IF('Rent Roll'!$N$10="NNN",'Rent Roll'!$F$10*AM$15,IF('Rent Roll'!$N$10="NNN capped",'Rent Roll'!$F$10*(AM$12+AM$13)+MIN('Rent Roll'!$F$10*AM$14,'Rent Roll'!$O$10*(1+Assumptions!$C$64)^(AM$8-'Rent Roll'!$P$10)*'Rent Roll'!$E$10/12),0)),IF(AND(AM58&lt;=3,AM59&gt;=0),'Rent Roll'!$F$10*AM$15,0))</f>
        <v>12915.210101739129</v>
      </c>
      <c r="AN65" s="95">
        <f>'Rent Roll'!$G$10*IF(AN58=0,IF('Rent Roll'!$N$10="NNN",'Rent Roll'!$F$10*AN$15,IF('Rent Roll'!$N$10="NNN capped",'Rent Roll'!$F$10*(AN$12+AN$13)+MIN('Rent Roll'!$F$10*AN$14,'Rent Roll'!$O$10*(1+Assumptions!$C$64)^(AN$8-'Rent Roll'!$P$10)*'Rent Roll'!$E$10/12),0)),IF(AND(AN58&lt;=3,AN59&gt;=0),'Rent Roll'!$F$10*AN$15,0))</f>
        <v>12915.210101739129</v>
      </c>
      <c r="AO65" s="95">
        <f>'Rent Roll'!$G$10*IF(AO58=0,IF('Rent Roll'!$N$10="NNN",'Rent Roll'!$F$10*AO$15,IF('Rent Roll'!$N$10="NNN capped",'Rent Roll'!$F$10*(AO$12+AO$13)+MIN('Rent Roll'!$F$10*AO$14,'Rent Roll'!$O$10*(1+Assumptions!$C$64)^(AO$8-'Rent Roll'!$P$10)*'Rent Roll'!$E$10/12),0)),IF(AND(AO58&lt;=3,AO59&gt;=0),'Rent Roll'!$F$10*AO$15,0))</f>
        <v>12915.210101739129</v>
      </c>
      <c r="AP65" s="95">
        <f>'Rent Roll'!$G$10*IF(AP58=0,IF('Rent Roll'!$N$10="NNN",'Rent Roll'!$F$10*AP$15,IF('Rent Roll'!$N$10="NNN capped",'Rent Roll'!$F$10*(AP$12+AP$13)+MIN('Rent Roll'!$F$10*AP$14,'Rent Roll'!$O$10*(1+Assumptions!$C$64)^(AP$8-'Rent Roll'!$P$10)*'Rent Roll'!$E$10/12),0)),IF(AND(AP58&lt;=3,AP59&gt;=0),'Rent Roll'!$F$10*AP$15,0))</f>
        <v>12915.210101739129</v>
      </c>
      <c r="AQ65" s="95">
        <f>'Rent Roll'!$G$10*IF(AQ58=0,IF('Rent Roll'!$N$10="NNN",'Rent Roll'!$F$10*AQ$15,IF('Rent Roll'!$N$10="NNN capped",'Rent Roll'!$F$10*(AQ$12+AQ$13)+MIN('Rent Roll'!$F$10*AQ$14,'Rent Roll'!$O$10*(1+Assumptions!$C$64)^(AQ$8-'Rent Roll'!$P$10)*'Rent Roll'!$E$10/12),0)),IF(AND(AQ58&lt;=3,AQ59&gt;=0),'Rent Roll'!$F$10*AQ$15,0))</f>
        <v>12915.210101739129</v>
      </c>
      <c r="AR65" s="95">
        <f>'Rent Roll'!$G$10*IF(AR58=0,IF('Rent Roll'!$N$10="NNN",'Rent Roll'!$F$10*AR$15,IF('Rent Roll'!$N$10="NNN capped",'Rent Roll'!$F$10*(AR$12+AR$13)+MIN('Rent Roll'!$F$10*AR$14,'Rent Roll'!$O$10*(1+Assumptions!$C$64)^(AR$8-'Rent Roll'!$P$10)*'Rent Roll'!$E$10/12),0)),IF(AND(AR58&lt;=3,AR59&gt;=0),'Rent Roll'!$F$10*AR$15,0))</f>
        <v>13212.196839573913</v>
      </c>
      <c r="AS65" s="95">
        <f>'Rent Roll'!$G$10*IF(AS58=0,IF('Rent Roll'!$N$10="NNN",'Rent Roll'!$F$10*AS$15,IF('Rent Roll'!$N$10="NNN capped",'Rent Roll'!$F$10*(AS$12+AS$13)+MIN('Rent Roll'!$F$10*AS$14,'Rent Roll'!$O$10*(1+Assumptions!$C$64)^(AS$8-'Rent Roll'!$P$10)*'Rent Roll'!$E$10/12),0)),IF(AND(AS58&lt;=3,AS59&gt;=0),'Rent Roll'!$F$10*AS$15,0))</f>
        <v>13212.196839573913</v>
      </c>
      <c r="AT65" s="95">
        <f>'Rent Roll'!$G$10*IF(AT58=0,IF('Rent Roll'!$N$10="NNN",'Rent Roll'!$F$10*AT$15,IF('Rent Roll'!$N$10="NNN capped",'Rent Roll'!$F$10*(AT$12+AT$13)+MIN('Rent Roll'!$F$10*AT$14,'Rent Roll'!$O$10*(1+Assumptions!$C$64)^(AT$8-'Rent Roll'!$P$10)*'Rent Roll'!$E$10/12),0)),IF(AND(AT58&lt;=3,AT59&gt;=0),'Rent Roll'!$F$10*AT$15,0))</f>
        <v>13212.196839573913</v>
      </c>
      <c r="AU65" s="95">
        <f>'Rent Roll'!$G$10*IF(AU58=0,IF('Rent Roll'!$N$10="NNN",'Rent Roll'!$F$10*AU$15,IF('Rent Roll'!$N$10="NNN capped",'Rent Roll'!$F$10*(AU$12+AU$13)+MIN('Rent Roll'!$F$10*AU$14,'Rent Roll'!$O$10*(1+Assumptions!$C$64)^(AU$8-'Rent Roll'!$P$10)*'Rent Roll'!$E$10/12),0)),IF(AND(AU58&lt;=3,AU59&gt;=0),'Rent Roll'!$F$10*AU$15,0))</f>
        <v>13212.196839573913</v>
      </c>
      <c r="AV65" s="95">
        <f>'Rent Roll'!$G$10*IF(AV58=0,IF('Rent Roll'!$N$10="NNN",'Rent Roll'!$F$10*AV$15,IF('Rent Roll'!$N$10="NNN capped",'Rent Roll'!$F$10*(AV$12+AV$13)+MIN('Rent Roll'!$F$10*AV$14,'Rent Roll'!$O$10*(1+Assumptions!$C$64)^(AV$8-'Rent Roll'!$P$10)*'Rent Roll'!$E$10/12),0)),IF(AND(AV58&lt;=3,AV59&gt;=0),'Rent Roll'!$F$10*AV$15,0))</f>
        <v>13212.196839573913</v>
      </c>
      <c r="AW65" s="95">
        <f>'Rent Roll'!$G$10*IF(AW58=0,IF('Rent Roll'!$N$10="NNN",'Rent Roll'!$F$10*AW$15,IF('Rent Roll'!$N$10="NNN capped",'Rent Roll'!$F$10*(AW$12+AW$13)+MIN('Rent Roll'!$F$10*AW$14,'Rent Roll'!$O$10*(1+Assumptions!$C$64)^(AW$8-'Rent Roll'!$P$10)*'Rent Roll'!$E$10/12),0)),IF(AND(AW58&lt;=3,AW59&gt;=0),'Rent Roll'!$F$10*AW$15,0))</f>
        <v>13212.196839573913</v>
      </c>
      <c r="AX65" s="95">
        <f>'Rent Roll'!$G$10*IF(AX58=0,IF('Rent Roll'!$N$10="NNN",'Rent Roll'!$F$10*AX$15,IF('Rent Roll'!$N$10="NNN capped",'Rent Roll'!$F$10*(AX$12+AX$13)+MIN('Rent Roll'!$F$10*AX$14,'Rent Roll'!$O$10*(1+Assumptions!$C$64)^(AX$8-'Rent Roll'!$P$10)*'Rent Roll'!$E$10/12),0)),IF(AND(AX58&lt;=3,AX59&gt;=0),'Rent Roll'!$F$10*AX$15,0))</f>
        <v>13212.196839573913</v>
      </c>
      <c r="AY65" s="95">
        <f>'Rent Roll'!$G$10*IF(AY58=0,IF('Rent Roll'!$N$10="NNN",'Rent Roll'!$F$10*AY$15,IF('Rent Roll'!$N$10="NNN capped",'Rent Roll'!$F$10*(AY$12+AY$13)+MIN('Rent Roll'!$F$10*AY$14,'Rent Roll'!$O$10*(1+Assumptions!$C$64)^(AY$8-'Rent Roll'!$P$10)*'Rent Roll'!$E$10/12),0)),IF(AND(AY58&lt;=3,AY59&gt;=0),'Rent Roll'!$F$10*AY$15,0))</f>
        <v>13212.196839573913</v>
      </c>
      <c r="AZ65" s="95">
        <f>'Rent Roll'!$G$10*IF(AZ58=0,IF('Rent Roll'!$N$10="NNN",'Rent Roll'!$F$10*AZ$15,IF('Rent Roll'!$N$10="NNN capped",'Rent Roll'!$F$10*(AZ$12+AZ$13)+MIN('Rent Roll'!$F$10*AZ$14,'Rent Roll'!$O$10*(1+Assumptions!$C$64)^(AZ$8-'Rent Roll'!$P$10)*'Rent Roll'!$E$10/12),0)),IF(AND(AZ58&lt;=3,AZ59&gt;=0),'Rent Roll'!$F$10*AZ$15,0))</f>
        <v>13212.196839573913</v>
      </c>
      <c r="BA65" s="95">
        <f>'Rent Roll'!$G$10*IF(BA58=0,IF('Rent Roll'!$N$10="NNN",'Rent Roll'!$F$10*BA$15,IF('Rent Roll'!$N$10="NNN capped",'Rent Roll'!$F$10*(BA$12+BA$13)+MIN('Rent Roll'!$F$10*BA$14,'Rent Roll'!$O$10*(1+Assumptions!$C$64)^(BA$8-'Rent Roll'!$P$10)*'Rent Roll'!$E$10/12),0)),IF(AND(BA58&lt;=3,BA59&gt;=0),'Rent Roll'!$F$10*BA$15,0))</f>
        <v>13212.196839573913</v>
      </c>
      <c r="BB65" s="95">
        <f>'Rent Roll'!$G$10*IF(BB58=0,IF('Rent Roll'!$N$10="NNN",'Rent Roll'!$F$10*BB$15,IF('Rent Roll'!$N$10="NNN capped",'Rent Roll'!$F$10*(BB$12+BB$13)+MIN('Rent Roll'!$F$10*BB$14,'Rent Roll'!$O$10*(1+Assumptions!$C$64)^(BB$8-'Rent Roll'!$P$10)*'Rent Roll'!$E$10/12),0)),IF(AND(BB58&lt;=3,BB59&gt;=0),'Rent Roll'!$F$10*BB$15,0))</f>
        <v>13212.196839573913</v>
      </c>
      <c r="BC65" s="95">
        <f>'Rent Roll'!$G$10*IF(BC58=0,IF('Rent Roll'!$N$10="NNN",'Rent Roll'!$F$10*BC$15,IF('Rent Roll'!$N$10="NNN capped",'Rent Roll'!$F$10*(BC$12+BC$13)+MIN('Rent Roll'!$F$10*BC$14,'Rent Roll'!$O$10*(1+Assumptions!$C$64)^(BC$8-'Rent Roll'!$P$10)*'Rent Roll'!$E$10/12),0)),IF(AND(BC58&lt;=3,BC59&gt;=0),'Rent Roll'!$F$10*BC$15,0))</f>
        <v>13212.196839573913</v>
      </c>
      <c r="BD65" s="95">
        <f>'Rent Roll'!$G$10*IF(BD58=0,IF('Rent Roll'!$N$10="NNN",'Rent Roll'!$F$10*BD$15,IF('Rent Roll'!$N$10="NNN capped",'Rent Roll'!$F$10*(BD$12+BD$13)+MIN('Rent Roll'!$F$10*BD$14,'Rent Roll'!$O$10*(1+Assumptions!$C$64)^(BD$8-'Rent Roll'!$P$10)*'Rent Roll'!$E$10/12),0)),IF(AND(BD58&lt;=3,BD59&gt;=0),'Rent Roll'!$F$10*BD$15,0))</f>
        <v>13516.28378823939</v>
      </c>
      <c r="BE65" s="95">
        <f>'Rent Roll'!$G$10*IF(BE58=0,IF('Rent Roll'!$N$10="NNN",'Rent Roll'!$F$10*BE$15,IF('Rent Roll'!$N$10="NNN capped",'Rent Roll'!$F$10*(BE$12+BE$13)+MIN('Rent Roll'!$F$10*BE$14,'Rent Roll'!$O$10*(1+Assumptions!$C$64)^(BE$8-'Rent Roll'!$P$10)*'Rent Roll'!$E$10/12),0)),IF(AND(BE58&lt;=3,BE59&gt;=0),'Rent Roll'!$F$10*BE$15,0))</f>
        <v>13516.28378823939</v>
      </c>
      <c r="BF65" s="95">
        <f>'Rent Roll'!$G$10*IF(BF58=0,IF('Rent Roll'!$N$10="NNN",'Rent Roll'!$F$10*BF$15,IF('Rent Roll'!$N$10="NNN capped",'Rent Roll'!$F$10*(BF$12+BF$13)+MIN('Rent Roll'!$F$10*BF$14,'Rent Roll'!$O$10*(1+Assumptions!$C$64)^(BF$8-'Rent Roll'!$P$10)*'Rent Roll'!$E$10/12),0)),IF(AND(BF58&lt;=3,BF59&gt;=0),'Rent Roll'!$F$10*BF$15,0))</f>
        <v>13516.28378823939</v>
      </c>
      <c r="BG65" s="95">
        <f>'Rent Roll'!$G$10*IF(BG58=0,IF('Rent Roll'!$N$10="NNN",'Rent Roll'!$F$10*BG$15,IF('Rent Roll'!$N$10="NNN capped",'Rent Roll'!$F$10*(BG$12+BG$13)+MIN('Rent Roll'!$F$10*BG$14,'Rent Roll'!$O$10*(1+Assumptions!$C$64)^(BG$8-'Rent Roll'!$P$10)*'Rent Roll'!$E$10/12),0)),IF(AND(BG58&lt;=3,BG59&gt;=0),'Rent Roll'!$F$10*BG$15,0))</f>
        <v>13516.28378823939</v>
      </c>
      <c r="BH65" s="95">
        <f>'Rent Roll'!$G$10*IF(BH58=0,IF('Rent Roll'!$N$10="NNN",'Rent Roll'!$F$10*BH$15,IF('Rent Roll'!$N$10="NNN capped",'Rent Roll'!$F$10*(BH$12+BH$13)+MIN('Rent Roll'!$F$10*BH$14,'Rent Roll'!$O$10*(1+Assumptions!$C$64)^(BH$8-'Rent Roll'!$P$10)*'Rent Roll'!$E$10/12),0)),IF(AND(BH58&lt;=3,BH59&gt;=0),'Rent Roll'!$F$10*BH$15,0))</f>
        <v>13516.28378823939</v>
      </c>
      <c r="BI65" s="95">
        <f>'Rent Roll'!$G$10*IF(BI58=0,IF('Rent Roll'!$N$10="NNN",'Rent Roll'!$F$10*BI$15,IF('Rent Roll'!$N$10="NNN capped",'Rent Roll'!$F$10*(BI$12+BI$13)+MIN('Rent Roll'!$F$10*BI$14,'Rent Roll'!$O$10*(1+Assumptions!$C$64)^(BI$8-'Rent Roll'!$P$10)*'Rent Roll'!$E$10/12),0)),IF(AND(BI58&lt;=3,BI59&gt;=0),'Rent Roll'!$F$10*BI$15,0))</f>
        <v>13516.28378823939</v>
      </c>
      <c r="BJ65" s="95">
        <f>'Rent Roll'!$G$10*IF(BJ58=0,IF('Rent Roll'!$N$10="NNN",'Rent Roll'!$F$10*BJ$15,IF('Rent Roll'!$N$10="NNN capped",'Rent Roll'!$F$10*(BJ$12+BJ$13)+MIN('Rent Roll'!$F$10*BJ$14,'Rent Roll'!$O$10*(1+Assumptions!$C$64)^(BJ$8-'Rent Roll'!$P$10)*'Rent Roll'!$E$10/12),0)),IF(AND(BJ58&lt;=3,BJ59&gt;=0),'Rent Roll'!$F$10*BJ$15,0))</f>
        <v>13516.28378823939</v>
      </c>
      <c r="BK65" s="95">
        <f>'Rent Roll'!$G$10*IF(BK58=0,IF('Rent Roll'!$N$10="NNN",'Rent Roll'!$F$10*BK$15,IF('Rent Roll'!$N$10="NNN capped",'Rent Roll'!$F$10*(BK$12+BK$13)+MIN('Rent Roll'!$F$10*BK$14,'Rent Roll'!$O$10*(1+Assumptions!$C$64)^(BK$8-'Rent Roll'!$P$10)*'Rent Roll'!$E$10/12),0)),IF(AND(BK58&lt;=3,BK59&gt;=0),'Rent Roll'!$F$10*BK$15,0))</f>
        <v>13516.28378823939</v>
      </c>
      <c r="BL65" s="95">
        <f>'Rent Roll'!$G$10*IF(BL58=0,IF('Rent Roll'!$N$10="NNN",'Rent Roll'!$F$10*BL$15,IF('Rent Roll'!$N$10="NNN capped",'Rent Roll'!$F$10*(BL$12+BL$13)+MIN('Rent Roll'!$F$10*BL$14,'Rent Roll'!$O$10*(1+Assumptions!$C$64)^(BL$8-'Rent Roll'!$P$10)*'Rent Roll'!$E$10/12),0)),IF(AND(BL58&lt;=3,BL59&gt;=0),'Rent Roll'!$F$10*BL$15,0))</f>
        <v>13516.28378823939</v>
      </c>
      <c r="BM65" s="95">
        <f>'Rent Roll'!$G$10*IF(BM58=0,IF('Rent Roll'!$N$10="NNN",'Rent Roll'!$F$10*BM$15,IF('Rent Roll'!$N$10="NNN capped",'Rent Roll'!$F$10*(BM$12+BM$13)+MIN('Rent Roll'!$F$10*BM$14,'Rent Roll'!$O$10*(1+Assumptions!$C$64)^(BM$8-'Rent Roll'!$P$10)*'Rent Roll'!$E$10/12),0)),IF(AND(BM58&lt;=3,BM59&gt;=0),'Rent Roll'!$F$10*BM$15,0))</f>
        <v>13516.28378823939</v>
      </c>
      <c r="BN65" s="95">
        <f>'Rent Roll'!$G$10*IF(BN58=0,IF('Rent Roll'!$N$10="NNN",'Rent Roll'!$F$10*BN$15,IF('Rent Roll'!$N$10="NNN capped",'Rent Roll'!$F$10*(BN$12+BN$13)+MIN('Rent Roll'!$F$10*BN$14,'Rent Roll'!$O$10*(1+Assumptions!$C$64)^(BN$8-'Rent Roll'!$P$10)*'Rent Roll'!$E$10/12),0)),IF(AND(BN58&lt;=3,BN59&gt;=0),'Rent Roll'!$F$10*BN$15,0))</f>
        <v>13516.28378823939</v>
      </c>
      <c r="BO65" s="95">
        <f>'Rent Roll'!$G$10*IF(BO58=0,IF('Rent Roll'!$N$10="NNN",'Rent Roll'!$F$10*BO$15,IF('Rent Roll'!$N$10="NNN capped",'Rent Roll'!$F$10*(BO$12+BO$13)+MIN('Rent Roll'!$F$10*BO$14,'Rent Roll'!$O$10*(1+Assumptions!$C$64)^(BO$8-'Rent Roll'!$P$10)*'Rent Roll'!$E$10/12),0)),IF(AND(BO58&lt;=3,BO59&gt;=0),'Rent Roll'!$F$10*BO$15,0))</f>
        <v>13516.28378823939</v>
      </c>
      <c r="BP65" s="95">
        <f>'Rent Roll'!$G$10*IF(BP58=0,IF('Rent Roll'!$N$10="NNN",'Rent Roll'!$F$10*BP$15,IF('Rent Roll'!$N$10="NNN capped",'Rent Roll'!$F$10*(BP$12+BP$13)+MIN('Rent Roll'!$F$10*BP$14,'Rent Roll'!$O$10*(1+Assumptions!$C$64)^(BP$8-'Rent Roll'!$P$10)*'Rent Roll'!$E$10/12),0)),IF(AND(BP58&lt;=3,BP59&gt;=0),'Rent Roll'!$F$10*BP$15,0))</f>
        <v>13827.6477662344</v>
      </c>
      <c r="BQ65" s="95">
        <f>'Rent Roll'!$G$10*IF(BQ58=0,IF('Rent Roll'!$N$10="NNN",'Rent Roll'!$F$10*BQ$15,IF('Rent Roll'!$N$10="NNN capped",'Rent Roll'!$F$10*(BQ$12+BQ$13)+MIN('Rent Roll'!$F$10*BQ$14,'Rent Roll'!$O$10*(1+Assumptions!$C$64)^(BQ$8-'Rent Roll'!$P$10)*'Rent Roll'!$E$10/12),0)),IF(AND(BQ58&lt;=3,BQ59&gt;=0),'Rent Roll'!$F$10*BQ$15,0))</f>
        <v>13827.6477662344</v>
      </c>
      <c r="BR65" s="95">
        <f>'Rent Roll'!$G$10*IF(BR58=0,IF('Rent Roll'!$N$10="NNN",'Rent Roll'!$F$10*BR$15,IF('Rent Roll'!$N$10="NNN capped",'Rent Roll'!$F$10*(BR$12+BR$13)+MIN('Rent Roll'!$F$10*BR$14,'Rent Roll'!$O$10*(1+Assumptions!$C$64)^(BR$8-'Rent Roll'!$P$10)*'Rent Roll'!$E$10/12),0)),IF(AND(BR58&lt;=3,BR59&gt;=0),'Rent Roll'!$F$10*BR$15,0))</f>
        <v>13827.6477662344</v>
      </c>
      <c r="BS65" s="95">
        <f>'Rent Roll'!$G$10*IF(BS58=0,IF('Rent Roll'!$N$10="NNN",'Rent Roll'!$F$10*BS$15,IF('Rent Roll'!$N$10="NNN capped",'Rent Roll'!$F$10*(BS$12+BS$13)+MIN('Rent Roll'!$F$10*BS$14,'Rent Roll'!$O$10*(1+Assumptions!$C$64)^(BS$8-'Rent Roll'!$P$10)*'Rent Roll'!$E$10/12),0)),IF(AND(BS58&lt;=3,BS59&gt;=0),'Rent Roll'!$F$10*BS$15,0))</f>
        <v>13827.6477662344</v>
      </c>
      <c r="BT65" s="95">
        <f>'Rent Roll'!$G$10*IF(BT58=0,IF('Rent Roll'!$N$10="NNN",'Rent Roll'!$F$10*BT$15,IF('Rent Roll'!$N$10="NNN capped",'Rent Roll'!$F$10*(BT$12+BT$13)+MIN('Rent Roll'!$F$10*BT$14,'Rent Roll'!$O$10*(1+Assumptions!$C$64)^(BT$8-'Rent Roll'!$P$10)*'Rent Roll'!$E$10/12),0)),IF(AND(BT58&lt;=3,BT59&gt;=0),'Rent Roll'!$F$10*BT$15,0))</f>
        <v>13827.6477662344</v>
      </c>
      <c r="BU65" s="95">
        <f>'Rent Roll'!$G$10*IF(BU58=0,IF('Rent Roll'!$N$10="NNN",'Rent Roll'!$F$10*BU$15,IF('Rent Roll'!$N$10="NNN capped",'Rent Roll'!$F$10*(BU$12+BU$13)+MIN('Rent Roll'!$F$10*BU$14,'Rent Roll'!$O$10*(1+Assumptions!$C$64)^(BU$8-'Rent Roll'!$P$10)*'Rent Roll'!$E$10/12),0)),IF(AND(BU58&lt;=3,BU59&gt;=0),'Rent Roll'!$F$10*BU$15,0))</f>
        <v>13827.6477662344</v>
      </c>
      <c r="BV65" s="95">
        <f>'Rent Roll'!$G$10*IF(BV58=0,IF('Rent Roll'!$N$10="NNN",'Rent Roll'!$F$10*BV$15,IF('Rent Roll'!$N$10="NNN capped",'Rent Roll'!$F$10*(BV$12+BV$13)+MIN('Rent Roll'!$F$10*BV$14,'Rent Roll'!$O$10*(1+Assumptions!$C$64)^(BV$8-'Rent Roll'!$P$10)*'Rent Roll'!$E$10/12),0)),IF(AND(BV58&lt;=3,BV59&gt;=0),'Rent Roll'!$F$10*BV$15,0))</f>
        <v>13827.6477662344</v>
      </c>
      <c r="BW65" s="95">
        <f>'Rent Roll'!$G$10*IF(BW58=0,IF('Rent Roll'!$N$10="NNN",'Rent Roll'!$F$10*BW$15,IF('Rent Roll'!$N$10="NNN capped",'Rent Roll'!$F$10*(BW$12+BW$13)+MIN('Rent Roll'!$F$10*BW$14,'Rent Roll'!$O$10*(1+Assumptions!$C$64)^(BW$8-'Rent Roll'!$P$10)*'Rent Roll'!$E$10/12),0)),IF(AND(BW58&lt;=3,BW59&gt;=0),'Rent Roll'!$F$10*BW$15,0))</f>
        <v>13827.6477662344</v>
      </c>
      <c r="BX65" s="95">
        <f>'Rent Roll'!$G$10*IF(BX58=0,IF('Rent Roll'!$N$10="NNN",'Rent Roll'!$F$10*BX$15,IF('Rent Roll'!$N$10="NNN capped",'Rent Roll'!$F$10*(BX$12+BX$13)+MIN('Rent Roll'!$F$10*BX$14,'Rent Roll'!$O$10*(1+Assumptions!$C$64)^(BX$8-'Rent Roll'!$P$10)*'Rent Roll'!$E$10/12),0)),IF(AND(BX58&lt;=3,BX59&gt;=0),'Rent Roll'!$F$10*BX$15,0))</f>
        <v>13827.6477662344</v>
      </c>
      <c r="BY65" s="95">
        <f>'Rent Roll'!$G$10*IF(BY58=0,IF('Rent Roll'!$N$10="NNN",'Rent Roll'!$F$10*BY$15,IF('Rent Roll'!$N$10="NNN capped",'Rent Roll'!$F$10*(BY$12+BY$13)+MIN('Rent Roll'!$F$10*BY$14,'Rent Roll'!$O$10*(1+Assumptions!$C$64)^(BY$8-'Rent Roll'!$P$10)*'Rent Roll'!$E$10/12),0)),IF(AND(BY58&lt;=3,BY59&gt;=0),'Rent Roll'!$F$10*BY$15,0))</f>
        <v>13827.6477662344</v>
      </c>
      <c r="BZ65" s="95">
        <f>'Rent Roll'!$G$10*IF(BZ58=0,IF('Rent Roll'!$N$10="NNN",'Rent Roll'!$F$10*BZ$15,IF('Rent Roll'!$N$10="NNN capped",'Rent Roll'!$F$10*(BZ$12+BZ$13)+MIN('Rent Roll'!$F$10*BZ$14,'Rent Roll'!$O$10*(1+Assumptions!$C$64)^(BZ$8-'Rent Roll'!$P$10)*'Rent Roll'!$E$10/12),0)),IF(AND(BZ58&lt;=3,BZ59&gt;=0),'Rent Roll'!$F$10*BZ$15,0))</f>
        <v>13827.6477662344</v>
      </c>
      <c r="CA65" s="95">
        <f>'Rent Roll'!$G$10*IF(CA58=0,IF('Rent Roll'!$N$10="NNN",'Rent Roll'!$F$10*CA$15,IF('Rent Roll'!$N$10="NNN capped",'Rent Roll'!$F$10*(CA$12+CA$13)+MIN('Rent Roll'!$F$10*CA$14,'Rent Roll'!$O$10*(1+Assumptions!$C$64)^(CA$8-'Rent Roll'!$P$10)*'Rent Roll'!$E$10/12),0)),IF(AND(CA58&lt;=3,CA59&gt;=0),'Rent Roll'!$F$10*CA$15,0))</f>
        <v>13827.6477662344</v>
      </c>
      <c r="CB65" s="95">
        <f>'Rent Roll'!$G$10*IF(CB58=0,IF('Rent Roll'!$N$10="NNN",'Rent Roll'!$F$10*CB$15,IF('Rent Roll'!$N$10="NNN capped",'Rent Roll'!$F$10*(CB$12+CB$13)+MIN('Rent Roll'!$F$10*CB$14,'Rent Roll'!$O$10*(1+Assumptions!$C$64)^(CB$8-'Rent Roll'!$P$10)*'Rent Roll'!$E$10/12),0)),IF(AND(CB58&lt;=3,CB59&gt;=0),'Rent Roll'!$F$10*CB$15,0))</f>
        <v>0</v>
      </c>
      <c r="CC65" s="95">
        <f>'Rent Roll'!$G$10*IF(CC58=0,IF('Rent Roll'!$N$10="NNN",'Rent Roll'!$F$10*CC$15,IF('Rent Roll'!$N$10="NNN capped",'Rent Roll'!$F$10*(CC$12+CC$13)+MIN('Rent Roll'!$F$10*CC$14,'Rent Roll'!$O$10*(1+Assumptions!$C$64)^(CC$8-'Rent Roll'!$P$10)*'Rent Roll'!$E$10/12),0)),IF(AND(CC58&lt;=3,CC59&gt;=0),'Rent Roll'!$F$10*CC$15,0))</f>
        <v>0</v>
      </c>
      <c r="CD65" s="95">
        <f>'Rent Roll'!$G$10*IF(CD58=0,IF('Rent Roll'!$N$10="NNN",'Rent Roll'!$F$10*CD$15,IF('Rent Roll'!$N$10="NNN capped",'Rent Roll'!$F$10*(CD$12+CD$13)+MIN('Rent Roll'!$F$10*CD$14,'Rent Roll'!$O$10*(1+Assumptions!$C$64)^(CD$8-'Rent Roll'!$P$10)*'Rent Roll'!$E$10/12),0)),IF(AND(CD58&lt;=3,CD59&gt;=0),'Rent Roll'!$F$10*CD$15,0))</f>
        <v>14146.470172856214</v>
      </c>
      <c r="CE65" s="95">
        <f>'Rent Roll'!$G$10*IF(CE58=0,IF('Rent Roll'!$N$10="NNN",'Rent Roll'!$F$10*CE$15,IF('Rent Roll'!$N$10="NNN capped",'Rent Roll'!$F$10*(CE$12+CE$13)+MIN('Rent Roll'!$F$10*CE$14,'Rent Roll'!$O$10*(1+Assumptions!$C$64)^(CE$8-'Rent Roll'!$P$10)*'Rent Roll'!$E$10/12),0)),IF(AND(CE58&lt;=3,CE59&gt;=0),'Rent Roll'!$F$10*CE$15,0))</f>
        <v>14146.470172856214</v>
      </c>
      <c r="CF65" s="95">
        <f>'Rent Roll'!$G$10*IF(CF58=0,IF('Rent Roll'!$N$10="NNN",'Rent Roll'!$F$10*CF$15,IF('Rent Roll'!$N$10="NNN capped",'Rent Roll'!$F$10*(CF$12+CF$13)+MIN('Rent Roll'!$F$10*CF$14,'Rent Roll'!$O$10*(1+Assumptions!$C$64)^(CF$8-'Rent Roll'!$P$10)*'Rent Roll'!$E$10/12),0)),IF(AND(CF58&lt;=3,CF59&gt;=0),'Rent Roll'!$F$10*CF$15,0))</f>
        <v>14146.470172856214</v>
      </c>
      <c r="CG65" s="95">
        <f>'Rent Roll'!$G$10*IF(CG58=0,IF('Rent Roll'!$N$10="NNN",'Rent Roll'!$F$10*CG$15,IF('Rent Roll'!$N$10="NNN capped",'Rent Roll'!$F$10*(CG$12+CG$13)+MIN('Rent Roll'!$F$10*CG$14,'Rent Roll'!$O$10*(1+Assumptions!$C$64)^(CG$8-'Rent Roll'!$P$10)*'Rent Roll'!$E$10/12),0)),IF(AND(CG58&lt;=3,CG59&gt;=0),'Rent Roll'!$F$10*CG$15,0))</f>
        <v>14146.470172856214</v>
      </c>
      <c r="CH65" s="95">
        <f>'Rent Roll'!$G$10*IF(CH58=0,IF('Rent Roll'!$N$10="NNN",'Rent Roll'!$F$10*CH$15,IF('Rent Roll'!$N$10="NNN capped",'Rent Roll'!$F$10*(CH$12+CH$13)+MIN('Rent Roll'!$F$10*CH$14,'Rent Roll'!$O$10*(1+Assumptions!$C$64)^(CH$8-'Rent Roll'!$P$10)*'Rent Roll'!$E$10/12),0)),IF(AND(CH58&lt;=3,CH59&gt;=0),'Rent Roll'!$F$10*CH$15,0))</f>
        <v>14146.470172856214</v>
      </c>
      <c r="CI65" s="95">
        <f>'Rent Roll'!$G$10*IF(CI58=0,IF('Rent Roll'!$N$10="NNN",'Rent Roll'!$F$10*CI$15,IF('Rent Roll'!$N$10="NNN capped",'Rent Roll'!$F$10*(CI$12+CI$13)+MIN('Rent Roll'!$F$10*CI$14,'Rent Roll'!$O$10*(1+Assumptions!$C$64)^(CI$8-'Rent Roll'!$P$10)*'Rent Roll'!$E$10/12),0)),IF(AND(CI58&lt;=3,CI59&gt;=0),'Rent Roll'!$F$10*CI$15,0))</f>
        <v>14146.470172856214</v>
      </c>
      <c r="CJ65" s="95">
        <f>'Rent Roll'!$G$10*IF(CJ58=0,IF('Rent Roll'!$N$10="NNN",'Rent Roll'!$F$10*CJ$15,IF('Rent Roll'!$N$10="NNN capped",'Rent Roll'!$F$10*(CJ$12+CJ$13)+MIN('Rent Roll'!$F$10*CJ$14,'Rent Roll'!$O$10*(1+Assumptions!$C$64)^(CJ$8-'Rent Roll'!$P$10)*'Rent Roll'!$E$10/12),0)),IF(AND(CJ58&lt;=3,CJ59&gt;=0),'Rent Roll'!$F$10*CJ$15,0))</f>
        <v>14146.470172856214</v>
      </c>
      <c r="CK65" s="95">
        <f>'Rent Roll'!$G$10*IF(CK58=0,IF('Rent Roll'!$N$10="NNN",'Rent Roll'!$F$10*CK$15,IF('Rent Roll'!$N$10="NNN capped",'Rent Roll'!$F$10*(CK$12+CK$13)+MIN('Rent Roll'!$F$10*CK$14,'Rent Roll'!$O$10*(1+Assumptions!$C$64)^(CK$8-'Rent Roll'!$P$10)*'Rent Roll'!$E$10/12),0)),IF(AND(CK58&lt;=3,CK59&gt;=0),'Rent Roll'!$F$10*CK$15,0))</f>
        <v>14146.470172856214</v>
      </c>
      <c r="CL65" s="95">
        <f>'Rent Roll'!$G$10*IF(CL58=0,IF('Rent Roll'!$N$10="NNN",'Rent Roll'!$F$10*CL$15,IF('Rent Roll'!$N$10="NNN capped",'Rent Roll'!$F$10*(CL$12+CL$13)+MIN('Rent Roll'!$F$10*CL$14,'Rent Roll'!$O$10*(1+Assumptions!$C$64)^(CL$8-'Rent Roll'!$P$10)*'Rent Roll'!$E$10/12),0)),IF(AND(CL58&lt;=3,CL59&gt;=0),'Rent Roll'!$F$10*CL$15,0))</f>
        <v>14146.470172856214</v>
      </c>
      <c r="CM65" s="95">
        <f>'Rent Roll'!$G$10*IF(CM58=0,IF('Rent Roll'!$N$10="NNN",'Rent Roll'!$F$10*CM$15,IF('Rent Roll'!$N$10="NNN capped",'Rent Roll'!$F$10*(CM$12+CM$13)+MIN('Rent Roll'!$F$10*CM$14,'Rent Roll'!$O$10*(1+Assumptions!$C$64)^(CM$8-'Rent Roll'!$P$10)*'Rent Roll'!$E$10/12),0)),IF(AND(CM58&lt;=3,CM59&gt;=0),'Rent Roll'!$F$10*CM$15,0))</f>
        <v>14146.470172856214</v>
      </c>
      <c r="CN65" s="95">
        <f>'Rent Roll'!$G$10*IF(CN58=0,IF('Rent Roll'!$N$10="NNN",'Rent Roll'!$F$10*CN$15,IF('Rent Roll'!$N$10="NNN capped",'Rent Roll'!$F$10*(CN$12+CN$13)+MIN('Rent Roll'!$F$10*CN$14,'Rent Roll'!$O$10*(1+Assumptions!$C$64)^(CN$8-'Rent Roll'!$P$10)*'Rent Roll'!$E$10/12),0)),IF(AND(CN58&lt;=3,CN59&gt;=0),'Rent Roll'!$F$10*CN$15,0))</f>
        <v>14472.93711114938</v>
      </c>
      <c r="CO65" s="95">
        <f>'Rent Roll'!$G$10*IF(CO58=0,IF('Rent Roll'!$N$10="NNN",'Rent Roll'!$F$10*CO$15,IF('Rent Roll'!$N$10="NNN capped",'Rent Roll'!$F$10*(CO$12+CO$13)+MIN('Rent Roll'!$F$10*CO$14,'Rent Roll'!$O$10*(1+Assumptions!$C$64)^(CO$8-'Rent Roll'!$P$10)*'Rent Roll'!$E$10/12),0)),IF(AND(CO58&lt;=3,CO59&gt;=0),'Rent Roll'!$F$10*CO$15,0))</f>
        <v>14472.93711114938</v>
      </c>
      <c r="CP65" s="95">
        <f>'Rent Roll'!$G$10*IF(CP58=0,IF('Rent Roll'!$N$10="NNN",'Rent Roll'!$F$10*CP$15,IF('Rent Roll'!$N$10="NNN capped",'Rent Roll'!$F$10*(CP$12+CP$13)+MIN('Rent Roll'!$F$10*CP$14,'Rent Roll'!$O$10*(1+Assumptions!$C$64)^(CP$8-'Rent Roll'!$P$10)*'Rent Roll'!$E$10/12),0)),IF(AND(CP58&lt;=3,CP59&gt;=0),'Rent Roll'!$F$10*CP$15,0))</f>
        <v>14472.93711114938</v>
      </c>
      <c r="CQ65" s="95">
        <f>'Rent Roll'!$G$10*IF(CQ58=0,IF('Rent Roll'!$N$10="NNN",'Rent Roll'!$F$10*CQ$15,IF('Rent Roll'!$N$10="NNN capped",'Rent Roll'!$F$10*(CQ$12+CQ$13)+MIN('Rent Roll'!$F$10*CQ$14,'Rent Roll'!$O$10*(1+Assumptions!$C$64)^(CQ$8-'Rent Roll'!$P$10)*'Rent Roll'!$E$10/12),0)),IF(AND(CQ58&lt;=3,CQ59&gt;=0),'Rent Roll'!$F$10*CQ$15,0))</f>
        <v>14472.93711114938</v>
      </c>
      <c r="CR65" s="95">
        <f>'Rent Roll'!$G$10*IF(CR58=0,IF('Rent Roll'!$N$10="NNN",'Rent Roll'!$F$10*CR$15,IF('Rent Roll'!$N$10="NNN capped",'Rent Roll'!$F$10*(CR$12+CR$13)+MIN('Rent Roll'!$F$10*CR$14,'Rent Roll'!$O$10*(1+Assumptions!$C$64)^(CR$8-'Rent Roll'!$P$10)*'Rent Roll'!$E$10/12),0)),IF(AND(CR58&lt;=3,CR59&gt;=0),'Rent Roll'!$F$10*CR$15,0))</f>
        <v>14472.93711114938</v>
      </c>
      <c r="CS65" s="95">
        <f>'Rent Roll'!$G$10*IF(CS58=0,IF('Rent Roll'!$N$10="NNN",'Rent Roll'!$F$10*CS$15,IF('Rent Roll'!$N$10="NNN capped",'Rent Roll'!$F$10*(CS$12+CS$13)+MIN('Rent Roll'!$F$10*CS$14,'Rent Roll'!$O$10*(1+Assumptions!$C$64)^(CS$8-'Rent Roll'!$P$10)*'Rent Roll'!$E$10/12),0)),IF(AND(CS58&lt;=3,CS59&gt;=0),'Rent Roll'!$F$10*CS$15,0))</f>
        <v>14472.93711114938</v>
      </c>
      <c r="CT65" s="95">
        <f>'Rent Roll'!$G$10*IF(CT58=0,IF('Rent Roll'!$N$10="NNN",'Rent Roll'!$F$10*CT$15,IF('Rent Roll'!$N$10="NNN capped",'Rent Roll'!$F$10*(CT$12+CT$13)+MIN('Rent Roll'!$F$10*CT$14,'Rent Roll'!$O$10*(1+Assumptions!$C$64)^(CT$8-'Rent Roll'!$P$10)*'Rent Roll'!$E$10/12),0)),IF(AND(CT58&lt;=3,CT59&gt;=0),'Rent Roll'!$F$10*CT$15,0))</f>
        <v>14472.93711114938</v>
      </c>
      <c r="CU65" s="95">
        <f>'Rent Roll'!$G$10*IF(CU58=0,IF('Rent Roll'!$N$10="NNN",'Rent Roll'!$F$10*CU$15,IF('Rent Roll'!$N$10="NNN capped",'Rent Roll'!$F$10*(CU$12+CU$13)+MIN('Rent Roll'!$F$10*CU$14,'Rent Roll'!$O$10*(1+Assumptions!$C$64)^(CU$8-'Rent Roll'!$P$10)*'Rent Roll'!$E$10/12),0)),IF(AND(CU58&lt;=3,CU59&gt;=0),'Rent Roll'!$F$10*CU$15,0))</f>
        <v>14472.93711114938</v>
      </c>
      <c r="CV65" s="95">
        <f>'Rent Roll'!$G$10*IF(CV58=0,IF('Rent Roll'!$N$10="NNN",'Rent Roll'!$F$10*CV$15,IF('Rent Roll'!$N$10="NNN capped",'Rent Roll'!$F$10*(CV$12+CV$13)+MIN('Rent Roll'!$F$10*CV$14,'Rent Roll'!$O$10*(1+Assumptions!$C$64)^(CV$8-'Rent Roll'!$P$10)*'Rent Roll'!$E$10/12),0)),IF(AND(CV58&lt;=3,CV59&gt;=0),'Rent Roll'!$F$10*CV$15,0))</f>
        <v>14472.93711114938</v>
      </c>
      <c r="CW65" s="95">
        <f>'Rent Roll'!$G$10*IF(CW58=0,IF('Rent Roll'!$N$10="NNN",'Rent Roll'!$F$10*CW$15,IF('Rent Roll'!$N$10="NNN capped",'Rent Roll'!$F$10*(CW$12+CW$13)+MIN('Rent Roll'!$F$10*CW$14,'Rent Roll'!$O$10*(1+Assumptions!$C$64)^(CW$8-'Rent Roll'!$P$10)*'Rent Roll'!$E$10/12),0)),IF(AND(CW58&lt;=3,CW59&gt;=0),'Rent Roll'!$F$10*CW$15,0))</f>
        <v>14472.93711114938</v>
      </c>
      <c r="CX65" s="95">
        <f>'Rent Roll'!$G$10*IF(CX58=0,IF('Rent Roll'!$N$10="NNN",'Rent Roll'!$F$10*CX$15,IF('Rent Roll'!$N$10="NNN capped",'Rent Roll'!$F$10*(CX$12+CX$13)+MIN('Rent Roll'!$F$10*CX$14,'Rent Roll'!$O$10*(1+Assumptions!$C$64)^(CX$8-'Rent Roll'!$P$10)*'Rent Roll'!$E$10/12),0)),IF(AND(CX58&lt;=3,CX59&gt;=0),'Rent Roll'!$F$10*CX$15,0))</f>
        <v>14472.93711114938</v>
      </c>
      <c r="CY65" s="95">
        <f>'Rent Roll'!$G$10*IF(CY58=0,IF('Rent Roll'!$N$10="NNN",'Rent Roll'!$F$10*CY$15,IF('Rent Roll'!$N$10="NNN capped",'Rent Roll'!$F$10*(CY$12+CY$13)+MIN('Rent Roll'!$F$10*CY$14,'Rent Roll'!$O$10*(1+Assumptions!$C$64)^(CY$8-'Rent Roll'!$P$10)*'Rent Roll'!$E$10/12),0)),IF(AND(CY58&lt;=3,CY59&gt;=0),'Rent Roll'!$F$10*CY$15,0))</f>
        <v>14472.93711114938</v>
      </c>
      <c r="CZ65" s="95">
        <f>'Rent Roll'!$G$10*IF(CZ58=0,IF('Rent Roll'!$N$10="NNN",'Rent Roll'!$F$10*CZ$15,IF('Rent Roll'!$N$10="NNN capped",'Rent Roll'!$F$10*(CZ$12+CZ$13)+MIN('Rent Roll'!$F$10*CZ$14,'Rent Roll'!$O$10*(1+Assumptions!$C$64)^(CZ$8-'Rent Roll'!$P$10)*'Rent Roll'!$E$10/12),0)),IF(AND(CZ58&lt;=3,CZ59&gt;=0),'Rent Roll'!$F$10*CZ$15,0))</f>
        <v>14807.239514253492</v>
      </c>
      <c r="DA65" s="95">
        <f>'Rent Roll'!$G$10*IF(DA58=0,IF('Rent Roll'!$N$10="NNN",'Rent Roll'!$F$10*DA$15,IF('Rent Roll'!$N$10="NNN capped",'Rent Roll'!$F$10*(DA$12+DA$13)+MIN('Rent Roll'!$F$10*DA$14,'Rent Roll'!$O$10*(1+Assumptions!$C$64)^(DA$8-'Rent Roll'!$P$10)*'Rent Roll'!$E$10/12),0)),IF(AND(DA58&lt;=3,DA59&gt;=0),'Rent Roll'!$F$10*DA$15,0))</f>
        <v>14807.239514253492</v>
      </c>
      <c r="DB65" s="95">
        <f>'Rent Roll'!$G$10*IF(DB58=0,IF('Rent Roll'!$N$10="NNN",'Rent Roll'!$F$10*DB$15,IF('Rent Roll'!$N$10="NNN capped",'Rent Roll'!$F$10*(DB$12+DB$13)+MIN('Rent Roll'!$F$10*DB$14,'Rent Roll'!$O$10*(1+Assumptions!$C$64)^(DB$8-'Rent Roll'!$P$10)*'Rent Roll'!$E$10/12),0)),IF(AND(DB58&lt;=3,DB59&gt;=0),'Rent Roll'!$F$10*DB$15,0))</f>
        <v>14807.239514253492</v>
      </c>
      <c r="DC65" s="95">
        <f>'Rent Roll'!$G$10*IF(DC58=0,IF('Rent Roll'!$N$10="NNN",'Rent Roll'!$F$10*DC$15,IF('Rent Roll'!$N$10="NNN capped",'Rent Roll'!$F$10*(DC$12+DC$13)+MIN('Rent Roll'!$F$10*DC$14,'Rent Roll'!$O$10*(1+Assumptions!$C$64)^(DC$8-'Rent Roll'!$P$10)*'Rent Roll'!$E$10/12),0)),IF(AND(DC58&lt;=3,DC59&gt;=0),'Rent Roll'!$F$10*DC$15,0))</f>
        <v>14807.239514253492</v>
      </c>
      <c r="DD65" s="95">
        <f>'Rent Roll'!$G$10*IF(DD58=0,IF('Rent Roll'!$N$10="NNN",'Rent Roll'!$F$10*DD$15,IF('Rent Roll'!$N$10="NNN capped",'Rent Roll'!$F$10*(DD$12+DD$13)+MIN('Rent Roll'!$F$10*DD$14,'Rent Roll'!$O$10*(1+Assumptions!$C$64)^(DD$8-'Rent Roll'!$P$10)*'Rent Roll'!$E$10/12),0)),IF(AND(DD58&lt;=3,DD59&gt;=0),'Rent Roll'!$F$10*DD$15,0))</f>
        <v>14807.239514253492</v>
      </c>
      <c r="DE65" s="95">
        <f>'Rent Roll'!$G$10*IF(DE58=0,IF('Rent Roll'!$N$10="NNN",'Rent Roll'!$F$10*DE$15,IF('Rent Roll'!$N$10="NNN capped",'Rent Roll'!$F$10*(DE$12+DE$13)+MIN('Rent Roll'!$F$10*DE$14,'Rent Roll'!$O$10*(1+Assumptions!$C$64)^(DE$8-'Rent Roll'!$P$10)*'Rent Roll'!$E$10/12),0)),IF(AND(DE58&lt;=3,DE59&gt;=0),'Rent Roll'!$F$10*DE$15,0))</f>
        <v>14807.239514253492</v>
      </c>
      <c r="DF65" s="95">
        <f>'Rent Roll'!$G$10*IF(DF58=0,IF('Rent Roll'!$N$10="NNN",'Rent Roll'!$F$10*DF$15,IF('Rent Roll'!$N$10="NNN capped",'Rent Roll'!$F$10*(DF$12+DF$13)+MIN('Rent Roll'!$F$10*DF$14,'Rent Roll'!$O$10*(1+Assumptions!$C$64)^(DF$8-'Rent Roll'!$P$10)*'Rent Roll'!$E$10/12),0)),IF(AND(DF58&lt;=3,DF59&gt;=0),'Rent Roll'!$F$10*DF$15,0))</f>
        <v>14807.239514253492</v>
      </c>
      <c r="DG65" s="95">
        <f>'Rent Roll'!$G$10*IF(DG58=0,IF('Rent Roll'!$N$10="NNN",'Rent Roll'!$F$10*DG$15,IF('Rent Roll'!$N$10="NNN capped",'Rent Roll'!$F$10*(DG$12+DG$13)+MIN('Rent Roll'!$F$10*DG$14,'Rent Roll'!$O$10*(1+Assumptions!$C$64)^(DG$8-'Rent Roll'!$P$10)*'Rent Roll'!$E$10/12),0)),IF(AND(DG58&lt;=3,DG59&gt;=0),'Rent Roll'!$F$10*DG$15,0))</f>
        <v>14807.239514253492</v>
      </c>
      <c r="DH65" s="95">
        <f>'Rent Roll'!$G$10*IF(DH58=0,IF('Rent Roll'!$N$10="NNN",'Rent Roll'!$F$10*DH$15,IF('Rent Roll'!$N$10="NNN capped",'Rent Roll'!$F$10*(DH$12+DH$13)+MIN('Rent Roll'!$F$10*DH$14,'Rent Roll'!$O$10*(1+Assumptions!$C$64)^(DH$8-'Rent Roll'!$P$10)*'Rent Roll'!$E$10/12),0)),IF(AND(DH58&lt;=3,DH59&gt;=0),'Rent Roll'!$F$10*DH$15,0))</f>
        <v>14807.239514253492</v>
      </c>
      <c r="DI65" s="95">
        <f>'Rent Roll'!$G$10*IF(DI58=0,IF('Rent Roll'!$N$10="NNN",'Rent Roll'!$F$10*DI$15,IF('Rent Roll'!$N$10="NNN capped",'Rent Roll'!$F$10*(DI$12+DI$13)+MIN('Rent Roll'!$F$10*DI$14,'Rent Roll'!$O$10*(1+Assumptions!$C$64)^(DI$8-'Rent Roll'!$P$10)*'Rent Roll'!$E$10/12),0)),IF(AND(DI58&lt;=3,DI59&gt;=0),'Rent Roll'!$F$10*DI$15,0))</f>
        <v>14807.239514253492</v>
      </c>
      <c r="DJ65" s="95">
        <f>'Rent Roll'!$G$10*IF(DJ58=0,IF('Rent Roll'!$N$10="NNN",'Rent Roll'!$F$10*DJ$15,IF('Rent Roll'!$N$10="NNN capped",'Rent Roll'!$F$10*(DJ$12+DJ$13)+MIN('Rent Roll'!$F$10*DJ$14,'Rent Roll'!$O$10*(1+Assumptions!$C$64)^(DJ$8-'Rent Roll'!$P$10)*'Rent Roll'!$E$10/12),0)),IF(AND(DJ58&lt;=3,DJ59&gt;=0),'Rent Roll'!$F$10*DJ$15,0))</f>
        <v>14807.239514253492</v>
      </c>
      <c r="DK65" s="95">
        <f>'Rent Roll'!$G$10*IF(DK58=0,IF('Rent Roll'!$N$10="NNN",'Rent Roll'!$F$10*DK$15,IF('Rent Roll'!$N$10="NNN capped",'Rent Roll'!$F$10*(DK$12+DK$13)+MIN('Rent Roll'!$F$10*DK$14,'Rent Roll'!$O$10*(1+Assumptions!$C$64)^(DK$8-'Rent Roll'!$P$10)*'Rent Roll'!$E$10/12),0)),IF(AND(DK58&lt;=3,DK59&gt;=0),'Rent Roll'!$F$10*DK$15,0))</f>
        <v>14807.239514253492</v>
      </c>
      <c r="DL65" s="95">
        <f>'Rent Roll'!$G$10*IF(DL58=0,IF('Rent Roll'!$N$10="NNN",'Rent Roll'!$F$10*DL$15,IF('Rent Roll'!$N$10="NNN capped",'Rent Roll'!$F$10*(DL$12+DL$13)+MIN('Rent Roll'!$F$10*DL$14,'Rent Roll'!$O$10*(1+Assumptions!$C$64)^(DL$8-'Rent Roll'!$P$10)*'Rent Roll'!$E$10/12),0)),IF(AND(DL58&lt;=3,DL59&gt;=0),'Rent Roll'!$F$10*DL$15,0))</f>
        <v>15149.573275246115</v>
      </c>
      <c r="DM65" s="95">
        <f>'Rent Roll'!$G$10*IF(DM58=0,IF('Rent Roll'!$N$10="NNN",'Rent Roll'!$F$10*DM$15,IF('Rent Roll'!$N$10="NNN capped",'Rent Roll'!$F$10*(DM$12+DM$13)+MIN('Rent Roll'!$F$10*DM$14,'Rent Roll'!$O$10*(1+Assumptions!$C$64)^(DM$8-'Rent Roll'!$P$10)*'Rent Roll'!$E$10/12),0)),IF(AND(DM58&lt;=3,DM59&gt;=0),'Rent Roll'!$F$10*DM$15,0))</f>
        <v>15149.573275246115</v>
      </c>
      <c r="DN65" s="95">
        <f>'Rent Roll'!$G$10*IF(DN58=0,IF('Rent Roll'!$N$10="NNN",'Rent Roll'!$F$10*DN$15,IF('Rent Roll'!$N$10="NNN capped",'Rent Roll'!$F$10*(DN$12+DN$13)+MIN('Rent Roll'!$F$10*DN$14,'Rent Roll'!$O$10*(1+Assumptions!$C$64)^(DN$8-'Rent Roll'!$P$10)*'Rent Roll'!$E$10/12),0)),IF(AND(DN58&lt;=3,DN59&gt;=0),'Rent Roll'!$F$10*DN$15,0))</f>
        <v>15149.573275246115</v>
      </c>
      <c r="DO65" s="95">
        <f>'Rent Roll'!$G$10*IF(DO58=0,IF('Rent Roll'!$N$10="NNN",'Rent Roll'!$F$10*DO$15,IF('Rent Roll'!$N$10="NNN capped",'Rent Roll'!$F$10*(DO$12+DO$13)+MIN('Rent Roll'!$F$10*DO$14,'Rent Roll'!$O$10*(1+Assumptions!$C$64)^(DO$8-'Rent Roll'!$P$10)*'Rent Roll'!$E$10/12),0)),IF(AND(DO58&lt;=3,DO59&gt;=0),'Rent Roll'!$F$10*DO$15,0))</f>
        <v>15149.573275246115</v>
      </c>
      <c r="DP65" s="95">
        <f>'Rent Roll'!$G$10*IF(DP58=0,IF('Rent Roll'!$N$10="NNN",'Rent Roll'!$F$10*DP$15,IF('Rent Roll'!$N$10="NNN capped",'Rent Roll'!$F$10*(DP$12+DP$13)+MIN('Rent Roll'!$F$10*DP$14,'Rent Roll'!$O$10*(1+Assumptions!$C$64)^(DP$8-'Rent Roll'!$P$10)*'Rent Roll'!$E$10/12),0)),IF(AND(DP58&lt;=3,DP59&gt;=0),'Rent Roll'!$F$10*DP$15,0))</f>
        <v>15149.573275246115</v>
      </c>
      <c r="DQ65" s="95">
        <f>'Rent Roll'!$G$10*IF(DQ58=0,IF('Rent Roll'!$N$10="NNN",'Rent Roll'!$F$10*DQ$15,IF('Rent Roll'!$N$10="NNN capped",'Rent Roll'!$F$10*(DQ$12+DQ$13)+MIN('Rent Roll'!$F$10*DQ$14,'Rent Roll'!$O$10*(1+Assumptions!$C$64)^(DQ$8-'Rent Roll'!$P$10)*'Rent Roll'!$E$10/12),0)),IF(AND(DQ58&lt;=3,DQ59&gt;=0),'Rent Roll'!$F$10*DQ$15,0))</f>
        <v>15149.573275246115</v>
      </c>
      <c r="DR65" s="95">
        <f>'Rent Roll'!$G$10*IF(DR58=0,IF('Rent Roll'!$N$10="NNN",'Rent Roll'!$F$10*DR$15,IF('Rent Roll'!$N$10="NNN capped",'Rent Roll'!$F$10*(DR$12+DR$13)+MIN('Rent Roll'!$F$10*DR$14,'Rent Roll'!$O$10*(1+Assumptions!$C$64)^(DR$8-'Rent Roll'!$P$10)*'Rent Roll'!$E$10/12),0)),IF(AND(DR58&lt;=3,DR59&gt;=0),'Rent Roll'!$F$10*DR$15,0))</f>
        <v>15149.573275246115</v>
      </c>
      <c r="DS65" s="95">
        <f>'Rent Roll'!$G$10*IF(DS58=0,IF('Rent Roll'!$N$10="NNN",'Rent Roll'!$F$10*DS$15,IF('Rent Roll'!$N$10="NNN capped",'Rent Roll'!$F$10*(DS$12+DS$13)+MIN('Rent Roll'!$F$10*DS$14,'Rent Roll'!$O$10*(1+Assumptions!$C$64)^(DS$8-'Rent Roll'!$P$10)*'Rent Roll'!$E$10/12),0)),IF(AND(DS58&lt;=3,DS59&gt;=0),'Rent Roll'!$F$10*DS$15,0))</f>
        <v>15149.573275246115</v>
      </c>
      <c r="DT65" s="95">
        <f>'Rent Roll'!$G$10*IF(DT58=0,IF('Rent Roll'!$N$10="NNN",'Rent Roll'!$F$10*DT$15,IF('Rent Roll'!$N$10="NNN capped",'Rent Roll'!$F$10*(DT$12+DT$13)+MIN('Rent Roll'!$F$10*DT$14,'Rent Roll'!$O$10*(1+Assumptions!$C$64)^(DT$8-'Rent Roll'!$P$10)*'Rent Roll'!$E$10/12),0)),IF(AND(DT58&lt;=3,DT59&gt;=0),'Rent Roll'!$F$10*DT$15,0))</f>
        <v>15149.573275246115</v>
      </c>
      <c r="DU65" s="95">
        <f>'Rent Roll'!$G$10*IF(DU58=0,IF('Rent Roll'!$N$10="NNN",'Rent Roll'!$F$10*DU$15,IF('Rent Roll'!$N$10="NNN capped",'Rent Roll'!$F$10*(DU$12+DU$13)+MIN('Rent Roll'!$F$10*DU$14,'Rent Roll'!$O$10*(1+Assumptions!$C$64)^(DU$8-'Rent Roll'!$P$10)*'Rent Roll'!$E$10/12),0)),IF(AND(DU58&lt;=3,DU59&gt;=0),'Rent Roll'!$F$10*DU$15,0))</f>
        <v>15149.573275246115</v>
      </c>
      <c r="DV65" s="95">
        <f>'Rent Roll'!$G$10*IF(DV58=0,IF('Rent Roll'!$N$10="NNN",'Rent Roll'!$F$10*DV$15,IF('Rent Roll'!$N$10="NNN capped",'Rent Roll'!$F$10*(DV$12+DV$13)+MIN('Rent Roll'!$F$10*DV$14,'Rent Roll'!$O$10*(1+Assumptions!$C$64)^(DV$8-'Rent Roll'!$P$10)*'Rent Roll'!$E$10/12),0)),IF(AND(DV58&lt;=3,DV59&gt;=0),'Rent Roll'!$F$10*DV$15,0))</f>
        <v>15149.573275246115</v>
      </c>
      <c r="DW65" s="95">
        <f>'Rent Roll'!$G$10*IF(DW58=0,IF('Rent Roll'!$N$10="NNN",'Rent Roll'!$F$10*DW$15,IF('Rent Roll'!$N$10="NNN capped",'Rent Roll'!$F$10*(DW$12+DW$13)+MIN('Rent Roll'!$F$10*DW$14,'Rent Roll'!$O$10*(1+Assumptions!$C$64)^(DW$8-'Rent Roll'!$P$10)*'Rent Roll'!$E$10/12),0)),IF(AND(DW58&lt;=3,DW59&gt;=0),'Rent Roll'!$F$10*DW$15,0))</f>
        <v>15149.573275246115</v>
      </c>
      <c r="DX65" s="95">
        <f>'Rent Roll'!$G$10*IF(DX58=0,IF('Rent Roll'!$N$10="NNN",'Rent Roll'!$F$10*DX$15,IF('Rent Roll'!$N$10="NNN capped",'Rent Roll'!$F$10*(DX$12+DX$13)+MIN('Rent Roll'!$F$10*DX$14,'Rent Roll'!$O$10*(1+Assumptions!$C$64)^(DX$8-'Rent Roll'!$P$10)*'Rent Roll'!$E$10/12),0)),IF(AND(DX58&lt;=3,DX59&gt;=0),'Rent Roll'!$F$10*DX$15,0))</f>
        <v>15500.139380579822</v>
      </c>
      <c r="DY65" s="95">
        <f>'Rent Roll'!$G$10*IF(DY58=0,IF('Rent Roll'!$N$10="NNN",'Rent Roll'!$F$10*DY$15,IF('Rent Roll'!$N$10="NNN capped",'Rent Roll'!$F$10*(DY$12+DY$13)+MIN('Rent Roll'!$F$10*DY$14,'Rent Roll'!$O$10*(1+Assumptions!$C$64)^(DY$8-'Rent Roll'!$P$10)*'Rent Roll'!$E$10/12),0)),IF(AND(DY58&lt;=3,DY59&gt;=0),'Rent Roll'!$F$10*DY$15,0))</f>
        <v>15500.139380579822</v>
      </c>
      <c r="DZ65" s="95">
        <f>'Rent Roll'!$G$10*IF(DZ58=0,IF('Rent Roll'!$N$10="NNN",'Rent Roll'!$F$10*DZ$15,IF('Rent Roll'!$N$10="NNN capped",'Rent Roll'!$F$10*(DZ$12+DZ$13)+MIN('Rent Roll'!$F$10*DZ$14,'Rent Roll'!$O$10*(1+Assumptions!$C$64)^(DZ$8-'Rent Roll'!$P$10)*'Rent Roll'!$E$10/12),0)),IF(AND(DZ58&lt;=3,DZ59&gt;=0),'Rent Roll'!$F$10*DZ$15,0))</f>
        <v>15500.139380579822</v>
      </c>
      <c r="EA65" s="95">
        <f>'Rent Roll'!$G$10*IF(EA58=0,IF('Rent Roll'!$N$10="NNN",'Rent Roll'!$F$10*EA$15,IF('Rent Roll'!$N$10="NNN capped",'Rent Roll'!$F$10*(EA$12+EA$13)+MIN('Rent Roll'!$F$10*EA$14,'Rent Roll'!$O$10*(1+Assumptions!$C$64)^(EA$8-'Rent Roll'!$P$10)*'Rent Roll'!$E$10/12),0)),IF(AND(EA58&lt;=3,EA59&gt;=0),'Rent Roll'!$F$10*EA$15,0))</f>
        <v>15500.139380579822</v>
      </c>
      <c r="EB65" s="95">
        <f>'Rent Roll'!$G$10*IF(EB58=0,IF('Rent Roll'!$N$10="NNN",'Rent Roll'!$F$10*EB$15,IF('Rent Roll'!$N$10="NNN capped",'Rent Roll'!$F$10*(EB$12+EB$13)+MIN('Rent Roll'!$F$10*EB$14,'Rent Roll'!$O$10*(1+Assumptions!$C$64)^(EB$8-'Rent Roll'!$P$10)*'Rent Roll'!$E$10/12),0)),IF(AND(EB58&lt;=3,EB59&gt;=0),'Rent Roll'!$F$10*EB$15,0))</f>
        <v>15500.139380579822</v>
      </c>
      <c r="EC65" s="95">
        <f>'Rent Roll'!$G$10*IF(EC58=0,IF('Rent Roll'!$N$10="NNN",'Rent Roll'!$F$10*EC$15,IF('Rent Roll'!$N$10="NNN capped",'Rent Roll'!$F$10*(EC$12+EC$13)+MIN('Rent Roll'!$F$10*EC$14,'Rent Roll'!$O$10*(1+Assumptions!$C$64)^(EC$8-'Rent Roll'!$P$10)*'Rent Roll'!$E$10/12),0)),IF(AND(EC58&lt;=3,EC59&gt;=0),'Rent Roll'!$F$10*EC$15,0))</f>
        <v>15500.139380579822</v>
      </c>
      <c r="ED65" s="95">
        <f>'Rent Roll'!$G$10*IF(ED58=0,IF('Rent Roll'!$N$10="NNN",'Rent Roll'!$F$10*ED$15,IF('Rent Roll'!$N$10="NNN capped",'Rent Roll'!$F$10*(ED$12+ED$13)+MIN('Rent Roll'!$F$10*ED$14,'Rent Roll'!$O$10*(1+Assumptions!$C$64)^(ED$8-'Rent Roll'!$P$10)*'Rent Roll'!$E$10/12),0)),IF(AND(ED58&lt;=3,ED59&gt;=0),'Rent Roll'!$F$10*ED$15,0))</f>
        <v>15500.139380579822</v>
      </c>
      <c r="EE65" s="95">
        <f>'Rent Roll'!$G$10*IF(EE58=0,IF('Rent Roll'!$N$10="NNN",'Rent Roll'!$F$10*EE$15,IF('Rent Roll'!$N$10="NNN capped",'Rent Roll'!$F$10*(EE$12+EE$13)+MIN('Rent Roll'!$F$10*EE$14,'Rent Roll'!$O$10*(1+Assumptions!$C$64)^(EE$8-'Rent Roll'!$P$10)*'Rent Roll'!$E$10/12),0)),IF(AND(EE58&lt;=3,EE59&gt;=0),'Rent Roll'!$F$10*EE$15,0))</f>
        <v>15500.139380579822</v>
      </c>
      <c r="EF65" s="95">
        <f>'Rent Roll'!$G$10*IF(EF58=0,IF('Rent Roll'!$N$10="NNN",'Rent Roll'!$F$10*EF$15,IF('Rent Roll'!$N$10="NNN capped",'Rent Roll'!$F$10*(EF$12+EF$13)+MIN('Rent Roll'!$F$10*EF$14,'Rent Roll'!$O$10*(1+Assumptions!$C$64)^(EF$8-'Rent Roll'!$P$10)*'Rent Roll'!$E$10/12),0)),IF(AND(EF58&lt;=3,EF59&gt;=0),'Rent Roll'!$F$10*EF$15,0))</f>
        <v>15500.139380579822</v>
      </c>
      <c r="EG65" s="95">
        <f>'Rent Roll'!$G$10*IF(EG58=0,IF('Rent Roll'!$N$10="NNN",'Rent Roll'!$F$10*EG$15,IF('Rent Roll'!$N$10="NNN capped",'Rent Roll'!$F$10*(EG$12+EG$13)+MIN('Rent Roll'!$F$10*EG$14,'Rent Roll'!$O$10*(1+Assumptions!$C$64)^(EG$8-'Rent Roll'!$P$10)*'Rent Roll'!$E$10/12),0)),IF(AND(EG58&lt;=3,EG59&gt;=0),'Rent Roll'!$F$10*EG$15,0))</f>
        <v>15500.139380579822</v>
      </c>
      <c r="EH65" s="95">
        <f>'Rent Roll'!$G$10*IF(EH58=0,IF('Rent Roll'!$N$10="NNN",'Rent Roll'!$F$10*EH$15,IF('Rent Roll'!$N$10="NNN capped",'Rent Roll'!$F$10*(EH$12+EH$13)+MIN('Rent Roll'!$F$10*EH$14,'Rent Roll'!$O$10*(1+Assumptions!$C$64)^(EH$8-'Rent Roll'!$P$10)*'Rent Roll'!$E$10/12),0)),IF(AND(EH58&lt;=3,EH59&gt;=0),'Rent Roll'!$F$10*EH$15,0))</f>
        <v>15500.139380579822</v>
      </c>
      <c r="EI65" s="95">
        <f>'Rent Roll'!$G$10*IF(EI58=0,IF('Rent Roll'!$N$10="NNN",'Rent Roll'!$F$10*EI$15,IF('Rent Roll'!$N$10="NNN capped",'Rent Roll'!$F$10*(EI$12+EI$13)+MIN('Rent Roll'!$F$10*EI$14,'Rent Roll'!$O$10*(1+Assumptions!$C$64)^(EI$8-'Rent Roll'!$P$10)*'Rent Roll'!$E$10/12),0)),IF(AND(EI58&lt;=3,EI59&gt;=0),'Rent Roll'!$F$10*EI$15,0))</f>
        <v>15500.139380579822</v>
      </c>
    </row>
    <row r="66">
      <c r="B66" t="s" s="23">
        <v>397</v>
      </c>
      <c r="C66" t="s" s="118">
        <v>15</v>
      </c>
      <c r="D66" t="s" s="118">
        <v>435</v>
      </c>
      <c r="H66" s="95">
        <f>IF(AND(H58&gt;=1,H58&lt;=3,H59=0),-CHOOSE(H58,Rollover!$R$10,Rollover!$AE$10,Rollover!$AR$10),0)</f>
        <v>0</v>
      </c>
      <c r="I66" s="95">
        <f>IF(AND(I58&gt;=1,I58&lt;=3,I59=0),-CHOOSE(I58,Rollover!$R$10,Rollover!$AE$10,Rollover!$AR$10),0)</f>
        <v>0</v>
      </c>
      <c r="J66" s="95">
        <f>IF(AND(J58&gt;=1,J58&lt;=3,J59=0),-CHOOSE(J58,Rollover!$R$10,Rollover!$AE$10,Rollover!$AR$10),0)</f>
        <v>0</v>
      </c>
      <c r="K66" s="95">
        <f>IF(AND(K58&gt;=1,K58&lt;=3,K59=0),-CHOOSE(K58,Rollover!$R$10,Rollover!$AE$10,Rollover!$AR$10),0)</f>
        <v>0</v>
      </c>
      <c r="L66" s="95">
        <f>IF(AND(L58&gt;=1,L58&lt;=3,L59=0),-CHOOSE(L58,Rollover!$R$10,Rollover!$AE$10,Rollover!$AR$10),0)</f>
        <v>0</v>
      </c>
      <c r="M66" s="95">
        <f>IF(AND(M58&gt;=1,M58&lt;=3,M59=0),-CHOOSE(M58,Rollover!$R$10,Rollover!$AE$10,Rollover!$AR$10),0)</f>
        <v>0</v>
      </c>
      <c r="N66" s="95">
        <f>IF(AND(N58&gt;=1,N58&lt;=3,N59=0),-CHOOSE(N58,Rollover!$R$10,Rollover!$AE$10,Rollover!$AR$10),0)</f>
        <v>0</v>
      </c>
      <c r="O66" s="95">
        <f>IF(AND(O58&gt;=1,O58&lt;=3,O59=0),-CHOOSE(O58,Rollover!$R$10,Rollover!$AE$10,Rollover!$AR$10),0)</f>
        <v>0</v>
      </c>
      <c r="P66" s="95">
        <f>IF(AND(P58&gt;=1,P58&lt;=3,P59=0),-CHOOSE(P58,Rollover!$R$10,Rollover!$AE$10,Rollover!$AR$10),0)</f>
        <v>0</v>
      </c>
      <c r="Q66" s="95">
        <f>IF(AND(Q58&gt;=1,Q58&lt;=3,Q59=0),-CHOOSE(Q58,Rollover!$R$10,Rollover!$AE$10,Rollover!$AR$10),0)</f>
        <v>0</v>
      </c>
      <c r="R66" s="95">
        <f>IF(AND(R58&gt;=1,R58&lt;=3,R59=0),-CHOOSE(R58,Rollover!$R$10,Rollover!$AE$10,Rollover!$AR$10),0)</f>
        <v>0</v>
      </c>
      <c r="S66" s="95">
        <f>IF(AND(S58&gt;=1,S58&lt;=3,S59=0),-CHOOSE(S58,Rollover!$R$10,Rollover!$AE$10,Rollover!$AR$10),0)</f>
        <v>0</v>
      </c>
      <c r="T66" s="95">
        <f>IF(AND(T58&gt;=1,T58&lt;=3,T59=0),-CHOOSE(T58,Rollover!$R$10,Rollover!$AE$10,Rollover!$AR$10),0)</f>
        <v>0</v>
      </c>
      <c r="U66" s="95">
        <f>IF(AND(U58&gt;=1,U58&lt;=3,U59=0),-CHOOSE(U58,Rollover!$R$10,Rollover!$AE$10,Rollover!$AR$10),0)</f>
        <v>0</v>
      </c>
      <c r="V66" s="95">
        <f>IF(AND(V58&gt;=1,V58&lt;=3,V59=0),-CHOOSE(V58,Rollover!$R$10,Rollover!$AE$10,Rollover!$AR$10),0)</f>
        <v>0</v>
      </c>
      <c r="W66" s="95">
        <f>IF(AND(W58&gt;=1,W58&lt;=3,W59=0),-CHOOSE(W58,Rollover!$R$10,Rollover!$AE$10,Rollover!$AR$10),0)</f>
        <v>0</v>
      </c>
      <c r="X66" s="95">
        <f>IF(AND(X58&gt;=1,X58&lt;=3,X59=0),-CHOOSE(X58,Rollover!$R$10,Rollover!$AE$10,Rollover!$AR$10),0)</f>
        <v>0</v>
      </c>
      <c r="Y66" s="95">
        <f>IF(AND(Y58&gt;=1,Y58&lt;=3,Y59=0),-CHOOSE(Y58,Rollover!$R$10,Rollover!$AE$10,Rollover!$AR$10),0)</f>
        <v>0</v>
      </c>
      <c r="Z66" s="95">
        <f>IF(AND(Z58&gt;=1,Z58&lt;=3,Z59=0),-CHOOSE(Z58,Rollover!$R$10,Rollover!$AE$10,Rollover!$AR$10),0)</f>
        <v>0</v>
      </c>
      <c r="AA66" s="95">
        <f>IF(AND(AA58&gt;=1,AA58&lt;=3,AA59=0),-CHOOSE(AA58,Rollover!$R$10,Rollover!$AE$10,Rollover!$AR$10),0)</f>
        <v>0</v>
      </c>
      <c r="AB66" s="95">
        <f>IF(AND(AB58&gt;=1,AB58&lt;=3,AB59=0),-CHOOSE(AB58,Rollover!$R$10,Rollover!$AE$10,Rollover!$AR$10),0)</f>
        <v>0</v>
      </c>
      <c r="AC66" s="95">
        <f>IF(AND(AC58&gt;=1,AC58&lt;=3,AC59=0),-CHOOSE(AC58,Rollover!$R$10,Rollover!$AE$10,Rollover!$AR$10),0)</f>
        <v>0</v>
      </c>
      <c r="AD66" s="95">
        <f>IF(AND(AD58&gt;=1,AD58&lt;=3,AD59=0),-CHOOSE(AD58,Rollover!$R$10,Rollover!$AE$10,Rollover!$AR$10),0)</f>
        <v>0</v>
      </c>
      <c r="AE66" s="95">
        <f>IF(AND(AE58&gt;=1,AE58&lt;=3,AE59=0),-CHOOSE(AE58,Rollover!$R$10,Rollover!$AE$10,Rollover!$AR$10),0)</f>
        <v>0</v>
      </c>
      <c r="AF66" s="95">
        <f>IF(AND(AF58&gt;=1,AF58&lt;=3,AF59=0),-CHOOSE(AF58,Rollover!$R$10,Rollover!$AE$10,Rollover!$AR$10),0)</f>
        <v>0</v>
      </c>
      <c r="AG66" s="95">
        <f>IF(AND(AG58&gt;=1,AG58&lt;=3,AG59=0),-CHOOSE(AG58,Rollover!$R$10,Rollover!$AE$10,Rollover!$AR$10),0)</f>
        <v>0</v>
      </c>
      <c r="AH66" s="95">
        <f>IF(AND(AH58&gt;=1,AH58&lt;=3,AH59=0),-CHOOSE(AH58,Rollover!$R$10,Rollover!$AE$10,Rollover!$AR$10),0)</f>
        <v>0</v>
      </c>
      <c r="AI66" s="95">
        <f>IF(AND(AI58&gt;=1,AI58&lt;=3,AI59=0),-CHOOSE(AI58,Rollover!$R$10,Rollover!$AE$10,Rollover!$AR$10),0)</f>
        <v>0</v>
      </c>
      <c r="AJ66" s="95">
        <f>IF(AND(AJ58&gt;=1,AJ58&lt;=3,AJ59=0),-CHOOSE(AJ58,Rollover!$R$10,Rollover!$AE$10,Rollover!$AR$10),0)</f>
        <v>0</v>
      </c>
      <c r="AK66" s="95">
        <f>IF(AND(AK58&gt;=1,AK58&lt;=3,AK59=0),-CHOOSE(AK58,Rollover!$R$10,Rollover!$AE$10,Rollover!$AR$10),0)</f>
        <v>0</v>
      </c>
      <c r="AL66" s="95">
        <f>IF(AND(AL58&gt;=1,AL58&lt;=3,AL59=0),-CHOOSE(AL58,Rollover!$R$10,Rollover!$AE$10,Rollover!$AR$10),0)</f>
        <v>0</v>
      </c>
      <c r="AM66" s="95">
        <f>IF(AND(AM58&gt;=1,AM58&lt;=3,AM59=0),-CHOOSE(AM58,Rollover!$R$10,Rollover!$AE$10,Rollover!$AR$10),0)</f>
        <v>0</v>
      </c>
      <c r="AN66" s="95">
        <f>IF(AND(AN58&gt;=1,AN58&lt;=3,AN59=0),-CHOOSE(AN58,Rollover!$R$10,Rollover!$AE$10,Rollover!$AR$10),0)</f>
        <v>0</v>
      </c>
      <c r="AO66" s="95">
        <f>IF(AND(AO58&gt;=1,AO58&lt;=3,AO59=0),-CHOOSE(AO58,Rollover!$R$10,Rollover!$AE$10,Rollover!$AR$10),0)</f>
        <v>0</v>
      </c>
      <c r="AP66" s="95">
        <f>IF(AND(AP58&gt;=1,AP58&lt;=3,AP59=0),-CHOOSE(AP58,Rollover!$R$10,Rollover!$AE$10,Rollover!$AR$10),0)</f>
        <v>0</v>
      </c>
      <c r="AQ66" s="95">
        <f>IF(AND(AQ58&gt;=1,AQ58&lt;=3,AQ59=0),-CHOOSE(AQ58,Rollover!$R$10,Rollover!$AE$10,Rollover!$AR$10),0)</f>
        <v>0</v>
      </c>
      <c r="AR66" s="95">
        <f>IF(AND(AR58&gt;=1,AR58&lt;=3,AR59=0),-CHOOSE(AR58,Rollover!$R$10,Rollover!$AE$10,Rollover!$AR$10),0)</f>
        <v>0</v>
      </c>
      <c r="AS66" s="95">
        <f>IF(AND(AS58&gt;=1,AS58&lt;=3,AS59=0),-CHOOSE(AS58,Rollover!$R$10,Rollover!$AE$10,Rollover!$AR$10),0)</f>
        <v>0</v>
      </c>
      <c r="AT66" s="95">
        <f>IF(AND(AT58&gt;=1,AT58&lt;=3,AT59=0),-CHOOSE(AT58,Rollover!$R$10,Rollover!$AE$10,Rollover!$AR$10),0)</f>
        <v>0</v>
      </c>
      <c r="AU66" s="95">
        <f>IF(AND(AU58&gt;=1,AU58&lt;=3,AU59=0),-CHOOSE(AU58,Rollover!$R$10,Rollover!$AE$10,Rollover!$AR$10),0)</f>
        <v>0</v>
      </c>
      <c r="AV66" s="95">
        <f>IF(AND(AV58&gt;=1,AV58&lt;=3,AV59=0),-CHOOSE(AV58,Rollover!$R$10,Rollover!$AE$10,Rollover!$AR$10),0)</f>
        <v>0</v>
      </c>
      <c r="AW66" s="95">
        <f>IF(AND(AW58&gt;=1,AW58&lt;=3,AW59=0),-CHOOSE(AW58,Rollover!$R$10,Rollover!$AE$10,Rollover!$AR$10),0)</f>
        <v>0</v>
      </c>
      <c r="AX66" s="95">
        <f>IF(AND(AX58&gt;=1,AX58&lt;=3,AX59=0),-CHOOSE(AX58,Rollover!$R$10,Rollover!$AE$10,Rollover!$AR$10),0)</f>
        <v>0</v>
      </c>
      <c r="AY66" s="95">
        <f>IF(AND(AY58&gt;=1,AY58&lt;=3,AY59=0),-CHOOSE(AY58,Rollover!$R$10,Rollover!$AE$10,Rollover!$AR$10),0)</f>
        <v>0</v>
      </c>
      <c r="AZ66" s="95">
        <f>IF(AND(AZ58&gt;=1,AZ58&lt;=3,AZ59=0),-CHOOSE(AZ58,Rollover!$R$10,Rollover!$AE$10,Rollover!$AR$10),0)</f>
        <v>0</v>
      </c>
      <c r="BA66" s="95">
        <f>IF(AND(BA58&gt;=1,BA58&lt;=3,BA59=0),-CHOOSE(BA58,Rollover!$R$10,Rollover!$AE$10,Rollover!$AR$10),0)</f>
        <v>0</v>
      </c>
      <c r="BB66" s="95">
        <f>IF(AND(BB58&gt;=1,BB58&lt;=3,BB59=0),-CHOOSE(BB58,Rollover!$R$10,Rollover!$AE$10,Rollover!$AR$10),0)</f>
        <v>0</v>
      </c>
      <c r="BC66" s="95">
        <f>IF(AND(BC58&gt;=1,BC58&lt;=3,BC59=0),-CHOOSE(BC58,Rollover!$R$10,Rollover!$AE$10,Rollover!$AR$10),0)</f>
        <v>0</v>
      </c>
      <c r="BD66" s="95">
        <f>IF(AND(BD58&gt;=1,BD58&lt;=3,BD59=0),-CHOOSE(BD58,Rollover!$R$10,Rollover!$AE$10,Rollover!$AR$10),0)</f>
        <v>0</v>
      </c>
      <c r="BE66" s="95">
        <f>IF(AND(BE58&gt;=1,BE58&lt;=3,BE59=0),-CHOOSE(BE58,Rollover!$R$10,Rollover!$AE$10,Rollover!$AR$10),0)</f>
        <v>0</v>
      </c>
      <c r="BF66" s="95">
        <f>IF(AND(BF58&gt;=1,BF58&lt;=3,BF59=0),-CHOOSE(BF58,Rollover!$R$10,Rollover!$AE$10,Rollover!$AR$10),0)</f>
        <v>0</v>
      </c>
      <c r="BG66" s="95">
        <f>IF(AND(BG58&gt;=1,BG58&lt;=3,BG59=0),-CHOOSE(BG58,Rollover!$R$10,Rollover!$AE$10,Rollover!$AR$10),0)</f>
        <v>0</v>
      </c>
      <c r="BH66" s="95">
        <f>IF(AND(BH58&gt;=1,BH58&lt;=3,BH59=0),-CHOOSE(BH58,Rollover!$R$10,Rollover!$AE$10,Rollover!$AR$10),0)</f>
        <v>0</v>
      </c>
      <c r="BI66" s="95">
        <f>IF(AND(BI58&gt;=1,BI58&lt;=3,BI59=0),-CHOOSE(BI58,Rollover!$R$10,Rollover!$AE$10,Rollover!$AR$10),0)</f>
        <v>0</v>
      </c>
      <c r="BJ66" s="95">
        <f>IF(AND(BJ58&gt;=1,BJ58&lt;=3,BJ59=0),-CHOOSE(BJ58,Rollover!$R$10,Rollover!$AE$10,Rollover!$AR$10),0)</f>
        <v>0</v>
      </c>
      <c r="BK66" s="95">
        <f>IF(AND(BK58&gt;=1,BK58&lt;=3,BK59=0),-CHOOSE(BK58,Rollover!$R$10,Rollover!$AE$10,Rollover!$AR$10),0)</f>
        <v>0</v>
      </c>
      <c r="BL66" s="95">
        <f>IF(AND(BL58&gt;=1,BL58&lt;=3,BL59=0),-CHOOSE(BL58,Rollover!$R$10,Rollover!$AE$10,Rollover!$AR$10),0)</f>
        <v>0</v>
      </c>
      <c r="BM66" s="95">
        <f>IF(AND(BM58&gt;=1,BM58&lt;=3,BM59=0),-CHOOSE(BM58,Rollover!$R$10,Rollover!$AE$10,Rollover!$AR$10),0)</f>
        <v>0</v>
      </c>
      <c r="BN66" s="95">
        <f>IF(AND(BN58&gt;=1,BN58&lt;=3,BN59=0),-CHOOSE(BN58,Rollover!$R$10,Rollover!$AE$10,Rollover!$AR$10),0)</f>
        <v>0</v>
      </c>
      <c r="BO66" s="95">
        <f>IF(AND(BO58&gt;=1,BO58&lt;=3,BO59=0),-CHOOSE(BO58,Rollover!$R$10,Rollover!$AE$10,Rollover!$AR$10),0)</f>
        <v>0</v>
      </c>
      <c r="BP66" s="95">
        <f>IF(AND(BP58&gt;=1,BP58&lt;=3,BP59=0),-CHOOSE(BP58,Rollover!$R$10,Rollover!$AE$10,Rollover!$AR$10),0)</f>
        <v>0</v>
      </c>
      <c r="BQ66" s="95">
        <f>IF(AND(BQ58&gt;=1,BQ58&lt;=3,BQ59=0),-CHOOSE(BQ58,Rollover!$R$10,Rollover!$AE$10,Rollover!$AR$10),0)</f>
        <v>0</v>
      </c>
      <c r="BR66" s="95">
        <f>IF(AND(BR58&gt;=1,BR58&lt;=3,BR59=0),-CHOOSE(BR58,Rollover!$R$10,Rollover!$AE$10,Rollover!$AR$10),0)</f>
        <v>0</v>
      </c>
      <c r="BS66" s="95">
        <f>IF(AND(BS58&gt;=1,BS58&lt;=3,BS59=0),-CHOOSE(BS58,Rollover!$R$10,Rollover!$AE$10,Rollover!$AR$10),0)</f>
        <v>0</v>
      </c>
      <c r="BT66" s="95">
        <f>IF(AND(BT58&gt;=1,BT58&lt;=3,BT59=0),-CHOOSE(BT58,Rollover!$R$10,Rollover!$AE$10,Rollover!$AR$10),0)</f>
        <v>0</v>
      </c>
      <c r="BU66" s="95">
        <f>IF(AND(BU58&gt;=1,BU58&lt;=3,BU59=0),-CHOOSE(BU58,Rollover!$R$10,Rollover!$AE$10,Rollover!$AR$10),0)</f>
        <v>0</v>
      </c>
      <c r="BV66" s="95">
        <f>IF(AND(BV58&gt;=1,BV58&lt;=3,BV59=0),-CHOOSE(BV58,Rollover!$R$10,Rollover!$AE$10,Rollover!$AR$10),0)</f>
        <v>0</v>
      </c>
      <c r="BW66" s="95">
        <f>IF(AND(BW58&gt;=1,BW58&lt;=3,BW59=0),-CHOOSE(BW58,Rollover!$R$10,Rollover!$AE$10,Rollover!$AR$10),0)</f>
        <v>0</v>
      </c>
      <c r="BX66" s="95">
        <f>IF(AND(BX58&gt;=1,BX58&lt;=3,BX59=0),-CHOOSE(BX58,Rollover!$R$10,Rollover!$AE$10,Rollover!$AR$10),0)</f>
        <v>0</v>
      </c>
      <c r="BY66" s="95">
        <f>IF(AND(BY58&gt;=1,BY58&lt;=3,BY59=0),-CHOOSE(BY58,Rollover!$R$10,Rollover!$AE$10,Rollover!$AR$10),0)</f>
        <v>0</v>
      </c>
      <c r="BZ66" s="95">
        <f>IF(AND(BZ58&gt;=1,BZ58&lt;=3,BZ59=0),-CHOOSE(BZ58,Rollover!$R$10,Rollover!$AE$10,Rollover!$AR$10),0)</f>
        <v>0</v>
      </c>
      <c r="CA66" s="95">
        <f>IF(AND(CA58&gt;=1,CA58&lt;=3,CA59=0),-CHOOSE(CA58,Rollover!$R$10,Rollover!$AE$10,Rollover!$AR$10),0)</f>
        <v>0</v>
      </c>
      <c r="CB66" s="95">
        <f>IF(AND(CB58&gt;=1,CB58&lt;=3,CB59=0),-CHOOSE(CB58,Rollover!$R$10,Rollover!$AE$10,Rollover!$AR$10),0)</f>
        <v>0</v>
      </c>
      <c r="CC66" s="95">
        <f>IF(AND(CC58&gt;=1,CC58&lt;=3,CC59=0),-CHOOSE(CC58,Rollover!$R$10,Rollover!$AE$10,Rollover!$AR$10),0)</f>
        <v>0</v>
      </c>
      <c r="CD66" s="95">
        <f>IF(AND(CD58&gt;=1,CD58&lt;=3,CD59=0),-CHOOSE(CD58,Rollover!$R$10,Rollover!$AE$10,Rollover!$AR$10),0)</f>
        <v>-69852.05934694651</v>
      </c>
      <c r="CE66" s="95">
        <f>IF(AND(CE58&gt;=1,CE58&lt;=3,CE59=0),-CHOOSE(CE58,Rollover!$R$10,Rollover!$AE$10,Rollover!$AR$10),0)</f>
        <v>0</v>
      </c>
      <c r="CF66" s="95">
        <f>IF(AND(CF58&gt;=1,CF58&lt;=3,CF59=0),-CHOOSE(CF58,Rollover!$R$10,Rollover!$AE$10,Rollover!$AR$10),0)</f>
        <v>0</v>
      </c>
      <c r="CG66" s="95">
        <f>IF(AND(CG58&gt;=1,CG58&lt;=3,CG59=0),-CHOOSE(CG58,Rollover!$R$10,Rollover!$AE$10,Rollover!$AR$10),0)</f>
        <v>0</v>
      </c>
      <c r="CH66" s="95">
        <f>IF(AND(CH58&gt;=1,CH58&lt;=3,CH59=0),-CHOOSE(CH58,Rollover!$R$10,Rollover!$AE$10,Rollover!$AR$10),0)</f>
        <v>0</v>
      </c>
      <c r="CI66" s="95">
        <f>IF(AND(CI58&gt;=1,CI58&lt;=3,CI59=0),-CHOOSE(CI58,Rollover!$R$10,Rollover!$AE$10,Rollover!$AR$10),0)</f>
        <v>0</v>
      </c>
      <c r="CJ66" s="95">
        <f>IF(AND(CJ58&gt;=1,CJ58&lt;=3,CJ59=0),-CHOOSE(CJ58,Rollover!$R$10,Rollover!$AE$10,Rollover!$AR$10),0)</f>
        <v>0</v>
      </c>
      <c r="CK66" s="95">
        <f>IF(AND(CK58&gt;=1,CK58&lt;=3,CK59=0),-CHOOSE(CK58,Rollover!$R$10,Rollover!$AE$10,Rollover!$AR$10),0)</f>
        <v>0</v>
      </c>
      <c r="CL66" s="95">
        <f>IF(AND(CL58&gt;=1,CL58&lt;=3,CL59=0),-CHOOSE(CL58,Rollover!$R$10,Rollover!$AE$10,Rollover!$AR$10),0)</f>
        <v>0</v>
      </c>
      <c r="CM66" s="95">
        <f>IF(AND(CM58&gt;=1,CM58&lt;=3,CM59=0),-CHOOSE(CM58,Rollover!$R$10,Rollover!$AE$10,Rollover!$AR$10),0)</f>
        <v>0</v>
      </c>
      <c r="CN66" s="95">
        <f>IF(AND(CN58&gt;=1,CN58&lt;=3,CN59=0),-CHOOSE(CN58,Rollover!$R$10,Rollover!$AE$10,Rollover!$AR$10),0)</f>
        <v>0</v>
      </c>
      <c r="CO66" s="95">
        <f>IF(AND(CO58&gt;=1,CO58&lt;=3,CO59=0),-CHOOSE(CO58,Rollover!$R$10,Rollover!$AE$10,Rollover!$AR$10),0)</f>
        <v>0</v>
      </c>
      <c r="CP66" s="95">
        <f>IF(AND(CP58&gt;=1,CP58&lt;=3,CP59=0),-CHOOSE(CP58,Rollover!$R$10,Rollover!$AE$10,Rollover!$AR$10),0)</f>
        <v>0</v>
      </c>
      <c r="CQ66" s="95">
        <f>IF(AND(CQ58&gt;=1,CQ58&lt;=3,CQ59=0),-CHOOSE(CQ58,Rollover!$R$10,Rollover!$AE$10,Rollover!$AR$10),0)</f>
        <v>0</v>
      </c>
      <c r="CR66" s="95">
        <f>IF(AND(CR58&gt;=1,CR58&lt;=3,CR59=0),-CHOOSE(CR58,Rollover!$R$10,Rollover!$AE$10,Rollover!$AR$10),0)</f>
        <v>0</v>
      </c>
      <c r="CS66" s="95">
        <f>IF(AND(CS58&gt;=1,CS58&lt;=3,CS59=0),-CHOOSE(CS58,Rollover!$R$10,Rollover!$AE$10,Rollover!$AR$10),0)</f>
        <v>0</v>
      </c>
      <c r="CT66" s="95">
        <f>IF(AND(CT58&gt;=1,CT58&lt;=3,CT59=0),-CHOOSE(CT58,Rollover!$R$10,Rollover!$AE$10,Rollover!$AR$10),0)</f>
        <v>0</v>
      </c>
      <c r="CU66" s="95">
        <f>IF(AND(CU58&gt;=1,CU58&lt;=3,CU59=0),-CHOOSE(CU58,Rollover!$R$10,Rollover!$AE$10,Rollover!$AR$10),0)</f>
        <v>0</v>
      </c>
      <c r="CV66" s="95">
        <f>IF(AND(CV58&gt;=1,CV58&lt;=3,CV59=0),-CHOOSE(CV58,Rollover!$R$10,Rollover!$AE$10,Rollover!$AR$10),0)</f>
        <v>0</v>
      </c>
      <c r="CW66" s="95">
        <f>IF(AND(CW58&gt;=1,CW58&lt;=3,CW59=0),-CHOOSE(CW58,Rollover!$R$10,Rollover!$AE$10,Rollover!$AR$10),0)</f>
        <v>0</v>
      </c>
      <c r="CX66" s="95">
        <f>IF(AND(CX58&gt;=1,CX58&lt;=3,CX59=0),-CHOOSE(CX58,Rollover!$R$10,Rollover!$AE$10,Rollover!$AR$10),0)</f>
        <v>0</v>
      </c>
      <c r="CY66" s="95">
        <f>IF(AND(CY58&gt;=1,CY58&lt;=3,CY59=0),-CHOOSE(CY58,Rollover!$R$10,Rollover!$AE$10,Rollover!$AR$10),0)</f>
        <v>0</v>
      </c>
      <c r="CZ66" s="95">
        <f>IF(AND(CZ58&gt;=1,CZ58&lt;=3,CZ59=0),-CHOOSE(CZ58,Rollover!$R$10,Rollover!$AE$10,Rollover!$AR$10),0)</f>
        <v>0</v>
      </c>
      <c r="DA66" s="95">
        <f>IF(AND(DA58&gt;=1,DA58&lt;=3,DA59=0),-CHOOSE(DA58,Rollover!$R$10,Rollover!$AE$10,Rollover!$AR$10),0)</f>
        <v>0</v>
      </c>
      <c r="DB66" s="95">
        <f>IF(AND(DB58&gt;=1,DB58&lt;=3,DB59=0),-CHOOSE(DB58,Rollover!$R$10,Rollover!$AE$10,Rollover!$AR$10),0)</f>
        <v>0</v>
      </c>
      <c r="DC66" s="95">
        <f>IF(AND(DC58&gt;=1,DC58&lt;=3,DC59=0),-CHOOSE(DC58,Rollover!$R$10,Rollover!$AE$10,Rollover!$AR$10),0)</f>
        <v>0</v>
      </c>
      <c r="DD66" s="95">
        <f>IF(AND(DD58&gt;=1,DD58&lt;=3,DD59=0),-CHOOSE(DD58,Rollover!$R$10,Rollover!$AE$10,Rollover!$AR$10),0)</f>
        <v>0</v>
      </c>
      <c r="DE66" s="95">
        <f>IF(AND(DE58&gt;=1,DE58&lt;=3,DE59=0),-CHOOSE(DE58,Rollover!$R$10,Rollover!$AE$10,Rollover!$AR$10),0)</f>
        <v>0</v>
      </c>
      <c r="DF66" s="95">
        <f>IF(AND(DF58&gt;=1,DF58&lt;=3,DF59=0),-CHOOSE(DF58,Rollover!$R$10,Rollover!$AE$10,Rollover!$AR$10),0)</f>
        <v>0</v>
      </c>
      <c r="DG66" s="95">
        <f>IF(AND(DG58&gt;=1,DG58&lt;=3,DG59=0),-CHOOSE(DG58,Rollover!$R$10,Rollover!$AE$10,Rollover!$AR$10),0)</f>
        <v>0</v>
      </c>
      <c r="DH66" s="95">
        <f>IF(AND(DH58&gt;=1,DH58&lt;=3,DH59=0),-CHOOSE(DH58,Rollover!$R$10,Rollover!$AE$10,Rollover!$AR$10),0)</f>
        <v>0</v>
      </c>
      <c r="DI66" s="95">
        <f>IF(AND(DI58&gt;=1,DI58&lt;=3,DI59=0),-CHOOSE(DI58,Rollover!$R$10,Rollover!$AE$10,Rollover!$AR$10),0)</f>
        <v>0</v>
      </c>
      <c r="DJ66" s="95">
        <f>IF(AND(DJ58&gt;=1,DJ58&lt;=3,DJ59=0),-CHOOSE(DJ58,Rollover!$R$10,Rollover!$AE$10,Rollover!$AR$10),0)</f>
        <v>0</v>
      </c>
      <c r="DK66" s="95">
        <f>IF(AND(DK58&gt;=1,DK58&lt;=3,DK59=0),-CHOOSE(DK58,Rollover!$R$10,Rollover!$AE$10,Rollover!$AR$10),0)</f>
        <v>0</v>
      </c>
      <c r="DL66" s="95">
        <f>IF(AND(DL58&gt;=1,DL58&lt;=3,DL59=0),-CHOOSE(DL58,Rollover!$R$10,Rollover!$AE$10,Rollover!$AR$10),0)</f>
        <v>0</v>
      </c>
      <c r="DM66" s="95">
        <f>IF(AND(DM58&gt;=1,DM58&lt;=3,DM59=0),-CHOOSE(DM58,Rollover!$R$10,Rollover!$AE$10,Rollover!$AR$10),0)</f>
        <v>0</v>
      </c>
      <c r="DN66" s="95">
        <f>IF(AND(DN58&gt;=1,DN58&lt;=3,DN59=0),-CHOOSE(DN58,Rollover!$R$10,Rollover!$AE$10,Rollover!$AR$10),0)</f>
        <v>0</v>
      </c>
      <c r="DO66" s="95">
        <f>IF(AND(DO58&gt;=1,DO58&lt;=3,DO59=0),-CHOOSE(DO58,Rollover!$R$10,Rollover!$AE$10,Rollover!$AR$10),0)</f>
        <v>0</v>
      </c>
      <c r="DP66" s="95">
        <f>IF(AND(DP58&gt;=1,DP58&lt;=3,DP59=0),-CHOOSE(DP58,Rollover!$R$10,Rollover!$AE$10,Rollover!$AR$10),0)</f>
        <v>0</v>
      </c>
      <c r="DQ66" s="95">
        <f>IF(AND(DQ58&gt;=1,DQ58&lt;=3,DQ59=0),-CHOOSE(DQ58,Rollover!$R$10,Rollover!$AE$10,Rollover!$AR$10),0)</f>
        <v>0</v>
      </c>
      <c r="DR66" s="95">
        <f>IF(AND(DR58&gt;=1,DR58&lt;=3,DR59=0),-CHOOSE(DR58,Rollover!$R$10,Rollover!$AE$10,Rollover!$AR$10),0)</f>
        <v>0</v>
      </c>
      <c r="DS66" s="95">
        <f>IF(AND(DS58&gt;=1,DS58&lt;=3,DS59=0),-CHOOSE(DS58,Rollover!$R$10,Rollover!$AE$10,Rollover!$AR$10),0)</f>
        <v>0</v>
      </c>
      <c r="DT66" s="95">
        <f>IF(AND(DT58&gt;=1,DT58&lt;=3,DT59=0),-CHOOSE(DT58,Rollover!$R$10,Rollover!$AE$10,Rollover!$AR$10),0)</f>
        <v>0</v>
      </c>
      <c r="DU66" s="95">
        <f>IF(AND(DU58&gt;=1,DU58&lt;=3,DU59=0),-CHOOSE(DU58,Rollover!$R$10,Rollover!$AE$10,Rollover!$AR$10),0)</f>
        <v>0</v>
      </c>
      <c r="DV66" s="95">
        <f>IF(AND(DV58&gt;=1,DV58&lt;=3,DV59=0),-CHOOSE(DV58,Rollover!$R$10,Rollover!$AE$10,Rollover!$AR$10),0)</f>
        <v>0</v>
      </c>
      <c r="DW66" s="95">
        <f>IF(AND(DW58&gt;=1,DW58&lt;=3,DW59=0),-CHOOSE(DW58,Rollover!$R$10,Rollover!$AE$10,Rollover!$AR$10),0)</f>
        <v>0</v>
      </c>
      <c r="DX66" s="95">
        <f>IF(AND(DX58&gt;=1,DX58&lt;=3,DX59=0),-CHOOSE(DX58,Rollover!$R$10,Rollover!$AE$10,Rollover!$AR$10),0)</f>
        <v>0</v>
      </c>
      <c r="DY66" s="95">
        <f>IF(AND(DY58&gt;=1,DY58&lt;=3,DY59=0),-CHOOSE(DY58,Rollover!$R$10,Rollover!$AE$10,Rollover!$AR$10),0)</f>
        <v>0</v>
      </c>
      <c r="DZ66" s="95">
        <f>IF(AND(DZ58&gt;=1,DZ58&lt;=3,DZ59=0),-CHOOSE(DZ58,Rollover!$R$10,Rollover!$AE$10,Rollover!$AR$10),0)</f>
        <v>0</v>
      </c>
      <c r="EA66" s="95">
        <f>IF(AND(EA58&gt;=1,EA58&lt;=3,EA59=0),-CHOOSE(EA58,Rollover!$R$10,Rollover!$AE$10,Rollover!$AR$10),0)</f>
        <v>0</v>
      </c>
      <c r="EB66" s="95">
        <f>IF(AND(EB58&gt;=1,EB58&lt;=3,EB59=0),-CHOOSE(EB58,Rollover!$R$10,Rollover!$AE$10,Rollover!$AR$10),0)</f>
        <v>0</v>
      </c>
      <c r="EC66" s="95">
        <f>IF(AND(EC58&gt;=1,EC58&lt;=3,EC59=0),-CHOOSE(EC58,Rollover!$R$10,Rollover!$AE$10,Rollover!$AR$10),0)</f>
        <v>0</v>
      </c>
      <c r="ED66" s="95">
        <f>IF(AND(ED58&gt;=1,ED58&lt;=3,ED59=0),-CHOOSE(ED58,Rollover!$R$10,Rollover!$AE$10,Rollover!$AR$10),0)</f>
        <v>0</v>
      </c>
      <c r="EE66" s="95">
        <f>IF(AND(EE58&gt;=1,EE58&lt;=3,EE59=0),-CHOOSE(EE58,Rollover!$R$10,Rollover!$AE$10,Rollover!$AR$10),0)</f>
        <v>0</v>
      </c>
      <c r="EF66" s="95">
        <f>IF(AND(EF58&gt;=1,EF58&lt;=3,EF59=0),-CHOOSE(EF58,Rollover!$R$10,Rollover!$AE$10,Rollover!$AR$10),0)</f>
        <v>0</v>
      </c>
      <c r="EG66" s="95">
        <f>IF(AND(EG58&gt;=1,EG58&lt;=3,EG59=0),-CHOOSE(EG58,Rollover!$R$10,Rollover!$AE$10,Rollover!$AR$10),0)</f>
        <v>0</v>
      </c>
      <c r="EH66" s="95">
        <f>IF(AND(EH58&gt;=1,EH58&lt;=3,EH59=0),-CHOOSE(EH58,Rollover!$R$10,Rollover!$AE$10,Rollover!$AR$10),0)</f>
        <v>0</v>
      </c>
      <c r="EI66" s="95">
        <f>IF(AND(EI58&gt;=1,EI58&lt;=3,EI59=0),-CHOOSE(EI58,Rollover!$R$10,Rollover!$AE$10,Rollover!$AR$10),0)</f>
        <v>0</v>
      </c>
    </row>
    <row r="67">
      <c r="B67" t="s" s="23">
        <v>398</v>
      </c>
      <c r="C67" t="s" s="118">
        <v>15</v>
      </c>
      <c r="D67" t="s" s="118">
        <v>436</v>
      </c>
      <c r="H67" s="95">
        <f>IF(AND(H58&gt;=1,H58&lt;=3,H59=0),-CHOOSE(H58,Rollover!$S$10,Rollover!$AF$10,Rollover!$AS$10),0)</f>
        <v>0</v>
      </c>
      <c r="I67" s="95">
        <f>IF(AND(I58&gt;=1,I58&lt;=3,I59=0),-CHOOSE(I58,Rollover!$S$10,Rollover!$AF$10,Rollover!$AS$10),0)</f>
        <v>0</v>
      </c>
      <c r="J67" s="95">
        <f>IF(AND(J58&gt;=1,J58&lt;=3,J59=0),-CHOOSE(J58,Rollover!$S$10,Rollover!$AF$10,Rollover!$AS$10),0)</f>
        <v>0</v>
      </c>
      <c r="K67" s="95">
        <f>IF(AND(K58&gt;=1,K58&lt;=3,K59=0),-CHOOSE(K58,Rollover!$S$10,Rollover!$AF$10,Rollover!$AS$10),0)</f>
        <v>0</v>
      </c>
      <c r="L67" s="95">
        <f>IF(AND(L58&gt;=1,L58&lt;=3,L59=0),-CHOOSE(L58,Rollover!$S$10,Rollover!$AF$10,Rollover!$AS$10),0)</f>
        <v>0</v>
      </c>
      <c r="M67" s="95">
        <f>IF(AND(M58&gt;=1,M58&lt;=3,M59=0),-CHOOSE(M58,Rollover!$S$10,Rollover!$AF$10,Rollover!$AS$10),0)</f>
        <v>0</v>
      </c>
      <c r="N67" s="95">
        <f>IF(AND(N58&gt;=1,N58&lt;=3,N59=0),-CHOOSE(N58,Rollover!$S$10,Rollover!$AF$10,Rollover!$AS$10),0)</f>
        <v>0</v>
      </c>
      <c r="O67" s="95">
        <f>IF(AND(O58&gt;=1,O58&lt;=3,O59=0),-CHOOSE(O58,Rollover!$S$10,Rollover!$AF$10,Rollover!$AS$10),0)</f>
        <v>0</v>
      </c>
      <c r="P67" s="95">
        <f>IF(AND(P58&gt;=1,P58&lt;=3,P59=0),-CHOOSE(P58,Rollover!$S$10,Rollover!$AF$10,Rollover!$AS$10),0)</f>
        <v>0</v>
      </c>
      <c r="Q67" s="95">
        <f>IF(AND(Q58&gt;=1,Q58&lt;=3,Q59=0),-CHOOSE(Q58,Rollover!$S$10,Rollover!$AF$10,Rollover!$AS$10),0)</f>
        <v>0</v>
      </c>
      <c r="R67" s="95">
        <f>IF(AND(R58&gt;=1,R58&lt;=3,R59=0),-CHOOSE(R58,Rollover!$S$10,Rollover!$AF$10,Rollover!$AS$10),0)</f>
        <v>0</v>
      </c>
      <c r="S67" s="95">
        <f>IF(AND(S58&gt;=1,S58&lt;=3,S59=0),-CHOOSE(S58,Rollover!$S$10,Rollover!$AF$10,Rollover!$AS$10),0)</f>
        <v>0</v>
      </c>
      <c r="T67" s="95">
        <f>IF(AND(T58&gt;=1,T58&lt;=3,T59=0),-CHOOSE(T58,Rollover!$S$10,Rollover!$AF$10,Rollover!$AS$10),0)</f>
        <v>-40500</v>
      </c>
      <c r="U67" s="95">
        <f>IF(AND(U58&gt;=1,U58&lt;=3,U59=0),-CHOOSE(U58,Rollover!$S$10,Rollover!$AF$10,Rollover!$AS$10),0)</f>
        <v>0</v>
      </c>
      <c r="V67" s="95">
        <f>IF(AND(V58&gt;=1,V58&lt;=3,V59=0),-CHOOSE(V58,Rollover!$S$10,Rollover!$AF$10,Rollover!$AS$10),0)</f>
        <v>0</v>
      </c>
      <c r="W67" s="95">
        <f>IF(AND(W58&gt;=1,W58&lt;=3,W59=0),-CHOOSE(W58,Rollover!$S$10,Rollover!$AF$10,Rollover!$AS$10),0)</f>
        <v>0</v>
      </c>
      <c r="X67" s="95">
        <f>IF(AND(X58&gt;=1,X58&lt;=3,X59=0),-CHOOSE(X58,Rollover!$S$10,Rollover!$AF$10,Rollover!$AS$10),0)</f>
        <v>0</v>
      </c>
      <c r="Y67" s="95">
        <f>IF(AND(Y58&gt;=1,Y58&lt;=3,Y59=0),-CHOOSE(Y58,Rollover!$S$10,Rollover!$AF$10,Rollover!$AS$10),0)</f>
        <v>0</v>
      </c>
      <c r="Z67" s="95">
        <f>IF(AND(Z58&gt;=1,Z58&lt;=3,Z59=0),-CHOOSE(Z58,Rollover!$S$10,Rollover!$AF$10,Rollover!$AS$10),0)</f>
        <v>0</v>
      </c>
      <c r="AA67" s="95">
        <f>IF(AND(AA58&gt;=1,AA58&lt;=3,AA59=0),-CHOOSE(AA58,Rollover!$S$10,Rollover!$AF$10,Rollover!$AS$10),0)</f>
        <v>0</v>
      </c>
      <c r="AB67" s="95">
        <f>IF(AND(AB58&gt;=1,AB58&lt;=3,AB59=0),-CHOOSE(AB58,Rollover!$S$10,Rollover!$AF$10,Rollover!$AS$10),0)</f>
        <v>0</v>
      </c>
      <c r="AC67" s="95">
        <f>IF(AND(AC58&gt;=1,AC58&lt;=3,AC59=0),-CHOOSE(AC58,Rollover!$S$10,Rollover!$AF$10,Rollover!$AS$10),0)</f>
        <v>0</v>
      </c>
      <c r="AD67" s="95">
        <f>IF(AND(AD58&gt;=1,AD58&lt;=3,AD59=0),-CHOOSE(AD58,Rollover!$S$10,Rollover!$AF$10,Rollover!$AS$10),0)</f>
        <v>0</v>
      </c>
      <c r="AE67" s="95">
        <f>IF(AND(AE58&gt;=1,AE58&lt;=3,AE59=0),-CHOOSE(AE58,Rollover!$S$10,Rollover!$AF$10,Rollover!$AS$10),0)</f>
        <v>0</v>
      </c>
      <c r="AF67" s="95">
        <f>IF(AND(AF58&gt;=1,AF58&lt;=3,AF59=0),-CHOOSE(AF58,Rollover!$S$10,Rollover!$AF$10,Rollover!$AS$10),0)</f>
        <v>0</v>
      </c>
      <c r="AG67" s="95">
        <f>IF(AND(AG58&gt;=1,AG58&lt;=3,AG59=0),-CHOOSE(AG58,Rollover!$S$10,Rollover!$AF$10,Rollover!$AS$10),0)</f>
        <v>0</v>
      </c>
      <c r="AH67" s="95">
        <f>IF(AND(AH58&gt;=1,AH58&lt;=3,AH59=0),-CHOOSE(AH58,Rollover!$S$10,Rollover!$AF$10,Rollover!$AS$10),0)</f>
        <v>0</v>
      </c>
      <c r="AI67" s="95">
        <f>IF(AND(AI58&gt;=1,AI58&lt;=3,AI59=0),-CHOOSE(AI58,Rollover!$S$10,Rollover!$AF$10,Rollover!$AS$10),0)</f>
        <v>0</v>
      </c>
      <c r="AJ67" s="95">
        <f>IF(AND(AJ58&gt;=1,AJ58&lt;=3,AJ59=0),-CHOOSE(AJ58,Rollover!$S$10,Rollover!$AF$10,Rollover!$AS$10),0)</f>
        <v>0</v>
      </c>
      <c r="AK67" s="95">
        <f>IF(AND(AK58&gt;=1,AK58&lt;=3,AK59=0),-CHOOSE(AK58,Rollover!$S$10,Rollover!$AF$10,Rollover!$AS$10),0)</f>
        <v>0</v>
      </c>
      <c r="AL67" s="95">
        <f>IF(AND(AL58&gt;=1,AL58&lt;=3,AL59=0),-CHOOSE(AL58,Rollover!$S$10,Rollover!$AF$10,Rollover!$AS$10),0)</f>
        <v>0</v>
      </c>
      <c r="AM67" s="95">
        <f>IF(AND(AM58&gt;=1,AM58&lt;=3,AM59=0),-CHOOSE(AM58,Rollover!$S$10,Rollover!$AF$10,Rollover!$AS$10),0)</f>
        <v>0</v>
      </c>
      <c r="AN67" s="95">
        <f>IF(AND(AN58&gt;=1,AN58&lt;=3,AN59=0),-CHOOSE(AN58,Rollover!$S$10,Rollover!$AF$10,Rollover!$AS$10),0)</f>
        <v>0</v>
      </c>
      <c r="AO67" s="95">
        <f>IF(AND(AO58&gt;=1,AO58&lt;=3,AO59=0),-CHOOSE(AO58,Rollover!$S$10,Rollover!$AF$10,Rollover!$AS$10),0)</f>
        <v>0</v>
      </c>
      <c r="AP67" s="95">
        <f>IF(AND(AP58&gt;=1,AP58&lt;=3,AP59=0),-CHOOSE(AP58,Rollover!$S$10,Rollover!$AF$10,Rollover!$AS$10),0)</f>
        <v>0</v>
      </c>
      <c r="AQ67" s="95">
        <f>IF(AND(AQ58&gt;=1,AQ58&lt;=3,AQ59=0),-CHOOSE(AQ58,Rollover!$S$10,Rollover!$AF$10,Rollover!$AS$10),0)</f>
        <v>0</v>
      </c>
      <c r="AR67" s="95">
        <f>IF(AND(AR58&gt;=1,AR58&lt;=3,AR59=0),-CHOOSE(AR58,Rollover!$S$10,Rollover!$AF$10,Rollover!$AS$10),0)</f>
        <v>0</v>
      </c>
      <c r="AS67" s="95">
        <f>IF(AND(AS58&gt;=1,AS58&lt;=3,AS59=0),-CHOOSE(AS58,Rollover!$S$10,Rollover!$AF$10,Rollover!$AS$10),0)</f>
        <v>0</v>
      </c>
      <c r="AT67" s="95">
        <f>IF(AND(AT58&gt;=1,AT58&lt;=3,AT59=0),-CHOOSE(AT58,Rollover!$S$10,Rollover!$AF$10,Rollover!$AS$10),0)</f>
        <v>0</v>
      </c>
      <c r="AU67" s="95">
        <f>IF(AND(AU58&gt;=1,AU58&lt;=3,AU59=0),-CHOOSE(AU58,Rollover!$S$10,Rollover!$AF$10,Rollover!$AS$10),0)</f>
        <v>0</v>
      </c>
      <c r="AV67" s="95">
        <f>IF(AND(AV58&gt;=1,AV58&lt;=3,AV59=0),-CHOOSE(AV58,Rollover!$S$10,Rollover!$AF$10,Rollover!$AS$10),0)</f>
        <v>0</v>
      </c>
      <c r="AW67" s="95">
        <f>IF(AND(AW58&gt;=1,AW58&lt;=3,AW59=0),-CHOOSE(AW58,Rollover!$S$10,Rollover!$AF$10,Rollover!$AS$10),0)</f>
        <v>0</v>
      </c>
      <c r="AX67" s="95">
        <f>IF(AND(AX58&gt;=1,AX58&lt;=3,AX59=0),-CHOOSE(AX58,Rollover!$S$10,Rollover!$AF$10,Rollover!$AS$10),0)</f>
        <v>0</v>
      </c>
      <c r="AY67" s="95">
        <f>IF(AND(AY58&gt;=1,AY58&lt;=3,AY59=0),-CHOOSE(AY58,Rollover!$S$10,Rollover!$AF$10,Rollover!$AS$10),0)</f>
        <v>0</v>
      </c>
      <c r="AZ67" s="95">
        <f>IF(AND(AZ58&gt;=1,AZ58&lt;=3,AZ59=0),-CHOOSE(AZ58,Rollover!$S$10,Rollover!$AF$10,Rollover!$AS$10),0)</f>
        <v>0</v>
      </c>
      <c r="BA67" s="95">
        <f>IF(AND(BA58&gt;=1,BA58&lt;=3,BA59=0),-CHOOSE(BA58,Rollover!$S$10,Rollover!$AF$10,Rollover!$AS$10),0)</f>
        <v>0</v>
      </c>
      <c r="BB67" s="95">
        <f>IF(AND(BB58&gt;=1,BB58&lt;=3,BB59=0),-CHOOSE(BB58,Rollover!$S$10,Rollover!$AF$10,Rollover!$AS$10),0)</f>
        <v>0</v>
      </c>
      <c r="BC67" s="95">
        <f>IF(AND(BC58&gt;=1,BC58&lt;=3,BC59=0),-CHOOSE(BC58,Rollover!$S$10,Rollover!$AF$10,Rollover!$AS$10),0)</f>
        <v>0</v>
      </c>
      <c r="BD67" s="95">
        <f>IF(AND(BD58&gt;=1,BD58&lt;=3,BD59=0),-CHOOSE(BD58,Rollover!$S$10,Rollover!$AF$10,Rollover!$AS$10),0)</f>
        <v>0</v>
      </c>
      <c r="BE67" s="95">
        <f>IF(AND(BE58&gt;=1,BE58&lt;=3,BE59=0),-CHOOSE(BE58,Rollover!$S$10,Rollover!$AF$10,Rollover!$AS$10),0)</f>
        <v>0</v>
      </c>
      <c r="BF67" s="95">
        <f>IF(AND(BF58&gt;=1,BF58&lt;=3,BF59=0),-CHOOSE(BF58,Rollover!$S$10,Rollover!$AF$10,Rollover!$AS$10),0)</f>
        <v>0</v>
      </c>
      <c r="BG67" s="95">
        <f>IF(AND(BG58&gt;=1,BG58&lt;=3,BG59=0),-CHOOSE(BG58,Rollover!$S$10,Rollover!$AF$10,Rollover!$AS$10),0)</f>
        <v>0</v>
      </c>
      <c r="BH67" s="95">
        <f>IF(AND(BH58&gt;=1,BH58&lt;=3,BH59=0),-CHOOSE(BH58,Rollover!$S$10,Rollover!$AF$10,Rollover!$AS$10),0)</f>
        <v>0</v>
      </c>
      <c r="BI67" s="95">
        <f>IF(AND(BI58&gt;=1,BI58&lt;=3,BI59=0),-CHOOSE(BI58,Rollover!$S$10,Rollover!$AF$10,Rollover!$AS$10),0)</f>
        <v>0</v>
      </c>
      <c r="BJ67" s="95">
        <f>IF(AND(BJ58&gt;=1,BJ58&lt;=3,BJ59=0),-CHOOSE(BJ58,Rollover!$S$10,Rollover!$AF$10,Rollover!$AS$10),0)</f>
        <v>0</v>
      </c>
      <c r="BK67" s="95">
        <f>IF(AND(BK58&gt;=1,BK58&lt;=3,BK59=0),-CHOOSE(BK58,Rollover!$S$10,Rollover!$AF$10,Rollover!$AS$10),0)</f>
        <v>0</v>
      </c>
      <c r="BL67" s="95">
        <f>IF(AND(BL58&gt;=1,BL58&lt;=3,BL59=0),-CHOOSE(BL58,Rollover!$S$10,Rollover!$AF$10,Rollover!$AS$10),0)</f>
        <v>0</v>
      </c>
      <c r="BM67" s="95">
        <f>IF(AND(BM58&gt;=1,BM58&lt;=3,BM59=0),-CHOOSE(BM58,Rollover!$S$10,Rollover!$AF$10,Rollover!$AS$10),0)</f>
        <v>0</v>
      </c>
      <c r="BN67" s="95">
        <f>IF(AND(BN58&gt;=1,BN58&lt;=3,BN59=0),-CHOOSE(BN58,Rollover!$S$10,Rollover!$AF$10,Rollover!$AS$10),0)</f>
        <v>0</v>
      </c>
      <c r="BO67" s="95">
        <f>IF(AND(BO58&gt;=1,BO58&lt;=3,BO59=0),-CHOOSE(BO58,Rollover!$S$10,Rollover!$AF$10,Rollover!$AS$10),0)</f>
        <v>0</v>
      </c>
      <c r="BP67" s="95">
        <f>IF(AND(BP58&gt;=1,BP58&lt;=3,BP59=0),-CHOOSE(BP58,Rollover!$S$10,Rollover!$AF$10,Rollover!$AS$10),0)</f>
        <v>0</v>
      </c>
      <c r="BQ67" s="95">
        <f>IF(AND(BQ58&gt;=1,BQ58&lt;=3,BQ59=0),-CHOOSE(BQ58,Rollover!$S$10,Rollover!$AF$10,Rollover!$AS$10),0)</f>
        <v>0</v>
      </c>
      <c r="BR67" s="95">
        <f>IF(AND(BR58&gt;=1,BR58&lt;=3,BR59=0),-CHOOSE(BR58,Rollover!$S$10,Rollover!$AF$10,Rollover!$AS$10),0)</f>
        <v>0</v>
      </c>
      <c r="BS67" s="95">
        <f>IF(AND(BS58&gt;=1,BS58&lt;=3,BS59=0),-CHOOSE(BS58,Rollover!$S$10,Rollover!$AF$10,Rollover!$AS$10),0)</f>
        <v>0</v>
      </c>
      <c r="BT67" s="95">
        <f>IF(AND(BT58&gt;=1,BT58&lt;=3,BT59=0),-CHOOSE(BT58,Rollover!$S$10,Rollover!$AF$10,Rollover!$AS$10),0)</f>
        <v>0</v>
      </c>
      <c r="BU67" s="95">
        <f>IF(AND(BU58&gt;=1,BU58&lt;=3,BU59=0),-CHOOSE(BU58,Rollover!$S$10,Rollover!$AF$10,Rollover!$AS$10),0)</f>
        <v>0</v>
      </c>
      <c r="BV67" s="95">
        <f>IF(AND(BV58&gt;=1,BV58&lt;=3,BV59=0),-CHOOSE(BV58,Rollover!$S$10,Rollover!$AF$10,Rollover!$AS$10),0)</f>
        <v>0</v>
      </c>
      <c r="BW67" s="95">
        <f>IF(AND(BW58&gt;=1,BW58&lt;=3,BW59=0),-CHOOSE(BW58,Rollover!$S$10,Rollover!$AF$10,Rollover!$AS$10),0)</f>
        <v>0</v>
      </c>
      <c r="BX67" s="95">
        <f>IF(AND(BX58&gt;=1,BX58&lt;=3,BX59=0),-CHOOSE(BX58,Rollover!$S$10,Rollover!$AF$10,Rollover!$AS$10),0)</f>
        <v>0</v>
      </c>
      <c r="BY67" s="95">
        <f>IF(AND(BY58&gt;=1,BY58&lt;=3,BY59=0),-CHOOSE(BY58,Rollover!$S$10,Rollover!$AF$10,Rollover!$AS$10),0)</f>
        <v>0</v>
      </c>
      <c r="BZ67" s="95">
        <f>IF(AND(BZ58&gt;=1,BZ58&lt;=3,BZ59=0),-CHOOSE(BZ58,Rollover!$S$10,Rollover!$AF$10,Rollover!$AS$10),0)</f>
        <v>0</v>
      </c>
      <c r="CA67" s="95">
        <f>IF(AND(CA58&gt;=1,CA58&lt;=3,CA59=0),-CHOOSE(CA58,Rollover!$S$10,Rollover!$AF$10,Rollover!$AS$10),0)</f>
        <v>0</v>
      </c>
      <c r="CB67" s="95">
        <f>IF(AND(CB58&gt;=1,CB58&lt;=3,CB59=0),-CHOOSE(CB58,Rollover!$S$10,Rollover!$AF$10,Rollover!$AS$10),0)</f>
        <v>0</v>
      </c>
      <c r="CC67" s="95">
        <f>IF(AND(CC58&gt;=1,CC58&lt;=3,CC59=0),-CHOOSE(CC58,Rollover!$S$10,Rollover!$AF$10,Rollover!$AS$10),0)</f>
        <v>0</v>
      </c>
      <c r="CD67" s="95">
        <f>IF(AND(CD58&gt;=1,CD58&lt;=3,CD59=0),-CHOOSE(CD58,Rollover!$S$10,Rollover!$AF$10,Rollover!$AS$10),0)</f>
        <v>-110855.15752084432</v>
      </c>
      <c r="CE67" s="95">
        <f>IF(AND(CE58&gt;=1,CE58&lt;=3,CE59=0),-CHOOSE(CE58,Rollover!$S$10,Rollover!$AF$10,Rollover!$AS$10),0)</f>
        <v>0</v>
      </c>
      <c r="CF67" s="95">
        <f>IF(AND(CF58&gt;=1,CF58&lt;=3,CF59=0),-CHOOSE(CF58,Rollover!$S$10,Rollover!$AF$10,Rollover!$AS$10),0)</f>
        <v>0</v>
      </c>
      <c r="CG67" s="95">
        <f>IF(AND(CG58&gt;=1,CG58&lt;=3,CG59=0),-CHOOSE(CG58,Rollover!$S$10,Rollover!$AF$10,Rollover!$AS$10),0)</f>
        <v>0</v>
      </c>
      <c r="CH67" s="95">
        <f>IF(AND(CH58&gt;=1,CH58&lt;=3,CH59=0),-CHOOSE(CH58,Rollover!$S$10,Rollover!$AF$10,Rollover!$AS$10),0)</f>
        <v>0</v>
      </c>
      <c r="CI67" s="95">
        <f>IF(AND(CI58&gt;=1,CI58&lt;=3,CI59=0),-CHOOSE(CI58,Rollover!$S$10,Rollover!$AF$10,Rollover!$AS$10),0)</f>
        <v>0</v>
      </c>
      <c r="CJ67" s="95">
        <f>IF(AND(CJ58&gt;=1,CJ58&lt;=3,CJ59=0),-CHOOSE(CJ58,Rollover!$S$10,Rollover!$AF$10,Rollover!$AS$10),0)</f>
        <v>0</v>
      </c>
      <c r="CK67" s="95">
        <f>IF(AND(CK58&gt;=1,CK58&lt;=3,CK59=0),-CHOOSE(CK58,Rollover!$S$10,Rollover!$AF$10,Rollover!$AS$10),0)</f>
        <v>0</v>
      </c>
      <c r="CL67" s="95">
        <f>IF(AND(CL58&gt;=1,CL58&lt;=3,CL59=0),-CHOOSE(CL58,Rollover!$S$10,Rollover!$AF$10,Rollover!$AS$10),0)</f>
        <v>0</v>
      </c>
      <c r="CM67" s="95">
        <f>IF(AND(CM58&gt;=1,CM58&lt;=3,CM59=0),-CHOOSE(CM58,Rollover!$S$10,Rollover!$AF$10,Rollover!$AS$10),0)</f>
        <v>0</v>
      </c>
      <c r="CN67" s="95">
        <f>IF(AND(CN58&gt;=1,CN58&lt;=3,CN59=0),-CHOOSE(CN58,Rollover!$S$10,Rollover!$AF$10,Rollover!$AS$10),0)</f>
        <v>0</v>
      </c>
      <c r="CO67" s="95">
        <f>IF(AND(CO58&gt;=1,CO58&lt;=3,CO59=0),-CHOOSE(CO58,Rollover!$S$10,Rollover!$AF$10,Rollover!$AS$10),0)</f>
        <v>0</v>
      </c>
      <c r="CP67" s="95">
        <f>IF(AND(CP58&gt;=1,CP58&lt;=3,CP59=0),-CHOOSE(CP58,Rollover!$S$10,Rollover!$AF$10,Rollover!$AS$10),0)</f>
        <v>0</v>
      </c>
      <c r="CQ67" s="95">
        <f>IF(AND(CQ58&gt;=1,CQ58&lt;=3,CQ59=0),-CHOOSE(CQ58,Rollover!$S$10,Rollover!$AF$10,Rollover!$AS$10),0)</f>
        <v>0</v>
      </c>
      <c r="CR67" s="95">
        <f>IF(AND(CR58&gt;=1,CR58&lt;=3,CR59=0),-CHOOSE(CR58,Rollover!$S$10,Rollover!$AF$10,Rollover!$AS$10),0)</f>
        <v>0</v>
      </c>
      <c r="CS67" s="95">
        <f>IF(AND(CS58&gt;=1,CS58&lt;=3,CS59=0),-CHOOSE(CS58,Rollover!$S$10,Rollover!$AF$10,Rollover!$AS$10),0)</f>
        <v>0</v>
      </c>
      <c r="CT67" s="95">
        <f>IF(AND(CT58&gt;=1,CT58&lt;=3,CT59=0),-CHOOSE(CT58,Rollover!$S$10,Rollover!$AF$10,Rollover!$AS$10),0)</f>
        <v>0</v>
      </c>
      <c r="CU67" s="95">
        <f>IF(AND(CU58&gt;=1,CU58&lt;=3,CU59=0),-CHOOSE(CU58,Rollover!$S$10,Rollover!$AF$10,Rollover!$AS$10),0)</f>
        <v>0</v>
      </c>
      <c r="CV67" s="95">
        <f>IF(AND(CV58&gt;=1,CV58&lt;=3,CV59=0),-CHOOSE(CV58,Rollover!$S$10,Rollover!$AF$10,Rollover!$AS$10),0)</f>
        <v>0</v>
      </c>
      <c r="CW67" s="95">
        <f>IF(AND(CW58&gt;=1,CW58&lt;=3,CW59=0),-CHOOSE(CW58,Rollover!$S$10,Rollover!$AF$10,Rollover!$AS$10),0)</f>
        <v>0</v>
      </c>
      <c r="CX67" s="95">
        <f>IF(AND(CX58&gt;=1,CX58&lt;=3,CX59=0),-CHOOSE(CX58,Rollover!$S$10,Rollover!$AF$10,Rollover!$AS$10),0)</f>
        <v>0</v>
      </c>
      <c r="CY67" s="95">
        <f>IF(AND(CY58&gt;=1,CY58&lt;=3,CY59=0),-CHOOSE(CY58,Rollover!$S$10,Rollover!$AF$10,Rollover!$AS$10),0)</f>
        <v>0</v>
      </c>
      <c r="CZ67" s="95">
        <f>IF(AND(CZ58&gt;=1,CZ58&lt;=3,CZ59=0),-CHOOSE(CZ58,Rollover!$S$10,Rollover!$AF$10,Rollover!$AS$10),0)</f>
        <v>0</v>
      </c>
      <c r="DA67" s="95">
        <f>IF(AND(DA58&gt;=1,DA58&lt;=3,DA59=0),-CHOOSE(DA58,Rollover!$S$10,Rollover!$AF$10,Rollover!$AS$10),0)</f>
        <v>0</v>
      </c>
      <c r="DB67" s="95">
        <f>IF(AND(DB58&gt;=1,DB58&lt;=3,DB59=0),-CHOOSE(DB58,Rollover!$S$10,Rollover!$AF$10,Rollover!$AS$10),0)</f>
        <v>0</v>
      </c>
      <c r="DC67" s="95">
        <f>IF(AND(DC58&gt;=1,DC58&lt;=3,DC59=0),-CHOOSE(DC58,Rollover!$S$10,Rollover!$AF$10,Rollover!$AS$10),0)</f>
        <v>0</v>
      </c>
      <c r="DD67" s="95">
        <f>IF(AND(DD58&gt;=1,DD58&lt;=3,DD59=0),-CHOOSE(DD58,Rollover!$S$10,Rollover!$AF$10,Rollover!$AS$10),0)</f>
        <v>0</v>
      </c>
      <c r="DE67" s="95">
        <f>IF(AND(DE58&gt;=1,DE58&lt;=3,DE59=0),-CHOOSE(DE58,Rollover!$S$10,Rollover!$AF$10,Rollover!$AS$10),0)</f>
        <v>0</v>
      </c>
      <c r="DF67" s="95">
        <f>IF(AND(DF58&gt;=1,DF58&lt;=3,DF59=0),-CHOOSE(DF58,Rollover!$S$10,Rollover!$AF$10,Rollover!$AS$10),0)</f>
        <v>0</v>
      </c>
      <c r="DG67" s="95">
        <f>IF(AND(DG58&gt;=1,DG58&lt;=3,DG59=0),-CHOOSE(DG58,Rollover!$S$10,Rollover!$AF$10,Rollover!$AS$10),0)</f>
        <v>0</v>
      </c>
      <c r="DH67" s="95">
        <f>IF(AND(DH58&gt;=1,DH58&lt;=3,DH59=0),-CHOOSE(DH58,Rollover!$S$10,Rollover!$AF$10,Rollover!$AS$10),0)</f>
        <v>0</v>
      </c>
      <c r="DI67" s="95">
        <f>IF(AND(DI58&gt;=1,DI58&lt;=3,DI59=0),-CHOOSE(DI58,Rollover!$S$10,Rollover!$AF$10,Rollover!$AS$10),0)</f>
        <v>0</v>
      </c>
      <c r="DJ67" s="95">
        <f>IF(AND(DJ58&gt;=1,DJ58&lt;=3,DJ59=0),-CHOOSE(DJ58,Rollover!$S$10,Rollover!$AF$10,Rollover!$AS$10),0)</f>
        <v>0</v>
      </c>
      <c r="DK67" s="95">
        <f>IF(AND(DK58&gt;=1,DK58&lt;=3,DK59=0),-CHOOSE(DK58,Rollover!$S$10,Rollover!$AF$10,Rollover!$AS$10),0)</f>
        <v>0</v>
      </c>
      <c r="DL67" s="95">
        <f>IF(AND(DL58&gt;=1,DL58&lt;=3,DL59=0),-CHOOSE(DL58,Rollover!$S$10,Rollover!$AF$10,Rollover!$AS$10),0)</f>
        <v>0</v>
      </c>
      <c r="DM67" s="95">
        <f>IF(AND(DM58&gt;=1,DM58&lt;=3,DM59=0),-CHOOSE(DM58,Rollover!$S$10,Rollover!$AF$10,Rollover!$AS$10),0)</f>
        <v>0</v>
      </c>
      <c r="DN67" s="95">
        <f>IF(AND(DN58&gt;=1,DN58&lt;=3,DN59=0),-CHOOSE(DN58,Rollover!$S$10,Rollover!$AF$10,Rollover!$AS$10),0)</f>
        <v>0</v>
      </c>
      <c r="DO67" s="95">
        <f>IF(AND(DO58&gt;=1,DO58&lt;=3,DO59=0),-CHOOSE(DO58,Rollover!$S$10,Rollover!$AF$10,Rollover!$AS$10),0)</f>
        <v>0</v>
      </c>
      <c r="DP67" s="95">
        <f>IF(AND(DP58&gt;=1,DP58&lt;=3,DP59=0),-CHOOSE(DP58,Rollover!$S$10,Rollover!$AF$10,Rollover!$AS$10),0)</f>
        <v>0</v>
      </c>
      <c r="DQ67" s="95">
        <f>IF(AND(DQ58&gt;=1,DQ58&lt;=3,DQ59=0),-CHOOSE(DQ58,Rollover!$S$10,Rollover!$AF$10,Rollover!$AS$10),0)</f>
        <v>0</v>
      </c>
      <c r="DR67" s="95">
        <f>IF(AND(DR58&gt;=1,DR58&lt;=3,DR59=0),-CHOOSE(DR58,Rollover!$S$10,Rollover!$AF$10,Rollover!$AS$10),0)</f>
        <v>0</v>
      </c>
      <c r="DS67" s="95">
        <f>IF(AND(DS58&gt;=1,DS58&lt;=3,DS59=0),-CHOOSE(DS58,Rollover!$S$10,Rollover!$AF$10,Rollover!$AS$10),0)</f>
        <v>0</v>
      </c>
      <c r="DT67" s="95">
        <f>IF(AND(DT58&gt;=1,DT58&lt;=3,DT59=0),-CHOOSE(DT58,Rollover!$S$10,Rollover!$AF$10,Rollover!$AS$10),0)</f>
        <v>0</v>
      </c>
      <c r="DU67" s="95">
        <f>IF(AND(DU58&gt;=1,DU58&lt;=3,DU59=0),-CHOOSE(DU58,Rollover!$S$10,Rollover!$AF$10,Rollover!$AS$10),0)</f>
        <v>0</v>
      </c>
      <c r="DV67" s="95">
        <f>IF(AND(DV58&gt;=1,DV58&lt;=3,DV59=0),-CHOOSE(DV58,Rollover!$S$10,Rollover!$AF$10,Rollover!$AS$10),0)</f>
        <v>0</v>
      </c>
      <c r="DW67" s="95">
        <f>IF(AND(DW58&gt;=1,DW58&lt;=3,DW59=0),-CHOOSE(DW58,Rollover!$S$10,Rollover!$AF$10,Rollover!$AS$10),0)</f>
        <v>0</v>
      </c>
      <c r="DX67" s="95">
        <f>IF(AND(DX58&gt;=1,DX58&lt;=3,DX59=0),-CHOOSE(DX58,Rollover!$S$10,Rollover!$AF$10,Rollover!$AS$10),0)</f>
        <v>0</v>
      </c>
      <c r="DY67" s="95">
        <f>IF(AND(DY58&gt;=1,DY58&lt;=3,DY59=0),-CHOOSE(DY58,Rollover!$S$10,Rollover!$AF$10,Rollover!$AS$10),0)</f>
        <v>0</v>
      </c>
      <c r="DZ67" s="95">
        <f>IF(AND(DZ58&gt;=1,DZ58&lt;=3,DZ59=0),-CHOOSE(DZ58,Rollover!$S$10,Rollover!$AF$10,Rollover!$AS$10),0)</f>
        <v>0</v>
      </c>
      <c r="EA67" s="95">
        <f>IF(AND(EA58&gt;=1,EA58&lt;=3,EA59=0),-CHOOSE(EA58,Rollover!$S$10,Rollover!$AF$10,Rollover!$AS$10),0)</f>
        <v>0</v>
      </c>
      <c r="EB67" s="95">
        <f>IF(AND(EB58&gt;=1,EB58&lt;=3,EB59=0),-CHOOSE(EB58,Rollover!$S$10,Rollover!$AF$10,Rollover!$AS$10),0)</f>
        <v>0</v>
      </c>
      <c r="EC67" s="95">
        <f>IF(AND(EC58&gt;=1,EC58&lt;=3,EC59=0),-CHOOSE(EC58,Rollover!$S$10,Rollover!$AF$10,Rollover!$AS$10),0)</f>
        <v>0</v>
      </c>
      <c r="ED67" s="95">
        <f>IF(AND(ED58&gt;=1,ED58&lt;=3,ED59=0),-CHOOSE(ED58,Rollover!$S$10,Rollover!$AF$10,Rollover!$AS$10),0)</f>
        <v>0</v>
      </c>
      <c r="EE67" s="95">
        <f>IF(AND(EE58&gt;=1,EE58&lt;=3,EE59=0),-CHOOSE(EE58,Rollover!$S$10,Rollover!$AF$10,Rollover!$AS$10),0)</f>
        <v>0</v>
      </c>
      <c r="EF67" s="95">
        <f>IF(AND(EF58&gt;=1,EF58&lt;=3,EF59=0),-CHOOSE(EF58,Rollover!$S$10,Rollover!$AF$10,Rollover!$AS$10),0)</f>
        <v>0</v>
      </c>
      <c r="EG67" s="95">
        <f>IF(AND(EG58&gt;=1,EG58&lt;=3,EG59=0),-CHOOSE(EG58,Rollover!$S$10,Rollover!$AF$10,Rollover!$AS$10),0)</f>
        <v>0</v>
      </c>
      <c r="EH67" s="95">
        <f>IF(AND(EH58&gt;=1,EH58&lt;=3,EH59=0),-CHOOSE(EH58,Rollover!$S$10,Rollover!$AF$10,Rollover!$AS$10),0)</f>
        <v>0</v>
      </c>
      <c r="EI67" s="95">
        <f>IF(AND(EI58&gt;=1,EI58&lt;=3,EI59=0),-CHOOSE(EI58,Rollover!$S$10,Rollover!$AF$10,Rollover!$AS$10),0)</f>
        <v>0</v>
      </c>
    </row>
    <row r="68">
      <c r="B68" t="s" s="23">
        <v>399</v>
      </c>
      <c r="C68" t="s" s="118">
        <v>15</v>
      </c>
      <c r="D68" t="s" s="118">
        <v>437</v>
      </c>
      <c r="H68" s="117">
        <f>'Rent Roll'!$G$10*'Rent Roll'!$E$10*IF(H58=0,1,IF(AND(H58&lt;=3,H59&gt;=0),1,0))</f>
        <v>24000</v>
      </c>
      <c r="I68" s="117">
        <f>'Rent Roll'!$G$10*'Rent Roll'!$E$10*IF(I58=0,1,IF(AND(I58&lt;=3,I59&gt;=0),1,0))</f>
        <v>24000</v>
      </c>
      <c r="J68" s="117">
        <f>'Rent Roll'!$G$10*'Rent Roll'!$E$10*IF(J58=0,1,IF(AND(J58&lt;=3,J59&gt;=0),1,0))</f>
        <v>24000</v>
      </c>
      <c r="K68" s="117">
        <f>'Rent Roll'!$G$10*'Rent Roll'!$E$10*IF(K58=0,1,IF(AND(K58&lt;=3,K59&gt;=0),1,0))</f>
        <v>24000</v>
      </c>
      <c r="L68" s="117">
        <f>'Rent Roll'!$G$10*'Rent Roll'!$E$10*IF(L58=0,1,IF(AND(L58&lt;=3,L59&gt;=0),1,0))</f>
        <v>24000</v>
      </c>
      <c r="M68" s="117">
        <f>'Rent Roll'!$G$10*'Rent Roll'!$E$10*IF(M58=0,1,IF(AND(M58&lt;=3,M59&gt;=0),1,0))</f>
        <v>24000</v>
      </c>
      <c r="N68" s="117">
        <f>'Rent Roll'!$G$10*'Rent Roll'!$E$10*IF(N58=0,1,IF(AND(N58&lt;=3,N59&gt;=0),1,0))</f>
        <v>24000</v>
      </c>
      <c r="O68" s="117">
        <f>'Rent Roll'!$G$10*'Rent Roll'!$E$10*IF(O58=0,1,IF(AND(O58&lt;=3,O59&gt;=0),1,0))</f>
        <v>24000</v>
      </c>
      <c r="P68" s="117">
        <f>'Rent Roll'!$G$10*'Rent Roll'!$E$10*IF(P58=0,1,IF(AND(P58&lt;=3,P59&gt;=0),1,0))</f>
        <v>24000</v>
      </c>
      <c r="Q68" s="117">
        <f>'Rent Roll'!$G$10*'Rent Roll'!$E$10*IF(Q58=0,1,IF(AND(Q58&lt;=3,Q59&gt;=0),1,0))</f>
        <v>24000</v>
      </c>
      <c r="R68" s="117">
        <f>'Rent Roll'!$G$10*'Rent Roll'!$E$10*IF(R58=0,1,IF(AND(R58&lt;=3,R59&gt;=0),1,0))</f>
        <v>24000</v>
      </c>
      <c r="S68" s="117">
        <f>'Rent Roll'!$G$10*'Rent Roll'!$E$10*IF(S58=0,1,IF(AND(S58&lt;=3,S59&gt;=0),1,0))</f>
        <v>24000</v>
      </c>
      <c r="T68" s="117">
        <f>'Rent Roll'!$G$10*'Rent Roll'!$E$10*IF(T58=0,1,IF(AND(T58&lt;=3,T59&gt;=0),1,0))</f>
        <v>24000</v>
      </c>
      <c r="U68" s="117">
        <f>'Rent Roll'!$G$10*'Rent Roll'!$E$10*IF(U58=0,1,IF(AND(U58&lt;=3,U59&gt;=0),1,0))</f>
        <v>24000</v>
      </c>
      <c r="V68" s="117">
        <f>'Rent Roll'!$G$10*'Rent Roll'!$E$10*IF(V58=0,1,IF(AND(V58&lt;=3,V59&gt;=0),1,0))</f>
        <v>24000</v>
      </c>
      <c r="W68" s="117">
        <f>'Rent Roll'!$G$10*'Rent Roll'!$E$10*IF(W58=0,1,IF(AND(W58&lt;=3,W59&gt;=0),1,0))</f>
        <v>24000</v>
      </c>
      <c r="X68" s="117">
        <f>'Rent Roll'!$G$10*'Rent Roll'!$E$10*IF(X58=0,1,IF(AND(X58&lt;=3,X59&gt;=0),1,0))</f>
        <v>24000</v>
      </c>
      <c r="Y68" s="117">
        <f>'Rent Roll'!$G$10*'Rent Roll'!$E$10*IF(Y58=0,1,IF(AND(Y58&lt;=3,Y59&gt;=0),1,0))</f>
        <v>24000</v>
      </c>
      <c r="Z68" s="117">
        <f>'Rent Roll'!$G$10*'Rent Roll'!$E$10*IF(Z58=0,1,IF(AND(Z58&lt;=3,Z59&gt;=0),1,0))</f>
        <v>24000</v>
      </c>
      <c r="AA68" s="117">
        <f>'Rent Roll'!$G$10*'Rent Roll'!$E$10*IF(AA58=0,1,IF(AND(AA58&lt;=3,AA59&gt;=0),1,0))</f>
        <v>24000</v>
      </c>
      <c r="AB68" s="117">
        <f>'Rent Roll'!$G$10*'Rent Roll'!$E$10*IF(AB58=0,1,IF(AND(AB58&lt;=3,AB59&gt;=0),1,0))</f>
        <v>24000</v>
      </c>
      <c r="AC68" s="117">
        <f>'Rent Roll'!$G$10*'Rent Roll'!$E$10*IF(AC58=0,1,IF(AND(AC58&lt;=3,AC59&gt;=0),1,0))</f>
        <v>24000</v>
      </c>
      <c r="AD68" s="117">
        <f>'Rent Roll'!$G$10*'Rent Roll'!$E$10*IF(AD58=0,1,IF(AND(AD58&lt;=3,AD59&gt;=0),1,0))</f>
        <v>24000</v>
      </c>
      <c r="AE68" s="117">
        <f>'Rent Roll'!$G$10*'Rent Roll'!$E$10*IF(AE58=0,1,IF(AND(AE58&lt;=3,AE59&gt;=0),1,0))</f>
        <v>24000</v>
      </c>
      <c r="AF68" s="117">
        <f>'Rent Roll'!$G$10*'Rent Roll'!$E$10*IF(AF58=0,1,IF(AND(AF58&lt;=3,AF59&gt;=0),1,0))</f>
        <v>24000</v>
      </c>
      <c r="AG68" s="117">
        <f>'Rent Roll'!$G$10*'Rent Roll'!$E$10*IF(AG58=0,1,IF(AND(AG58&lt;=3,AG59&gt;=0),1,0))</f>
        <v>24000</v>
      </c>
      <c r="AH68" s="117">
        <f>'Rent Roll'!$G$10*'Rent Roll'!$E$10*IF(AH58=0,1,IF(AND(AH58&lt;=3,AH59&gt;=0),1,0))</f>
        <v>24000</v>
      </c>
      <c r="AI68" s="117">
        <f>'Rent Roll'!$G$10*'Rent Roll'!$E$10*IF(AI58=0,1,IF(AND(AI58&lt;=3,AI59&gt;=0),1,0))</f>
        <v>24000</v>
      </c>
      <c r="AJ68" s="117">
        <f>'Rent Roll'!$G$10*'Rent Roll'!$E$10*IF(AJ58=0,1,IF(AND(AJ58&lt;=3,AJ59&gt;=0),1,0))</f>
        <v>24000</v>
      </c>
      <c r="AK68" s="117">
        <f>'Rent Roll'!$G$10*'Rent Roll'!$E$10*IF(AK58=0,1,IF(AND(AK58&lt;=3,AK59&gt;=0),1,0))</f>
        <v>24000</v>
      </c>
      <c r="AL68" s="117">
        <f>'Rent Roll'!$G$10*'Rent Roll'!$E$10*IF(AL58=0,1,IF(AND(AL58&lt;=3,AL59&gt;=0),1,0))</f>
        <v>24000</v>
      </c>
      <c r="AM68" s="117">
        <f>'Rent Roll'!$G$10*'Rent Roll'!$E$10*IF(AM58=0,1,IF(AND(AM58&lt;=3,AM59&gt;=0),1,0))</f>
        <v>24000</v>
      </c>
      <c r="AN68" s="117">
        <f>'Rent Roll'!$G$10*'Rent Roll'!$E$10*IF(AN58=0,1,IF(AND(AN58&lt;=3,AN59&gt;=0),1,0))</f>
        <v>24000</v>
      </c>
      <c r="AO68" s="117">
        <f>'Rent Roll'!$G$10*'Rent Roll'!$E$10*IF(AO58=0,1,IF(AND(AO58&lt;=3,AO59&gt;=0),1,0))</f>
        <v>24000</v>
      </c>
      <c r="AP68" s="117">
        <f>'Rent Roll'!$G$10*'Rent Roll'!$E$10*IF(AP58=0,1,IF(AND(AP58&lt;=3,AP59&gt;=0),1,0))</f>
        <v>24000</v>
      </c>
      <c r="AQ68" s="117">
        <f>'Rent Roll'!$G$10*'Rent Roll'!$E$10*IF(AQ58=0,1,IF(AND(AQ58&lt;=3,AQ59&gt;=0),1,0))</f>
        <v>24000</v>
      </c>
      <c r="AR68" s="117">
        <f>'Rent Roll'!$G$10*'Rent Roll'!$E$10*IF(AR58=0,1,IF(AND(AR58&lt;=3,AR59&gt;=0),1,0))</f>
        <v>24000</v>
      </c>
      <c r="AS68" s="117">
        <f>'Rent Roll'!$G$10*'Rent Roll'!$E$10*IF(AS58=0,1,IF(AND(AS58&lt;=3,AS59&gt;=0),1,0))</f>
        <v>24000</v>
      </c>
      <c r="AT68" s="117">
        <f>'Rent Roll'!$G$10*'Rent Roll'!$E$10*IF(AT58=0,1,IF(AND(AT58&lt;=3,AT59&gt;=0),1,0))</f>
        <v>24000</v>
      </c>
      <c r="AU68" s="117">
        <f>'Rent Roll'!$G$10*'Rent Roll'!$E$10*IF(AU58=0,1,IF(AND(AU58&lt;=3,AU59&gt;=0),1,0))</f>
        <v>24000</v>
      </c>
      <c r="AV68" s="117">
        <f>'Rent Roll'!$G$10*'Rent Roll'!$E$10*IF(AV58=0,1,IF(AND(AV58&lt;=3,AV59&gt;=0),1,0))</f>
        <v>24000</v>
      </c>
      <c r="AW68" s="117">
        <f>'Rent Roll'!$G$10*'Rent Roll'!$E$10*IF(AW58=0,1,IF(AND(AW58&lt;=3,AW59&gt;=0),1,0))</f>
        <v>24000</v>
      </c>
      <c r="AX68" s="117">
        <f>'Rent Roll'!$G$10*'Rent Roll'!$E$10*IF(AX58=0,1,IF(AND(AX58&lt;=3,AX59&gt;=0),1,0))</f>
        <v>24000</v>
      </c>
      <c r="AY68" s="117">
        <f>'Rent Roll'!$G$10*'Rent Roll'!$E$10*IF(AY58=0,1,IF(AND(AY58&lt;=3,AY59&gt;=0),1,0))</f>
        <v>24000</v>
      </c>
      <c r="AZ68" s="117">
        <f>'Rent Roll'!$G$10*'Rent Roll'!$E$10*IF(AZ58=0,1,IF(AND(AZ58&lt;=3,AZ59&gt;=0),1,0))</f>
        <v>24000</v>
      </c>
      <c r="BA68" s="117">
        <f>'Rent Roll'!$G$10*'Rent Roll'!$E$10*IF(BA58=0,1,IF(AND(BA58&lt;=3,BA59&gt;=0),1,0))</f>
        <v>24000</v>
      </c>
      <c r="BB68" s="117">
        <f>'Rent Roll'!$G$10*'Rent Roll'!$E$10*IF(BB58=0,1,IF(AND(BB58&lt;=3,BB59&gt;=0),1,0))</f>
        <v>24000</v>
      </c>
      <c r="BC68" s="117">
        <f>'Rent Roll'!$G$10*'Rent Roll'!$E$10*IF(BC58=0,1,IF(AND(BC58&lt;=3,BC59&gt;=0),1,0))</f>
        <v>24000</v>
      </c>
      <c r="BD68" s="117">
        <f>'Rent Roll'!$G$10*'Rent Roll'!$E$10*IF(BD58=0,1,IF(AND(BD58&lt;=3,BD59&gt;=0),1,0))</f>
        <v>24000</v>
      </c>
      <c r="BE68" s="117">
        <f>'Rent Roll'!$G$10*'Rent Roll'!$E$10*IF(BE58=0,1,IF(AND(BE58&lt;=3,BE59&gt;=0),1,0))</f>
        <v>24000</v>
      </c>
      <c r="BF68" s="117">
        <f>'Rent Roll'!$G$10*'Rent Roll'!$E$10*IF(BF58=0,1,IF(AND(BF58&lt;=3,BF59&gt;=0),1,0))</f>
        <v>24000</v>
      </c>
      <c r="BG68" s="117">
        <f>'Rent Roll'!$G$10*'Rent Roll'!$E$10*IF(BG58=0,1,IF(AND(BG58&lt;=3,BG59&gt;=0),1,0))</f>
        <v>24000</v>
      </c>
      <c r="BH68" s="117">
        <f>'Rent Roll'!$G$10*'Rent Roll'!$E$10*IF(BH58=0,1,IF(AND(BH58&lt;=3,BH59&gt;=0),1,0))</f>
        <v>24000</v>
      </c>
      <c r="BI68" s="117">
        <f>'Rent Roll'!$G$10*'Rent Roll'!$E$10*IF(BI58=0,1,IF(AND(BI58&lt;=3,BI59&gt;=0),1,0))</f>
        <v>24000</v>
      </c>
      <c r="BJ68" s="117">
        <f>'Rent Roll'!$G$10*'Rent Roll'!$E$10*IF(BJ58=0,1,IF(AND(BJ58&lt;=3,BJ59&gt;=0),1,0))</f>
        <v>24000</v>
      </c>
      <c r="BK68" s="117">
        <f>'Rent Roll'!$G$10*'Rent Roll'!$E$10*IF(BK58=0,1,IF(AND(BK58&lt;=3,BK59&gt;=0),1,0))</f>
        <v>24000</v>
      </c>
      <c r="BL68" s="117">
        <f>'Rent Roll'!$G$10*'Rent Roll'!$E$10*IF(BL58=0,1,IF(AND(BL58&lt;=3,BL59&gt;=0),1,0))</f>
        <v>24000</v>
      </c>
      <c r="BM68" s="117">
        <f>'Rent Roll'!$G$10*'Rent Roll'!$E$10*IF(BM58=0,1,IF(AND(BM58&lt;=3,BM59&gt;=0),1,0))</f>
        <v>24000</v>
      </c>
      <c r="BN68" s="117">
        <f>'Rent Roll'!$G$10*'Rent Roll'!$E$10*IF(BN58=0,1,IF(AND(BN58&lt;=3,BN59&gt;=0),1,0))</f>
        <v>24000</v>
      </c>
      <c r="BO68" s="117">
        <f>'Rent Roll'!$G$10*'Rent Roll'!$E$10*IF(BO58=0,1,IF(AND(BO58&lt;=3,BO59&gt;=0),1,0))</f>
        <v>24000</v>
      </c>
      <c r="BP68" s="117">
        <f>'Rent Roll'!$G$10*'Rent Roll'!$E$10*IF(BP58=0,1,IF(AND(BP58&lt;=3,BP59&gt;=0),1,0))</f>
        <v>24000</v>
      </c>
      <c r="BQ68" s="117">
        <f>'Rent Roll'!$G$10*'Rent Roll'!$E$10*IF(BQ58=0,1,IF(AND(BQ58&lt;=3,BQ59&gt;=0),1,0))</f>
        <v>24000</v>
      </c>
      <c r="BR68" s="117">
        <f>'Rent Roll'!$G$10*'Rent Roll'!$E$10*IF(BR58=0,1,IF(AND(BR58&lt;=3,BR59&gt;=0),1,0))</f>
        <v>24000</v>
      </c>
      <c r="BS68" s="117">
        <f>'Rent Roll'!$G$10*'Rent Roll'!$E$10*IF(BS58=0,1,IF(AND(BS58&lt;=3,BS59&gt;=0),1,0))</f>
        <v>24000</v>
      </c>
      <c r="BT68" s="117">
        <f>'Rent Roll'!$G$10*'Rent Roll'!$E$10*IF(BT58=0,1,IF(AND(BT58&lt;=3,BT59&gt;=0),1,0))</f>
        <v>24000</v>
      </c>
      <c r="BU68" s="117">
        <f>'Rent Roll'!$G$10*'Rent Roll'!$E$10*IF(BU58=0,1,IF(AND(BU58&lt;=3,BU59&gt;=0),1,0))</f>
        <v>24000</v>
      </c>
      <c r="BV68" s="117">
        <f>'Rent Roll'!$G$10*'Rent Roll'!$E$10*IF(BV58=0,1,IF(AND(BV58&lt;=3,BV59&gt;=0),1,0))</f>
        <v>24000</v>
      </c>
      <c r="BW68" s="117">
        <f>'Rent Roll'!$G$10*'Rent Roll'!$E$10*IF(BW58=0,1,IF(AND(BW58&lt;=3,BW59&gt;=0),1,0))</f>
        <v>24000</v>
      </c>
      <c r="BX68" s="117">
        <f>'Rent Roll'!$G$10*'Rent Roll'!$E$10*IF(BX58=0,1,IF(AND(BX58&lt;=3,BX59&gt;=0),1,0))</f>
        <v>24000</v>
      </c>
      <c r="BY68" s="117">
        <f>'Rent Roll'!$G$10*'Rent Roll'!$E$10*IF(BY58=0,1,IF(AND(BY58&lt;=3,BY59&gt;=0),1,0))</f>
        <v>24000</v>
      </c>
      <c r="BZ68" s="117">
        <f>'Rent Roll'!$G$10*'Rent Roll'!$E$10*IF(BZ58=0,1,IF(AND(BZ58&lt;=3,BZ59&gt;=0),1,0))</f>
        <v>24000</v>
      </c>
      <c r="CA68" s="117">
        <f>'Rent Roll'!$G$10*'Rent Roll'!$E$10*IF(CA58=0,1,IF(AND(CA58&lt;=3,CA59&gt;=0),1,0))</f>
        <v>24000</v>
      </c>
      <c r="CB68" s="117">
        <f>'Rent Roll'!$G$10*'Rent Roll'!$E$10*IF(CB58=0,1,IF(AND(CB58&lt;=3,CB59&gt;=0),1,0))</f>
        <v>0</v>
      </c>
      <c r="CC68" s="117">
        <f>'Rent Roll'!$G$10*'Rent Roll'!$E$10*IF(CC58=0,1,IF(AND(CC58&lt;=3,CC59&gt;=0),1,0))</f>
        <v>0</v>
      </c>
      <c r="CD68" s="117">
        <f>'Rent Roll'!$G$10*'Rent Roll'!$E$10*IF(CD58=0,1,IF(AND(CD58&lt;=3,CD59&gt;=0),1,0))</f>
        <v>24000</v>
      </c>
      <c r="CE68" s="117">
        <f>'Rent Roll'!$G$10*'Rent Roll'!$E$10*IF(CE58=0,1,IF(AND(CE58&lt;=3,CE59&gt;=0),1,0))</f>
        <v>24000</v>
      </c>
      <c r="CF68" s="117">
        <f>'Rent Roll'!$G$10*'Rent Roll'!$E$10*IF(CF58=0,1,IF(AND(CF58&lt;=3,CF59&gt;=0),1,0))</f>
        <v>24000</v>
      </c>
      <c r="CG68" s="117">
        <f>'Rent Roll'!$G$10*'Rent Roll'!$E$10*IF(CG58=0,1,IF(AND(CG58&lt;=3,CG59&gt;=0),1,0))</f>
        <v>24000</v>
      </c>
      <c r="CH68" s="117">
        <f>'Rent Roll'!$G$10*'Rent Roll'!$E$10*IF(CH58=0,1,IF(AND(CH58&lt;=3,CH59&gt;=0),1,0))</f>
        <v>24000</v>
      </c>
      <c r="CI68" s="117">
        <f>'Rent Roll'!$G$10*'Rent Roll'!$E$10*IF(CI58=0,1,IF(AND(CI58&lt;=3,CI59&gt;=0),1,0))</f>
        <v>24000</v>
      </c>
      <c r="CJ68" s="117">
        <f>'Rent Roll'!$G$10*'Rent Roll'!$E$10*IF(CJ58=0,1,IF(AND(CJ58&lt;=3,CJ59&gt;=0),1,0))</f>
        <v>24000</v>
      </c>
      <c r="CK68" s="117">
        <f>'Rent Roll'!$G$10*'Rent Roll'!$E$10*IF(CK58=0,1,IF(AND(CK58&lt;=3,CK59&gt;=0),1,0))</f>
        <v>24000</v>
      </c>
      <c r="CL68" s="117">
        <f>'Rent Roll'!$G$10*'Rent Roll'!$E$10*IF(CL58=0,1,IF(AND(CL58&lt;=3,CL59&gt;=0),1,0))</f>
        <v>24000</v>
      </c>
      <c r="CM68" s="117">
        <f>'Rent Roll'!$G$10*'Rent Roll'!$E$10*IF(CM58=0,1,IF(AND(CM58&lt;=3,CM59&gt;=0),1,0))</f>
        <v>24000</v>
      </c>
      <c r="CN68" s="117">
        <f>'Rent Roll'!$G$10*'Rent Roll'!$E$10*IF(CN58=0,1,IF(AND(CN58&lt;=3,CN59&gt;=0),1,0))</f>
        <v>24000</v>
      </c>
      <c r="CO68" s="117">
        <f>'Rent Roll'!$G$10*'Rent Roll'!$E$10*IF(CO58=0,1,IF(AND(CO58&lt;=3,CO59&gt;=0),1,0))</f>
        <v>24000</v>
      </c>
      <c r="CP68" s="117">
        <f>'Rent Roll'!$G$10*'Rent Roll'!$E$10*IF(CP58=0,1,IF(AND(CP58&lt;=3,CP59&gt;=0),1,0))</f>
        <v>24000</v>
      </c>
      <c r="CQ68" s="117">
        <f>'Rent Roll'!$G$10*'Rent Roll'!$E$10*IF(CQ58=0,1,IF(AND(CQ58&lt;=3,CQ59&gt;=0),1,0))</f>
        <v>24000</v>
      </c>
      <c r="CR68" s="117">
        <f>'Rent Roll'!$G$10*'Rent Roll'!$E$10*IF(CR58=0,1,IF(AND(CR58&lt;=3,CR59&gt;=0),1,0))</f>
        <v>24000</v>
      </c>
      <c r="CS68" s="117">
        <f>'Rent Roll'!$G$10*'Rent Roll'!$E$10*IF(CS58=0,1,IF(AND(CS58&lt;=3,CS59&gt;=0),1,0))</f>
        <v>24000</v>
      </c>
      <c r="CT68" s="117">
        <f>'Rent Roll'!$G$10*'Rent Roll'!$E$10*IF(CT58=0,1,IF(AND(CT58&lt;=3,CT59&gt;=0),1,0))</f>
        <v>24000</v>
      </c>
      <c r="CU68" s="117">
        <f>'Rent Roll'!$G$10*'Rent Roll'!$E$10*IF(CU58=0,1,IF(AND(CU58&lt;=3,CU59&gt;=0),1,0))</f>
        <v>24000</v>
      </c>
      <c r="CV68" s="117">
        <f>'Rent Roll'!$G$10*'Rent Roll'!$E$10*IF(CV58=0,1,IF(AND(CV58&lt;=3,CV59&gt;=0),1,0))</f>
        <v>24000</v>
      </c>
      <c r="CW68" s="117">
        <f>'Rent Roll'!$G$10*'Rent Roll'!$E$10*IF(CW58=0,1,IF(AND(CW58&lt;=3,CW59&gt;=0),1,0))</f>
        <v>24000</v>
      </c>
      <c r="CX68" s="117">
        <f>'Rent Roll'!$G$10*'Rent Roll'!$E$10*IF(CX58=0,1,IF(AND(CX58&lt;=3,CX59&gt;=0),1,0))</f>
        <v>24000</v>
      </c>
      <c r="CY68" s="117">
        <f>'Rent Roll'!$G$10*'Rent Roll'!$E$10*IF(CY58=0,1,IF(AND(CY58&lt;=3,CY59&gt;=0),1,0))</f>
        <v>24000</v>
      </c>
      <c r="CZ68" s="117">
        <f>'Rent Roll'!$G$10*'Rent Roll'!$E$10*IF(CZ58=0,1,IF(AND(CZ58&lt;=3,CZ59&gt;=0),1,0))</f>
        <v>24000</v>
      </c>
      <c r="DA68" s="117">
        <f>'Rent Roll'!$G$10*'Rent Roll'!$E$10*IF(DA58=0,1,IF(AND(DA58&lt;=3,DA59&gt;=0),1,0))</f>
        <v>24000</v>
      </c>
      <c r="DB68" s="117">
        <f>'Rent Roll'!$G$10*'Rent Roll'!$E$10*IF(DB58=0,1,IF(AND(DB58&lt;=3,DB59&gt;=0),1,0))</f>
        <v>24000</v>
      </c>
      <c r="DC68" s="117">
        <f>'Rent Roll'!$G$10*'Rent Roll'!$E$10*IF(DC58=0,1,IF(AND(DC58&lt;=3,DC59&gt;=0),1,0))</f>
        <v>24000</v>
      </c>
      <c r="DD68" s="117">
        <f>'Rent Roll'!$G$10*'Rent Roll'!$E$10*IF(DD58=0,1,IF(AND(DD58&lt;=3,DD59&gt;=0),1,0))</f>
        <v>24000</v>
      </c>
      <c r="DE68" s="117">
        <f>'Rent Roll'!$G$10*'Rent Roll'!$E$10*IF(DE58=0,1,IF(AND(DE58&lt;=3,DE59&gt;=0),1,0))</f>
        <v>24000</v>
      </c>
      <c r="DF68" s="117">
        <f>'Rent Roll'!$G$10*'Rent Roll'!$E$10*IF(DF58=0,1,IF(AND(DF58&lt;=3,DF59&gt;=0),1,0))</f>
        <v>24000</v>
      </c>
      <c r="DG68" s="117">
        <f>'Rent Roll'!$G$10*'Rent Roll'!$E$10*IF(DG58=0,1,IF(AND(DG58&lt;=3,DG59&gt;=0),1,0))</f>
        <v>24000</v>
      </c>
      <c r="DH68" s="117">
        <f>'Rent Roll'!$G$10*'Rent Roll'!$E$10*IF(DH58=0,1,IF(AND(DH58&lt;=3,DH59&gt;=0),1,0))</f>
        <v>24000</v>
      </c>
      <c r="DI68" s="117">
        <f>'Rent Roll'!$G$10*'Rent Roll'!$E$10*IF(DI58=0,1,IF(AND(DI58&lt;=3,DI59&gt;=0),1,0))</f>
        <v>24000</v>
      </c>
      <c r="DJ68" s="117">
        <f>'Rent Roll'!$G$10*'Rent Roll'!$E$10*IF(DJ58=0,1,IF(AND(DJ58&lt;=3,DJ59&gt;=0),1,0))</f>
        <v>24000</v>
      </c>
      <c r="DK68" s="117">
        <f>'Rent Roll'!$G$10*'Rent Roll'!$E$10*IF(DK58=0,1,IF(AND(DK58&lt;=3,DK59&gt;=0),1,0))</f>
        <v>24000</v>
      </c>
      <c r="DL68" s="117">
        <f>'Rent Roll'!$G$10*'Rent Roll'!$E$10*IF(DL58=0,1,IF(AND(DL58&lt;=3,DL59&gt;=0),1,0))</f>
        <v>24000</v>
      </c>
      <c r="DM68" s="117">
        <f>'Rent Roll'!$G$10*'Rent Roll'!$E$10*IF(DM58=0,1,IF(AND(DM58&lt;=3,DM59&gt;=0),1,0))</f>
        <v>24000</v>
      </c>
      <c r="DN68" s="117">
        <f>'Rent Roll'!$G$10*'Rent Roll'!$E$10*IF(DN58=0,1,IF(AND(DN58&lt;=3,DN59&gt;=0),1,0))</f>
        <v>24000</v>
      </c>
      <c r="DO68" s="117">
        <f>'Rent Roll'!$G$10*'Rent Roll'!$E$10*IF(DO58=0,1,IF(AND(DO58&lt;=3,DO59&gt;=0),1,0))</f>
        <v>24000</v>
      </c>
      <c r="DP68" s="117">
        <f>'Rent Roll'!$G$10*'Rent Roll'!$E$10*IF(DP58=0,1,IF(AND(DP58&lt;=3,DP59&gt;=0),1,0))</f>
        <v>24000</v>
      </c>
      <c r="DQ68" s="117">
        <f>'Rent Roll'!$G$10*'Rent Roll'!$E$10*IF(DQ58=0,1,IF(AND(DQ58&lt;=3,DQ59&gt;=0),1,0))</f>
        <v>24000</v>
      </c>
      <c r="DR68" s="117">
        <f>'Rent Roll'!$G$10*'Rent Roll'!$E$10*IF(DR58=0,1,IF(AND(DR58&lt;=3,DR59&gt;=0),1,0))</f>
        <v>24000</v>
      </c>
      <c r="DS68" s="117">
        <f>'Rent Roll'!$G$10*'Rent Roll'!$E$10*IF(DS58=0,1,IF(AND(DS58&lt;=3,DS59&gt;=0),1,0))</f>
        <v>24000</v>
      </c>
      <c r="DT68" s="117">
        <f>'Rent Roll'!$G$10*'Rent Roll'!$E$10*IF(DT58=0,1,IF(AND(DT58&lt;=3,DT59&gt;=0),1,0))</f>
        <v>24000</v>
      </c>
      <c r="DU68" s="117">
        <f>'Rent Roll'!$G$10*'Rent Roll'!$E$10*IF(DU58=0,1,IF(AND(DU58&lt;=3,DU59&gt;=0),1,0))</f>
        <v>24000</v>
      </c>
      <c r="DV68" s="117">
        <f>'Rent Roll'!$G$10*'Rent Roll'!$E$10*IF(DV58=0,1,IF(AND(DV58&lt;=3,DV59&gt;=0),1,0))</f>
        <v>24000</v>
      </c>
      <c r="DW68" s="117">
        <f>'Rent Roll'!$G$10*'Rent Roll'!$E$10*IF(DW58=0,1,IF(AND(DW58&lt;=3,DW59&gt;=0),1,0))</f>
        <v>24000</v>
      </c>
      <c r="DX68" s="117">
        <f>'Rent Roll'!$G$10*'Rent Roll'!$E$10*IF(DX58=0,1,IF(AND(DX58&lt;=3,DX59&gt;=0),1,0))</f>
        <v>24000</v>
      </c>
      <c r="DY68" s="117">
        <f>'Rent Roll'!$G$10*'Rent Roll'!$E$10*IF(DY58=0,1,IF(AND(DY58&lt;=3,DY59&gt;=0),1,0))</f>
        <v>24000</v>
      </c>
      <c r="DZ68" s="117">
        <f>'Rent Roll'!$G$10*'Rent Roll'!$E$10*IF(DZ58=0,1,IF(AND(DZ58&lt;=3,DZ59&gt;=0),1,0))</f>
        <v>24000</v>
      </c>
      <c r="EA68" s="117">
        <f>'Rent Roll'!$G$10*'Rent Roll'!$E$10*IF(EA58=0,1,IF(AND(EA58&lt;=3,EA59&gt;=0),1,0))</f>
        <v>24000</v>
      </c>
      <c r="EB68" s="117">
        <f>'Rent Roll'!$G$10*'Rent Roll'!$E$10*IF(EB58=0,1,IF(AND(EB58&lt;=3,EB59&gt;=0),1,0))</f>
        <v>24000</v>
      </c>
      <c r="EC68" s="117">
        <f>'Rent Roll'!$G$10*'Rent Roll'!$E$10*IF(EC58=0,1,IF(AND(EC58&lt;=3,EC59&gt;=0),1,0))</f>
        <v>24000</v>
      </c>
      <c r="ED68" s="117">
        <f>'Rent Roll'!$G$10*'Rent Roll'!$E$10*IF(ED58=0,1,IF(AND(ED58&lt;=3,ED59&gt;=0),1,0))</f>
        <v>24000</v>
      </c>
      <c r="EE68" s="117">
        <f>'Rent Roll'!$G$10*'Rent Roll'!$E$10*IF(EE58=0,1,IF(AND(EE58&lt;=3,EE59&gt;=0),1,0))</f>
        <v>24000</v>
      </c>
      <c r="EF68" s="117">
        <f>'Rent Roll'!$G$10*'Rent Roll'!$E$10*IF(EF58=0,1,IF(AND(EF58&lt;=3,EF59&gt;=0),1,0))</f>
        <v>24000</v>
      </c>
      <c r="EG68" s="117">
        <f>'Rent Roll'!$G$10*'Rent Roll'!$E$10*IF(EG58=0,1,IF(AND(EG58&lt;=3,EG59&gt;=0),1,0))</f>
        <v>24000</v>
      </c>
      <c r="EH68" s="117">
        <f>'Rent Roll'!$G$10*'Rent Roll'!$E$10*IF(EH58=0,1,IF(AND(EH58&lt;=3,EH59&gt;=0),1,0))</f>
        <v>24000</v>
      </c>
      <c r="EI68" s="117">
        <f>'Rent Roll'!$G$10*'Rent Roll'!$E$10*IF(EI58=0,1,IF(AND(EI58&lt;=3,EI59&gt;=0),1,0))</f>
        <v>24000</v>
      </c>
    </row>
    <row r="70">
      <c r="B70" t="s" s="113">
        <v>608</v>
      </c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X70" s="113"/>
      <c r="AY70" s="113"/>
      <c r="AZ70" s="113"/>
      <c r="BA70" s="113"/>
      <c r="BB70" s="113"/>
      <c r="BC70" s="113"/>
      <c r="BD70" s="113"/>
      <c r="BE70" s="113"/>
      <c r="BF70" s="113"/>
      <c r="BG70" s="113"/>
      <c r="BH70" s="113"/>
      <c r="BI70" s="113"/>
      <c r="BJ70" s="113"/>
      <c r="BK70" s="113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  <c r="CC70" s="113"/>
      <c r="CD70" s="113"/>
      <c r="CE70" s="113"/>
      <c r="CF70" s="113"/>
      <c r="CG70" s="113"/>
      <c r="CH70" s="113"/>
      <c r="CI70" s="113"/>
      <c r="CJ70" s="113"/>
      <c r="CK70" s="113"/>
      <c r="CL70" s="113"/>
      <c r="CM70" s="113"/>
      <c r="CN70" s="113"/>
      <c r="CO70" s="113"/>
      <c r="CP70" s="113"/>
      <c r="CQ70" s="113"/>
      <c r="CR70" s="113"/>
      <c r="CS70" s="113"/>
      <c r="CT70" s="113"/>
      <c r="CU70" s="113"/>
      <c r="CV70" s="113"/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3"/>
      <c r="DK70" s="113"/>
      <c r="DL70" s="113"/>
      <c r="DM70" s="113"/>
      <c r="DN70" s="113"/>
      <c r="DO70" s="113"/>
      <c r="DP70" s="113"/>
      <c r="DQ70" s="113"/>
      <c r="DR70" s="113"/>
      <c r="DS70" s="113"/>
      <c r="DT70" s="113"/>
      <c r="DU70" s="113"/>
      <c r="DV70" s="113"/>
      <c r="DW70" s="113"/>
      <c r="DX70" s="113"/>
      <c r="DY70" s="113"/>
      <c r="DZ70" s="113"/>
      <c r="EA70" s="113"/>
      <c r="EB70" s="113"/>
      <c r="EC70" s="113"/>
      <c r="ED70" s="113"/>
      <c r="EE70" s="113"/>
      <c r="EF70" s="113"/>
      <c r="EG70" s="113"/>
      <c r="EH70" s="113"/>
      <c r="EI70" s="113"/>
    </row>
    <row r="71">
      <c r="B71" t="s" s="23">
        <v>390</v>
      </c>
      <c r="C71" t="s" s="118">
        <v>17</v>
      </c>
      <c r="D71" t="s" s="118">
        <v>427</v>
      </c>
      <c r="H71" s="114">
        <f>(H$6&gt;Rollover!$G$11)+(H$6&gt;Rollover!$M$11)+(H$6&gt;Rollover!$Z$11)+(H$6&gt;Rollover!$AM$11)</f>
        <v>0</v>
      </c>
      <c r="I71" s="114">
        <f>(I$6&gt;Rollover!$G$11)+(I$6&gt;Rollover!$M$11)+(I$6&gt;Rollover!$Z$11)+(I$6&gt;Rollover!$AM$11)</f>
        <v>0</v>
      </c>
      <c r="J71" s="114">
        <f>(J$6&gt;Rollover!$G$11)+(J$6&gt;Rollover!$M$11)+(J$6&gt;Rollover!$Z$11)+(J$6&gt;Rollover!$AM$11)</f>
        <v>0</v>
      </c>
      <c r="K71" s="114">
        <f>(K$6&gt;Rollover!$G$11)+(K$6&gt;Rollover!$M$11)+(K$6&gt;Rollover!$Z$11)+(K$6&gt;Rollover!$AM$11)</f>
        <v>0</v>
      </c>
      <c r="L71" s="114">
        <f>(L$6&gt;Rollover!$G$11)+(L$6&gt;Rollover!$M$11)+(L$6&gt;Rollover!$Z$11)+(L$6&gt;Rollover!$AM$11)</f>
        <v>0</v>
      </c>
      <c r="M71" s="114">
        <f>(M$6&gt;Rollover!$G$11)+(M$6&gt;Rollover!$M$11)+(M$6&gt;Rollover!$Z$11)+(M$6&gt;Rollover!$AM$11)</f>
        <v>0</v>
      </c>
      <c r="N71" s="114">
        <f>(N$6&gt;Rollover!$G$11)+(N$6&gt;Rollover!$M$11)+(N$6&gt;Rollover!$Z$11)+(N$6&gt;Rollover!$AM$11)</f>
        <v>0</v>
      </c>
      <c r="O71" s="114">
        <f>(O$6&gt;Rollover!$G$11)+(O$6&gt;Rollover!$M$11)+(O$6&gt;Rollover!$Z$11)+(O$6&gt;Rollover!$AM$11)</f>
        <v>0</v>
      </c>
      <c r="P71" s="114">
        <f>(P$6&gt;Rollover!$G$11)+(P$6&gt;Rollover!$M$11)+(P$6&gt;Rollover!$Z$11)+(P$6&gt;Rollover!$AM$11)</f>
        <v>0</v>
      </c>
      <c r="Q71" s="114">
        <f>(Q$6&gt;Rollover!$G$11)+(Q$6&gt;Rollover!$M$11)+(Q$6&gt;Rollover!$Z$11)+(Q$6&gt;Rollover!$AM$11)</f>
        <v>0</v>
      </c>
      <c r="R71" s="114">
        <f>(R$6&gt;Rollover!$G$11)+(R$6&gt;Rollover!$M$11)+(R$6&gt;Rollover!$Z$11)+(R$6&gt;Rollover!$AM$11)</f>
        <v>0</v>
      </c>
      <c r="S71" s="114">
        <f>(S$6&gt;Rollover!$G$11)+(S$6&gt;Rollover!$M$11)+(S$6&gt;Rollover!$Z$11)+(S$6&gt;Rollover!$AM$11)</f>
        <v>0</v>
      </c>
      <c r="T71" s="114">
        <f>(T$6&gt;Rollover!$G$11)+(T$6&gt;Rollover!$M$11)+(T$6&gt;Rollover!$Z$11)+(T$6&gt;Rollover!$AM$11)</f>
        <v>0</v>
      </c>
      <c r="U71" s="114">
        <f>(U$6&gt;Rollover!$G$11)+(U$6&gt;Rollover!$M$11)+(U$6&gt;Rollover!$Z$11)+(U$6&gt;Rollover!$AM$11)</f>
        <v>0</v>
      </c>
      <c r="V71" s="114">
        <f>(V$6&gt;Rollover!$G$11)+(V$6&gt;Rollover!$M$11)+(V$6&gt;Rollover!$Z$11)+(V$6&gt;Rollover!$AM$11)</f>
        <v>0</v>
      </c>
      <c r="W71" s="114">
        <f>(W$6&gt;Rollover!$G$11)+(W$6&gt;Rollover!$M$11)+(W$6&gt;Rollover!$Z$11)+(W$6&gt;Rollover!$AM$11)</f>
        <v>0</v>
      </c>
      <c r="X71" s="114">
        <f>(X$6&gt;Rollover!$G$11)+(X$6&gt;Rollover!$M$11)+(X$6&gt;Rollover!$Z$11)+(X$6&gt;Rollover!$AM$11)</f>
        <v>0</v>
      </c>
      <c r="Y71" s="114">
        <f>(Y$6&gt;Rollover!$G$11)+(Y$6&gt;Rollover!$M$11)+(Y$6&gt;Rollover!$Z$11)+(Y$6&gt;Rollover!$AM$11)</f>
        <v>0</v>
      </c>
      <c r="Z71" s="114">
        <f>(Z$6&gt;Rollover!$G$11)+(Z$6&gt;Rollover!$M$11)+(Z$6&gt;Rollover!$Z$11)+(Z$6&gt;Rollover!$AM$11)</f>
        <v>0</v>
      </c>
      <c r="AA71" s="114">
        <f>(AA$6&gt;Rollover!$G$11)+(AA$6&gt;Rollover!$M$11)+(AA$6&gt;Rollover!$Z$11)+(AA$6&gt;Rollover!$AM$11)</f>
        <v>0</v>
      </c>
      <c r="AB71" s="114">
        <f>(AB$6&gt;Rollover!$G$11)+(AB$6&gt;Rollover!$M$11)+(AB$6&gt;Rollover!$Z$11)+(AB$6&gt;Rollover!$AM$11)</f>
        <v>0</v>
      </c>
      <c r="AC71" s="114">
        <f>(AC$6&gt;Rollover!$G$11)+(AC$6&gt;Rollover!$M$11)+(AC$6&gt;Rollover!$Z$11)+(AC$6&gt;Rollover!$AM$11)</f>
        <v>0</v>
      </c>
      <c r="AD71" s="114">
        <f>(AD$6&gt;Rollover!$G$11)+(AD$6&gt;Rollover!$M$11)+(AD$6&gt;Rollover!$Z$11)+(AD$6&gt;Rollover!$AM$11)</f>
        <v>0</v>
      </c>
      <c r="AE71" s="114">
        <f>(AE$6&gt;Rollover!$G$11)+(AE$6&gt;Rollover!$M$11)+(AE$6&gt;Rollover!$Z$11)+(AE$6&gt;Rollover!$AM$11)</f>
        <v>0</v>
      </c>
      <c r="AF71" s="114">
        <f>(AF$6&gt;Rollover!$G$11)+(AF$6&gt;Rollover!$M$11)+(AF$6&gt;Rollover!$Z$11)+(AF$6&gt;Rollover!$AM$11)</f>
        <v>0</v>
      </c>
      <c r="AG71" s="114">
        <f>(AG$6&gt;Rollover!$G$11)+(AG$6&gt;Rollover!$M$11)+(AG$6&gt;Rollover!$Z$11)+(AG$6&gt;Rollover!$AM$11)</f>
        <v>0</v>
      </c>
      <c r="AH71" s="114">
        <f>(AH$6&gt;Rollover!$G$11)+(AH$6&gt;Rollover!$M$11)+(AH$6&gt;Rollover!$Z$11)+(AH$6&gt;Rollover!$AM$11)</f>
        <v>0</v>
      </c>
      <c r="AI71" s="114">
        <f>(AI$6&gt;Rollover!$G$11)+(AI$6&gt;Rollover!$M$11)+(AI$6&gt;Rollover!$Z$11)+(AI$6&gt;Rollover!$AM$11)</f>
        <v>0</v>
      </c>
      <c r="AJ71" s="114">
        <f>(AJ$6&gt;Rollover!$G$11)+(AJ$6&gt;Rollover!$M$11)+(AJ$6&gt;Rollover!$Z$11)+(AJ$6&gt;Rollover!$AM$11)</f>
        <v>0</v>
      </c>
      <c r="AK71" s="114">
        <f>(AK$6&gt;Rollover!$G$11)+(AK$6&gt;Rollover!$M$11)+(AK$6&gt;Rollover!$Z$11)+(AK$6&gt;Rollover!$AM$11)</f>
        <v>0</v>
      </c>
      <c r="AL71" s="114">
        <f>(AL$6&gt;Rollover!$G$11)+(AL$6&gt;Rollover!$M$11)+(AL$6&gt;Rollover!$Z$11)+(AL$6&gt;Rollover!$AM$11)</f>
        <v>0</v>
      </c>
      <c r="AM71" s="114">
        <f>(AM$6&gt;Rollover!$G$11)+(AM$6&gt;Rollover!$M$11)+(AM$6&gt;Rollover!$Z$11)+(AM$6&gt;Rollover!$AM$11)</f>
        <v>0</v>
      </c>
      <c r="AN71" s="114">
        <f>(AN$6&gt;Rollover!$G$11)+(AN$6&gt;Rollover!$M$11)+(AN$6&gt;Rollover!$Z$11)+(AN$6&gt;Rollover!$AM$11)</f>
        <v>0</v>
      </c>
      <c r="AO71" s="114">
        <f>(AO$6&gt;Rollover!$G$11)+(AO$6&gt;Rollover!$M$11)+(AO$6&gt;Rollover!$Z$11)+(AO$6&gt;Rollover!$AM$11)</f>
        <v>0</v>
      </c>
      <c r="AP71" s="114">
        <f>(AP$6&gt;Rollover!$G$11)+(AP$6&gt;Rollover!$M$11)+(AP$6&gt;Rollover!$Z$11)+(AP$6&gt;Rollover!$AM$11)</f>
        <v>0</v>
      </c>
      <c r="AQ71" s="114">
        <f>(AQ$6&gt;Rollover!$G$11)+(AQ$6&gt;Rollover!$M$11)+(AQ$6&gt;Rollover!$Z$11)+(AQ$6&gt;Rollover!$AM$11)</f>
        <v>0</v>
      </c>
      <c r="AR71" s="114">
        <f>(AR$6&gt;Rollover!$G$11)+(AR$6&gt;Rollover!$M$11)+(AR$6&gt;Rollover!$Z$11)+(AR$6&gt;Rollover!$AM$11)</f>
        <v>0</v>
      </c>
      <c r="AS71" s="114">
        <f>(AS$6&gt;Rollover!$G$11)+(AS$6&gt;Rollover!$M$11)+(AS$6&gt;Rollover!$Z$11)+(AS$6&gt;Rollover!$AM$11)</f>
        <v>0</v>
      </c>
      <c r="AT71" s="114">
        <f>(AT$6&gt;Rollover!$G$11)+(AT$6&gt;Rollover!$M$11)+(AT$6&gt;Rollover!$Z$11)+(AT$6&gt;Rollover!$AM$11)</f>
        <v>0</v>
      </c>
      <c r="AU71" s="114">
        <f>(AU$6&gt;Rollover!$G$11)+(AU$6&gt;Rollover!$M$11)+(AU$6&gt;Rollover!$Z$11)+(AU$6&gt;Rollover!$AM$11)</f>
        <v>0</v>
      </c>
      <c r="AV71" s="114">
        <f>(AV$6&gt;Rollover!$G$11)+(AV$6&gt;Rollover!$M$11)+(AV$6&gt;Rollover!$Z$11)+(AV$6&gt;Rollover!$AM$11)</f>
        <v>0</v>
      </c>
      <c r="AW71" s="114">
        <f>(AW$6&gt;Rollover!$G$11)+(AW$6&gt;Rollover!$M$11)+(AW$6&gt;Rollover!$Z$11)+(AW$6&gt;Rollover!$AM$11)</f>
        <v>0</v>
      </c>
      <c r="AX71" s="114">
        <f>(AX$6&gt;Rollover!$G$11)+(AX$6&gt;Rollover!$M$11)+(AX$6&gt;Rollover!$Z$11)+(AX$6&gt;Rollover!$AM$11)</f>
        <v>0</v>
      </c>
      <c r="AY71" s="114">
        <f>(AY$6&gt;Rollover!$G$11)+(AY$6&gt;Rollover!$M$11)+(AY$6&gt;Rollover!$Z$11)+(AY$6&gt;Rollover!$AM$11)</f>
        <v>0</v>
      </c>
      <c r="AZ71" s="114">
        <f>(AZ$6&gt;Rollover!$G$11)+(AZ$6&gt;Rollover!$M$11)+(AZ$6&gt;Rollover!$Z$11)+(AZ$6&gt;Rollover!$AM$11)</f>
        <v>0</v>
      </c>
      <c r="BA71" s="114">
        <f>(BA$6&gt;Rollover!$G$11)+(BA$6&gt;Rollover!$M$11)+(BA$6&gt;Rollover!$Z$11)+(BA$6&gt;Rollover!$AM$11)</f>
        <v>0</v>
      </c>
      <c r="BB71" s="114">
        <f>(BB$6&gt;Rollover!$G$11)+(BB$6&gt;Rollover!$M$11)+(BB$6&gt;Rollover!$Z$11)+(BB$6&gt;Rollover!$AM$11)</f>
        <v>0</v>
      </c>
      <c r="BC71" s="114">
        <f>(BC$6&gt;Rollover!$G$11)+(BC$6&gt;Rollover!$M$11)+(BC$6&gt;Rollover!$Z$11)+(BC$6&gt;Rollover!$AM$11)</f>
        <v>0</v>
      </c>
      <c r="BD71" s="114">
        <f>(BD$6&gt;Rollover!$G$11)+(BD$6&gt;Rollover!$M$11)+(BD$6&gt;Rollover!$Z$11)+(BD$6&gt;Rollover!$AM$11)</f>
        <v>0</v>
      </c>
      <c r="BE71" s="114">
        <f>(BE$6&gt;Rollover!$G$11)+(BE$6&gt;Rollover!$M$11)+(BE$6&gt;Rollover!$Z$11)+(BE$6&gt;Rollover!$AM$11)</f>
        <v>0</v>
      </c>
      <c r="BF71" s="114">
        <f>(BF$6&gt;Rollover!$G$11)+(BF$6&gt;Rollover!$M$11)+(BF$6&gt;Rollover!$Z$11)+(BF$6&gt;Rollover!$AM$11)</f>
        <v>0</v>
      </c>
      <c r="BG71" s="114">
        <f>(BG$6&gt;Rollover!$G$11)+(BG$6&gt;Rollover!$M$11)+(BG$6&gt;Rollover!$Z$11)+(BG$6&gt;Rollover!$AM$11)</f>
        <v>0</v>
      </c>
      <c r="BH71" s="114">
        <f>(BH$6&gt;Rollover!$G$11)+(BH$6&gt;Rollover!$M$11)+(BH$6&gt;Rollover!$Z$11)+(BH$6&gt;Rollover!$AM$11)</f>
        <v>0</v>
      </c>
      <c r="BI71" s="114">
        <f>(BI$6&gt;Rollover!$G$11)+(BI$6&gt;Rollover!$M$11)+(BI$6&gt;Rollover!$Z$11)+(BI$6&gt;Rollover!$AM$11)</f>
        <v>0</v>
      </c>
      <c r="BJ71" s="114">
        <f>(BJ$6&gt;Rollover!$G$11)+(BJ$6&gt;Rollover!$M$11)+(BJ$6&gt;Rollover!$Z$11)+(BJ$6&gt;Rollover!$AM$11)</f>
        <v>0</v>
      </c>
      <c r="BK71" s="114">
        <f>(BK$6&gt;Rollover!$G$11)+(BK$6&gt;Rollover!$M$11)+(BK$6&gt;Rollover!$Z$11)+(BK$6&gt;Rollover!$AM$11)</f>
        <v>0</v>
      </c>
      <c r="BL71" s="114">
        <f>(BL$6&gt;Rollover!$G$11)+(BL$6&gt;Rollover!$M$11)+(BL$6&gt;Rollover!$Z$11)+(BL$6&gt;Rollover!$AM$11)</f>
        <v>0</v>
      </c>
      <c r="BM71" s="114">
        <f>(BM$6&gt;Rollover!$G$11)+(BM$6&gt;Rollover!$M$11)+(BM$6&gt;Rollover!$Z$11)+(BM$6&gt;Rollover!$AM$11)</f>
        <v>0</v>
      </c>
      <c r="BN71" s="114">
        <f>(BN$6&gt;Rollover!$G$11)+(BN$6&gt;Rollover!$M$11)+(BN$6&gt;Rollover!$Z$11)+(BN$6&gt;Rollover!$AM$11)</f>
        <v>0</v>
      </c>
      <c r="BO71" s="114">
        <f>(BO$6&gt;Rollover!$G$11)+(BO$6&gt;Rollover!$M$11)+(BO$6&gt;Rollover!$Z$11)+(BO$6&gt;Rollover!$AM$11)</f>
        <v>0</v>
      </c>
      <c r="BP71" s="114">
        <f>(BP$6&gt;Rollover!$G$11)+(BP$6&gt;Rollover!$M$11)+(BP$6&gt;Rollover!$Z$11)+(BP$6&gt;Rollover!$AM$11)</f>
        <v>0</v>
      </c>
      <c r="BQ71" s="114">
        <f>(BQ$6&gt;Rollover!$G$11)+(BQ$6&gt;Rollover!$M$11)+(BQ$6&gt;Rollover!$Z$11)+(BQ$6&gt;Rollover!$AM$11)</f>
        <v>1</v>
      </c>
      <c r="BR71" s="114">
        <f>(BR$6&gt;Rollover!$G$11)+(BR$6&gt;Rollover!$M$11)+(BR$6&gt;Rollover!$Z$11)+(BR$6&gt;Rollover!$AM$11)</f>
        <v>1</v>
      </c>
      <c r="BS71" s="114">
        <f>(BS$6&gt;Rollover!$G$11)+(BS$6&gt;Rollover!$M$11)+(BS$6&gt;Rollover!$Z$11)+(BS$6&gt;Rollover!$AM$11)</f>
        <v>1</v>
      </c>
      <c r="BT71" s="114">
        <f>(BT$6&gt;Rollover!$G$11)+(BT$6&gt;Rollover!$M$11)+(BT$6&gt;Rollover!$Z$11)+(BT$6&gt;Rollover!$AM$11)</f>
        <v>1</v>
      </c>
      <c r="BU71" s="114">
        <f>(BU$6&gt;Rollover!$G$11)+(BU$6&gt;Rollover!$M$11)+(BU$6&gt;Rollover!$Z$11)+(BU$6&gt;Rollover!$AM$11)</f>
        <v>1</v>
      </c>
      <c r="BV71" s="114">
        <f>(BV$6&gt;Rollover!$G$11)+(BV$6&gt;Rollover!$M$11)+(BV$6&gt;Rollover!$Z$11)+(BV$6&gt;Rollover!$AM$11)</f>
        <v>1</v>
      </c>
      <c r="BW71" s="114">
        <f>(BW$6&gt;Rollover!$G$11)+(BW$6&gt;Rollover!$M$11)+(BW$6&gt;Rollover!$Z$11)+(BW$6&gt;Rollover!$AM$11)</f>
        <v>1</v>
      </c>
      <c r="BX71" s="114">
        <f>(BX$6&gt;Rollover!$G$11)+(BX$6&gt;Rollover!$M$11)+(BX$6&gt;Rollover!$Z$11)+(BX$6&gt;Rollover!$AM$11)</f>
        <v>1</v>
      </c>
      <c r="BY71" s="114">
        <f>(BY$6&gt;Rollover!$G$11)+(BY$6&gt;Rollover!$M$11)+(BY$6&gt;Rollover!$Z$11)+(BY$6&gt;Rollover!$AM$11)</f>
        <v>1</v>
      </c>
      <c r="BZ71" s="114">
        <f>(BZ$6&gt;Rollover!$G$11)+(BZ$6&gt;Rollover!$M$11)+(BZ$6&gt;Rollover!$Z$11)+(BZ$6&gt;Rollover!$AM$11)</f>
        <v>1</v>
      </c>
      <c r="CA71" s="114">
        <f>(CA$6&gt;Rollover!$G$11)+(CA$6&gt;Rollover!$M$11)+(CA$6&gt;Rollover!$Z$11)+(CA$6&gt;Rollover!$AM$11)</f>
        <v>1</v>
      </c>
      <c r="CB71" s="114">
        <f>(CB$6&gt;Rollover!$G$11)+(CB$6&gt;Rollover!$M$11)+(CB$6&gt;Rollover!$Z$11)+(CB$6&gt;Rollover!$AM$11)</f>
        <v>1</v>
      </c>
      <c r="CC71" s="114">
        <f>(CC$6&gt;Rollover!$G$11)+(CC$6&gt;Rollover!$M$11)+(CC$6&gt;Rollover!$Z$11)+(CC$6&gt;Rollover!$AM$11)</f>
        <v>1</v>
      </c>
      <c r="CD71" s="114">
        <f>(CD$6&gt;Rollover!$G$11)+(CD$6&gt;Rollover!$M$11)+(CD$6&gt;Rollover!$Z$11)+(CD$6&gt;Rollover!$AM$11)</f>
        <v>1</v>
      </c>
      <c r="CE71" s="114">
        <f>(CE$6&gt;Rollover!$G$11)+(CE$6&gt;Rollover!$M$11)+(CE$6&gt;Rollover!$Z$11)+(CE$6&gt;Rollover!$AM$11)</f>
        <v>1</v>
      </c>
      <c r="CF71" s="114">
        <f>(CF$6&gt;Rollover!$G$11)+(CF$6&gt;Rollover!$M$11)+(CF$6&gt;Rollover!$Z$11)+(CF$6&gt;Rollover!$AM$11)</f>
        <v>1</v>
      </c>
      <c r="CG71" s="114">
        <f>(CG$6&gt;Rollover!$G$11)+(CG$6&gt;Rollover!$M$11)+(CG$6&gt;Rollover!$Z$11)+(CG$6&gt;Rollover!$AM$11)</f>
        <v>1</v>
      </c>
      <c r="CH71" s="114">
        <f>(CH$6&gt;Rollover!$G$11)+(CH$6&gt;Rollover!$M$11)+(CH$6&gt;Rollover!$Z$11)+(CH$6&gt;Rollover!$AM$11)</f>
        <v>1</v>
      </c>
      <c r="CI71" s="114">
        <f>(CI$6&gt;Rollover!$G$11)+(CI$6&gt;Rollover!$M$11)+(CI$6&gt;Rollover!$Z$11)+(CI$6&gt;Rollover!$AM$11)</f>
        <v>1</v>
      </c>
      <c r="CJ71" s="114">
        <f>(CJ$6&gt;Rollover!$G$11)+(CJ$6&gt;Rollover!$M$11)+(CJ$6&gt;Rollover!$Z$11)+(CJ$6&gt;Rollover!$AM$11)</f>
        <v>1</v>
      </c>
      <c r="CK71" s="114">
        <f>(CK$6&gt;Rollover!$G$11)+(CK$6&gt;Rollover!$M$11)+(CK$6&gt;Rollover!$Z$11)+(CK$6&gt;Rollover!$AM$11)</f>
        <v>1</v>
      </c>
      <c r="CL71" s="114">
        <f>(CL$6&gt;Rollover!$G$11)+(CL$6&gt;Rollover!$M$11)+(CL$6&gt;Rollover!$Z$11)+(CL$6&gt;Rollover!$AM$11)</f>
        <v>1</v>
      </c>
      <c r="CM71" s="114">
        <f>(CM$6&gt;Rollover!$G$11)+(CM$6&gt;Rollover!$M$11)+(CM$6&gt;Rollover!$Z$11)+(CM$6&gt;Rollover!$AM$11)</f>
        <v>1</v>
      </c>
      <c r="CN71" s="114">
        <f>(CN$6&gt;Rollover!$G$11)+(CN$6&gt;Rollover!$M$11)+(CN$6&gt;Rollover!$Z$11)+(CN$6&gt;Rollover!$AM$11)</f>
        <v>1</v>
      </c>
      <c r="CO71" s="114">
        <f>(CO$6&gt;Rollover!$G$11)+(CO$6&gt;Rollover!$M$11)+(CO$6&gt;Rollover!$Z$11)+(CO$6&gt;Rollover!$AM$11)</f>
        <v>1</v>
      </c>
      <c r="CP71" s="114">
        <f>(CP$6&gt;Rollover!$G$11)+(CP$6&gt;Rollover!$M$11)+(CP$6&gt;Rollover!$Z$11)+(CP$6&gt;Rollover!$AM$11)</f>
        <v>1</v>
      </c>
      <c r="CQ71" s="114">
        <f>(CQ$6&gt;Rollover!$G$11)+(CQ$6&gt;Rollover!$M$11)+(CQ$6&gt;Rollover!$Z$11)+(CQ$6&gt;Rollover!$AM$11)</f>
        <v>1</v>
      </c>
      <c r="CR71" s="114">
        <f>(CR$6&gt;Rollover!$G$11)+(CR$6&gt;Rollover!$M$11)+(CR$6&gt;Rollover!$Z$11)+(CR$6&gt;Rollover!$AM$11)</f>
        <v>1</v>
      </c>
      <c r="CS71" s="114">
        <f>(CS$6&gt;Rollover!$G$11)+(CS$6&gt;Rollover!$M$11)+(CS$6&gt;Rollover!$Z$11)+(CS$6&gt;Rollover!$AM$11)</f>
        <v>1</v>
      </c>
      <c r="CT71" s="114">
        <f>(CT$6&gt;Rollover!$G$11)+(CT$6&gt;Rollover!$M$11)+(CT$6&gt;Rollover!$Z$11)+(CT$6&gt;Rollover!$AM$11)</f>
        <v>1</v>
      </c>
      <c r="CU71" s="114">
        <f>(CU$6&gt;Rollover!$G$11)+(CU$6&gt;Rollover!$M$11)+(CU$6&gt;Rollover!$Z$11)+(CU$6&gt;Rollover!$AM$11)</f>
        <v>1</v>
      </c>
      <c r="CV71" s="114">
        <f>(CV$6&gt;Rollover!$G$11)+(CV$6&gt;Rollover!$M$11)+(CV$6&gt;Rollover!$Z$11)+(CV$6&gt;Rollover!$AM$11)</f>
        <v>1</v>
      </c>
      <c r="CW71" s="114">
        <f>(CW$6&gt;Rollover!$G$11)+(CW$6&gt;Rollover!$M$11)+(CW$6&gt;Rollover!$Z$11)+(CW$6&gt;Rollover!$AM$11)</f>
        <v>1</v>
      </c>
      <c r="CX71" s="114">
        <f>(CX$6&gt;Rollover!$G$11)+(CX$6&gt;Rollover!$M$11)+(CX$6&gt;Rollover!$Z$11)+(CX$6&gt;Rollover!$AM$11)</f>
        <v>1</v>
      </c>
      <c r="CY71" s="114">
        <f>(CY$6&gt;Rollover!$G$11)+(CY$6&gt;Rollover!$M$11)+(CY$6&gt;Rollover!$Z$11)+(CY$6&gt;Rollover!$AM$11)</f>
        <v>1</v>
      </c>
      <c r="CZ71" s="114">
        <f>(CZ$6&gt;Rollover!$G$11)+(CZ$6&gt;Rollover!$M$11)+(CZ$6&gt;Rollover!$Z$11)+(CZ$6&gt;Rollover!$AM$11)</f>
        <v>1</v>
      </c>
      <c r="DA71" s="114">
        <f>(DA$6&gt;Rollover!$G$11)+(DA$6&gt;Rollover!$M$11)+(DA$6&gt;Rollover!$Z$11)+(DA$6&gt;Rollover!$AM$11)</f>
        <v>1</v>
      </c>
      <c r="DB71" s="114">
        <f>(DB$6&gt;Rollover!$G$11)+(DB$6&gt;Rollover!$M$11)+(DB$6&gt;Rollover!$Z$11)+(DB$6&gt;Rollover!$AM$11)</f>
        <v>1</v>
      </c>
      <c r="DC71" s="114">
        <f>(DC$6&gt;Rollover!$G$11)+(DC$6&gt;Rollover!$M$11)+(DC$6&gt;Rollover!$Z$11)+(DC$6&gt;Rollover!$AM$11)</f>
        <v>1</v>
      </c>
      <c r="DD71" s="114">
        <f>(DD$6&gt;Rollover!$G$11)+(DD$6&gt;Rollover!$M$11)+(DD$6&gt;Rollover!$Z$11)+(DD$6&gt;Rollover!$AM$11)</f>
        <v>1</v>
      </c>
      <c r="DE71" s="114">
        <f>(DE$6&gt;Rollover!$G$11)+(DE$6&gt;Rollover!$M$11)+(DE$6&gt;Rollover!$Z$11)+(DE$6&gt;Rollover!$AM$11)</f>
        <v>1</v>
      </c>
      <c r="DF71" s="114">
        <f>(DF$6&gt;Rollover!$G$11)+(DF$6&gt;Rollover!$M$11)+(DF$6&gt;Rollover!$Z$11)+(DF$6&gt;Rollover!$AM$11)</f>
        <v>1</v>
      </c>
      <c r="DG71" s="114">
        <f>(DG$6&gt;Rollover!$G$11)+(DG$6&gt;Rollover!$M$11)+(DG$6&gt;Rollover!$Z$11)+(DG$6&gt;Rollover!$AM$11)</f>
        <v>1</v>
      </c>
      <c r="DH71" s="114">
        <f>(DH$6&gt;Rollover!$G$11)+(DH$6&gt;Rollover!$M$11)+(DH$6&gt;Rollover!$Z$11)+(DH$6&gt;Rollover!$AM$11)</f>
        <v>1</v>
      </c>
      <c r="DI71" s="114">
        <f>(DI$6&gt;Rollover!$G$11)+(DI$6&gt;Rollover!$M$11)+(DI$6&gt;Rollover!$Z$11)+(DI$6&gt;Rollover!$AM$11)</f>
        <v>1</v>
      </c>
      <c r="DJ71" s="114">
        <f>(DJ$6&gt;Rollover!$G$11)+(DJ$6&gt;Rollover!$M$11)+(DJ$6&gt;Rollover!$Z$11)+(DJ$6&gt;Rollover!$AM$11)</f>
        <v>1</v>
      </c>
      <c r="DK71" s="114">
        <f>(DK$6&gt;Rollover!$G$11)+(DK$6&gt;Rollover!$M$11)+(DK$6&gt;Rollover!$Z$11)+(DK$6&gt;Rollover!$AM$11)</f>
        <v>1</v>
      </c>
      <c r="DL71" s="114">
        <f>(DL$6&gt;Rollover!$G$11)+(DL$6&gt;Rollover!$M$11)+(DL$6&gt;Rollover!$Z$11)+(DL$6&gt;Rollover!$AM$11)</f>
        <v>1</v>
      </c>
      <c r="DM71" s="114">
        <f>(DM$6&gt;Rollover!$G$11)+(DM$6&gt;Rollover!$M$11)+(DM$6&gt;Rollover!$Z$11)+(DM$6&gt;Rollover!$AM$11)</f>
        <v>1</v>
      </c>
      <c r="DN71" s="114">
        <f>(DN$6&gt;Rollover!$G$11)+(DN$6&gt;Rollover!$M$11)+(DN$6&gt;Rollover!$Z$11)+(DN$6&gt;Rollover!$AM$11)</f>
        <v>1</v>
      </c>
      <c r="DO71" s="114">
        <f>(DO$6&gt;Rollover!$G$11)+(DO$6&gt;Rollover!$M$11)+(DO$6&gt;Rollover!$Z$11)+(DO$6&gt;Rollover!$AM$11)</f>
        <v>1</v>
      </c>
      <c r="DP71" s="114">
        <f>(DP$6&gt;Rollover!$G$11)+(DP$6&gt;Rollover!$M$11)+(DP$6&gt;Rollover!$Z$11)+(DP$6&gt;Rollover!$AM$11)</f>
        <v>1</v>
      </c>
      <c r="DQ71" s="114">
        <f>(DQ$6&gt;Rollover!$G$11)+(DQ$6&gt;Rollover!$M$11)+(DQ$6&gt;Rollover!$Z$11)+(DQ$6&gt;Rollover!$AM$11)</f>
        <v>1</v>
      </c>
      <c r="DR71" s="114">
        <f>(DR$6&gt;Rollover!$G$11)+(DR$6&gt;Rollover!$M$11)+(DR$6&gt;Rollover!$Z$11)+(DR$6&gt;Rollover!$AM$11)</f>
        <v>1</v>
      </c>
      <c r="DS71" s="114">
        <f>(DS$6&gt;Rollover!$G$11)+(DS$6&gt;Rollover!$M$11)+(DS$6&gt;Rollover!$Z$11)+(DS$6&gt;Rollover!$AM$11)</f>
        <v>1</v>
      </c>
      <c r="DT71" s="114">
        <f>(DT$6&gt;Rollover!$G$11)+(DT$6&gt;Rollover!$M$11)+(DT$6&gt;Rollover!$Z$11)+(DT$6&gt;Rollover!$AM$11)</f>
        <v>1</v>
      </c>
      <c r="DU71" s="114">
        <f>(DU$6&gt;Rollover!$G$11)+(DU$6&gt;Rollover!$M$11)+(DU$6&gt;Rollover!$Z$11)+(DU$6&gt;Rollover!$AM$11)</f>
        <v>1</v>
      </c>
      <c r="DV71" s="114">
        <f>(DV$6&gt;Rollover!$G$11)+(DV$6&gt;Rollover!$M$11)+(DV$6&gt;Rollover!$Z$11)+(DV$6&gt;Rollover!$AM$11)</f>
        <v>1</v>
      </c>
      <c r="DW71" s="114">
        <f>(DW$6&gt;Rollover!$G$11)+(DW$6&gt;Rollover!$M$11)+(DW$6&gt;Rollover!$Z$11)+(DW$6&gt;Rollover!$AM$11)</f>
        <v>1</v>
      </c>
      <c r="DX71" s="114">
        <f>(DX$6&gt;Rollover!$G$11)+(DX$6&gt;Rollover!$M$11)+(DX$6&gt;Rollover!$Z$11)+(DX$6&gt;Rollover!$AM$11)</f>
        <v>1</v>
      </c>
      <c r="DY71" s="114">
        <f>(DY$6&gt;Rollover!$G$11)+(DY$6&gt;Rollover!$M$11)+(DY$6&gt;Rollover!$Z$11)+(DY$6&gt;Rollover!$AM$11)</f>
        <v>1</v>
      </c>
      <c r="DZ71" s="114">
        <f>(DZ$6&gt;Rollover!$G$11)+(DZ$6&gt;Rollover!$M$11)+(DZ$6&gt;Rollover!$Z$11)+(DZ$6&gt;Rollover!$AM$11)</f>
        <v>1</v>
      </c>
      <c r="EA71" s="114">
        <f>(EA$6&gt;Rollover!$G$11)+(EA$6&gt;Rollover!$M$11)+(EA$6&gt;Rollover!$Z$11)+(EA$6&gt;Rollover!$AM$11)</f>
        <v>2</v>
      </c>
      <c r="EB71" s="114">
        <f>(EB$6&gt;Rollover!$G$11)+(EB$6&gt;Rollover!$M$11)+(EB$6&gt;Rollover!$Z$11)+(EB$6&gt;Rollover!$AM$11)</f>
        <v>2</v>
      </c>
      <c r="EC71" s="114">
        <f>(EC$6&gt;Rollover!$G$11)+(EC$6&gt;Rollover!$M$11)+(EC$6&gt;Rollover!$Z$11)+(EC$6&gt;Rollover!$AM$11)</f>
        <v>2</v>
      </c>
      <c r="ED71" s="114">
        <f>(ED$6&gt;Rollover!$G$11)+(ED$6&gt;Rollover!$M$11)+(ED$6&gt;Rollover!$Z$11)+(ED$6&gt;Rollover!$AM$11)</f>
        <v>2</v>
      </c>
      <c r="EE71" s="114">
        <f>(EE$6&gt;Rollover!$G$11)+(EE$6&gt;Rollover!$M$11)+(EE$6&gt;Rollover!$Z$11)+(EE$6&gt;Rollover!$AM$11)</f>
        <v>2</v>
      </c>
      <c r="EF71" s="114">
        <f>(EF$6&gt;Rollover!$G$11)+(EF$6&gt;Rollover!$M$11)+(EF$6&gt;Rollover!$Z$11)+(EF$6&gt;Rollover!$AM$11)</f>
        <v>2</v>
      </c>
      <c r="EG71" s="114">
        <f>(EG$6&gt;Rollover!$G$11)+(EG$6&gt;Rollover!$M$11)+(EG$6&gt;Rollover!$Z$11)+(EG$6&gt;Rollover!$AM$11)</f>
        <v>2</v>
      </c>
      <c r="EH71" s="114">
        <f>(EH$6&gt;Rollover!$G$11)+(EH$6&gt;Rollover!$M$11)+(EH$6&gt;Rollover!$Z$11)+(EH$6&gt;Rollover!$AM$11)</f>
        <v>2</v>
      </c>
      <c r="EI71" s="114">
        <f>(EI$6&gt;Rollover!$G$11)+(EI$6&gt;Rollover!$M$11)+(EI$6&gt;Rollover!$Z$11)+(EI$6&gt;Rollover!$AM$11)</f>
        <v>2</v>
      </c>
    </row>
    <row r="72">
      <c r="B72" t="s" s="23">
        <v>391</v>
      </c>
      <c r="C72" t="s" s="118">
        <v>17</v>
      </c>
      <c r="D72" t="s" s="118">
        <v>428</v>
      </c>
      <c r="H72" s="114">
        <f>IF(OR(H71=0,H71=4),0,(YEAR(H$6)-YEAR(CHOOSE(H71,Rollover!$K$11,Rollover!$X$11,Rollover!$AK$11)))*12+MONTH(H$6)-MONTH(CHOOSE(H71,Rollover!$K$11,Rollover!$X$11,Rollover!$AK$11)))</f>
        <v>0</v>
      </c>
      <c r="I72" s="114">
        <f>IF(OR(I71=0,I71=4),0,(YEAR(I$6)-YEAR(CHOOSE(I71,Rollover!$K$11,Rollover!$X$11,Rollover!$AK$11)))*12+MONTH(I$6)-MONTH(CHOOSE(I71,Rollover!$K$11,Rollover!$X$11,Rollover!$AK$11)))</f>
        <v>0</v>
      </c>
      <c r="J72" s="114">
        <f>IF(OR(J71=0,J71=4),0,(YEAR(J$6)-YEAR(CHOOSE(J71,Rollover!$K$11,Rollover!$X$11,Rollover!$AK$11)))*12+MONTH(J$6)-MONTH(CHOOSE(J71,Rollover!$K$11,Rollover!$X$11,Rollover!$AK$11)))</f>
        <v>0</v>
      </c>
      <c r="K72" s="114">
        <f>IF(OR(K71=0,K71=4),0,(YEAR(K$6)-YEAR(CHOOSE(K71,Rollover!$K$11,Rollover!$X$11,Rollover!$AK$11)))*12+MONTH(K$6)-MONTH(CHOOSE(K71,Rollover!$K$11,Rollover!$X$11,Rollover!$AK$11)))</f>
        <v>0</v>
      </c>
      <c r="L72" s="114">
        <f>IF(OR(L71=0,L71=4),0,(YEAR(L$6)-YEAR(CHOOSE(L71,Rollover!$K$11,Rollover!$X$11,Rollover!$AK$11)))*12+MONTH(L$6)-MONTH(CHOOSE(L71,Rollover!$K$11,Rollover!$X$11,Rollover!$AK$11)))</f>
        <v>0</v>
      </c>
      <c r="M72" s="114">
        <f>IF(OR(M71=0,M71=4),0,(YEAR(M$6)-YEAR(CHOOSE(M71,Rollover!$K$11,Rollover!$X$11,Rollover!$AK$11)))*12+MONTH(M$6)-MONTH(CHOOSE(M71,Rollover!$K$11,Rollover!$X$11,Rollover!$AK$11)))</f>
        <v>0</v>
      </c>
      <c r="N72" s="114">
        <f>IF(OR(N71=0,N71=4),0,(YEAR(N$6)-YEAR(CHOOSE(N71,Rollover!$K$11,Rollover!$X$11,Rollover!$AK$11)))*12+MONTH(N$6)-MONTH(CHOOSE(N71,Rollover!$K$11,Rollover!$X$11,Rollover!$AK$11)))</f>
        <v>0</v>
      </c>
      <c r="O72" s="114">
        <f>IF(OR(O71=0,O71=4),0,(YEAR(O$6)-YEAR(CHOOSE(O71,Rollover!$K$11,Rollover!$X$11,Rollover!$AK$11)))*12+MONTH(O$6)-MONTH(CHOOSE(O71,Rollover!$K$11,Rollover!$X$11,Rollover!$AK$11)))</f>
        <v>0</v>
      </c>
      <c r="P72" s="114">
        <f>IF(OR(P71=0,P71=4),0,(YEAR(P$6)-YEAR(CHOOSE(P71,Rollover!$K$11,Rollover!$X$11,Rollover!$AK$11)))*12+MONTH(P$6)-MONTH(CHOOSE(P71,Rollover!$K$11,Rollover!$X$11,Rollover!$AK$11)))</f>
        <v>0</v>
      </c>
      <c r="Q72" s="114">
        <f>IF(OR(Q71=0,Q71=4),0,(YEAR(Q$6)-YEAR(CHOOSE(Q71,Rollover!$K$11,Rollover!$X$11,Rollover!$AK$11)))*12+MONTH(Q$6)-MONTH(CHOOSE(Q71,Rollover!$K$11,Rollover!$X$11,Rollover!$AK$11)))</f>
        <v>0</v>
      </c>
      <c r="R72" s="114">
        <f>IF(OR(R71=0,R71=4),0,(YEAR(R$6)-YEAR(CHOOSE(R71,Rollover!$K$11,Rollover!$X$11,Rollover!$AK$11)))*12+MONTH(R$6)-MONTH(CHOOSE(R71,Rollover!$K$11,Rollover!$X$11,Rollover!$AK$11)))</f>
        <v>0</v>
      </c>
      <c r="S72" s="114">
        <f>IF(OR(S71=0,S71=4),0,(YEAR(S$6)-YEAR(CHOOSE(S71,Rollover!$K$11,Rollover!$X$11,Rollover!$AK$11)))*12+MONTH(S$6)-MONTH(CHOOSE(S71,Rollover!$K$11,Rollover!$X$11,Rollover!$AK$11)))</f>
        <v>0</v>
      </c>
      <c r="T72" s="114">
        <f>IF(OR(T71=0,T71=4),0,(YEAR(T$6)-YEAR(CHOOSE(T71,Rollover!$K$11,Rollover!$X$11,Rollover!$AK$11)))*12+MONTH(T$6)-MONTH(CHOOSE(T71,Rollover!$K$11,Rollover!$X$11,Rollover!$AK$11)))</f>
        <v>0</v>
      </c>
      <c r="U72" s="114">
        <f>IF(OR(U71=0,U71=4),0,(YEAR(U$6)-YEAR(CHOOSE(U71,Rollover!$K$11,Rollover!$X$11,Rollover!$AK$11)))*12+MONTH(U$6)-MONTH(CHOOSE(U71,Rollover!$K$11,Rollover!$X$11,Rollover!$AK$11)))</f>
        <v>0</v>
      </c>
      <c r="V72" s="114">
        <f>IF(OR(V71=0,V71=4),0,(YEAR(V$6)-YEAR(CHOOSE(V71,Rollover!$K$11,Rollover!$X$11,Rollover!$AK$11)))*12+MONTH(V$6)-MONTH(CHOOSE(V71,Rollover!$K$11,Rollover!$X$11,Rollover!$AK$11)))</f>
        <v>0</v>
      </c>
      <c r="W72" s="114">
        <f>IF(OR(W71=0,W71=4),0,(YEAR(W$6)-YEAR(CHOOSE(W71,Rollover!$K$11,Rollover!$X$11,Rollover!$AK$11)))*12+MONTH(W$6)-MONTH(CHOOSE(W71,Rollover!$K$11,Rollover!$X$11,Rollover!$AK$11)))</f>
        <v>0</v>
      </c>
      <c r="X72" s="114">
        <f>IF(OR(X71=0,X71=4),0,(YEAR(X$6)-YEAR(CHOOSE(X71,Rollover!$K$11,Rollover!$X$11,Rollover!$AK$11)))*12+MONTH(X$6)-MONTH(CHOOSE(X71,Rollover!$K$11,Rollover!$X$11,Rollover!$AK$11)))</f>
        <v>0</v>
      </c>
      <c r="Y72" s="114">
        <f>IF(OR(Y71=0,Y71=4),0,(YEAR(Y$6)-YEAR(CHOOSE(Y71,Rollover!$K$11,Rollover!$X$11,Rollover!$AK$11)))*12+MONTH(Y$6)-MONTH(CHOOSE(Y71,Rollover!$K$11,Rollover!$X$11,Rollover!$AK$11)))</f>
        <v>0</v>
      </c>
      <c r="Z72" s="114">
        <f>IF(OR(Z71=0,Z71=4),0,(YEAR(Z$6)-YEAR(CHOOSE(Z71,Rollover!$K$11,Rollover!$X$11,Rollover!$AK$11)))*12+MONTH(Z$6)-MONTH(CHOOSE(Z71,Rollover!$K$11,Rollover!$X$11,Rollover!$AK$11)))</f>
        <v>0</v>
      </c>
      <c r="AA72" s="114">
        <f>IF(OR(AA71=0,AA71=4),0,(YEAR(AA$6)-YEAR(CHOOSE(AA71,Rollover!$K$11,Rollover!$X$11,Rollover!$AK$11)))*12+MONTH(AA$6)-MONTH(CHOOSE(AA71,Rollover!$K$11,Rollover!$X$11,Rollover!$AK$11)))</f>
        <v>0</v>
      </c>
      <c r="AB72" s="114">
        <f>IF(OR(AB71=0,AB71=4),0,(YEAR(AB$6)-YEAR(CHOOSE(AB71,Rollover!$K$11,Rollover!$X$11,Rollover!$AK$11)))*12+MONTH(AB$6)-MONTH(CHOOSE(AB71,Rollover!$K$11,Rollover!$X$11,Rollover!$AK$11)))</f>
        <v>0</v>
      </c>
      <c r="AC72" s="114">
        <f>IF(OR(AC71=0,AC71=4),0,(YEAR(AC$6)-YEAR(CHOOSE(AC71,Rollover!$K$11,Rollover!$X$11,Rollover!$AK$11)))*12+MONTH(AC$6)-MONTH(CHOOSE(AC71,Rollover!$K$11,Rollover!$X$11,Rollover!$AK$11)))</f>
        <v>0</v>
      </c>
      <c r="AD72" s="114">
        <f>IF(OR(AD71=0,AD71=4),0,(YEAR(AD$6)-YEAR(CHOOSE(AD71,Rollover!$K$11,Rollover!$X$11,Rollover!$AK$11)))*12+MONTH(AD$6)-MONTH(CHOOSE(AD71,Rollover!$K$11,Rollover!$X$11,Rollover!$AK$11)))</f>
        <v>0</v>
      </c>
      <c r="AE72" s="114">
        <f>IF(OR(AE71=0,AE71=4),0,(YEAR(AE$6)-YEAR(CHOOSE(AE71,Rollover!$K$11,Rollover!$X$11,Rollover!$AK$11)))*12+MONTH(AE$6)-MONTH(CHOOSE(AE71,Rollover!$K$11,Rollover!$X$11,Rollover!$AK$11)))</f>
        <v>0</v>
      </c>
      <c r="AF72" s="114">
        <f>IF(OR(AF71=0,AF71=4),0,(YEAR(AF$6)-YEAR(CHOOSE(AF71,Rollover!$K$11,Rollover!$X$11,Rollover!$AK$11)))*12+MONTH(AF$6)-MONTH(CHOOSE(AF71,Rollover!$K$11,Rollover!$X$11,Rollover!$AK$11)))</f>
        <v>0</v>
      </c>
      <c r="AG72" s="114">
        <f>IF(OR(AG71=0,AG71=4),0,(YEAR(AG$6)-YEAR(CHOOSE(AG71,Rollover!$K$11,Rollover!$X$11,Rollover!$AK$11)))*12+MONTH(AG$6)-MONTH(CHOOSE(AG71,Rollover!$K$11,Rollover!$X$11,Rollover!$AK$11)))</f>
        <v>0</v>
      </c>
      <c r="AH72" s="114">
        <f>IF(OR(AH71=0,AH71=4),0,(YEAR(AH$6)-YEAR(CHOOSE(AH71,Rollover!$K$11,Rollover!$X$11,Rollover!$AK$11)))*12+MONTH(AH$6)-MONTH(CHOOSE(AH71,Rollover!$K$11,Rollover!$X$11,Rollover!$AK$11)))</f>
        <v>0</v>
      </c>
      <c r="AI72" s="114">
        <f>IF(OR(AI71=0,AI71=4),0,(YEAR(AI$6)-YEAR(CHOOSE(AI71,Rollover!$K$11,Rollover!$X$11,Rollover!$AK$11)))*12+MONTH(AI$6)-MONTH(CHOOSE(AI71,Rollover!$K$11,Rollover!$X$11,Rollover!$AK$11)))</f>
        <v>0</v>
      </c>
      <c r="AJ72" s="114">
        <f>IF(OR(AJ71=0,AJ71=4),0,(YEAR(AJ$6)-YEAR(CHOOSE(AJ71,Rollover!$K$11,Rollover!$X$11,Rollover!$AK$11)))*12+MONTH(AJ$6)-MONTH(CHOOSE(AJ71,Rollover!$K$11,Rollover!$X$11,Rollover!$AK$11)))</f>
        <v>0</v>
      </c>
      <c r="AK72" s="114">
        <f>IF(OR(AK71=0,AK71=4),0,(YEAR(AK$6)-YEAR(CHOOSE(AK71,Rollover!$K$11,Rollover!$X$11,Rollover!$AK$11)))*12+MONTH(AK$6)-MONTH(CHOOSE(AK71,Rollover!$K$11,Rollover!$X$11,Rollover!$AK$11)))</f>
        <v>0</v>
      </c>
      <c r="AL72" s="114">
        <f>IF(OR(AL71=0,AL71=4),0,(YEAR(AL$6)-YEAR(CHOOSE(AL71,Rollover!$K$11,Rollover!$X$11,Rollover!$AK$11)))*12+MONTH(AL$6)-MONTH(CHOOSE(AL71,Rollover!$K$11,Rollover!$X$11,Rollover!$AK$11)))</f>
        <v>0</v>
      </c>
      <c r="AM72" s="114">
        <f>IF(OR(AM71=0,AM71=4),0,(YEAR(AM$6)-YEAR(CHOOSE(AM71,Rollover!$K$11,Rollover!$X$11,Rollover!$AK$11)))*12+MONTH(AM$6)-MONTH(CHOOSE(AM71,Rollover!$K$11,Rollover!$X$11,Rollover!$AK$11)))</f>
        <v>0</v>
      </c>
      <c r="AN72" s="114">
        <f>IF(OR(AN71=0,AN71=4),0,(YEAR(AN$6)-YEAR(CHOOSE(AN71,Rollover!$K$11,Rollover!$X$11,Rollover!$AK$11)))*12+MONTH(AN$6)-MONTH(CHOOSE(AN71,Rollover!$K$11,Rollover!$X$11,Rollover!$AK$11)))</f>
        <v>0</v>
      </c>
      <c r="AO72" s="114">
        <f>IF(OR(AO71=0,AO71=4),0,(YEAR(AO$6)-YEAR(CHOOSE(AO71,Rollover!$K$11,Rollover!$X$11,Rollover!$AK$11)))*12+MONTH(AO$6)-MONTH(CHOOSE(AO71,Rollover!$K$11,Rollover!$X$11,Rollover!$AK$11)))</f>
        <v>0</v>
      </c>
      <c r="AP72" s="114">
        <f>IF(OR(AP71=0,AP71=4),0,(YEAR(AP$6)-YEAR(CHOOSE(AP71,Rollover!$K$11,Rollover!$X$11,Rollover!$AK$11)))*12+MONTH(AP$6)-MONTH(CHOOSE(AP71,Rollover!$K$11,Rollover!$X$11,Rollover!$AK$11)))</f>
        <v>0</v>
      </c>
      <c r="AQ72" s="114">
        <f>IF(OR(AQ71=0,AQ71=4),0,(YEAR(AQ$6)-YEAR(CHOOSE(AQ71,Rollover!$K$11,Rollover!$X$11,Rollover!$AK$11)))*12+MONTH(AQ$6)-MONTH(CHOOSE(AQ71,Rollover!$K$11,Rollover!$X$11,Rollover!$AK$11)))</f>
        <v>0</v>
      </c>
      <c r="AR72" s="114">
        <f>IF(OR(AR71=0,AR71=4),0,(YEAR(AR$6)-YEAR(CHOOSE(AR71,Rollover!$K$11,Rollover!$X$11,Rollover!$AK$11)))*12+MONTH(AR$6)-MONTH(CHOOSE(AR71,Rollover!$K$11,Rollover!$X$11,Rollover!$AK$11)))</f>
        <v>0</v>
      </c>
      <c r="AS72" s="114">
        <f>IF(OR(AS71=0,AS71=4),0,(YEAR(AS$6)-YEAR(CHOOSE(AS71,Rollover!$K$11,Rollover!$X$11,Rollover!$AK$11)))*12+MONTH(AS$6)-MONTH(CHOOSE(AS71,Rollover!$K$11,Rollover!$X$11,Rollover!$AK$11)))</f>
        <v>0</v>
      </c>
      <c r="AT72" s="114">
        <f>IF(OR(AT71=0,AT71=4),0,(YEAR(AT$6)-YEAR(CHOOSE(AT71,Rollover!$K$11,Rollover!$X$11,Rollover!$AK$11)))*12+MONTH(AT$6)-MONTH(CHOOSE(AT71,Rollover!$K$11,Rollover!$X$11,Rollover!$AK$11)))</f>
        <v>0</v>
      </c>
      <c r="AU72" s="114">
        <f>IF(OR(AU71=0,AU71=4),0,(YEAR(AU$6)-YEAR(CHOOSE(AU71,Rollover!$K$11,Rollover!$X$11,Rollover!$AK$11)))*12+MONTH(AU$6)-MONTH(CHOOSE(AU71,Rollover!$K$11,Rollover!$X$11,Rollover!$AK$11)))</f>
        <v>0</v>
      </c>
      <c r="AV72" s="114">
        <f>IF(OR(AV71=0,AV71=4),0,(YEAR(AV$6)-YEAR(CHOOSE(AV71,Rollover!$K$11,Rollover!$X$11,Rollover!$AK$11)))*12+MONTH(AV$6)-MONTH(CHOOSE(AV71,Rollover!$K$11,Rollover!$X$11,Rollover!$AK$11)))</f>
        <v>0</v>
      </c>
      <c r="AW72" s="114">
        <f>IF(OR(AW71=0,AW71=4),0,(YEAR(AW$6)-YEAR(CHOOSE(AW71,Rollover!$K$11,Rollover!$X$11,Rollover!$AK$11)))*12+MONTH(AW$6)-MONTH(CHOOSE(AW71,Rollover!$K$11,Rollover!$X$11,Rollover!$AK$11)))</f>
        <v>0</v>
      </c>
      <c r="AX72" s="114">
        <f>IF(OR(AX71=0,AX71=4),0,(YEAR(AX$6)-YEAR(CHOOSE(AX71,Rollover!$K$11,Rollover!$X$11,Rollover!$AK$11)))*12+MONTH(AX$6)-MONTH(CHOOSE(AX71,Rollover!$K$11,Rollover!$X$11,Rollover!$AK$11)))</f>
        <v>0</v>
      </c>
      <c r="AY72" s="114">
        <f>IF(OR(AY71=0,AY71=4),0,(YEAR(AY$6)-YEAR(CHOOSE(AY71,Rollover!$K$11,Rollover!$X$11,Rollover!$AK$11)))*12+MONTH(AY$6)-MONTH(CHOOSE(AY71,Rollover!$K$11,Rollover!$X$11,Rollover!$AK$11)))</f>
        <v>0</v>
      </c>
      <c r="AZ72" s="114">
        <f>IF(OR(AZ71=0,AZ71=4),0,(YEAR(AZ$6)-YEAR(CHOOSE(AZ71,Rollover!$K$11,Rollover!$X$11,Rollover!$AK$11)))*12+MONTH(AZ$6)-MONTH(CHOOSE(AZ71,Rollover!$K$11,Rollover!$X$11,Rollover!$AK$11)))</f>
        <v>0</v>
      </c>
      <c r="BA72" s="114">
        <f>IF(OR(BA71=0,BA71=4),0,(YEAR(BA$6)-YEAR(CHOOSE(BA71,Rollover!$K$11,Rollover!$X$11,Rollover!$AK$11)))*12+MONTH(BA$6)-MONTH(CHOOSE(BA71,Rollover!$K$11,Rollover!$X$11,Rollover!$AK$11)))</f>
        <v>0</v>
      </c>
      <c r="BB72" s="114">
        <f>IF(OR(BB71=0,BB71=4),0,(YEAR(BB$6)-YEAR(CHOOSE(BB71,Rollover!$K$11,Rollover!$X$11,Rollover!$AK$11)))*12+MONTH(BB$6)-MONTH(CHOOSE(BB71,Rollover!$K$11,Rollover!$X$11,Rollover!$AK$11)))</f>
        <v>0</v>
      </c>
      <c r="BC72" s="114">
        <f>IF(OR(BC71=0,BC71=4),0,(YEAR(BC$6)-YEAR(CHOOSE(BC71,Rollover!$K$11,Rollover!$X$11,Rollover!$AK$11)))*12+MONTH(BC$6)-MONTH(CHOOSE(BC71,Rollover!$K$11,Rollover!$X$11,Rollover!$AK$11)))</f>
        <v>0</v>
      </c>
      <c r="BD72" s="114">
        <f>IF(OR(BD71=0,BD71=4),0,(YEAR(BD$6)-YEAR(CHOOSE(BD71,Rollover!$K$11,Rollover!$X$11,Rollover!$AK$11)))*12+MONTH(BD$6)-MONTH(CHOOSE(BD71,Rollover!$K$11,Rollover!$X$11,Rollover!$AK$11)))</f>
        <v>0</v>
      </c>
      <c r="BE72" s="114">
        <f>IF(OR(BE71=0,BE71=4),0,(YEAR(BE$6)-YEAR(CHOOSE(BE71,Rollover!$K$11,Rollover!$X$11,Rollover!$AK$11)))*12+MONTH(BE$6)-MONTH(CHOOSE(BE71,Rollover!$K$11,Rollover!$X$11,Rollover!$AK$11)))</f>
        <v>0</v>
      </c>
      <c r="BF72" s="114">
        <f>IF(OR(BF71=0,BF71=4),0,(YEAR(BF$6)-YEAR(CHOOSE(BF71,Rollover!$K$11,Rollover!$X$11,Rollover!$AK$11)))*12+MONTH(BF$6)-MONTH(CHOOSE(BF71,Rollover!$K$11,Rollover!$X$11,Rollover!$AK$11)))</f>
        <v>0</v>
      </c>
      <c r="BG72" s="114">
        <f>IF(OR(BG71=0,BG71=4),0,(YEAR(BG$6)-YEAR(CHOOSE(BG71,Rollover!$K$11,Rollover!$X$11,Rollover!$AK$11)))*12+MONTH(BG$6)-MONTH(CHOOSE(BG71,Rollover!$K$11,Rollover!$X$11,Rollover!$AK$11)))</f>
        <v>0</v>
      </c>
      <c r="BH72" s="114">
        <f>IF(OR(BH71=0,BH71=4),0,(YEAR(BH$6)-YEAR(CHOOSE(BH71,Rollover!$K$11,Rollover!$X$11,Rollover!$AK$11)))*12+MONTH(BH$6)-MONTH(CHOOSE(BH71,Rollover!$K$11,Rollover!$X$11,Rollover!$AK$11)))</f>
        <v>0</v>
      </c>
      <c r="BI72" s="114">
        <f>IF(OR(BI71=0,BI71=4),0,(YEAR(BI$6)-YEAR(CHOOSE(BI71,Rollover!$K$11,Rollover!$X$11,Rollover!$AK$11)))*12+MONTH(BI$6)-MONTH(CHOOSE(BI71,Rollover!$K$11,Rollover!$X$11,Rollover!$AK$11)))</f>
        <v>0</v>
      </c>
      <c r="BJ72" s="114">
        <f>IF(OR(BJ71=0,BJ71=4),0,(YEAR(BJ$6)-YEAR(CHOOSE(BJ71,Rollover!$K$11,Rollover!$X$11,Rollover!$AK$11)))*12+MONTH(BJ$6)-MONTH(CHOOSE(BJ71,Rollover!$K$11,Rollover!$X$11,Rollover!$AK$11)))</f>
        <v>0</v>
      </c>
      <c r="BK72" s="114">
        <f>IF(OR(BK71=0,BK71=4),0,(YEAR(BK$6)-YEAR(CHOOSE(BK71,Rollover!$K$11,Rollover!$X$11,Rollover!$AK$11)))*12+MONTH(BK$6)-MONTH(CHOOSE(BK71,Rollover!$K$11,Rollover!$X$11,Rollover!$AK$11)))</f>
        <v>0</v>
      </c>
      <c r="BL72" s="114">
        <f>IF(OR(BL71=0,BL71=4),0,(YEAR(BL$6)-YEAR(CHOOSE(BL71,Rollover!$K$11,Rollover!$X$11,Rollover!$AK$11)))*12+MONTH(BL$6)-MONTH(CHOOSE(BL71,Rollover!$K$11,Rollover!$X$11,Rollover!$AK$11)))</f>
        <v>0</v>
      </c>
      <c r="BM72" s="114">
        <f>IF(OR(BM71=0,BM71=4),0,(YEAR(BM$6)-YEAR(CHOOSE(BM71,Rollover!$K$11,Rollover!$X$11,Rollover!$AK$11)))*12+MONTH(BM$6)-MONTH(CHOOSE(BM71,Rollover!$K$11,Rollover!$X$11,Rollover!$AK$11)))</f>
        <v>0</v>
      </c>
      <c r="BN72" s="114">
        <f>IF(OR(BN71=0,BN71=4),0,(YEAR(BN$6)-YEAR(CHOOSE(BN71,Rollover!$K$11,Rollover!$X$11,Rollover!$AK$11)))*12+MONTH(BN$6)-MONTH(CHOOSE(BN71,Rollover!$K$11,Rollover!$X$11,Rollover!$AK$11)))</f>
        <v>0</v>
      </c>
      <c r="BO72" s="114">
        <f>IF(OR(BO71=0,BO71=4),0,(YEAR(BO$6)-YEAR(CHOOSE(BO71,Rollover!$K$11,Rollover!$X$11,Rollover!$AK$11)))*12+MONTH(BO$6)-MONTH(CHOOSE(BO71,Rollover!$K$11,Rollover!$X$11,Rollover!$AK$11)))</f>
        <v>0</v>
      </c>
      <c r="BP72" s="114">
        <f>IF(OR(BP71=0,BP71=4),0,(YEAR(BP$6)-YEAR(CHOOSE(BP71,Rollover!$K$11,Rollover!$X$11,Rollover!$AK$11)))*12+MONTH(BP$6)-MONTH(CHOOSE(BP71,Rollover!$K$11,Rollover!$X$11,Rollover!$AK$11)))</f>
        <v>0</v>
      </c>
      <c r="BQ72" s="114">
        <f>IF(OR(BQ71=0,BQ71=4),0,(YEAR(BQ$6)-YEAR(CHOOSE(BQ71,Rollover!$K$11,Rollover!$X$11,Rollover!$AK$11)))*12+MONTH(BQ$6)-MONTH(CHOOSE(BQ71,Rollover!$K$11,Rollover!$X$11,Rollover!$AK$11)))</f>
        <v>-2</v>
      </c>
      <c r="BR72" s="114">
        <f>IF(OR(BR71=0,BR71=4),0,(YEAR(BR$6)-YEAR(CHOOSE(BR71,Rollover!$K$11,Rollover!$X$11,Rollover!$AK$11)))*12+MONTH(BR$6)-MONTH(CHOOSE(BR71,Rollover!$K$11,Rollover!$X$11,Rollover!$AK$11)))</f>
        <v>-1</v>
      </c>
      <c r="BS72" s="114">
        <f>IF(OR(BS71=0,BS71=4),0,(YEAR(BS$6)-YEAR(CHOOSE(BS71,Rollover!$K$11,Rollover!$X$11,Rollover!$AK$11)))*12+MONTH(BS$6)-MONTH(CHOOSE(BS71,Rollover!$K$11,Rollover!$X$11,Rollover!$AK$11)))</f>
        <v>0</v>
      </c>
      <c r="BT72" s="114">
        <f>IF(OR(BT71=0,BT71=4),0,(YEAR(BT$6)-YEAR(CHOOSE(BT71,Rollover!$K$11,Rollover!$X$11,Rollover!$AK$11)))*12+MONTH(BT$6)-MONTH(CHOOSE(BT71,Rollover!$K$11,Rollover!$X$11,Rollover!$AK$11)))</f>
        <v>1</v>
      </c>
      <c r="BU72" s="114">
        <f>IF(OR(BU71=0,BU71=4),0,(YEAR(BU$6)-YEAR(CHOOSE(BU71,Rollover!$K$11,Rollover!$X$11,Rollover!$AK$11)))*12+MONTH(BU$6)-MONTH(CHOOSE(BU71,Rollover!$K$11,Rollover!$X$11,Rollover!$AK$11)))</f>
        <v>2</v>
      </c>
      <c r="BV72" s="114">
        <f>IF(OR(BV71=0,BV71=4),0,(YEAR(BV$6)-YEAR(CHOOSE(BV71,Rollover!$K$11,Rollover!$X$11,Rollover!$AK$11)))*12+MONTH(BV$6)-MONTH(CHOOSE(BV71,Rollover!$K$11,Rollover!$X$11,Rollover!$AK$11)))</f>
        <v>3</v>
      </c>
      <c r="BW72" s="114">
        <f>IF(OR(BW71=0,BW71=4),0,(YEAR(BW$6)-YEAR(CHOOSE(BW71,Rollover!$K$11,Rollover!$X$11,Rollover!$AK$11)))*12+MONTH(BW$6)-MONTH(CHOOSE(BW71,Rollover!$K$11,Rollover!$X$11,Rollover!$AK$11)))</f>
        <v>4</v>
      </c>
      <c r="BX72" s="114">
        <f>IF(OR(BX71=0,BX71=4),0,(YEAR(BX$6)-YEAR(CHOOSE(BX71,Rollover!$K$11,Rollover!$X$11,Rollover!$AK$11)))*12+MONTH(BX$6)-MONTH(CHOOSE(BX71,Rollover!$K$11,Rollover!$X$11,Rollover!$AK$11)))</f>
        <v>5</v>
      </c>
      <c r="BY72" s="114">
        <f>IF(OR(BY71=0,BY71=4),0,(YEAR(BY$6)-YEAR(CHOOSE(BY71,Rollover!$K$11,Rollover!$X$11,Rollover!$AK$11)))*12+MONTH(BY$6)-MONTH(CHOOSE(BY71,Rollover!$K$11,Rollover!$X$11,Rollover!$AK$11)))</f>
        <v>6</v>
      </c>
      <c r="BZ72" s="114">
        <f>IF(OR(BZ71=0,BZ71=4),0,(YEAR(BZ$6)-YEAR(CHOOSE(BZ71,Rollover!$K$11,Rollover!$X$11,Rollover!$AK$11)))*12+MONTH(BZ$6)-MONTH(CHOOSE(BZ71,Rollover!$K$11,Rollover!$X$11,Rollover!$AK$11)))</f>
        <v>7</v>
      </c>
      <c r="CA72" s="114">
        <f>IF(OR(CA71=0,CA71=4),0,(YEAR(CA$6)-YEAR(CHOOSE(CA71,Rollover!$K$11,Rollover!$X$11,Rollover!$AK$11)))*12+MONTH(CA$6)-MONTH(CHOOSE(CA71,Rollover!$K$11,Rollover!$X$11,Rollover!$AK$11)))</f>
        <v>8</v>
      </c>
      <c r="CB72" s="114">
        <f>IF(OR(CB71=0,CB71=4),0,(YEAR(CB$6)-YEAR(CHOOSE(CB71,Rollover!$K$11,Rollover!$X$11,Rollover!$AK$11)))*12+MONTH(CB$6)-MONTH(CHOOSE(CB71,Rollover!$K$11,Rollover!$X$11,Rollover!$AK$11)))</f>
        <v>9</v>
      </c>
      <c r="CC72" s="114">
        <f>IF(OR(CC71=0,CC71=4),0,(YEAR(CC$6)-YEAR(CHOOSE(CC71,Rollover!$K$11,Rollover!$X$11,Rollover!$AK$11)))*12+MONTH(CC$6)-MONTH(CHOOSE(CC71,Rollover!$K$11,Rollover!$X$11,Rollover!$AK$11)))</f>
        <v>10</v>
      </c>
      <c r="CD72" s="114">
        <f>IF(OR(CD71=0,CD71=4),0,(YEAR(CD$6)-YEAR(CHOOSE(CD71,Rollover!$K$11,Rollover!$X$11,Rollover!$AK$11)))*12+MONTH(CD$6)-MONTH(CHOOSE(CD71,Rollover!$K$11,Rollover!$X$11,Rollover!$AK$11)))</f>
        <v>11</v>
      </c>
      <c r="CE72" s="114">
        <f>IF(OR(CE71=0,CE71=4),0,(YEAR(CE$6)-YEAR(CHOOSE(CE71,Rollover!$K$11,Rollover!$X$11,Rollover!$AK$11)))*12+MONTH(CE$6)-MONTH(CHOOSE(CE71,Rollover!$K$11,Rollover!$X$11,Rollover!$AK$11)))</f>
        <v>12</v>
      </c>
      <c r="CF72" s="114">
        <f>IF(OR(CF71=0,CF71=4),0,(YEAR(CF$6)-YEAR(CHOOSE(CF71,Rollover!$K$11,Rollover!$X$11,Rollover!$AK$11)))*12+MONTH(CF$6)-MONTH(CHOOSE(CF71,Rollover!$K$11,Rollover!$X$11,Rollover!$AK$11)))</f>
        <v>13</v>
      </c>
      <c r="CG72" s="114">
        <f>IF(OR(CG71=0,CG71=4),0,(YEAR(CG$6)-YEAR(CHOOSE(CG71,Rollover!$K$11,Rollover!$X$11,Rollover!$AK$11)))*12+MONTH(CG$6)-MONTH(CHOOSE(CG71,Rollover!$K$11,Rollover!$X$11,Rollover!$AK$11)))</f>
        <v>14</v>
      </c>
      <c r="CH72" s="114">
        <f>IF(OR(CH71=0,CH71=4),0,(YEAR(CH$6)-YEAR(CHOOSE(CH71,Rollover!$K$11,Rollover!$X$11,Rollover!$AK$11)))*12+MONTH(CH$6)-MONTH(CHOOSE(CH71,Rollover!$K$11,Rollover!$X$11,Rollover!$AK$11)))</f>
        <v>15</v>
      </c>
      <c r="CI72" s="114">
        <f>IF(OR(CI71=0,CI71=4),0,(YEAR(CI$6)-YEAR(CHOOSE(CI71,Rollover!$K$11,Rollover!$X$11,Rollover!$AK$11)))*12+MONTH(CI$6)-MONTH(CHOOSE(CI71,Rollover!$K$11,Rollover!$X$11,Rollover!$AK$11)))</f>
        <v>16</v>
      </c>
      <c r="CJ72" s="114">
        <f>IF(OR(CJ71=0,CJ71=4),0,(YEAR(CJ$6)-YEAR(CHOOSE(CJ71,Rollover!$K$11,Rollover!$X$11,Rollover!$AK$11)))*12+MONTH(CJ$6)-MONTH(CHOOSE(CJ71,Rollover!$K$11,Rollover!$X$11,Rollover!$AK$11)))</f>
        <v>17</v>
      </c>
      <c r="CK72" s="114">
        <f>IF(OR(CK71=0,CK71=4),0,(YEAR(CK$6)-YEAR(CHOOSE(CK71,Rollover!$K$11,Rollover!$X$11,Rollover!$AK$11)))*12+MONTH(CK$6)-MONTH(CHOOSE(CK71,Rollover!$K$11,Rollover!$X$11,Rollover!$AK$11)))</f>
        <v>18</v>
      </c>
      <c r="CL72" s="114">
        <f>IF(OR(CL71=0,CL71=4),0,(YEAR(CL$6)-YEAR(CHOOSE(CL71,Rollover!$K$11,Rollover!$X$11,Rollover!$AK$11)))*12+MONTH(CL$6)-MONTH(CHOOSE(CL71,Rollover!$K$11,Rollover!$X$11,Rollover!$AK$11)))</f>
        <v>19</v>
      </c>
      <c r="CM72" s="114">
        <f>IF(OR(CM71=0,CM71=4),0,(YEAR(CM$6)-YEAR(CHOOSE(CM71,Rollover!$K$11,Rollover!$X$11,Rollover!$AK$11)))*12+MONTH(CM$6)-MONTH(CHOOSE(CM71,Rollover!$K$11,Rollover!$X$11,Rollover!$AK$11)))</f>
        <v>20</v>
      </c>
      <c r="CN72" s="114">
        <f>IF(OR(CN71=0,CN71=4),0,(YEAR(CN$6)-YEAR(CHOOSE(CN71,Rollover!$K$11,Rollover!$X$11,Rollover!$AK$11)))*12+MONTH(CN$6)-MONTH(CHOOSE(CN71,Rollover!$K$11,Rollover!$X$11,Rollover!$AK$11)))</f>
        <v>21</v>
      </c>
      <c r="CO72" s="114">
        <f>IF(OR(CO71=0,CO71=4),0,(YEAR(CO$6)-YEAR(CHOOSE(CO71,Rollover!$K$11,Rollover!$X$11,Rollover!$AK$11)))*12+MONTH(CO$6)-MONTH(CHOOSE(CO71,Rollover!$K$11,Rollover!$X$11,Rollover!$AK$11)))</f>
        <v>22</v>
      </c>
      <c r="CP72" s="114">
        <f>IF(OR(CP71=0,CP71=4),0,(YEAR(CP$6)-YEAR(CHOOSE(CP71,Rollover!$K$11,Rollover!$X$11,Rollover!$AK$11)))*12+MONTH(CP$6)-MONTH(CHOOSE(CP71,Rollover!$K$11,Rollover!$X$11,Rollover!$AK$11)))</f>
        <v>23</v>
      </c>
      <c r="CQ72" s="114">
        <f>IF(OR(CQ71=0,CQ71=4),0,(YEAR(CQ$6)-YEAR(CHOOSE(CQ71,Rollover!$K$11,Rollover!$X$11,Rollover!$AK$11)))*12+MONTH(CQ$6)-MONTH(CHOOSE(CQ71,Rollover!$K$11,Rollover!$X$11,Rollover!$AK$11)))</f>
        <v>24</v>
      </c>
      <c r="CR72" s="114">
        <f>IF(OR(CR71=0,CR71=4),0,(YEAR(CR$6)-YEAR(CHOOSE(CR71,Rollover!$K$11,Rollover!$X$11,Rollover!$AK$11)))*12+MONTH(CR$6)-MONTH(CHOOSE(CR71,Rollover!$K$11,Rollover!$X$11,Rollover!$AK$11)))</f>
        <v>25</v>
      </c>
      <c r="CS72" s="114">
        <f>IF(OR(CS71=0,CS71=4),0,(YEAR(CS$6)-YEAR(CHOOSE(CS71,Rollover!$K$11,Rollover!$X$11,Rollover!$AK$11)))*12+MONTH(CS$6)-MONTH(CHOOSE(CS71,Rollover!$K$11,Rollover!$X$11,Rollover!$AK$11)))</f>
        <v>26</v>
      </c>
      <c r="CT72" s="114">
        <f>IF(OR(CT71=0,CT71=4),0,(YEAR(CT$6)-YEAR(CHOOSE(CT71,Rollover!$K$11,Rollover!$X$11,Rollover!$AK$11)))*12+MONTH(CT$6)-MONTH(CHOOSE(CT71,Rollover!$K$11,Rollover!$X$11,Rollover!$AK$11)))</f>
        <v>27</v>
      </c>
      <c r="CU72" s="114">
        <f>IF(OR(CU71=0,CU71=4),0,(YEAR(CU$6)-YEAR(CHOOSE(CU71,Rollover!$K$11,Rollover!$X$11,Rollover!$AK$11)))*12+MONTH(CU$6)-MONTH(CHOOSE(CU71,Rollover!$K$11,Rollover!$X$11,Rollover!$AK$11)))</f>
        <v>28</v>
      </c>
      <c r="CV72" s="114">
        <f>IF(OR(CV71=0,CV71=4),0,(YEAR(CV$6)-YEAR(CHOOSE(CV71,Rollover!$K$11,Rollover!$X$11,Rollover!$AK$11)))*12+MONTH(CV$6)-MONTH(CHOOSE(CV71,Rollover!$K$11,Rollover!$X$11,Rollover!$AK$11)))</f>
        <v>29</v>
      </c>
      <c r="CW72" s="114">
        <f>IF(OR(CW71=0,CW71=4),0,(YEAR(CW$6)-YEAR(CHOOSE(CW71,Rollover!$K$11,Rollover!$X$11,Rollover!$AK$11)))*12+MONTH(CW$6)-MONTH(CHOOSE(CW71,Rollover!$K$11,Rollover!$X$11,Rollover!$AK$11)))</f>
        <v>30</v>
      </c>
      <c r="CX72" s="114">
        <f>IF(OR(CX71=0,CX71=4),0,(YEAR(CX$6)-YEAR(CHOOSE(CX71,Rollover!$K$11,Rollover!$X$11,Rollover!$AK$11)))*12+MONTH(CX$6)-MONTH(CHOOSE(CX71,Rollover!$K$11,Rollover!$X$11,Rollover!$AK$11)))</f>
        <v>31</v>
      </c>
      <c r="CY72" s="114">
        <f>IF(OR(CY71=0,CY71=4),0,(YEAR(CY$6)-YEAR(CHOOSE(CY71,Rollover!$K$11,Rollover!$X$11,Rollover!$AK$11)))*12+MONTH(CY$6)-MONTH(CHOOSE(CY71,Rollover!$K$11,Rollover!$X$11,Rollover!$AK$11)))</f>
        <v>32</v>
      </c>
      <c r="CZ72" s="114">
        <f>IF(OR(CZ71=0,CZ71=4),0,(YEAR(CZ$6)-YEAR(CHOOSE(CZ71,Rollover!$K$11,Rollover!$X$11,Rollover!$AK$11)))*12+MONTH(CZ$6)-MONTH(CHOOSE(CZ71,Rollover!$K$11,Rollover!$X$11,Rollover!$AK$11)))</f>
        <v>33</v>
      </c>
      <c r="DA72" s="114">
        <f>IF(OR(DA71=0,DA71=4),0,(YEAR(DA$6)-YEAR(CHOOSE(DA71,Rollover!$K$11,Rollover!$X$11,Rollover!$AK$11)))*12+MONTH(DA$6)-MONTH(CHOOSE(DA71,Rollover!$K$11,Rollover!$X$11,Rollover!$AK$11)))</f>
        <v>34</v>
      </c>
      <c r="DB72" s="114">
        <f>IF(OR(DB71=0,DB71=4),0,(YEAR(DB$6)-YEAR(CHOOSE(DB71,Rollover!$K$11,Rollover!$X$11,Rollover!$AK$11)))*12+MONTH(DB$6)-MONTH(CHOOSE(DB71,Rollover!$K$11,Rollover!$X$11,Rollover!$AK$11)))</f>
        <v>35</v>
      </c>
      <c r="DC72" s="114">
        <f>IF(OR(DC71=0,DC71=4),0,(YEAR(DC$6)-YEAR(CHOOSE(DC71,Rollover!$K$11,Rollover!$X$11,Rollover!$AK$11)))*12+MONTH(DC$6)-MONTH(CHOOSE(DC71,Rollover!$K$11,Rollover!$X$11,Rollover!$AK$11)))</f>
        <v>36</v>
      </c>
      <c r="DD72" s="114">
        <f>IF(OR(DD71=0,DD71=4),0,(YEAR(DD$6)-YEAR(CHOOSE(DD71,Rollover!$K$11,Rollover!$X$11,Rollover!$AK$11)))*12+MONTH(DD$6)-MONTH(CHOOSE(DD71,Rollover!$K$11,Rollover!$X$11,Rollover!$AK$11)))</f>
        <v>37</v>
      </c>
      <c r="DE72" s="114">
        <f>IF(OR(DE71=0,DE71=4),0,(YEAR(DE$6)-YEAR(CHOOSE(DE71,Rollover!$K$11,Rollover!$X$11,Rollover!$AK$11)))*12+MONTH(DE$6)-MONTH(CHOOSE(DE71,Rollover!$K$11,Rollover!$X$11,Rollover!$AK$11)))</f>
        <v>38</v>
      </c>
      <c r="DF72" s="114">
        <f>IF(OR(DF71=0,DF71=4),0,(YEAR(DF$6)-YEAR(CHOOSE(DF71,Rollover!$K$11,Rollover!$X$11,Rollover!$AK$11)))*12+MONTH(DF$6)-MONTH(CHOOSE(DF71,Rollover!$K$11,Rollover!$X$11,Rollover!$AK$11)))</f>
        <v>39</v>
      </c>
      <c r="DG72" s="114">
        <f>IF(OR(DG71=0,DG71=4),0,(YEAR(DG$6)-YEAR(CHOOSE(DG71,Rollover!$K$11,Rollover!$X$11,Rollover!$AK$11)))*12+MONTH(DG$6)-MONTH(CHOOSE(DG71,Rollover!$K$11,Rollover!$X$11,Rollover!$AK$11)))</f>
        <v>40</v>
      </c>
      <c r="DH72" s="114">
        <f>IF(OR(DH71=0,DH71=4),0,(YEAR(DH$6)-YEAR(CHOOSE(DH71,Rollover!$K$11,Rollover!$X$11,Rollover!$AK$11)))*12+MONTH(DH$6)-MONTH(CHOOSE(DH71,Rollover!$K$11,Rollover!$X$11,Rollover!$AK$11)))</f>
        <v>41</v>
      </c>
      <c r="DI72" s="114">
        <f>IF(OR(DI71=0,DI71=4),0,(YEAR(DI$6)-YEAR(CHOOSE(DI71,Rollover!$K$11,Rollover!$X$11,Rollover!$AK$11)))*12+MONTH(DI$6)-MONTH(CHOOSE(DI71,Rollover!$K$11,Rollover!$X$11,Rollover!$AK$11)))</f>
        <v>42</v>
      </c>
      <c r="DJ72" s="114">
        <f>IF(OR(DJ71=0,DJ71=4),0,(YEAR(DJ$6)-YEAR(CHOOSE(DJ71,Rollover!$K$11,Rollover!$X$11,Rollover!$AK$11)))*12+MONTH(DJ$6)-MONTH(CHOOSE(DJ71,Rollover!$K$11,Rollover!$X$11,Rollover!$AK$11)))</f>
        <v>43</v>
      </c>
      <c r="DK72" s="114">
        <f>IF(OR(DK71=0,DK71=4),0,(YEAR(DK$6)-YEAR(CHOOSE(DK71,Rollover!$K$11,Rollover!$X$11,Rollover!$AK$11)))*12+MONTH(DK$6)-MONTH(CHOOSE(DK71,Rollover!$K$11,Rollover!$X$11,Rollover!$AK$11)))</f>
        <v>44</v>
      </c>
      <c r="DL72" s="114">
        <f>IF(OR(DL71=0,DL71=4),0,(YEAR(DL$6)-YEAR(CHOOSE(DL71,Rollover!$K$11,Rollover!$X$11,Rollover!$AK$11)))*12+MONTH(DL$6)-MONTH(CHOOSE(DL71,Rollover!$K$11,Rollover!$X$11,Rollover!$AK$11)))</f>
        <v>45</v>
      </c>
      <c r="DM72" s="114">
        <f>IF(OR(DM71=0,DM71=4),0,(YEAR(DM$6)-YEAR(CHOOSE(DM71,Rollover!$K$11,Rollover!$X$11,Rollover!$AK$11)))*12+MONTH(DM$6)-MONTH(CHOOSE(DM71,Rollover!$K$11,Rollover!$X$11,Rollover!$AK$11)))</f>
        <v>46</v>
      </c>
      <c r="DN72" s="114">
        <f>IF(OR(DN71=0,DN71=4),0,(YEAR(DN$6)-YEAR(CHOOSE(DN71,Rollover!$K$11,Rollover!$X$11,Rollover!$AK$11)))*12+MONTH(DN$6)-MONTH(CHOOSE(DN71,Rollover!$K$11,Rollover!$X$11,Rollover!$AK$11)))</f>
        <v>47</v>
      </c>
      <c r="DO72" s="114">
        <f>IF(OR(DO71=0,DO71=4),0,(YEAR(DO$6)-YEAR(CHOOSE(DO71,Rollover!$K$11,Rollover!$X$11,Rollover!$AK$11)))*12+MONTH(DO$6)-MONTH(CHOOSE(DO71,Rollover!$K$11,Rollover!$X$11,Rollover!$AK$11)))</f>
        <v>48</v>
      </c>
      <c r="DP72" s="114">
        <f>IF(OR(DP71=0,DP71=4),0,(YEAR(DP$6)-YEAR(CHOOSE(DP71,Rollover!$K$11,Rollover!$X$11,Rollover!$AK$11)))*12+MONTH(DP$6)-MONTH(CHOOSE(DP71,Rollover!$K$11,Rollover!$X$11,Rollover!$AK$11)))</f>
        <v>49</v>
      </c>
      <c r="DQ72" s="114">
        <f>IF(OR(DQ71=0,DQ71=4),0,(YEAR(DQ$6)-YEAR(CHOOSE(DQ71,Rollover!$K$11,Rollover!$X$11,Rollover!$AK$11)))*12+MONTH(DQ$6)-MONTH(CHOOSE(DQ71,Rollover!$K$11,Rollover!$X$11,Rollover!$AK$11)))</f>
        <v>50</v>
      </c>
      <c r="DR72" s="114">
        <f>IF(OR(DR71=0,DR71=4),0,(YEAR(DR$6)-YEAR(CHOOSE(DR71,Rollover!$K$11,Rollover!$X$11,Rollover!$AK$11)))*12+MONTH(DR$6)-MONTH(CHOOSE(DR71,Rollover!$K$11,Rollover!$X$11,Rollover!$AK$11)))</f>
        <v>51</v>
      </c>
      <c r="DS72" s="114">
        <f>IF(OR(DS71=0,DS71=4),0,(YEAR(DS$6)-YEAR(CHOOSE(DS71,Rollover!$K$11,Rollover!$X$11,Rollover!$AK$11)))*12+MONTH(DS$6)-MONTH(CHOOSE(DS71,Rollover!$K$11,Rollover!$X$11,Rollover!$AK$11)))</f>
        <v>52</v>
      </c>
      <c r="DT72" s="114">
        <f>IF(OR(DT71=0,DT71=4),0,(YEAR(DT$6)-YEAR(CHOOSE(DT71,Rollover!$K$11,Rollover!$X$11,Rollover!$AK$11)))*12+MONTH(DT$6)-MONTH(CHOOSE(DT71,Rollover!$K$11,Rollover!$X$11,Rollover!$AK$11)))</f>
        <v>53</v>
      </c>
      <c r="DU72" s="114">
        <f>IF(OR(DU71=0,DU71=4),0,(YEAR(DU$6)-YEAR(CHOOSE(DU71,Rollover!$K$11,Rollover!$X$11,Rollover!$AK$11)))*12+MONTH(DU$6)-MONTH(CHOOSE(DU71,Rollover!$K$11,Rollover!$X$11,Rollover!$AK$11)))</f>
        <v>54</v>
      </c>
      <c r="DV72" s="114">
        <f>IF(OR(DV71=0,DV71=4),0,(YEAR(DV$6)-YEAR(CHOOSE(DV71,Rollover!$K$11,Rollover!$X$11,Rollover!$AK$11)))*12+MONTH(DV$6)-MONTH(CHOOSE(DV71,Rollover!$K$11,Rollover!$X$11,Rollover!$AK$11)))</f>
        <v>55</v>
      </c>
      <c r="DW72" s="114">
        <f>IF(OR(DW71=0,DW71=4),0,(YEAR(DW$6)-YEAR(CHOOSE(DW71,Rollover!$K$11,Rollover!$X$11,Rollover!$AK$11)))*12+MONTH(DW$6)-MONTH(CHOOSE(DW71,Rollover!$K$11,Rollover!$X$11,Rollover!$AK$11)))</f>
        <v>56</v>
      </c>
      <c r="DX72" s="114">
        <f>IF(OR(DX71=0,DX71=4),0,(YEAR(DX$6)-YEAR(CHOOSE(DX71,Rollover!$K$11,Rollover!$X$11,Rollover!$AK$11)))*12+MONTH(DX$6)-MONTH(CHOOSE(DX71,Rollover!$K$11,Rollover!$X$11,Rollover!$AK$11)))</f>
        <v>57</v>
      </c>
      <c r="DY72" s="114">
        <f>IF(OR(DY71=0,DY71=4),0,(YEAR(DY$6)-YEAR(CHOOSE(DY71,Rollover!$K$11,Rollover!$X$11,Rollover!$AK$11)))*12+MONTH(DY$6)-MONTH(CHOOSE(DY71,Rollover!$K$11,Rollover!$X$11,Rollover!$AK$11)))</f>
        <v>58</v>
      </c>
      <c r="DZ72" s="114">
        <f>IF(OR(DZ71=0,DZ71=4),0,(YEAR(DZ$6)-YEAR(CHOOSE(DZ71,Rollover!$K$11,Rollover!$X$11,Rollover!$AK$11)))*12+MONTH(DZ$6)-MONTH(CHOOSE(DZ71,Rollover!$K$11,Rollover!$X$11,Rollover!$AK$11)))</f>
        <v>59</v>
      </c>
      <c r="EA72" s="114">
        <f>IF(OR(EA71=0,EA71=4),0,(YEAR(EA$6)-YEAR(CHOOSE(EA71,Rollover!$K$11,Rollover!$X$11,Rollover!$AK$11)))*12+MONTH(EA$6)-MONTH(CHOOSE(EA71,Rollover!$K$11,Rollover!$X$11,Rollover!$AK$11)))</f>
        <v>-2</v>
      </c>
      <c r="EB72" s="114">
        <f>IF(OR(EB71=0,EB71=4),0,(YEAR(EB$6)-YEAR(CHOOSE(EB71,Rollover!$K$11,Rollover!$X$11,Rollover!$AK$11)))*12+MONTH(EB$6)-MONTH(CHOOSE(EB71,Rollover!$K$11,Rollover!$X$11,Rollover!$AK$11)))</f>
        <v>-1</v>
      </c>
      <c r="EC72" s="114">
        <f>IF(OR(EC71=0,EC71=4),0,(YEAR(EC$6)-YEAR(CHOOSE(EC71,Rollover!$K$11,Rollover!$X$11,Rollover!$AK$11)))*12+MONTH(EC$6)-MONTH(CHOOSE(EC71,Rollover!$K$11,Rollover!$X$11,Rollover!$AK$11)))</f>
        <v>0</v>
      </c>
      <c r="ED72" s="114">
        <f>IF(OR(ED71=0,ED71=4),0,(YEAR(ED$6)-YEAR(CHOOSE(ED71,Rollover!$K$11,Rollover!$X$11,Rollover!$AK$11)))*12+MONTH(ED$6)-MONTH(CHOOSE(ED71,Rollover!$K$11,Rollover!$X$11,Rollover!$AK$11)))</f>
        <v>1</v>
      </c>
      <c r="EE72" s="114">
        <f>IF(OR(EE71=0,EE71=4),0,(YEAR(EE$6)-YEAR(CHOOSE(EE71,Rollover!$K$11,Rollover!$X$11,Rollover!$AK$11)))*12+MONTH(EE$6)-MONTH(CHOOSE(EE71,Rollover!$K$11,Rollover!$X$11,Rollover!$AK$11)))</f>
        <v>2</v>
      </c>
      <c r="EF72" s="114">
        <f>IF(OR(EF71=0,EF71=4),0,(YEAR(EF$6)-YEAR(CHOOSE(EF71,Rollover!$K$11,Rollover!$X$11,Rollover!$AK$11)))*12+MONTH(EF$6)-MONTH(CHOOSE(EF71,Rollover!$K$11,Rollover!$X$11,Rollover!$AK$11)))</f>
        <v>3</v>
      </c>
      <c r="EG72" s="114">
        <f>IF(OR(EG71=0,EG71=4),0,(YEAR(EG$6)-YEAR(CHOOSE(EG71,Rollover!$K$11,Rollover!$X$11,Rollover!$AK$11)))*12+MONTH(EG$6)-MONTH(CHOOSE(EG71,Rollover!$K$11,Rollover!$X$11,Rollover!$AK$11)))</f>
        <v>4</v>
      </c>
      <c r="EH72" s="114">
        <f>IF(OR(EH71=0,EH71=4),0,(YEAR(EH$6)-YEAR(CHOOSE(EH71,Rollover!$K$11,Rollover!$X$11,Rollover!$AK$11)))*12+MONTH(EH$6)-MONTH(CHOOSE(EH71,Rollover!$K$11,Rollover!$X$11,Rollover!$AK$11)))</f>
        <v>5</v>
      </c>
      <c r="EI72" s="114">
        <f>IF(OR(EI71=0,EI71=4),0,(YEAR(EI$6)-YEAR(CHOOSE(EI71,Rollover!$K$11,Rollover!$X$11,Rollover!$AK$11)))*12+MONTH(EI$6)-MONTH(CHOOSE(EI71,Rollover!$K$11,Rollover!$X$11,Rollover!$AK$11)))</f>
        <v>6</v>
      </c>
    </row>
    <row r="73">
      <c r="B73" t="s" s="23">
        <v>392</v>
      </c>
      <c r="C73" t="s" s="118">
        <v>17</v>
      </c>
      <c r="D73" t="s" s="118">
        <v>429</v>
      </c>
      <c r="H73" s="115">
        <f>IF(OR(H71=0,H71=4),0,CHOOSE(H71,Rollover!$I$11,Rollover!$V$11,Rollover!$AI$11)*CHOOSE(H71,Rollover!$O$11,Rollover!$AB$11,Rollover!$AO$11)*(1+CHOOSE(H71,Rollover!$P$11,Rollover!$AC$11,Rollover!$AP$11))^(INT(MAX(0,H72)/12))+(1-CHOOSE(H71,Rollover!$I$11,Rollover!$V$11,Rollover!$AI$11))*CHOOSE(H71,Rollover!$N$11,Rollover!$AA$11,Rollover!$AN$11)*(1+Assumptions!$C$25)^(INT(MAX(0,H72)/12)))</f>
        <v>0</v>
      </c>
      <c r="I73" s="115">
        <f>IF(OR(I71=0,I71=4),0,CHOOSE(I71,Rollover!$I$11,Rollover!$V$11,Rollover!$AI$11)*CHOOSE(I71,Rollover!$O$11,Rollover!$AB$11,Rollover!$AO$11)*(1+CHOOSE(I71,Rollover!$P$11,Rollover!$AC$11,Rollover!$AP$11))^(INT(MAX(0,I72)/12))+(1-CHOOSE(I71,Rollover!$I$11,Rollover!$V$11,Rollover!$AI$11))*CHOOSE(I71,Rollover!$N$11,Rollover!$AA$11,Rollover!$AN$11)*(1+Assumptions!$C$25)^(INT(MAX(0,I72)/12)))</f>
        <v>0</v>
      </c>
      <c r="J73" s="115">
        <f>IF(OR(J71=0,J71=4),0,CHOOSE(J71,Rollover!$I$11,Rollover!$V$11,Rollover!$AI$11)*CHOOSE(J71,Rollover!$O$11,Rollover!$AB$11,Rollover!$AO$11)*(1+CHOOSE(J71,Rollover!$P$11,Rollover!$AC$11,Rollover!$AP$11))^(INT(MAX(0,J72)/12))+(1-CHOOSE(J71,Rollover!$I$11,Rollover!$V$11,Rollover!$AI$11))*CHOOSE(J71,Rollover!$N$11,Rollover!$AA$11,Rollover!$AN$11)*(1+Assumptions!$C$25)^(INT(MAX(0,J72)/12)))</f>
        <v>0</v>
      </c>
      <c r="K73" s="115">
        <f>IF(OR(K71=0,K71=4),0,CHOOSE(K71,Rollover!$I$11,Rollover!$V$11,Rollover!$AI$11)*CHOOSE(K71,Rollover!$O$11,Rollover!$AB$11,Rollover!$AO$11)*(1+CHOOSE(K71,Rollover!$P$11,Rollover!$AC$11,Rollover!$AP$11))^(INT(MAX(0,K72)/12))+(1-CHOOSE(K71,Rollover!$I$11,Rollover!$V$11,Rollover!$AI$11))*CHOOSE(K71,Rollover!$N$11,Rollover!$AA$11,Rollover!$AN$11)*(1+Assumptions!$C$25)^(INT(MAX(0,K72)/12)))</f>
        <v>0</v>
      </c>
      <c r="L73" s="115">
        <f>IF(OR(L71=0,L71=4),0,CHOOSE(L71,Rollover!$I$11,Rollover!$V$11,Rollover!$AI$11)*CHOOSE(L71,Rollover!$O$11,Rollover!$AB$11,Rollover!$AO$11)*(1+CHOOSE(L71,Rollover!$P$11,Rollover!$AC$11,Rollover!$AP$11))^(INT(MAX(0,L72)/12))+(1-CHOOSE(L71,Rollover!$I$11,Rollover!$V$11,Rollover!$AI$11))*CHOOSE(L71,Rollover!$N$11,Rollover!$AA$11,Rollover!$AN$11)*(1+Assumptions!$C$25)^(INT(MAX(0,L72)/12)))</f>
        <v>0</v>
      </c>
      <c r="M73" s="115">
        <f>IF(OR(M71=0,M71=4),0,CHOOSE(M71,Rollover!$I$11,Rollover!$V$11,Rollover!$AI$11)*CHOOSE(M71,Rollover!$O$11,Rollover!$AB$11,Rollover!$AO$11)*(1+CHOOSE(M71,Rollover!$P$11,Rollover!$AC$11,Rollover!$AP$11))^(INT(MAX(0,M72)/12))+(1-CHOOSE(M71,Rollover!$I$11,Rollover!$V$11,Rollover!$AI$11))*CHOOSE(M71,Rollover!$N$11,Rollover!$AA$11,Rollover!$AN$11)*(1+Assumptions!$C$25)^(INT(MAX(0,M72)/12)))</f>
        <v>0</v>
      </c>
      <c r="N73" s="115">
        <f>IF(OR(N71=0,N71=4),0,CHOOSE(N71,Rollover!$I$11,Rollover!$V$11,Rollover!$AI$11)*CHOOSE(N71,Rollover!$O$11,Rollover!$AB$11,Rollover!$AO$11)*(1+CHOOSE(N71,Rollover!$P$11,Rollover!$AC$11,Rollover!$AP$11))^(INT(MAX(0,N72)/12))+(1-CHOOSE(N71,Rollover!$I$11,Rollover!$V$11,Rollover!$AI$11))*CHOOSE(N71,Rollover!$N$11,Rollover!$AA$11,Rollover!$AN$11)*(1+Assumptions!$C$25)^(INT(MAX(0,N72)/12)))</f>
        <v>0</v>
      </c>
      <c r="O73" s="115">
        <f>IF(OR(O71=0,O71=4),0,CHOOSE(O71,Rollover!$I$11,Rollover!$V$11,Rollover!$AI$11)*CHOOSE(O71,Rollover!$O$11,Rollover!$AB$11,Rollover!$AO$11)*(1+CHOOSE(O71,Rollover!$P$11,Rollover!$AC$11,Rollover!$AP$11))^(INT(MAX(0,O72)/12))+(1-CHOOSE(O71,Rollover!$I$11,Rollover!$V$11,Rollover!$AI$11))*CHOOSE(O71,Rollover!$N$11,Rollover!$AA$11,Rollover!$AN$11)*(1+Assumptions!$C$25)^(INT(MAX(0,O72)/12)))</f>
        <v>0</v>
      </c>
      <c r="P73" s="115">
        <f>IF(OR(P71=0,P71=4),0,CHOOSE(P71,Rollover!$I$11,Rollover!$V$11,Rollover!$AI$11)*CHOOSE(P71,Rollover!$O$11,Rollover!$AB$11,Rollover!$AO$11)*(1+CHOOSE(P71,Rollover!$P$11,Rollover!$AC$11,Rollover!$AP$11))^(INT(MAX(0,P72)/12))+(1-CHOOSE(P71,Rollover!$I$11,Rollover!$V$11,Rollover!$AI$11))*CHOOSE(P71,Rollover!$N$11,Rollover!$AA$11,Rollover!$AN$11)*(1+Assumptions!$C$25)^(INT(MAX(0,P72)/12)))</f>
        <v>0</v>
      </c>
      <c r="Q73" s="115">
        <f>IF(OR(Q71=0,Q71=4),0,CHOOSE(Q71,Rollover!$I$11,Rollover!$V$11,Rollover!$AI$11)*CHOOSE(Q71,Rollover!$O$11,Rollover!$AB$11,Rollover!$AO$11)*(1+CHOOSE(Q71,Rollover!$P$11,Rollover!$AC$11,Rollover!$AP$11))^(INT(MAX(0,Q72)/12))+(1-CHOOSE(Q71,Rollover!$I$11,Rollover!$V$11,Rollover!$AI$11))*CHOOSE(Q71,Rollover!$N$11,Rollover!$AA$11,Rollover!$AN$11)*(1+Assumptions!$C$25)^(INT(MAX(0,Q72)/12)))</f>
        <v>0</v>
      </c>
      <c r="R73" s="115">
        <f>IF(OR(R71=0,R71=4),0,CHOOSE(R71,Rollover!$I$11,Rollover!$V$11,Rollover!$AI$11)*CHOOSE(R71,Rollover!$O$11,Rollover!$AB$11,Rollover!$AO$11)*(1+CHOOSE(R71,Rollover!$P$11,Rollover!$AC$11,Rollover!$AP$11))^(INT(MAX(0,R72)/12))+(1-CHOOSE(R71,Rollover!$I$11,Rollover!$V$11,Rollover!$AI$11))*CHOOSE(R71,Rollover!$N$11,Rollover!$AA$11,Rollover!$AN$11)*(1+Assumptions!$C$25)^(INT(MAX(0,R72)/12)))</f>
        <v>0</v>
      </c>
      <c r="S73" s="115">
        <f>IF(OR(S71=0,S71=4),0,CHOOSE(S71,Rollover!$I$11,Rollover!$V$11,Rollover!$AI$11)*CHOOSE(S71,Rollover!$O$11,Rollover!$AB$11,Rollover!$AO$11)*(1+CHOOSE(S71,Rollover!$P$11,Rollover!$AC$11,Rollover!$AP$11))^(INT(MAX(0,S72)/12))+(1-CHOOSE(S71,Rollover!$I$11,Rollover!$V$11,Rollover!$AI$11))*CHOOSE(S71,Rollover!$N$11,Rollover!$AA$11,Rollover!$AN$11)*(1+Assumptions!$C$25)^(INT(MAX(0,S72)/12)))</f>
        <v>0</v>
      </c>
      <c r="T73" s="115">
        <f>IF(OR(T71=0,T71=4),0,CHOOSE(T71,Rollover!$I$11,Rollover!$V$11,Rollover!$AI$11)*CHOOSE(T71,Rollover!$O$11,Rollover!$AB$11,Rollover!$AO$11)*(1+CHOOSE(T71,Rollover!$P$11,Rollover!$AC$11,Rollover!$AP$11))^(INT(MAX(0,T72)/12))+(1-CHOOSE(T71,Rollover!$I$11,Rollover!$V$11,Rollover!$AI$11))*CHOOSE(T71,Rollover!$N$11,Rollover!$AA$11,Rollover!$AN$11)*(1+Assumptions!$C$25)^(INT(MAX(0,T72)/12)))</f>
        <v>0</v>
      </c>
      <c r="U73" s="115">
        <f>IF(OR(U71=0,U71=4),0,CHOOSE(U71,Rollover!$I$11,Rollover!$V$11,Rollover!$AI$11)*CHOOSE(U71,Rollover!$O$11,Rollover!$AB$11,Rollover!$AO$11)*(1+CHOOSE(U71,Rollover!$P$11,Rollover!$AC$11,Rollover!$AP$11))^(INT(MAX(0,U72)/12))+(1-CHOOSE(U71,Rollover!$I$11,Rollover!$V$11,Rollover!$AI$11))*CHOOSE(U71,Rollover!$N$11,Rollover!$AA$11,Rollover!$AN$11)*(1+Assumptions!$C$25)^(INT(MAX(0,U72)/12)))</f>
        <v>0</v>
      </c>
      <c r="V73" s="115">
        <f>IF(OR(V71=0,V71=4),0,CHOOSE(V71,Rollover!$I$11,Rollover!$V$11,Rollover!$AI$11)*CHOOSE(V71,Rollover!$O$11,Rollover!$AB$11,Rollover!$AO$11)*(1+CHOOSE(V71,Rollover!$P$11,Rollover!$AC$11,Rollover!$AP$11))^(INT(MAX(0,V72)/12))+(1-CHOOSE(V71,Rollover!$I$11,Rollover!$V$11,Rollover!$AI$11))*CHOOSE(V71,Rollover!$N$11,Rollover!$AA$11,Rollover!$AN$11)*(1+Assumptions!$C$25)^(INT(MAX(0,V72)/12)))</f>
        <v>0</v>
      </c>
      <c r="W73" s="115">
        <f>IF(OR(W71=0,W71=4),0,CHOOSE(W71,Rollover!$I$11,Rollover!$V$11,Rollover!$AI$11)*CHOOSE(W71,Rollover!$O$11,Rollover!$AB$11,Rollover!$AO$11)*(1+CHOOSE(W71,Rollover!$P$11,Rollover!$AC$11,Rollover!$AP$11))^(INT(MAX(0,W72)/12))+(1-CHOOSE(W71,Rollover!$I$11,Rollover!$V$11,Rollover!$AI$11))*CHOOSE(W71,Rollover!$N$11,Rollover!$AA$11,Rollover!$AN$11)*(1+Assumptions!$C$25)^(INT(MAX(0,W72)/12)))</f>
        <v>0</v>
      </c>
      <c r="X73" s="115">
        <f>IF(OR(X71=0,X71=4),0,CHOOSE(X71,Rollover!$I$11,Rollover!$V$11,Rollover!$AI$11)*CHOOSE(X71,Rollover!$O$11,Rollover!$AB$11,Rollover!$AO$11)*(1+CHOOSE(X71,Rollover!$P$11,Rollover!$AC$11,Rollover!$AP$11))^(INT(MAX(0,X72)/12))+(1-CHOOSE(X71,Rollover!$I$11,Rollover!$V$11,Rollover!$AI$11))*CHOOSE(X71,Rollover!$N$11,Rollover!$AA$11,Rollover!$AN$11)*(1+Assumptions!$C$25)^(INT(MAX(0,X72)/12)))</f>
        <v>0</v>
      </c>
      <c r="Y73" s="115">
        <f>IF(OR(Y71=0,Y71=4),0,CHOOSE(Y71,Rollover!$I$11,Rollover!$V$11,Rollover!$AI$11)*CHOOSE(Y71,Rollover!$O$11,Rollover!$AB$11,Rollover!$AO$11)*(1+CHOOSE(Y71,Rollover!$P$11,Rollover!$AC$11,Rollover!$AP$11))^(INT(MAX(0,Y72)/12))+(1-CHOOSE(Y71,Rollover!$I$11,Rollover!$V$11,Rollover!$AI$11))*CHOOSE(Y71,Rollover!$N$11,Rollover!$AA$11,Rollover!$AN$11)*(1+Assumptions!$C$25)^(INT(MAX(0,Y72)/12)))</f>
        <v>0</v>
      </c>
      <c r="Z73" s="115">
        <f>IF(OR(Z71=0,Z71=4),0,CHOOSE(Z71,Rollover!$I$11,Rollover!$V$11,Rollover!$AI$11)*CHOOSE(Z71,Rollover!$O$11,Rollover!$AB$11,Rollover!$AO$11)*(1+CHOOSE(Z71,Rollover!$P$11,Rollover!$AC$11,Rollover!$AP$11))^(INT(MAX(0,Z72)/12))+(1-CHOOSE(Z71,Rollover!$I$11,Rollover!$V$11,Rollover!$AI$11))*CHOOSE(Z71,Rollover!$N$11,Rollover!$AA$11,Rollover!$AN$11)*(1+Assumptions!$C$25)^(INT(MAX(0,Z72)/12)))</f>
        <v>0</v>
      </c>
      <c r="AA73" s="115">
        <f>IF(OR(AA71=0,AA71=4),0,CHOOSE(AA71,Rollover!$I$11,Rollover!$V$11,Rollover!$AI$11)*CHOOSE(AA71,Rollover!$O$11,Rollover!$AB$11,Rollover!$AO$11)*(1+CHOOSE(AA71,Rollover!$P$11,Rollover!$AC$11,Rollover!$AP$11))^(INT(MAX(0,AA72)/12))+(1-CHOOSE(AA71,Rollover!$I$11,Rollover!$V$11,Rollover!$AI$11))*CHOOSE(AA71,Rollover!$N$11,Rollover!$AA$11,Rollover!$AN$11)*(1+Assumptions!$C$25)^(INT(MAX(0,AA72)/12)))</f>
        <v>0</v>
      </c>
      <c r="AB73" s="115">
        <f>IF(OR(AB71=0,AB71=4),0,CHOOSE(AB71,Rollover!$I$11,Rollover!$V$11,Rollover!$AI$11)*CHOOSE(AB71,Rollover!$O$11,Rollover!$AB$11,Rollover!$AO$11)*(1+CHOOSE(AB71,Rollover!$P$11,Rollover!$AC$11,Rollover!$AP$11))^(INT(MAX(0,AB72)/12))+(1-CHOOSE(AB71,Rollover!$I$11,Rollover!$V$11,Rollover!$AI$11))*CHOOSE(AB71,Rollover!$N$11,Rollover!$AA$11,Rollover!$AN$11)*(1+Assumptions!$C$25)^(INT(MAX(0,AB72)/12)))</f>
        <v>0</v>
      </c>
      <c r="AC73" s="115">
        <f>IF(OR(AC71=0,AC71=4),0,CHOOSE(AC71,Rollover!$I$11,Rollover!$V$11,Rollover!$AI$11)*CHOOSE(AC71,Rollover!$O$11,Rollover!$AB$11,Rollover!$AO$11)*(1+CHOOSE(AC71,Rollover!$P$11,Rollover!$AC$11,Rollover!$AP$11))^(INT(MAX(0,AC72)/12))+(1-CHOOSE(AC71,Rollover!$I$11,Rollover!$V$11,Rollover!$AI$11))*CHOOSE(AC71,Rollover!$N$11,Rollover!$AA$11,Rollover!$AN$11)*(1+Assumptions!$C$25)^(INT(MAX(0,AC72)/12)))</f>
        <v>0</v>
      </c>
      <c r="AD73" s="115">
        <f>IF(OR(AD71=0,AD71=4),0,CHOOSE(AD71,Rollover!$I$11,Rollover!$V$11,Rollover!$AI$11)*CHOOSE(AD71,Rollover!$O$11,Rollover!$AB$11,Rollover!$AO$11)*(1+CHOOSE(AD71,Rollover!$P$11,Rollover!$AC$11,Rollover!$AP$11))^(INT(MAX(0,AD72)/12))+(1-CHOOSE(AD71,Rollover!$I$11,Rollover!$V$11,Rollover!$AI$11))*CHOOSE(AD71,Rollover!$N$11,Rollover!$AA$11,Rollover!$AN$11)*(1+Assumptions!$C$25)^(INT(MAX(0,AD72)/12)))</f>
        <v>0</v>
      </c>
      <c r="AE73" s="115">
        <f>IF(OR(AE71=0,AE71=4),0,CHOOSE(AE71,Rollover!$I$11,Rollover!$V$11,Rollover!$AI$11)*CHOOSE(AE71,Rollover!$O$11,Rollover!$AB$11,Rollover!$AO$11)*(1+CHOOSE(AE71,Rollover!$P$11,Rollover!$AC$11,Rollover!$AP$11))^(INT(MAX(0,AE72)/12))+(1-CHOOSE(AE71,Rollover!$I$11,Rollover!$V$11,Rollover!$AI$11))*CHOOSE(AE71,Rollover!$N$11,Rollover!$AA$11,Rollover!$AN$11)*(1+Assumptions!$C$25)^(INT(MAX(0,AE72)/12)))</f>
        <v>0</v>
      </c>
      <c r="AF73" s="115">
        <f>IF(OR(AF71=0,AF71=4),0,CHOOSE(AF71,Rollover!$I$11,Rollover!$V$11,Rollover!$AI$11)*CHOOSE(AF71,Rollover!$O$11,Rollover!$AB$11,Rollover!$AO$11)*(1+CHOOSE(AF71,Rollover!$P$11,Rollover!$AC$11,Rollover!$AP$11))^(INT(MAX(0,AF72)/12))+(1-CHOOSE(AF71,Rollover!$I$11,Rollover!$V$11,Rollover!$AI$11))*CHOOSE(AF71,Rollover!$N$11,Rollover!$AA$11,Rollover!$AN$11)*(1+Assumptions!$C$25)^(INT(MAX(0,AF72)/12)))</f>
        <v>0</v>
      </c>
      <c r="AG73" s="115">
        <f>IF(OR(AG71=0,AG71=4),0,CHOOSE(AG71,Rollover!$I$11,Rollover!$V$11,Rollover!$AI$11)*CHOOSE(AG71,Rollover!$O$11,Rollover!$AB$11,Rollover!$AO$11)*(1+CHOOSE(AG71,Rollover!$P$11,Rollover!$AC$11,Rollover!$AP$11))^(INT(MAX(0,AG72)/12))+(1-CHOOSE(AG71,Rollover!$I$11,Rollover!$V$11,Rollover!$AI$11))*CHOOSE(AG71,Rollover!$N$11,Rollover!$AA$11,Rollover!$AN$11)*(1+Assumptions!$C$25)^(INT(MAX(0,AG72)/12)))</f>
        <v>0</v>
      </c>
      <c r="AH73" s="115">
        <f>IF(OR(AH71=0,AH71=4),0,CHOOSE(AH71,Rollover!$I$11,Rollover!$V$11,Rollover!$AI$11)*CHOOSE(AH71,Rollover!$O$11,Rollover!$AB$11,Rollover!$AO$11)*(1+CHOOSE(AH71,Rollover!$P$11,Rollover!$AC$11,Rollover!$AP$11))^(INT(MAX(0,AH72)/12))+(1-CHOOSE(AH71,Rollover!$I$11,Rollover!$V$11,Rollover!$AI$11))*CHOOSE(AH71,Rollover!$N$11,Rollover!$AA$11,Rollover!$AN$11)*(1+Assumptions!$C$25)^(INT(MAX(0,AH72)/12)))</f>
        <v>0</v>
      </c>
      <c r="AI73" s="115">
        <f>IF(OR(AI71=0,AI71=4),0,CHOOSE(AI71,Rollover!$I$11,Rollover!$V$11,Rollover!$AI$11)*CHOOSE(AI71,Rollover!$O$11,Rollover!$AB$11,Rollover!$AO$11)*(1+CHOOSE(AI71,Rollover!$P$11,Rollover!$AC$11,Rollover!$AP$11))^(INT(MAX(0,AI72)/12))+(1-CHOOSE(AI71,Rollover!$I$11,Rollover!$V$11,Rollover!$AI$11))*CHOOSE(AI71,Rollover!$N$11,Rollover!$AA$11,Rollover!$AN$11)*(1+Assumptions!$C$25)^(INT(MAX(0,AI72)/12)))</f>
        <v>0</v>
      </c>
      <c r="AJ73" s="115">
        <f>IF(OR(AJ71=0,AJ71=4),0,CHOOSE(AJ71,Rollover!$I$11,Rollover!$V$11,Rollover!$AI$11)*CHOOSE(AJ71,Rollover!$O$11,Rollover!$AB$11,Rollover!$AO$11)*(1+CHOOSE(AJ71,Rollover!$P$11,Rollover!$AC$11,Rollover!$AP$11))^(INT(MAX(0,AJ72)/12))+(1-CHOOSE(AJ71,Rollover!$I$11,Rollover!$V$11,Rollover!$AI$11))*CHOOSE(AJ71,Rollover!$N$11,Rollover!$AA$11,Rollover!$AN$11)*(1+Assumptions!$C$25)^(INT(MAX(0,AJ72)/12)))</f>
        <v>0</v>
      </c>
      <c r="AK73" s="115">
        <f>IF(OR(AK71=0,AK71=4),0,CHOOSE(AK71,Rollover!$I$11,Rollover!$V$11,Rollover!$AI$11)*CHOOSE(AK71,Rollover!$O$11,Rollover!$AB$11,Rollover!$AO$11)*(1+CHOOSE(AK71,Rollover!$P$11,Rollover!$AC$11,Rollover!$AP$11))^(INT(MAX(0,AK72)/12))+(1-CHOOSE(AK71,Rollover!$I$11,Rollover!$V$11,Rollover!$AI$11))*CHOOSE(AK71,Rollover!$N$11,Rollover!$AA$11,Rollover!$AN$11)*(1+Assumptions!$C$25)^(INT(MAX(0,AK72)/12)))</f>
        <v>0</v>
      </c>
      <c r="AL73" s="115">
        <f>IF(OR(AL71=0,AL71=4),0,CHOOSE(AL71,Rollover!$I$11,Rollover!$V$11,Rollover!$AI$11)*CHOOSE(AL71,Rollover!$O$11,Rollover!$AB$11,Rollover!$AO$11)*(1+CHOOSE(AL71,Rollover!$P$11,Rollover!$AC$11,Rollover!$AP$11))^(INT(MAX(0,AL72)/12))+(1-CHOOSE(AL71,Rollover!$I$11,Rollover!$V$11,Rollover!$AI$11))*CHOOSE(AL71,Rollover!$N$11,Rollover!$AA$11,Rollover!$AN$11)*(1+Assumptions!$C$25)^(INT(MAX(0,AL72)/12)))</f>
        <v>0</v>
      </c>
      <c r="AM73" s="115">
        <f>IF(OR(AM71=0,AM71=4),0,CHOOSE(AM71,Rollover!$I$11,Rollover!$V$11,Rollover!$AI$11)*CHOOSE(AM71,Rollover!$O$11,Rollover!$AB$11,Rollover!$AO$11)*(1+CHOOSE(AM71,Rollover!$P$11,Rollover!$AC$11,Rollover!$AP$11))^(INT(MAX(0,AM72)/12))+(1-CHOOSE(AM71,Rollover!$I$11,Rollover!$V$11,Rollover!$AI$11))*CHOOSE(AM71,Rollover!$N$11,Rollover!$AA$11,Rollover!$AN$11)*(1+Assumptions!$C$25)^(INT(MAX(0,AM72)/12)))</f>
        <v>0</v>
      </c>
      <c r="AN73" s="115">
        <f>IF(OR(AN71=0,AN71=4),0,CHOOSE(AN71,Rollover!$I$11,Rollover!$V$11,Rollover!$AI$11)*CHOOSE(AN71,Rollover!$O$11,Rollover!$AB$11,Rollover!$AO$11)*(1+CHOOSE(AN71,Rollover!$P$11,Rollover!$AC$11,Rollover!$AP$11))^(INT(MAX(0,AN72)/12))+(1-CHOOSE(AN71,Rollover!$I$11,Rollover!$V$11,Rollover!$AI$11))*CHOOSE(AN71,Rollover!$N$11,Rollover!$AA$11,Rollover!$AN$11)*(1+Assumptions!$C$25)^(INT(MAX(0,AN72)/12)))</f>
        <v>0</v>
      </c>
      <c r="AO73" s="115">
        <f>IF(OR(AO71=0,AO71=4),0,CHOOSE(AO71,Rollover!$I$11,Rollover!$V$11,Rollover!$AI$11)*CHOOSE(AO71,Rollover!$O$11,Rollover!$AB$11,Rollover!$AO$11)*(1+CHOOSE(AO71,Rollover!$P$11,Rollover!$AC$11,Rollover!$AP$11))^(INT(MAX(0,AO72)/12))+(1-CHOOSE(AO71,Rollover!$I$11,Rollover!$V$11,Rollover!$AI$11))*CHOOSE(AO71,Rollover!$N$11,Rollover!$AA$11,Rollover!$AN$11)*(1+Assumptions!$C$25)^(INT(MAX(0,AO72)/12)))</f>
        <v>0</v>
      </c>
      <c r="AP73" s="115">
        <f>IF(OR(AP71=0,AP71=4),0,CHOOSE(AP71,Rollover!$I$11,Rollover!$V$11,Rollover!$AI$11)*CHOOSE(AP71,Rollover!$O$11,Rollover!$AB$11,Rollover!$AO$11)*(1+CHOOSE(AP71,Rollover!$P$11,Rollover!$AC$11,Rollover!$AP$11))^(INT(MAX(0,AP72)/12))+(1-CHOOSE(AP71,Rollover!$I$11,Rollover!$V$11,Rollover!$AI$11))*CHOOSE(AP71,Rollover!$N$11,Rollover!$AA$11,Rollover!$AN$11)*(1+Assumptions!$C$25)^(INT(MAX(0,AP72)/12)))</f>
        <v>0</v>
      </c>
      <c r="AQ73" s="115">
        <f>IF(OR(AQ71=0,AQ71=4),0,CHOOSE(AQ71,Rollover!$I$11,Rollover!$V$11,Rollover!$AI$11)*CHOOSE(AQ71,Rollover!$O$11,Rollover!$AB$11,Rollover!$AO$11)*(1+CHOOSE(AQ71,Rollover!$P$11,Rollover!$AC$11,Rollover!$AP$11))^(INT(MAX(0,AQ72)/12))+(1-CHOOSE(AQ71,Rollover!$I$11,Rollover!$V$11,Rollover!$AI$11))*CHOOSE(AQ71,Rollover!$N$11,Rollover!$AA$11,Rollover!$AN$11)*(1+Assumptions!$C$25)^(INT(MAX(0,AQ72)/12)))</f>
        <v>0</v>
      </c>
      <c r="AR73" s="115">
        <f>IF(OR(AR71=0,AR71=4),0,CHOOSE(AR71,Rollover!$I$11,Rollover!$V$11,Rollover!$AI$11)*CHOOSE(AR71,Rollover!$O$11,Rollover!$AB$11,Rollover!$AO$11)*(1+CHOOSE(AR71,Rollover!$P$11,Rollover!$AC$11,Rollover!$AP$11))^(INT(MAX(0,AR72)/12))+(1-CHOOSE(AR71,Rollover!$I$11,Rollover!$V$11,Rollover!$AI$11))*CHOOSE(AR71,Rollover!$N$11,Rollover!$AA$11,Rollover!$AN$11)*(1+Assumptions!$C$25)^(INT(MAX(0,AR72)/12)))</f>
        <v>0</v>
      </c>
      <c r="AS73" s="115">
        <f>IF(OR(AS71=0,AS71=4),0,CHOOSE(AS71,Rollover!$I$11,Rollover!$V$11,Rollover!$AI$11)*CHOOSE(AS71,Rollover!$O$11,Rollover!$AB$11,Rollover!$AO$11)*(1+CHOOSE(AS71,Rollover!$P$11,Rollover!$AC$11,Rollover!$AP$11))^(INT(MAX(0,AS72)/12))+(1-CHOOSE(AS71,Rollover!$I$11,Rollover!$V$11,Rollover!$AI$11))*CHOOSE(AS71,Rollover!$N$11,Rollover!$AA$11,Rollover!$AN$11)*(1+Assumptions!$C$25)^(INT(MAX(0,AS72)/12)))</f>
        <v>0</v>
      </c>
      <c r="AT73" s="115">
        <f>IF(OR(AT71=0,AT71=4),0,CHOOSE(AT71,Rollover!$I$11,Rollover!$V$11,Rollover!$AI$11)*CHOOSE(AT71,Rollover!$O$11,Rollover!$AB$11,Rollover!$AO$11)*(1+CHOOSE(AT71,Rollover!$P$11,Rollover!$AC$11,Rollover!$AP$11))^(INT(MAX(0,AT72)/12))+(1-CHOOSE(AT71,Rollover!$I$11,Rollover!$V$11,Rollover!$AI$11))*CHOOSE(AT71,Rollover!$N$11,Rollover!$AA$11,Rollover!$AN$11)*(1+Assumptions!$C$25)^(INT(MAX(0,AT72)/12)))</f>
        <v>0</v>
      </c>
      <c r="AU73" s="115">
        <f>IF(OR(AU71=0,AU71=4),0,CHOOSE(AU71,Rollover!$I$11,Rollover!$V$11,Rollover!$AI$11)*CHOOSE(AU71,Rollover!$O$11,Rollover!$AB$11,Rollover!$AO$11)*(1+CHOOSE(AU71,Rollover!$P$11,Rollover!$AC$11,Rollover!$AP$11))^(INT(MAX(0,AU72)/12))+(1-CHOOSE(AU71,Rollover!$I$11,Rollover!$V$11,Rollover!$AI$11))*CHOOSE(AU71,Rollover!$N$11,Rollover!$AA$11,Rollover!$AN$11)*(1+Assumptions!$C$25)^(INT(MAX(0,AU72)/12)))</f>
        <v>0</v>
      </c>
      <c r="AV73" s="115">
        <f>IF(OR(AV71=0,AV71=4),0,CHOOSE(AV71,Rollover!$I$11,Rollover!$V$11,Rollover!$AI$11)*CHOOSE(AV71,Rollover!$O$11,Rollover!$AB$11,Rollover!$AO$11)*(1+CHOOSE(AV71,Rollover!$P$11,Rollover!$AC$11,Rollover!$AP$11))^(INT(MAX(0,AV72)/12))+(1-CHOOSE(AV71,Rollover!$I$11,Rollover!$V$11,Rollover!$AI$11))*CHOOSE(AV71,Rollover!$N$11,Rollover!$AA$11,Rollover!$AN$11)*(1+Assumptions!$C$25)^(INT(MAX(0,AV72)/12)))</f>
        <v>0</v>
      </c>
      <c r="AW73" s="115">
        <f>IF(OR(AW71=0,AW71=4),0,CHOOSE(AW71,Rollover!$I$11,Rollover!$V$11,Rollover!$AI$11)*CHOOSE(AW71,Rollover!$O$11,Rollover!$AB$11,Rollover!$AO$11)*(1+CHOOSE(AW71,Rollover!$P$11,Rollover!$AC$11,Rollover!$AP$11))^(INT(MAX(0,AW72)/12))+(1-CHOOSE(AW71,Rollover!$I$11,Rollover!$V$11,Rollover!$AI$11))*CHOOSE(AW71,Rollover!$N$11,Rollover!$AA$11,Rollover!$AN$11)*(1+Assumptions!$C$25)^(INT(MAX(0,AW72)/12)))</f>
        <v>0</v>
      </c>
      <c r="AX73" s="115">
        <f>IF(OR(AX71=0,AX71=4),0,CHOOSE(AX71,Rollover!$I$11,Rollover!$V$11,Rollover!$AI$11)*CHOOSE(AX71,Rollover!$O$11,Rollover!$AB$11,Rollover!$AO$11)*(1+CHOOSE(AX71,Rollover!$P$11,Rollover!$AC$11,Rollover!$AP$11))^(INT(MAX(0,AX72)/12))+(1-CHOOSE(AX71,Rollover!$I$11,Rollover!$V$11,Rollover!$AI$11))*CHOOSE(AX71,Rollover!$N$11,Rollover!$AA$11,Rollover!$AN$11)*(1+Assumptions!$C$25)^(INT(MAX(0,AX72)/12)))</f>
        <v>0</v>
      </c>
      <c r="AY73" s="115">
        <f>IF(OR(AY71=0,AY71=4),0,CHOOSE(AY71,Rollover!$I$11,Rollover!$V$11,Rollover!$AI$11)*CHOOSE(AY71,Rollover!$O$11,Rollover!$AB$11,Rollover!$AO$11)*(1+CHOOSE(AY71,Rollover!$P$11,Rollover!$AC$11,Rollover!$AP$11))^(INT(MAX(0,AY72)/12))+(1-CHOOSE(AY71,Rollover!$I$11,Rollover!$V$11,Rollover!$AI$11))*CHOOSE(AY71,Rollover!$N$11,Rollover!$AA$11,Rollover!$AN$11)*(1+Assumptions!$C$25)^(INT(MAX(0,AY72)/12)))</f>
        <v>0</v>
      </c>
      <c r="AZ73" s="115">
        <f>IF(OR(AZ71=0,AZ71=4),0,CHOOSE(AZ71,Rollover!$I$11,Rollover!$V$11,Rollover!$AI$11)*CHOOSE(AZ71,Rollover!$O$11,Rollover!$AB$11,Rollover!$AO$11)*(1+CHOOSE(AZ71,Rollover!$P$11,Rollover!$AC$11,Rollover!$AP$11))^(INT(MAX(0,AZ72)/12))+(1-CHOOSE(AZ71,Rollover!$I$11,Rollover!$V$11,Rollover!$AI$11))*CHOOSE(AZ71,Rollover!$N$11,Rollover!$AA$11,Rollover!$AN$11)*(1+Assumptions!$C$25)^(INT(MAX(0,AZ72)/12)))</f>
        <v>0</v>
      </c>
      <c r="BA73" s="115">
        <f>IF(OR(BA71=0,BA71=4),0,CHOOSE(BA71,Rollover!$I$11,Rollover!$V$11,Rollover!$AI$11)*CHOOSE(BA71,Rollover!$O$11,Rollover!$AB$11,Rollover!$AO$11)*(1+CHOOSE(BA71,Rollover!$P$11,Rollover!$AC$11,Rollover!$AP$11))^(INT(MAX(0,BA72)/12))+(1-CHOOSE(BA71,Rollover!$I$11,Rollover!$V$11,Rollover!$AI$11))*CHOOSE(BA71,Rollover!$N$11,Rollover!$AA$11,Rollover!$AN$11)*(1+Assumptions!$C$25)^(INT(MAX(0,BA72)/12)))</f>
        <v>0</v>
      </c>
      <c r="BB73" s="115">
        <f>IF(OR(BB71=0,BB71=4),0,CHOOSE(BB71,Rollover!$I$11,Rollover!$V$11,Rollover!$AI$11)*CHOOSE(BB71,Rollover!$O$11,Rollover!$AB$11,Rollover!$AO$11)*(1+CHOOSE(BB71,Rollover!$P$11,Rollover!$AC$11,Rollover!$AP$11))^(INT(MAX(0,BB72)/12))+(1-CHOOSE(BB71,Rollover!$I$11,Rollover!$V$11,Rollover!$AI$11))*CHOOSE(BB71,Rollover!$N$11,Rollover!$AA$11,Rollover!$AN$11)*(1+Assumptions!$C$25)^(INT(MAX(0,BB72)/12)))</f>
        <v>0</v>
      </c>
      <c r="BC73" s="115">
        <f>IF(OR(BC71=0,BC71=4),0,CHOOSE(BC71,Rollover!$I$11,Rollover!$V$11,Rollover!$AI$11)*CHOOSE(BC71,Rollover!$O$11,Rollover!$AB$11,Rollover!$AO$11)*(1+CHOOSE(BC71,Rollover!$P$11,Rollover!$AC$11,Rollover!$AP$11))^(INT(MAX(0,BC72)/12))+(1-CHOOSE(BC71,Rollover!$I$11,Rollover!$V$11,Rollover!$AI$11))*CHOOSE(BC71,Rollover!$N$11,Rollover!$AA$11,Rollover!$AN$11)*(1+Assumptions!$C$25)^(INT(MAX(0,BC72)/12)))</f>
        <v>0</v>
      </c>
      <c r="BD73" s="115">
        <f>IF(OR(BD71=0,BD71=4),0,CHOOSE(BD71,Rollover!$I$11,Rollover!$V$11,Rollover!$AI$11)*CHOOSE(BD71,Rollover!$O$11,Rollover!$AB$11,Rollover!$AO$11)*(1+CHOOSE(BD71,Rollover!$P$11,Rollover!$AC$11,Rollover!$AP$11))^(INT(MAX(0,BD72)/12))+(1-CHOOSE(BD71,Rollover!$I$11,Rollover!$V$11,Rollover!$AI$11))*CHOOSE(BD71,Rollover!$N$11,Rollover!$AA$11,Rollover!$AN$11)*(1+Assumptions!$C$25)^(INT(MAX(0,BD72)/12)))</f>
        <v>0</v>
      </c>
      <c r="BE73" s="115">
        <f>IF(OR(BE71=0,BE71=4),0,CHOOSE(BE71,Rollover!$I$11,Rollover!$V$11,Rollover!$AI$11)*CHOOSE(BE71,Rollover!$O$11,Rollover!$AB$11,Rollover!$AO$11)*(1+CHOOSE(BE71,Rollover!$P$11,Rollover!$AC$11,Rollover!$AP$11))^(INT(MAX(0,BE72)/12))+(1-CHOOSE(BE71,Rollover!$I$11,Rollover!$V$11,Rollover!$AI$11))*CHOOSE(BE71,Rollover!$N$11,Rollover!$AA$11,Rollover!$AN$11)*(1+Assumptions!$C$25)^(INT(MAX(0,BE72)/12)))</f>
        <v>0</v>
      </c>
      <c r="BF73" s="115">
        <f>IF(OR(BF71=0,BF71=4),0,CHOOSE(BF71,Rollover!$I$11,Rollover!$V$11,Rollover!$AI$11)*CHOOSE(BF71,Rollover!$O$11,Rollover!$AB$11,Rollover!$AO$11)*(1+CHOOSE(BF71,Rollover!$P$11,Rollover!$AC$11,Rollover!$AP$11))^(INT(MAX(0,BF72)/12))+(1-CHOOSE(BF71,Rollover!$I$11,Rollover!$V$11,Rollover!$AI$11))*CHOOSE(BF71,Rollover!$N$11,Rollover!$AA$11,Rollover!$AN$11)*(1+Assumptions!$C$25)^(INT(MAX(0,BF72)/12)))</f>
        <v>0</v>
      </c>
      <c r="BG73" s="115">
        <f>IF(OR(BG71=0,BG71=4),0,CHOOSE(BG71,Rollover!$I$11,Rollover!$V$11,Rollover!$AI$11)*CHOOSE(BG71,Rollover!$O$11,Rollover!$AB$11,Rollover!$AO$11)*(1+CHOOSE(BG71,Rollover!$P$11,Rollover!$AC$11,Rollover!$AP$11))^(INT(MAX(0,BG72)/12))+(1-CHOOSE(BG71,Rollover!$I$11,Rollover!$V$11,Rollover!$AI$11))*CHOOSE(BG71,Rollover!$N$11,Rollover!$AA$11,Rollover!$AN$11)*(1+Assumptions!$C$25)^(INT(MAX(0,BG72)/12)))</f>
        <v>0</v>
      </c>
      <c r="BH73" s="115">
        <f>IF(OR(BH71=0,BH71=4),0,CHOOSE(BH71,Rollover!$I$11,Rollover!$V$11,Rollover!$AI$11)*CHOOSE(BH71,Rollover!$O$11,Rollover!$AB$11,Rollover!$AO$11)*(1+CHOOSE(BH71,Rollover!$P$11,Rollover!$AC$11,Rollover!$AP$11))^(INT(MAX(0,BH72)/12))+(1-CHOOSE(BH71,Rollover!$I$11,Rollover!$V$11,Rollover!$AI$11))*CHOOSE(BH71,Rollover!$N$11,Rollover!$AA$11,Rollover!$AN$11)*(1+Assumptions!$C$25)^(INT(MAX(0,BH72)/12)))</f>
        <v>0</v>
      </c>
      <c r="BI73" s="115">
        <f>IF(OR(BI71=0,BI71=4),0,CHOOSE(BI71,Rollover!$I$11,Rollover!$V$11,Rollover!$AI$11)*CHOOSE(BI71,Rollover!$O$11,Rollover!$AB$11,Rollover!$AO$11)*(1+CHOOSE(BI71,Rollover!$P$11,Rollover!$AC$11,Rollover!$AP$11))^(INT(MAX(0,BI72)/12))+(1-CHOOSE(BI71,Rollover!$I$11,Rollover!$V$11,Rollover!$AI$11))*CHOOSE(BI71,Rollover!$N$11,Rollover!$AA$11,Rollover!$AN$11)*(1+Assumptions!$C$25)^(INT(MAX(0,BI72)/12)))</f>
        <v>0</v>
      </c>
      <c r="BJ73" s="115">
        <f>IF(OR(BJ71=0,BJ71=4),0,CHOOSE(BJ71,Rollover!$I$11,Rollover!$V$11,Rollover!$AI$11)*CHOOSE(BJ71,Rollover!$O$11,Rollover!$AB$11,Rollover!$AO$11)*(1+CHOOSE(BJ71,Rollover!$P$11,Rollover!$AC$11,Rollover!$AP$11))^(INT(MAX(0,BJ72)/12))+(1-CHOOSE(BJ71,Rollover!$I$11,Rollover!$V$11,Rollover!$AI$11))*CHOOSE(BJ71,Rollover!$N$11,Rollover!$AA$11,Rollover!$AN$11)*(1+Assumptions!$C$25)^(INT(MAX(0,BJ72)/12)))</f>
        <v>0</v>
      </c>
      <c r="BK73" s="115">
        <f>IF(OR(BK71=0,BK71=4),0,CHOOSE(BK71,Rollover!$I$11,Rollover!$V$11,Rollover!$AI$11)*CHOOSE(BK71,Rollover!$O$11,Rollover!$AB$11,Rollover!$AO$11)*(1+CHOOSE(BK71,Rollover!$P$11,Rollover!$AC$11,Rollover!$AP$11))^(INT(MAX(0,BK72)/12))+(1-CHOOSE(BK71,Rollover!$I$11,Rollover!$V$11,Rollover!$AI$11))*CHOOSE(BK71,Rollover!$N$11,Rollover!$AA$11,Rollover!$AN$11)*(1+Assumptions!$C$25)^(INT(MAX(0,BK72)/12)))</f>
        <v>0</v>
      </c>
      <c r="BL73" s="115">
        <f>IF(OR(BL71=0,BL71=4),0,CHOOSE(BL71,Rollover!$I$11,Rollover!$V$11,Rollover!$AI$11)*CHOOSE(BL71,Rollover!$O$11,Rollover!$AB$11,Rollover!$AO$11)*(1+CHOOSE(BL71,Rollover!$P$11,Rollover!$AC$11,Rollover!$AP$11))^(INT(MAX(0,BL72)/12))+(1-CHOOSE(BL71,Rollover!$I$11,Rollover!$V$11,Rollover!$AI$11))*CHOOSE(BL71,Rollover!$N$11,Rollover!$AA$11,Rollover!$AN$11)*(1+Assumptions!$C$25)^(INT(MAX(0,BL72)/12)))</f>
        <v>0</v>
      </c>
      <c r="BM73" s="115">
        <f>IF(OR(BM71=0,BM71=4),0,CHOOSE(BM71,Rollover!$I$11,Rollover!$V$11,Rollover!$AI$11)*CHOOSE(BM71,Rollover!$O$11,Rollover!$AB$11,Rollover!$AO$11)*(1+CHOOSE(BM71,Rollover!$P$11,Rollover!$AC$11,Rollover!$AP$11))^(INT(MAX(0,BM72)/12))+(1-CHOOSE(BM71,Rollover!$I$11,Rollover!$V$11,Rollover!$AI$11))*CHOOSE(BM71,Rollover!$N$11,Rollover!$AA$11,Rollover!$AN$11)*(1+Assumptions!$C$25)^(INT(MAX(0,BM72)/12)))</f>
        <v>0</v>
      </c>
      <c r="BN73" s="115">
        <f>IF(OR(BN71=0,BN71=4),0,CHOOSE(BN71,Rollover!$I$11,Rollover!$V$11,Rollover!$AI$11)*CHOOSE(BN71,Rollover!$O$11,Rollover!$AB$11,Rollover!$AO$11)*(1+CHOOSE(BN71,Rollover!$P$11,Rollover!$AC$11,Rollover!$AP$11))^(INT(MAX(0,BN72)/12))+(1-CHOOSE(BN71,Rollover!$I$11,Rollover!$V$11,Rollover!$AI$11))*CHOOSE(BN71,Rollover!$N$11,Rollover!$AA$11,Rollover!$AN$11)*(1+Assumptions!$C$25)^(INT(MAX(0,BN72)/12)))</f>
        <v>0</v>
      </c>
      <c r="BO73" s="115">
        <f>IF(OR(BO71=0,BO71=4),0,CHOOSE(BO71,Rollover!$I$11,Rollover!$V$11,Rollover!$AI$11)*CHOOSE(BO71,Rollover!$O$11,Rollover!$AB$11,Rollover!$AO$11)*(1+CHOOSE(BO71,Rollover!$P$11,Rollover!$AC$11,Rollover!$AP$11))^(INT(MAX(0,BO72)/12))+(1-CHOOSE(BO71,Rollover!$I$11,Rollover!$V$11,Rollover!$AI$11))*CHOOSE(BO71,Rollover!$N$11,Rollover!$AA$11,Rollover!$AN$11)*(1+Assumptions!$C$25)^(INT(MAX(0,BO72)/12)))</f>
        <v>0</v>
      </c>
      <c r="BP73" s="115">
        <f>IF(OR(BP71=0,BP71=4),0,CHOOSE(BP71,Rollover!$I$11,Rollover!$V$11,Rollover!$AI$11)*CHOOSE(BP71,Rollover!$O$11,Rollover!$AB$11,Rollover!$AO$11)*(1+CHOOSE(BP71,Rollover!$P$11,Rollover!$AC$11,Rollover!$AP$11))^(INT(MAX(0,BP72)/12))+(1-CHOOSE(BP71,Rollover!$I$11,Rollover!$V$11,Rollover!$AI$11))*CHOOSE(BP71,Rollover!$N$11,Rollover!$AA$11,Rollover!$AN$11)*(1+Assumptions!$C$25)^(INT(MAX(0,BP72)/12)))</f>
        <v>0</v>
      </c>
      <c r="BQ73" s="115">
        <f>IF(OR(BQ71=0,BQ71=4),0,CHOOSE(BQ71,Rollover!$I$11,Rollover!$V$11,Rollover!$AI$11)*CHOOSE(BQ71,Rollover!$O$11,Rollover!$AB$11,Rollover!$AO$11)*(1+CHOOSE(BQ71,Rollover!$P$11,Rollover!$AC$11,Rollover!$AP$11))^(INT(MAX(0,BQ72)/12))+(1-CHOOSE(BQ71,Rollover!$I$11,Rollover!$V$11,Rollover!$AI$11))*CHOOSE(BQ71,Rollover!$N$11,Rollover!$AA$11,Rollover!$AN$11)*(1+Assumptions!$C$25)^(INT(MAX(0,BQ72)/12)))</f>
        <v>16.22114248464275</v>
      </c>
      <c r="BR73" s="115">
        <f>IF(OR(BR71=0,BR71=4),0,CHOOSE(BR71,Rollover!$I$11,Rollover!$V$11,Rollover!$AI$11)*CHOOSE(BR71,Rollover!$O$11,Rollover!$AB$11,Rollover!$AO$11)*(1+CHOOSE(BR71,Rollover!$P$11,Rollover!$AC$11,Rollover!$AP$11))^(INT(MAX(0,BR72)/12))+(1-CHOOSE(BR71,Rollover!$I$11,Rollover!$V$11,Rollover!$AI$11))*CHOOSE(BR71,Rollover!$N$11,Rollover!$AA$11,Rollover!$AN$11)*(1+Assumptions!$C$25)^(INT(MAX(0,BR72)/12)))</f>
        <v>16.22114248464275</v>
      </c>
      <c r="BS73" s="115">
        <f>IF(OR(BS71=0,BS71=4),0,CHOOSE(BS71,Rollover!$I$11,Rollover!$V$11,Rollover!$AI$11)*CHOOSE(BS71,Rollover!$O$11,Rollover!$AB$11,Rollover!$AO$11)*(1+CHOOSE(BS71,Rollover!$P$11,Rollover!$AC$11,Rollover!$AP$11))^(INT(MAX(0,BS72)/12))+(1-CHOOSE(BS71,Rollover!$I$11,Rollover!$V$11,Rollover!$AI$11))*CHOOSE(BS71,Rollover!$N$11,Rollover!$AA$11,Rollover!$AN$11)*(1+Assumptions!$C$25)^(INT(MAX(0,BS72)/12)))</f>
        <v>16.22114248464275</v>
      </c>
      <c r="BT73" s="115">
        <f>IF(OR(BT71=0,BT71=4),0,CHOOSE(BT71,Rollover!$I$11,Rollover!$V$11,Rollover!$AI$11)*CHOOSE(BT71,Rollover!$O$11,Rollover!$AB$11,Rollover!$AO$11)*(1+CHOOSE(BT71,Rollover!$P$11,Rollover!$AC$11,Rollover!$AP$11))^(INT(MAX(0,BT72)/12))+(1-CHOOSE(BT71,Rollover!$I$11,Rollover!$V$11,Rollover!$AI$11))*CHOOSE(BT71,Rollover!$N$11,Rollover!$AA$11,Rollover!$AN$11)*(1+Assumptions!$C$25)^(INT(MAX(0,BT72)/12)))</f>
        <v>16.22114248464275</v>
      </c>
      <c r="BU73" s="115">
        <f>IF(OR(BU71=0,BU71=4),0,CHOOSE(BU71,Rollover!$I$11,Rollover!$V$11,Rollover!$AI$11)*CHOOSE(BU71,Rollover!$O$11,Rollover!$AB$11,Rollover!$AO$11)*(1+CHOOSE(BU71,Rollover!$P$11,Rollover!$AC$11,Rollover!$AP$11))^(INT(MAX(0,BU72)/12))+(1-CHOOSE(BU71,Rollover!$I$11,Rollover!$V$11,Rollover!$AI$11))*CHOOSE(BU71,Rollover!$N$11,Rollover!$AA$11,Rollover!$AN$11)*(1+Assumptions!$C$25)^(INT(MAX(0,BU72)/12)))</f>
        <v>16.22114248464275</v>
      </c>
      <c r="BV73" s="115">
        <f>IF(OR(BV71=0,BV71=4),0,CHOOSE(BV71,Rollover!$I$11,Rollover!$V$11,Rollover!$AI$11)*CHOOSE(BV71,Rollover!$O$11,Rollover!$AB$11,Rollover!$AO$11)*(1+CHOOSE(BV71,Rollover!$P$11,Rollover!$AC$11,Rollover!$AP$11))^(INT(MAX(0,BV72)/12))+(1-CHOOSE(BV71,Rollover!$I$11,Rollover!$V$11,Rollover!$AI$11))*CHOOSE(BV71,Rollover!$N$11,Rollover!$AA$11,Rollover!$AN$11)*(1+Assumptions!$C$25)^(INT(MAX(0,BV72)/12)))</f>
        <v>16.22114248464275</v>
      </c>
      <c r="BW73" s="115">
        <f>IF(OR(BW71=0,BW71=4),0,CHOOSE(BW71,Rollover!$I$11,Rollover!$V$11,Rollover!$AI$11)*CHOOSE(BW71,Rollover!$O$11,Rollover!$AB$11,Rollover!$AO$11)*(1+CHOOSE(BW71,Rollover!$P$11,Rollover!$AC$11,Rollover!$AP$11))^(INT(MAX(0,BW72)/12))+(1-CHOOSE(BW71,Rollover!$I$11,Rollover!$V$11,Rollover!$AI$11))*CHOOSE(BW71,Rollover!$N$11,Rollover!$AA$11,Rollover!$AN$11)*(1+Assumptions!$C$25)^(INT(MAX(0,BW72)/12)))</f>
        <v>16.22114248464275</v>
      </c>
      <c r="BX73" s="115">
        <f>IF(OR(BX71=0,BX71=4),0,CHOOSE(BX71,Rollover!$I$11,Rollover!$V$11,Rollover!$AI$11)*CHOOSE(BX71,Rollover!$O$11,Rollover!$AB$11,Rollover!$AO$11)*(1+CHOOSE(BX71,Rollover!$P$11,Rollover!$AC$11,Rollover!$AP$11))^(INT(MAX(0,BX72)/12))+(1-CHOOSE(BX71,Rollover!$I$11,Rollover!$V$11,Rollover!$AI$11))*CHOOSE(BX71,Rollover!$N$11,Rollover!$AA$11,Rollover!$AN$11)*(1+Assumptions!$C$25)^(INT(MAX(0,BX72)/12)))</f>
        <v>16.22114248464275</v>
      </c>
      <c r="BY73" s="115">
        <f>IF(OR(BY71=0,BY71=4),0,CHOOSE(BY71,Rollover!$I$11,Rollover!$V$11,Rollover!$AI$11)*CHOOSE(BY71,Rollover!$O$11,Rollover!$AB$11,Rollover!$AO$11)*(1+CHOOSE(BY71,Rollover!$P$11,Rollover!$AC$11,Rollover!$AP$11))^(INT(MAX(0,BY72)/12))+(1-CHOOSE(BY71,Rollover!$I$11,Rollover!$V$11,Rollover!$AI$11))*CHOOSE(BY71,Rollover!$N$11,Rollover!$AA$11,Rollover!$AN$11)*(1+Assumptions!$C$25)^(INT(MAX(0,BY72)/12)))</f>
        <v>16.22114248464275</v>
      </c>
      <c r="BZ73" s="115">
        <f>IF(OR(BZ71=0,BZ71=4),0,CHOOSE(BZ71,Rollover!$I$11,Rollover!$V$11,Rollover!$AI$11)*CHOOSE(BZ71,Rollover!$O$11,Rollover!$AB$11,Rollover!$AO$11)*(1+CHOOSE(BZ71,Rollover!$P$11,Rollover!$AC$11,Rollover!$AP$11))^(INT(MAX(0,BZ72)/12))+(1-CHOOSE(BZ71,Rollover!$I$11,Rollover!$V$11,Rollover!$AI$11))*CHOOSE(BZ71,Rollover!$N$11,Rollover!$AA$11,Rollover!$AN$11)*(1+Assumptions!$C$25)^(INT(MAX(0,BZ72)/12)))</f>
        <v>16.22114248464275</v>
      </c>
      <c r="CA73" s="115">
        <f>IF(OR(CA71=0,CA71=4),0,CHOOSE(CA71,Rollover!$I$11,Rollover!$V$11,Rollover!$AI$11)*CHOOSE(CA71,Rollover!$O$11,Rollover!$AB$11,Rollover!$AO$11)*(1+CHOOSE(CA71,Rollover!$P$11,Rollover!$AC$11,Rollover!$AP$11))^(INT(MAX(0,CA72)/12))+(1-CHOOSE(CA71,Rollover!$I$11,Rollover!$V$11,Rollover!$AI$11))*CHOOSE(CA71,Rollover!$N$11,Rollover!$AA$11,Rollover!$AN$11)*(1+Assumptions!$C$25)^(INT(MAX(0,CA72)/12)))</f>
        <v>16.22114248464275</v>
      </c>
      <c r="CB73" s="115">
        <f>IF(OR(CB71=0,CB71=4),0,CHOOSE(CB71,Rollover!$I$11,Rollover!$V$11,Rollover!$AI$11)*CHOOSE(CB71,Rollover!$O$11,Rollover!$AB$11,Rollover!$AO$11)*(1+CHOOSE(CB71,Rollover!$P$11,Rollover!$AC$11,Rollover!$AP$11))^(INT(MAX(0,CB72)/12))+(1-CHOOSE(CB71,Rollover!$I$11,Rollover!$V$11,Rollover!$AI$11))*CHOOSE(CB71,Rollover!$N$11,Rollover!$AA$11,Rollover!$AN$11)*(1+Assumptions!$C$25)^(INT(MAX(0,CB72)/12)))</f>
        <v>16.22114248464275</v>
      </c>
      <c r="CC73" s="115">
        <f>IF(OR(CC71=0,CC71=4),0,CHOOSE(CC71,Rollover!$I$11,Rollover!$V$11,Rollover!$AI$11)*CHOOSE(CC71,Rollover!$O$11,Rollover!$AB$11,Rollover!$AO$11)*(1+CHOOSE(CC71,Rollover!$P$11,Rollover!$AC$11,Rollover!$AP$11))^(INT(MAX(0,CC72)/12))+(1-CHOOSE(CC71,Rollover!$I$11,Rollover!$V$11,Rollover!$AI$11))*CHOOSE(CC71,Rollover!$N$11,Rollover!$AA$11,Rollover!$AN$11)*(1+Assumptions!$C$25)^(INT(MAX(0,CC72)/12)))</f>
        <v>16.22114248464275</v>
      </c>
      <c r="CD73" s="115">
        <f>IF(OR(CD71=0,CD71=4),0,CHOOSE(CD71,Rollover!$I$11,Rollover!$V$11,Rollover!$AI$11)*CHOOSE(CD71,Rollover!$O$11,Rollover!$AB$11,Rollover!$AO$11)*(1+CHOOSE(CD71,Rollover!$P$11,Rollover!$AC$11,Rollover!$AP$11))^(INT(MAX(0,CD72)/12))+(1-CHOOSE(CD71,Rollover!$I$11,Rollover!$V$11,Rollover!$AI$11))*CHOOSE(CD71,Rollover!$N$11,Rollover!$AA$11,Rollover!$AN$11)*(1+Assumptions!$C$25)^(INT(MAX(0,CD72)/12)))</f>
        <v>16.22114248464275</v>
      </c>
      <c r="CE73" s="115">
        <f>IF(OR(CE71=0,CE71=4),0,CHOOSE(CE71,Rollover!$I$11,Rollover!$V$11,Rollover!$AI$11)*CHOOSE(CE71,Rollover!$O$11,Rollover!$AB$11,Rollover!$AO$11)*(1+CHOOSE(CE71,Rollover!$P$11,Rollover!$AC$11,Rollover!$AP$11))^(INT(MAX(0,CE72)/12))+(1-CHOOSE(CE71,Rollover!$I$11,Rollover!$V$11,Rollover!$AI$11))*CHOOSE(CE71,Rollover!$N$11,Rollover!$AA$11,Rollover!$AN$11)*(1+Assumptions!$C$25)^(INT(MAX(0,CE72)/12)))</f>
        <v>16.788882471605245</v>
      </c>
      <c r="CF73" s="115">
        <f>IF(OR(CF71=0,CF71=4),0,CHOOSE(CF71,Rollover!$I$11,Rollover!$V$11,Rollover!$AI$11)*CHOOSE(CF71,Rollover!$O$11,Rollover!$AB$11,Rollover!$AO$11)*(1+CHOOSE(CF71,Rollover!$P$11,Rollover!$AC$11,Rollover!$AP$11))^(INT(MAX(0,CF72)/12))+(1-CHOOSE(CF71,Rollover!$I$11,Rollover!$V$11,Rollover!$AI$11))*CHOOSE(CF71,Rollover!$N$11,Rollover!$AA$11,Rollover!$AN$11)*(1+Assumptions!$C$25)^(INT(MAX(0,CF72)/12)))</f>
        <v>16.788882471605245</v>
      </c>
      <c r="CG73" s="115">
        <f>IF(OR(CG71=0,CG71=4),0,CHOOSE(CG71,Rollover!$I$11,Rollover!$V$11,Rollover!$AI$11)*CHOOSE(CG71,Rollover!$O$11,Rollover!$AB$11,Rollover!$AO$11)*(1+CHOOSE(CG71,Rollover!$P$11,Rollover!$AC$11,Rollover!$AP$11))^(INT(MAX(0,CG72)/12))+(1-CHOOSE(CG71,Rollover!$I$11,Rollover!$V$11,Rollover!$AI$11))*CHOOSE(CG71,Rollover!$N$11,Rollover!$AA$11,Rollover!$AN$11)*(1+Assumptions!$C$25)^(INT(MAX(0,CG72)/12)))</f>
        <v>16.788882471605245</v>
      </c>
      <c r="CH73" s="115">
        <f>IF(OR(CH71=0,CH71=4),0,CHOOSE(CH71,Rollover!$I$11,Rollover!$V$11,Rollover!$AI$11)*CHOOSE(CH71,Rollover!$O$11,Rollover!$AB$11,Rollover!$AO$11)*(1+CHOOSE(CH71,Rollover!$P$11,Rollover!$AC$11,Rollover!$AP$11))^(INT(MAX(0,CH72)/12))+(1-CHOOSE(CH71,Rollover!$I$11,Rollover!$V$11,Rollover!$AI$11))*CHOOSE(CH71,Rollover!$N$11,Rollover!$AA$11,Rollover!$AN$11)*(1+Assumptions!$C$25)^(INT(MAX(0,CH72)/12)))</f>
        <v>16.788882471605245</v>
      </c>
      <c r="CI73" s="115">
        <f>IF(OR(CI71=0,CI71=4),0,CHOOSE(CI71,Rollover!$I$11,Rollover!$V$11,Rollover!$AI$11)*CHOOSE(CI71,Rollover!$O$11,Rollover!$AB$11,Rollover!$AO$11)*(1+CHOOSE(CI71,Rollover!$P$11,Rollover!$AC$11,Rollover!$AP$11))^(INT(MAX(0,CI72)/12))+(1-CHOOSE(CI71,Rollover!$I$11,Rollover!$V$11,Rollover!$AI$11))*CHOOSE(CI71,Rollover!$N$11,Rollover!$AA$11,Rollover!$AN$11)*(1+Assumptions!$C$25)^(INT(MAX(0,CI72)/12)))</f>
        <v>16.788882471605245</v>
      </c>
      <c r="CJ73" s="115">
        <f>IF(OR(CJ71=0,CJ71=4),0,CHOOSE(CJ71,Rollover!$I$11,Rollover!$V$11,Rollover!$AI$11)*CHOOSE(CJ71,Rollover!$O$11,Rollover!$AB$11,Rollover!$AO$11)*(1+CHOOSE(CJ71,Rollover!$P$11,Rollover!$AC$11,Rollover!$AP$11))^(INT(MAX(0,CJ72)/12))+(1-CHOOSE(CJ71,Rollover!$I$11,Rollover!$V$11,Rollover!$AI$11))*CHOOSE(CJ71,Rollover!$N$11,Rollover!$AA$11,Rollover!$AN$11)*(1+Assumptions!$C$25)^(INT(MAX(0,CJ72)/12)))</f>
        <v>16.788882471605245</v>
      </c>
      <c r="CK73" s="115">
        <f>IF(OR(CK71=0,CK71=4),0,CHOOSE(CK71,Rollover!$I$11,Rollover!$V$11,Rollover!$AI$11)*CHOOSE(CK71,Rollover!$O$11,Rollover!$AB$11,Rollover!$AO$11)*(1+CHOOSE(CK71,Rollover!$P$11,Rollover!$AC$11,Rollover!$AP$11))^(INT(MAX(0,CK72)/12))+(1-CHOOSE(CK71,Rollover!$I$11,Rollover!$V$11,Rollover!$AI$11))*CHOOSE(CK71,Rollover!$N$11,Rollover!$AA$11,Rollover!$AN$11)*(1+Assumptions!$C$25)^(INT(MAX(0,CK72)/12)))</f>
        <v>16.788882471605245</v>
      </c>
      <c r="CL73" s="115">
        <f>IF(OR(CL71=0,CL71=4),0,CHOOSE(CL71,Rollover!$I$11,Rollover!$V$11,Rollover!$AI$11)*CHOOSE(CL71,Rollover!$O$11,Rollover!$AB$11,Rollover!$AO$11)*(1+CHOOSE(CL71,Rollover!$P$11,Rollover!$AC$11,Rollover!$AP$11))^(INT(MAX(0,CL72)/12))+(1-CHOOSE(CL71,Rollover!$I$11,Rollover!$V$11,Rollover!$AI$11))*CHOOSE(CL71,Rollover!$N$11,Rollover!$AA$11,Rollover!$AN$11)*(1+Assumptions!$C$25)^(INT(MAX(0,CL72)/12)))</f>
        <v>16.788882471605245</v>
      </c>
      <c r="CM73" s="115">
        <f>IF(OR(CM71=0,CM71=4),0,CHOOSE(CM71,Rollover!$I$11,Rollover!$V$11,Rollover!$AI$11)*CHOOSE(CM71,Rollover!$O$11,Rollover!$AB$11,Rollover!$AO$11)*(1+CHOOSE(CM71,Rollover!$P$11,Rollover!$AC$11,Rollover!$AP$11))^(INT(MAX(0,CM72)/12))+(1-CHOOSE(CM71,Rollover!$I$11,Rollover!$V$11,Rollover!$AI$11))*CHOOSE(CM71,Rollover!$N$11,Rollover!$AA$11,Rollover!$AN$11)*(1+Assumptions!$C$25)^(INT(MAX(0,CM72)/12)))</f>
        <v>16.788882471605245</v>
      </c>
      <c r="CN73" s="115">
        <f>IF(OR(CN71=0,CN71=4),0,CHOOSE(CN71,Rollover!$I$11,Rollover!$V$11,Rollover!$AI$11)*CHOOSE(CN71,Rollover!$O$11,Rollover!$AB$11,Rollover!$AO$11)*(1+CHOOSE(CN71,Rollover!$P$11,Rollover!$AC$11,Rollover!$AP$11))^(INT(MAX(0,CN72)/12))+(1-CHOOSE(CN71,Rollover!$I$11,Rollover!$V$11,Rollover!$AI$11))*CHOOSE(CN71,Rollover!$N$11,Rollover!$AA$11,Rollover!$AN$11)*(1+Assumptions!$C$25)^(INT(MAX(0,CN72)/12)))</f>
        <v>16.788882471605245</v>
      </c>
      <c r="CO73" s="115">
        <f>IF(OR(CO71=0,CO71=4),0,CHOOSE(CO71,Rollover!$I$11,Rollover!$V$11,Rollover!$AI$11)*CHOOSE(CO71,Rollover!$O$11,Rollover!$AB$11,Rollover!$AO$11)*(1+CHOOSE(CO71,Rollover!$P$11,Rollover!$AC$11,Rollover!$AP$11))^(INT(MAX(0,CO72)/12))+(1-CHOOSE(CO71,Rollover!$I$11,Rollover!$V$11,Rollover!$AI$11))*CHOOSE(CO71,Rollover!$N$11,Rollover!$AA$11,Rollover!$AN$11)*(1+Assumptions!$C$25)^(INT(MAX(0,CO72)/12)))</f>
        <v>16.788882471605245</v>
      </c>
      <c r="CP73" s="115">
        <f>IF(OR(CP71=0,CP71=4),0,CHOOSE(CP71,Rollover!$I$11,Rollover!$V$11,Rollover!$AI$11)*CHOOSE(CP71,Rollover!$O$11,Rollover!$AB$11,Rollover!$AO$11)*(1+CHOOSE(CP71,Rollover!$P$11,Rollover!$AC$11,Rollover!$AP$11))^(INT(MAX(0,CP72)/12))+(1-CHOOSE(CP71,Rollover!$I$11,Rollover!$V$11,Rollover!$AI$11))*CHOOSE(CP71,Rollover!$N$11,Rollover!$AA$11,Rollover!$AN$11)*(1+Assumptions!$C$25)^(INT(MAX(0,CP72)/12)))</f>
        <v>16.788882471605245</v>
      </c>
      <c r="CQ73" s="115">
        <f>IF(OR(CQ71=0,CQ71=4),0,CHOOSE(CQ71,Rollover!$I$11,Rollover!$V$11,Rollover!$AI$11)*CHOOSE(CQ71,Rollover!$O$11,Rollover!$AB$11,Rollover!$AO$11)*(1+CHOOSE(CQ71,Rollover!$P$11,Rollover!$AC$11,Rollover!$AP$11))^(INT(MAX(0,CQ72)/12))+(1-CHOOSE(CQ71,Rollover!$I$11,Rollover!$V$11,Rollover!$AI$11))*CHOOSE(CQ71,Rollover!$N$11,Rollover!$AA$11,Rollover!$AN$11)*(1+Assumptions!$C$25)^(INT(MAX(0,CQ72)/12)))</f>
        <v>17.37649335811143</v>
      </c>
      <c r="CR73" s="115">
        <f>IF(OR(CR71=0,CR71=4),0,CHOOSE(CR71,Rollover!$I$11,Rollover!$V$11,Rollover!$AI$11)*CHOOSE(CR71,Rollover!$O$11,Rollover!$AB$11,Rollover!$AO$11)*(1+CHOOSE(CR71,Rollover!$P$11,Rollover!$AC$11,Rollover!$AP$11))^(INT(MAX(0,CR72)/12))+(1-CHOOSE(CR71,Rollover!$I$11,Rollover!$V$11,Rollover!$AI$11))*CHOOSE(CR71,Rollover!$N$11,Rollover!$AA$11,Rollover!$AN$11)*(1+Assumptions!$C$25)^(INT(MAX(0,CR72)/12)))</f>
        <v>17.37649335811143</v>
      </c>
      <c r="CS73" s="115">
        <f>IF(OR(CS71=0,CS71=4),0,CHOOSE(CS71,Rollover!$I$11,Rollover!$V$11,Rollover!$AI$11)*CHOOSE(CS71,Rollover!$O$11,Rollover!$AB$11,Rollover!$AO$11)*(1+CHOOSE(CS71,Rollover!$P$11,Rollover!$AC$11,Rollover!$AP$11))^(INT(MAX(0,CS72)/12))+(1-CHOOSE(CS71,Rollover!$I$11,Rollover!$V$11,Rollover!$AI$11))*CHOOSE(CS71,Rollover!$N$11,Rollover!$AA$11,Rollover!$AN$11)*(1+Assumptions!$C$25)^(INT(MAX(0,CS72)/12)))</f>
        <v>17.37649335811143</v>
      </c>
      <c r="CT73" s="115">
        <f>IF(OR(CT71=0,CT71=4),0,CHOOSE(CT71,Rollover!$I$11,Rollover!$V$11,Rollover!$AI$11)*CHOOSE(CT71,Rollover!$O$11,Rollover!$AB$11,Rollover!$AO$11)*(1+CHOOSE(CT71,Rollover!$P$11,Rollover!$AC$11,Rollover!$AP$11))^(INT(MAX(0,CT72)/12))+(1-CHOOSE(CT71,Rollover!$I$11,Rollover!$V$11,Rollover!$AI$11))*CHOOSE(CT71,Rollover!$N$11,Rollover!$AA$11,Rollover!$AN$11)*(1+Assumptions!$C$25)^(INT(MAX(0,CT72)/12)))</f>
        <v>17.37649335811143</v>
      </c>
      <c r="CU73" s="115">
        <f>IF(OR(CU71=0,CU71=4),0,CHOOSE(CU71,Rollover!$I$11,Rollover!$V$11,Rollover!$AI$11)*CHOOSE(CU71,Rollover!$O$11,Rollover!$AB$11,Rollover!$AO$11)*(1+CHOOSE(CU71,Rollover!$P$11,Rollover!$AC$11,Rollover!$AP$11))^(INT(MAX(0,CU72)/12))+(1-CHOOSE(CU71,Rollover!$I$11,Rollover!$V$11,Rollover!$AI$11))*CHOOSE(CU71,Rollover!$N$11,Rollover!$AA$11,Rollover!$AN$11)*(1+Assumptions!$C$25)^(INT(MAX(0,CU72)/12)))</f>
        <v>17.37649335811143</v>
      </c>
      <c r="CV73" s="115">
        <f>IF(OR(CV71=0,CV71=4),0,CHOOSE(CV71,Rollover!$I$11,Rollover!$V$11,Rollover!$AI$11)*CHOOSE(CV71,Rollover!$O$11,Rollover!$AB$11,Rollover!$AO$11)*(1+CHOOSE(CV71,Rollover!$P$11,Rollover!$AC$11,Rollover!$AP$11))^(INT(MAX(0,CV72)/12))+(1-CHOOSE(CV71,Rollover!$I$11,Rollover!$V$11,Rollover!$AI$11))*CHOOSE(CV71,Rollover!$N$11,Rollover!$AA$11,Rollover!$AN$11)*(1+Assumptions!$C$25)^(INT(MAX(0,CV72)/12)))</f>
        <v>17.37649335811143</v>
      </c>
      <c r="CW73" s="115">
        <f>IF(OR(CW71=0,CW71=4),0,CHOOSE(CW71,Rollover!$I$11,Rollover!$V$11,Rollover!$AI$11)*CHOOSE(CW71,Rollover!$O$11,Rollover!$AB$11,Rollover!$AO$11)*(1+CHOOSE(CW71,Rollover!$P$11,Rollover!$AC$11,Rollover!$AP$11))^(INT(MAX(0,CW72)/12))+(1-CHOOSE(CW71,Rollover!$I$11,Rollover!$V$11,Rollover!$AI$11))*CHOOSE(CW71,Rollover!$N$11,Rollover!$AA$11,Rollover!$AN$11)*(1+Assumptions!$C$25)^(INT(MAX(0,CW72)/12)))</f>
        <v>17.37649335811143</v>
      </c>
      <c r="CX73" s="115">
        <f>IF(OR(CX71=0,CX71=4),0,CHOOSE(CX71,Rollover!$I$11,Rollover!$V$11,Rollover!$AI$11)*CHOOSE(CX71,Rollover!$O$11,Rollover!$AB$11,Rollover!$AO$11)*(1+CHOOSE(CX71,Rollover!$P$11,Rollover!$AC$11,Rollover!$AP$11))^(INT(MAX(0,CX72)/12))+(1-CHOOSE(CX71,Rollover!$I$11,Rollover!$V$11,Rollover!$AI$11))*CHOOSE(CX71,Rollover!$N$11,Rollover!$AA$11,Rollover!$AN$11)*(1+Assumptions!$C$25)^(INT(MAX(0,CX72)/12)))</f>
        <v>17.37649335811143</v>
      </c>
      <c r="CY73" s="115">
        <f>IF(OR(CY71=0,CY71=4),0,CHOOSE(CY71,Rollover!$I$11,Rollover!$V$11,Rollover!$AI$11)*CHOOSE(CY71,Rollover!$O$11,Rollover!$AB$11,Rollover!$AO$11)*(1+CHOOSE(CY71,Rollover!$P$11,Rollover!$AC$11,Rollover!$AP$11))^(INT(MAX(0,CY72)/12))+(1-CHOOSE(CY71,Rollover!$I$11,Rollover!$V$11,Rollover!$AI$11))*CHOOSE(CY71,Rollover!$N$11,Rollover!$AA$11,Rollover!$AN$11)*(1+Assumptions!$C$25)^(INT(MAX(0,CY72)/12)))</f>
        <v>17.37649335811143</v>
      </c>
      <c r="CZ73" s="115">
        <f>IF(OR(CZ71=0,CZ71=4),0,CHOOSE(CZ71,Rollover!$I$11,Rollover!$V$11,Rollover!$AI$11)*CHOOSE(CZ71,Rollover!$O$11,Rollover!$AB$11,Rollover!$AO$11)*(1+CHOOSE(CZ71,Rollover!$P$11,Rollover!$AC$11,Rollover!$AP$11))^(INT(MAX(0,CZ72)/12))+(1-CHOOSE(CZ71,Rollover!$I$11,Rollover!$V$11,Rollover!$AI$11))*CHOOSE(CZ71,Rollover!$N$11,Rollover!$AA$11,Rollover!$AN$11)*(1+Assumptions!$C$25)^(INT(MAX(0,CZ72)/12)))</f>
        <v>17.37649335811143</v>
      </c>
      <c r="DA73" s="115">
        <f>IF(OR(DA71=0,DA71=4),0,CHOOSE(DA71,Rollover!$I$11,Rollover!$V$11,Rollover!$AI$11)*CHOOSE(DA71,Rollover!$O$11,Rollover!$AB$11,Rollover!$AO$11)*(1+CHOOSE(DA71,Rollover!$P$11,Rollover!$AC$11,Rollover!$AP$11))^(INT(MAX(0,DA72)/12))+(1-CHOOSE(DA71,Rollover!$I$11,Rollover!$V$11,Rollover!$AI$11))*CHOOSE(DA71,Rollover!$N$11,Rollover!$AA$11,Rollover!$AN$11)*(1+Assumptions!$C$25)^(INT(MAX(0,DA72)/12)))</f>
        <v>17.37649335811143</v>
      </c>
      <c r="DB73" s="115">
        <f>IF(OR(DB71=0,DB71=4),0,CHOOSE(DB71,Rollover!$I$11,Rollover!$V$11,Rollover!$AI$11)*CHOOSE(DB71,Rollover!$O$11,Rollover!$AB$11,Rollover!$AO$11)*(1+CHOOSE(DB71,Rollover!$P$11,Rollover!$AC$11,Rollover!$AP$11))^(INT(MAX(0,DB72)/12))+(1-CHOOSE(DB71,Rollover!$I$11,Rollover!$V$11,Rollover!$AI$11))*CHOOSE(DB71,Rollover!$N$11,Rollover!$AA$11,Rollover!$AN$11)*(1+Assumptions!$C$25)^(INT(MAX(0,DB72)/12)))</f>
        <v>17.37649335811143</v>
      </c>
      <c r="DC73" s="115">
        <f>IF(OR(DC71=0,DC71=4),0,CHOOSE(DC71,Rollover!$I$11,Rollover!$V$11,Rollover!$AI$11)*CHOOSE(DC71,Rollover!$O$11,Rollover!$AB$11,Rollover!$AO$11)*(1+CHOOSE(DC71,Rollover!$P$11,Rollover!$AC$11,Rollover!$AP$11))^(INT(MAX(0,DC72)/12))+(1-CHOOSE(DC71,Rollover!$I$11,Rollover!$V$11,Rollover!$AI$11))*CHOOSE(DC71,Rollover!$N$11,Rollover!$AA$11,Rollover!$AN$11)*(1+Assumptions!$C$25)^(INT(MAX(0,DC72)/12)))</f>
        <v>17.984670625645325</v>
      </c>
      <c r="DD73" s="115">
        <f>IF(OR(DD71=0,DD71=4),0,CHOOSE(DD71,Rollover!$I$11,Rollover!$V$11,Rollover!$AI$11)*CHOOSE(DD71,Rollover!$O$11,Rollover!$AB$11,Rollover!$AO$11)*(1+CHOOSE(DD71,Rollover!$P$11,Rollover!$AC$11,Rollover!$AP$11))^(INT(MAX(0,DD72)/12))+(1-CHOOSE(DD71,Rollover!$I$11,Rollover!$V$11,Rollover!$AI$11))*CHOOSE(DD71,Rollover!$N$11,Rollover!$AA$11,Rollover!$AN$11)*(1+Assumptions!$C$25)^(INT(MAX(0,DD72)/12)))</f>
        <v>17.984670625645325</v>
      </c>
      <c r="DE73" s="115">
        <f>IF(OR(DE71=0,DE71=4),0,CHOOSE(DE71,Rollover!$I$11,Rollover!$V$11,Rollover!$AI$11)*CHOOSE(DE71,Rollover!$O$11,Rollover!$AB$11,Rollover!$AO$11)*(1+CHOOSE(DE71,Rollover!$P$11,Rollover!$AC$11,Rollover!$AP$11))^(INT(MAX(0,DE72)/12))+(1-CHOOSE(DE71,Rollover!$I$11,Rollover!$V$11,Rollover!$AI$11))*CHOOSE(DE71,Rollover!$N$11,Rollover!$AA$11,Rollover!$AN$11)*(1+Assumptions!$C$25)^(INT(MAX(0,DE72)/12)))</f>
        <v>17.984670625645325</v>
      </c>
      <c r="DF73" s="115">
        <f>IF(OR(DF71=0,DF71=4),0,CHOOSE(DF71,Rollover!$I$11,Rollover!$V$11,Rollover!$AI$11)*CHOOSE(DF71,Rollover!$O$11,Rollover!$AB$11,Rollover!$AO$11)*(1+CHOOSE(DF71,Rollover!$P$11,Rollover!$AC$11,Rollover!$AP$11))^(INT(MAX(0,DF72)/12))+(1-CHOOSE(DF71,Rollover!$I$11,Rollover!$V$11,Rollover!$AI$11))*CHOOSE(DF71,Rollover!$N$11,Rollover!$AA$11,Rollover!$AN$11)*(1+Assumptions!$C$25)^(INT(MAX(0,DF72)/12)))</f>
        <v>17.984670625645325</v>
      </c>
      <c r="DG73" s="115">
        <f>IF(OR(DG71=0,DG71=4),0,CHOOSE(DG71,Rollover!$I$11,Rollover!$V$11,Rollover!$AI$11)*CHOOSE(DG71,Rollover!$O$11,Rollover!$AB$11,Rollover!$AO$11)*(1+CHOOSE(DG71,Rollover!$P$11,Rollover!$AC$11,Rollover!$AP$11))^(INT(MAX(0,DG72)/12))+(1-CHOOSE(DG71,Rollover!$I$11,Rollover!$V$11,Rollover!$AI$11))*CHOOSE(DG71,Rollover!$N$11,Rollover!$AA$11,Rollover!$AN$11)*(1+Assumptions!$C$25)^(INT(MAX(0,DG72)/12)))</f>
        <v>17.984670625645325</v>
      </c>
      <c r="DH73" s="115">
        <f>IF(OR(DH71=0,DH71=4),0,CHOOSE(DH71,Rollover!$I$11,Rollover!$V$11,Rollover!$AI$11)*CHOOSE(DH71,Rollover!$O$11,Rollover!$AB$11,Rollover!$AO$11)*(1+CHOOSE(DH71,Rollover!$P$11,Rollover!$AC$11,Rollover!$AP$11))^(INT(MAX(0,DH72)/12))+(1-CHOOSE(DH71,Rollover!$I$11,Rollover!$V$11,Rollover!$AI$11))*CHOOSE(DH71,Rollover!$N$11,Rollover!$AA$11,Rollover!$AN$11)*(1+Assumptions!$C$25)^(INT(MAX(0,DH72)/12)))</f>
        <v>17.984670625645325</v>
      </c>
      <c r="DI73" s="115">
        <f>IF(OR(DI71=0,DI71=4),0,CHOOSE(DI71,Rollover!$I$11,Rollover!$V$11,Rollover!$AI$11)*CHOOSE(DI71,Rollover!$O$11,Rollover!$AB$11,Rollover!$AO$11)*(1+CHOOSE(DI71,Rollover!$P$11,Rollover!$AC$11,Rollover!$AP$11))^(INT(MAX(0,DI72)/12))+(1-CHOOSE(DI71,Rollover!$I$11,Rollover!$V$11,Rollover!$AI$11))*CHOOSE(DI71,Rollover!$N$11,Rollover!$AA$11,Rollover!$AN$11)*(1+Assumptions!$C$25)^(INT(MAX(0,DI72)/12)))</f>
        <v>17.984670625645325</v>
      </c>
      <c r="DJ73" s="115">
        <f>IF(OR(DJ71=0,DJ71=4),0,CHOOSE(DJ71,Rollover!$I$11,Rollover!$V$11,Rollover!$AI$11)*CHOOSE(DJ71,Rollover!$O$11,Rollover!$AB$11,Rollover!$AO$11)*(1+CHOOSE(DJ71,Rollover!$P$11,Rollover!$AC$11,Rollover!$AP$11))^(INT(MAX(0,DJ72)/12))+(1-CHOOSE(DJ71,Rollover!$I$11,Rollover!$V$11,Rollover!$AI$11))*CHOOSE(DJ71,Rollover!$N$11,Rollover!$AA$11,Rollover!$AN$11)*(1+Assumptions!$C$25)^(INT(MAX(0,DJ72)/12)))</f>
        <v>17.984670625645325</v>
      </c>
      <c r="DK73" s="115">
        <f>IF(OR(DK71=0,DK71=4),0,CHOOSE(DK71,Rollover!$I$11,Rollover!$V$11,Rollover!$AI$11)*CHOOSE(DK71,Rollover!$O$11,Rollover!$AB$11,Rollover!$AO$11)*(1+CHOOSE(DK71,Rollover!$P$11,Rollover!$AC$11,Rollover!$AP$11))^(INT(MAX(0,DK72)/12))+(1-CHOOSE(DK71,Rollover!$I$11,Rollover!$V$11,Rollover!$AI$11))*CHOOSE(DK71,Rollover!$N$11,Rollover!$AA$11,Rollover!$AN$11)*(1+Assumptions!$C$25)^(INT(MAX(0,DK72)/12)))</f>
        <v>17.984670625645325</v>
      </c>
      <c r="DL73" s="115">
        <f>IF(OR(DL71=0,DL71=4),0,CHOOSE(DL71,Rollover!$I$11,Rollover!$V$11,Rollover!$AI$11)*CHOOSE(DL71,Rollover!$O$11,Rollover!$AB$11,Rollover!$AO$11)*(1+CHOOSE(DL71,Rollover!$P$11,Rollover!$AC$11,Rollover!$AP$11))^(INT(MAX(0,DL72)/12))+(1-CHOOSE(DL71,Rollover!$I$11,Rollover!$V$11,Rollover!$AI$11))*CHOOSE(DL71,Rollover!$N$11,Rollover!$AA$11,Rollover!$AN$11)*(1+Assumptions!$C$25)^(INT(MAX(0,DL72)/12)))</f>
        <v>17.984670625645325</v>
      </c>
      <c r="DM73" s="115">
        <f>IF(OR(DM71=0,DM71=4),0,CHOOSE(DM71,Rollover!$I$11,Rollover!$V$11,Rollover!$AI$11)*CHOOSE(DM71,Rollover!$O$11,Rollover!$AB$11,Rollover!$AO$11)*(1+CHOOSE(DM71,Rollover!$P$11,Rollover!$AC$11,Rollover!$AP$11))^(INT(MAX(0,DM72)/12))+(1-CHOOSE(DM71,Rollover!$I$11,Rollover!$V$11,Rollover!$AI$11))*CHOOSE(DM71,Rollover!$N$11,Rollover!$AA$11,Rollover!$AN$11)*(1+Assumptions!$C$25)^(INT(MAX(0,DM72)/12)))</f>
        <v>17.984670625645325</v>
      </c>
      <c r="DN73" s="115">
        <f>IF(OR(DN71=0,DN71=4),0,CHOOSE(DN71,Rollover!$I$11,Rollover!$V$11,Rollover!$AI$11)*CHOOSE(DN71,Rollover!$O$11,Rollover!$AB$11,Rollover!$AO$11)*(1+CHOOSE(DN71,Rollover!$P$11,Rollover!$AC$11,Rollover!$AP$11))^(INT(MAX(0,DN72)/12))+(1-CHOOSE(DN71,Rollover!$I$11,Rollover!$V$11,Rollover!$AI$11))*CHOOSE(DN71,Rollover!$N$11,Rollover!$AA$11,Rollover!$AN$11)*(1+Assumptions!$C$25)^(INT(MAX(0,DN72)/12)))</f>
        <v>17.984670625645325</v>
      </c>
      <c r="DO73" s="115">
        <f>IF(OR(DO71=0,DO71=4),0,CHOOSE(DO71,Rollover!$I$11,Rollover!$V$11,Rollover!$AI$11)*CHOOSE(DO71,Rollover!$O$11,Rollover!$AB$11,Rollover!$AO$11)*(1+CHOOSE(DO71,Rollover!$P$11,Rollover!$AC$11,Rollover!$AP$11))^(INT(MAX(0,DO72)/12))+(1-CHOOSE(DO71,Rollover!$I$11,Rollover!$V$11,Rollover!$AI$11))*CHOOSE(DO71,Rollover!$N$11,Rollover!$AA$11,Rollover!$AN$11)*(1+Assumptions!$C$25)^(INT(MAX(0,DO72)/12)))</f>
        <v>18.614134097542912</v>
      </c>
      <c r="DP73" s="115">
        <f>IF(OR(DP71=0,DP71=4),0,CHOOSE(DP71,Rollover!$I$11,Rollover!$V$11,Rollover!$AI$11)*CHOOSE(DP71,Rollover!$O$11,Rollover!$AB$11,Rollover!$AO$11)*(1+CHOOSE(DP71,Rollover!$P$11,Rollover!$AC$11,Rollover!$AP$11))^(INT(MAX(0,DP72)/12))+(1-CHOOSE(DP71,Rollover!$I$11,Rollover!$V$11,Rollover!$AI$11))*CHOOSE(DP71,Rollover!$N$11,Rollover!$AA$11,Rollover!$AN$11)*(1+Assumptions!$C$25)^(INT(MAX(0,DP72)/12)))</f>
        <v>18.614134097542912</v>
      </c>
      <c r="DQ73" s="115">
        <f>IF(OR(DQ71=0,DQ71=4),0,CHOOSE(DQ71,Rollover!$I$11,Rollover!$V$11,Rollover!$AI$11)*CHOOSE(DQ71,Rollover!$O$11,Rollover!$AB$11,Rollover!$AO$11)*(1+CHOOSE(DQ71,Rollover!$P$11,Rollover!$AC$11,Rollover!$AP$11))^(INT(MAX(0,DQ72)/12))+(1-CHOOSE(DQ71,Rollover!$I$11,Rollover!$V$11,Rollover!$AI$11))*CHOOSE(DQ71,Rollover!$N$11,Rollover!$AA$11,Rollover!$AN$11)*(1+Assumptions!$C$25)^(INT(MAX(0,DQ72)/12)))</f>
        <v>18.614134097542912</v>
      </c>
      <c r="DR73" s="115">
        <f>IF(OR(DR71=0,DR71=4),0,CHOOSE(DR71,Rollover!$I$11,Rollover!$V$11,Rollover!$AI$11)*CHOOSE(DR71,Rollover!$O$11,Rollover!$AB$11,Rollover!$AO$11)*(1+CHOOSE(DR71,Rollover!$P$11,Rollover!$AC$11,Rollover!$AP$11))^(INT(MAX(0,DR72)/12))+(1-CHOOSE(DR71,Rollover!$I$11,Rollover!$V$11,Rollover!$AI$11))*CHOOSE(DR71,Rollover!$N$11,Rollover!$AA$11,Rollover!$AN$11)*(1+Assumptions!$C$25)^(INT(MAX(0,DR72)/12)))</f>
        <v>18.614134097542912</v>
      </c>
      <c r="DS73" s="115">
        <f>IF(OR(DS71=0,DS71=4),0,CHOOSE(DS71,Rollover!$I$11,Rollover!$V$11,Rollover!$AI$11)*CHOOSE(DS71,Rollover!$O$11,Rollover!$AB$11,Rollover!$AO$11)*(1+CHOOSE(DS71,Rollover!$P$11,Rollover!$AC$11,Rollover!$AP$11))^(INT(MAX(0,DS72)/12))+(1-CHOOSE(DS71,Rollover!$I$11,Rollover!$V$11,Rollover!$AI$11))*CHOOSE(DS71,Rollover!$N$11,Rollover!$AA$11,Rollover!$AN$11)*(1+Assumptions!$C$25)^(INT(MAX(0,DS72)/12)))</f>
        <v>18.614134097542912</v>
      </c>
      <c r="DT73" s="115">
        <f>IF(OR(DT71=0,DT71=4),0,CHOOSE(DT71,Rollover!$I$11,Rollover!$V$11,Rollover!$AI$11)*CHOOSE(DT71,Rollover!$O$11,Rollover!$AB$11,Rollover!$AO$11)*(1+CHOOSE(DT71,Rollover!$P$11,Rollover!$AC$11,Rollover!$AP$11))^(INT(MAX(0,DT72)/12))+(1-CHOOSE(DT71,Rollover!$I$11,Rollover!$V$11,Rollover!$AI$11))*CHOOSE(DT71,Rollover!$N$11,Rollover!$AA$11,Rollover!$AN$11)*(1+Assumptions!$C$25)^(INT(MAX(0,DT72)/12)))</f>
        <v>18.614134097542912</v>
      </c>
      <c r="DU73" s="115">
        <f>IF(OR(DU71=0,DU71=4),0,CHOOSE(DU71,Rollover!$I$11,Rollover!$V$11,Rollover!$AI$11)*CHOOSE(DU71,Rollover!$O$11,Rollover!$AB$11,Rollover!$AO$11)*(1+CHOOSE(DU71,Rollover!$P$11,Rollover!$AC$11,Rollover!$AP$11))^(INT(MAX(0,DU72)/12))+(1-CHOOSE(DU71,Rollover!$I$11,Rollover!$V$11,Rollover!$AI$11))*CHOOSE(DU71,Rollover!$N$11,Rollover!$AA$11,Rollover!$AN$11)*(1+Assumptions!$C$25)^(INT(MAX(0,DU72)/12)))</f>
        <v>18.614134097542912</v>
      </c>
      <c r="DV73" s="115">
        <f>IF(OR(DV71=0,DV71=4),0,CHOOSE(DV71,Rollover!$I$11,Rollover!$V$11,Rollover!$AI$11)*CHOOSE(DV71,Rollover!$O$11,Rollover!$AB$11,Rollover!$AO$11)*(1+CHOOSE(DV71,Rollover!$P$11,Rollover!$AC$11,Rollover!$AP$11))^(INT(MAX(0,DV72)/12))+(1-CHOOSE(DV71,Rollover!$I$11,Rollover!$V$11,Rollover!$AI$11))*CHOOSE(DV71,Rollover!$N$11,Rollover!$AA$11,Rollover!$AN$11)*(1+Assumptions!$C$25)^(INT(MAX(0,DV72)/12)))</f>
        <v>18.614134097542912</v>
      </c>
      <c r="DW73" s="115">
        <f>IF(OR(DW71=0,DW71=4),0,CHOOSE(DW71,Rollover!$I$11,Rollover!$V$11,Rollover!$AI$11)*CHOOSE(DW71,Rollover!$O$11,Rollover!$AB$11,Rollover!$AO$11)*(1+CHOOSE(DW71,Rollover!$P$11,Rollover!$AC$11,Rollover!$AP$11))^(INT(MAX(0,DW72)/12))+(1-CHOOSE(DW71,Rollover!$I$11,Rollover!$V$11,Rollover!$AI$11))*CHOOSE(DW71,Rollover!$N$11,Rollover!$AA$11,Rollover!$AN$11)*(1+Assumptions!$C$25)^(INT(MAX(0,DW72)/12)))</f>
        <v>18.614134097542912</v>
      </c>
      <c r="DX73" s="115">
        <f>IF(OR(DX71=0,DX71=4),0,CHOOSE(DX71,Rollover!$I$11,Rollover!$V$11,Rollover!$AI$11)*CHOOSE(DX71,Rollover!$O$11,Rollover!$AB$11,Rollover!$AO$11)*(1+CHOOSE(DX71,Rollover!$P$11,Rollover!$AC$11,Rollover!$AP$11))^(INT(MAX(0,DX72)/12))+(1-CHOOSE(DX71,Rollover!$I$11,Rollover!$V$11,Rollover!$AI$11))*CHOOSE(DX71,Rollover!$N$11,Rollover!$AA$11,Rollover!$AN$11)*(1+Assumptions!$C$25)^(INT(MAX(0,DX72)/12)))</f>
        <v>18.614134097542912</v>
      </c>
      <c r="DY73" s="115">
        <f>IF(OR(DY71=0,DY71=4),0,CHOOSE(DY71,Rollover!$I$11,Rollover!$V$11,Rollover!$AI$11)*CHOOSE(DY71,Rollover!$O$11,Rollover!$AB$11,Rollover!$AO$11)*(1+CHOOSE(DY71,Rollover!$P$11,Rollover!$AC$11,Rollover!$AP$11))^(INT(MAX(0,DY72)/12))+(1-CHOOSE(DY71,Rollover!$I$11,Rollover!$V$11,Rollover!$AI$11))*CHOOSE(DY71,Rollover!$N$11,Rollover!$AA$11,Rollover!$AN$11)*(1+Assumptions!$C$25)^(INT(MAX(0,DY72)/12)))</f>
        <v>18.614134097542912</v>
      </c>
      <c r="DZ73" s="115">
        <f>IF(OR(DZ71=0,DZ71=4),0,CHOOSE(DZ71,Rollover!$I$11,Rollover!$V$11,Rollover!$AI$11)*CHOOSE(DZ71,Rollover!$O$11,Rollover!$AB$11,Rollover!$AO$11)*(1+CHOOSE(DZ71,Rollover!$P$11,Rollover!$AC$11,Rollover!$AP$11))^(INT(MAX(0,DZ72)/12))+(1-CHOOSE(DZ71,Rollover!$I$11,Rollover!$V$11,Rollover!$AI$11))*CHOOSE(DZ71,Rollover!$N$11,Rollover!$AA$11,Rollover!$AN$11)*(1+Assumptions!$C$25)^(INT(MAX(0,DZ72)/12)))</f>
        <v>18.614134097542912</v>
      </c>
      <c r="EA73" s="115">
        <f>IF(OR(EA71=0,EA71=4),0,CHOOSE(EA71,Rollover!$I$11,Rollover!$V$11,Rollover!$AI$11)*CHOOSE(EA71,Rollover!$O$11,Rollover!$AB$11,Rollover!$AO$11)*(1+CHOOSE(EA71,Rollover!$P$11,Rollover!$AC$11,Rollover!$AP$11))^(INT(MAX(0,EA72)/12))+(1-CHOOSE(EA71,Rollover!$I$11,Rollover!$V$11,Rollover!$AI$11))*CHOOSE(EA71,Rollover!$N$11,Rollover!$AA$11,Rollover!$AN$11)*(1+Assumptions!$C$25)^(INT(MAX(0,EA72)/12)))</f>
        <v>19.486787500489772</v>
      </c>
      <c r="EB73" s="115">
        <f>IF(OR(EB71=0,EB71=4),0,CHOOSE(EB71,Rollover!$I$11,Rollover!$V$11,Rollover!$AI$11)*CHOOSE(EB71,Rollover!$O$11,Rollover!$AB$11,Rollover!$AO$11)*(1+CHOOSE(EB71,Rollover!$P$11,Rollover!$AC$11,Rollover!$AP$11))^(INT(MAX(0,EB72)/12))+(1-CHOOSE(EB71,Rollover!$I$11,Rollover!$V$11,Rollover!$AI$11))*CHOOSE(EB71,Rollover!$N$11,Rollover!$AA$11,Rollover!$AN$11)*(1+Assumptions!$C$25)^(INT(MAX(0,EB72)/12)))</f>
        <v>19.486787500489772</v>
      </c>
      <c r="EC73" s="115">
        <f>IF(OR(EC71=0,EC71=4),0,CHOOSE(EC71,Rollover!$I$11,Rollover!$V$11,Rollover!$AI$11)*CHOOSE(EC71,Rollover!$O$11,Rollover!$AB$11,Rollover!$AO$11)*(1+CHOOSE(EC71,Rollover!$P$11,Rollover!$AC$11,Rollover!$AP$11))^(INT(MAX(0,EC72)/12))+(1-CHOOSE(EC71,Rollover!$I$11,Rollover!$V$11,Rollover!$AI$11))*CHOOSE(EC71,Rollover!$N$11,Rollover!$AA$11,Rollover!$AN$11)*(1+Assumptions!$C$25)^(INT(MAX(0,EC72)/12)))</f>
        <v>19.486787500489772</v>
      </c>
      <c r="ED73" s="115">
        <f>IF(OR(ED71=0,ED71=4),0,CHOOSE(ED71,Rollover!$I$11,Rollover!$V$11,Rollover!$AI$11)*CHOOSE(ED71,Rollover!$O$11,Rollover!$AB$11,Rollover!$AO$11)*(1+CHOOSE(ED71,Rollover!$P$11,Rollover!$AC$11,Rollover!$AP$11))^(INT(MAX(0,ED72)/12))+(1-CHOOSE(ED71,Rollover!$I$11,Rollover!$V$11,Rollover!$AI$11))*CHOOSE(ED71,Rollover!$N$11,Rollover!$AA$11,Rollover!$AN$11)*(1+Assumptions!$C$25)^(INT(MAX(0,ED72)/12)))</f>
        <v>19.486787500489772</v>
      </c>
      <c r="EE73" s="115">
        <f>IF(OR(EE71=0,EE71=4),0,CHOOSE(EE71,Rollover!$I$11,Rollover!$V$11,Rollover!$AI$11)*CHOOSE(EE71,Rollover!$O$11,Rollover!$AB$11,Rollover!$AO$11)*(1+CHOOSE(EE71,Rollover!$P$11,Rollover!$AC$11,Rollover!$AP$11))^(INT(MAX(0,EE72)/12))+(1-CHOOSE(EE71,Rollover!$I$11,Rollover!$V$11,Rollover!$AI$11))*CHOOSE(EE71,Rollover!$N$11,Rollover!$AA$11,Rollover!$AN$11)*(1+Assumptions!$C$25)^(INT(MAX(0,EE72)/12)))</f>
        <v>19.486787500489772</v>
      </c>
      <c r="EF73" s="115">
        <f>IF(OR(EF71=0,EF71=4),0,CHOOSE(EF71,Rollover!$I$11,Rollover!$V$11,Rollover!$AI$11)*CHOOSE(EF71,Rollover!$O$11,Rollover!$AB$11,Rollover!$AO$11)*(1+CHOOSE(EF71,Rollover!$P$11,Rollover!$AC$11,Rollover!$AP$11))^(INT(MAX(0,EF72)/12))+(1-CHOOSE(EF71,Rollover!$I$11,Rollover!$V$11,Rollover!$AI$11))*CHOOSE(EF71,Rollover!$N$11,Rollover!$AA$11,Rollover!$AN$11)*(1+Assumptions!$C$25)^(INT(MAX(0,EF72)/12)))</f>
        <v>19.486787500489772</v>
      </c>
      <c r="EG73" s="115">
        <f>IF(OR(EG71=0,EG71=4),0,CHOOSE(EG71,Rollover!$I$11,Rollover!$V$11,Rollover!$AI$11)*CHOOSE(EG71,Rollover!$O$11,Rollover!$AB$11,Rollover!$AO$11)*(1+CHOOSE(EG71,Rollover!$P$11,Rollover!$AC$11,Rollover!$AP$11))^(INT(MAX(0,EG72)/12))+(1-CHOOSE(EG71,Rollover!$I$11,Rollover!$V$11,Rollover!$AI$11))*CHOOSE(EG71,Rollover!$N$11,Rollover!$AA$11,Rollover!$AN$11)*(1+Assumptions!$C$25)^(INT(MAX(0,EG72)/12)))</f>
        <v>19.486787500489772</v>
      </c>
      <c r="EH73" s="115">
        <f>IF(OR(EH71=0,EH71=4),0,CHOOSE(EH71,Rollover!$I$11,Rollover!$V$11,Rollover!$AI$11)*CHOOSE(EH71,Rollover!$O$11,Rollover!$AB$11,Rollover!$AO$11)*(1+CHOOSE(EH71,Rollover!$P$11,Rollover!$AC$11,Rollover!$AP$11))^(INT(MAX(0,EH72)/12))+(1-CHOOSE(EH71,Rollover!$I$11,Rollover!$V$11,Rollover!$AI$11))*CHOOSE(EH71,Rollover!$N$11,Rollover!$AA$11,Rollover!$AN$11)*(1+Assumptions!$C$25)^(INT(MAX(0,EH72)/12)))</f>
        <v>19.486787500489772</v>
      </c>
      <c r="EI73" s="115">
        <f>IF(OR(EI71=0,EI71=4),0,CHOOSE(EI71,Rollover!$I$11,Rollover!$V$11,Rollover!$AI$11)*CHOOSE(EI71,Rollover!$O$11,Rollover!$AB$11,Rollover!$AO$11)*(1+CHOOSE(EI71,Rollover!$P$11,Rollover!$AC$11,Rollover!$AP$11))^(INT(MAX(0,EI72)/12))+(1-CHOOSE(EI71,Rollover!$I$11,Rollover!$V$11,Rollover!$AI$11))*CHOOSE(EI71,Rollover!$N$11,Rollover!$AA$11,Rollover!$AN$11)*(1+Assumptions!$C$25)^(INT(MAX(0,EI72)/12)))</f>
        <v>19.486787500489772</v>
      </c>
    </row>
    <row r="74">
      <c r="B74" t="s" s="23">
        <v>393</v>
      </c>
      <c r="C74" t="s" s="118">
        <v>17</v>
      </c>
      <c r="D74" t="s" s="118">
        <v>430</v>
      </c>
      <c r="H74" s="95">
        <f>IF(H71=0,'Rent Roll'!$G$11*SUMIFS('Rent Schedules'!$I$6:$I$122,'Rent Schedules'!$B$6:$B$122,$C74,'Rent Schedules'!$D$6:$D$122,"In effect",'Rent Schedules'!$E$6:$E$122,"&lt;="&amp;H$6,'Rent Schedules'!$F$6:$F$122,"&gt;="&amp;H$6),0)</f>
        <v>11400</v>
      </c>
      <c r="I74" s="95">
        <f>IF(I71=0,'Rent Roll'!$G$11*SUMIFS('Rent Schedules'!$I$6:$I$122,'Rent Schedules'!$B$6:$B$122,$C74,'Rent Schedules'!$D$6:$D$122,"In effect",'Rent Schedules'!$E$6:$E$122,"&lt;="&amp;I$6,'Rent Schedules'!$F$6:$F$122,"&gt;="&amp;I$6),0)</f>
        <v>11400</v>
      </c>
      <c r="J74" s="95">
        <f>IF(J71=0,'Rent Roll'!$G$11*SUMIFS('Rent Schedules'!$I$6:$I$122,'Rent Schedules'!$B$6:$B$122,$C74,'Rent Schedules'!$D$6:$D$122,"In effect",'Rent Schedules'!$E$6:$E$122,"&lt;="&amp;J$6,'Rent Schedules'!$F$6:$F$122,"&gt;="&amp;J$6),0)</f>
        <v>11400</v>
      </c>
      <c r="K74" s="95">
        <f>IF(K71=0,'Rent Roll'!$G$11*SUMIFS('Rent Schedules'!$I$6:$I$122,'Rent Schedules'!$B$6:$B$122,$C74,'Rent Schedules'!$D$6:$D$122,"In effect",'Rent Schedules'!$E$6:$E$122,"&lt;="&amp;K$6,'Rent Schedules'!$F$6:$F$122,"&gt;="&amp;K$6),0)</f>
        <v>11400</v>
      </c>
      <c r="L74" s="95">
        <f>IF(L71=0,'Rent Roll'!$G$11*SUMIFS('Rent Schedules'!$I$6:$I$122,'Rent Schedules'!$B$6:$B$122,$C74,'Rent Schedules'!$D$6:$D$122,"In effect",'Rent Schedules'!$E$6:$E$122,"&lt;="&amp;L$6,'Rent Schedules'!$F$6:$F$122,"&gt;="&amp;L$6),0)</f>
        <v>11400</v>
      </c>
      <c r="M74" s="95">
        <f>IF(M71=0,'Rent Roll'!$G$11*SUMIFS('Rent Schedules'!$I$6:$I$122,'Rent Schedules'!$B$6:$B$122,$C74,'Rent Schedules'!$D$6:$D$122,"In effect",'Rent Schedules'!$E$6:$E$122,"&lt;="&amp;M$6,'Rent Schedules'!$F$6:$F$122,"&gt;="&amp;M$6),0)</f>
        <v>11400</v>
      </c>
      <c r="N74" s="95">
        <f>IF(N71=0,'Rent Roll'!$G$11*SUMIFS('Rent Schedules'!$I$6:$I$122,'Rent Schedules'!$B$6:$B$122,$C74,'Rent Schedules'!$D$6:$D$122,"In effect",'Rent Schedules'!$E$6:$E$122,"&lt;="&amp;N$6,'Rent Schedules'!$F$6:$F$122,"&gt;="&amp;N$6),0)</f>
        <v>11400</v>
      </c>
      <c r="O74" s="95">
        <f>IF(O71=0,'Rent Roll'!$G$11*SUMIFS('Rent Schedules'!$I$6:$I$122,'Rent Schedules'!$B$6:$B$122,$C74,'Rent Schedules'!$D$6:$D$122,"In effect",'Rent Schedules'!$E$6:$E$122,"&lt;="&amp;O$6,'Rent Schedules'!$F$6:$F$122,"&gt;="&amp;O$6),0)</f>
        <v>11856</v>
      </c>
      <c r="P74" s="95">
        <f>IF(P71=0,'Rent Roll'!$G$11*SUMIFS('Rent Schedules'!$I$6:$I$122,'Rent Schedules'!$B$6:$B$122,$C74,'Rent Schedules'!$D$6:$D$122,"In effect",'Rent Schedules'!$E$6:$E$122,"&lt;="&amp;P$6,'Rent Schedules'!$F$6:$F$122,"&gt;="&amp;P$6),0)</f>
        <v>11856</v>
      </c>
      <c r="Q74" s="95">
        <f>IF(Q71=0,'Rent Roll'!$G$11*SUMIFS('Rent Schedules'!$I$6:$I$122,'Rent Schedules'!$B$6:$B$122,$C74,'Rent Schedules'!$D$6:$D$122,"In effect",'Rent Schedules'!$E$6:$E$122,"&lt;="&amp;Q$6,'Rent Schedules'!$F$6:$F$122,"&gt;="&amp;Q$6),0)</f>
        <v>11856</v>
      </c>
      <c r="R74" s="95">
        <f>IF(R71=0,'Rent Roll'!$G$11*SUMIFS('Rent Schedules'!$I$6:$I$122,'Rent Schedules'!$B$6:$B$122,$C74,'Rent Schedules'!$D$6:$D$122,"In effect",'Rent Schedules'!$E$6:$E$122,"&lt;="&amp;R$6,'Rent Schedules'!$F$6:$F$122,"&gt;="&amp;R$6),0)</f>
        <v>11856</v>
      </c>
      <c r="S74" s="95">
        <f>IF(S71=0,'Rent Roll'!$G$11*SUMIFS('Rent Schedules'!$I$6:$I$122,'Rent Schedules'!$B$6:$B$122,$C74,'Rent Schedules'!$D$6:$D$122,"In effect",'Rent Schedules'!$E$6:$E$122,"&lt;="&amp;S$6,'Rent Schedules'!$F$6:$F$122,"&gt;="&amp;S$6),0)</f>
        <v>11856</v>
      </c>
      <c r="T74" s="95">
        <f>IF(T71=0,'Rent Roll'!$G$11*SUMIFS('Rent Schedules'!$I$6:$I$122,'Rent Schedules'!$B$6:$B$122,$C74,'Rent Schedules'!$D$6:$D$122,"In effect",'Rent Schedules'!$E$6:$E$122,"&lt;="&amp;T$6,'Rent Schedules'!$F$6:$F$122,"&gt;="&amp;T$6),0)</f>
        <v>11856</v>
      </c>
      <c r="U74" s="95">
        <f>IF(U71=0,'Rent Roll'!$G$11*SUMIFS('Rent Schedules'!$I$6:$I$122,'Rent Schedules'!$B$6:$B$122,$C74,'Rent Schedules'!$D$6:$D$122,"In effect",'Rent Schedules'!$E$6:$E$122,"&lt;="&amp;U$6,'Rent Schedules'!$F$6:$F$122,"&gt;="&amp;U$6),0)</f>
        <v>11856</v>
      </c>
      <c r="V74" s="95">
        <f>IF(V71=0,'Rent Roll'!$G$11*SUMIFS('Rent Schedules'!$I$6:$I$122,'Rent Schedules'!$B$6:$B$122,$C74,'Rent Schedules'!$D$6:$D$122,"In effect",'Rent Schedules'!$E$6:$E$122,"&lt;="&amp;V$6,'Rent Schedules'!$F$6:$F$122,"&gt;="&amp;V$6),0)</f>
        <v>11856</v>
      </c>
      <c r="W74" s="95">
        <f>IF(W71=0,'Rent Roll'!$G$11*SUMIFS('Rent Schedules'!$I$6:$I$122,'Rent Schedules'!$B$6:$B$122,$C74,'Rent Schedules'!$D$6:$D$122,"In effect",'Rent Schedules'!$E$6:$E$122,"&lt;="&amp;W$6,'Rent Schedules'!$F$6:$F$122,"&gt;="&amp;W$6),0)</f>
        <v>11856</v>
      </c>
      <c r="X74" s="95">
        <f>IF(X71=0,'Rent Roll'!$G$11*SUMIFS('Rent Schedules'!$I$6:$I$122,'Rent Schedules'!$B$6:$B$122,$C74,'Rent Schedules'!$D$6:$D$122,"In effect",'Rent Schedules'!$E$6:$E$122,"&lt;="&amp;X$6,'Rent Schedules'!$F$6:$F$122,"&gt;="&amp;X$6),0)</f>
        <v>11856</v>
      </c>
      <c r="Y74" s="95">
        <f>IF(Y71=0,'Rent Roll'!$G$11*SUMIFS('Rent Schedules'!$I$6:$I$122,'Rent Schedules'!$B$6:$B$122,$C74,'Rent Schedules'!$D$6:$D$122,"In effect",'Rent Schedules'!$E$6:$E$122,"&lt;="&amp;Y$6,'Rent Schedules'!$F$6:$F$122,"&gt;="&amp;Y$6),0)</f>
        <v>11856</v>
      </c>
      <c r="Z74" s="95">
        <f>IF(Z71=0,'Rent Roll'!$G$11*SUMIFS('Rent Schedules'!$I$6:$I$122,'Rent Schedules'!$B$6:$B$122,$C74,'Rent Schedules'!$D$6:$D$122,"In effect",'Rent Schedules'!$E$6:$E$122,"&lt;="&amp;Z$6,'Rent Schedules'!$F$6:$F$122,"&gt;="&amp;Z$6),0)</f>
        <v>11856</v>
      </c>
      <c r="AA74" s="95">
        <f>IF(AA71=0,'Rent Roll'!$G$11*SUMIFS('Rent Schedules'!$I$6:$I$122,'Rent Schedules'!$B$6:$B$122,$C74,'Rent Schedules'!$D$6:$D$122,"In effect",'Rent Schedules'!$E$6:$E$122,"&lt;="&amp;AA$6,'Rent Schedules'!$F$6:$F$122,"&gt;="&amp;AA$6),0)</f>
        <v>12328</v>
      </c>
      <c r="AB74" s="95">
        <f>IF(AB71=0,'Rent Roll'!$G$11*SUMIFS('Rent Schedules'!$I$6:$I$122,'Rent Schedules'!$B$6:$B$122,$C74,'Rent Schedules'!$D$6:$D$122,"In effect",'Rent Schedules'!$E$6:$E$122,"&lt;="&amp;AB$6,'Rent Schedules'!$F$6:$F$122,"&gt;="&amp;AB$6),0)</f>
        <v>12328</v>
      </c>
      <c r="AC74" s="95">
        <f>IF(AC71=0,'Rent Roll'!$G$11*SUMIFS('Rent Schedules'!$I$6:$I$122,'Rent Schedules'!$B$6:$B$122,$C74,'Rent Schedules'!$D$6:$D$122,"In effect",'Rent Schedules'!$E$6:$E$122,"&lt;="&amp;AC$6,'Rent Schedules'!$F$6:$F$122,"&gt;="&amp;AC$6),0)</f>
        <v>12328</v>
      </c>
      <c r="AD74" s="95">
        <f>IF(AD71=0,'Rent Roll'!$G$11*SUMIFS('Rent Schedules'!$I$6:$I$122,'Rent Schedules'!$B$6:$B$122,$C74,'Rent Schedules'!$D$6:$D$122,"In effect",'Rent Schedules'!$E$6:$E$122,"&lt;="&amp;AD$6,'Rent Schedules'!$F$6:$F$122,"&gt;="&amp;AD$6),0)</f>
        <v>12328</v>
      </c>
      <c r="AE74" s="95">
        <f>IF(AE71=0,'Rent Roll'!$G$11*SUMIFS('Rent Schedules'!$I$6:$I$122,'Rent Schedules'!$B$6:$B$122,$C74,'Rent Schedules'!$D$6:$D$122,"In effect",'Rent Schedules'!$E$6:$E$122,"&lt;="&amp;AE$6,'Rent Schedules'!$F$6:$F$122,"&gt;="&amp;AE$6),0)</f>
        <v>12328</v>
      </c>
      <c r="AF74" s="95">
        <f>IF(AF71=0,'Rent Roll'!$G$11*SUMIFS('Rent Schedules'!$I$6:$I$122,'Rent Schedules'!$B$6:$B$122,$C74,'Rent Schedules'!$D$6:$D$122,"In effect",'Rent Schedules'!$E$6:$E$122,"&lt;="&amp;AF$6,'Rent Schedules'!$F$6:$F$122,"&gt;="&amp;AF$6),0)</f>
        <v>12328</v>
      </c>
      <c r="AG74" s="95">
        <f>IF(AG71=0,'Rent Roll'!$G$11*SUMIFS('Rent Schedules'!$I$6:$I$122,'Rent Schedules'!$B$6:$B$122,$C74,'Rent Schedules'!$D$6:$D$122,"In effect",'Rent Schedules'!$E$6:$E$122,"&lt;="&amp;AG$6,'Rent Schedules'!$F$6:$F$122,"&gt;="&amp;AG$6),0)</f>
        <v>12328</v>
      </c>
      <c r="AH74" s="95">
        <f>IF(AH71=0,'Rent Roll'!$G$11*SUMIFS('Rent Schedules'!$I$6:$I$122,'Rent Schedules'!$B$6:$B$122,$C74,'Rent Schedules'!$D$6:$D$122,"In effect",'Rent Schedules'!$E$6:$E$122,"&lt;="&amp;AH$6,'Rent Schedules'!$F$6:$F$122,"&gt;="&amp;AH$6),0)</f>
        <v>12328</v>
      </c>
      <c r="AI74" s="95">
        <f>IF(AI71=0,'Rent Roll'!$G$11*SUMIFS('Rent Schedules'!$I$6:$I$122,'Rent Schedules'!$B$6:$B$122,$C74,'Rent Schedules'!$D$6:$D$122,"In effect",'Rent Schedules'!$E$6:$E$122,"&lt;="&amp;AI$6,'Rent Schedules'!$F$6:$F$122,"&gt;="&amp;AI$6),0)</f>
        <v>12328</v>
      </c>
      <c r="AJ74" s="95">
        <f>IF(AJ71=0,'Rent Roll'!$G$11*SUMIFS('Rent Schedules'!$I$6:$I$122,'Rent Schedules'!$B$6:$B$122,$C74,'Rent Schedules'!$D$6:$D$122,"In effect",'Rent Schedules'!$E$6:$E$122,"&lt;="&amp;AJ$6,'Rent Schedules'!$F$6:$F$122,"&gt;="&amp;AJ$6),0)</f>
        <v>12328</v>
      </c>
      <c r="AK74" s="95">
        <f>IF(AK71=0,'Rent Roll'!$G$11*SUMIFS('Rent Schedules'!$I$6:$I$122,'Rent Schedules'!$B$6:$B$122,$C74,'Rent Schedules'!$D$6:$D$122,"In effect",'Rent Schedules'!$E$6:$E$122,"&lt;="&amp;AK$6,'Rent Schedules'!$F$6:$F$122,"&gt;="&amp;AK$6),0)</f>
        <v>12328</v>
      </c>
      <c r="AL74" s="95">
        <f>IF(AL71=0,'Rent Roll'!$G$11*SUMIFS('Rent Schedules'!$I$6:$I$122,'Rent Schedules'!$B$6:$B$122,$C74,'Rent Schedules'!$D$6:$D$122,"In effect",'Rent Schedules'!$E$6:$E$122,"&lt;="&amp;AL$6,'Rent Schedules'!$F$6:$F$122,"&gt;="&amp;AL$6),0)</f>
        <v>12328</v>
      </c>
      <c r="AM74" s="95">
        <f>IF(AM71=0,'Rent Roll'!$G$11*SUMIFS('Rent Schedules'!$I$6:$I$122,'Rent Schedules'!$B$6:$B$122,$C74,'Rent Schedules'!$D$6:$D$122,"In effect",'Rent Schedules'!$E$6:$E$122,"&lt;="&amp;AM$6,'Rent Schedules'!$F$6:$F$122,"&gt;="&amp;AM$6),0)</f>
        <v>12824</v>
      </c>
      <c r="AN74" s="95">
        <f>IF(AN71=0,'Rent Roll'!$G$11*SUMIFS('Rent Schedules'!$I$6:$I$122,'Rent Schedules'!$B$6:$B$122,$C74,'Rent Schedules'!$D$6:$D$122,"In effect",'Rent Schedules'!$E$6:$E$122,"&lt;="&amp;AN$6,'Rent Schedules'!$F$6:$F$122,"&gt;="&amp;AN$6),0)</f>
        <v>12824</v>
      </c>
      <c r="AO74" s="95">
        <f>IF(AO71=0,'Rent Roll'!$G$11*SUMIFS('Rent Schedules'!$I$6:$I$122,'Rent Schedules'!$B$6:$B$122,$C74,'Rent Schedules'!$D$6:$D$122,"In effect",'Rent Schedules'!$E$6:$E$122,"&lt;="&amp;AO$6,'Rent Schedules'!$F$6:$F$122,"&gt;="&amp;AO$6),0)</f>
        <v>12824</v>
      </c>
      <c r="AP74" s="95">
        <f>IF(AP71=0,'Rent Roll'!$G$11*SUMIFS('Rent Schedules'!$I$6:$I$122,'Rent Schedules'!$B$6:$B$122,$C74,'Rent Schedules'!$D$6:$D$122,"In effect",'Rent Schedules'!$E$6:$E$122,"&lt;="&amp;AP$6,'Rent Schedules'!$F$6:$F$122,"&gt;="&amp;AP$6),0)</f>
        <v>12824</v>
      </c>
      <c r="AQ74" s="95">
        <f>IF(AQ71=0,'Rent Roll'!$G$11*SUMIFS('Rent Schedules'!$I$6:$I$122,'Rent Schedules'!$B$6:$B$122,$C74,'Rent Schedules'!$D$6:$D$122,"In effect",'Rent Schedules'!$E$6:$E$122,"&lt;="&amp;AQ$6,'Rent Schedules'!$F$6:$F$122,"&gt;="&amp;AQ$6),0)</f>
        <v>12824</v>
      </c>
      <c r="AR74" s="95">
        <f>IF(AR71=0,'Rent Roll'!$G$11*SUMIFS('Rent Schedules'!$I$6:$I$122,'Rent Schedules'!$B$6:$B$122,$C74,'Rent Schedules'!$D$6:$D$122,"In effect",'Rent Schedules'!$E$6:$E$122,"&lt;="&amp;AR$6,'Rent Schedules'!$F$6:$F$122,"&gt;="&amp;AR$6),0)</f>
        <v>12824</v>
      </c>
      <c r="AS74" s="95">
        <f>IF(AS71=0,'Rent Roll'!$G$11*SUMIFS('Rent Schedules'!$I$6:$I$122,'Rent Schedules'!$B$6:$B$122,$C74,'Rent Schedules'!$D$6:$D$122,"In effect",'Rent Schedules'!$E$6:$E$122,"&lt;="&amp;AS$6,'Rent Schedules'!$F$6:$F$122,"&gt;="&amp;AS$6),0)</f>
        <v>12824</v>
      </c>
      <c r="AT74" s="95">
        <f>IF(AT71=0,'Rent Roll'!$G$11*SUMIFS('Rent Schedules'!$I$6:$I$122,'Rent Schedules'!$B$6:$B$122,$C74,'Rent Schedules'!$D$6:$D$122,"In effect",'Rent Schedules'!$E$6:$E$122,"&lt;="&amp;AT$6,'Rent Schedules'!$F$6:$F$122,"&gt;="&amp;AT$6),0)</f>
        <v>12824</v>
      </c>
      <c r="AU74" s="95">
        <f>IF(AU71=0,'Rent Roll'!$G$11*SUMIFS('Rent Schedules'!$I$6:$I$122,'Rent Schedules'!$B$6:$B$122,$C74,'Rent Schedules'!$D$6:$D$122,"In effect",'Rent Schedules'!$E$6:$E$122,"&lt;="&amp;AU$6,'Rent Schedules'!$F$6:$F$122,"&gt;="&amp;AU$6),0)</f>
        <v>12824</v>
      </c>
      <c r="AV74" s="95">
        <f>IF(AV71=0,'Rent Roll'!$G$11*SUMIFS('Rent Schedules'!$I$6:$I$122,'Rent Schedules'!$B$6:$B$122,$C74,'Rent Schedules'!$D$6:$D$122,"In effect",'Rent Schedules'!$E$6:$E$122,"&lt;="&amp;AV$6,'Rent Schedules'!$F$6:$F$122,"&gt;="&amp;AV$6),0)</f>
        <v>12824</v>
      </c>
      <c r="AW74" s="95">
        <f>IF(AW71=0,'Rent Roll'!$G$11*SUMIFS('Rent Schedules'!$I$6:$I$122,'Rent Schedules'!$B$6:$B$122,$C74,'Rent Schedules'!$D$6:$D$122,"In effect",'Rent Schedules'!$E$6:$E$122,"&lt;="&amp;AW$6,'Rent Schedules'!$F$6:$F$122,"&gt;="&amp;AW$6),0)</f>
        <v>12824</v>
      </c>
      <c r="AX74" s="95">
        <f>IF(AX71=0,'Rent Roll'!$G$11*SUMIFS('Rent Schedules'!$I$6:$I$122,'Rent Schedules'!$B$6:$B$122,$C74,'Rent Schedules'!$D$6:$D$122,"In effect",'Rent Schedules'!$E$6:$E$122,"&lt;="&amp;AX$6,'Rent Schedules'!$F$6:$F$122,"&gt;="&amp;AX$6),0)</f>
        <v>12824</v>
      </c>
      <c r="AY74" s="95">
        <f>IF(AY71=0,'Rent Roll'!$G$11*SUMIFS('Rent Schedules'!$I$6:$I$122,'Rent Schedules'!$B$6:$B$122,$C74,'Rent Schedules'!$D$6:$D$122,"In effect",'Rent Schedules'!$E$6:$E$122,"&lt;="&amp;AY$6,'Rent Schedules'!$F$6:$F$122,"&gt;="&amp;AY$6),0)</f>
        <v>13336</v>
      </c>
      <c r="AZ74" s="95">
        <f>IF(AZ71=0,'Rent Roll'!$G$11*SUMIFS('Rent Schedules'!$I$6:$I$122,'Rent Schedules'!$B$6:$B$122,$C74,'Rent Schedules'!$D$6:$D$122,"In effect",'Rent Schedules'!$E$6:$E$122,"&lt;="&amp;AZ$6,'Rent Schedules'!$F$6:$F$122,"&gt;="&amp;AZ$6),0)</f>
        <v>13336</v>
      </c>
      <c r="BA74" s="95">
        <f>IF(BA71=0,'Rent Roll'!$G$11*SUMIFS('Rent Schedules'!$I$6:$I$122,'Rent Schedules'!$B$6:$B$122,$C74,'Rent Schedules'!$D$6:$D$122,"In effect",'Rent Schedules'!$E$6:$E$122,"&lt;="&amp;BA$6,'Rent Schedules'!$F$6:$F$122,"&gt;="&amp;BA$6),0)</f>
        <v>13336</v>
      </c>
      <c r="BB74" s="95">
        <f>IF(BB71=0,'Rent Roll'!$G$11*SUMIFS('Rent Schedules'!$I$6:$I$122,'Rent Schedules'!$B$6:$B$122,$C74,'Rent Schedules'!$D$6:$D$122,"In effect",'Rent Schedules'!$E$6:$E$122,"&lt;="&amp;BB$6,'Rent Schedules'!$F$6:$F$122,"&gt;="&amp;BB$6),0)</f>
        <v>13336</v>
      </c>
      <c r="BC74" s="95">
        <f>IF(BC71=0,'Rent Roll'!$G$11*SUMIFS('Rent Schedules'!$I$6:$I$122,'Rent Schedules'!$B$6:$B$122,$C74,'Rent Schedules'!$D$6:$D$122,"In effect",'Rent Schedules'!$E$6:$E$122,"&lt;="&amp;BC$6,'Rent Schedules'!$F$6:$F$122,"&gt;="&amp;BC$6),0)</f>
        <v>13336</v>
      </c>
      <c r="BD74" s="95">
        <f>IF(BD71=0,'Rent Roll'!$G$11*SUMIFS('Rent Schedules'!$I$6:$I$122,'Rent Schedules'!$B$6:$B$122,$C74,'Rent Schedules'!$D$6:$D$122,"In effect",'Rent Schedules'!$E$6:$E$122,"&lt;="&amp;BD$6,'Rent Schedules'!$F$6:$F$122,"&gt;="&amp;BD$6),0)</f>
        <v>13336</v>
      </c>
      <c r="BE74" s="95">
        <f>IF(BE71=0,'Rent Roll'!$G$11*SUMIFS('Rent Schedules'!$I$6:$I$122,'Rent Schedules'!$B$6:$B$122,$C74,'Rent Schedules'!$D$6:$D$122,"In effect",'Rent Schedules'!$E$6:$E$122,"&lt;="&amp;BE$6,'Rent Schedules'!$F$6:$F$122,"&gt;="&amp;BE$6),0)</f>
        <v>13336</v>
      </c>
      <c r="BF74" s="95">
        <f>IF(BF71=0,'Rent Roll'!$G$11*SUMIFS('Rent Schedules'!$I$6:$I$122,'Rent Schedules'!$B$6:$B$122,$C74,'Rent Schedules'!$D$6:$D$122,"In effect",'Rent Schedules'!$E$6:$E$122,"&lt;="&amp;BF$6,'Rent Schedules'!$F$6:$F$122,"&gt;="&amp;BF$6),0)</f>
        <v>13336</v>
      </c>
      <c r="BG74" s="95">
        <f>IF(BG71=0,'Rent Roll'!$G$11*SUMIFS('Rent Schedules'!$I$6:$I$122,'Rent Schedules'!$B$6:$B$122,$C74,'Rent Schedules'!$D$6:$D$122,"In effect",'Rent Schedules'!$E$6:$E$122,"&lt;="&amp;BG$6,'Rent Schedules'!$F$6:$F$122,"&gt;="&amp;BG$6),0)</f>
        <v>13336</v>
      </c>
      <c r="BH74" s="95">
        <f>IF(BH71=0,'Rent Roll'!$G$11*SUMIFS('Rent Schedules'!$I$6:$I$122,'Rent Schedules'!$B$6:$B$122,$C74,'Rent Schedules'!$D$6:$D$122,"In effect",'Rent Schedules'!$E$6:$E$122,"&lt;="&amp;BH$6,'Rent Schedules'!$F$6:$F$122,"&gt;="&amp;BH$6),0)</f>
        <v>13336</v>
      </c>
      <c r="BI74" s="95">
        <f>IF(BI71=0,'Rent Roll'!$G$11*SUMIFS('Rent Schedules'!$I$6:$I$122,'Rent Schedules'!$B$6:$B$122,$C74,'Rent Schedules'!$D$6:$D$122,"In effect",'Rent Schedules'!$E$6:$E$122,"&lt;="&amp;BI$6,'Rent Schedules'!$F$6:$F$122,"&gt;="&amp;BI$6),0)</f>
        <v>13336</v>
      </c>
      <c r="BJ74" s="95">
        <f>IF(BJ71=0,'Rent Roll'!$G$11*SUMIFS('Rent Schedules'!$I$6:$I$122,'Rent Schedules'!$B$6:$B$122,$C74,'Rent Schedules'!$D$6:$D$122,"In effect",'Rent Schedules'!$E$6:$E$122,"&lt;="&amp;BJ$6,'Rent Schedules'!$F$6:$F$122,"&gt;="&amp;BJ$6),0)</f>
        <v>13336</v>
      </c>
      <c r="BK74" s="95">
        <f>IF(BK71=0,'Rent Roll'!$G$11*SUMIFS('Rent Schedules'!$I$6:$I$122,'Rent Schedules'!$B$6:$B$122,$C74,'Rent Schedules'!$D$6:$D$122,"In effect",'Rent Schedules'!$E$6:$E$122,"&lt;="&amp;BK$6,'Rent Schedules'!$F$6:$F$122,"&gt;="&amp;BK$6),0)</f>
        <v>13872</v>
      </c>
      <c r="BL74" s="95">
        <f>IF(BL71=0,'Rent Roll'!$G$11*SUMIFS('Rent Schedules'!$I$6:$I$122,'Rent Schedules'!$B$6:$B$122,$C74,'Rent Schedules'!$D$6:$D$122,"In effect",'Rent Schedules'!$E$6:$E$122,"&lt;="&amp;BL$6,'Rent Schedules'!$F$6:$F$122,"&gt;="&amp;BL$6),0)</f>
        <v>13872</v>
      </c>
      <c r="BM74" s="95">
        <f>IF(BM71=0,'Rent Roll'!$G$11*SUMIFS('Rent Schedules'!$I$6:$I$122,'Rent Schedules'!$B$6:$B$122,$C74,'Rent Schedules'!$D$6:$D$122,"In effect",'Rent Schedules'!$E$6:$E$122,"&lt;="&amp;BM$6,'Rent Schedules'!$F$6:$F$122,"&gt;="&amp;BM$6),0)</f>
        <v>13872</v>
      </c>
      <c r="BN74" s="95">
        <f>IF(BN71=0,'Rent Roll'!$G$11*SUMIFS('Rent Schedules'!$I$6:$I$122,'Rent Schedules'!$B$6:$B$122,$C74,'Rent Schedules'!$D$6:$D$122,"In effect",'Rent Schedules'!$E$6:$E$122,"&lt;="&amp;BN$6,'Rent Schedules'!$F$6:$F$122,"&gt;="&amp;BN$6),0)</f>
        <v>13872</v>
      </c>
      <c r="BO74" s="95">
        <f>IF(BO71=0,'Rent Roll'!$G$11*SUMIFS('Rent Schedules'!$I$6:$I$122,'Rent Schedules'!$B$6:$B$122,$C74,'Rent Schedules'!$D$6:$D$122,"In effect",'Rent Schedules'!$E$6:$E$122,"&lt;="&amp;BO$6,'Rent Schedules'!$F$6:$F$122,"&gt;="&amp;BO$6),0)</f>
        <v>13872</v>
      </c>
      <c r="BP74" s="95">
        <f>IF(BP71=0,'Rent Roll'!$G$11*SUMIFS('Rent Schedules'!$I$6:$I$122,'Rent Schedules'!$B$6:$B$122,$C74,'Rent Schedules'!$D$6:$D$122,"In effect",'Rent Schedules'!$E$6:$E$122,"&lt;="&amp;BP$6,'Rent Schedules'!$F$6:$F$122,"&gt;="&amp;BP$6),0)</f>
        <v>13872</v>
      </c>
      <c r="BQ74" s="95">
        <f>IF(BQ71=0,'Rent Roll'!$G$11*SUMIFS('Rent Schedules'!$I$6:$I$122,'Rent Schedules'!$B$6:$B$122,$C74,'Rent Schedules'!$D$6:$D$122,"In effect",'Rent Schedules'!$E$6:$E$122,"&lt;="&amp;BQ$6,'Rent Schedules'!$F$6:$F$122,"&gt;="&amp;BQ$6),0)</f>
        <v>0</v>
      </c>
      <c r="BR74" s="95">
        <f>IF(BR71=0,'Rent Roll'!$G$11*SUMIFS('Rent Schedules'!$I$6:$I$122,'Rent Schedules'!$B$6:$B$122,$C74,'Rent Schedules'!$D$6:$D$122,"In effect",'Rent Schedules'!$E$6:$E$122,"&lt;="&amp;BR$6,'Rent Schedules'!$F$6:$F$122,"&gt;="&amp;BR$6),0)</f>
        <v>0</v>
      </c>
      <c r="BS74" s="95">
        <f>IF(BS71=0,'Rent Roll'!$G$11*SUMIFS('Rent Schedules'!$I$6:$I$122,'Rent Schedules'!$B$6:$B$122,$C74,'Rent Schedules'!$D$6:$D$122,"In effect",'Rent Schedules'!$E$6:$E$122,"&lt;="&amp;BS$6,'Rent Schedules'!$F$6:$F$122,"&gt;="&amp;BS$6),0)</f>
        <v>0</v>
      </c>
      <c r="BT74" s="95">
        <f>IF(BT71=0,'Rent Roll'!$G$11*SUMIFS('Rent Schedules'!$I$6:$I$122,'Rent Schedules'!$B$6:$B$122,$C74,'Rent Schedules'!$D$6:$D$122,"In effect",'Rent Schedules'!$E$6:$E$122,"&lt;="&amp;BT$6,'Rent Schedules'!$F$6:$F$122,"&gt;="&amp;BT$6),0)</f>
        <v>0</v>
      </c>
      <c r="BU74" s="95">
        <f>IF(BU71=0,'Rent Roll'!$G$11*SUMIFS('Rent Schedules'!$I$6:$I$122,'Rent Schedules'!$B$6:$B$122,$C74,'Rent Schedules'!$D$6:$D$122,"In effect",'Rent Schedules'!$E$6:$E$122,"&lt;="&amp;BU$6,'Rent Schedules'!$F$6:$F$122,"&gt;="&amp;BU$6),0)</f>
        <v>0</v>
      </c>
      <c r="BV74" s="95">
        <f>IF(BV71=0,'Rent Roll'!$G$11*SUMIFS('Rent Schedules'!$I$6:$I$122,'Rent Schedules'!$B$6:$B$122,$C74,'Rent Schedules'!$D$6:$D$122,"In effect",'Rent Schedules'!$E$6:$E$122,"&lt;="&amp;BV$6,'Rent Schedules'!$F$6:$F$122,"&gt;="&amp;BV$6),0)</f>
        <v>0</v>
      </c>
      <c r="BW74" s="95">
        <f>IF(BW71=0,'Rent Roll'!$G$11*SUMIFS('Rent Schedules'!$I$6:$I$122,'Rent Schedules'!$B$6:$B$122,$C74,'Rent Schedules'!$D$6:$D$122,"In effect",'Rent Schedules'!$E$6:$E$122,"&lt;="&amp;BW$6,'Rent Schedules'!$F$6:$F$122,"&gt;="&amp;BW$6),0)</f>
        <v>0</v>
      </c>
      <c r="BX74" s="95">
        <f>IF(BX71=0,'Rent Roll'!$G$11*SUMIFS('Rent Schedules'!$I$6:$I$122,'Rent Schedules'!$B$6:$B$122,$C74,'Rent Schedules'!$D$6:$D$122,"In effect",'Rent Schedules'!$E$6:$E$122,"&lt;="&amp;BX$6,'Rent Schedules'!$F$6:$F$122,"&gt;="&amp;BX$6),0)</f>
        <v>0</v>
      </c>
      <c r="BY74" s="95">
        <f>IF(BY71=0,'Rent Roll'!$G$11*SUMIFS('Rent Schedules'!$I$6:$I$122,'Rent Schedules'!$B$6:$B$122,$C74,'Rent Schedules'!$D$6:$D$122,"In effect",'Rent Schedules'!$E$6:$E$122,"&lt;="&amp;BY$6,'Rent Schedules'!$F$6:$F$122,"&gt;="&amp;BY$6),0)</f>
        <v>0</v>
      </c>
      <c r="BZ74" s="95">
        <f>IF(BZ71=0,'Rent Roll'!$G$11*SUMIFS('Rent Schedules'!$I$6:$I$122,'Rent Schedules'!$B$6:$B$122,$C74,'Rent Schedules'!$D$6:$D$122,"In effect",'Rent Schedules'!$E$6:$E$122,"&lt;="&amp;BZ$6,'Rent Schedules'!$F$6:$F$122,"&gt;="&amp;BZ$6),0)</f>
        <v>0</v>
      </c>
      <c r="CA74" s="95">
        <f>IF(CA71=0,'Rent Roll'!$G$11*SUMIFS('Rent Schedules'!$I$6:$I$122,'Rent Schedules'!$B$6:$B$122,$C74,'Rent Schedules'!$D$6:$D$122,"In effect",'Rent Schedules'!$E$6:$E$122,"&lt;="&amp;CA$6,'Rent Schedules'!$F$6:$F$122,"&gt;="&amp;CA$6),0)</f>
        <v>0</v>
      </c>
      <c r="CB74" s="95">
        <f>IF(CB71=0,'Rent Roll'!$G$11*SUMIFS('Rent Schedules'!$I$6:$I$122,'Rent Schedules'!$B$6:$B$122,$C74,'Rent Schedules'!$D$6:$D$122,"In effect",'Rent Schedules'!$E$6:$E$122,"&lt;="&amp;CB$6,'Rent Schedules'!$F$6:$F$122,"&gt;="&amp;CB$6),0)</f>
        <v>0</v>
      </c>
      <c r="CC74" s="95">
        <f>IF(CC71=0,'Rent Roll'!$G$11*SUMIFS('Rent Schedules'!$I$6:$I$122,'Rent Schedules'!$B$6:$B$122,$C74,'Rent Schedules'!$D$6:$D$122,"In effect",'Rent Schedules'!$E$6:$E$122,"&lt;="&amp;CC$6,'Rent Schedules'!$F$6:$F$122,"&gt;="&amp;CC$6),0)</f>
        <v>0</v>
      </c>
      <c r="CD74" s="95">
        <f>IF(CD71=0,'Rent Roll'!$G$11*SUMIFS('Rent Schedules'!$I$6:$I$122,'Rent Schedules'!$B$6:$B$122,$C74,'Rent Schedules'!$D$6:$D$122,"In effect",'Rent Schedules'!$E$6:$E$122,"&lt;="&amp;CD$6,'Rent Schedules'!$F$6:$F$122,"&gt;="&amp;CD$6),0)</f>
        <v>0</v>
      </c>
      <c r="CE74" s="95">
        <f>IF(CE71=0,'Rent Roll'!$G$11*SUMIFS('Rent Schedules'!$I$6:$I$122,'Rent Schedules'!$B$6:$B$122,$C74,'Rent Schedules'!$D$6:$D$122,"In effect",'Rent Schedules'!$E$6:$E$122,"&lt;="&amp;CE$6,'Rent Schedules'!$F$6:$F$122,"&gt;="&amp;CE$6),0)</f>
        <v>0</v>
      </c>
      <c r="CF74" s="95">
        <f>IF(CF71=0,'Rent Roll'!$G$11*SUMIFS('Rent Schedules'!$I$6:$I$122,'Rent Schedules'!$B$6:$B$122,$C74,'Rent Schedules'!$D$6:$D$122,"In effect",'Rent Schedules'!$E$6:$E$122,"&lt;="&amp;CF$6,'Rent Schedules'!$F$6:$F$122,"&gt;="&amp;CF$6),0)</f>
        <v>0</v>
      </c>
      <c r="CG74" s="95">
        <f>IF(CG71=0,'Rent Roll'!$G$11*SUMIFS('Rent Schedules'!$I$6:$I$122,'Rent Schedules'!$B$6:$B$122,$C74,'Rent Schedules'!$D$6:$D$122,"In effect",'Rent Schedules'!$E$6:$E$122,"&lt;="&amp;CG$6,'Rent Schedules'!$F$6:$F$122,"&gt;="&amp;CG$6),0)</f>
        <v>0</v>
      </c>
      <c r="CH74" s="95">
        <f>IF(CH71=0,'Rent Roll'!$G$11*SUMIFS('Rent Schedules'!$I$6:$I$122,'Rent Schedules'!$B$6:$B$122,$C74,'Rent Schedules'!$D$6:$D$122,"In effect",'Rent Schedules'!$E$6:$E$122,"&lt;="&amp;CH$6,'Rent Schedules'!$F$6:$F$122,"&gt;="&amp;CH$6),0)</f>
        <v>0</v>
      </c>
      <c r="CI74" s="95">
        <f>IF(CI71=0,'Rent Roll'!$G$11*SUMIFS('Rent Schedules'!$I$6:$I$122,'Rent Schedules'!$B$6:$B$122,$C74,'Rent Schedules'!$D$6:$D$122,"In effect",'Rent Schedules'!$E$6:$E$122,"&lt;="&amp;CI$6,'Rent Schedules'!$F$6:$F$122,"&gt;="&amp;CI$6),0)</f>
        <v>0</v>
      </c>
      <c r="CJ74" s="95">
        <f>IF(CJ71=0,'Rent Roll'!$G$11*SUMIFS('Rent Schedules'!$I$6:$I$122,'Rent Schedules'!$B$6:$B$122,$C74,'Rent Schedules'!$D$6:$D$122,"In effect",'Rent Schedules'!$E$6:$E$122,"&lt;="&amp;CJ$6,'Rent Schedules'!$F$6:$F$122,"&gt;="&amp;CJ$6),0)</f>
        <v>0</v>
      </c>
      <c r="CK74" s="95">
        <f>IF(CK71=0,'Rent Roll'!$G$11*SUMIFS('Rent Schedules'!$I$6:$I$122,'Rent Schedules'!$B$6:$B$122,$C74,'Rent Schedules'!$D$6:$D$122,"In effect",'Rent Schedules'!$E$6:$E$122,"&lt;="&amp;CK$6,'Rent Schedules'!$F$6:$F$122,"&gt;="&amp;CK$6),0)</f>
        <v>0</v>
      </c>
      <c r="CL74" s="95">
        <f>IF(CL71=0,'Rent Roll'!$G$11*SUMIFS('Rent Schedules'!$I$6:$I$122,'Rent Schedules'!$B$6:$B$122,$C74,'Rent Schedules'!$D$6:$D$122,"In effect",'Rent Schedules'!$E$6:$E$122,"&lt;="&amp;CL$6,'Rent Schedules'!$F$6:$F$122,"&gt;="&amp;CL$6),0)</f>
        <v>0</v>
      </c>
      <c r="CM74" s="95">
        <f>IF(CM71=0,'Rent Roll'!$G$11*SUMIFS('Rent Schedules'!$I$6:$I$122,'Rent Schedules'!$B$6:$B$122,$C74,'Rent Schedules'!$D$6:$D$122,"In effect",'Rent Schedules'!$E$6:$E$122,"&lt;="&amp;CM$6,'Rent Schedules'!$F$6:$F$122,"&gt;="&amp;CM$6),0)</f>
        <v>0</v>
      </c>
      <c r="CN74" s="95">
        <f>IF(CN71=0,'Rent Roll'!$G$11*SUMIFS('Rent Schedules'!$I$6:$I$122,'Rent Schedules'!$B$6:$B$122,$C74,'Rent Schedules'!$D$6:$D$122,"In effect",'Rent Schedules'!$E$6:$E$122,"&lt;="&amp;CN$6,'Rent Schedules'!$F$6:$F$122,"&gt;="&amp;CN$6),0)</f>
        <v>0</v>
      </c>
      <c r="CO74" s="95">
        <f>IF(CO71=0,'Rent Roll'!$G$11*SUMIFS('Rent Schedules'!$I$6:$I$122,'Rent Schedules'!$B$6:$B$122,$C74,'Rent Schedules'!$D$6:$D$122,"In effect",'Rent Schedules'!$E$6:$E$122,"&lt;="&amp;CO$6,'Rent Schedules'!$F$6:$F$122,"&gt;="&amp;CO$6),0)</f>
        <v>0</v>
      </c>
      <c r="CP74" s="95">
        <f>IF(CP71=0,'Rent Roll'!$G$11*SUMIFS('Rent Schedules'!$I$6:$I$122,'Rent Schedules'!$B$6:$B$122,$C74,'Rent Schedules'!$D$6:$D$122,"In effect",'Rent Schedules'!$E$6:$E$122,"&lt;="&amp;CP$6,'Rent Schedules'!$F$6:$F$122,"&gt;="&amp;CP$6),0)</f>
        <v>0</v>
      </c>
      <c r="CQ74" s="95">
        <f>IF(CQ71=0,'Rent Roll'!$G$11*SUMIFS('Rent Schedules'!$I$6:$I$122,'Rent Schedules'!$B$6:$B$122,$C74,'Rent Schedules'!$D$6:$D$122,"In effect",'Rent Schedules'!$E$6:$E$122,"&lt;="&amp;CQ$6,'Rent Schedules'!$F$6:$F$122,"&gt;="&amp;CQ$6),0)</f>
        <v>0</v>
      </c>
      <c r="CR74" s="95">
        <f>IF(CR71=0,'Rent Roll'!$G$11*SUMIFS('Rent Schedules'!$I$6:$I$122,'Rent Schedules'!$B$6:$B$122,$C74,'Rent Schedules'!$D$6:$D$122,"In effect",'Rent Schedules'!$E$6:$E$122,"&lt;="&amp;CR$6,'Rent Schedules'!$F$6:$F$122,"&gt;="&amp;CR$6),0)</f>
        <v>0</v>
      </c>
      <c r="CS74" s="95">
        <f>IF(CS71=0,'Rent Roll'!$G$11*SUMIFS('Rent Schedules'!$I$6:$I$122,'Rent Schedules'!$B$6:$B$122,$C74,'Rent Schedules'!$D$6:$D$122,"In effect",'Rent Schedules'!$E$6:$E$122,"&lt;="&amp;CS$6,'Rent Schedules'!$F$6:$F$122,"&gt;="&amp;CS$6),0)</f>
        <v>0</v>
      </c>
      <c r="CT74" s="95">
        <f>IF(CT71=0,'Rent Roll'!$G$11*SUMIFS('Rent Schedules'!$I$6:$I$122,'Rent Schedules'!$B$6:$B$122,$C74,'Rent Schedules'!$D$6:$D$122,"In effect",'Rent Schedules'!$E$6:$E$122,"&lt;="&amp;CT$6,'Rent Schedules'!$F$6:$F$122,"&gt;="&amp;CT$6),0)</f>
        <v>0</v>
      </c>
      <c r="CU74" s="95">
        <f>IF(CU71=0,'Rent Roll'!$G$11*SUMIFS('Rent Schedules'!$I$6:$I$122,'Rent Schedules'!$B$6:$B$122,$C74,'Rent Schedules'!$D$6:$D$122,"In effect",'Rent Schedules'!$E$6:$E$122,"&lt;="&amp;CU$6,'Rent Schedules'!$F$6:$F$122,"&gt;="&amp;CU$6),0)</f>
        <v>0</v>
      </c>
      <c r="CV74" s="95">
        <f>IF(CV71=0,'Rent Roll'!$G$11*SUMIFS('Rent Schedules'!$I$6:$I$122,'Rent Schedules'!$B$6:$B$122,$C74,'Rent Schedules'!$D$6:$D$122,"In effect",'Rent Schedules'!$E$6:$E$122,"&lt;="&amp;CV$6,'Rent Schedules'!$F$6:$F$122,"&gt;="&amp;CV$6),0)</f>
        <v>0</v>
      </c>
      <c r="CW74" s="95">
        <f>IF(CW71=0,'Rent Roll'!$G$11*SUMIFS('Rent Schedules'!$I$6:$I$122,'Rent Schedules'!$B$6:$B$122,$C74,'Rent Schedules'!$D$6:$D$122,"In effect",'Rent Schedules'!$E$6:$E$122,"&lt;="&amp;CW$6,'Rent Schedules'!$F$6:$F$122,"&gt;="&amp;CW$6),0)</f>
        <v>0</v>
      </c>
      <c r="CX74" s="95">
        <f>IF(CX71=0,'Rent Roll'!$G$11*SUMIFS('Rent Schedules'!$I$6:$I$122,'Rent Schedules'!$B$6:$B$122,$C74,'Rent Schedules'!$D$6:$D$122,"In effect",'Rent Schedules'!$E$6:$E$122,"&lt;="&amp;CX$6,'Rent Schedules'!$F$6:$F$122,"&gt;="&amp;CX$6),0)</f>
        <v>0</v>
      </c>
      <c r="CY74" s="95">
        <f>IF(CY71=0,'Rent Roll'!$G$11*SUMIFS('Rent Schedules'!$I$6:$I$122,'Rent Schedules'!$B$6:$B$122,$C74,'Rent Schedules'!$D$6:$D$122,"In effect",'Rent Schedules'!$E$6:$E$122,"&lt;="&amp;CY$6,'Rent Schedules'!$F$6:$F$122,"&gt;="&amp;CY$6),0)</f>
        <v>0</v>
      </c>
      <c r="CZ74" s="95">
        <f>IF(CZ71=0,'Rent Roll'!$G$11*SUMIFS('Rent Schedules'!$I$6:$I$122,'Rent Schedules'!$B$6:$B$122,$C74,'Rent Schedules'!$D$6:$D$122,"In effect",'Rent Schedules'!$E$6:$E$122,"&lt;="&amp;CZ$6,'Rent Schedules'!$F$6:$F$122,"&gt;="&amp;CZ$6),0)</f>
        <v>0</v>
      </c>
      <c r="DA74" s="95">
        <f>IF(DA71=0,'Rent Roll'!$G$11*SUMIFS('Rent Schedules'!$I$6:$I$122,'Rent Schedules'!$B$6:$B$122,$C74,'Rent Schedules'!$D$6:$D$122,"In effect",'Rent Schedules'!$E$6:$E$122,"&lt;="&amp;DA$6,'Rent Schedules'!$F$6:$F$122,"&gt;="&amp;DA$6),0)</f>
        <v>0</v>
      </c>
      <c r="DB74" s="95">
        <f>IF(DB71=0,'Rent Roll'!$G$11*SUMIFS('Rent Schedules'!$I$6:$I$122,'Rent Schedules'!$B$6:$B$122,$C74,'Rent Schedules'!$D$6:$D$122,"In effect",'Rent Schedules'!$E$6:$E$122,"&lt;="&amp;DB$6,'Rent Schedules'!$F$6:$F$122,"&gt;="&amp;DB$6),0)</f>
        <v>0</v>
      </c>
      <c r="DC74" s="95">
        <f>IF(DC71=0,'Rent Roll'!$G$11*SUMIFS('Rent Schedules'!$I$6:$I$122,'Rent Schedules'!$B$6:$B$122,$C74,'Rent Schedules'!$D$6:$D$122,"In effect",'Rent Schedules'!$E$6:$E$122,"&lt;="&amp;DC$6,'Rent Schedules'!$F$6:$F$122,"&gt;="&amp;DC$6),0)</f>
        <v>0</v>
      </c>
      <c r="DD74" s="95">
        <f>IF(DD71=0,'Rent Roll'!$G$11*SUMIFS('Rent Schedules'!$I$6:$I$122,'Rent Schedules'!$B$6:$B$122,$C74,'Rent Schedules'!$D$6:$D$122,"In effect",'Rent Schedules'!$E$6:$E$122,"&lt;="&amp;DD$6,'Rent Schedules'!$F$6:$F$122,"&gt;="&amp;DD$6),0)</f>
        <v>0</v>
      </c>
      <c r="DE74" s="95">
        <f>IF(DE71=0,'Rent Roll'!$G$11*SUMIFS('Rent Schedules'!$I$6:$I$122,'Rent Schedules'!$B$6:$B$122,$C74,'Rent Schedules'!$D$6:$D$122,"In effect",'Rent Schedules'!$E$6:$E$122,"&lt;="&amp;DE$6,'Rent Schedules'!$F$6:$F$122,"&gt;="&amp;DE$6),0)</f>
        <v>0</v>
      </c>
      <c r="DF74" s="95">
        <f>IF(DF71=0,'Rent Roll'!$G$11*SUMIFS('Rent Schedules'!$I$6:$I$122,'Rent Schedules'!$B$6:$B$122,$C74,'Rent Schedules'!$D$6:$D$122,"In effect",'Rent Schedules'!$E$6:$E$122,"&lt;="&amp;DF$6,'Rent Schedules'!$F$6:$F$122,"&gt;="&amp;DF$6),0)</f>
        <v>0</v>
      </c>
      <c r="DG74" s="95">
        <f>IF(DG71=0,'Rent Roll'!$G$11*SUMIFS('Rent Schedules'!$I$6:$I$122,'Rent Schedules'!$B$6:$B$122,$C74,'Rent Schedules'!$D$6:$D$122,"In effect",'Rent Schedules'!$E$6:$E$122,"&lt;="&amp;DG$6,'Rent Schedules'!$F$6:$F$122,"&gt;="&amp;DG$6),0)</f>
        <v>0</v>
      </c>
      <c r="DH74" s="95">
        <f>IF(DH71=0,'Rent Roll'!$G$11*SUMIFS('Rent Schedules'!$I$6:$I$122,'Rent Schedules'!$B$6:$B$122,$C74,'Rent Schedules'!$D$6:$D$122,"In effect",'Rent Schedules'!$E$6:$E$122,"&lt;="&amp;DH$6,'Rent Schedules'!$F$6:$F$122,"&gt;="&amp;DH$6),0)</f>
        <v>0</v>
      </c>
      <c r="DI74" s="95">
        <f>IF(DI71=0,'Rent Roll'!$G$11*SUMIFS('Rent Schedules'!$I$6:$I$122,'Rent Schedules'!$B$6:$B$122,$C74,'Rent Schedules'!$D$6:$D$122,"In effect",'Rent Schedules'!$E$6:$E$122,"&lt;="&amp;DI$6,'Rent Schedules'!$F$6:$F$122,"&gt;="&amp;DI$6),0)</f>
        <v>0</v>
      </c>
      <c r="DJ74" s="95">
        <f>IF(DJ71=0,'Rent Roll'!$G$11*SUMIFS('Rent Schedules'!$I$6:$I$122,'Rent Schedules'!$B$6:$B$122,$C74,'Rent Schedules'!$D$6:$D$122,"In effect",'Rent Schedules'!$E$6:$E$122,"&lt;="&amp;DJ$6,'Rent Schedules'!$F$6:$F$122,"&gt;="&amp;DJ$6),0)</f>
        <v>0</v>
      </c>
      <c r="DK74" s="95">
        <f>IF(DK71=0,'Rent Roll'!$G$11*SUMIFS('Rent Schedules'!$I$6:$I$122,'Rent Schedules'!$B$6:$B$122,$C74,'Rent Schedules'!$D$6:$D$122,"In effect",'Rent Schedules'!$E$6:$E$122,"&lt;="&amp;DK$6,'Rent Schedules'!$F$6:$F$122,"&gt;="&amp;DK$6),0)</f>
        <v>0</v>
      </c>
      <c r="DL74" s="95">
        <f>IF(DL71=0,'Rent Roll'!$G$11*SUMIFS('Rent Schedules'!$I$6:$I$122,'Rent Schedules'!$B$6:$B$122,$C74,'Rent Schedules'!$D$6:$D$122,"In effect",'Rent Schedules'!$E$6:$E$122,"&lt;="&amp;DL$6,'Rent Schedules'!$F$6:$F$122,"&gt;="&amp;DL$6),0)</f>
        <v>0</v>
      </c>
      <c r="DM74" s="95">
        <f>IF(DM71=0,'Rent Roll'!$G$11*SUMIFS('Rent Schedules'!$I$6:$I$122,'Rent Schedules'!$B$6:$B$122,$C74,'Rent Schedules'!$D$6:$D$122,"In effect",'Rent Schedules'!$E$6:$E$122,"&lt;="&amp;DM$6,'Rent Schedules'!$F$6:$F$122,"&gt;="&amp;DM$6),0)</f>
        <v>0</v>
      </c>
      <c r="DN74" s="95">
        <f>IF(DN71=0,'Rent Roll'!$G$11*SUMIFS('Rent Schedules'!$I$6:$I$122,'Rent Schedules'!$B$6:$B$122,$C74,'Rent Schedules'!$D$6:$D$122,"In effect",'Rent Schedules'!$E$6:$E$122,"&lt;="&amp;DN$6,'Rent Schedules'!$F$6:$F$122,"&gt;="&amp;DN$6),0)</f>
        <v>0</v>
      </c>
      <c r="DO74" s="95">
        <f>IF(DO71=0,'Rent Roll'!$G$11*SUMIFS('Rent Schedules'!$I$6:$I$122,'Rent Schedules'!$B$6:$B$122,$C74,'Rent Schedules'!$D$6:$D$122,"In effect",'Rent Schedules'!$E$6:$E$122,"&lt;="&amp;DO$6,'Rent Schedules'!$F$6:$F$122,"&gt;="&amp;DO$6),0)</f>
        <v>0</v>
      </c>
      <c r="DP74" s="95">
        <f>IF(DP71=0,'Rent Roll'!$G$11*SUMIFS('Rent Schedules'!$I$6:$I$122,'Rent Schedules'!$B$6:$B$122,$C74,'Rent Schedules'!$D$6:$D$122,"In effect",'Rent Schedules'!$E$6:$E$122,"&lt;="&amp;DP$6,'Rent Schedules'!$F$6:$F$122,"&gt;="&amp;DP$6),0)</f>
        <v>0</v>
      </c>
      <c r="DQ74" s="95">
        <f>IF(DQ71=0,'Rent Roll'!$G$11*SUMIFS('Rent Schedules'!$I$6:$I$122,'Rent Schedules'!$B$6:$B$122,$C74,'Rent Schedules'!$D$6:$D$122,"In effect",'Rent Schedules'!$E$6:$E$122,"&lt;="&amp;DQ$6,'Rent Schedules'!$F$6:$F$122,"&gt;="&amp;DQ$6),0)</f>
        <v>0</v>
      </c>
      <c r="DR74" s="95">
        <f>IF(DR71=0,'Rent Roll'!$G$11*SUMIFS('Rent Schedules'!$I$6:$I$122,'Rent Schedules'!$B$6:$B$122,$C74,'Rent Schedules'!$D$6:$D$122,"In effect",'Rent Schedules'!$E$6:$E$122,"&lt;="&amp;DR$6,'Rent Schedules'!$F$6:$F$122,"&gt;="&amp;DR$6),0)</f>
        <v>0</v>
      </c>
      <c r="DS74" s="95">
        <f>IF(DS71=0,'Rent Roll'!$G$11*SUMIFS('Rent Schedules'!$I$6:$I$122,'Rent Schedules'!$B$6:$B$122,$C74,'Rent Schedules'!$D$6:$D$122,"In effect",'Rent Schedules'!$E$6:$E$122,"&lt;="&amp;DS$6,'Rent Schedules'!$F$6:$F$122,"&gt;="&amp;DS$6),0)</f>
        <v>0</v>
      </c>
      <c r="DT74" s="95">
        <f>IF(DT71=0,'Rent Roll'!$G$11*SUMIFS('Rent Schedules'!$I$6:$I$122,'Rent Schedules'!$B$6:$B$122,$C74,'Rent Schedules'!$D$6:$D$122,"In effect",'Rent Schedules'!$E$6:$E$122,"&lt;="&amp;DT$6,'Rent Schedules'!$F$6:$F$122,"&gt;="&amp;DT$6),0)</f>
        <v>0</v>
      </c>
      <c r="DU74" s="95">
        <f>IF(DU71=0,'Rent Roll'!$G$11*SUMIFS('Rent Schedules'!$I$6:$I$122,'Rent Schedules'!$B$6:$B$122,$C74,'Rent Schedules'!$D$6:$D$122,"In effect",'Rent Schedules'!$E$6:$E$122,"&lt;="&amp;DU$6,'Rent Schedules'!$F$6:$F$122,"&gt;="&amp;DU$6),0)</f>
        <v>0</v>
      </c>
      <c r="DV74" s="95">
        <f>IF(DV71=0,'Rent Roll'!$G$11*SUMIFS('Rent Schedules'!$I$6:$I$122,'Rent Schedules'!$B$6:$B$122,$C74,'Rent Schedules'!$D$6:$D$122,"In effect",'Rent Schedules'!$E$6:$E$122,"&lt;="&amp;DV$6,'Rent Schedules'!$F$6:$F$122,"&gt;="&amp;DV$6),0)</f>
        <v>0</v>
      </c>
      <c r="DW74" s="95">
        <f>IF(DW71=0,'Rent Roll'!$G$11*SUMIFS('Rent Schedules'!$I$6:$I$122,'Rent Schedules'!$B$6:$B$122,$C74,'Rent Schedules'!$D$6:$D$122,"In effect",'Rent Schedules'!$E$6:$E$122,"&lt;="&amp;DW$6,'Rent Schedules'!$F$6:$F$122,"&gt;="&amp;DW$6),0)</f>
        <v>0</v>
      </c>
      <c r="DX74" s="95">
        <f>IF(DX71=0,'Rent Roll'!$G$11*SUMIFS('Rent Schedules'!$I$6:$I$122,'Rent Schedules'!$B$6:$B$122,$C74,'Rent Schedules'!$D$6:$D$122,"In effect",'Rent Schedules'!$E$6:$E$122,"&lt;="&amp;DX$6,'Rent Schedules'!$F$6:$F$122,"&gt;="&amp;DX$6),0)</f>
        <v>0</v>
      </c>
      <c r="DY74" s="95">
        <f>IF(DY71=0,'Rent Roll'!$G$11*SUMIFS('Rent Schedules'!$I$6:$I$122,'Rent Schedules'!$B$6:$B$122,$C74,'Rent Schedules'!$D$6:$D$122,"In effect",'Rent Schedules'!$E$6:$E$122,"&lt;="&amp;DY$6,'Rent Schedules'!$F$6:$F$122,"&gt;="&amp;DY$6),0)</f>
        <v>0</v>
      </c>
      <c r="DZ74" s="95">
        <f>IF(DZ71=0,'Rent Roll'!$G$11*SUMIFS('Rent Schedules'!$I$6:$I$122,'Rent Schedules'!$B$6:$B$122,$C74,'Rent Schedules'!$D$6:$D$122,"In effect",'Rent Schedules'!$E$6:$E$122,"&lt;="&amp;DZ$6,'Rent Schedules'!$F$6:$F$122,"&gt;="&amp;DZ$6),0)</f>
        <v>0</v>
      </c>
      <c r="EA74" s="95">
        <f>IF(EA71=0,'Rent Roll'!$G$11*SUMIFS('Rent Schedules'!$I$6:$I$122,'Rent Schedules'!$B$6:$B$122,$C74,'Rent Schedules'!$D$6:$D$122,"In effect",'Rent Schedules'!$E$6:$E$122,"&lt;="&amp;EA$6,'Rent Schedules'!$F$6:$F$122,"&gt;="&amp;EA$6),0)</f>
        <v>0</v>
      </c>
      <c r="EB74" s="95">
        <f>IF(EB71=0,'Rent Roll'!$G$11*SUMIFS('Rent Schedules'!$I$6:$I$122,'Rent Schedules'!$B$6:$B$122,$C74,'Rent Schedules'!$D$6:$D$122,"In effect",'Rent Schedules'!$E$6:$E$122,"&lt;="&amp;EB$6,'Rent Schedules'!$F$6:$F$122,"&gt;="&amp;EB$6),0)</f>
        <v>0</v>
      </c>
      <c r="EC74" s="95">
        <f>IF(EC71=0,'Rent Roll'!$G$11*SUMIFS('Rent Schedules'!$I$6:$I$122,'Rent Schedules'!$B$6:$B$122,$C74,'Rent Schedules'!$D$6:$D$122,"In effect",'Rent Schedules'!$E$6:$E$122,"&lt;="&amp;EC$6,'Rent Schedules'!$F$6:$F$122,"&gt;="&amp;EC$6),0)</f>
        <v>0</v>
      </c>
      <c r="ED74" s="95">
        <f>IF(ED71=0,'Rent Roll'!$G$11*SUMIFS('Rent Schedules'!$I$6:$I$122,'Rent Schedules'!$B$6:$B$122,$C74,'Rent Schedules'!$D$6:$D$122,"In effect",'Rent Schedules'!$E$6:$E$122,"&lt;="&amp;ED$6,'Rent Schedules'!$F$6:$F$122,"&gt;="&amp;ED$6),0)</f>
        <v>0</v>
      </c>
      <c r="EE74" s="95">
        <f>IF(EE71=0,'Rent Roll'!$G$11*SUMIFS('Rent Schedules'!$I$6:$I$122,'Rent Schedules'!$B$6:$B$122,$C74,'Rent Schedules'!$D$6:$D$122,"In effect",'Rent Schedules'!$E$6:$E$122,"&lt;="&amp;EE$6,'Rent Schedules'!$F$6:$F$122,"&gt;="&amp;EE$6),0)</f>
        <v>0</v>
      </c>
      <c r="EF74" s="95">
        <f>IF(EF71=0,'Rent Roll'!$G$11*SUMIFS('Rent Schedules'!$I$6:$I$122,'Rent Schedules'!$B$6:$B$122,$C74,'Rent Schedules'!$D$6:$D$122,"In effect",'Rent Schedules'!$E$6:$E$122,"&lt;="&amp;EF$6,'Rent Schedules'!$F$6:$F$122,"&gt;="&amp;EF$6),0)</f>
        <v>0</v>
      </c>
      <c r="EG74" s="95">
        <f>IF(EG71=0,'Rent Roll'!$G$11*SUMIFS('Rent Schedules'!$I$6:$I$122,'Rent Schedules'!$B$6:$B$122,$C74,'Rent Schedules'!$D$6:$D$122,"In effect",'Rent Schedules'!$E$6:$E$122,"&lt;="&amp;EG$6,'Rent Schedules'!$F$6:$F$122,"&gt;="&amp;EG$6),0)</f>
        <v>0</v>
      </c>
      <c r="EH74" s="95">
        <f>IF(EH71=0,'Rent Roll'!$G$11*SUMIFS('Rent Schedules'!$I$6:$I$122,'Rent Schedules'!$B$6:$B$122,$C74,'Rent Schedules'!$D$6:$D$122,"In effect",'Rent Schedules'!$E$6:$E$122,"&lt;="&amp;EH$6,'Rent Schedules'!$F$6:$F$122,"&gt;="&amp;EH$6),0)</f>
        <v>0</v>
      </c>
      <c r="EI74" s="95">
        <f>IF(EI71=0,'Rent Roll'!$G$11*SUMIFS('Rent Schedules'!$I$6:$I$122,'Rent Schedules'!$B$6:$B$122,$C74,'Rent Schedules'!$D$6:$D$122,"In effect",'Rent Schedules'!$E$6:$E$122,"&lt;="&amp;EI$6,'Rent Schedules'!$F$6:$F$122,"&gt;="&amp;EI$6),0)</f>
        <v>0</v>
      </c>
    </row>
    <row r="75">
      <c r="B75" t="s" s="23">
        <v>394</v>
      </c>
      <c r="C75" t="s" s="118">
        <v>17</v>
      </c>
      <c r="D75" t="s" s="118">
        <v>431</v>
      </c>
      <c r="H75" s="95">
        <f>'Rent Roll'!$G$11*'Rent Roll'!$E$11*H73/12</f>
        <v>0</v>
      </c>
      <c r="I75" s="95">
        <f>'Rent Roll'!$G$11*'Rent Roll'!$E$11*I73/12</f>
        <v>0</v>
      </c>
      <c r="J75" s="95">
        <f>'Rent Roll'!$G$11*'Rent Roll'!$E$11*J73/12</f>
        <v>0</v>
      </c>
      <c r="K75" s="95">
        <f>'Rent Roll'!$G$11*'Rent Roll'!$E$11*K73/12</f>
        <v>0</v>
      </c>
      <c r="L75" s="95">
        <f>'Rent Roll'!$G$11*'Rent Roll'!$E$11*L73/12</f>
        <v>0</v>
      </c>
      <c r="M75" s="95">
        <f>'Rent Roll'!$G$11*'Rent Roll'!$E$11*M73/12</f>
        <v>0</v>
      </c>
      <c r="N75" s="95">
        <f>'Rent Roll'!$G$11*'Rent Roll'!$E$11*N73/12</f>
        <v>0</v>
      </c>
      <c r="O75" s="95">
        <f>'Rent Roll'!$G$11*'Rent Roll'!$E$11*O73/12</f>
        <v>0</v>
      </c>
      <c r="P75" s="95">
        <f>'Rent Roll'!$G$11*'Rent Roll'!$E$11*P73/12</f>
        <v>0</v>
      </c>
      <c r="Q75" s="95">
        <f>'Rent Roll'!$G$11*'Rent Roll'!$E$11*Q73/12</f>
        <v>0</v>
      </c>
      <c r="R75" s="95">
        <f>'Rent Roll'!$G$11*'Rent Roll'!$E$11*R73/12</f>
        <v>0</v>
      </c>
      <c r="S75" s="95">
        <f>'Rent Roll'!$G$11*'Rent Roll'!$E$11*S73/12</f>
        <v>0</v>
      </c>
      <c r="T75" s="95">
        <f>'Rent Roll'!$G$11*'Rent Roll'!$E$11*T73/12</f>
        <v>0</v>
      </c>
      <c r="U75" s="95">
        <f>'Rent Roll'!$G$11*'Rent Roll'!$E$11*U73/12</f>
        <v>0</v>
      </c>
      <c r="V75" s="95">
        <f>'Rent Roll'!$G$11*'Rent Roll'!$E$11*V73/12</f>
        <v>0</v>
      </c>
      <c r="W75" s="95">
        <f>'Rent Roll'!$G$11*'Rent Roll'!$E$11*W73/12</f>
        <v>0</v>
      </c>
      <c r="X75" s="95">
        <f>'Rent Roll'!$G$11*'Rent Roll'!$E$11*X73/12</f>
        <v>0</v>
      </c>
      <c r="Y75" s="95">
        <f>'Rent Roll'!$G$11*'Rent Roll'!$E$11*Y73/12</f>
        <v>0</v>
      </c>
      <c r="Z75" s="95">
        <f>'Rent Roll'!$G$11*'Rent Roll'!$E$11*Z73/12</f>
        <v>0</v>
      </c>
      <c r="AA75" s="95">
        <f>'Rent Roll'!$G$11*'Rent Roll'!$E$11*AA73/12</f>
        <v>0</v>
      </c>
      <c r="AB75" s="95">
        <f>'Rent Roll'!$G$11*'Rent Roll'!$E$11*AB73/12</f>
        <v>0</v>
      </c>
      <c r="AC75" s="95">
        <f>'Rent Roll'!$G$11*'Rent Roll'!$E$11*AC73/12</f>
        <v>0</v>
      </c>
      <c r="AD75" s="95">
        <f>'Rent Roll'!$G$11*'Rent Roll'!$E$11*AD73/12</f>
        <v>0</v>
      </c>
      <c r="AE75" s="95">
        <f>'Rent Roll'!$G$11*'Rent Roll'!$E$11*AE73/12</f>
        <v>0</v>
      </c>
      <c r="AF75" s="95">
        <f>'Rent Roll'!$G$11*'Rent Roll'!$E$11*AF73/12</f>
        <v>0</v>
      </c>
      <c r="AG75" s="95">
        <f>'Rent Roll'!$G$11*'Rent Roll'!$E$11*AG73/12</f>
        <v>0</v>
      </c>
      <c r="AH75" s="95">
        <f>'Rent Roll'!$G$11*'Rent Roll'!$E$11*AH73/12</f>
        <v>0</v>
      </c>
      <c r="AI75" s="95">
        <f>'Rent Roll'!$G$11*'Rent Roll'!$E$11*AI73/12</f>
        <v>0</v>
      </c>
      <c r="AJ75" s="95">
        <f>'Rent Roll'!$G$11*'Rent Roll'!$E$11*AJ73/12</f>
        <v>0</v>
      </c>
      <c r="AK75" s="95">
        <f>'Rent Roll'!$G$11*'Rent Roll'!$E$11*AK73/12</f>
        <v>0</v>
      </c>
      <c r="AL75" s="95">
        <f>'Rent Roll'!$G$11*'Rent Roll'!$E$11*AL73/12</f>
        <v>0</v>
      </c>
      <c r="AM75" s="95">
        <f>'Rent Roll'!$G$11*'Rent Roll'!$E$11*AM73/12</f>
        <v>0</v>
      </c>
      <c r="AN75" s="95">
        <f>'Rent Roll'!$G$11*'Rent Roll'!$E$11*AN73/12</f>
        <v>0</v>
      </c>
      <c r="AO75" s="95">
        <f>'Rent Roll'!$G$11*'Rent Roll'!$E$11*AO73/12</f>
        <v>0</v>
      </c>
      <c r="AP75" s="95">
        <f>'Rent Roll'!$G$11*'Rent Roll'!$E$11*AP73/12</f>
        <v>0</v>
      </c>
      <c r="AQ75" s="95">
        <f>'Rent Roll'!$G$11*'Rent Roll'!$E$11*AQ73/12</f>
        <v>0</v>
      </c>
      <c r="AR75" s="95">
        <f>'Rent Roll'!$G$11*'Rent Roll'!$E$11*AR73/12</f>
        <v>0</v>
      </c>
      <c r="AS75" s="95">
        <f>'Rent Roll'!$G$11*'Rent Roll'!$E$11*AS73/12</f>
        <v>0</v>
      </c>
      <c r="AT75" s="95">
        <f>'Rent Roll'!$G$11*'Rent Roll'!$E$11*AT73/12</f>
        <v>0</v>
      </c>
      <c r="AU75" s="95">
        <f>'Rent Roll'!$G$11*'Rent Roll'!$E$11*AU73/12</f>
        <v>0</v>
      </c>
      <c r="AV75" s="95">
        <f>'Rent Roll'!$G$11*'Rent Roll'!$E$11*AV73/12</f>
        <v>0</v>
      </c>
      <c r="AW75" s="95">
        <f>'Rent Roll'!$G$11*'Rent Roll'!$E$11*AW73/12</f>
        <v>0</v>
      </c>
      <c r="AX75" s="95">
        <f>'Rent Roll'!$G$11*'Rent Roll'!$E$11*AX73/12</f>
        <v>0</v>
      </c>
      <c r="AY75" s="95">
        <f>'Rent Roll'!$G$11*'Rent Roll'!$E$11*AY73/12</f>
        <v>0</v>
      </c>
      <c r="AZ75" s="95">
        <f>'Rent Roll'!$G$11*'Rent Roll'!$E$11*AZ73/12</f>
        <v>0</v>
      </c>
      <c r="BA75" s="95">
        <f>'Rent Roll'!$G$11*'Rent Roll'!$E$11*BA73/12</f>
        <v>0</v>
      </c>
      <c r="BB75" s="95">
        <f>'Rent Roll'!$G$11*'Rent Roll'!$E$11*BB73/12</f>
        <v>0</v>
      </c>
      <c r="BC75" s="95">
        <f>'Rent Roll'!$G$11*'Rent Roll'!$E$11*BC73/12</f>
        <v>0</v>
      </c>
      <c r="BD75" s="95">
        <f>'Rent Roll'!$G$11*'Rent Roll'!$E$11*BD73/12</f>
        <v>0</v>
      </c>
      <c r="BE75" s="95">
        <f>'Rent Roll'!$G$11*'Rent Roll'!$E$11*BE73/12</f>
        <v>0</v>
      </c>
      <c r="BF75" s="95">
        <f>'Rent Roll'!$G$11*'Rent Roll'!$E$11*BF73/12</f>
        <v>0</v>
      </c>
      <c r="BG75" s="95">
        <f>'Rent Roll'!$G$11*'Rent Roll'!$E$11*BG73/12</f>
        <v>0</v>
      </c>
      <c r="BH75" s="95">
        <f>'Rent Roll'!$G$11*'Rent Roll'!$E$11*BH73/12</f>
        <v>0</v>
      </c>
      <c r="BI75" s="95">
        <f>'Rent Roll'!$G$11*'Rent Roll'!$E$11*BI73/12</f>
        <v>0</v>
      </c>
      <c r="BJ75" s="95">
        <f>'Rent Roll'!$G$11*'Rent Roll'!$E$11*BJ73/12</f>
        <v>0</v>
      </c>
      <c r="BK75" s="95">
        <f>'Rent Roll'!$G$11*'Rent Roll'!$E$11*BK73/12</f>
        <v>0</v>
      </c>
      <c r="BL75" s="95">
        <f>'Rent Roll'!$G$11*'Rent Roll'!$E$11*BL73/12</f>
        <v>0</v>
      </c>
      <c r="BM75" s="95">
        <f>'Rent Roll'!$G$11*'Rent Roll'!$E$11*BM73/12</f>
        <v>0</v>
      </c>
      <c r="BN75" s="95">
        <f>'Rent Roll'!$G$11*'Rent Roll'!$E$11*BN73/12</f>
        <v>0</v>
      </c>
      <c r="BO75" s="95">
        <f>'Rent Roll'!$G$11*'Rent Roll'!$E$11*BO73/12</f>
        <v>0</v>
      </c>
      <c r="BP75" s="95">
        <f>'Rent Roll'!$G$11*'Rent Roll'!$E$11*BP73/12</f>
        <v>0</v>
      </c>
      <c r="BQ75" s="95">
        <f>'Rent Roll'!$G$11*'Rent Roll'!$E$11*BQ73/12</f>
        <v>12976.9139877142</v>
      </c>
      <c r="BR75" s="95">
        <f>'Rent Roll'!$G$11*'Rent Roll'!$E$11*BR73/12</f>
        <v>12976.9139877142</v>
      </c>
      <c r="BS75" s="95">
        <f>'Rent Roll'!$G$11*'Rent Roll'!$E$11*BS73/12</f>
        <v>12976.9139877142</v>
      </c>
      <c r="BT75" s="95">
        <f>'Rent Roll'!$G$11*'Rent Roll'!$E$11*BT73/12</f>
        <v>12976.9139877142</v>
      </c>
      <c r="BU75" s="95">
        <f>'Rent Roll'!$G$11*'Rent Roll'!$E$11*BU73/12</f>
        <v>12976.9139877142</v>
      </c>
      <c r="BV75" s="95">
        <f>'Rent Roll'!$G$11*'Rent Roll'!$E$11*BV73/12</f>
        <v>12976.9139877142</v>
      </c>
      <c r="BW75" s="95">
        <f>'Rent Roll'!$G$11*'Rent Roll'!$E$11*BW73/12</f>
        <v>12976.9139877142</v>
      </c>
      <c r="BX75" s="95">
        <f>'Rent Roll'!$G$11*'Rent Roll'!$E$11*BX73/12</f>
        <v>12976.9139877142</v>
      </c>
      <c r="BY75" s="95">
        <f>'Rent Roll'!$G$11*'Rent Roll'!$E$11*BY73/12</f>
        <v>12976.9139877142</v>
      </c>
      <c r="BZ75" s="95">
        <f>'Rent Roll'!$G$11*'Rent Roll'!$E$11*BZ73/12</f>
        <v>12976.9139877142</v>
      </c>
      <c r="CA75" s="95">
        <f>'Rent Roll'!$G$11*'Rent Roll'!$E$11*CA73/12</f>
        <v>12976.9139877142</v>
      </c>
      <c r="CB75" s="95">
        <f>'Rent Roll'!$G$11*'Rent Roll'!$E$11*CB73/12</f>
        <v>12976.9139877142</v>
      </c>
      <c r="CC75" s="95">
        <f>'Rent Roll'!$G$11*'Rent Roll'!$E$11*CC73/12</f>
        <v>12976.9139877142</v>
      </c>
      <c r="CD75" s="95">
        <f>'Rent Roll'!$G$11*'Rent Roll'!$E$11*CD73/12</f>
        <v>12976.9139877142</v>
      </c>
      <c r="CE75" s="95">
        <f>'Rent Roll'!$G$11*'Rent Roll'!$E$11*CE73/12</f>
        <v>13431.105977284196</v>
      </c>
      <c r="CF75" s="95">
        <f>'Rent Roll'!$G$11*'Rent Roll'!$E$11*CF73/12</f>
        <v>13431.105977284196</v>
      </c>
      <c r="CG75" s="95">
        <f>'Rent Roll'!$G$11*'Rent Roll'!$E$11*CG73/12</f>
        <v>13431.105977284196</v>
      </c>
      <c r="CH75" s="95">
        <f>'Rent Roll'!$G$11*'Rent Roll'!$E$11*CH73/12</f>
        <v>13431.105977284196</v>
      </c>
      <c r="CI75" s="95">
        <f>'Rent Roll'!$G$11*'Rent Roll'!$E$11*CI73/12</f>
        <v>13431.105977284196</v>
      </c>
      <c r="CJ75" s="95">
        <f>'Rent Roll'!$G$11*'Rent Roll'!$E$11*CJ73/12</f>
        <v>13431.105977284196</v>
      </c>
      <c r="CK75" s="95">
        <f>'Rent Roll'!$G$11*'Rent Roll'!$E$11*CK73/12</f>
        <v>13431.105977284196</v>
      </c>
      <c r="CL75" s="95">
        <f>'Rent Roll'!$G$11*'Rent Roll'!$E$11*CL73/12</f>
        <v>13431.105977284196</v>
      </c>
      <c r="CM75" s="95">
        <f>'Rent Roll'!$G$11*'Rent Roll'!$E$11*CM73/12</f>
        <v>13431.105977284196</v>
      </c>
      <c r="CN75" s="95">
        <f>'Rent Roll'!$G$11*'Rent Roll'!$E$11*CN73/12</f>
        <v>13431.105977284196</v>
      </c>
      <c r="CO75" s="95">
        <f>'Rent Roll'!$G$11*'Rent Roll'!$E$11*CO73/12</f>
        <v>13431.105977284196</v>
      </c>
      <c r="CP75" s="95">
        <f>'Rent Roll'!$G$11*'Rent Roll'!$E$11*CP73/12</f>
        <v>13431.105977284196</v>
      </c>
      <c r="CQ75" s="95">
        <f>'Rent Roll'!$G$11*'Rent Roll'!$E$11*CQ73/12</f>
        <v>13901.194686489143</v>
      </c>
      <c r="CR75" s="95">
        <f>'Rent Roll'!$G$11*'Rent Roll'!$E$11*CR73/12</f>
        <v>13901.194686489143</v>
      </c>
      <c r="CS75" s="95">
        <f>'Rent Roll'!$G$11*'Rent Roll'!$E$11*CS73/12</f>
        <v>13901.194686489143</v>
      </c>
      <c r="CT75" s="95">
        <f>'Rent Roll'!$G$11*'Rent Roll'!$E$11*CT73/12</f>
        <v>13901.194686489143</v>
      </c>
      <c r="CU75" s="95">
        <f>'Rent Roll'!$G$11*'Rent Roll'!$E$11*CU73/12</f>
        <v>13901.194686489143</v>
      </c>
      <c r="CV75" s="95">
        <f>'Rent Roll'!$G$11*'Rent Roll'!$E$11*CV73/12</f>
        <v>13901.194686489143</v>
      </c>
      <c r="CW75" s="95">
        <f>'Rent Roll'!$G$11*'Rent Roll'!$E$11*CW73/12</f>
        <v>13901.194686489143</v>
      </c>
      <c r="CX75" s="95">
        <f>'Rent Roll'!$G$11*'Rent Roll'!$E$11*CX73/12</f>
        <v>13901.194686489143</v>
      </c>
      <c r="CY75" s="95">
        <f>'Rent Roll'!$G$11*'Rent Roll'!$E$11*CY73/12</f>
        <v>13901.194686489143</v>
      </c>
      <c r="CZ75" s="95">
        <f>'Rent Roll'!$G$11*'Rent Roll'!$E$11*CZ73/12</f>
        <v>13901.194686489143</v>
      </c>
      <c r="DA75" s="95">
        <f>'Rent Roll'!$G$11*'Rent Roll'!$E$11*DA73/12</f>
        <v>13901.194686489143</v>
      </c>
      <c r="DB75" s="95">
        <f>'Rent Roll'!$G$11*'Rent Roll'!$E$11*DB73/12</f>
        <v>13901.194686489143</v>
      </c>
      <c r="DC75" s="95">
        <f>'Rent Roll'!$G$11*'Rent Roll'!$E$11*DC73/12</f>
        <v>14387.73650051626</v>
      </c>
      <c r="DD75" s="95">
        <f>'Rent Roll'!$G$11*'Rent Roll'!$E$11*DD73/12</f>
        <v>14387.73650051626</v>
      </c>
      <c r="DE75" s="95">
        <f>'Rent Roll'!$G$11*'Rent Roll'!$E$11*DE73/12</f>
        <v>14387.73650051626</v>
      </c>
      <c r="DF75" s="95">
        <f>'Rent Roll'!$G$11*'Rent Roll'!$E$11*DF73/12</f>
        <v>14387.73650051626</v>
      </c>
      <c r="DG75" s="95">
        <f>'Rent Roll'!$G$11*'Rent Roll'!$E$11*DG73/12</f>
        <v>14387.73650051626</v>
      </c>
      <c r="DH75" s="95">
        <f>'Rent Roll'!$G$11*'Rent Roll'!$E$11*DH73/12</f>
        <v>14387.73650051626</v>
      </c>
      <c r="DI75" s="95">
        <f>'Rent Roll'!$G$11*'Rent Roll'!$E$11*DI73/12</f>
        <v>14387.73650051626</v>
      </c>
      <c r="DJ75" s="95">
        <f>'Rent Roll'!$G$11*'Rent Roll'!$E$11*DJ73/12</f>
        <v>14387.73650051626</v>
      </c>
      <c r="DK75" s="95">
        <f>'Rent Roll'!$G$11*'Rent Roll'!$E$11*DK73/12</f>
        <v>14387.73650051626</v>
      </c>
      <c r="DL75" s="95">
        <f>'Rent Roll'!$G$11*'Rent Roll'!$E$11*DL73/12</f>
        <v>14387.73650051626</v>
      </c>
      <c r="DM75" s="95">
        <f>'Rent Roll'!$G$11*'Rent Roll'!$E$11*DM73/12</f>
        <v>14387.73650051626</v>
      </c>
      <c r="DN75" s="95">
        <f>'Rent Roll'!$G$11*'Rent Roll'!$E$11*DN73/12</f>
        <v>14387.73650051626</v>
      </c>
      <c r="DO75" s="95">
        <f>'Rent Roll'!$G$11*'Rent Roll'!$E$11*DO73/12</f>
        <v>14891.30727803433</v>
      </c>
      <c r="DP75" s="95">
        <f>'Rent Roll'!$G$11*'Rent Roll'!$E$11*DP73/12</f>
        <v>14891.30727803433</v>
      </c>
      <c r="DQ75" s="95">
        <f>'Rent Roll'!$G$11*'Rent Roll'!$E$11*DQ73/12</f>
        <v>14891.30727803433</v>
      </c>
      <c r="DR75" s="95">
        <f>'Rent Roll'!$G$11*'Rent Roll'!$E$11*DR73/12</f>
        <v>14891.30727803433</v>
      </c>
      <c r="DS75" s="95">
        <f>'Rent Roll'!$G$11*'Rent Roll'!$E$11*DS73/12</f>
        <v>14891.30727803433</v>
      </c>
      <c r="DT75" s="95">
        <f>'Rent Roll'!$G$11*'Rent Roll'!$E$11*DT73/12</f>
        <v>14891.30727803433</v>
      </c>
      <c r="DU75" s="95">
        <f>'Rent Roll'!$G$11*'Rent Roll'!$E$11*DU73/12</f>
        <v>14891.30727803433</v>
      </c>
      <c r="DV75" s="95">
        <f>'Rent Roll'!$G$11*'Rent Roll'!$E$11*DV73/12</f>
        <v>14891.30727803433</v>
      </c>
      <c r="DW75" s="95">
        <f>'Rent Roll'!$G$11*'Rent Roll'!$E$11*DW73/12</f>
        <v>14891.30727803433</v>
      </c>
      <c r="DX75" s="95">
        <f>'Rent Roll'!$G$11*'Rent Roll'!$E$11*DX73/12</f>
        <v>14891.30727803433</v>
      </c>
      <c r="DY75" s="95">
        <f>'Rent Roll'!$G$11*'Rent Roll'!$E$11*DY73/12</f>
        <v>14891.30727803433</v>
      </c>
      <c r="DZ75" s="95">
        <f>'Rent Roll'!$G$11*'Rent Roll'!$E$11*DZ73/12</f>
        <v>14891.30727803433</v>
      </c>
      <c r="EA75" s="95">
        <f>'Rent Roll'!$G$11*'Rent Roll'!$E$11*EA73/12</f>
        <v>15589.430000391818</v>
      </c>
      <c r="EB75" s="95">
        <f>'Rent Roll'!$G$11*'Rent Roll'!$E$11*EB73/12</f>
        <v>15589.430000391818</v>
      </c>
      <c r="EC75" s="95">
        <f>'Rent Roll'!$G$11*'Rent Roll'!$E$11*EC73/12</f>
        <v>15589.430000391818</v>
      </c>
      <c r="ED75" s="95">
        <f>'Rent Roll'!$G$11*'Rent Roll'!$E$11*ED73/12</f>
        <v>15589.430000391818</v>
      </c>
      <c r="EE75" s="95">
        <f>'Rent Roll'!$G$11*'Rent Roll'!$E$11*EE73/12</f>
        <v>15589.430000391818</v>
      </c>
      <c r="EF75" s="95">
        <f>'Rent Roll'!$G$11*'Rent Roll'!$E$11*EF73/12</f>
        <v>15589.430000391818</v>
      </c>
      <c r="EG75" s="95">
        <f>'Rent Roll'!$G$11*'Rent Roll'!$E$11*EG73/12</f>
        <v>15589.430000391818</v>
      </c>
      <c r="EH75" s="95">
        <f>'Rent Roll'!$G$11*'Rent Roll'!$E$11*EH73/12</f>
        <v>15589.430000391818</v>
      </c>
      <c r="EI75" s="95">
        <f>'Rent Roll'!$G$11*'Rent Roll'!$E$11*EI73/12</f>
        <v>15589.430000391818</v>
      </c>
    </row>
    <row r="76">
      <c r="B76" t="s" s="23">
        <v>395</v>
      </c>
      <c r="C76" t="s" s="118">
        <v>17</v>
      </c>
      <c r="D76" t="s" s="118">
        <v>432</v>
      </c>
      <c r="H76" s="82">
        <f>IF(AND(H71&gt;=1,H71&lt;=3,H72&lt;0),-H75,0)</f>
        <v>0</v>
      </c>
      <c r="I76" s="82">
        <f>IF(AND(I71&gt;=1,I71&lt;=3,I72&lt;0),-I75,0)</f>
        <v>0</v>
      </c>
      <c r="J76" s="82">
        <f>IF(AND(J71&gt;=1,J71&lt;=3,J72&lt;0),-J75,0)</f>
        <v>0</v>
      </c>
      <c r="K76" s="82">
        <f>IF(AND(K71&gt;=1,K71&lt;=3,K72&lt;0),-K75,0)</f>
        <v>0</v>
      </c>
      <c r="L76" s="82">
        <f>IF(AND(L71&gt;=1,L71&lt;=3,L72&lt;0),-L75,0)</f>
        <v>0</v>
      </c>
      <c r="M76" s="82">
        <f>IF(AND(M71&gt;=1,M71&lt;=3,M72&lt;0),-M75,0)</f>
        <v>0</v>
      </c>
      <c r="N76" s="82">
        <f>IF(AND(N71&gt;=1,N71&lt;=3,N72&lt;0),-N75,0)</f>
        <v>0</v>
      </c>
      <c r="O76" s="82">
        <f>IF(AND(O71&gt;=1,O71&lt;=3,O72&lt;0),-O75,0)</f>
        <v>0</v>
      </c>
      <c r="P76" s="82">
        <f>IF(AND(P71&gt;=1,P71&lt;=3,P72&lt;0),-P75,0)</f>
        <v>0</v>
      </c>
      <c r="Q76" s="82">
        <f>IF(AND(Q71&gt;=1,Q71&lt;=3,Q72&lt;0),-Q75,0)</f>
        <v>0</v>
      </c>
      <c r="R76" s="82">
        <f>IF(AND(R71&gt;=1,R71&lt;=3,R72&lt;0),-R75,0)</f>
        <v>0</v>
      </c>
      <c r="S76" s="82">
        <f>IF(AND(S71&gt;=1,S71&lt;=3,S72&lt;0),-S75,0)</f>
        <v>0</v>
      </c>
      <c r="T76" s="82">
        <f>IF(AND(T71&gt;=1,T71&lt;=3,T72&lt;0),-T75,0)</f>
        <v>0</v>
      </c>
      <c r="U76" s="82">
        <f>IF(AND(U71&gt;=1,U71&lt;=3,U72&lt;0),-U75,0)</f>
        <v>0</v>
      </c>
      <c r="V76" s="82">
        <f>IF(AND(V71&gt;=1,V71&lt;=3,V72&lt;0),-V75,0)</f>
        <v>0</v>
      </c>
      <c r="W76" s="82">
        <f>IF(AND(W71&gt;=1,W71&lt;=3,W72&lt;0),-W75,0)</f>
        <v>0</v>
      </c>
      <c r="X76" s="82">
        <f>IF(AND(X71&gt;=1,X71&lt;=3,X72&lt;0),-X75,0)</f>
        <v>0</v>
      </c>
      <c r="Y76" s="82">
        <f>IF(AND(Y71&gt;=1,Y71&lt;=3,Y72&lt;0),-Y75,0)</f>
        <v>0</v>
      </c>
      <c r="Z76" s="82">
        <f>IF(AND(Z71&gt;=1,Z71&lt;=3,Z72&lt;0),-Z75,0)</f>
        <v>0</v>
      </c>
      <c r="AA76" s="82">
        <f>IF(AND(AA71&gt;=1,AA71&lt;=3,AA72&lt;0),-AA75,0)</f>
        <v>0</v>
      </c>
      <c r="AB76" s="82">
        <f>IF(AND(AB71&gt;=1,AB71&lt;=3,AB72&lt;0),-AB75,0)</f>
        <v>0</v>
      </c>
      <c r="AC76" s="82">
        <f>IF(AND(AC71&gt;=1,AC71&lt;=3,AC72&lt;0),-AC75,0)</f>
        <v>0</v>
      </c>
      <c r="AD76" s="82">
        <f>IF(AND(AD71&gt;=1,AD71&lt;=3,AD72&lt;0),-AD75,0)</f>
        <v>0</v>
      </c>
      <c r="AE76" s="82">
        <f>IF(AND(AE71&gt;=1,AE71&lt;=3,AE72&lt;0),-AE75,0)</f>
        <v>0</v>
      </c>
      <c r="AF76" s="82">
        <f>IF(AND(AF71&gt;=1,AF71&lt;=3,AF72&lt;0),-AF75,0)</f>
        <v>0</v>
      </c>
      <c r="AG76" s="82">
        <f>IF(AND(AG71&gt;=1,AG71&lt;=3,AG72&lt;0),-AG75,0)</f>
        <v>0</v>
      </c>
      <c r="AH76" s="82">
        <f>IF(AND(AH71&gt;=1,AH71&lt;=3,AH72&lt;0),-AH75,0)</f>
        <v>0</v>
      </c>
      <c r="AI76" s="82">
        <f>IF(AND(AI71&gt;=1,AI71&lt;=3,AI72&lt;0),-AI75,0)</f>
        <v>0</v>
      </c>
      <c r="AJ76" s="82">
        <f>IF(AND(AJ71&gt;=1,AJ71&lt;=3,AJ72&lt;0),-AJ75,0)</f>
        <v>0</v>
      </c>
      <c r="AK76" s="82">
        <f>IF(AND(AK71&gt;=1,AK71&lt;=3,AK72&lt;0),-AK75,0)</f>
        <v>0</v>
      </c>
      <c r="AL76" s="82">
        <f>IF(AND(AL71&gt;=1,AL71&lt;=3,AL72&lt;0),-AL75,0)</f>
        <v>0</v>
      </c>
      <c r="AM76" s="82">
        <f>IF(AND(AM71&gt;=1,AM71&lt;=3,AM72&lt;0),-AM75,0)</f>
        <v>0</v>
      </c>
      <c r="AN76" s="82">
        <f>IF(AND(AN71&gt;=1,AN71&lt;=3,AN72&lt;0),-AN75,0)</f>
        <v>0</v>
      </c>
      <c r="AO76" s="82">
        <f>IF(AND(AO71&gt;=1,AO71&lt;=3,AO72&lt;0),-AO75,0)</f>
        <v>0</v>
      </c>
      <c r="AP76" s="82">
        <f>IF(AND(AP71&gt;=1,AP71&lt;=3,AP72&lt;0),-AP75,0)</f>
        <v>0</v>
      </c>
      <c r="AQ76" s="82">
        <f>IF(AND(AQ71&gt;=1,AQ71&lt;=3,AQ72&lt;0),-AQ75,0)</f>
        <v>0</v>
      </c>
      <c r="AR76" s="82">
        <f>IF(AND(AR71&gt;=1,AR71&lt;=3,AR72&lt;0),-AR75,0)</f>
        <v>0</v>
      </c>
      <c r="AS76" s="82">
        <f>IF(AND(AS71&gt;=1,AS71&lt;=3,AS72&lt;0),-AS75,0)</f>
        <v>0</v>
      </c>
      <c r="AT76" s="82">
        <f>IF(AND(AT71&gt;=1,AT71&lt;=3,AT72&lt;0),-AT75,0)</f>
        <v>0</v>
      </c>
      <c r="AU76" s="82">
        <f>IF(AND(AU71&gt;=1,AU71&lt;=3,AU72&lt;0),-AU75,0)</f>
        <v>0</v>
      </c>
      <c r="AV76" s="82">
        <f>IF(AND(AV71&gt;=1,AV71&lt;=3,AV72&lt;0),-AV75,0)</f>
        <v>0</v>
      </c>
      <c r="AW76" s="82">
        <f>IF(AND(AW71&gt;=1,AW71&lt;=3,AW72&lt;0),-AW75,0)</f>
        <v>0</v>
      </c>
      <c r="AX76" s="82">
        <f>IF(AND(AX71&gt;=1,AX71&lt;=3,AX72&lt;0),-AX75,0)</f>
        <v>0</v>
      </c>
      <c r="AY76" s="82">
        <f>IF(AND(AY71&gt;=1,AY71&lt;=3,AY72&lt;0),-AY75,0)</f>
        <v>0</v>
      </c>
      <c r="AZ76" s="82">
        <f>IF(AND(AZ71&gt;=1,AZ71&lt;=3,AZ72&lt;0),-AZ75,0)</f>
        <v>0</v>
      </c>
      <c r="BA76" s="82">
        <f>IF(AND(BA71&gt;=1,BA71&lt;=3,BA72&lt;0),-BA75,0)</f>
        <v>0</v>
      </c>
      <c r="BB76" s="82">
        <f>IF(AND(BB71&gt;=1,BB71&lt;=3,BB72&lt;0),-BB75,0)</f>
        <v>0</v>
      </c>
      <c r="BC76" s="82">
        <f>IF(AND(BC71&gt;=1,BC71&lt;=3,BC72&lt;0),-BC75,0)</f>
        <v>0</v>
      </c>
      <c r="BD76" s="82">
        <f>IF(AND(BD71&gt;=1,BD71&lt;=3,BD72&lt;0),-BD75,0)</f>
        <v>0</v>
      </c>
      <c r="BE76" s="82">
        <f>IF(AND(BE71&gt;=1,BE71&lt;=3,BE72&lt;0),-BE75,0)</f>
        <v>0</v>
      </c>
      <c r="BF76" s="82">
        <f>IF(AND(BF71&gt;=1,BF71&lt;=3,BF72&lt;0),-BF75,0)</f>
        <v>0</v>
      </c>
      <c r="BG76" s="82">
        <f>IF(AND(BG71&gt;=1,BG71&lt;=3,BG72&lt;0),-BG75,0)</f>
        <v>0</v>
      </c>
      <c r="BH76" s="82">
        <f>IF(AND(BH71&gt;=1,BH71&lt;=3,BH72&lt;0),-BH75,0)</f>
        <v>0</v>
      </c>
      <c r="BI76" s="82">
        <f>IF(AND(BI71&gt;=1,BI71&lt;=3,BI72&lt;0),-BI75,0)</f>
        <v>0</v>
      </c>
      <c r="BJ76" s="82">
        <f>IF(AND(BJ71&gt;=1,BJ71&lt;=3,BJ72&lt;0),-BJ75,0)</f>
        <v>0</v>
      </c>
      <c r="BK76" s="82">
        <f>IF(AND(BK71&gt;=1,BK71&lt;=3,BK72&lt;0),-BK75,0)</f>
        <v>0</v>
      </c>
      <c r="BL76" s="82">
        <f>IF(AND(BL71&gt;=1,BL71&lt;=3,BL72&lt;0),-BL75,0)</f>
        <v>0</v>
      </c>
      <c r="BM76" s="82">
        <f>IF(AND(BM71&gt;=1,BM71&lt;=3,BM72&lt;0),-BM75,0)</f>
        <v>0</v>
      </c>
      <c r="BN76" s="82">
        <f>IF(AND(BN71&gt;=1,BN71&lt;=3,BN72&lt;0),-BN75,0)</f>
        <v>0</v>
      </c>
      <c r="BO76" s="82">
        <f>IF(AND(BO71&gt;=1,BO71&lt;=3,BO72&lt;0),-BO75,0)</f>
        <v>0</v>
      </c>
      <c r="BP76" s="82">
        <f>IF(AND(BP71&gt;=1,BP71&lt;=3,BP72&lt;0),-BP75,0)</f>
        <v>0</v>
      </c>
      <c r="BQ76" s="82">
        <f>IF(AND(BQ71&gt;=1,BQ71&lt;=3,BQ72&lt;0),-BQ75,0)</f>
        <v>-12976.9139877142</v>
      </c>
      <c r="BR76" s="82">
        <f>IF(AND(BR71&gt;=1,BR71&lt;=3,BR72&lt;0),-BR75,0)</f>
        <v>-12976.9139877142</v>
      </c>
      <c r="BS76" s="82">
        <f>IF(AND(BS71&gt;=1,BS71&lt;=3,BS72&lt;0),-BS75,0)</f>
        <v>0</v>
      </c>
      <c r="BT76" s="82">
        <f>IF(AND(BT71&gt;=1,BT71&lt;=3,BT72&lt;0),-BT75,0)</f>
        <v>0</v>
      </c>
      <c r="BU76" s="82">
        <f>IF(AND(BU71&gt;=1,BU71&lt;=3,BU72&lt;0),-BU75,0)</f>
        <v>0</v>
      </c>
      <c r="BV76" s="82">
        <f>IF(AND(BV71&gt;=1,BV71&lt;=3,BV72&lt;0),-BV75,0)</f>
        <v>0</v>
      </c>
      <c r="BW76" s="82">
        <f>IF(AND(BW71&gt;=1,BW71&lt;=3,BW72&lt;0),-BW75,0)</f>
        <v>0</v>
      </c>
      <c r="BX76" s="82">
        <f>IF(AND(BX71&gt;=1,BX71&lt;=3,BX72&lt;0),-BX75,0)</f>
        <v>0</v>
      </c>
      <c r="BY76" s="82">
        <f>IF(AND(BY71&gt;=1,BY71&lt;=3,BY72&lt;0),-BY75,0)</f>
        <v>0</v>
      </c>
      <c r="BZ76" s="82">
        <f>IF(AND(BZ71&gt;=1,BZ71&lt;=3,BZ72&lt;0),-BZ75,0)</f>
        <v>0</v>
      </c>
      <c r="CA76" s="82">
        <f>IF(AND(CA71&gt;=1,CA71&lt;=3,CA72&lt;0),-CA75,0)</f>
        <v>0</v>
      </c>
      <c r="CB76" s="82">
        <f>IF(AND(CB71&gt;=1,CB71&lt;=3,CB72&lt;0),-CB75,0)</f>
        <v>0</v>
      </c>
      <c r="CC76" s="82">
        <f>IF(AND(CC71&gt;=1,CC71&lt;=3,CC72&lt;0),-CC75,0)</f>
        <v>0</v>
      </c>
      <c r="CD76" s="82">
        <f>IF(AND(CD71&gt;=1,CD71&lt;=3,CD72&lt;0),-CD75,0)</f>
        <v>0</v>
      </c>
      <c r="CE76" s="82">
        <f>IF(AND(CE71&gt;=1,CE71&lt;=3,CE72&lt;0),-CE75,0)</f>
        <v>0</v>
      </c>
      <c r="CF76" s="82">
        <f>IF(AND(CF71&gt;=1,CF71&lt;=3,CF72&lt;0),-CF75,0)</f>
        <v>0</v>
      </c>
      <c r="CG76" s="82">
        <f>IF(AND(CG71&gt;=1,CG71&lt;=3,CG72&lt;0),-CG75,0)</f>
        <v>0</v>
      </c>
      <c r="CH76" s="82">
        <f>IF(AND(CH71&gt;=1,CH71&lt;=3,CH72&lt;0),-CH75,0)</f>
        <v>0</v>
      </c>
      <c r="CI76" s="82">
        <f>IF(AND(CI71&gt;=1,CI71&lt;=3,CI72&lt;0),-CI75,0)</f>
        <v>0</v>
      </c>
      <c r="CJ76" s="82">
        <f>IF(AND(CJ71&gt;=1,CJ71&lt;=3,CJ72&lt;0),-CJ75,0)</f>
        <v>0</v>
      </c>
      <c r="CK76" s="82">
        <f>IF(AND(CK71&gt;=1,CK71&lt;=3,CK72&lt;0),-CK75,0)</f>
        <v>0</v>
      </c>
      <c r="CL76" s="82">
        <f>IF(AND(CL71&gt;=1,CL71&lt;=3,CL72&lt;0),-CL75,0)</f>
        <v>0</v>
      </c>
      <c r="CM76" s="82">
        <f>IF(AND(CM71&gt;=1,CM71&lt;=3,CM72&lt;0),-CM75,0)</f>
        <v>0</v>
      </c>
      <c r="CN76" s="82">
        <f>IF(AND(CN71&gt;=1,CN71&lt;=3,CN72&lt;0),-CN75,0)</f>
        <v>0</v>
      </c>
      <c r="CO76" s="82">
        <f>IF(AND(CO71&gt;=1,CO71&lt;=3,CO72&lt;0),-CO75,0)</f>
        <v>0</v>
      </c>
      <c r="CP76" s="82">
        <f>IF(AND(CP71&gt;=1,CP71&lt;=3,CP72&lt;0),-CP75,0)</f>
        <v>0</v>
      </c>
      <c r="CQ76" s="82">
        <f>IF(AND(CQ71&gt;=1,CQ71&lt;=3,CQ72&lt;0),-CQ75,0)</f>
        <v>0</v>
      </c>
      <c r="CR76" s="82">
        <f>IF(AND(CR71&gt;=1,CR71&lt;=3,CR72&lt;0),-CR75,0)</f>
        <v>0</v>
      </c>
      <c r="CS76" s="82">
        <f>IF(AND(CS71&gt;=1,CS71&lt;=3,CS72&lt;0),-CS75,0)</f>
        <v>0</v>
      </c>
      <c r="CT76" s="82">
        <f>IF(AND(CT71&gt;=1,CT71&lt;=3,CT72&lt;0),-CT75,0)</f>
        <v>0</v>
      </c>
      <c r="CU76" s="82">
        <f>IF(AND(CU71&gt;=1,CU71&lt;=3,CU72&lt;0),-CU75,0)</f>
        <v>0</v>
      </c>
      <c r="CV76" s="82">
        <f>IF(AND(CV71&gt;=1,CV71&lt;=3,CV72&lt;0),-CV75,0)</f>
        <v>0</v>
      </c>
      <c r="CW76" s="82">
        <f>IF(AND(CW71&gt;=1,CW71&lt;=3,CW72&lt;0),-CW75,0)</f>
        <v>0</v>
      </c>
      <c r="CX76" s="82">
        <f>IF(AND(CX71&gt;=1,CX71&lt;=3,CX72&lt;0),-CX75,0)</f>
        <v>0</v>
      </c>
      <c r="CY76" s="82">
        <f>IF(AND(CY71&gt;=1,CY71&lt;=3,CY72&lt;0),-CY75,0)</f>
        <v>0</v>
      </c>
      <c r="CZ76" s="82">
        <f>IF(AND(CZ71&gt;=1,CZ71&lt;=3,CZ72&lt;0),-CZ75,0)</f>
        <v>0</v>
      </c>
      <c r="DA76" s="82">
        <f>IF(AND(DA71&gt;=1,DA71&lt;=3,DA72&lt;0),-DA75,0)</f>
        <v>0</v>
      </c>
      <c r="DB76" s="82">
        <f>IF(AND(DB71&gt;=1,DB71&lt;=3,DB72&lt;0),-DB75,0)</f>
        <v>0</v>
      </c>
      <c r="DC76" s="82">
        <f>IF(AND(DC71&gt;=1,DC71&lt;=3,DC72&lt;0),-DC75,0)</f>
        <v>0</v>
      </c>
      <c r="DD76" s="82">
        <f>IF(AND(DD71&gt;=1,DD71&lt;=3,DD72&lt;0),-DD75,0)</f>
        <v>0</v>
      </c>
      <c r="DE76" s="82">
        <f>IF(AND(DE71&gt;=1,DE71&lt;=3,DE72&lt;0),-DE75,0)</f>
        <v>0</v>
      </c>
      <c r="DF76" s="82">
        <f>IF(AND(DF71&gt;=1,DF71&lt;=3,DF72&lt;0),-DF75,0)</f>
        <v>0</v>
      </c>
      <c r="DG76" s="82">
        <f>IF(AND(DG71&gt;=1,DG71&lt;=3,DG72&lt;0),-DG75,0)</f>
        <v>0</v>
      </c>
      <c r="DH76" s="82">
        <f>IF(AND(DH71&gt;=1,DH71&lt;=3,DH72&lt;0),-DH75,0)</f>
        <v>0</v>
      </c>
      <c r="DI76" s="82">
        <f>IF(AND(DI71&gt;=1,DI71&lt;=3,DI72&lt;0),-DI75,0)</f>
        <v>0</v>
      </c>
      <c r="DJ76" s="82">
        <f>IF(AND(DJ71&gt;=1,DJ71&lt;=3,DJ72&lt;0),-DJ75,0)</f>
        <v>0</v>
      </c>
      <c r="DK76" s="82">
        <f>IF(AND(DK71&gt;=1,DK71&lt;=3,DK72&lt;0),-DK75,0)</f>
        <v>0</v>
      </c>
      <c r="DL76" s="82">
        <f>IF(AND(DL71&gt;=1,DL71&lt;=3,DL72&lt;0),-DL75,0)</f>
        <v>0</v>
      </c>
      <c r="DM76" s="82">
        <f>IF(AND(DM71&gt;=1,DM71&lt;=3,DM72&lt;0),-DM75,0)</f>
        <v>0</v>
      </c>
      <c r="DN76" s="82">
        <f>IF(AND(DN71&gt;=1,DN71&lt;=3,DN72&lt;0),-DN75,0)</f>
        <v>0</v>
      </c>
      <c r="DO76" s="82">
        <f>IF(AND(DO71&gt;=1,DO71&lt;=3,DO72&lt;0),-DO75,0)</f>
        <v>0</v>
      </c>
      <c r="DP76" s="82">
        <f>IF(AND(DP71&gt;=1,DP71&lt;=3,DP72&lt;0),-DP75,0)</f>
        <v>0</v>
      </c>
      <c r="DQ76" s="82">
        <f>IF(AND(DQ71&gt;=1,DQ71&lt;=3,DQ72&lt;0),-DQ75,0)</f>
        <v>0</v>
      </c>
      <c r="DR76" s="82">
        <f>IF(AND(DR71&gt;=1,DR71&lt;=3,DR72&lt;0),-DR75,0)</f>
        <v>0</v>
      </c>
      <c r="DS76" s="82">
        <f>IF(AND(DS71&gt;=1,DS71&lt;=3,DS72&lt;0),-DS75,0)</f>
        <v>0</v>
      </c>
      <c r="DT76" s="82">
        <f>IF(AND(DT71&gt;=1,DT71&lt;=3,DT72&lt;0),-DT75,0)</f>
        <v>0</v>
      </c>
      <c r="DU76" s="82">
        <f>IF(AND(DU71&gt;=1,DU71&lt;=3,DU72&lt;0),-DU75,0)</f>
        <v>0</v>
      </c>
      <c r="DV76" s="82">
        <f>IF(AND(DV71&gt;=1,DV71&lt;=3,DV72&lt;0),-DV75,0)</f>
        <v>0</v>
      </c>
      <c r="DW76" s="82">
        <f>IF(AND(DW71&gt;=1,DW71&lt;=3,DW72&lt;0),-DW75,0)</f>
        <v>0</v>
      </c>
      <c r="DX76" s="82">
        <f>IF(AND(DX71&gt;=1,DX71&lt;=3,DX72&lt;0),-DX75,0)</f>
        <v>0</v>
      </c>
      <c r="DY76" s="82">
        <f>IF(AND(DY71&gt;=1,DY71&lt;=3,DY72&lt;0),-DY75,0)</f>
        <v>0</v>
      </c>
      <c r="DZ76" s="82">
        <f>IF(AND(DZ71&gt;=1,DZ71&lt;=3,DZ72&lt;0),-DZ75,0)</f>
        <v>0</v>
      </c>
      <c r="EA76" s="82">
        <f>IF(AND(EA71&gt;=1,EA71&lt;=3,EA72&lt;0),-EA75,0)</f>
        <v>-15589.430000391818</v>
      </c>
      <c r="EB76" s="82">
        <f>IF(AND(EB71&gt;=1,EB71&lt;=3,EB72&lt;0),-EB75,0)</f>
        <v>-15589.430000391818</v>
      </c>
      <c r="EC76" s="82">
        <f>IF(AND(EC71&gt;=1,EC71&lt;=3,EC72&lt;0),-EC75,0)</f>
        <v>0</v>
      </c>
      <c r="ED76" s="82">
        <f>IF(AND(ED71&gt;=1,ED71&lt;=3,ED72&lt;0),-ED75,0)</f>
        <v>0</v>
      </c>
      <c r="EE76" s="82">
        <f>IF(AND(EE71&gt;=1,EE71&lt;=3,EE72&lt;0),-EE75,0)</f>
        <v>0</v>
      </c>
      <c r="EF76" s="82">
        <f>IF(AND(EF71&gt;=1,EF71&lt;=3,EF72&lt;0),-EF75,0)</f>
        <v>0</v>
      </c>
      <c r="EG76" s="82">
        <f>IF(AND(EG71&gt;=1,EG71&lt;=3,EG72&lt;0),-EG75,0)</f>
        <v>0</v>
      </c>
      <c r="EH76" s="82">
        <f>IF(AND(EH71&gt;=1,EH71&lt;=3,EH72&lt;0),-EH75,0)</f>
        <v>0</v>
      </c>
      <c r="EI76" s="82">
        <f>IF(AND(EI71&gt;=1,EI71&lt;=3,EI72&lt;0),-EI75,0)</f>
        <v>0</v>
      </c>
    </row>
    <row r="77">
      <c r="B77" t="s" s="23">
        <v>396</v>
      </c>
      <c r="C77" t="s" s="118">
        <v>17</v>
      </c>
      <c r="D77" t="s" s="118">
        <v>433</v>
      </c>
      <c r="H77" s="95">
        <f>IF(AND(H71&gt;=1,H71&lt;=3,H72&gt;=0),-H75*MAX(0,MIN(1,CHOOSE(H71,Rollover!$Q$11,Rollover!$AD$11,Rollover!$AQ$11)-H72)),0)-IF(H$6&lt;='Rent Roll'!$M$11,H74,0)</f>
        <v>-11400</v>
      </c>
      <c r="I77" s="95">
        <f>IF(AND(I71&gt;=1,I71&lt;=3,I72&gt;=0),-I75*MAX(0,MIN(1,CHOOSE(I71,Rollover!$Q$11,Rollover!$AD$11,Rollover!$AQ$11)-I72)),0)-IF(I$6&lt;='Rent Roll'!$M$11,I74,0)</f>
        <v>0</v>
      </c>
      <c r="J77" s="95">
        <f>IF(AND(J71&gt;=1,J71&lt;=3,J72&gt;=0),-J75*MAX(0,MIN(1,CHOOSE(J71,Rollover!$Q$11,Rollover!$AD$11,Rollover!$AQ$11)-J72)),0)-IF(J$6&lt;='Rent Roll'!$M$11,J74,0)</f>
        <v>0</v>
      </c>
      <c r="K77" s="95">
        <f>IF(AND(K71&gt;=1,K71&lt;=3,K72&gt;=0),-K75*MAX(0,MIN(1,CHOOSE(K71,Rollover!$Q$11,Rollover!$AD$11,Rollover!$AQ$11)-K72)),0)-IF(K$6&lt;='Rent Roll'!$M$11,K74,0)</f>
        <v>0</v>
      </c>
      <c r="L77" s="95">
        <f>IF(AND(L71&gt;=1,L71&lt;=3,L72&gt;=0),-L75*MAX(0,MIN(1,CHOOSE(L71,Rollover!$Q$11,Rollover!$AD$11,Rollover!$AQ$11)-L72)),0)-IF(L$6&lt;='Rent Roll'!$M$11,L74,0)</f>
        <v>0</v>
      </c>
      <c r="M77" s="95">
        <f>IF(AND(M71&gt;=1,M71&lt;=3,M72&gt;=0),-M75*MAX(0,MIN(1,CHOOSE(M71,Rollover!$Q$11,Rollover!$AD$11,Rollover!$AQ$11)-M72)),0)-IF(M$6&lt;='Rent Roll'!$M$11,M74,0)</f>
        <v>0</v>
      </c>
      <c r="N77" s="95">
        <f>IF(AND(N71&gt;=1,N71&lt;=3,N72&gt;=0),-N75*MAX(0,MIN(1,CHOOSE(N71,Rollover!$Q$11,Rollover!$AD$11,Rollover!$AQ$11)-N72)),0)-IF(N$6&lt;='Rent Roll'!$M$11,N74,0)</f>
        <v>0</v>
      </c>
      <c r="O77" s="95">
        <f>IF(AND(O71&gt;=1,O71&lt;=3,O72&gt;=0),-O75*MAX(0,MIN(1,CHOOSE(O71,Rollover!$Q$11,Rollover!$AD$11,Rollover!$AQ$11)-O72)),0)-IF(O$6&lt;='Rent Roll'!$M$11,O74,0)</f>
        <v>0</v>
      </c>
      <c r="P77" s="95">
        <f>IF(AND(P71&gt;=1,P71&lt;=3,P72&gt;=0),-P75*MAX(0,MIN(1,CHOOSE(P71,Rollover!$Q$11,Rollover!$AD$11,Rollover!$AQ$11)-P72)),0)-IF(P$6&lt;='Rent Roll'!$M$11,P74,0)</f>
        <v>0</v>
      </c>
      <c r="Q77" s="95">
        <f>IF(AND(Q71&gt;=1,Q71&lt;=3,Q72&gt;=0),-Q75*MAX(0,MIN(1,CHOOSE(Q71,Rollover!$Q$11,Rollover!$AD$11,Rollover!$AQ$11)-Q72)),0)-IF(Q$6&lt;='Rent Roll'!$M$11,Q74,0)</f>
        <v>0</v>
      </c>
      <c r="R77" s="95">
        <f>IF(AND(R71&gt;=1,R71&lt;=3,R72&gt;=0),-R75*MAX(0,MIN(1,CHOOSE(R71,Rollover!$Q$11,Rollover!$AD$11,Rollover!$AQ$11)-R72)),0)-IF(R$6&lt;='Rent Roll'!$M$11,R74,0)</f>
        <v>0</v>
      </c>
      <c r="S77" s="95">
        <f>IF(AND(S71&gt;=1,S71&lt;=3,S72&gt;=0),-S75*MAX(0,MIN(1,CHOOSE(S71,Rollover!$Q$11,Rollover!$AD$11,Rollover!$AQ$11)-S72)),0)-IF(S$6&lt;='Rent Roll'!$M$11,S74,0)</f>
        <v>0</v>
      </c>
      <c r="T77" s="95">
        <f>IF(AND(T71&gt;=1,T71&lt;=3,T72&gt;=0),-T75*MAX(0,MIN(1,CHOOSE(T71,Rollover!$Q$11,Rollover!$AD$11,Rollover!$AQ$11)-T72)),0)-IF(T$6&lt;='Rent Roll'!$M$11,T74,0)</f>
        <v>0</v>
      </c>
      <c r="U77" s="95">
        <f>IF(AND(U71&gt;=1,U71&lt;=3,U72&gt;=0),-U75*MAX(0,MIN(1,CHOOSE(U71,Rollover!$Q$11,Rollover!$AD$11,Rollover!$AQ$11)-U72)),0)-IF(U$6&lt;='Rent Roll'!$M$11,U74,0)</f>
        <v>0</v>
      </c>
      <c r="V77" s="95">
        <f>IF(AND(V71&gt;=1,V71&lt;=3,V72&gt;=0),-V75*MAX(0,MIN(1,CHOOSE(V71,Rollover!$Q$11,Rollover!$AD$11,Rollover!$AQ$11)-V72)),0)-IF(V$6&lt;='Rent Roll'!$M$11,V74,0)</f>
        <v>0</v>
      </c>
      <c r="W77" s="95">
        <f>IF(AND(W71&gt;=1,W71&lt;=3,W72&gt;=0),-W75*MAX(0,MIN(1,CHOOSE(W71,Rollover!$Q$11,Rollover!$AD$11,Rollover!$AQ$11)-W72)),0)-IF(W$6&lt;='Rent Roll'!$M$11,W74,0)</f>
        <v>0</v>
      </c>
      <c r="X77" s="95">
        <f>IF(AND(X71&gt;=1,X71&lt;=3,X72&gt;=0),-X75*MAX(0,MIN(1,CHOOSE(X71,Rollover!$Q$11,Rollover!$AD$11,Rollover!$AQ$11)-X72)),0)-IF(X$6&lt;='Rent Roll'!$M$11,X74,0)</f>
        <v>0</v>
      </c>
      <c r="Y77" s="95">
        <f>IF(AND(Y71&gt;=1,Y71&lt;=3,Y72&gt;=0),-Y75*MAX(0,MIN(1,CHOOSE(Y71,Rollover!$Q$11,Rollover!$AD$11,Rollover!$AQ$11)-Y72)),0)-IF(Y$6&lt;='Rent Roll'!$M$11,Y74,0)</f>
        <v>0</v>
      </c>
      <c r="Z77" s="95">
        <f>IF(AND(Z71&gt;=1,Z71&lt;=3,Z72&gt;=0),-Z75*MAX(0,MIN(1,CHOOSE(Z71,Rollover!$Q$11,Rollover!$AD$11,Rollover!$AQ$11)-Z72)),0)-IF(Z$6&lt;='Rent Roll'!$M$11,Z74,0)</f>
        <v>0</v>
      </c>
      <c r="AA77" s="95">
        <f>IF(AND(AA71&gt;=1,AA71&lt;=3,AA72&gt;=0),-AA75*MAX(0,MIN(1,CHOOSE(AA71,Rollover!$Q$11,Rollover!$AD$11,Rollover!$AQ$11)-AA72)),0)-IF(AA$6&lt;='Rent Roll'!$M$11,AA74,0)</f>
        <v>0</v>
      </c>
      <c r="AB77" s="95">
        <f>IF(AND(AB71&gt;=1,AB71&lt;=3,AB72&gt;=0),-AB75*MAX(0,MIN(1,CHOOSE(AB71,Rollover!$Q$11,Rollover!$AD$11,Rollover!$AQ$11)-AB72)),0)-IF(AB$6&lt;='Rent Roll'!$M$11,AB74,0)</f>
        <v>0</v>
      </c>
      <c r="AC77" s="95">
        <f>IF(AND(AC71&gt;=1,AC71&lt;=3,AC72&gt;=0),-AC75*MAX(0,MIN(1,CHOOSE(AC71,Rollover!$Q$11,Rollover!$AD$11,Rollover!$AQ$11)-AC72)),0)-IF(AC$6&lt;='Rent Roll'!$M$11,AC74,0)</f>
        <v>0</v>
      </c>
      <c r="AD77" s="95">
        <f>IF(AND(AD71&gt;=1,AD71&lt;=3,AD72&gt;=0),-AD75*MAX(0,MIN(1,CHOOSE(AD71,Rollover!$Q$11,Rollover!$AD$11,Rollover!$AQ$11)-AD72)),0)-IF(AD$6&lt;='Rent Roll'!$M$11,AD74,0)</f>
        <v>0</v>
      </c>
      <c r="AE77" s="95">
        <f>IF(AND(AE71&gt;=1,AE71&lt;=3,AE72&gt;=0),-AE75*MAX(0,MIN(1,CHOOSE(AE71,Rollover!$Q$11,Rollover!$AD$11,Rollover!$AQ$11)-AE72)),0)-IF(AE$6&lt;='Rent Roll'!$M$11,AE74,0)</f>
        <v>0</v>
      </c>
      <c r="AF77" s="95">
        <f>IF(AND(AF71&gt;=1,AF71&lt;=3,AF72&gt;=0),-AF75*MAX(0,MIN(1,CHOOSE(AF71,Rollover!$Q$11,Rollover!$AD$11,Rollover!$AQ$11)-AF72)),0)-IF(AF$6&lt;='Rent Roll'!$M$11,AF74,0)</f>
        <v>0</v>
      </c>
      <c r="AG77" s="95">
        <f>IF(AND(AG71&gt;=1,AG71&lt;=3,AG72&gt;=0),-AG75*MAX(0,MIN(1,CHOOSE(AG71,Rollover!$Q$11,Rollover!$AD$11,Rollover!$AQ$11)-AG72)),0)-IF(AG$6&lt;='Rent Roll'!$M$11,AG74,0)</f>
        <v>0</v>
      </c>
      <c r="AH77" s="95">
        <f>IF(AND(AH71&gt;=1,AH71&lt;=3,AH72&gt;=0),-AH75*MAX(0,MIN(1,CHOOSE(AH71,Rollover!$Q$11,Rollover!$AD$11,Rollover!$AQ$11)-AH72)),0)-IF(AH$6&lt;='Rent Roll'!$M$11,AH74,0)</f>
        <v>0</v>
      </c>
      <c r="AI77" s="95">
        <f>IF(AND(AI71&gt;=1,AI71&lt;=3,AI72&gt;=0),-AI75*MAX(0,MIN(1,CHOOSE(AI71,Rollover!$Q$11,Rollover!$AD$11,Rollover!$AQ$11)-AI72)),0)-IF(AI$6&lt;='Rent Roll'!$M$11,AI74,0)</f>
        <v>0</v>
      </c>
      <c r="AJ77" s="95">
        <f>IF(AND(AJ71&gt;=1,AJ71&lt;=3,AJ72&gt;=0),-AJ75*MAX(0,MIN(1,CHOOSE(AJ71,Rollover!$Q$11,Rollover!$AD$11,Rollover!$AQ$11)-AJ72)),0)-IF(AJ$6&lt;='Rent Roll'!$M$11,AJ74,0)</f>
        <v>0</v>
      </c>
      <c r="AK77" s="95">
        <f>IF(AND(AK71&gt;=1,AK71&lt;=3,AK72&gt;=0),-AK75*MAX(0,MIN(1,CHOOSE(AK71,Rollover!$Q$11,Rollover!$AD$11,Rollover!$AQ$11)-AK72)),0)-IF(AK$6&lt;='Rent Roll'!$M$11,AK74,0)</f>
        <v>0</v>
      </c>
      <c r="AL77" s="95">
        <f>IF(AND(AL71&gt;=1,AL71&lt;=3,AL72&gt;=0),-AL75*MAX(0,MIN(1,CHOOSE(AL71,Rollover!$Q$11,Rollover!$AD$11,Rollover!$AQ$11)-AL72)),0)-IF(AL$6&lt;='Rent Roll'!$M$11,AL74,0)</f>
        <v>0</v>
      </c>
      <c r="AM77" s="95">
        <f>IF(AND(AM71&gt;=1,AM71&lt;=3,AM72&gt;=0),-AM75*MAX(0,MIN(1,CHOOSE(AM71,Rollover!$Q$11,Rollover!$AD$11,Rollover!$AQ$11)-AM72)),0)-IF(AM$6&lt;='Rent Roll'!$M$11,AM74,0)</f>
        <v>0</v>
      </c>
      <c r="AN77" s="95">
        <f>IF(AND(AN71&gt;=1,AN71&lt;=3,AN72&gt;=0),-AN75*MAX(0,MIN(1,CHOOSE(AN71,Rollover!$Q$11,Rollover!$AD$11,Rollover!$AQ$11)-AN72)),0)-IF(AN$6&lt;='Rent Roll'!$M$11,AN74,0)</f>
        <v>0</v>
      </c>
      <c r="AO77" s="95">
        <f>IF(AND(AO71&gt;=1,AO71&lt;=3,AO72&gt;=0),-AO75*MAX(0,MIN(1,CHOOSE(AO71,Rollover!$Q$11,Rollover!$AD$11,Rollover!$AQ$11)-AO72)),0)-IF(AO$6&lt;='Rent Roll'!$M$11,AO74,0)</f>
        <v>0</v>
      </c>
      <c r="AP77" s="95">
        <f>IF(AND(AP71&gt;=1,AP71&lt;=3,AP72&gt;=0),-AP75*MAX(0,MIN(1,CHOOSE(AP71,Rollover!$Q$11,Rollover!$AD$11,Rollover!$AQ$11)-AP72)),0)-IF(AP$6&lt;='Rent Roll'!$M$11,AP74,0)</f>
        <v>0</v>
      </c>
      <c r="AQ77" s="95">
        <f>IF(AND(AQ71&gt;=1,AQ71&lt;=3,AQ72&gt;=0),-AQ75*MAX(0,MIN(1,CHOOSE(AQ71,Rollover!$Q$11,Rollover!$AD$11,Rollover!$AQ$11)-AQ72)),0)-IF(AQ$6&lt;='Rent Roll'!$M$11,AQ74,0)</f>
        <v>0</v>
      </c>
      <c r="AR77" s="95">
        <f>IF(AND(AR71&gt;=1,AR71&lt;=3,AR72&gt;=0),-AR75*MAX(0,MIN(1,CHOOSE(AR71,Rollover!$Q$11,Rollover!$AD$11,Rollover!$AQ$11)-AR72)),0)-IF(AR$6&lt;='Rent Roll'!$M$11,AR74,0)</f>
        <v>0</v>
      </c>
      <c r="AS77" s="95">
        <f>IF(AND(AS71&gt;=1,AS71&lt;=3,AS72&gt;=0),-AS75*MAX(0,MIN(1,CHOOSE(AS71,Rollover!$Q$11,Rollover!$AD$11,Rollover!$AQ$11)-AS72)),0)-IF(AS$6&lt;='Rent Roll'!$M$11,AS74,0)</f>
        <v>0</v>
      </c>
      <c r="AT77" s="95">
        <f>IF(AND(AT71&gt;=1,AT71&lt;=3,AT72&gt;=0),-AT75*MAX(0,MIN(1,CHOOSE(AT71,Rollover!$Q$11,Rollover!$AD$11,Rollover!$AQ$11)-AT72)),0)-IF(AT$6&lt;='Rent Roll'!$M$11,AT74,0)</f>
        <v>0</v>
      </c>
      <c r="AU77" s="95">
        <f>IF(AND(AU71&gt;=1,AU71&lt;=3,AU72&gt;=0),-AU75*MAX(0,MIN(1,CHOOSE(AU71,Rollover!$Q$11,Rollover!$AD$11,Rollover!$AQ$11)-AU72)),0)-IF(AU$6&lt;='Rent Roll'!$M$11,AU74,0)</f>
        <v>0</v>
      </c>
      <c r="AV77" s="95">
        <f>IF(AND(AV71&gt;=1,AV71&lt;=3,AV72&gt;=0),-AV75*MAX(0,MIN(1,CHOOSE(AV71,Rollover!$Q$11,Rollover!$AD$11,Rollover!$AQ$11)-AV72)),0)-IF(AV$6&lt;='Rent Roll'!$M$11,AV74,0)</f>
        <v>0</v>
      </c>
      <c r="AW77" s="95">
        <f>IF(AND(AW71&gt;=1,AW71&lt;=3,AW72&gt;=0),-AW75*MAX(0,MIN(1,CHOOSE(AW71,Rollover!$Q$11,Rollover!$AD$11,Rollover!$AQ$11)-AW72)),0)-IF(AW$6&lt;='Rent Roll'!$M$11,AW74,0)</f>
        <v>0</v>
      </c>
      <c r="AX77" s="95">
        <f>IF(AND(AX71&gt;=1,AX71&lt;=3,AX72&gt;=0),-AX75*MAX(0,MIN(1,CHOOSE(AX71,Rollover!$Q$11,Rollover!$AD$11,Rollover!$AQ$11)-AX72)),0)-IF(AX$6&lt;='Rent Roll'!$M$11,AX74,0)</f>
        <v>0</v>
      </c>
      <c r="AY77" s="95">
        <f>IF(AND(AY71&gt;=1,AY71&lt;=3,AY72&gt;=0),-AY75*MAX(0,MIN(1,CHOOSE(AY71,Rollover!$Q$11,Rollover!$AD$11,Rollover!$AQ$11)-AY72)),0)-IF(AY$6&lt;='Rent Roll'!$M$11,AY74,0)</f>
        <v>0</v>
      </c>
      <c r="AZ77" s="95">
        <f>IF(AND(AZ71&gt;=1,AZ71&lt;=3,AZ72&gt;=0),-AZ75*MAX(0,MIN(1,CHOOSE(AZ71,Rollover!$Q$11,Rollover!$AD$11,Rollover!$AQ$11)-AZ72)),0)-IF(AZ$6&lt;='Rent Roll'!$M$11,AZ74,0)</f>
        <v>0</v>
      </c>
      <c r="BA77" s="95">
        <f>IF(AND(BA71&gt;=1,BA71&lt;=3,BA72&gt;=0),-BA75*MAX(0,MIN(1,CHOOSE(BA71,Rollover!$Q$11,Rollover!$AD$11,Rollover!$AQ$11)-BA72)),0)-IF(BA$6&lt;='Rent Roll'!$M$11,BA74,0)</f>
        <v>0</v>
      </c>
      <c r="BB77" s="95">
        <f>IF(AND(BB71&gt;=1,BB71&lt;=3,BB72&gt;=0),-BB75*MAX(0,MIN(1,CHOOSE(BB71,Rollover!$Q$11,Rollover!$AD$11,Rollover!$AQ$11)-BB72)),0)-IF(BB$6&lt;='Rent Roll'!$M$11,BB74,0)</f>
        <v>0</v>
      </c>
      <c r="BC77" s="95">
        <f>IF(AND(BC71&gt;=1,BC71&lt;=3,BC72&gt;=0),-BC75*MAX(0,MIN(1,CHOOSE(BC71,Rollover!$Q$11,Rollover!$AD$11,Rollover!$AQ$11)-BC72)),0)-IF(BC$6&lt;='Rent Roll'!$M$11,BC74,0)</f>
        <v>0</v>
      </c>
      <c r="BD77" s="95">
        <f>IF(AND(BD71&gt;=1,BD71&lt;=3,BD72&gt;=0),-BD75*MAX(0,MIN(1,CHOOSE(BD71,Rollover!$Q$11,Rollover!$AD$11,Rollover!$AQ$11)-BD72)),0)-IF(BD$6&lt;='Rent Roll'!$M$11,BD74,0)</f>
        <v>0</v>
      </c>
      <c r="BE77" s="95">
        <f>IF(AND(BE71&gt;=1,BE71&lt;=3,BE72&gt;=0),-BE75*MAX(0,MIN(1,CHOOSE(BE71,Rollover!$Q$11,Rollover!$AD$11,Rollover!$AQ$11)-BE72)),0)-IF(BE$6&lt;='Rent Roll'!$M$11,BE74,0)</f>
        <v>0</v>
      </c>
      <c r="BF77" s="95">
        <f>IF(AND(BF71&gt;=1,BF71&lt;=3,BF72&gt;=0),-BF75*MAX(0,MIN(1,CHOOSE(BF71,Rollover!$Q$11,Rollover!$AD$11,Rollover!$AQ$11)-BF72)),0)-IF(BF$6&lt;='Rent Roll'!$M$11,BF74,0)</f>
        <v>0</v>
      </c>
      <c r="BG77" s="95">
        <f>IF(AND(BG71&gt;=1,BG71&lt;=3,BG72&gt;=0),-BG75*MAX(0,MIN(1,CHOOSE(BG71,Rollover!$Q$11,Rollover!$AD$11,Rollover!$AQ$11)-BG72)),0)-IF(BG$6&lt;='Rent Roll'!$M$11,BG74,0)</f>
        <v>0</v>
      </c>
      <c r="BH77" s="95">
        <f>IF(AND(BH71&gt;=1,BH71&lt;=3,BH72&gt;=0),-BH75*MAX(0,MIN(1,CHOOSE(BH71,Rollover!$Q$11,Rollover!$AD$11,Rollover!$AQ$11)-BH72)),0)-IF(BH$6&lt;='Rent Roll'!$M$11,BH74,0)</f>
        <v>0</v>
      </c>
      <c r="BI77" s="95">
        <f>IF(AND(BI71&gt;=1,BI71&lt;=3,BI72&gt;=0),-BI75*MAX(0,MIN(1,CHOOSE(BI71,Rollover!$Q$11,Rollover!$AD$11,Rollover!$AQ$11)-BI72)),0)-IF(BI$6&lt;='Rent Roll'!$M$11,BI74,0)</f>
        <v>0</v>
      </c>
      <c r="BJ77" s="95">
        <f>IF(AND(BJ71&gt;=1,BJ71&lt;=3,BJ72&gt;=0),-BJ75*MAX(0,MIN(1,CHOOSE(BJ71,Rollover!$Q$11,Rollover!$AD$11,Rollover!$AQ$11)-BJ72)),0)-IF(BJ$6&lt;='Rent Roll'!$M$11,BJ74,0)</f>
        <v>0</v>
      </c>
      <c r="BK77" s="95">
        <f>IF(AND(BK71&gt;=1,BK71&lt;=3,BK72&gt;=0),-BK75*MAX(0,MIN(1,CHOOSE(BK71,Rollover!$Q$11,Rollover!$AD$11,Rollover!$AQ$11)-BK72)),0)-IF(BK$6&lt;='Rent Roll'!$M$11,BK74,0)</f>
        <v>0</v>
      </c>
      <c r="BL77" s="95">
        <f>IF(AND(BL71&gt;=1,BL71&lt;=3,BL72&gt;=0),-BL75*MAX(0,MIN(1,CHOOSE(BL71,Rollover!$Q$11,Rollover!$AD$11,Rollover!$AQ$11)-BL72)),0)-IF(BL$6&lt;='Rent Roll'!$M$11,BL74,0)</f>
        <v>0</v>
      </c>
      <c r="BM77" s="95">
        <f>IF(AND(BM71&gt;=1,BM71&lt;=3,BM72&gt;=0),-BM75*MAX(0,MIN(1,CHOOSE(BM71,Rollover!$Q$11,Rollover!$AD$11,Rollover!$AQ$11)-BM72)),0)-IF(BM$6&lt;='Rent Roll'!$M$11,BM74,0)</f>
        <v>0</v>
      </c>
      <c r="BN77" s="95">
        <f>IF(AND(BN71&gt;=1,BN71&lt;=3,BN72&gt;=0),-BN75*MAX(0,MIN(1,CHOOSE(BN71,Rollover!$Q$11,Rollover!$AD$11,Rollover!$AQ$11)-BN72)),0)-IF(BN$6&lt;='Rent Roll'!$M$11,BN74,0)</f>
        <v>0</v>
      </c>
      <c r="BO77" s="95">
        <f>IF(AND(BO71&gt;=1,BO71&lt;=3,BO72&gt;=0),-BO75*MAX(0,MIN(1,CHOOSE(BO71,Rollover!$Q$11,Rollover!$AD$11,Rollover!$AQ$11)-BO72)),0)-IF(BO$6&lt;='Rent Roll'!$M$11,BO74,0)</f>
        <v>0</v>
      </c>
      <c r="BP77" s="95">
        <f>IF(AND(BP71&gt;=1,BP71&lt;=3,BP72&gt;=0),-BP75*MAX(0,MIN(1,CHOOSE(BP71,Rollover!$Q$11,Rollover!$AD$11,Rollover!$AQ$11)-BP72)),0)-IF(BP$6&lt;='Rent Roll'!$M$11,BP74,0)</f>
        <v>0</v>
      </c>
      <c r="BQ77" s="95">
        <f>IF(AND(BQ71&gt;=1,BQ71&lt;=3,BQ72&gt;=0),-BQ75*MAX(0,MIN(1,CHOOSE(BQ71,Rollover!$Q$11,Rollover!$AD$11,Rollover!$AQ$11)-BQ72)),0)-IF(BQ$6&lt;='Rent Roll'!$M$11,BQ74,0)</f>
        <v>0</v>
      </c>
      <c r="BR77" s="95">
        <f>IF(AND(BR71&gt;=1,BR71&lt;=3,BR72&gt;=0),-BR75*MAX(0,MIN(1,CHOOSE(BR71,Rollover!$Q$11,Rollover!$AD$11,Rollover!$AQ$11)-BR72)),0)-IF(BR$6&lt;='Rent Roll'!$M$11,BR74,0)</f>
        <v>0</v>
      </c>
      <c r="BS77" s="95">
        <f>IF(AND(BS71&gt;=1,BS71&lt;=3,BS72&gt;=0),-BS75*MAX(0,MIN(1,CHOOSE(BS71,Rollover!$Q$11,Rollover!$AD$11,Rollover!$AQ$11)-BS72)),0)-IF(BS$6&lt;='Rent Roll'!$M$11,BS74,0)</f>
        <v>-11679.222588942783</v>
      </c>
      <c r="BT77" s="95">
        <f>IF(AND(BT71&gt;=1,BT71&lt;=3,BT72&gt;=0),-BT75*MAX(0,MIN(1,CHOOSE(BT71,Rollover!$Q$11,Rollover!$AD$11,Rollover!$AQ$11)-BT72)),0)-IF(BT$6&lt;='Rent Roll'!$M$11,BT74,0)</f>
        <v>0</v>
      </c>
      <c r="BU77" s="95">
        <f>IF(AND(BU71&gt;=1,BU71&lt;=3,BU72&gt;=0),-BU75*MAX(0,MIN(1,CHOOSE(BU71,Rollover!$Q$11,Rollover!$AD$11,Rollover!$AQ$11)-BU72)),0)-IF(BU$6&lt;='Rent Roll'!$M$11,BU74,0)</f>
        <v>0</v>
      </c>
      <c r="BV77" s="95">
        <f>IF(AND(BV71&gt;=1,BV71&lt;=3,BV72&gt;=0),-BV75*MAX(0,MIN(1,CHOOSE(BV71,Rollover!$Q$11,Rollover!$AD$11,Rollover!$AQ$11)-BV72)),0)-IF(BV$6&lt;='Rent Roll'!$M$11,BV74,0)</f>
        <v>0</v>
      </c>
      <c r="BW77" s="95">
        <f>IF(AND(BW71&gt;=1,BW71&lt;=3,BW72&gt;=0),-BW75*MAX(0,MIN(1,CHOOSE(BW71,Rollover!$Q$11,Rollover!$AD$11,Rollover!$AQ$11)-BW72)),0)-IF(BW$6&lt;='Rent Roll'!$M$11,BW74,0)</f>
        <v>0</v>
      </c>
      <c r="BX77" s="95">
        <f>IF(AND(BX71&gt;=1,BX71&lt;=3,BX72&gt;=0),-BX75*MAX(0,MIN(1,CHOOSE(BX71,Rollover!$Q$11,Rollover!$AD$11,Rollover!$AQ$11)-BX72)),0)-IF(BX$6&lt;='Rent Roll'!$M$11,BX74,0)</f>
        <v>0</v>
      </c>
      <c r="BY77" s="95">
        <f>IF(AND(BY71&gt;=1,BY71&lt;=3,BY72&gt;=0),-BY75*MAX(0,MIN(1,CHOOSE(BY71,Rollover!$Q$11,Rollover!$AD$11,Rollover!$AQ$11)-BY72)),0)-IF(BY$6&lt;='Rent Roll'!$M$11,BY74,0)</f>
        <v>0</v>
      </c>
      <c r="BZ77" s="95">
        <f>IF(AND(BZ71&gt;=1,BZ71&lt;=3,BZ72&gt;=0),-BZ75*MAX(0,MIN(1,CHOOSE(BZ71,Rollover!$Q$11,Rollover!$AD$11,Rollover!$AQ$11)-BZ72)),0)-IF(BZ$6&lt;='Rent Roll'!$M$11,BZ74,0)</f>
        <v>0</v>
      </c>
      <c r="CA77" s="95">
        <f>IF(AND(CA71&gt;=1,CA71&lt;=3,CA72&gt;=0),-CA75*MAX(0,MIN(1,CHOOSE(CA71,Rollover!$Q$11,Rollover!$AD$11,Rollover!$AQ$11)-CA72)),0)-IF(CA$6&lt;='Rent Roll'!$M$11,CA74,0)</f>
        <v>0</v>
      </c>
      <c r="CB77" s="95">
        <f>IF(AND(CB71&gt;=1,CB71&lt;=3,CB72&gt;=0),-CB75*MAX(0,MIN(1,CHOOSE(CB71,Rollover!$Q$11,Rollover!$AD$11,Rollover!$AQ$11)-CB72)),0)-IF(CB$6&lt;='Rent Roll'!$M$11,CB74,0)</f>
        <v>0</v>
      </c>
      <c r="CC77" s="95">
        <f>IF(AND(CC71&gt;=1,CC71&lt;=3,CC72&gt;=0),-CC75*MAX(0,MIN(1,CHOOSE(CC71,Rollover!$Q$11,Rollover!$AD$11,Rollover!$AQ$11)-CC72)),0)-IF(CC$6&lt;='Rent Roll'!$M$11,CC74,0)</f>
        <v>0</v>
      </c>
      <c r="CD77" s="95">
        <f>IF(AND(CD71&gt;=1,CD71&lt;=3,CD72&gt;=0),-CD75*MAX(0,MIN(1,CHOOSE(CD71,Rollover!$Q$11,Rollover!$AD$11,Rollover!$AQ$11)-CD72)),0)-IF(CD$6&lt;='Rent Roll'!$M$11,CD74,0)</f>
        <v>0</v>
      </c>
      <c r="CE77" s="95">
        <f>IF(AND(CE71&gt;=1,CE71&lt;=3,CE72&gt;=0),-CE75*MAX(0,MIN(1,CHOOSE(CE71,Rollover!$Q$11,Rollover!$AD$11,Rollover!$AQ$11)-CE72)),0)-IF(CE$6&lt;='Rent Roll'!$M$11,CE74,0)</f>
        <v>0</v>
      </c>
      <c r="CF77" s="95">
        <f>IF(AND(CF71&gt;=1,CF71&lt;=3,CF72&gt;=0),-CF75*MAX(0,MIN(1,CHOOSE(CF71,Rollover!$Q$11,Rollover!$AD$11,Rollover!$AQ$11)-CF72)),0)-IF(CF$6&lt;='Rent Roll'!$M$11,CF74,0)</f>
        <v>0</v>
      </c>
      <c r="CG77" s="95">
        <f>IF(AND(CG71&gt;=1,CG71&lt;=3,CG72&gt;=0),-CG75*MAX(0,MIN(1,CHOOSE(CG71,Rollover!$Q$11,Rollover!$AD$11,Rollover!$AQ$11)-CG72)),0)-IF(CG$6&lt;='Rent Roll'!$M$11,CG74,0)</f>
        <v>0</v>
      </c>
      <c r="CH77" s="95">
        <f>IF(AND(CH71&gt;=1,CH71&lt;=3,CH72&gt;=0),-CH75*MAX(0,MIN(1,CHOOSE(CH71,Rollover!$Q$11,Rollover!$AD$11,Rollover!$AQ$11)-CH72)),0)-IF(CH$6&lt;='Rent Roll'!$M$11,CH74,0)</f>
        <v>0</v>
      </c>
      <c r="CI77" s="95">
        <f>IF(AND(CI71&gt;=1,CI71&lt;=3,CI72&gt;=0),-CI75*MAX(0,MIN(1,CHOOSE(CI71,Rollover!$Q$11,Rollover!$AD$11,Rollover!$AQ$11)-CI72)),0)-IF(CI$6&lt;='Rent Roll'!$M$11,CI74,0)</f>
        <v>0</v>
      </c>
      <c r="CJ77" s="95">
        <f>IF(AND(CJ71&gt;=1,CJ71&lt;=3,CJ72&gt;=0),-CJ75*MAX(0,MIN(1,CHOOSE(CJ71,Rollover!$Q$11,Rollover!$AD$11,Rollover!$AQ$11)-CJ72)),0)-IF(CJ$6&lt;='Rent Roll'!$M$11,CJ74,0)</f>
        <v>0</v>
      </c>
      <c r="CK77" s="95">
        <f>IF(AND(CK71&gt;=1,CK71&lt;=3,CK72&gt;=0),-CK75*MAX(0,MIN(1,CHOOSE(CK71,Rollover!$Q$11,Rollover!$AD$11,Rollover!$AQ$11)-CK72)),0)-IF(CK$6&lt;='Rent Roll'!$M$11,CK74,0)</f>
        <v>0</v>
      </c>
      <c r="CL77" s="95">
        <f>IF(AND(CL71&gt;=1,CL71&lt;=3,CL72&gt;=0),-CL75*MAX(0,MIN(1,CHOOSE(CL71,Rollover!$Q$11,Rollover!$AD$11,Rollover!$AQ$11)-CL72)),0)-IF(CL$6&lt;='Rent Roll'!$M$11,CL74,0)</f>
        <v>0</v>
      </c>
      <c r="CM77" s="95">
        <f>IF(AND(CM71&gt;=1,CM71&lt;=3,CM72&gt;=0),-CM75*MAX(0,MIN(1,CHOOSE(CM71,Rollover!$Q$11,Rollover!$AD$11,Rollover!$AQ$11)-CM72)),0)-IF(CM$6&lt;='Rent Roll'!$M$11,CM74,0)</f>
        <v>0</v>
      </c>
      <c r="CN77" s="95">
        <f>IF(AND(CN71&gt;=1,CN71&lt;=3,CN72&gt;=0),-CN75*MAX(0,MIN(1,CHOOSE(CN71,Rollover!$Q$11,Rollover!$AD$11,Rollover!$AQ$11)-CN72)),0)-IF(CN$6&lt;='Rent Roll'!$M$11,CN74,0)</f>
        <v>0</v>
      </c>
      <c r="CO77" s="95">
        <f>IF(AND(CO71&gt;=1,CO71&lt;=3,CO72&gt;=0),-CO75*MAX(0,MIN(1,CHOOSE(CO71,Rollover!$Q$11,Rollover!$AD$11,Rollover!$AQ$11)-CO72)),0)-IF(CO$6&lt;='Rent Roll'!$M$11,CO74,0)</f>
        <v>0</v>
      </c>
      <c r="CP77" s="95">
        <f>IF(AND(CP71&gt;=1,CP71&lt;=3,CP72&gt;=0),-CP75*MAX(0,MIN(1,CHOOSE(CP71,Rollover!$Q$11,Rollover!$AD$11,Rollover!$AQ$11)-CP72)),0)-IF(CP$6&lt;='Rent Roll'!$M$11,CP74,0)</f>
        <v>0</v>
      </c>
      <c r="CQ77" s="95">
        <f>IF(AND(CQ71&gt;=1,CQ71&lt;=3,CQ72&gt;=0),-CQ75*MAX(0,MIN(1,CHOOSE(CQ71,Rollover!$Q$11,Rollover!$AD$11,Rollover!$AQ$11)-CQ72)),0)-IF(CQ$6&lt;='Rent Roll'!$M$11,CQ74,0)</f>
        <v>0</v>
      </c>
      <c r="CR77" s="95">
        <f>IF(AND(CR71&gt;=1,CR71&lt;=3,CR72&gt;=0),-CR75*MAX(0,MIN(1,CHOOSE(CR71,Rollover!$Q$11,Rollover!$AD$11,Rollover!$AQ$11)-CR72)),0)-IF(CR$6&lt;='Rent Roll'!$M$11,CR74,0)</f>
        <v>0</v>
      </c>
      <c r="CS77" s="95">
        <f>IF(AND(CS71&gt;=1,CS71&lt;=3,CS72&gt;=0),-CS75*MAX(0,MIN(1,CHOOSE(CS71,Rollover!$Q$11,Rollover!$AD$11,Rollover!$AQ$11)-CS72)),0)-IF(CS$6&lt;='Rent Roll'!$M$11,CS74,0)</f>
        <v>0</v>
      </c>
      <c r="CT77" s="95">
        <f>IF(AND(CT71&gt;=1,CT71&lt;=3,CT72&gt;=0),-CT75*MAX(0,MIN(1,CHOOSE(CT71,Rollover!$Q$11,Rollover!$AD$11,Rollover!$AQ$11)-CT72)),0)-IF(CT$6&lt;='Rent Roll'!$M$11,CT74,0)</f>
        <v>0</v>
      </c>
      <c r="CU77" s="95">
        <f>IF(AND(CU71&gt;=1,CU71&lt;=3,CU72&gt;=0),-CU75*MAX(0,MIN(1,CHOOSE(CU71,Rollover!$Q$11,Rollover!$AD$11,Rollover!$AQ$11)-CU72)),0)-IF(CU$6&lt;='Rent Roll'!$M$11,CU74,0)</f>
        <v>0</v>
      </c>
      <c r="CV77" s="95">
        <f>IF(AND(CV71&gt;=1,CV71&lt;=3,CV72&gt;=0),-CV75*MAX(0,MIN(1,CHOOSE(CV71,Rollover!$Q$11,Rollover!$AD$11,Rollover!$AQ$11)-CV72)),0)-IF(CV$6&lt;='Rent Roll'!$M$11,CV74,0)</f>
        <v>0</v>
      </c>
      <c r="CW77" s="95">
        <f>IF(AND(CW71&gt;=1,CW71&lt;=3,CW72&gt;=0),-CW75*MAX(0,MIN(1,CHOOSE(CW71,Rollover!$Q$11,Rollover!$AD$11,Rollover!$AQ$11)-CW72)),0)-IF(CW$6&lt;='Rent Roll'!$M$11,CW74,0)</f>
        <v>0</v>
      </c>
      <c r="CX77" s="95">
        <f>IF(AND(CX71&gt;=1,CX71&lt;=3,CX72&gt;=0),-CX75*MAX(0,MIN(1,CHOOSE(CX71,Rollover!$Q$11,Rollover!$AD$11,Rollover!$AQ$11)-CX72)),0)-IF(CX$6&lt;='Rent Roll'!$M$11,CX74,0)</f>
        <v>0</v>
      </c>
      <c r="CY77" s="95">
        <f>IF(AND(CY71&gt;=1,CY71&lt;=3,CY72&gt;=0),-CY75*MAX(0,MIN(1,CHOOSE(CY71,Rollover!$Q$11,Rollover!$AD$11,Rollover!$AQ$11)-CY72)),0)-IF(CY$6&lt;='Rent Roll'!$M$11,CY74,0)</f>
        <v>0</v>
      </c>
      <c r="CZ77" s="95">
        <f>IF(AND(CZ71&gt;=1,CZ71&lt;=3,CZ72&gt;=0),-CZ75*MAX(0,MIN(1,CHOOSE(CZ71,Rollover!$Q$11,Rollover!$AD$11,Rollover!$AQ$11)-CZ72)),0)-IF(CZ$6&lt;='Rent Roll'!$M$11,CZ74,0)</f>
        <v>0</v>
      </c>
      <c r="DA77" s="95">
        <f>IF(AND(DA71&gt;=1,DA71&lt;=3,DA72&gt;=0),-DA75*MAX(0,MIN(1,CHOOSE(DA71,Rollover!$Q$11,Rollover!$AD$11,Rollover!$AQ$11)-DA72)),0)-IF(DA$6&lt;='Rent Roll'!$M$11,DA74,0)</f>
        <v>0</v>
      </c>
      <c r="DB77" s="95">
        <f>IF(AND(DB71&gt;=1,DB71&lt;=3,DB72&gt;=0),-DB75*MAX(0,MIN(1,CHOOSE(DB71,Rollover!$Q$11,Rollover!$AD$11,Rollover!$AQ$11)-DB72)),0)-IF(DB$6&lt;='Rent Roll'!$M$11,DB74,0)</f>
        <v>0</v>
      </c>
      <c r="DC77" s="95">
        <f>IF(AND(DC71&gt;=1,DC71&lt;=3,DC72&gt;=0),-DC75*MAX(0,MIN(1,CHOOSE(DC71,Rollover!$Q$11,Rollover!$AD$11,Rollover!$AQ$11)-DC72)),0)-IF(DC$6&lt;='Rent Roll'!$M$11,DC74,0)</f>
        <v>0</v>
      </c>
      <c r="DD77" s="95">
        <f>IF(AND(DD71&gt;=1,DD71&lt;=3,DD72&gt;=0),-DD75*MAX(0,MIN(1,CHOOSE(DD71,Rollover!$Q$11,Rollover!$AD$11,Rollover!$AQ$11)-DD72)),0)-IF(DD$6&lt;='Rent Roll'!$M$11,DD74,0)</f>
        <v>0</v>
      </c>
      <c r="DE77" s="95">
        <f>IF(AND(DE71&gt;=1,DE71&lt;=3,DE72&gt;=0),-DE75*MAX(0,MIN(1,CHOOSE(DE71,Rollover!$Q$11,Rollover!$AD$11,Rollover!$AQ$11)-DE72)),0)-IF(DE$6&lt;='Rent Roll'!$M$11,DE74,0)</f>
        <v>0</v>
      </c>
      <c r="DF77" s="95">
        <f>IF(AND(DF71&gt;=1,DF71&lt;=3,DF72&gt;=0),-DF75*MAX(0,MIN(1,CHOOSE(DF71,Rollover!$Q$11,Rollover!$AD$11,Rollover!$AQ$11)-DF72)),0)-IF(DF$6&lt;='Rent Roll'!$M$11,DF74,0)</f>
        <v>0</v>
      </c>
      <c r="DG77" s="95">
        <f>IF(AND(DG71&gt;=1,DG71&lt;=3,DG72&gt;=0),-DG75*MAX(0,MIN(1,CHOOSE(DG71,Rollover!$Q$11,Rollover!$AD$11,Rollover!$AQ$11)-DG72)),0)-IF(DG$6&lt;='Rent Roll'!$M$11,DG74,0)</f>
        <v>0</v>
      </c>
      <c r="DH77" s="95">
        <f>IF(AND(DH71&gt;=1,DH71&lt;=3,DH72&gt;=0),-DH75*MAX(0,MIN(1,CHOOSE(DH71,Rollover!$Q$11,Rollover!$AD$11,Rollover!$AQ$11)-DH72)),0)-IF(DH$6&lt;='Rent Roll'!$M$11,DH74,0)</f>
        <v>0</v>
      </c>
      <c r="DI77" s="95">
        <f>IF(AND(DI71&gt;=1,DI71&lt;=3,DI72&gt;=0),-DI75*MAX(0,MIN(1,CHOOSE(DI71,Rollover!$Q$11,Rollover!$AD$11,Rollover!$AQ$11)-DI72)),0)-IF(DI$6&lt;='Rent Roll'!$M$11,DI74,0)</f>
        <v>0</v>
      </c>
      <c r="DJ77" s="95">
        <f>IF(AND(DJ71&gt;=1,DJ71&lt;=3,DJ72&gt;=0),-DJ75*MAX(0,MIN(1,CHOOSE(DJ71,Rollover!$Q$11,Rollover!$AD$11,Rollover!$AQ$11)-DJ72)),0)-IF(DJ$6&lt;='Rent Roll'!$M$11,DJ74,0)</f>
        <v>0</v>
      </c>
      <c r="DK77" s="95">
        <f>IF(AND(DK71&gt;=1,DK71&lt;=3,DK72&gt;=0),-DK75*MAX(0,MIN(1,CHOOSE(DK71,Rollover!$Q$11,Rollover!$AD$11,Rollover!$AQ$11)-DK72)),0)-IF(DK$6&lt;='Rent Roll'!$M$11,DK74,0)</f>
        <v>0</v>
      </c>
      <c r="DL77" s="95">
        <f>IF(AND(DL71&gt;=1,DL71&lt;=3,DL72&gt;=0),-DL75*MAX(0,MIN(1,CHOOSE(DL71,Rollover!$Q$11,Rollover!$AD$11,Rollover!$AQ$11)-DL72)),0)-IF(DL$6&lt;='Rent Roll'!$M$11,DL74,0)</f>
        <v>0</v>
      </c>
      <c r="DM77" s="95">
        <f>IF(AND(DM71&gt;=1,DM71&lt;=3,DM72&gt;=0),-DM75*MAX(0,MIN(1,CHOOSE(DM71,Rollover!$Q$11,Rollover!$AD$11,Rollover!$AQ$11)-DM72)),0)-IF(DM$6&lt;='Rent Roll'!$M$11,DM74,0)</f>
        <v>0</v>
      </c>
      <c r="DN77" s="95">
        <f>IF(AND(DN71&gt;=1,DN71&lt;=3,DN72&gt;=0),-DN75*MAX(0,MIN(1,CHOOSE(DN71,Rollover!$Q$11,Rollover!$AD$11,Rollover!$AQ$11)-DN72)),0)-IF(DN$6&lt;='Rent Roll'!$M$11,DN74,0)</f>
        <v>0</v>
      </c>
      <c r="DO77" s="95">
        <f>IF(AND(DO71&gt;=1,DO71&lt;=3,DO72&gt;=0),-DO75*MAX(0,MIN(1,CHOOSE(DO71,Rollover!$Q$11,Rollover!$AD$11,Rollover!$AQ$11)-DO72)),0)-IF(DO$6&lt;='Rent Roll'!$M$11,DO74,0)</f>
        <v>0</v>
      </c>
      <c r="DP77" s="95">
        <f>IF(AND(DP71&gt;=1,DP71&lt;=3,DP72&gt;=0),-DP75*MAX(0,MIN(1,CHOOSE(DP71,Rollover!$Q$11,Rollover!$AD$11,Rollover!$AQ$11)-DP72)),0)-IF(DP$6&lt;='Rent Roll'!$M$11,DP74,0)</f>
        <v>0</v>
      </c>
      <c r="DQ77" s="95">
        <f>IF(AND(DQ71&gt;=1,DQ71&lt;=3,DQ72&gt;=0),-DQ75*MAX(0,MIN(1,CHOOSE(DQ71,Rollover!$Q$11,Rollover!$AD$11,Rollover!$AQ$11)-DQ72)),0)-IF(DQ$6&lt;='Rent Roll'!$M$11,DQ74,0)</f>
        <v>0</v>
      </c>
      <c r="DR77" s="95">
        <f>IF(AND(DR71&gt;=1,DR71&lt;=3,DR72&gt;=0),-DR75*MAX(0,MIN(1,CHOOSE(DR71,Rollover!$Q$11,Rollover!$AD$11,Rollover!$AQ$11)-DR72)),0)-IF(DR$6&lt;='Rent Roll'!$M$11,DR74,0)</f>
        <v>0</v>
      </c>
      <c r="DS77" s="95">
        <f>IF(AND(DS71&gt;=1,DS71&lt;=3,DS72&gt;=0),-DS75*MAX(0,MIN(1,CHOOSE(DS71,Rollover!$Q$11,Rollover!$AD$11,Rollover!$AQ$11)-DS72)),0)-IF(DS$6&lt;='Rent Roll'!$M$11,DS74,0)</f>
        <v>0</v>
      </c>
      <c r="DT77" s="95">
        <f>IF(AND(DT71&gt;=1,DT71&lt;=3,DT72&gt;=0),-DT75*MAX(0,MIN(1,CHOOSE(DT71,Rollover!$Q$11,Rollover!$AD$11,Rollover!$AQ$11)-DT72)),0)-IF(DT$6&lt;='Rent Roll'!$M$11,DT74,0)</f>
        <v>0</v>
      </c>
      <c r="DU77" s="95">
        <f>IF(AND(DU71&gt;=1,DU71&lt;=3,DU72&gt;=0),-DU75*MAX(0,MIN(1,CHOOSE(DU71,Rollover!$Q$11,Rollover!$AD$11,Rollover!$AQ$11)-DU72)),0)-IF(DU$6&lt;='Rent Roll'!$M$11,DU74,0)</f>
        <v>0</v>
      </c>
      <c r="DV77" s="95">
        <f>IF(AND(DV71&gt;=1,DV71&lt;=3,DV72&gt;=0),-DV75*MAX(0,MIN(1,CHOOSE(DV71,Rollover!$Q$11,Rollover!$AD$11,Rollover!$AQ$11)-DV72)),0)-IF(DV$6&lt;='Rent Roll'!$M$11,DV74,0)</f>
        <v>0</v>
      </c>
      <c r="DW77" s="95">
        <f>IF(AND(DW71&gt;=1,DW71&lt;=3,DW72&gt;=0),-DW75*MAX(0,MIN(1,CHOOSE(DW71,Rollover!$Q$11,Rollover!$AD$11,Rollover!$AQ$11)-DW72)),0)-IF(DW$6&lt;='Rent Roll'!$M$11,DW74,0)</f>
        <v>0</v>
      </c>
      <c r="DX77" s="95">
        <f>IF(AND(DX71&gt;=1,DX71&lt;=3,DX72&gt;=0),-DX75*MAX(0,MIN(1,CHOOSE(DX71,Rollover!$Q$11,Rollover!$AD$11,Rollover!$AQ$11)-DX72)),0)-IF(DX$6&lt;='Rent Roll'!$M$11,DX74,0)</f>
        <v>0</v>
      </c>
      <c r="DY77" s="95">
        <f>IF(AND(DY71&gt;=1,DY71&lt;=3,DY72&gt;=0),-DY75*MAX(0,MIN(1,CHOOSE(DY71,Rollover!$Q$11,Rollover!$AD$11,Rollover!$AQ$11)-DY72)),0)-IF(DY$6&lt;='Rent Roll'!$M$11,DY74,0)</f>
        <v>0</v>
      </c>
      <c r="DZ77" s="95">
        <f>IF(AND(DZ71&gt;=1,DZ71&lt;=3,DZ72&gt;=0),-DZ75*MAX(0,MIN(1,CHOOSE(DZ71,Rollover!$Q$11,Rollover!$AD$11,Rollover!$AQ$11)-DZ72)),0)-IF(DZ$6&lt;='Rent Roll'!$M$11,DZ74,0)</f>
        <v>0</v>
      </c>
      <c r="EA77" s="95">
        <f>IF(AND(EA71&gt;=1,EA71&lt;=3,EA72&gt;=0),-EA75*MAX(0,MIN(1,CHOOSE(EA71,Rollover!$Q$11,Rollover!$AD$11,Rollover!$AQ$11)-EA72)),0)-IF(EA$6&lt;='Rent Roll'!$M$11,EA74,0)</f>
        <v>0</v>
      </c>
      <c r="EB77" s="95">
        <f>IF(AND(EB71&gt;=1,EB71&lt;=3,EB72&gt;=0),-EB75*MAX(0,MIN(1,CHOOSE(EB71,Rollover!$Q$11,Rollover!$AD$11,Rollover!$AQ$11)-EB72)),0)-IF(EB$6&lt;='Rent Roll'!$M$11,EB74,0)</f>
        <v>0</v>
      </c>
      <c r="EC77" s="95">
        <f>IF(AND(EC71&gt;=1,EC71&lt;=3,EC72&gt;=0),-EC75*MAX(0,MIN(1,CHOOSE(EC71,Rollover!$Q$11,Rollover!$AD$11,Rollover!$AQ$11)-EC72)),0)-IF(EC$6&lt;='Rent Roll'!$M$11,EC74,0)</f>
        <v>-15589.430000391818</v>
      </c>
      <c r="ED77" s="95">
        <f>IF(AND(ED71&gt;=1,ED71&lt;=3,ED72&gt;=0),-ED75*MAX(0,MIN(1,CHOOSE(ED71,Rollover!$Q$11,Rollover!$AD$11,Rollover!$AQ$11)-ED72)),0)-IF(ED$6&lt;='Rent Roll'!$M$11,ED74,0)</f>
        <v>-14809.958500372226</v>
      </c>
      <c r="EE77" s="95">
        <f>IF(AND(EE71&gt;=1,EE71&lt;=3,EE72&gt;=0),-EE75*MAX(0,MIN(1,CHOOSE(EE71,Rollover!$Q$11,Rollover!$AD$11,Rollover!$AQ$11)-EE72)),0)-IF(EE$6&lt;='Rent Roll'!$M$11,EE74,0)</f>
        <v>0</v>
      </c>
      <c r="EF77" s="95">
        <f>IF(AND(EF71&gt;=1,EF71&lt;=3,EF72&gt;=0),-EF75*MAX(0,MIN(1,CHOOSE(EF71,Rollover!$Q$11,Rollover!$AD$11,Rollover!$AQ$11)-EF72)),0)-IF(EF$6&lt;='Rent Roll'!$M$11,EF74,0)</f>
        <v>0</v>
      </c>
      <c r="EG77" s="95">
        <f>IF(AND(EG71&gt;=1,EG71&lt;=3,EG72&gt;=0),-EG75*MAX(0,MIN(1,CHOOSE(EG71,Rollover!$Q$11,Rollover!$AD$11,Rollover!$AQ$11)-EG72)),0)-IF(EG$6&lt;='Rent Roll'!$M$11,EG74,0)</f>
        <v>0</v>
      </c>
      <c r="EH77" s="95">
        <f>IF(AND(EH71&gt;=1,EH71&lt;=3,EH72&gt;=0),-EH75*MAX(0,MIN(1,CHOOSE(EH71,Rollover!$Q$11,Rollover!$AD$11,Rollover!$AQ$11)-EH72)),0)-IF(EH$6&lt;='Rent Roll'!$M$11,EH74,0)</f>
        <v>0</v>
      </c>
      <c r="EI77" s="95">
        <f>IF(AND(EI71&gt;=1,EI71&lt;=3,EI72&gt;=0),-EI75*MAX(0,MIN(1,CHOOSE(EI71,Rollover!$Q$11,Rollover!$AD$11,Rollover!$AQ$11)-EI72)),0)-IF(EI$6&lt;='Rent Roll'!$M$11,EI74,0)</f>
        <v>0</v>
      </c>
    </row>
    <row r="78">
      <c r="B78" t="s" s="23">
        <v>53</v>
      </c>
      <c r="C78" t="s" s="118">
        <v>17</v>
      </c>
      <c r="D78" t="s" s="118">
        <v>434</v>
      </c>
      <c r="H78" s="95">
        <f>'Rent Roll'!$G$11*IF(H71=0,IF('Rent Roll'!$N$11="NNN",'Rent Roll'!$F$11*H$15,IF('Rent Roll'!$N$11="NNN capped",'Rent Roll'!$F$11*(H$12+H$13)+MIN('Rent Roll'!$F$11*H$14,'Rent Roll'!$O$11*(1+Assumptions!$C$64)^(H$8-'Rent Roll'!$P$11)*'Rent Roll'!$E$11/12),0)),IF(AND(H71&lt;=3,H72&gt;=0),'Rent Roll'!$F$11*H$15,0))</f>
        <v>4936.7408695652175</v>
      </c>
      <c r="I78" s="95">
        <f>'Rent Roll'!$G$11*IF(I71=0,IF('Rent Roll'!$N$11="NNN",'Rent Roll'!$F$11*I$15,IF('Rent Roll'!$N$11="NNN capped",'Rent Roll'!$F$11*(I$12+I$13)+MIN('Rent Roll'!$F$11*I$14,'Rent Roll'!$O$11*(1+Assumptions!$C$64)^(I$8-'Rent Roll'!$P$11)*'Rent Roll'!$E$11/12),0)),IF(AND(I71&lt;=3,I72&gt;=0),'Rent Roll'!$F$11*I$15,0))</f>
        <v>4936.7408695652175</v>
      </c>
      <c r="J78" s="95">
        <f>'Rent Roll'!$G$11*IF(J71=0,IF('Rent Roll'!$N$11="NNN",'Rent Roll'!$F$11*J$15,IF('Rent Roll'!$N$11="NNN capped",'Rent Roll'!$F$11*(J$12+J$13)+MIN('Rent Roll'!$F$11*J$14,'Rent Roll'!$O$11*(1+Assumptions!$C$64)^(J$8-'Rent Roll'!$P$11)*'Rent Roll'!$E$11/12),0)),IF(AND(J71&lt;=3,J72&gt;=0),'Rent Roll'!$F$11*J$15,0))</f>
        <v>4936.7408695652175</v>
      </c>
      <c r="K78" s="95">
        <f>'Rent Roll'!$G$11*IF(K71=0,IF('Rent Roll'!$N$11="NNN",'Rent Roll'!$F$11*K$15,IF('Rent Roll'!$N$11="NNN capped",'Rent Roll'!$F$11*(K$12+K$13)+MIN('Rent Roll'!$F$11*K$14,'Rent Roll'!$O$11*(1+Assumptions!$C$64)^(K$8-'Rent Roll'!$P$11)*'Rent Roll'!$E$11/12),0)),IF(AND(K71&lt;=3,K72&gt;=0),'Rent Roll'!$F$11*K$15,0))</f>
        <v>4936.7408695652175</v>
      </c>
      <c r="L78" s="95">
        <f>'Rent Roll'!$G$11*IF(L71=0,IF('Rent Roll'!$N$11="NNN",'Rent Roll'!$F$11*L$15,IF('Rent Roll'!$N$11="NNN capped",'Rent Roll'!$F$11*(L$12+L$13)+MIN('Rent Roll'!$F$11*L$14,'Rent Roll'!$O$11*(1+Assumptions!$C$64)^(L$8-'Rent Roll'!$P$11)*'Rent Roll'!$E$11/12),0)),IF(AND(L71&lt;=3,L72&gt;=0),'Rent Roll'!$F$11*L$15,0))</f>
        <v>4936.7408695652175</v>
      </c>
      <c r="M78" s="95">
        <f>'Rent Roll'!$G$11*IF(M71=0,IF('Rent Roll'!$N$11="NNN",'Rent Roll'!$F$11*M$15,IF('Rent Roll'!$N$11="NNN capped",'Rent Roll'!$F$11*(M$12+M$13)+MIN('Rent Roll'!$F$11*M$14,'Rent Roll'!$O$11*(1+Assumptions!$C$64)^(M$8-'Rent Roll'!$P$11)*'Rent Roll'!$E$11/12),0)),IF(AND(M71&lt;=3,M72&gt;=0),'Rent Roll'!$F$11*M$15,0))</f>
        <v>4936.7408695652175</v>
      </c>
      <c r="N78" s="95">
        <f>'Rent Roll'!$G$11*IF(N71=0,IF('Rent Roll'!$N$11="NNN",'Rent Roll'!$F$11*N$15,IF('Rent Roll'!$N$11="NNN capped",'Rent Roll'!$F$11*(N$12+N$13)+MIN('Rent Roll'!$F$11*N$14,'Rent Roll'!$O$11*(1+Assumptions!$C$64)^(N$8-'Rent Roll'!$P$11)*'Rent Roll'!$E$11/12),0)),IF(AND(N71&lt;=3,N72&gt;=0),'Rent Roll'!$F$11*N$15,0))</f>
        <v>4936.7408695652175</v>
      </c>
      <c r="O78" s="95">
        <f>'Rent Roll'!$G$11*IF(O71=0,IF('Rent Roll'!$N$11="NNN",'Rent Roll'!$F$11*O$15,IF('Rent Roll'!$N$11="NNN capped",'Rent Roll'!$F$11*(O$12+O$13)+MIN('Rent Roll'!$F$11*O$14,'Rent Roll'!$O$11*(1+Assumptions!$C$64)^(O$8-'Rent Roll'!$P$11)*'Rent Roll'!$E$11/12),0)),IF(AND(O71&lt;=3,O72&gt;=0),'Rent Roll'!$F$11*O$15,0))</f>
        <v>4936.7408695652175</v>
      </c>
      <c r="P78" s="95">
        <f>'Rent Roll'!$G$11*IF(P71=0,IF('Rent Roll'!$N$11="NNN",'Rent Roll'!$F$11*P$15,IF('Rent Roll'!$N$11="NNN capped",'Rent Roll'!$F$11*(P$12+P$13)+MIN('Rent Roll'!$F$11*P$14,'Rent Roll'!$O$11*(1+Assumptions!$C$64)^(P$8-'Rent Roll'!$P$11)*'Rent Roll'!$E$11/12),0)),IF(AND(P71&lt;=3,P72&gt;=0),'Rent Roll'!$F$11*P$15,0))</f>
        <v>4936.7408695652175</v>
      </c>
      <c r="Q78" s="95">
        <f>'Rent Roll'!$G$11*IF(Q71=0,IF('Rent Roll'!$N$11="NNN",'Rent Roll'!$F$11*Q$15,IF('Rent Roll'!$N$11="NNN capped",'Rent Roll'!$F$11*(Q$12+Q$13)+MIN('Rent Roll'!$F$11*Q$14,'Rent Roll'!$O$11*(1+Assumptions!$C$64)^(Q$8-'Rent Roll'!$P$11)*'Rent Roll'!$E$11/12),0)),IF(AND(Q71&lt;=3,Q72&gt;=0),'Rent Roll'!$F$11*Q$15,0))</f>
        <v>4936.7408695652175</v>
      </c>
      <c r="R78" s="95">
        <f>'Rent Roll'!$G$11*IF(R71=0,IF('Rent Roll'!$N$11="NNN",'Rent Roll'!$F$11*R$15,IF('Rent Roll'!$N$11="NNN capped",'Rent Roll'!$F$11*(R$12+R$13)+MIN('Rent Roll'!$F$11*R$14,'Rent Roll'!$O$11*(1+Assumptions!$C$64)^(R$8-'Rent Roll'!$P$11)*'Rent Roll'!$E$11/12),0)),IF(AND(R71&lt;=3,R72&gt;=0),'Rent Roll'!$F$11*R$15,0))</f>
        <v>4936.7408695652175</v>
      </c>
      <c r="S78" s="95">
        <f>'Rent Roll'!$G$11*IF(S71=0,IF('Rent Roll'!$N$11="NNN",'Rent Roll'!$F$11*S$15,IF('Rent Roll'!$N$11="NNN capped",'Rent Roll'!$F$11*(S$12+S$13)+MIN('Rent Roll'!$F$11*S$14,'Rent Roll'!$O$11*(1+Assumptions!$C$64)^(S$8-'Rent Roll'!$P$11)*'Rent Roll'!$E$11/12),0)),IF(AND(S71&lt;=3,S72&gt;=0),'Rent Roll'!$F$11*S$15,0))</f>
        <v>4936.7408695652175</v>
      </c>
      <c r="T78" s="95">
        <f>'Rent Roll'!$G$11*IF(T71=0,IF('Rent Roll'!$N$11="NNN",'Rent Roll'!$F$11*T$15,IF('Rent Roll'!$N$11="NNN capped",'Rent Roll'!$F$11*(T$12+T$13)+MIN('Rent Roll'!$F$11*T$14,'Rent Roll'!$O$11*(1+Assumptions!$C$64)^(T$8-'Rent Roll'!$P$11)*'Rent Roll'!$E$11/12),0)),IF(AND(T71&lt;=3,T72&gt;=0),'Rent Roll'!$F$11*T$15,0))</f>
        <v>5050.060486956521</v>
      </c>
      <c r="U78" s="95">
        <f>'Rent Roll'!$G$11*IF(U71=0,IF('Rent Roll'!$N$11="NNN",'Rent Roll'!$F$11*U$15,IF('Rent Roll'!$N$11="NNN capped",'Rent Roll'!$F$11*(U$12+U$13)+MIN('Rent Roll'!$F$11*U$14,'Rent Roll'!$O$11*(1+Assumptions!$C$64)^(U$8-'Rent Roll'!$P$11)*'Rent Roll'!$E$11/12),0)),IF(AND(U71&lt;=3,U72&gt;=0),'Rent Roll'!$F$11*U$15,0))</f>
        <v>5050.060486956521</v>
      </c>
      <c r="V78" s="95">
        <f>'Rent Roll'!$G$11*IF(V71=0,IF('Rent Roll'!$N$11="NNN",'Rent Roll'!$F$11*V$15,IF('Rent Roll'!$N$11="NNN capped",'Rent Roll'!$F$11*(V$12+V$13)+MIN('Rent Roll'!$F$11*V$14,'Rent Roll'!$O$11*(1+Assumptions!$C$64)^(V$8-'Rent Roll'!$P$11)*'Rent Roll'!$E$11/12),0)),IF(AND(V71&lt;=3,V72&gt;=0),'Rent Roll'!$F$11*V$15,0))</f>
        <v>5050.060486956521</v>
      </c>
      <c r="W78" s="95">
        <f>'Rent Roll'!$G$11*IF(W71=0,IF('Rent Roll'!$N$11="NNN",'Rent Roll'!$F$11*W$15,IF('Rent Roll'!$N$11="NNN capped",'Rent Roll'!$F$11*(W$12+W$13)+MIN('Rent Roll'!$F$11*W$14,'Rent Roll'!$O$11*(1+Assumptions!$C$64)^(W$8-'Rent Roll'!$P$11)*'Rent Roll'!$E$11/12),0)),IF(AND(W71&lt;=3,W72&gt;=0),'Rent Roll'!$F$11*W$15,0))</f>
        <v>5050.060486956521</v>
      </c>
      <c r="X78" s="95">
        <f>'Rent Roll'!$G$11*IF(X71=0,IF('Rent Roll'!$N$11="NNN",'Rent Roll'!$F$11*X$15,IF('Rent Roll'!$N$11="NNN capped",'Rent Roll'!$F$11*(X$12+X$13)+MIN('Rent Roll'!$F$11*X$14,'Rent Roll'!$O$11*(1+Assumptions!$C$64)^(X$8-'Rent Roll'!$P$11)*'Rent Roll'!$E$11/12),0)),IF(AND(X71&lt;=3,X72&gt;=0),'Rent Roll'!$F$11*X$15,0))</f>
        <v>5050.060486956521</v>
      </c>
      <c r="Y78" s="95">
        <f>'Rent Roll'!$G$11*IF(Y71=0,IF('Rent Roll'!$N$11="NNN",'Rent Roll'!$F$11*Y$15,IF('Rent Roll'!$N$11="NNN capped",'Rent Roll'!$F$11*(Y$12+Y$13)+MIN('Rent Roll'!$F$11*Y$14,'Rent Roll'!$O$11*(1+Assumptions!$C$64)^(Y$8-'Rent Roll'!$P$11)*'Rent Roll'!$E$11/12),0)),IF(AND(Y71&lt;=3,Y72&gt;=0),'Rent Roll'!$F$11*Y$15,0))</f>
        <v>5050.060486956521</v>
      </c>
      <c r="Z78" s="95">
        <f>'Rent Roll'!$G$11*IF(Z71=0,IF('Rent Roll'!$N$11="NNN",'Rent Roll'!$F$11*Z$15,IF('Rent Roll'!$N$11="NNN capped",'Rent Roll'!$F$11*(Z$12+Z$13)+MIN('Rent Roll'!$F$11*Z$14,'Rent Roll'!$O$11*(1+Assumptions!$C$64)^(Z$8-'Rent Roll'!$P$11)*'Rent Roll'!$E$11/12),0)),IF(AND(Z71&lt;=3,Z72&gt;=0),'Rent Roll'!$F$11*Z$15,0))</f>
        <v>5050.060486956521</v>
      </c>
      <c r="AA78" s="95">
        <f>'Rent Roll'!$G$11*IF(AA71=0,IF('Rent Roll'!$N$11="NNN",'Rent Roll'!$F$11*AA$15,IF('Rent Roll'!$N$11="NNN capped",'Rent Roll'!$F$11*(AA$12+AA$13)+MIN('Rent Roll'!$F$11*AA$14,'Rent Roll'!$O$11*(1+Assumptions!$C$64)^(AA$8-'Rent Roll'!$P$11)*'Rent Roll'!$E$11/12),0)),IF(AND(AA71&lt;=3,AA72&gt;=0),'Rent Roll'!$F$11*AA$15,0))</f>
        <v>5050.060486956521</v>
      </c>
      <c r="AB78" s="95">
        <f>'Rent Roll'!$G$11*IF(AB71=0,IF('Rent Roll'!$N$11="NNN",'Rent Roll'!$F$11*AB$15,IF('Rent Roll'!$N$11="NNN capped",'Rent Roll'!$F$11*(AB$12+AB$13)+MIN('Rent Roll'!$F$11*AB$14,'Rent Roll'!$O$11*(1+Assumptions!$C$64)^(AB$8-'Rent Roll'!$P$11)*'Rent Roll'!$E$11/12),0)),IF(AND(AB71&lt;=3,AB72&gt;=0),'Rent Roll'!$F$11*AB$15,0))</f>
        <v>5050.060486956521</v>
      </c>
      <c r="AC78" s="95">
        <f>'Rent Roll'!$G$11*IF(AC71=0,IF('Rent Roll'!$N$11="NNN",'Rent Roll'!$F$11*AC$15,IF('Rent Roll'!$N$11="NNN capped",'Rent Roll'!$F$11*(AC$12+AC$13)+MIN('Rent Roll'!$F$11*AC$14,'Rent Roll'!$O$11*(1+Assumptions!$C$64)^(AC$8-'Rent Roll'!$P$11)*'Rent Roll'!$E$11/12),0)),IF(AND(AC71&lt;=3,AC72&gt;=0),'Rent Roll'!$F$11*AC$15,0))</f>
        <v>5050.060486956521</v>
      </c>
      <c r="AD78" s="95">
        <f>'Rent Roll'!$G$11*IF(AD71=0,IF('Rent Roll'!$N$11="NNN",'Rent Roll'!$F$11*AD$15,IF('Rent Roll'!$N$11="NNN capped",'Rent Roll'!$F$11*(AD$12+AD$13)+MIN('Rent Roll'!$F$11*AD$14,'Rent Roll'!$O$11*(1+Assumptions!$C$64)^(AD$8-'Rent Roll'!$P$11)*'Rent Roll'!$E$11/12),0)),IF(AND(AD71&lt;=3,AD72&gt;=0),'Rent Roll'!$F$11*AD$15,0))</f>
        <v>5050.060486956521</v>
      </c>
      <c r="AE78" s="95">
        <f>'Rent Roll'!$G$11*IF(AE71=0,IF('Rent Roll'!$N$11="NNN",'Rent Roll'!$F$11*AE$15,IF('Rent Roll'!$N$11="NNN capped",'Rent Roll'!$F$11*(AE$12+AE$13)+MIN('Rent Roll'!$F$11*AE$14,'Rent Roll'!$O$11*(1+Assumptions!$C$64)^(AE$8-'Rent Roll'!$P$11)*'Rent Roll'!$E$11/12),0)),IF(AND(AE71&lt;=3,AE72&gt;=0),'Rent Roll'!$F$11*AE$15,0))</f>
        <v>5050.060486956521</v>
      </c>
      <c r="AF78" s="95">
        <f>'Rent Roll'!$G$11*IF(AF71=0,IF('Rent Roll'!$N$11="NNN",'Rent Roll'!$F$11*AF$15,IF('Rent Roll'!$N$11="NNN capped",'Rent Roll'!$F$11*(AF$12+AF$13)+MIN('Rent Roll'!$F$11*AF$14,'Rent Roll'!$O$11*(1+Assumptions!$C$64)^(AF$8-'Rent Roll'!$P$11)*'Rent Roll'!$E$11/12),0)),IF(AND(AF71&lt;=3,AF72&gt;=0),'Rent Roll'!$F$11*AF$15,0))</f>
        <v>5166.084040695651</v>
      </c>
      <c r="AG78" s="95">
        <f>'Rent Roll'!$G$11*IF(AG71=0,IF('Rent Roll'!$N$11="NNN",'Rent Roll'!$F$11*AG$15,IF('Rent Roll'!$N$11="NNN capped",'Rent Roll'!$F$11*(AG$12+AG$13)+MIN('Rent Roll'!$F$11*AG$14,'Rent Roll'!$O$11*(1+Assumptions!$C$64)^(AG$8-'Rent Roll'!$P$11)*'Rent Roll'!$E$11/12),0)),IF(AND(AG71&lt;=3,AG72&gt;=0),'Rent Roll'!$F$11*AG$15,0))</f>
        <v>5166.084040695651</v>
      </c>
      <c r="AH78" s="95">
        <f>'Rent Roll'!$G$11*IF(AH71=0,IF('Rent Roll'!$N$11="NNN",'Rent Roll'!$F$11*AH$15,IF('Rent Roll'!$N$11="NNN capped",'Rent Roll'!$F$11*(AH$12+AH$13)+MIN('Rent Roll'!$F$11*AH$14,'Rent Roll'!$O$11*(1+Assumptions!$C$64)^(AH$8-'Rent Roll'!$P$11)*'Rent Roll'!$E$11/12),0)),IF(AND(AH71&lt;=3,AH72&gt;=0),'Rent Roll'!$F$11*AH$15,0))</f>
        <v>5166.084040695651</v>
      </c>
      <c r="AI78" s="95">
        <f>'Rent Roll'!$G$11*IF(AI71=0,IF('Rent Roll'!$N$11="NNN",'Rent Roll'!$F$11*AI$15,IF('Rent Roll'!$N$11="NNN capped",'Rent Roll'!$F$11*(AI$12+AI$13)+MIN('Rent Roll'!$F$11*AI$14,'Rent Roll'!$O$11*(1+Assumptions!$C$64)^(AI$8-'Rent Roll'!$P$11)*'Rent Roll'!$E$11/12),0)),IF(AND(AI71&lt;=3,AI72&gt;=0),'Rent Roll'!$F$11*AI$15,0))</f>
        <v>5166.084040695651</v>
      </c>
      <c r="AJ78" s="95">
        <f>'Rent Roll'!$G$11*IF(AJ71=0,IF('Rent Roll'!$N$11="NNN",'Rent Roll'!$F$11*AJ$15,IF('Rent Roll'!$N$11="NNN capped",'Rent Roll'!$F$11*(AJ$12+AJ$13)+MIN('Rent Roll'!$F$11*AJ$14,'Rent Roll'!$O$11*(1+Assumptions!$C$64)^(AJ$8-'Rent Roll'!$P$11)*'Rent Roll'!$E$11/12),0)),IF(AND(AJ71&lt;=3,AJ72&gt;=0),'Rent Roll'!$F$11*AJ$15,0))</f>
        <v>5166.084040695651</v>
      </c>
      <c r="AK78" s="95">
        <f>'Rent Roll'!$G$11*IF(AK71=0,IF('Rent Roll'!$N$11="NNN",'Rent Roll'!$F$11*AK$15,IF('Rent Roll'!$N$11="NNN capped",'Rent Roll'!$F$11*(AK$12+AK$13)+MIN('Rent Roll'!$F$11*AK$14,'Rent Roll'!$O$11*(1+Assumptions!$C$64)^(AK$8-'Rent Roll'!$P$11)*'Rent Roll'!$E$11/12),0)),IF(AND(AK71&lt;=3,AK72&gt;=0),'Rent Roll'!$F$11*AK$15,0))</f>
        <v>5166.084040695651</v>
      </c>
      <c r="AL78" s="95">
        <f>'Rent Roll'!$G$11*IF(AL71=0,IF('Rent Roll'!$N$11="NNN",'Rent Roll'!$F$11*AL$15,IF('Rent Roll'!$N$11="NNN capped",'Rent Roll'!$F$11*(AL$12+AL$13)+MIN('Rent Roll'!$F$11*AL$14,'Rent Roll'!$O$11*(1+Assumptions!$C$64)^(AL$8-'Rent Roll'!$P$11)*'Rent Roll'!$E$11/12),0)),IF(AND(AL71&lt;=3,AL72&gt;=0),'Rent Roll'!$F$11*AL$15,0))</f>
        <v>5166.084040695651</v>
      </c>
      <c r="AM78" s="95">
        <f>'Rent Roll'!$G$11*IF(AM71=0,IF('Rent Roll'!$N$11="NNN",'Rent Roll'!$F$11*AM$15,IF('Rent Roll'!$N$11="NNN capped",'Rent Roll'!$F$11*(AM$12+AM$13)+MIN('Rent Roll'!$F$11*AM$14,'Rent Roll'!$O$11*(1+Assumptions!$C$64)^(AM$8-'Rent Roll'!$P$11)*'Rent Roll'!$E$11/12),0)),IF(AND(AM71&lt;=3,AM72&gt;=0),'Rent Roll'!$F$11*AM$15,0))</f>
        <v>5166.084040695651</v>
      </c>
      <c r="AN78" s="95">
        <f>'Rent Roll'!$G$11*IF(AN71=0,IF('Rent Roll'!$N$11="NNN",'Rent Roll'!$F$11*AN$15,IF('Rent Roll'!$N$11="NNN capped",'Rent Roll'!$F$11*(AN$12+AN$13)+MIN('Rent Roll'!$F$11*AN$14,'Rent Roll'!$O$11*(1+Assumptions!$C$64)^(AN$8-'Rent Roll'!$P$11)*'Rent Roll'!$E$11/12),0)),IF(AND(AN71&lt;=3,AN72&gt;=0),'Rent Roll'!$F$11*AN$15,0))</f>
        <v>5166.084040695651</v>
      </c>
      <c r="AO78" s="95">
        <f>'Rent Roll'!$G$11*IF(AO71=0,IF('Rent Roll'!$N$11="NNN",'Rent Roll'!$F$11*AO$15,IF('Rent Roll'!$N$11="NNN capped",'Rent Roll'!$F$11*(AO$12+AO$13)+MIN('Rent Roll'!$F$11*AO$14,'Rent Roll'!$O$11*(1+Assumptions!$C$64)^(AO$8-'Rent Roll'!$P$11)*'Rent Roll'!$E$11/12),0)),IF(AND(AO71&lt;=3,AO72&gt;=0),'Rent Roll'!$F$11*AO$15,0))</f>
        <v>5166.084040695651</v>
      </c>
      <c r="AP78" s="95">
        <f>'Rent Roll'!$G$11*IF(AP71=0,IF('Rent Roll'!$N$11="NNN",'Rent Roll'!$F$11*AP$15,IF('Rent Roll'!$N$11="NNN capped",'Rent Roll'!$F$11*(AP$12+AP$13)+MIN('Rent Roll'!$F$11*AP$14,'Rent Roll'!$O$11*(1+Assumptions!$C$64)^(AP$8-'Rent Roll'!$P$11)*'Rent Roll'!$E$11/12),0)),IF(AND(AP71&lt;=3,AP72&gt;=0),'Rent Roll'!$F$11*AP$15,0))</f>
        <v>5166.084040695651</v>
      </c>
      <c r="AQ78" s="95">
        <f>'Rent Roll'!$G$11*IF(AQ71=0,IF('Rent Roll'!$N$11="NNN",'Rent Roll'!$F$11*AQ$15,IF('Rent Roll'!$N$11="NNN capped",'Rent Roll'!$F$11*(AQ$12+AQ$13)+MIN('Rent Roll'!$F$11*AQ$14,'Rent Roll'!$O$11*(1+Assumptions!$C$64)^(AQ$8-'Rent Roll'!$P$11)*'Rent Roll'!$E$11/12),0)),IF(AND(AQ71&lt;=3,AQ72&gt;=0),'Rent Roll'!$F$11*AQ$15,0))</f>
        <v>5166.084040695651</v>
      </c>
      <c r="AR78" s="95">
        <f>'Rent Roll'!$G$11*IF(AR71=0,IF('Rent Roll'!$N$11="NNN",'Rent Roll'!$F$11*AR$15,IF('Rent Roll'!$N$11="NNN capped",'Rent Roll'!$F$11*(AR$12+AR$13)+MIN('Rent Roll'!$F$11*AR$14,'Rent Roll'!$O$11*(1+Assumptions!$C$64)^(AR$8-'Rent Roll'!$P$11)*'Rent Roll'!$E$11/12),0)),IF(AND(AR71&lt;=3,AR72&gt;=0),'Rent Roll'!$F$11*AR$15,0))</f>
        <v>5284.878735829565</v>
      </c>
      <c r="AS78" s="95">
        <f>'Rent Roll'!$G$11*IF(AS71=0,IF('Rent Roll'!$N$11="NNN",'Rent Roll'!$F$11*AS$15,IF('Rent Roll'!$N$11="NNN capped",'Rent Roll'!$F$11*(AS$12+AS$13)+MIN('Rent Roll'!$F$11*AS$14,'Rent Roll'!$O$11*(1+Assumptions!$C$64)^(AS$8-'Rent Roll'!$P$11)*'Rent Roll'!$E$11/12),0)),IF(AND(AS71&lt;=3,AS72&gt;=0),'Rent Roll'!$F$11*AS$15,0))</f>
        <v>5284.878735829565</v>
      </c>
      <c r="AT78" s="95">
        <f>'Rent Roll'!$G$11*IF(AT71=0,IF('Rent Roll'!$N$11="NNN",'Rent Roll'!$F$11*AT$15,IF('Rent Roll'!$N$11="NNN capped",'Rent Roll'!$F$11*(AT$12+AT$13)+MIN('Rent Roll'!$F$11*AT$14,'Rent Roll'!$O$11*(1+Assumptions!$C$64)^(AT$8-'Rent Roll'!$P$11)*'Rent Roll'!$E$11/12),0)),IF(AND(AT71&lt;=3,AT72&gt;=0),'Rent Roll'!$F$11*AT$15,0))</f>
        <v>5284.878735829565</v>
      </c>
      <c r="AU78" s="95">
        <f>'Rent Roll'!$G$11*IF(AU71=0,IF('Rent Roll'!$N$11="NNN",'Rent Roll'!$F$11*AU$15,IF('Rent Roll'!$N$11="NNN capped",'Rent Roll'!$F$11*(AU$12+AU$13)+MIN('Rent Roll'!$F$11*AU$14,'Rent Roll'!$O$11*(1+Assumptions!$C$64)^(AU$8-'Rent Roll'!$P$11)*'Rent Roll'!$E$11/12),0)),IF(AND(AU71&lt;=3,AU72&gt;=0),'Rent Roll'!$F$11*AU$15,0))</f>
        <v>5284.878735829565</v>
      </c>
      <c r="AV78" s="95">
        <f>'Rent Roll'!$G$11*IF(AV71=0,IF('Rent Roll'!$N$11="NNN",'Rent Roll'!$F$11*AV$15,IF('Rent Roll'!$N$11="NNN capped",'Rent Roll'!$F$11*(AV$12+AV$13)+MIN('Rent Roll'!$F$11*AV$14,'Rent Roll'!$O$11*(1+Assumptions!$C$64)^(AV$8-'Rent Roll'!$P$11)*'Rent Roll'!$E$11/12),0)),IF(AND(AV71&lt;=3,AV72&gt;=0),'Rent Roll'!$F$11*AV$15,0))</f>
        <v>5284.878735829565</v>
      </c>
      <c r="AW78" s="95">
        <f>'Rent Roll'!$G$11*IF(AW71=0,IF('Rent Roll'!$N$11="NNN",'Rent Roll'!$F$11*AW$15,IF('Rent Roll'!$N$11="NNN capped",'Rent Roll'!$F$11*(AW$12+AW$13)+MIN('Rent Roll'!$F$11*AW$14,'Rent Roll'!$O$11*(1+Assumptions!$C$64)^(AW$8-'Rent Roll'!$P$11)*'Rent Roll'!$E$11/12),0)),IF(AND(AW71&lt;=3,AW72&gt;=0),'Rent Roll'!$F$11*AW$15,0))</f>
        <v>5284.878735829565</v>
      </c>
      <c r="AX78" s="95">
        <f>'Rent Roll'!$G$11*IF(AX71=0,IF('Rent Roll'!$N$11="NNN",'Rent Roll'!$F$11*AX$15,IF('Rent Roll'!$N$11="NNN capped",'Rent Roll'!$F$11*(AX$12+AX$13)+MIN('Rent Roll'!$F$11*AX$14,'Rent Roll'!$O$11*(1+Assumptions!$C$64)^(AX$8-'Rent Roll'!$P$11)*'Rent Roll'!$E$11/12),0)),IF(AND(AX71&lt;=3,AX72&gt;=0),'Rent Roll'!$F$11*AX$15,0))</f>
        <v>5284.878735829565</v>
      </c>
      <c r="AY78" s="95">
        <f>'Rent Roll'!$G$11*IF(AY71=0,IF('Rent Roll'!$N$11="NNN",'Rent Roll'!$F$11*AY$15,IF('Rent Roll'!$N$11="NNN capped",'Rent Roll'!$F$11*(AY$12+AY$13)+MIN('Rent Roll'!$F$11*AY$14,'Rent Roll'!$O$11*(1+Assumptions!$C$64)^(AY$8-'Rent Roll'!$P$11)*'Rent Roll'!$E$11/12),0)),IF(AND(AY71&lt;=3,AY72&gt;=0),'Rent Roll'!$F$11*AY$15,0))</f>
        <v>5284.878735829565</v>
      </c>
      <c r="AZ78" s="95">
        <f>'Rent Roll'!$G$11*IF(AZ71=0,IF('Rent Roll'!$N$11="NNN",'Rent Roll'!$F$11*AZ$15,IF('Rent Roll'!$N$11="NNN capped",'Rent Roll'!$F$11*(AZ$12+AZ$13)+MIN('Rent Roll'!$F$11*AZ$14,'Rent Roll'!$O$11*(1+Assumptions!$C$64)^(AZ$8-'Rent Roll'!$P$11)*'Rent Roll'!$E$11/12),0)),IF(AND(AZ71&lt;=3,AZ72&gt;=0),'Rent Roll'!$F$11*AZ$15,0))</f>
        <v>5284.878735829565</v>
      </c>
      <c r="BA78" s="95">
        <f>'Rent Roll'!$G$11*IF(BA71=0,IF('Rent Roll'!$N$11="NNN",'Rent Roll'!$F$11*BA$15,IF('Rent Roll'!$N$11="NNN capped",'Rent Roll'!$F$11*(BA$12+BA$13)+MIN('Rent Roll'!$F$11*BA$14,'Rent Roll'!$O$11*(1+Assumptions!$C$64)^(BA$8-'Rent Roll'!$P$11)*'Rent Roll'!$E$11/12),0)),IF(AND(BA71&lt;=3,BA72&gt;=0),'Rent Roll'!$F$11*BA$15,0))</f>
        <v>5284.878735829565</v>
      </c>
      <c r="BB78" s="95">
        <f>'Rent Roll'!$G$11*IF(BB71=0,IF('Rent Roll'!$N$11="NNN",'Rent Roll'!$F$11*BB$15,IF('Rent Roll'!$N$11="NNN capped",'Rent Roll'!$F$11*(BB$12+BB$13)+MIN('Rent Roll'!$F$11*BB$14,'Rent Roll'!$O$11*(1+Assumptions!$C$64)^(BB$8-'Rent Roll'!$P$11)*'Rent Roll'!$E$11/12),0)),IF(AND(BB71&lt;=3,BB72&gt;=0),'Rent Roll'!$F$11*BB$15,0))</f>
        <v>5284.878735829565</v>
      </c>
      <c r="BC78" s="95">
        <f>'Rent Roll'!$G$11*IF(BC71=0,IF('Rent Roll'!$N$11="NNN",'Rent Roll'!$F$11*BC$15,IF('Rent Roll'!$N$11="NNN capped",'Rent Roll'!$F$11*(BC$12+BC$13)+MIN('Rent Roll'!$F$11*BC$14,'Rent Roll'!$O$11*(1+Assumptions!$C$64)^(BC$8-'Rent Roll'!$P$11)*'Rent Roll'!$E$11/12),0)),IF(AND(BC71&lt;=3,BC72&gt;=0),'Rent Roll'!$F$11*BC$15,0))</f>
        <v>5284.878735829565</v>
      </c>
      <c r="BD78" s="95">
        <f>'Rent Roll'!$G$11*IF(BD71=0,IF('Rent Roll'!$N$11="NNN",'Rent Roll'!$F$11*BD$15,IF('Rent Roll'!$N$11="NNN capped",'Rent Roll'!$F$11*(BD$12+BD$13)+MIN('Rent Roll'!$F$11*BD$14,'Rent Roll'!$O$11*(1+Assumptions!$C$64)^(BD$8-'Rent Roll'!$P$11)*'Rent Roll'!$E$11/12),0)),IF(AND(BD71&lt;=3,BD72&gt;=0),'Rent Roll'!$F$11*BD$15,0))</f>
        <v>5406.513515295756</v>
      </c>
      <c r="BE78" s="95">
        <f>'Rent Roll'!$G$11*IF(BE71=0,IF('Rent Roll'!$N$11="NNN",'Rent Roll'!$F$11*BE$15,IF('Rent Roll'!$N$11="NNN capped",'Rent Roll'!$F$11*(BE$12+BE$13)+MIN('Rent Roll'!$F$11*BE$14,'Rent Roll'!$O$11*(1+Assumptions!$C$64)^(BE$8-'Rent Roll'!$P$11)*'Rent Roll'!$E$11/12),0)),IF(AND(BE71&lt;=3,BE72&gt;=0),'Rent Roll'!$F$11*BE$15,0))</f>
        <v>5406.513515295756</v>
      </c>
      <c r="BF78" s="95">
        <f>'Rent Roll'!$G$11*IF(BF71=0,IF('Rent Roll'!$N$11="NNN",'Rent Roll'!$F$11*BF$15,IF('Rent Roll'!$N$11="NNN capped",'Rent Roll'!$F$11*(BF$12+BF$13)+MIN('Rent Roll'!$F$11*BF$14,'Rent Roll'!$O$11*(1+Assumptions!$C$64)^(BF$8-'Rent Roll'!$P$11)*'Rent Roll'!$E$11/12),0)),IF(AND(BF71&lt;=3,BF72&gt;=0),'Rent Roll'!$F$11*BF$15,0))</f>
        <v>5406.513515295756</v>
      </c>
      <c r="BG78" s="95">
        <f>'Rent Roll'!$G$11*IF(BG71=0,IF('Rent Roll'!$N$11="NNN",'Rent Roll'!$F$11*BG$15,IF('Rent Roll'!$N$11="NNN capped",'Rent Roll'!$F$11*(BG$12+BG$13)+MIN('Rent Roll'!$F$11*BG$14,'Rent Roll'!$O$11*(1+Assumptions!$C$64)^(BG$8-'Rent Roll'!$P$11)*'Rent Roll'!$E$11/12),0)),IF(AND(BG71&lt;=3,BG72&gt;=0),'Rent Roll'!$F$11*BG$15,0))</f>
        <v>5406.513515295756</v>
      </c>
      <c r="BH78" s="95">
        <f>'Rent Roll'!$G$11*IF(BH71=0,IF('Rent Roll'!$N$11="NNN",'Rent Roll'!$F$11*BH$15,IF('Rent Roll'!$N$11="NNN capped",'Rent Roll'!$F$11*(BH$12+BH$13)+MIN('Rent Roll'!$F$11*BH$14,'Rent Roll'!$O$11*(1+Assumptions!$C$64)^(BH$8-'Rent Roll'!$P$11)*'Rent Roll'!$E$11/12),0)),IF(AND(BH71&lt;=3,BH72&gt;=0),'Rent Roll'!$F$11*BH$15,0))</f>
        <v>5406.513515295756</v>
      </c>
      <c r="BI78" s="95">
        <f>'Rent Roll'!$G$11*IF(BI71=0,IF('Rent Roll'!$N$11="NNN",'Rent Roll'!$F$11*BI$15,IF('Rent Roll'!$N$11="NNN capped",'Rent Roll'!$F$11*(BI$12+BI$13)+MIN('Rent Roll'!$F$11*BI$14,'Rent Roll'!$O$11*(1+Assumptions!$C$64)^(BI$8-'Rent Roll'!$P$11)*'Rent Roll'!$E$11/12),0)),IF(AND(BI71&lt;=3,BI72&gt;=0),'Rent Roll'!$F$11*BI$15,0))</f>
        <v>5406.513515295756</v>
      </c>
      <c r="BJ78" s="95">
        <f>'Rent Roll'!$G$11*IF(BJ71=0,IF('Rent Roll'!$N$11="NNN",'Rent Roll'!$F$11*BJ$15,IF('Rent Roll'!$N$11="NNN capped",'Rent Roll'!$F$11*(BJ$12+BJ$13)+MIN('Rent Roll'!$F$11*BJ$14,'Rent Roll'!$O$11*(1+Assumptions!$C$64)^(BJ$8-'Rent Roll'!$P$11)*'Rent Roll'!$E$11/12),0)),IF(AND(BJ71&lt;=3,BJ72&gt;=0),'Rent Roll'!$F$11*BJ$15,0))</f>
        <v>5406.513515295756</v>
      </c>
      <c r="BK78" s="95">
        <f>'Rent Roll'!$G$11*IF(BK71=0,IF('Rent Roll'!$N$11="NNN",'Rent Roll'!$F$11*BK$15,IF('Rent Roll'!$N$11="NNN capped",'Rent Roll'!$F$11*(BK$12+BK$13)+MIN('Rent Roll'!$F$11*BK$14,'Rent Roll'!$O$11*(1+Assumptions!$C$64)^(BK$8-'Rent Roll'!$P$11)*'Rent Roll'!$E$11/12),0)),IF(AND(BK71&lt;=3,BK72&gt;=0),'Rent Roll'!$F$11*BK$15,0))</f>
        <v>5406.513515295756</v>
      </c>
      <c r="BL78" s="95">
        <f>'Rent Roll'!$G$11*IF(BL71=0,IF('Rent Roll'!$N$11="NNN",'Rent Roll'!$F$11*BL$15,IF('Rent Roll'!$N$11="NNN capped",'Rent Roll'!$F$11*(BL$12+BL$13)+MIN('Rent Roll'!$F$11*BL$14,'Rent Roll'!$O$11*(1+Assumptions!$C$64)^(BL$8-'Rent Roll'!$P$11)*'Rent Roll'!$E$11/12),0)),IF(AND(BL71&lt;=3,BL72&gt;=0),'Rent Roll'!$F$11*BL$15,0))</f>
        <v>5406.513515295756</v>
      </c>
      <c r="BM78" s="95">
        <f>'Rent Roll'!$G$11*IF(BM71=0,IF('Rent Roll'!$N$11="NNN",'Rent Roll'!$F$11*BM$15,IF('Rent Roll'!$N$11="NNN capped",'Rent Roll'!$F$11*(BM$12+BM$13)+MIN('Rent Roll'!$F$11*BM$14,'Rent Roll'!$O$11*(1+Assumptions!$C$64)^(BM$8-'Rent Roll'!$P$11)*'Rent Roll'!$E$11/12),0)),IF(AND(BM71&lt;=3,BM72&gt;=0),'Rent Roll'!$F$11*BM$15,0))</f>
        <v>5406.513515295756</v>
      </c>
      <c r="BN78" s="95">
        <f>'Rent Roll'!$G$11*IF(BN71=0,IF('Rent Roll'!$N$11="NNN",'Rent Roll'!$F$11*BN$15,IF('Rent Roll'!$N$11="NNN capped",'Rent Roll'!$F$11*(BN$12+BN$13)+MIN('Rent Roll'!$F$11*BN$14,'Rent Roll'!$O$11*(1+Assumptions!$C$64)^(BN$8-'Rent Roll'!$P$11)*'Rent Roll'!$E$11/12),0)),IF(AND(BN71&lt;=3,BN72&gt;=0),'Rent Roll'!$F$11*BN$15,0))</f>
        <v>5406.513515295756</v>
      </c>
      <c r="BO78" s="95">
        <f>'Rent Roll'!$G$11*IF(BO71=0,IF('Rent Roll'!$N$11="NNN",'Rent Roll'!$F$11*BO$15,IF('Rent Roll'!$N$11="NNN capped",'Rent Roll'!$F$11*(BO$12+BO$13)+MIN('Rent Roll'!$F$11*BO$14,'Rent Roll'!$O$11*(1+Assumptions!$C$64)^(BO$8-'Rent Roll'!$P$11)*'Rent Roll'!$E$11/12),0)),IF(AND(BO71&lt;=3,BO72&gt;=0),'Rent Roll'!$F$11*BO$15,0))</f>
        <v>5406.513515295756</v>
      </c>
      <c r="BP78" s="95">
        <f>'Rent Roll'!$G$11*IF(BP71=0,IF('Rent Roll'!$N$11="NNN",'Rent Roll'!$F$11*BP$15,IF('Rent Roll'!$N$11="NNN capped",'Rent Roll'!$F$11*(BP$12+BP$13)+MIN('Rent Roll'!$F$11*BP$14,'Rent Roll'!$O$11*(1+Assumptions!$C$64)^(BP$8-'Rent Roll'!$P$11)*'Rent Roll'!$E$11/12),0)),IF(AND(BP71&lt;=3,BP72&gt;=0),'Rent Roll'!$F$11*BP$15,0))</f>
        <v>5531.05910649376</v>
      </c>
      <c r="BQ78" s="95">
        <f>'Rent Roll'!$G$11*IF(BQ71=0,IF('Rent Roll'!$N$11="NNN",'Rent Roll'!$F$11*BQ$15,IF('Rent Roll'!$N$11="NNN capped",'Rent Roll'!$F$11*(BQ$12+BQ$13)+MIN('Rent Roll'!$F$11*BQ$14,'Rent Roll'!$O$11*(1+Assumptions!$C$64)^(BQ$8-'Rent Roll'!$P$11)*'Rent Roll'!$E$11/12),0)),IF(AND(BQ71&lt;=3,BQ72&gt;=0),'Rent Roll'!$F$11*BQ$15,0))</f>
        <v>0</v>
      </c>
      <c r="BR78" s="95">
        <f>'Rent Roll'!$G$11*IF(BR71=0,IF('Rent Roll'!$N$11="NNN",'Rent Roll'!$F$11*BR$15,IF('Rent Roll'!$N$11="NNN capped",'Rent Roll'!$F$11*(BR$12+BR$13)+MIN('Rent Roll'!$F$11*BR$14,'Rent Roll'!$O$11*(1+Assumptions!$C$64)^(BR$8-'Rent Roll'!$P$11)*'Rent Roll'!$E$11/12),0)),IF(AND(BR71&lt;=3,BR72&gt;=0),'Rent Roll'!$F$11*BR$15,0))</f>
        <v>0</v>
      </c>
      <c r="BS78" s="95">
        <f>'Rent Roll'!$G$11*IF(BS71=0,IF('Rent Roll'!$N$11="NNN",'Rent Roll'!$F$11*BS$15,IF('Rent Roll'!$N$11="NNN capped",'Rent Roll'!$F$11*(BS$12+BS$13)+MIN('Rent Roll'!$F$11*BS$14,'Rent Roll'!$O$11*(1+Assumptions!$C$64)^(BS$8-'Rent Roll'!$P$11)*'Rent Roll'!$E$11/12),0)),IF(AND(BS71&lt;=3,BS72&gt;=0),'Rent Roll'!$F$11*BS$15,0))</f>
        <v>5531.05910649376</v>
      </c>
      <c r="BT78" s="95">
        <f>'Rent Roll'!$G$11*IF(BT71=0,IF('Rent Roll'!$N$11="NNN",'Rent Roll'!$F$11*BT$15,IF('Rent Roll'!$N$11="NNN capped",'Rent Roll'!$F$11*(BT$12+BT$13)+MIN('Rent Roll'!$F$11*BT$14,'Rent Roll'!$O$11*(1+Assumptions!$C$64)^(BT$8-'Rent Roll'!$P$11)*'Rent Roll'!$E$11/12),0)),IF(AND(BT71&lt;=3,BT72&gt;=0),'Rent Roll'!$F$11*BT$15,0))</f>
        <v>5531.05910649376</v>
      </c>
      <c r="BU78" s="95">
        <f>'Rent Roll'!$G$11*IF(BU71=0,IF('Rent Roll'!$N$11="NNN",'Rent Roll'!$F$11*BU$15,IF('Rent Roll'!$N$11="NNN capped",'Rent Roll'!$F$11*(BU$12+BU$13)+MIN('Rent Roll'!$F$11*BU$14,'Rent Roll'!$O$11*(1+Assumptions!$C$64)^(BU$8-'Rent Roll'!$P$11)*'Rent Roll'!$E$11/12),0)),IF(AND(BU71&lt;=3,BU72&gt;=0),'Rent Roll'!$F$11*BU$15,0))</f>
        <v>5531.05910649376</v>
      </c>
      <c r="BV78" s="95">
        <f>'Rent Roll'!$G$11*IF(BV71=0,IF('Rent Roll'!$N$11="NNN",'Rent Roll'!$F$11*BV$15,IF('Rent Roll'!$N$11="NNN capped",'Rent Roll'!$F$11*(BV$12+BV$13)+MIN('Rent Roll'!$F$11*BV$14,'Rent Roll'!$O$11*(1+Assumptions!$C$64)^(BV$8-'Rent Roll'!$P$11)*'Rent Roll'!$E$11/12),0)),IF(AND(BV71&lt;=3,BV72&gt;=0),'Rent Roll'!$F$11*BV$15,0))</f>
        <v>5531.05910649376</v>
      </c>
      <c r="BW78" s="95">
        <f>'Rent Roll'!$G$11*IF(BW71=0,IF('Rent Roll'!$N$11="NNN",'Rent Roll'!$F$11*BW$15,IF('Rent Roll'!$N$11="NNN capped",'Rent Roll'!$F$11*(BW$12+BW$13)+MIN('Rent Roll'!$F$11*BW$14,'Rent Roll'!$O$11*(1+Assumptions!$C$64)^(BW$8-'Rent Roll'!$P$11)*'Rent Roll'!$E$11/12),0)),IF(AND(BW71&lt;=3,BW72&gt;=0),'Rent Roll'!$F$11*BW$15,0))</f>
        <v>5531.05910649376</v>
      </c>
      <c r="BX78" s="95">
        <f>'Rent Roll'!$G$11*IF(BX71=0,IF('Rent Roll'!$N$11="NNN",'Rent Roll'!$F$11*BX$15,IF('Rent Roll'!$N$11="NNN capped",'Rent Roll'!$F$11*(BX$12+BX$13)+MIN('Rent Roll'!$F$11*BX$14,'Rent Roll'!$O$11*(1+Assumptions!$C$64)^(BX$8-'Rent Roll'!$P$11)*'Rent Roll'!$E$11/12),0)),IF(AND(BX71&lt;=3,BX72&gt;=0),'Rent Roll'!$F$11*BX$15,0))</f>
        <v>5531.05910649376</v>
      </c>
      <c r="BY78" s="95">
        <f>'Rent Roll'!$G$11*IF(BY71=0,IF('Rent Roll'!$N$11="NNN",'Rent Roll'!$F$11*BY$15,IF('Rent Roll'!$N$11="NNN capped",'Rent Roll'!$F$11*(BY$12+BY$13)+MIN('Rent Roll'!$F$11*BY$14,'Rent Roll'!$O$11*(1+Assumptions!$C$64)^(BY$8-'Rent Roll'!$P$11)*'Rent Roll'!$E$11/12),0)),IF(AND(BY71&lt;=3,BY72&gt;=0),'Rent Roll'!$F$11*BY$15,0))</f>
        <v>5531.05910649376</v>
      </c>
      <c r="BZ78" s="95">
        <f>'Rent Roll'!$G$11*IF(BZ71=0,IF('Rent Roll'!$N$11="NNN",'Rent Roll'!$F$11*BZ$15,IF('Rent Roll'!$N$11="NNN capped",'Rent Roll'!$F$11*(BZ$12+BZ$13)+MIN('Rent Roll'!$F$11*BZ$14,'Rent Roll'!$O$11*(1+Assumptions!$C$64)^(BZ$8-'Rent Roll'!$P$11)*'Rent Roll'!$E$11/12),0)),IF(AND(BZ71&lt;=3,BZ72&gt;=0),'Rent Roll'!$F$11*BZ$15,0))</f>
        <v>5531.05910649376</v>
      </c>
      <c r="CA78" s="95">
        <f>'Rent Roll'!$G$11*IF(CA71=0,IF('Rent Roll'!$N$11="NNN",'Rent Roll'!$F$11*CA$15,IF('Rent Roll'!$N$11="NNN capped",'Rent Roll'!$F$11*(CA$12+CA$13)+MIN('Rent Roll'!$F$11*CA$14,'Rent Roll'!$O$11*(1+Assumptions!$C$64)^(CA$8-'Rent Roll'!$P$11)*'Rent Roll'!$E$11/12),0)),IF(AND(CA71&lt;=3,CA72&gt;=0),'Rent Roll'!$F$11*CA$15,0))</f>
        <v>5531.05910649376</v>
      </c>
      <c r="CB78" s="95">
        <f>'Rent Roll'!$G$11*IF(CB71=0,IF('Rent Roll'!$N$11="NNN",'Rent Roll'!$F$11*CB$15,IF('Rent Roll'!$N$11="NNN capped",'Rent Roll'!$F$11*(CB$12+CB$13)+MIN('Rent Roll'!$F$11*CB$14,'Rent Roll'!$O$11*(1+Assumptions!$C$64)^(CB$8-'Rent Roll'!$P$11)*'Rent Roll'!$E$11/12),0)),IF(AND(CB71&lt;=3,CB72&gt;=0),'Rent Roll'!$F$11*CB$15,0))</f>
        <v>5658.588069142485</v>
      </c>
      <c r="CC78" s="95">
        <f>'Rent Roll'!$G$11*IF(CC71=0,IF('Rent Roll'!$N$11="NNN",'Rent Roll'!$F$11*CC$15,IF('Rent Roll'!$N$11="NNN capped",'Rent Roll'!$F$11*(CC$12+CC$13)+MIN('Rent Roll'!$F$11*CC$14,'Rent Roll'!$O$11*(1+Assumptions!$C$64)^(CC$8-'Rent Roll'!$P$11)*'Rent Roll'!$E$11/12),0)),IF(AND(CC71&lt;=3,CC72&gt;=0),'Rent Roll'!$F$11*CC$15,0))</f>
        <v>5658.588069142485</v>
      </c>
      <c r="CD78" s="95">
        <f>'Rent Roll'!$G$11*IF(CD71=0,IF('Rent Roll'!$N$11="NNN",'Rent Roll'!$F$11*CD$15,IF('Rent Roll'!$N$11="NNN capped",'Rent Roll'!$F$11*(CD$12+CD$13)+MIN('Rent Roll'!$F$11*CD$14,'Rent Roll'!$O$11*(1+Assumptions!$C$64)^(CD$8-'Rent Roll'!$P$11)*'Rent Roll'!$E$11/12),0)),IF(AND(CD71&lt;=3,CD72&gt;=0),'Rent Roll'!$F$11*CD$15,0))</f>
        <v>5658.588069142485</v>
      </c>
      <c r="CE78" s="95">
        <f>'Rent Roll'!$G$11*IF(CE71=0,IF('Rent Roll'!$N$11="NNN",'Rent Roll'!$F$11*CE$15,IF('Rent Roll'!$N$11="NNN capped",'Rent Roll'!$F$11*(CE$12+CE$13)+MIN('Rent Roll'!$F$11*CE$14,'Rent Roll'!$O$11*(1+Assumptions!$C$64)^(CE$8-'Rent Roll'!$P$11)*'Rent Roll'!$E$11/12),0)),IF(AND(CE71&lt;=3,CE72&gt;=0),'Rent Roll'!$F$11*CE$15,0))</f>
        <v>5658.588069142485</v>
      </c>
      <c r="CF78" s="95">
        <f>'Rent Roll'!$G$11*IF(CF71=0,IF('Rent Roll'!$N$11="NNN",'Rent Roll'!$F$11*CF$15,IF('Rent Roll'!$N$11="NNN capped",'Rent Roll'!$F$11*(CF$12+CF$13)+MIN('Rent Roll'!$F$11*CF$14,'Rent Roll'!$O$11*(1+Assumptions!$C$64)^(CF$8-'Rent Roll'!$P$11)*'Rent Roll'!$E$11/12),0)),IF(AND(CF71&lt;=3,CF72&gt;=0),'Rent Roll'!$F$11*CF$15,0))</f>
        <v>5658.588069142485</v>
      </c>
      <c r="CG78" s="95">
        <f>'Rent Roll'!$G$11*IF(CG71=0,IF('Rent Roll'!$N$11="NNN",'Rent Roll'!$F$11*CG$15,IF('Rent Roll'!$N$11="NNN capped",'Rent Roll'!$F$11*(CG$12+CG$13)+MIN('Rent Roll'!$F$11*CG$14,'Rent Roll'!$O$11*(1+Assumptions!$C$64)^(CG$8-'Rent Roll'!$P$11)*'Rent Roll'!$E$11/12),0)),IF(AND(CG71&lt;=3,CG72&gt;=0),'Rent Roll'!$F$11*CG$15,0))</f>
        <v>5658.588069142485</v>
      </c>
      <c r="CH78" s="95">
        <f>'Rent Roll'!$G$11*IF(CH71=0,IF('Rent Roll'!$N$11="NNN",'Rent Roll'!$F$11*CH$15,IF('Rent Roll'!$N$11="NNN capped",'Rent Roll'!$F$11*(CH$12+CH$13)+MIN('Rent Roll'!$F$11*CH$14,'Rent Roll'!$O$11*(1+Assumptions!$C$64)^(CH$8-'Rent Roll'!$P$11)*'Rent Roll'!$E$11/12),0)),IF(AND(CH71&lt;=3,CH72&gt;=0),'Rent Roll'!$F$11*CH$15,0))</f>
        <v>5658.588069142485</v>
      </c>
      <c r="CI78" s="95">
        <f>'Rent Roll'!$G$11*IF(CI71=0,IF('Rent Roll'!$N$11="NNN",'Rent Roll'!$F$11*CI$15,IF('Rent Roll'!$N$11="NNN capped",'Rent Roll'!$F$11*(CI$12+CI$13)+MIN('Rent Roll'!$F$11*CI$14,'Rent Roll'!$O$11*(1+Assumptions!$C$64)^(CI$8-'Rent Roll'!$P$11)*'Rent Roll'!$E$11/12),0)),IF(AND(CI71&lt;=3,CI72&gt;=0),'Rent Roll'!$F$11*CI$15,0))</f>
        <v>5658.588069142485</v>
      </c>
      <c r="CJ78" s="95">
        <f>'Rent Roll'!$G$11*IF(CJ71=0,IF('Rent Roll'!$N$11="NNN",'Rent Roll'!$F$11*CJ$15,IF('Rent Roll'!$N$11="NNN capped",'Rent Roll'!$F$11*(CJ$12+CJ$13)+MIN('Rent Roll'!$F$11*CJ$14,'Rent Roll'!$O$11*(1+Assumptions!$C$64)^(CJ$8-'Rent Roll'!$P$11)*'Rent Roll'!$E$11/12),0)),IF(AND(CJ71&lt;=3,CJ72&gt;=0),'Rent Roll'!$F$11*CJ$15,0))</f>
        <v>5658.588069142485</v>
      </c>
      <c r="CK78" s="95">
        <f>'Rent Roll'!$G$11*IF(CK71=0,IF('Rent Roll'!$N$11="NNN",'Rent Roll'!$F$11*CK$15,IF('Rent Roll'!$N$11="NNN capped",'Rent Roll'!$F$11*(CK$12+CK$13)+MIN('Rent Roll'!$F$11*CK$14,'Rent Roll'!$O$11*(1+Assumptions!$C$64)^(CK$8-'Rent Roll'!$P$11)*'Rent Roll'!$E$11/12),0)),IF(AND(CK71&lt;=3,CK72&gt;=0),'Rent Roll'!$F$11*CK$15,0))</f>
        <v>5658.588069142485</v>
      </c>
      <c r="CL78" s="95">
        <f>'Rent Roll'!$G$11*IF(CL71=0,IF('Rent Roll'!$N$11="NNN",'Rent Roll'!$F$11*CL$15,IF('Rent Roll'!$N$11="NNN capped",'Rent Roll'!$F$11*(CL$12+CL$13)+MIN('Rent Roll'!$F$11*CL$14,'Rent Roll'!$O$11*(1+Assumptions!$C$64)^(CL$8-'Rent Roll'!$P$11)*'Rent Roll'!$E$11/12),0)),IF(AND(CL71&lt;=3,CL72&gt;=0),'Rent Roll'!$F$11*CL$15,0))</f>
        <v>5658.588069142485</v>
      </c>
      <c r="CM78" s="95">
        <f>'Rent Roll'!$G$11*IF(CM71=0,IF('Rent Roll'!$N$11="NNN",'Rent Roll'!$F$11*CM$15,IF('Rent Roll'!$N$11="NNN capped",'Rent Roll'!$F$11*(CM$12+CM$13)+MIN('Rent Roll'!$F$11*CM$14,'Rent Roll'!$O$11*(1+Assumptions!$C$64)^(CM$8-'Rent Roll'!$P$11)*'Rent Roll'!$E$11/12),0)),IF(AND(CM71&lt;=3,CM72&gt;=0),'Rent Roll'!$F$11*CM$15,0))</f>
        <v>5658.588069142485</v>
      </c>
      <c r="CN78" s="95">
        <f>'Rent Roll'!$G$11*IF(CN71=0,IF('Rent Roll'!$N$11="NNN",'Rent Roll'!$F$11*CN$15,IF('Rent Roll'!$N$11="NNN capped",'Rent Roll'!$F$11*(CN$12+CN$13)+MIN('Rent Roll'!$F$11*CN$14,'Rent Roll'!$O$11*(1+Assumptions!$C$64)^(CN$8-'Rent Roll'!$P$11)*'Rent Roll'!$E$11/12),0)),IF(AND(CN71&lt;=3,CN72&gt;=0),'Rent Roll'!$F$11*CN$15,0))</f>
        <v>5789.1748444597515</v>
      </c>
      <c r="CO78" s="95">
        <f>'Rent Roll'!$G$11*IF(CO71=0,IF('Rent Roll'!$N$11="NNN",'Rent Roll'!$F$11*CO$15,IF('Rent Roll'!$N$11="NNN capped",'Rent Roll'!$F$11*(CO$12+CO$13)+MIN('Rent Roll'!$F$11*CO$14,'Rent Roll'!$O$11*(1+Assumptions!$C$64)^(CO$8-'Rent Roll'!$P$11)*'Rent Roll'!$E$11/12),0)),IF(AND(CO71&lt;=3,CO72&gt;=0),'Rent Roll'!$F$11*CO$15,0))</f>
        <v>5789.1748444597515</v>
      </c>
      <c r="CP78" s="95">
        <f>'Rent Roll'!$G$11*IF(CP71=0,IF('Rent Roll'!$N$11="NNN",'Rent Roll'!$F$11*CP$15,IF('Rent Roll'!$N$11="NNN capped",'Rent Roll'!$F$11*(CP$12+CP$13)+MIN('Rent Roll'!$F$11*CP$14,'Rent Roll'!$O$11*(1+Assumptions!$C$64)^(CP$8-'Rent Roll'!$P$11)*'Rent Roll'!$E$11/12),0)),IF(AND(CP71&lt;=3,CP72&gt;=0),'Rent Roll'!$F$11*CP$15,0))</f>
        <v>5789.1748444597515</v>
      </c>
      <c r="CQ78" s="95">
        <f>'Rent Roll'!$G$11*IF(CQ71=0,IF('Rent Roll'!$N$11="NNN",'Rent Roll'!$F$11*CQ$15,IF('Rent Roll'!$N$11="NNN capped",'Rent Roll'!$F$11*(CQ$12+CQ$13)+MIN('Rent Roll'!$F$11*CQ$14,'Rent Roll'!$O$11*(1+Assumptions!$C$64)^(CQ$8-'Rent Roll'!$P$11)*'Rent Roll'!$E$11/12),0)),IF(AND(CQ71&lt;=3,CQ72&gt;=0),'Rent Roll'!$F$11*CQ$15,0))</f>
        <v>5789.1748444597515</v>
      </c>
      <c r="CR78" s="95">
        <f>'Rent Roll'!$G$11*IF(CR71=0,IF('Rent Roll'!$N$11="NNN",'Rent Roll'!$F$11*CR$15,IF('Rent Roll'!$N$11="NNN capped",'Rent Roll'!$F$11*(CR$12+CR$13)+MIN('Rent Roll'!$F$11*CR$14,'Rent Roll'!$O$11*(1+Assumptions!$C$64)^(CR$8-'Rent Roll'!$P$11)*'Rent Roll'!$E$11/12),0)),IF(AND(CR71&lt;=3,CR72&gt;=0),'Rent Roll'!$F$11*CR$15,0))</f>
        <v>5789.1748444597515</v>
      </c>
      <c r="CS78" s="95">
        <f>'Rent Roll'!$G$11*IF(CS71=0,IF('Rent Roll'!$N$11="NNN",'Rent Roll'!$F$11*CS$15,IF('Rent Roll'!$N$11="NNN capped",'Rent Roll'!$F$11*(CS$12+CS$13)+MIN('Rent Roll'!$F$11*CS$14,'Rent Roll'!$O$11*(1+Assumptions!$C$64)^(CS$8-'Rent Roll'!$P$11)*'Rent Roll'!$E$11/12),0)),IF(AND(CS71&lt;=3,CS72&gt;=0),'Rent Roll'!$F$11*CS$15,0))</f>
        <v>5789.1748444597515</v>
      </c>
      <c r="CT78" s="95">
        <f>'Rent Roll'!$G$11*IF(CT71=0,IF('Rent Roll'!$N$11="NNN",'Rent Roll'!$F$11*CT$15,IF('Rent Roll'!$N$11="NNN capped",'Rent Roll'!$F$11*(CT$12+CT$13)+MIN('Rent Roll'!$F$11*CT$14,'Rent Roll'!$O$11*(1+Assumptions!$C$64)^(CT$8-'Rent Roll'!$P$11)*'Rent Roll'!$E$11/12),0)),IF(AND(CT71&lt;=3,CT72&gt;=0),'Rent Roll'!$F$11*CT$15,0))</f>
        <v>5789.1748444597515</v>
      </c>
      <c r="CU78" s="95">
        <f>'Rent Roll'!$G$11*IF(CU71=0,IF('Rent Roll'!$N$11="NNN",'Rent Roll'!$F$11*CU$15,IF('Rent Roll'!$N$11="NNN capped",'Rent Roll'!$F$11*(CU$12+CU$13)+MIN('Rent Roll'!$F$11*CU$14,'Rent Roll'!$O$11*(1+Assumptions!$C$64)^(CU$8-'Rent Roll'!$P$11)*'Rent Roll'!$E$11/12),0)),IF(AND(CU71&lt;=3,CU72&gt;=0),'Rent Roll'!$F$11*CU$15,0))</f>
        <v>5789.1748444597515</v>
      </c>
      <c r="CV78" s="95">
        <f>'Rent Roll'!$G$11*IF(CV71=0,IF('Rent Roll'!$N$11="NNN",'Rent Roll'!$F$11*CV$15,IF('Rent Roll'!$N$11="NNN capped",'Rent Roll'!$F$11*(CV$12+CV$13)+MIN('Rent Roll'!$F$11*CV$14,'Rent Roll'!$O$11*(1+Assumptions!$C$64)^(CV$8-'Rent Roll'!$P$11)*'Rent Roll'!$E$11/12),0)),IF(AND(CV71&lt;=3,CV72&gt;=0),'Rent Roll'!$F$11*CV$15,0))</f>
        <v>5789.1748444597515</v>
      </c>
      <c r="CW78" s="95">
        <f>'Rent Roll'!$G$11*IF(CW71=0,IF('Rent Roll'!$N$11="NNN",'Rent Roll'!$F$11*CW$15,IF('Rent Roll'!$N$11="NNN capped",'Rent Roll'!$F$11*(CW$12+CW$13)+MIN('Rent Roll'!$F$11*CW$14,'Rent Roll'!$O$11*(1+Assumptions!$C$64)^(CW$8-'Rent Roll'!$P$11)*'Rent Roll'!$E$11/12),0)),IF(AND(CW71&lt;=3,CW72&gt;=0),'Rent Roll'!$F$11*CW$15,0))</f>
        <v>5789.1748444597515</v>
      </c>
      <c r="CX78" s="95">
        <f>'Rent Roll'!$G$11*IF(CX71=0,IF('Rent Roll'!$N$11="NNN",'Rent Roll'!$F$11*CX$15,IF('Rent Roll'!$N$11="NNN capped",'Rent Roll'!$F$11*(CX$12+CX$13)+MIN('Rent Roll'!$F$11*CX$14,'Rent Roll'!$O$11*(1+Assumptions!$C$64)^(CX$8-'Rent Roll'!$P$11)*'Rent Roll'!$E$11/12),0)),IF(AND(CX71&lt;=3,CX72&gt;=0),'Rent Roll'!$F$11*CX$15,0))</f>
        <v>5789.1748444597515</v>
      </c>
      <c r="CY78" s="95">
        <f>'Rent Roll'!$G$11*IF(CY71=0,IF('Rent Roll'!$N$11="NNN",'Rent Roll'!$F$11*CY$15,IF('Rent Roll'!$N$11="NNN capped",'Rent Roll'!$F$11*(CY$12+CY$13)+MIN('Rent Roll'!$F$11*CY$14,'Rent Roll'!$O$11*(1+Assumptions!$C$64)^(CY$8-'Rent Roll'!$P$11)*'Rent Roll'!$E$11/12),0)),IF(AND(CY71&lt;=3,CY72&gt;=0),'Rent Roll'!$F$11*CY$15,0))</f>
        <v>5789.1748444597515</v>
      </c>
      <c r="CZ78" s="95">
        <f>'Rent Roll'!$G$11*IF(CZ71=0,IF('Rent Roll'!$N$11="NNN",'Rent Roll'!$F$11*CZ$15,IF('Rent Roll'!$N$11="NNN capped",'Rent Roll'!$F$11*(CZ$12+CZ$13)+MIN('Rent Roll'!$F$11*CZ$14,'Rent Roll'!$O$11*(1+Assumptions!$C$64)^(CZ$8-'Rent Roll'!$P$11)*'Rent Roll'!$E$11/12),0)),IF(AND(CZ71&lt;=3,CZ72&gt;=0),'Rent Roll'!$F$11*CZ$15,0))</f>
        <v>5922.895805701396</v>
      </c>
      <c r="DA78" s="95">
        <f>'Rent Roll'!$G$11*IF(DA71=0,IF('Rent Roll'!$N$11="NNN",'Rent Roll'!$F$11*DA$15,IF('Rent Roll'!$N$11="NNN capped",'Rent Roll'!$F$11*(DA$12+DA$13)+MIN('Rent Roll'!$F$11*DA$14,'Rent Roll'!$O$11*(1+Assumptions!$C$64)^(DA$8-'Rent Roll'!$P$11)*'Rent Roll'!$E$11/12),0)),IF(AND(DA71&lt;=3,DA72&gt;=0),'Rent Roll'!$F$11*DA$15,0))</f>
        <v>5922.895805701396</v>
      </c>
      <c r="DB78" s="95">
        <f>'Rent Roll'!$G$11*IF(DB71=0,IF('Rent Roll'!$N$11="NNN",'Rent Roll'!$F$11*DB$15,IF('Rent Roll'!$N$11="NNN capped",'Rent Roll'!$F$11*(DB$12+DB$13)+MIN('Rent Roll'!$F$11*DB$14,'Rent Roll'!$O$11*(1+Assumptions!$C$64)^(DB$8-'Rent Roll'!$P$11)*'Rent Roll'!$E$11/12),0)),IF(AND(DB71&lt;=3,DB72&gt;=0),'Rent Roll'!$F$11*DB$15,0))</f>
        <v>5922.895805701396</v>
      </c>
      <c r="DC78" s="95">
        <f>'Rent Roll'!$G$11*IF(DC71=0,IF('Rent Roll'!$N$11="NNN",'Rent Roll'!$F$11*DC$15,IF('Rent Roll'!$N$11="NNN capped",'Rent Roll'!$F$11*(DC$12+DC$13)+MIN('Rent Roll'!$F$11*DC$14,'Rent Roll'!$O$11*(1+Assumptions!$C$64)^(DC$8-'Rent Roll'!$P$11)*'Rent Roll'!$E$11/12),0)),IF(AND(DC71&lt;=3,DC72&gt;=0),'Rent Roll'!$F$11*DC$15,0))</f>
        <v>5922.895805701396</v>
      </c>
      <c r="DD78" s="95">
        <f>'Rent Roll'!$G$11*IF(DD71=0,IF('Rent Roll'!$N$11="NNN",'Rent Roll'!$F$11*DD$15,IF('Rent Roll'!$N$11="NNN capped",'Rent Roll'!$F$11*(DD$12+DD$13)+MIN('Rent Roll'!$F$11*DD$14,'Rent Roll'!$O$11*(1+Assumptions!$C$64)^(DD$8-'Rent Roll'!$P$11)*'Rent Roll'!$E$11/12),0)),IF(AND(DD71&lt;=3,DD72&gt;=0),'Rent Roll'!$F$11*DD$15,0))</f>
        <v>5922.895805701396</v>
      </c>
      <c r="DE78" s="95">
        <f>'Rent Roll'!$G$11*IF(DE71=0,IF('Rent Roll'!$N$11="NNN",'Rent Roll'!$F$11*DE$15,IF('Rent Roll'!$N$11="NNN capped",'Rent Roll'!$F$11*(DE$12+DE$13)+MIN('Rent Roll'!$F$11*DE$14,'Rent Roll'!$O$11*(1+Assumptions!$C$64)^(DE$8-'Rent Roll'!$P$11)*'Rent Roll'!$E$11/12),0)),IF(AND(DE71&lt;=3,DE72&gt;=0),'Rent Roll'!$F$11*DE$15,0))</f>
        <v>5922.895805701396</v>
      </c>
      <c r="DF78" s="95">
        <f>'Rent Roll'!$G$11*IF(DF71=0,IF('Rent Roll'!$N$11="NNN",'Rent Roll'!$F$11*DF$15,IF('Rent Roll'!$N$11="NNN capped",'Rent Roll'!$F$11*(DF$12+DF$13)+MIN('Rent Roll'!$F$11*DF$14,'Rent Roll'!$O$11*(1+Assumptions!$C$64)^(DF$8-'Rent Roll'!$P$11)*'Rent Roll'!$E$11/12),0)),IF(AND(DF71&lt;=3,DF72&gt;=0),'Rent Roll'!$F$11*DF$15,0))</f>
        <v>5922.895805701396</v>
      </c>
      <c r="DG78" s="95">
        <f>'Rent Roll'!$G$11*IF(DG71=0,IF('Rent Roll'!$N$11="NNN",'Rent Roll'!$F$11*DG$15,IF('Rent Roll'!$N$11="NNN capped",'Rent Roll'!$F$11*(DG$12+DG$13)+MIN('Rent Roll'!$F$11*DG$14,'Rent Roll'!$O$11*(1+Assumptions!$C$64)^(DG$8-'Rent Roll'!$P$11)*'Rent Roll'!$E$11/12),0)),IF(AND(DG71&lt;=3,DG72&gt;=0),'Rent Roll'!$F$11*DG$15,0))</f>
        <v>5922.895805701396</v>
      </c>
      <c r="DH78" s="95">
        <f>'Rent Roll'!$G$11*IF(DH71=0,IF('Rent Roll'!$N$11="NNN",'Rent Roll'!$F$11*DH$15,IF('Rent Roll'!$N$11="NNN capped",'Rent Roll'!$F$11*(DH$12+DH$13)+MIN('Rent Roll'!$F$11*DH$14,'Rent Roll'!$O$11*(1+Assumptions!$C$64)^(DH$8-'Rent Roll'!$P$11)*'Rent Roll'!$E$11/12),0)),IF(AND(DH71&lt;=3,DH72&gt;=0),'Rent Roll'!$F$11*DH$15,0))</f>
        <v>5922.895805701396</v>
      </c>
      <c r="DI78" s="95">
        <f>'Rent Roll'!$G$11*IF(DI71=0,IF('Rent Roll'!$N$11="NNN",'Rent Roll'!$F$11*DI$15,IF('Rent Roll'!$N$11="NNN capped",'Rent Roll'!$F$11*(DI$12+DI$13)+MIN('Rent Roll'!$F$11*DI$14,'Rent Roll'!$O$11*(1+Assumptions!$C$64)^(DI$8-'Rent Roll'!$P$11)*'Rent Roll'!$E$11/12),0)),IF(AND(DI71&lt;=3,DI72&gt;=0),'Rent Roll'!$F$11*DI$15,0))</f>
        <v>5922.895805701396</v>
      </c>
      <c r="DJ78" s="95">
        <f>'Rent Roll'!$G$11*IF(DJ71=0,IF('Rent Roll'!$N$11="NNN",'Rent Roll'!$F$11*DJ$15,IF('Rent Roll'!$N$11="NNN capped",'Rent Roll'!$F$11*(DJ$12+DJ$13)+MIN('Rent Roll'!$F$11*DJ$14,'Rent Roll'!$O$11*(1+Assumptions!$C$64)^(DJ$8-'Rent Roll'!$P$11)*'Rent Roll'!$E$11/12),0)),IF(AND(DJ71&lt;=3,DJ72&gt;=0),'Rent Roll'!$F$11*DJ$15,0))</f>
        <v>5922.895805701396</v>
      </c>
      <c r="DK78" s="95">
        <f>'Rent Roll'!$G$11*IF(DK71=0,IF('Rent Roll'!$N$11="NNN",'Rent Roll'!$F$11*DK$15,IF('Rent Roll'!$N$11="NNN capped",'Rent Roll'!$F$11*(DK$12+DK$13)+MIN('Rent Roll'!$F$11*DK$14,'Rent Roll'!$O$11*(1+Assumptions!$C$64)^(DK$8-'Rent Roll'!$P$11)*'Rent Roll'!$E$11/12),0)),IF(AND(DK71&lt;=3,DK72&gt;=0),'Rent Roll'!$F$11*DK$15,0))</f>
        <v>5922.895805701396</v>
      </c>
      <c r="DL78" s="95">
        <f>'Rent Roll'!$G$11*IF(DL71=0,IF('Rent Roll'!$N$11="NNN",'Rent Roll'!$F$11*DL$15,IF('Rent Roll'!$N$11="NNN capped",'Rent Roll'!$F$11*(DL$12+DL$13)+MIN('Rent Roll'!$F$11*DL$14,'Rent Roll'!$O$11*(1+Assumptions!$C$64)^(DL$8-'Rent Roll'!$P$11)*'Rent Roll'!$E$11/12),0)),IF(AND(DL71&lt;=3,DL72&gt;=0),'Rent Roll'!$F$11*DL$15,0))</f>
        <v>6059.829310098446</v>
      </c>
      <c r="DM78" s="95">
        <f>'Rent Roll'!$G$11*IF(DM71=0,IF('Rent Roll'!$N$11="NNN",'Rent Roll'!$F$11*DM$15,IF('Rent Roll'!$N$11="NNN capped",'Rent Roll'!$F$11*(DM$12+DM$13)+MIN('Rent Roll'!$F$11*DM$14,'Rent Roll'!$O$11*(1+Assumptions!$C$64)^(DM$8-'Rent Roll'!$P$11)*'Rent Roll'!$E$11/12),0)),IF(AND(DM71&lt;=3,DM72&gt;=0),'Rent Roll'!$F$11*DM$15,0))</f>
        <v>6059.829310098446</v>
      </c>
      <c r="DN78" s="95">
        <f>'Rent Roll'!$G$11*IF(DN71=0,IF('Rent Roll'!$N$11="NNN",'Rent Roll'!$F$11*DN$15,IF('Rent Roll'!$N$11="NNN capped",'Rent Roll'!$F$11*(DN$12+DN$13)+MIN('Rent Roll'!$F$11*DN$14,'Rent Roll'!$O$11*(1+Assumptions!$C$64)^(DN$8-'Rent Roll'!$P$11)*'Rent Roll'!$E$11/12),0)),IF(AND(DN71&lt;=3,DN72&gt;=0),'Rent Roll'!$F$11*DN$15,0))</f>
        <v>6059.829310098446</v>
      </c>
      <c r="DO78" s="95">
        <f>'Rent Roll'!$G$11*IF(DO71=0,IF('Rent Roll'!$N$11="NNN",'Rent Roll'!$F$11*DO$15,IF('Rent Roll'!$N$11="NNN capped",'Rent Roll'!$F$11*(DO$12+DO$13)+MIN('Rent Roll'!$F$11*DO$14,'Rent Roll'!$O$11*(1+Assumptions!$C$64)^(DO$8-'Rent Roll'!$P$11)*'Rent Roll'!$E$11/12),0)),IF(AND(DO71&lt;=3,DO72&gt;=0),'Rent Roll'!$F$11*DO$15,0))</f>
        <v>6059.829310098446</v>
      </c>
      <c r="DP78" s="95">
        <f>'Rent Roll'!$G$11*IF(DP71=0,IF('Rent Roll'!$N$11="NNN",'Rent Roll'!$F$11*DP$15,IF('Rent Roll'!$N$11="NNN capped",'Rent Roll'!$F$11*(DP$12+DP$13)+MIN('Rent Roll'!$F$11*DP$14,'Rent Roll'!$O$11*(1+Assumptions!$C$64)^(DP$8-'Rent Roll'!$P$11)*'Rent Roll'!$E$11/12),0)),IF(AND(DP71&lt;=3,DP72&gt;=0),'Rent Roll'!$F$11*DP$15,0))</f>
        <v>6059.829310098446</v>
      </c>
      <c r="DQ78" s="95">
        <f>'Rent Roll'!$G$11*IF(DQ71=0,IF('Rent Roll'!$N$11="NNN",'Rent Roll'!$F$11*DQ$15,IF('Rent Roll'!$N$11="NNN capped",'Rent Roll'!$F$11*(DQ$12+DQ$13)+MIN('Rent Roll'!$F$11*DQ$14,'Rent Roll'!$O$11*(1+Assumptions!$C$64)^(DQ$8-'Rent Roll'!$P$11)*'Rent Roll'!$E$11/12),0)),IF(AND(DQ71&lt;=3,DQ72&gt;=0),'Rent Roll'!$F$11*DQ$15,0))</f>
        <v>6059.829310098446</v>
      </c>
      <c r="DR78" s="95">
        <f>'Rent Roll'!$G$11*IF(DR71=0,IF('Rent Roll'!$N$11="NNN",'Rent Roll'!$F$11*DR$15,IF('Rent Roll'!$N$11="NNN capped",'Rent Roll'!$F$11*(DR$12+DR$13)+MIN('Rent Roll'!$F$11*DR$14,'Rent Roll'!$O$11*(1+Assumptions!$C$64)^(DR$8-'Rent Roll'!$P$11)*'Rent Roll'!$E$11/12),0)),IF(AND(DR71&lt;=3,DR72&gt;=0),'Rent Roll'!$F$11*DR$15,0))</f>
        <v>6059.829310098446</v>
      </c>
      <c r="DS78" s="95">
        <f>'Rent Roll'!$G$11*IF(DS71=0,IF('Rent Roll'!$N$11="NNN",'Rent Roll'!$F$11*DS$15,IF('Rent Roll'!$N$11="NNN capped",'Rent Roll'!$F$11*(DS$12+DS$13)+MIN('Rent Roll'!$F$11*DS$14,'Rent Roll'!$O$11*(1+Assumptions!$C$64)^(DS$8-'Rent Roll'!$P$11)*'Rent Roll'!$E$11/12),0)),IF(AND(DS71&lt;=3,DS72&gt;=0),'Rent Roll'!$F$11*DS$15,0))</f>
        <v>6059.829310098446</v>
      </c>
      <c r="DT78" s="95">
        <f>'Rent Roll'!$G$11*IF(DT71=0,IF('Rent Roll'!$N$11="NNN",'Rent Roll'!$F$11*DT$15,IF('Rent Roll'!$N$11="NNN capped",'Rent Roll'!$F$11*(DT$12+DT$13)+MIN('Rent Roll'!$F$11*DT$14,'Rent Roll'!$O$11*(1+Assumptions!$C$64)^(DT$8-'Rent Roll'!$P$11)*'Rent Roll'!$E$11/12),0)),IF(AND(DT71&lt;=3,DT72&gt;=0),'Rent Roll'!$F$11*DT$15,0))</f>
        <v>6059.829310098446</v>
      </c>
      <c r="DU78" s="95">
        <f>'Rent Roll'!$G$11*IF(DU71=0,IF('Rent Roll'!$N$11="NNN",'Rent Roll'!$F$11*DU$15,IF('Rent Roll'!$N$11="NNN capped",'Rent Roll'!$F$11*(DU$12+DU$13)+MIN('Rent Roll'!$F$11*DU$14,'Rent Roll'!$O$11*(1+Assumptions!$C$64)^(DU$8-'Rent Roll'!$P$11)*'Rent Roll'!$E$11/12),0)),IF(AND(DU71&lt;=3,DU72&gt;=0),'Rent Roll'!$F$11*DU$15,0))</f>
        <v>6059.829310098446</v>
      </c>
      <c r="DV78" s="95">
        <f>'Rent Roll'!$G$11*IF(DV71=0,IF('Rent Roll'!$N$11="NNN",'Rent Roll'!$F$11*DV$15,IF('Rent Roll'!$N$11="NNN capped",'Rent Roll'!$F$11*(DV$12+DV$13)+MIN('Rent Roll'!$F$11*DV$14,'Rent Roll'!$O$11*(1+Assumptions!$C$64)^(DV$8-'Rent Roll'!$P$11)*'Rent Roll'!$E$11/12),0)),IF(AND(DV71&lt;=3,DV72&gt;=0),'Rent Roll'!$F$11*DV$15,0))</f>
        <v>6059.829310098446</v>
      </c>
      <c r="DW78" s="95">
        <f>'Rent Roll'!$G$11*IF(DW71=0,IF('Rent Roll'!$N$11="NNN",'Rent Roll'!$F$11*DW$15,IF('Rent Roll'!$N$11="NNN capped",'Rent Roll'!$F$11*(DW$12+DW$13)+MIN('Rent Roll'!$F$11*DW$14,'Rent Roll'!$O$11*(1+Assumptions!$C$64)^(DW$8-'Rent Roll'!$P$11)*'Rent Roll'!$E$11/12),0)),IF(AND(DW71&lt;=3,DW72&gt;=0),'Rent Roll'!$F$11*DW$15,0))</f>
        <v>6059.829310098446</v>
      </c>
      <c r="DX78" s="95">
        <f>'Rent Roll'!$G$11*IF(DX71=0,IF('Rent Roll'!$N$11="NNN",'Rent Roll'!$F$11*DX$15,IF('Rent Roll'!$N$11="NNN capped",'Rent Roll'!$F$11*(DX$12+DX$13)+MIN('Rent Roll'!$F$11*DX$14,'Rent Roll'!$O$11*(1+Assumptions!$C$64)^(DX$8-'Rent Roll'!$P$11)*'Rent Roll'!$E$11/12),0)),IF(AND(DX71&lt;=3,DX72&gt;=0),'Rent Roll'!$F$11*DX$15,0))</f>
        <v>6200.055752231928</v>
      </c>
      <c r="DY78" s="95">
        <f>'Rent Roll'!$G$11*IF(DY71=0,IF('Rent Roll'!$N$11="NNN",'Rent Roll'!$F$11*DY$15,IF('Rent Roll'!$N$11="NNN capped",'Rent Roll'!$F$11*(DY$12+DY$13)+MIN('Rent Roll'!$F$11*DY$14,'Rent Roll'!$O$11*(1+Assumptions!$C$64)^(DY$8-'Rent Roll'!$P$11)*'Rent Roll'!$E$11/12),0)),IF(AND(DY71&lt;=3,DY72&gt;=0),'Rent Roll'!$F$11*DY$15,0))</f>
        <v>6200.055752231928</v>
      </c>
      <c r="DZ78" s="95">
        <f>'Rent Roll'!$G$11*IF(DZ71=0,IF('Rent Roll'!$N$11="NNN",'Rent Roll'!$F$11*DZ$15,IF('Rent Roll'!$N$11="NNN capped",'Rent Roll'!$F$11*(DZ$12+DZ$13)+MIN('Rent Roll'!$F$11*DZ$14,'Rent Roll'!$O$11*(1+Assumptions!$C$64)^(DZ$8-'Rent Roll'!$P$11)*'Rent Roll'!$E$11/12),0)),IF(AND(DZ71&lt;=3,DZ72&gt;=0),'Rent Roll'!$F$11*DZ$15,0))</f>
        <v>6200.055752231928</v>
      </c>
      <c r="EA78" s="95">
        <f>'Rent Roll'!$G$11*IF(EA71=0,IF('Rent Roll'!$N$11="NNN",'Rent Roll'!$F$11*EA$15,IF('Rent Roll'!$N$11="NNN capped",'Rent Roll'!$F$11*(EA$12+EA$13)+MIN('Rent Roll'!$F$11*EA$14,'Rent Roll'!$O$11*(1+Assumptions!$C$64)^(EA$8-'Rent Roll'!$P$11)*'Rent Roll'!$E$11/12),0)),IF(AND(EA71&lt;=3,EA72&gt;=0),'Rent Roll'!$F$11*EA$15,0))</f>
        <v>0</v>
      </c>
      <c r="EB78" s="95">
        <f>'Rent Roll'!$G$11*IF(EB71=0,IF('Rent Roll'!$N$11="NNN",'Rent Roll'!$F$11*EB$15,IF('Rent Roll'!$N$11="NNN capped",'Rent Roll'!$F$11*(EB$12+EB$13)+MIN('Rent Roll'!$F$11*EB$14,'Rent Roll'!$O$11*(1+Assumptions!$C$64)^(EB$8-'Rent Roll'!$P$11)*'Rent Roll'!$E$11/12),0)),IF(AND(EB71&lt;=3,EB72&gt;=0),'Rent Roll'!$F$11*EB$15,0))</f>
        <v>0</v>
      </c>
      <c r="EC78" s="95">
        <f>'Rent Roll'!$G$11*IF(EC71=0,IF('Rent Roll'!$N$11="NNN",'Rent Roll'!$F$11*EC$15,IF('Rent Roll'!$N$11="NNN capped",'Rent Roll'!$F$11*(EC$12+EC$13)+MIN('Rent Roll'!$F$11*EC$14,'Rent Roll'!$O$11*(1+Assumptions!$C$64)^(EC$8-'Rent Roll'!$P$11)*'Rent Roll'!$E$11/12),0)),IF(AND(EC71&lt;=3,EC72&gt;=0),'Rent Roll'!$F$11*EC$15,0))</f>
        <v>6200.055752231928</v>
      </c>
      <c r="ED78" s="95">
        <f>'Rent Roll'!$G$11*IF(ED71=0,IF('Rent Roll'!$N$11="NNN",'Rent Roll'!$F$11*ED$15,IF('Rent Roll'!$N$11="NNN capped",'Rent Roll'!$F$11*(ED$12+ED$13)+MIN('Rent Roll'!$F$11*ED$14,'Rent Roll'!$O$11*(1+Assumptions!$C$64)^(ED$8-'Rent Roll'!$P$11)*'Rent Roll'!$E$11/12),0)),IF(AND(ED71&lt;=3,ED72&gt;=0),'Rent Roll'!$F$11*ED$15,0))</f>
        <v>6200.055752231928</v>
      </c>
      <c r="EE78" s="95">
        <f>'Rent Roll'!$G$11*IF(EE71=0,IF('Rent Roll'!$N$11="NNN",'Rent Roll'!$F$11*EE$15,IF('Rent Roll'!$N$11="NNN capped",'Rent Roll'!$F$11*(EE$12+EE$13)+MIN('Rent Roll'!$F$11*EE$14,'Rent Roll'!$O$11*(1+Assumptions!$C$64)^(EE$8-'Rent Roll'!$P$11)*'Rent Roll'!$E$11/12),0)),IF(AND(EE71&lt;=3,EE72&gt;=0),'Rent Roll'!$F$11*EE$15,0))</f>
        <v>6200.055752231928</v>
      </c>
      <c r="EF78" s="95">
        <f>'Rent Roll'!$G$11*IF(EF71=0,IF('Rent Roll'!$N$11="NNN",'Rent Roll'!$F$11*EF$15,IF('Rent Roll'!$N$11="NNN capped",'Rent Roll'!$F$11*(EF$12+EF$13)+MIN('Rent Roll'!$F$11*EF$14,'Rent Roll'!$O$11*(1+Assumptions!$C$64)^(EF$8-'Rent Roll'!$P$11)*'Rent Roll'!$E$11/12),0)),IF(AND(EF71&lt;=3,EF72&gt;=0),'Rent Roll'!$F$11*EF$15,0))</f>
        <v>6200.055752231928</v>
      </c>
      <c r="EG78" s="95">
        <f>'Rent Roll'!$G$11*IF(EG71=0,IF('Rent Roll'!$N$11="NNN",'Rent Roll'!$F$11*EG$15,IF('Rent Roll'!$N$11="NNN capped",'Rent Roll'!$F$11*(EG$12+EG$13)+MIN('Rent Roll'!$F$11*EG$14,'Rent Roll'!$O$11*(1+Assumptions!$C$64)^(EG$8-'Rent Roll'!$P$11)*'Rent Roll'!$E$11/12),0)),IF(AND(EG71&lt;=3,EG72&gt;=0),'Rent Roll'!$F$11*EG$15,0))</f>
        <v>6200.055752231928</v>
      </c>
      <c r="EH78" s="95">
        <f>'Rent Roll'!$G$11*IF(EH71=0,IF('Rent Roll'!$N$11="NNN",'Rent Roll'!$F$11*EH$15,IF('Rent Roll'!$N$11="NNN capped",'Rent Roll'!$F$11*(EH$12+EH$13)+MIN('Rent Roll'!$F$11*EH$14,'Rent Roll'!$O$11*(1+Assumptions!$C$64)^(EH$8-'Rent Roll'!$P$11)*'Rent Roll'!$E$11/12),0)),IF(AND(EH71&lt;=3,EH72&gt;=0),'Rent Roll'!$F$11*EH$15,0))</f>
        <v>6200.055752231928</v>
      </c>
      <c r="EI78" s="95">
        <f>'Rent Roll'!$G$11*IF(EI71=0,IF('Rent Roll'!$N$11="NNN",'Rent Roll'!$F$11*EI$15,IF('Rent Roll'!$N$11="NNN capped",'Rent Roll'!$F$11*(EI$12+EI$13)+MIN('Rent Roll'!$F$11*EI$14,'Rent Roll'!$O$11*(1+Assumptions!$C$64)^(EI$8-'Rent Roll'!$P$11)*'Rent Roll'!$E$11/12),0)),IF(AND(EI71&lt;=3,EI72&gt;=0),'Rent Roll'!$F$11*EI$15,0))</f>
        <v>6200.055752231928</v>
      </c>
    </row>
    <row r="79">
      <c r="B79" t="s" s="23">
        <v>397</v>
      </c>
      <c r="C79" t="s" s="118">
        <v>17</v>
      </c>
      <c r="D79" t="s" s="118">
        <v>435</v>
      </c>
      <c r="H79" s="95">
        <f>IF(AND(H71&gt;=1,H71&lt;=3,H72=0),-CHOOSE(H71,Rollover!$R$11,Rollover!$AE$11,Rollover!$AR$11),0)</f>
        <v>0</v>
      </c>
      <c r="I79" s="95">
        <f>IF(AND(I71&gt;=1,I71&lt;=3,I72=0),-CHOOSE(I71,Rollover!$R$11,Rollover!$AE$11,Rollover!$AR$11),0)</f>
        <v>0</v>
      </c>
      <c r="J79" s="95">
        <f>IF(AND(J71&gt;=1,J71&lt;=3,J72=0),-CHOOSE(J71,Rollover!$R$11,Rollover!$AE$11,Rollover!$AR$11),0)</f>
        <v>0</v>
      </c>
      <c r="K79" s="95">
        <f>IF(AND(K71&gt;=1,K71&lt;=3,K72=0),-CHOOSE(K71,Rollover!$R$11,Rollover!$AE$11,Rollover!$AR$11),0)</f>
        <v>0</v>
      </c>
      <c r="L79" s="95">
        <f>IF(AND(L71&gt;=1,L71&lt;=3,L72=0),-CHOOSE(L71,Rollover!$R$11,Rollover!$AE$11,Rollover!$AR$11),0)</f>
        <v>0</v>
      </c>
      <c r="M79" s="95">
        <f>IF(AND(M71&gt;=1,M71&lt;=3,M72=0),-CHOOSE(M71,Rollover!$R$11,Rollover!$AE$11,Rollover!$AR$11),0)</f>
        <v>0</v>
      </c>
      <c r="N79" s="95">
        <f>IF(AND(N71&gt;=1,N71&lt;=3,N72=0),-CHOOSE(N71,Rollover!$R$11,Rollover!$AE$11,Rollover!$AR$11),0)</f>
        <v>0</v>
      </c>
      <c r="O79" s="95">
        <f>IF(AND(O71&gt;=1,O71&lt;=3,O72=0),-CHOOSE(O71,Rollover!$R$11,Rollover!$AE$11,Rollover!$AR$11),0)</f>
        <v>0</v>
      </c>
      <c r="P79" s="95">
        <f>IF(AND(P71&gt;=1,P71&lt;=3,P72=0),-CHOOSE(P71,Rollover!$R$11,Rollover!$AE$11,Rollover!$AR$11),0)</f>
        <v>0</v>
      </c>
      <c r="Q79" s="95">
        <f>IF(AND(Q71&gt;=1,Q71&lt;=3,Q72=0),-CHOOSE(Q71,Rollover!$R$11,Rollover!$AE$11,Rollover!$AR$11),0)</f>
        <v>0</v>
      </c>
      <c r="R79" s="95">
        <f>IF(AND(R71&gt;=1,R71&lt;=3,R72=0),-CHOOSE(R71,Rollover!$R$11,Rollover!$AE$11,Rollover!$AR$11),0)</f>
        <v>0</v>
      </c>
      <c r="S79" s="95">
        <f>IF(AND(S71&gt;=1,S71&lt;=3,S72=0),-CHOOSE(S71,Rollover!$R$11,Rollover!$AE$11,Rollover!$AR$11),0)</f>
        <v>0</v>
      </c>
      <c r="T79" s="95">
        <f>IF(AND(T71&gt;=1,T71&lt;=3,T72=0),-CHOOSE(T71,Rollover!$R$11,Rollover!$AE$11,Rollover!$AR$11),0)</f>
        <v>0</v>
      </c>
      <c r="U79" s="95">
        <f>IF(AND(U71&gt;=1,U71&lt;=3,U72=0),-CHOOSE(U71,Rollover!$R$11,Rollover!$AE$11,Rollover!$AR$11),0)</f>
        <v>0</v>
      </c>
      <c r="V79" s="95">
        <f>IF(AND(V71&gt;=1,V71&lt;=3,V72=0),-CHOOSE(V71,Rollover!$R$11,Rollover!$AE$11,Rollover!$AR$11),0)</f>
        <v>0</v>
      </c>
      <c r="W79" s="95">
        <f>IF(AND(W71&gt;=1,W71&lt;=3,W72=0),-CHOOSE(W71,Rollover!$R$11,Rollover!$AE$11,Rollover!$AR$11),0)</f>
        <v>0</v>
      </c>
      <c r="X79" s="95">
        <f>IF(AND(X71&gt;=1,X71&lt;=3,X72=0),-CHOOSE(X71,Rollover!$R$11,Rollover!$AE$11,Rollover!$AR$11),0)</f>
        <v>0</v>
      </c>
      <c r="Y79" s="95">
        <f>IF(AND(Y71&gt;=1,Y71&lt;=3,Y72=0),-CHOOSE(Y71,Rollover!$R$11,Rollover!$AE$11,Rollover!$AR$11),0)</f>
        <v>0</v>
      </c>
      <c r="Z79" s="95">
        <f>IF(AND(Z71&gt;=1,Z71&lt;=3,Z72=0),-CHOOSE(Z71,Rollover!$R$11,Rollover!$AE$11,Rollover!$AR$11),0)</f>
        <v>0</v>
      </c>
      <c r="AA79" s="95">
        <f>IF(AND(AA71&gt;=1,AA71&lt;=3,AA72=0),-CHOOSE(AA71,Rollover!$R$11,Rollover!$AE$11,Rollover!$AR$11),0)</f>
        <v>0</v>
      </c>
      <c r="AB79" s="95">
        <f>IF(AND(AB71&gt;=1,AB71&lt;=3,AB72=0),-CHOOSE(AB71,Rollover!$R$11,Rollover!$AE$11,Rollover!$AR$11),0)</f>
        <v>0</v>
      </c>
      <c r="AC79" s="95">
        <f>IF(AND(AC71&gt;=1,AC71&lt;=3,AC72=0),-CHOOSE(AC71,Rollover!$R$11,Rollover!$AE$11,Rollover!$AR$11),0)</f>
        <v>0</v>
      </c>
      <c r="AD79" s="95">
        <f>IF(AND(AD71&gt;=1,AD71&lt;=3,AD72=0),-CHOOSE(AD71,Rollover!$R$11,Rollover!$AE$11,Rollover!$AR$11),0)</f>
        <v>0</v>
      </c>
      <c r="AE79" s="95">
        <f>IF(AND(AE71&gt;=1,AE71&lt;=3,AE72=0),-CHOOSE(AE71,Rollover!$R$11,Rollover!$AE$11,Rollover!$AR$11),0)</f>
        <v>0</v>
      </c>
      <c r="AF79" s="95">
        <f>IF(AND(AF71&gt;=1,AF71&lt;=3,AF72=0),-CHOOSE(AF71,Rollover!$R$11,Rollover!$AE$11,Rollover!$AR$11),0)</f>
        <v>0</v>
      </c>
      <c r="AG79" s="95">
        <f>IF(AND(AG71&gt;=1,AG71&lt;=3,AG72=0),-CHOOSE(AG71,Rollover!$R$11,Rollover!$AE$11,Rollover!$AR$11),0)</f>
        <v>0</v>
      </c>
      <c r="AH79" s="95">
        <f>IF(AND(AH71&gt;=1,AH71&lt;=3,AH72=0),-CHOOSE(AH71,Rollover!$R$11,Rollover!$AE$11,Rollover!$AR$11),0)</f>
        <v>0</v>
      </c>
      <c r="AI79" s="95">
        <f>IF(AND(AI71&gt;=1,AI71&lt;=3,AI72=0),-CHOOSE(AI71,Rollover!$R$11,Rollover!$AE$11,Rollover!$AR$11),0)</f>
        <v>0</v>
      </c>
      <c r="AJ79" s="95">
        <f>IF(AND(AJ71&gt;=1,AJ71&lt;=3,AJ72=0),-CHOOSE(AJ71,Rollover!$R$11,Rollover!$AE$11,Rollover!$AR$11),0)</f>
        <v>0</v>
      </c>
      <c r="AK79" s="95">
        <f>IF(AND(AK71&gt;=1,AK71&lt;=3,AK72=0),-CHOOSE(AK71,Rollover!$R$11,Rollover!$AE$11,Rollover!$AR$11),0)</f>
        <v>0</v>
      </c>
      <c r="AL79" s="95">
        <f>IF(AND(AL71&gt;=1,AL71&lt;=3,AL72=0),-CHOOSE(AL71,Rollover!$R$11,Rollover!$AE$11,Rollover!$AR$11),0)</f>
        <v>0</v>
      </c>
      <c r="AM79" s="95">
        <f>IF(AND(AM71&gt;=1,AM71&lt;=3,AM72=0),-CHOOSE(AM71,Rollover!$R$11,Rollover!$AE$11,Rollover!$AR$11),0)</f>
        <v>0</v>
      </c>
      <c r="AN79" s="95">
        <f>IF(AND(AN71&gt;=1,AN71&lt;=3,AN72=0),-CHOOSE(AN71,Rollover!$R$11,Rollover!$AE$11,Rollover!$AR$11),0)</f>
        <v>0</v>
      </c>
      <c r="AO79" s="95">
        <f>IF(AND(AO71&gt;=1,AO71&lt;=3,AO72=0),-CHOOSE(AO71,Rollover!$R$11,Rollover!$AE$11,Rollover!$AR$11),0)</f>
        <v>0</v>
      </c>
      <c r="AP79" s="95">
        <f>IF(AND(AP71&gt;=1,AP71&lt;=3,AP72=0),-CHOOSE(AP71,Rollover!$R$11,Rollover!$AE$11,Rollover!$AR$11),0)</f>
        <v>0</v>
      </c>
      <c r="AQ79" s="95">
        <f>IF(AND(AQ71&gt;=1,AQ71&lt;=3,AQ72=0),-CHOOSE(AQ71,Rollover!$R$11,Rollover!$AE$11,Rollover!$AR$11),0)</f>
        <v>0</v>
      </c>
      <c r="AR79" s="95">
        <f>IF(AND(AR71&gt;=1,AR71&lt;=3,AR72=0),-CHOOSE(AR71,Rollover!$R$11,Rollover!$AE$11,Rollover!$AR$11),0)</f>
        <v>0</v>
      </c>
      <c r="AS79" s="95">
        <f>IF(AND(AS71&gt;=1,AS71&lt;=3,AS72=0),-CHOOSE(AS71,Rollover!$R$11,Rollover!$AE$11,Rollover!$AR$11),0)</f>
        <v>0</v>
      </c>
      <c r="AT79" s="95">
        <f>IF(AND(AT71&gt;=1,AT71&lt;=3,AT72=0),-CHOOSE(AT71,Rollover!$R$11,Rollover!$AE$11,Rollover!$AR$11),0)</f>
        <v>0</v>
      </c>
      <c r="AU79" s="95">
        <f>IF(AND(AU71&gt;=1,AU71&lt;=3,AU72=0),-CHOOSE(AU71,Rollover!$R$11,Rollover!$AE$11,Rollover!$AR$11),0)</f>
        <v>0</v>
      </c>
      <c r="AV79" s="95">
        <f>IF(AND(AV71&gt;=1,AV71&lt;=3,AV72=0),-CHOOSE(AV71,Rollover!$R$11,Rollover!$AE$11,Rollover!$AR$11),0)</f>
        <v>0</v>
      </c>
      <c r="AW79" s="95">
        <f>IF(AND(AW71&gt;=1,AW71&lt;=3,AW72=0),-CHOOSE(AW71,Rollover!$R$11,Rollover!$AE$11,Rollover!$AR$11),0)</f>
        <v>0</v>
      </c>
      <c r="AX79" s="95">
        <f>IF(AND(AX71&gt;=1,AX71&lt;=3,AX72=0),-CHOOSE(AX71,Rollover!$R$11,Rollover!$AE$11,Rollover!$AR$11),0)</f>
        <v>0</v>
      </c>
      <c r="AY79" s="95">
        <f>IF(AND(AY71&gt;=1,AY71&lt;=3,AY72=0),-CHOOSE(AY71,Rollover!$R$11,Rollover!$AE$11,Rollover!$AR$11),0)</f>
        <v>0</v>
      </c>
      <c r="AZ79" s="95">
        <f>IF(AND(AZ71&gt;=1,AZ71&lt;=3,AZ72=0),-CHOOSE(AZ71,Rollover!$R$11,Rollover!$AE$11,Rollover!$AR$11),0)</f>
        <v>0</v>
      </c>
      <c r="BA79" s="95">
        <f>IF(AND(BA71&gt;=1,BA71&lt;=3,BA72=0),-CHOOSE(BA71,Rollover!$R$11,Rollover!$AE$11,Rollover!$AR$11),0)</f>
        <v>0</v>
      </c>
      <c r="BB79" s="95">
        <f>IF(AND(BB71&gt;=1,BB71&lt;=3,BB72=0),-CHOOSE(BB71,Rollover!$R$11,Rollover!$AE$11,Rollover!$AR$11),0)</f>
        <v>0</v>
      </c>
      <c r="BC79" s="95">
        <f>IF(AND(BC71&gt;=1,BC71&lt;=3,BC72=0),-CHOOSE(BC71,Rollover!$R$11,Rollover!$AE$11,Rollover!$AR$11),0)</f>
        <v>0</v>
      </c>
      <c r="BD79" s="95">
        <f>IF(AND(BD71&gt;=1,BD71&lt;=3,BD72=0),-CHOOSE(BD71,Rollover!$R$11,Rollover!$AE$11,Rollover!$AR$11),0)</f>
        <v>0</v>
      </c>
      <c r="BE79" s="95">
        <f>IF(AND(BE71&gt;=1,BE71&lt;=3,BE72=0),-CHOOSE(BE71,Rollover!$R$11,Rollover!$AE$11,Rollover!$AR$11),0)</f>
        <v>0</v>
      </c>
      <c r="BF79" s="95">
        <f>IF(AND(BF71&gt;=1,BF71&lt;=3,BF72=0),-CHOOSE(BF71,Rollover!$R$11,Rollover!$AE$11,Rollover!$AR$11),0)</f>
        <v>0</v>
      </c>
      <c r="BG79" s="95">
        <f>IF(AND(BG71&gt;=1,BG71&lt;=3,BG72=0),-CHOOSE(BG71,Rollover!$R$11,Rollover!$AE$11,Rollover!$AR$11),0)</f>
        <v>0</v>
      </c>
      <c r="BH79" s="95">
        <f>IF(AND(BH71&gt;=1,BH71&lt;=3,BH72=0),-CHOOSE(BH71,Rollover!$R$11,Rollover!$AE$11,Rollover!$AR$11),0)</f>
        <v>0</v>
      </c>
      <c r="BI79" s="95">
        <f>IF(AND(BI71&gt;=1,BI71&lt;=3,BI72=0),-CHOOSE(BI71,Rollover!$R$11,Rollover!$AE$11,Rollover!$AR$11),0)</f>
        <v>0</v>
      </c>
      <c r="BJ79" s="95">
        <f>IF(AND(BJ71&gt;=1,BJ71&lt;=3,BJ72=0),-CHOOSE(BJ71,Rollover!$R$11,Rollover!$AE$11,Rollover!$AR$11),0)</f>
        <v>0</v>
      </c>
      <c r="BK79" s="95">
        <f>IF(AND(BK71&gt;=1,BK71&lt;=3,BK72=0),-CHOOSE(BK71,Rollover!$R$11,Rollover!$AE$11,Rollover!$AR$11),0)</f>
        <v>0</v>
      </c>
      <c r="BL79" s="95">
        <f>IF(AND(BL71&gt;=1,BL71&lt;=3,BL72=0),-CHOOSE(BL71,Rollover!$R$11,Rollover!$AE$11,Rollover!$AR$11),0)</f>
        <v>0</v>
      </c>
      <c r="BM79" s="95">
        <f>IF(AND(BM71&gt;=1,BM71&lt;=3,BM72=0),-CHOOSE(BM71,Rollover!$R$11,Rollover!$AE$11,Rollover!$AR$11),0)</f>
        <v>0</v>
      </c>
      <c r="BN79" s="95">
        <f>IF(AND(BN71&gt;=1,BN71&lt;=3,BN72=0),-CHOOSE(BN71,Rollover!$R$11,Rollover!$AE$11,Rollover!$AR$11),0)</f>
        <v>0</v>
      </c>
      <c r="BO79" s="95">
        <f>IF(AND(BO71&gt;=1,BO71&lt;=3,BO72=0),-CHOOSE(BO71,Rollover!$R$11,Rollover!$AE$11,Rollover!$AR$11),0)</f>
        <v>0</v>
      </c>
      <c r="BP79" s="95">
        <f>IF(AND(BP71&gt;=1,BP71&lt;=3,BP72=0),-CHOOSE(BP71,Rollover!$R$11,Rollover!$AE$11,Rollover!$AR$11),0)</f>
        <v>0</v>
      </c>
      <c r="BQ79" s="95">
        <f>IF(AND(BQ71&gt;=1,BQ71&lt;=3,BQ72=0),-CHOOSE(BQ71,Rollover!$R$11,Rollover!$AE$11,Rollover!$AR$11),0)</f>
        <v>0</v>
      </c>
      <c r="BR79" s="95">
        <f>IF(AND(BR71&gt;=1,BR71&lt;=3,BR72=0),-CHOOSE(BR71,Rollover!$R$11,Rollover!$AE$11,Rollover!$AR$11),0)</f>
        <v>0</v>
      </c>
      <c r="BS79" s="95">
        <f>IF(AND(BS71&gt;=1,BS71&lt;=3,BS72=0),-CHOOSE(BS71,Rollover!$R$11,Rollover!$AE$11,Rollover!$AR$11),0)</f>
        <v>-12798.385780272003</v>
      </c>
      <c r="BT79" s="95">
        <f>IF(AND(BT71&gt;=1,BT71&lt;=3,BT72=0),-CHOOSE(BT71,Rollover!$R$11,Rollover!$AE$11,Rollover!$AR$11),0)</f>
        <v>0</v>
      </c>
      <c r="BU79" s="95">
        <f>IF(AND(BU71&gt;=1,BU71&lt;=3,BU72=0),-CHOOSE(BU71,Rollover!$R$11,Rollover!$AE$11,Rollover!$AR$11),0)</f>
        <v>0</v>
      </c>
      <c r="BV79" s="95">
        <f>IF(AND(BV71&gt;=1,BV71&lt;=3,BV72=0),-CHOOSE(BV71,Rollover!$R$11,Rollover!$AE$11,Rollover!$AR$11),0)</f>
        <v>0</v>
      </c>
      <c r="BW79" s="95">
        <f>IF(AND(BW71&gt;=1,BW71&lt;=3,BW72=0),-CHOOSE(BW71,Rollover!$R$11,Rollover!$AE$11,Rollover!$AR$11),0)</f>
        <v>0</v>
      </c>
      <c r="BX79" s="95">
        <f>IF(AND(BX71&gt;=1,BX71&lt;=3,BX72=0),-CHOOSE(BX71,Rollover!$R$11,Rollover!$AE$11,Rollover!$AR$11),0)</f>
        <v>0</v>
      </c>
      <c r="BY79" s="95">
        <f>IF(AND(BY71&gt;=1,BY71&lt;=3,BY72=0),-CHOOSE(BY71,Rollover!$R$11,Rollover!$AE$11,Rollover!$AR$11),0)</f>
        <v>0</v>
      </c>
      <c r="BZ79" s="95">
        <f>IF(AND(BZ71&gt;=1,BZ71&lt;=3,BZ72=0),-CHOOSE(BZ71,Rollover!$R$11,Rollover!$AE$11,Rollover!$AR$11),0)</f>
        <v>0</v>
      </c>
      <c r="CA79" s="95">
        <f>IF(AND(CA71&gt;=1,CA71&lt;=3,CA72=0),-CHOOSE(CA71,Rollover!$R$11,Rollover!$AE$11,Rollover!$AR$11),0)</f>
        <v>0</v>
      </c>
      <c r="CB79" s="95">
        <f>IF(AND(CB71&gt;=1,CB71&lt;=3,CB72=0),-CHOOSE(CB71,Rollover!$R$11,Rollover!$AE$11,Rollover!$AR$11),0)</f>
        <v>0</v>
      </c>
      <c r="CC79" s="95">
        <f>IF(AND(CC71&gt;=1,CC71&lt;=3,CC72=0),-CHOOSE(CC71,Rollover!$R$11,Rollover!$AE$11,Rollover!$AR$11),0)</f>
        <v>0</v>
      </c>
      <c r="CD79" s="95">
        <f>IF(AND(CD71&gt;=1,CD71&lt;=3,CD72=0),-CHOOSE(CD71,Rollover!$R$11,Rollover!$AE$11,Rollover!$AR$11),0)</f>
        <v>0</v>
      </c>
      <c r="CE79" s="95">
        <f>IF(AND(CE71&gt;=1,CE71&lt;=3,CE72=0),-CHOOSE(CE71,Rollover!$R$11,Rollover!$AE$11,Rollover!$AR$11),0)</f>
        <v>0</v>
      </c>
      <c r="CF79" s="95">
        <f>IF(AND(CF71&gt;=1,CF71&lt;=3,CF72=0),-CHOOSE(CF71,Rollover!$R$11,Rollover!$AE$11,Rollover!$AR$11),0)</f>
        <v>0</v>
      </c>
      <c r="CG79" s="95">
        <f>IF(AND(CG71&gt;=1,CG71&lt;=3,CG72=0),-CHOOSE(CG71,Rollover!$R$11,Rollover!$AE$11,Rollover!$AR$11),0)</f>
        <v>0</v>
      </c>
      <c r="CH79" s="95">
        <f>IF(AND(CH71&gt;=1,CH71&lt;=3,CH72=0),-CHOOSE(CH71,Rollover!$R$11,Rollover!$AE$11,Rollover!$AR$11),0)</f>
        <v>0</v>
      </c>
      <c r="CI79" s="95">
        <f>IF(AND(CI71&gt;=1,CI71&lt;=3,CI72=0),-CHOOSE(CI71,Rollover!$R$11,Rollover!$AE$11,Rollover!$AR$11),0)</f>
        <v>0</v>
      </c>
      <c r="CJ79" s="95">
        <f>IF(AND(CJ71&gt;=1,CJ71&lt;=3,CJ72=0),-CHOOSE(CJ71,Rollover!$R$11,Rollover!$AE$11,Rollover!$AR$11),0)</f>
        <v>0</v>
      </c>
      <c r="CK79" s="95">
        <f>IF(AND(CK71&gt;=1,CK71&lt;=3,CK72=0),-CHOOSE(CK71,Rollover!$R$11,Rollover!$AE$11,Rollover!$AR$11),0)</f>
        <v>0</v>
      </c>
      <c r="CL79" s="95">
        <f>IF(AND(CL71&gt;=1,CL71&lt;=3,CL72=0),-CHOOSE(CL71,Rollover!$R$11,Rollover!$AE$11,Rollover!$AR$11),0)</f>
        <v>0</v>
      </c>
      <c r="CM79" s="95">
        <f>IF(AND(CM71&gt;=1,CM71&lt;=3,CM72=0),-CHOOSE(CM71,Rollover!$R$11,Rollover!$AE$11,Rollover!$AR$11),0)</f>
        <v>0</v>
      </c>
      <c r="CN79" s="95">
        <f>IF(AND(CN71&gt;=1,CN71&lt;=3,CN72=0),-CHOOSE(CN71,Rollover!$R$11,Rollover!$AE$11,Rollover!$AR$11),0)</f>
        <v>0</v>
      </c>
      <c r="CO79" s="95">
        <f>IF(AND(CO71&gt;=1,CO71&lt;=3,CO72=0),-CHOOSE(CO71,Rollover!$R$11,Rollover!$AE$11,Rollover!$AR$11),0)</f>
        <v>0</v>
      </c>
      <c r="CP79" s="95">
        <f>IF(AND(CP71&gt;=1,CP71&lt;=3,CP72=0),-CHOOSE(CP71,Rollover!$R$11,Rollover!$AE$11,Rollover!$AR$11),0)</f>
        <v>0</v>
      </c>
      <c r="CQ79" s="95">
        <f>IF(AND(CQ71&gt;=1,CQ71&lt;=3,CQ72=0),-CHOOSE(CQ71,Rollover!$R$11,Rollover!$AE$11,Rollover!$AR$11),0)</f>
        <v>0</v>
      </c>
      <c r="CR79" s="95">
        <f>IF(AND(CR71&gt;=1,CR71&lt;=3,CR72=0),-CHOOSE(CR71,Rollover!$R$11,Rollover!$AE$11,Rollover!$AR$11),0)</f>
        <v>0</v>
      </c>
      <c r="CS79" s="95">
        <f>IF(AND(CS71&gt;=1,CS71&lt;=3,CS72=0),-CHOOSE(CS71,Rollover!$R$11,Rollover!$AE$11,Rollover!$AR$11),0)</f>
        <v>0</v>
      </c>
      <c r="CT79" s="95">
        <f>IF(AND(CT71&gt;=1,CT71&lt;=3,CT72=0),-CHOOSE(CT71,Rollover!$R$11,Rollover!$AE$11,Rollover!$AR$11),0)</f>
        <v>0</v>
      </c>
      <c r="CU79" s="95">
        <f>IF(AND(CU71&gt;=1,CU71&lt;=3,CU72=0),-CHOOSE(CU71,Rollover!$R$11,Rollover!$AE$11,Rollover!$AR$11),0)</f>
        <v>0</v>
      </c>
      <c r="CV79" s="95">
        <f>IF(AND(CV71&gt;=1,CV71&lt;=3,CV72=0),-CHOOSE(CV71,Rollover!$R$11,Rollover!$AE$11,Rollover!$AR$11),0)</f>
        <v>0</v>
      </c>
      <c r="CW79" s="95">
        <f>IF(AND(CW71&gt;=1,CW71&lt;=3,CW72=0),-CHOOSE(CW71,Rollover!$R$11,Rollover!$AE$11,Rollover!$AR$11),0)</f>
        <v>0</v>
      </c>
      <c r="CX79" s="95">
        <f>IF(AND(CX71&gt;=1,CX71&lt;=3,CX72=0),-CHOOSE(CX71,Rollover!$R$11,Rollover!$AE$11,Rollover!$AR$11),0)</f>
        <v>0</v>
      </c>
      <c r="CY79" s="95">
        <f>IF(AND(CY71&gt;=1,CY71&lt;=3,CY72=0),-CHOOSE(CY71,Rollover!$R$11,Rollover!$AE$11,Rollover!$AR$11),0)</f>
        <v>0</v>
      </c>
      <c r="CZ79" s="95">
        <f>IF(AND(CZ71&gt;=1,CZ71&lt;=3,CZ72=0),-CHOOSE(CZ71,Rollover!$R$11,Rollover!$AE$11,Rollover!$AR$11),0)</f>
        <v>0</v>
      </c>
      <c r="DA79" s="95">
        <f>IF(AND(DA71&gt;=1,DA71&lt;=3,DA72=0),-CHOOSE(DA71,Rollover!$R$11,Rollover!$AE$11,Rollover!$AR$11),0)</f>
        <v>0</v>
      </c>
      <c r="DB79" s="95">
        <f>IF(AND(DB71&gt;=1,DB71&lt;=3,DB72=0),-CHOOSE(DB71,Rollover!$R$11,Rollover!$AE$11,Rollover!$AR$11),0)</f>
        <v>0</v>
      </c>
      <c r="DC79" s="95">
        <f>IF(AND(DC71&gt;=1,DC71&lt;=3,DC72=0),-CHOOSE(DC71,Rollover!$R$11,Rollover!$AE$11,Rollover!$AR$11),0)</f>
        <v>0</v>
      </c>
      <c r="DD79" s="95">
        <f>IF(AND(DD71&gt;=1,DD71&lt;=3,DD72=0),-CHOOSE(DD71,Rollover!$R$11,Rollover!$AE$11,Rollover!$AR$11),0)</f>
        <v>0</v>
      </c>
      <c r="DE79" s="95">
        <f>IF(AND(DE71&gt;=1,DE71&lt;=3,DE72=0),-CHOOSE(DE71,Rollover!$R$11,Rollover!$AE$11,Rollover!$AR$11),0)</f>
        <v>0</v>
      </c>
      <c r="DF79" s="95">
        <f>IF(AND(DF71&gt;=1,DF71&lt;=3,DF72=0),-CHOOSE(DF71,Rollover!$R$11,Rollover!$AE$11,Rollover!$AR$11),0)</f>
        <v>0</v>
      </c>
      <c r="DG79" s="95">
        <f>IF(AND(DG71&gt;=1,DG71&lt;=3,DG72=0),-CHOOSE(DG71,Rollover!$R$11,Rollover!$AE$11,Rollover!$AR$11),0)</f>
        <v>0</v>
      </c>
      <c r="DH79" s="95">
        <f>IF(AND(DH71&gt;=1,DH71&lt;=3,DH72=0),-CHOOSE(DH71,Rollover!$R$11,Rollover!$AE$11,Rollover!$AR$11),0)</f>
        <v>0</v>
      </c>
      <c r="DI79" s="95">
        <f>IF(AND(DI71&gt;=1,DI71&lt;=3,DI72=0),-CHOOSE(DI71,Rollover!$R$11,Rollover!$AE$11,Rollover!$AR$11),0)</f>
        <v>0</v>
      </c>
      <c r="DJ79" s="95">
        <f>IF(AND(DJ71&gt;=1,DJ71&lt;=3,DJ72=0),-CHOOSE(DJ71,Rollover!$R$11,Rollover!$AE$11,Rollover!$AR$11),0)</f>
        <v>0</v>
      </c>
      <c r="DK79" s="95">
        <f>IF(AND(DK71&gt;=1,DK71&lt;=3,DK72=0),-CHOOSE(DK71,Rollover!$R$11,Rollover!$AE$11,Rollover!$AR$11),0)</f>
        <v>0</v>
      </c>
      <c r="DL79" s="95">
        <f>IF(AND(DL71&gt;=1,DL71&lt;=3,DL72=0),-CHOOSE(DL71,Rollover!$R$11,Rollover!$AE$11,Rollover!$AR$11),0)</f>
        <v>0</v>
      </c>
      <c r="DM79" s="95">
        <f>IF(AND(DM71&gt;=1,DM71&lt;=3,DM72=0),-CHOOSE(DM71,Rollover!$R$11,Rollover!$AE$11,Rollover!$AR$11),0)</f>
        <v>0</v>
      </c>
      <c r="DN79" s="95">
        <f>IF(AND(DN71&gt;=1,DN71&lt;=3,DN72=0),-CHOOSE(DN71,Rollover!$R$11,Rollover!$AE$11,Rollover!$AR$11),0)</f>
        <v>0</v>
      </c>
      <c r="DO79" s="95">
        <f>IF(AND(DO71&gt;=1,DO71&lt;=3,DO72=0),-CHOOSE(DO71,Rollover!$R$11,Rollover!$AE$11,Rollover!$AR$11),0)</f>
        <v>0</v>
      </c>
      <c r="DP79" s="95">
        <f>IF(AND(DP71&gt;=1,DP71&lt;=3,DP72=0),-CHOOSE(DP71,Rollover!$R$11,Rollover!$AE$11,Rollover!$AR$11),0)</f>
        <v>0</v>
      </c>
      <c r="DQ79" s="95">
        <f>IF(AND(DQ71&gt;=1,DQ71&lt;=3,DQ72=0),-CHOOSE(DQ71,Rollover!$R$11,Rollover!$AE$11,Rollover!$AR$11),0)</f>
        <v>0</v>
      </c>
      <c r="DR79" s="95">
        <f>IF(AND(DR71&gt;=1,DR71&lt;=3,DR72=0),-CHOOSE(DR71,Rollover!$R$11,Rollover!$AE$11,Rollover!$AR$11),0)</f>
        <v>0</v>
      </c>
      <c r="DS79" s="95">
        <f>IF(AND(DS71&gt;=1,DS71&lt;=3,DS72=0),-CHOOSE(DS71,Rollover!$R$11,Rollover!$AE$11,Rollover!$AR$11),0)</f>
        <v>0</v>
      </c>
      <c r="DT79" s="95">
        <f>IF(AND(DT71&gt;=1,DT71&lt;=3,DT72=0),-CHOOSE(DT71,Rollover!$R$11,Rollover!$AE$11,Rollover!$AR$11),0)</f>
        <v>0</v>
      </c>
      <c r="DU79" s="95">
        <f>IF(AND(DU71&gt;=1,DU71&lt;=3,DU72=0),-CHOOSE(DU71,Rollover!$R$11,Rollover!$AE$11,Rollover!$AR$11),0)</f>
        <v>0</v>
      </c>
      <c r="DV79" s="95">
        <f>IF(AND(DV71&gt;=1,DV71&lt;=3,DV72=0),-CHOOSE(DV71,Rollover!$R$11,Rollover!$AE$11,Rollover!$AR$11),0)</f>
        <v>0</v>
      </c>
      <c r="DW79" s="95">
        <f>IF(AND(DW71&gt;=1,DW71&lt;=3,DW72=0),-CHOOSE(DW71,Rollover!$R$11,Rollover!$AE$11,Rollover!$AR$11),0)</f>
        <v>0</v>
      </c>
      <c r="DX79" s="95">
        <f>IF(AND(DX71&gt;=1,DX71&lt;=3,DX72=0),-CHOOSE(DX71,Rollover!$R$11,Rollover!$AE$11,Rollover!$AR$11),0)</f>
        <v>0</v>
      </c>
      <c r="DY79" s="95">
        <f>IF(AND(DY71&gt;=1,DY71&lt;=3,DY72=0),-CHOOSE(DY71,Rollover!$R$11,Rollover!$AE$11,Rollover!$AR$11),0)</f>
        <v>0</v>
      </c>
      <c r="DZ79" s="95">
        <f>IF(AND(DZ71&gt;=1,DZ71&lt;=3,DZ72=0),-CHOOSE(DZ71,Rollover!$R$11,Rollover!$AE$11,Rollover!$AR$11),0)</f>
        <v>0</v>
      </c>
      <c r="EA79" s="95">
        <f>IF(AND(EA71&gt;=1,EA71&lt;=3,EA72=0),-CHOOSE(EA71,Rollover!$R$11,Rollover!$AE$11,Rollover!$AR$11),0)</f>
        <v>0</v>
      </c>
      <c r="EB79" s="95">
        <f>IF(AND(EB71&gt;=1,EB71&lt;=3,EB72=0),-CHOOSE(EB71,Rollover!$R$11,Rollover!$AE$11,Rollover!$AR$11),0)</f>
        <v>0</v>
      </c>
      <c r="EC79" s="95">
        <f>IF(AND(EC71&gt;=1,EC71&lt;=3,EC72=0),-CHOOSE(EC71,Rollover!$R$11,Rollover!$AE$11,Rollover!$AR$11),0)</f>
        <v>-32146.479793911403</v>
      </c>
      <c r="ED79" s="95">
        <f>IF(AND(ED71&gt;=1,ED71&lt;=3,ED72=0),-CHOOSE(ED71,Rollover!$R$11,Rollover!$AE$11,Rollover!$AR$11),0)</f>
        <v>0</v>
      </c>
      <c r="EE79" s="95">
        <f>IF(AND(EE71&gt;=1,EE71&lt;=3,EE72=0),-CHOOSE(EE71,Rollover!$R$11,Rollover!$AE$11,Rollover!$AR$11),0)</f>
        <v>0</v>
      </c>
      <c r="EF79" s="95">
        <f>IF(AND(EF71&gt;=1,EF71&lt;=3,EF72=0),-CHOOSE(EF71,Rollover!$R$11,Rollover!$AE$11,Rollover!$AR$11),0)</f>
        <v>0</v>
      </c>
      <c r="EG79" s="95">
        <f>IF(AND(EG71&gt;=1,EG71&lt;=3,EG72=0),-CHOOSE(EG71,Rollover!$R$11,Rollover!$AE$11,Rollover!$AR$11),0)</f>
        <v>0</v>
      </c>
      <c r="EH79" s="95">
        <f>IF(AND(EH71&gt;=1,EH71&lt;=3,EH72=0),-CHOOSE(EH71,Rollover!$R$11,Rollover!$AE$11,Rollover!$AR$11),0)</f>
        <v>0</v>
      </c>
      <c r="EI79" s="95">
        <f>IF(AND(EI71&gt;=1,EI71&lt;=3,EI72=0),-CHOOSE(EI71,Rollover!$R$11,Rollover!$AE$11,Rollover!$AR$11),0)</f>
        <v>0</v>
      </c>
    </row>
    <row r="80">
      <c r="B80" t="s" s="23">
        <v>398</v>
      </c>
      <c r="C80" t="s" s="118">
        <v>17</v>
      </c>
      <c r="D80" t="s" s="118">
        <v>436</v>
      </c>
      <c r="H80" s="95">
        <f>IF(AND(H71&gt;=1,H71&lt;=3,H72=0),-CHOOSE(H71,Rollover!$S$11,Rollover!$AF$11,Rollover!$AS$11),0)</f>
        <v>0</v>
      </c>
      <c r="I80" s="95">
        <f>IF(AND(I71&gt;=1,I71&lt;=3,I72=0),-CHOOSE(I71,Rollover!$S$11,Rollover!$AF$11,Rollover!$AS$11),0)</f>
        <v>0</v>
      </c>
      <c r="J80" s="95">
        <f>IF(AND(J71&gt;=1,J71&lt;=3,J72=0),-CHOOSE(J71,Rollover!$S$11,Rollover!$AF$11,Rollover!$AS$11),0)</f>
        <v>0</v>
      </c>
      <c r="K80" s="95">
        <f>IF(AND(K71&gt;=1,K71&lt;=3,K72=0),-CHOOSE(K71,Rollover!$S$11,Rollover!$AF$11,Rollover!$AS$11),0)</f>
        <v>0</v>
      </c>
      <c r="L80" s="95">
        <f>IF(AND(L71&gt;=1,L71&lt;=3,L72=0),-CHOOSE(L71,Rollover!$S$11,Rollover!$AF$11,Rollover!$AS$11),0)</f>
        <v>0</v>
      </c>
      <c r="M80" s="95">
        <f>IF(AND(M71&gt;=1,M71&lt;=3,M72=0),-CHOOSE(M71,Rollover!$S$11,Rollover!$AF$11,Rollover!$AS$11),0)</f>
        <v>0</v>
      </c>
      <c r="N80" s="95">
        <f>IF(AND(N71&gt;=1,N71&lt;=3,N72=0),-CHOOSE(N71,Rollover!$S$11,Rollover!$AF$11,Rollover!$AS$11),0)</f>
        <v>0</v>
      </c>
      <c r="O80" s="95">
        <f>IF(AND(O71&gt;=1,O71&lt;=3,O72=0),-CHOOSE(O71,Rollover!$S$11,Rollover!$AF$11,Rollover!$AS$11),0)</f>
        <v>0</v>
      </c>
      <c r="P80" s="95">
        <f>IF(AND(P71&gt;=1,P71&lt;=3,P72=0),-CHOOSE(P71,Rollover!$S$11,Rollover!$AF$11,Rollover!$AS$11),0)</f>
        <v>0</v>
      </c>
      <c r="Q80" s="95">
        <f>IF(AND(Q71&gt;=1,Q71&lt;=3,Q72=0),-CHOOSE(Q71,Rollover!$S$11,Rollover!$AF$11,Rollover!$AS$11),0)</f>
        <v>0</v>
      </c>
      <c r="R80" s="95">
        <f>IF(AND(R71&gt;=1,R71&lt;=3,R72=0),-CHOOSE(R71,Rollover!$S$11,Rollover!$AF$11,Rollover!$AS$11),0)</f>
        <v>0</v>
      </c>
      <c r="S80" s="95">
        <f>IF(AND(S71&gt;=1,S71&lt;=3,S72=0),-CHOOSE(S71,Rollover!$S$11,Rollover!$AF$11,Rollover!$AS$11),0)</f>
        <v>0</v>
      </c>
      <c r="T80" s="95">
        <f>IF(AND(T71&gt;=1,T71&lt;=3,T72=0),-CHOOSE(T71,Rollover!$S$11,Rollover!$AF$11,Rollover!$AS$11),0)</f>
        <v>0</v>
      </c>
      <c r="U80" s="95">
        <f>IF(AND(U71&gt;=1,U71&lt;=3,U72=0),-CHOOSE(U71,Rollover!$S$11,Rollover!$AF$11,Rollover!$AS$11),0)</f>
        <v>0</v>
      </c>
      <c r="V80" s="95">
        <f>IF(AND(V71&gt;=1,V71&lt;=3,V72=0),-CHOOSE(V71,Rollover!$S$11,Rollover!$AF$11,Rollover!$AS$11),0)</f>
        <v>0</v>
      </c>
      <c r="W80" s="95">
        <f>IF(AND(W71&gt;=1,W71&lt;=3,W72=0),-CHOOSE(W71,Rollover!$S$11,Rollover!$AF$11,Rollover!$AS$11),0)</f>
        <v>0</v>
      </c>
      <c r="X80" s="95">
        <f>IF(AND(X71&gt;=1,X71&lt;=3,X72=0),-CHOOSE(X71,Rollover!$S$11,Rollover!$AF$11,Rollover!$AS$11),0)</f>
        <v>0</v>
      </c>
      <c r="Y80" s="95">
        <f>IF(AND(Y71&gt;=1,Y71&lt;=3,Y72=0),-CHOOSE(Y71,Rollover!$S$11,Rollover!$AF$11,Rollover!$AS$11),0)</f>
        <v>0</v>
      </c>
      <c r="Z80" s="95">
        <f>IF(AND(Z71&gt;=1,Z71&lt;=3,Z72=0),-CHOOSE(Z71,Rollover!$S$11,Rollover!$AF$11,Rollover!$AS$11),0)</f>
        <v>0</v>
      </c>
      <c r="AA80" s="95">
        <f>IF(AND(AA71&gt;=1,AA71&lt;=3,AA72=0),-CHOOSE(AA71,Rollover!$S$11,Rollover!$AF$11,Rollover!$AS$11),0)</f>
        <v>0</v>
      </c>
      <c r="AB80" s="95">
        <f>IF(AND(AB71&gt;=1,AB71&lt;=3,AB72=0),-CHOOSE(AB71,Rollover!$S$11,Rollover!$AF$11,Rollover!$AS$11),0)</f>
        <v>0</v>
      </c>
      <c r="AC80" s="95">
        <f>IF(AND(AC71&gt;=1,AC71&lt;=3,AC72=0),-CHOOSE(AC71,Rollover!$S$11,Rollover!$AF$11,Rollover!$AS$11),0)</f>
        <v>0</v>
      </c>
      <c r="AD80" s="95">
        <f>IF(AND(AD71&gt;=1,AD71&lt;=3,AD72=0),-CHOOSE(AD71,Rollover!$S$11,Rollover!$AF$11,Rollover!$AS$11),0)</f>
        <v>0</v>
      </c>
      <c r="AE80" s="95">
        <f>IF(AND(AE71&gt;=1,AE71&lt;=3,AE72=0),-CHOOSE(AE71,Rollover!$S$11,Rollover!$AF$11,Rollover!$AS$11),0)</f>
        <v>0</v>
      </c>
      <c r="AF80" s="95">
        <f>IF(AND(AF71&gt;=1,AF71&lt;=3,AF72=0),-CHOOSE(AF71,Rollover!$S$11,Rollover!$AF$11,Rollover!$AS$11),0)</f>
        <v>0</v>
      </c>
      <c r="AG80" s="95">
        <f>IF(AND(AG71&gt;=1,AG71&lt;=3,AG72=0),-CHOOSE(AG71,Rollover!$S$11,Rollover!$AF$11,Rollover!$AS$11),0)</f>
        <v>0</v>
      </c>
      <c r="AH80" s="95">
        <f>IF(AND(AH71&gt;=1,AH71&lt;=3,AH72=0),-CHOOSE(AH71,Rollover!$S$11,Rollover!$AF$11,Rollover!$AS$11),0)</f>
        <v>0</v>
      </c>
      <c r="AI80" s="95">
        <f>IF(AND(AI71&gt;=1,AI71&lt;=3,AI72=0),-CHOOSE(AI71,Rollover!$S$11,Rollover!$AF$11,Rollover!$AS$11),0)</f>
        <v>0</v>
      </c>
      <c r="AJ80" s="95">
        <f>IF(AND(AJ71&gt;=1,AJ71&lt;=3,AJ72=0),-CHOOSE(AJ71,Rollover!$S$11,Rollover!$AF$11,Rollover!$AS$11),0)</f>
        <v>0</v>
      </c>
      <c r="AK80" s="95">
        <f>IF(AND(AK71&gt;=1,AK71&lt;=3,AK72=0),-CHOOSE(AK71,Rollover!$S$11,Rollover!$AF$11,Rollover!$AS$11),0)</f>
        <v>0</v>
      </c>
      <c r="AL80" s="95">
        <f>IF(AND(AL71&gt;=1,AL71&lt;=3,AL72=0),-CHOOSE(AL71,Rollover!$S$11,Rollover!$AF$11,Rollover!$AS$11),0)</f>
        <v>0</v>
      </c>
      <c r="AM80" s="95">
        <f>IF(AND(AM71&gt;=1,AM71&lt;=3,AM72=0),-CHOOSE(AM71,Rollover!$S$11,Rollover!$AF$11,Rollover!$AS$11),0)</f>
        <v>0</v>
      </c>
      <c r="AN80" s="95">
        <f>IF(AND(AN71&gt;=1,AN71&lt;=3,AN72=0),-CHOOSE(AN71,Rollover!$S$11,Rollover!$AF$11,Rollover!$AS$11),0)</f>
        <v>0</v>
      </c>
      <c r="AO80" s="95">
        <f>IF(AND(AO71&gt;=1,AO71&lt;=3,AO72=0),-CHOOSE(AO71,Rollover!$S$11,Rollover!$AF$11,Rollover!$AS$11),0)</f>
        <v>0</v>
      </c>
      <c r="AP80" s="95">
        <f>IF(AND(AP71&gt;=1,AP71&lt;=3,AP72=0),-CHOOSE(AP71,Rollover!$S$11,Rollover!$AF$11,Rollover!$AS$11),0)</f>
        <v>0</v>
      </c>
      <c r="AQ80" s="95">
        <f>IF(AND(AQ71&gt;=1,AQ71&lt;=3,AQ72=0),-CHOOSE(AQ71,Rollover!$S$11,Rollover!$AF$11,Rollover!$AS$11),0)</f>
        <v>0</v>
      </c>
      <c r="AR80" s="95">
        <f>IF(AND(AR71&gt;=1,AR71&lt;=3,AR72=0),-CHOOSE(AR71,Rollover!$S$11,Rollover!$AF$11,Rollover!$AS$11),0)</f>
        <v>0</v>
      </c>
      <c r="AS80" s="95">
        <f>IF(AND(AS71&gt;=1,AS71&lt;=3,AS72=0),-CHOOSE(AS71,Rollover!$S$11,Rollover!$AF$11,Rollover!$AS$11),0)</f>
        <v>0</v>
      </c>
      <c r="AT80" s="95">
        <f>IF(AND(AT71&gt;=1,AT71&lt;=3,AT72=0),-CHOOSE(AT71,Rollover!$S$11,Rollover!$AF$11,Rollover!$AS$11),0)</f>
        <v>0</v>
      </c>
      <c r="AU80" s="95">
        <f>IF(AND(AU71&gt;=1,AU71&lt;=3,AU72=0),-CHOOSE(AU71,Rollover!$S$11,Rollover!$AF$11,Rollover!$AS$11),0)</f>
        <v>0</v>
      </c>
      <c r="AV80" s="95">
        <f>IF(AND(AV71&gt;=1,AV71&lt;=3,AV72=0),-CHOOSE(AV71,Rollover!$S$11,Rollover!$AF$11,Rollover!$AS$11),0)</f>
        <v>0</v>
      </c>
      <c r="AW80" s="95">
        <f>IF(AND(AW71&gt;=1,AW71&lt;=3,AW72=0),-CHOOSE(AW71,Rollover!$S$11,Rollover!$AF$11,Rollover!$AS$11),0)</f>
        <v>0</v>
      </c>
      <c r="AX80" s="95">
        <f>IF(AND(AX71&gt;=1,AX71&lt;=3,AX72=0),-CHOOSE(AX71,Rollover!$S$11,Rollover!$AF$11,Rollover!$AS$11),0)</f>
        <v>0</v>
      </c>
      <c r="AY80" s="95">
        <f>IF(AND(AY71&gt;=1,AY71&lt;=3,AY72=0),-CHOOSE(AY71,Rollover!$S$11,Rollover!$AF$11,Rollover!$AS$11),0)</f>
        <v>0</v>
      </c>
      <c r="AZ80" s="95">
        <f>IF(AND(AZ71&gt;=1,AZ71&lt;=3,AZ72=0),-CHOOSE(AZ71,Rollover!$S$11,Rollover!$AF$11,Rollover!$AS$11),0)</f>
        <v>0</v>
      </c>
      <c r="BA80" s="95">
        <f>IF(AND(BA71&gt;=1,BA71&lt;=3,BA72=0),-CHOOSE(BA71,Rollover!$S$11,Rollover!$AF$11,Rollover!$AS$11),0)</f>
        <v>0</v>
      </c>
      <c r="BB80" s="95">
        <f>IF(AND(BB71&gt;=1,BB71&lt;=3,BB72=0),-CHOOSE(BB71,Rollover!$S$11,Rollover!$AF$11,Rollover!$AS$11),0)</f>
        <v>0</v>
      </c>
      <c r="BC80" s="95">
        <f>IF(AND(BC71&gt;=1,BC71&lt;=3,BC72=0),-CHOOSE(BC71,Rollover!$S$11,Rollover!$AF$11,Rollover!$AS$11),0)</f>
        <v>0</v>
      </c>
      <c r="BD80" s="95">
        <f>IF(AND(BD71&gt;=1,BD71&lt;=3,BD72=0),-CHOOSE(BD71,Rollover!$S$11,Rollover!$AF$11,Rollover!$AS$11),0)</f>
        <v>0</v>
      </c>
      <c r="BE80" s="95">
        <f>IF(AND(BE71&gt;=1,BE71&lt;=3,BE72=0),-CHOOSE(BE71,Rollover!$S$11,Rollover!$AF$11,Rollover!$AS$11),0)</f>
        <v>0</v>
      </c>
      <c r="BF80" s="95">
        <f>IF(AND(BF71&gt;=1,BF71&lt;=3,BF72=0),-CHOOSE(BF71,Rollover!$S$11,Rollover!$AF$11,Rollover!$AS$11),0)</f>
        <v>0</v>
      </c>
      <c r="BG80" s="95">
        <f>IF(AND(BG71&gt;=1,BG71&lt;=3,BG72=0),-CHOOSE(BG71,Rollover!$S$11,Rollover!$AF$11,Rollover!$AS$11),0)</f>
        <v>0</v>
      </c>
      <c r="BH80" s="95">
        <f>IF(AND(BH71&gt;=1,BH71&lt;=3,BH72=0),-CHOOSE(BH71,Rollover!$S$11,Rollover!$AF$11,Rollover!$AS$11),0)</f>
        <v>0</v>
      </c>
      <c r="BI80" s="95">
        <f>IF(AND(BI71&gt;=1,BI71&lt;=3,BI72=0),-CHOOSE(BI71,Rollover!$S$11,Rollover!$AF$11,Rollover!$AS$11),0)</f>
        <v>0</v>
      </c>
      <c r="BJ80" s="95">
        <f>IF(AND(BJ71&gt;=1,BJ71&lt;=3,BJ72=0),-CHOOSE(BJ71,Rollover!$S$11,Rollover!$AF$11,Rollover!$AS$11),0)</f>
        <v>0</v>
      </c>
      <c r="BK80" s="95">
        <f>IF(AND(BK71&gt;=1,BK71&lt;=3,BK72=0),-CHOOSE(BK71,Rollover!$S$11,Rollover!$AF$11,Rollover!$AS$11),0)</f>
        <v>0</v>
      </c>
      <c r="BL80" s="95">
        <f>IF(AND(BL71&gt;=1,BL71&lt;=3,BL72=0),-CHOOSE(BL71,Rollover!$S$11,Rollover!$AF$11,Rollover!$AS$11),0)</f>
        <v>0</v>
      </c>
      <c r="BM80" s="95">
        <f>IF(AND(BM71&gt;=1,BM71&lt;=3,BM72=0),-CHOOSE(BM71,Rollover!$S$11,Rollover!$AF$11,Rollover!$AS$11),0)</f>
        <v>0</v>
      </c>
      <c r="BN80" s="95">
        <f>IF(AND(BN71&gt;=1,BN71&lt;=3,BN72=0),-CHOOSE(BN71,Rollover!$S$11,Rollover!$AF$11,Rollover!$AS$11),0)</f>
        <v>0</v>
      </c>
      <c r="BO80" s="95">
        <f>IF(AND(BO71&gt;=1,BO71&lt;=3,BO72=0),-CHOOSE(BO71,Rollover!$S$11,Rollover!$AF$11,Rollover!$AS$11),0)</f>
        <v>0</v>
      </c>
      <c r="BP80" s="95">
        <f>IF(AND(BP71&gt;=1,BP71&lt;=3,BP72=0),-CHOOSE(BP71,Rollover!$S$11,Rollover!$AF$11,Rollover!$AS$11),0)</f>
        <v>0</v>
      </c>
      <c r="BQ80" s="95">
        <f>IF(AND(BQ71&gt;=1,BQ71&lt;=3,BQ72=0),-CHOOSE(BQ71,Rollover!$S$11,Rollover!$AF$11,Rollover!$AS$11),0)</f>
        <v>0</v>
      </c>
      <c r="BR80" s="95">
        <f>IF(AND(BR71&gt;=1,BR71&lt;=3,BR72=0),-CHOOSE(BR71,Rollover!$S$11,Rollover!$AF$11,Rollover!$AS$11),0)</f>
        <v>0</v>
      </c>
      <c r="BS80" s="95">
        <f>IF(AND(BS71&gt;=1,BS71&lt;=3,BS72=0),-CHOOSE(BS71,Rollover!$S$11,Rollover!$AF$11,Rollover!$AS$11),0)</f>
        <v>-32839.88900418578</v>
      </c>
      <c r="BT80" s="95">
        <f>IF(AND(BT71&gt;=1,BT71&lt;=3,BT72=0),-CHOOSE(BT71,Rollover!$S$11,Rollover!$AF$11,Rollover!$AS$11),0)</f>
        <v>0</v>
      </c>
      <c r="BU80" s="95">
        <f>IF(AND(BU71&gt;=1,BU71&lt;=3,BU72=0),-CHOOSE(BU71,Rollover!$S$11,Rollover!$AF$11,Rollover!$AS$11),0)</f>
        <v>0</v>
      </c>
      <c r="BV80" s="95">
        <f>IF(AND(BV71&gt;=1,BV71&lt;=3,BV72=0),-CHOOSE(BV71,Rollover!$S$11,Rollover!$AF$11,Rollover!$AS$11),0)</f>
        <v>0</v>
      </c>
      <c r="BW80" s="95">
        <f>IF(AND(BW71&gt;=1,BW71&lt;=3,BW72=0),-CHOOSE(BW71,Rollover!$S$11,Rollover!$AF$11,Rollover!$AS$11),0)</f>
        <v>0</v>
      </c>
      <c r="BX80" s="95">
        <f>IF(AND(BX71&gt;=1,BX71&lt;=3,BX72=0),-CHOOSE(BX71,Rollover!$S$11,Rollover!$AF$11,Rollover!$AS$11),0)</f>
        <v>0</v>
      </c>
      <c r="BY80" s="95">
        <f>IF(AND(BY71&gt;=1,BY71&lt;=3,BY72=0),-CHOOSE(BY71,Rollover!$S$11,Rollover!$AF$11,Rollover!$AS$11),0)</f>
        <v>0</v>
      </c>
      <c r="BZ80" s="95">
        <f>IF(AND(BZ71&gt;=1,BZ71&lt;=3,BZ72=0),-CHOOSE(BZ71,Rollover!$S$11,Rollover!$AF$11,Rollover!$AS$11),0)</f>
        <v>0</v>
      </c>
      <c r="CA80" s="95">
        <f>IF(AND(CA71&gt;=1,CA71&lt;=3,CA72=0),-CHOOSE(CA71,Rollover!$S$11,Rollover!$AF$11,Rollover!$AS$11),0)</f>
        <v>0</v>
      </c>
      <c r="CB80" s="95">
        <f>IF(AND(CB71&gt;=1,CB71&lt;=3,CB72=0),-CHOOSE(CB71,Rollover!$S$11,Rollover!$AF$11,Rollover!$AS$11),0)</f>
        <v>0</v>
      </c>
      <c r="CC80" s="95">
        <f>IF(AND(CC71&gt;=1,CC71&lt;=3,CC72=0),-CHOOSE(CC71,Rollover!$S$11,Rollover!$AF$11,Rollover!$AS$11),0)</f>
        <v>0</v>
      </c>
      <c r="CD80" s="95">
        <f>IF(AND(CD71&gt;=1,CD71&lt;=3,CD72=0),-CHOOSE(CD71,Rollover!$S$11,Rollover!$AF$11,Rollover!$AS$11),0)</f>
        <v>0</v>
      </c>
      <c r="CE80" s="95">
        <f>IF(AND(CE71&gt;=1,CE71&lt;=3,CE72=0),-CHOOSE(CE71,Rollover!$S$11,Rollover!$AF$11,Rollover!$AS$11),0)</f>
        <v>0</v>
      </c>
      <c r="CF80" s="95">
        <f>IF(AND(CF71&gt;=1,CF71&lt;=3,CF72=0),-CHOOSE(CF71,Rollover!$S$11,Rollover!$AF$11,Rollover!$AS$11),0)</f>
        <v>0</v>
      </c>
      <c r="CG80" s="95">
        <f>IF(AND(CG71&gt;=1,CG71&lt;=3,CG72=0),-CHOOSE(CG71,Rollover!$S$11,Rollover!$AF$11,Rollover!$AS$11),0)</f>
        <v>0</v>
      </c>
      <c r="CH80" s="95">
        <f>IF(AND(CH71&gt;=1,CH71&lt;=3,CH72=0),-CHOOSE(CH71,Rollover!$S$11,Rollover!$AF$11,Rollover!$AS$11),0)</f>
        <v>0</v>
      </c>
      <c r="CI80" s="95">
        <f>IF(AND(CI71&gt;=1,CI71&lt;=3,CI72=0),-CHOOSE(CI71,Rollover!$S$11,Rollover!$AF$11,Rollover!$AS$11),0)</f>
        <v>0</v>
      </c>
      <c r="CJ80" s="95">
        <f>IF(AND(CJ71&gt;=1,CJ71&lt;=3,CJ72=0),-CHOOSE(CJ71,Rollover!$S$11,Rollover!$AF$11,Rollover!$AS$11),0)</f>
        <v>0</v>
      </c>
      <c r="CK80" s="95">
        <f>IF(AND(CK71&gt;=1,CK71&lt;=3,CK72=0),-CHOOSE(CK71,Rollover!$S$11,Rollover!$AF$11,Rollover!$AS$11),0)</f>
        <v>0</v>
      </c>
      <c r="CL80" s="95">
        <f>IF(AND(CL71&gt;=1,CL71&lt;=3,CL72=0),-CHOOSE(CL71,Rollover!$S$11,Rollover!$AF$11,Rollover!$AS$11),0)</f>
        <v>0</v>
      </c>
      <c r="CM80" s="95">
        <f>IF(AND(CM71&gt;=1,CM71&lt;=3,CM72=0),-CHOOSE(CM71,Rollover!$S$11,Rollover!$AF$11,Rollover!$AS$11),0)</f>
        <v>0</v>
      </c>
      <c r="CN80" s="95">
        <f>IF(AND(CN71&gt;=1,CN71&lt;=3,CN72=0),-CHOOSE(CN71,Rollover!$S$11,Rollover!$AF$11,Rollover!$AS$11),0)</f>
        <v>0</v>
      </c>
      <c r="CO80" s="95">
        <f>IF(AND(CO71&gt;=1,CO71&lt;=3,CO72=0),-CHOOSE(CO71,Rollover!$S$11,Rollover!$AF$11,Rollover!$AS$11),0)</f>
        <v>0</v>
      </c>
      <c r="CP80" s="95">
        <f>IF(AND(CP71&gt;=1,CP71&lt;=3,CP72=0),-CHOOSE(CP71,Rollover!$S$11,Rollover!$AF$11,Rollover!$AS$11),0)</f>
        <v>0</v>
      </c>
      <c r="CQ80" s="95">
        <f>IF(AND(CQ71&gt;=1,CQ71&lt;=3,CQ72=0),-CHOOSE(CQ71,Rollover!$S$11,Rollover!$AF$11,Rollover!$AS$11),0)</f>
        <v>0</v>
      </c>
      <c r="CR80" s="95">
        <f>IF(AND(CR71&gt;=1,CR71&lt;=3,CR72=0),-CHOOSE(CR71,Rollover!$S$11,Rollover!$AF$11,Rollover!$AS$11),0)</f>
        <v>0</v>
      </c>
      <c r="CS80" s="95">
        <f>IF(AND(CS71&gt;=1,CS71&lt;=3,CS72=0),-CHOOSE(CS71,Rollover!$S$11,Rollover!$AF$11,Rollover!$AS$11),0)</f>
        <v>0</v>
      </c>
      <c r="CT80" s="95">
        <f>IF(AND(CT71&gt;=1,CT71&lt;=3,CT72=0),-CHOOSE(CT71,Rollover!$S$11,Rollover!$AF$11,Rollover!$AS$11),0)</f>
        <v>0</v>
      </c>
      <c r="CU80" s="95">
        <f>IF(AND(CU71&gt;=1,CU71&lt;=3,CU72=0),-CHOOSE(CU71,Rollover!$S$11,Rollover!$AF$11,Rollover!$AS$11),0)</f>
        <v>0</v>
      </c>
      <c r="CV80" s="95">
        <f>IF(AND(CV71&gt;=1,CV71&lt;=3,CV72=0),-CHOOSE(CV71,Rollover!$S$11,Rollover!$AF$11,Rollover!$AS$11),0)</f>
        <v>0</v>
      </c>
      <c r="CW80" s="95">
        <f>IF(AND(CW71&gt;=1,CW71&lt;=3,CW72=0),-CHOOSE(CW71,Rollover!$S$11,Rollover!$AF$11,Rollover!$AS$11),0)</f>
        <v>0</v>
      </c>
      <c r="CX80" s="95">
        <f>IF(AND(CX71&gt;=1,CX71&lt;=3,CX72=0),-CHOOSE(CX71,Rollover!$S$11,Rollover!$AF$11,Rollover!$AS$11),0)</f>
        <v>0</v>
      </c>
      <c r="CY80" s="95">
        <f>IF(AND(CY71&gt;=1,CY71&lt;=3,CY72=0),-CHOOSE(CY71,Rollover!$S$11,Rollover!$AF$11,Rollover!$AS$11),0)</f>
        <v>0</v>
      </c>
      <c r="CZ80" s="95">
        <f>IF(AND(CZ71&gt;=1,CZ71&lt;=3,CZ72=0),-CHOOSE(CZ71,Rollover!$S$11,Rollover!$AF$11,Rollover!$AS$11),0)</f>
        <v>0</v>
      </c>
      <c r="DA80" s="95">
        <f>IF(AND(DA71&gt;=1,DA71&lt;=3,DA72=0),-CHOOSE(DA71,Rollover!$S$11,Rollover!$AF$11,Rollover!$AS$11),0)</f>
        <v>0</v>
      </c>
      <c r="DB80" s="95">
        <f>IF(AND(DB71&gt;=1,DB71&lt;=3,DB72=0),-CHOOSE(DB71,Rollover!$S$11,Rollover!$AF$11,Rollover!$AS$11),0)</f>
        <v>0</v>
      </c>
      <c r="DC80" s="95">
        <f>IF(AND(DC71&gt;=1,DC71&lt;=3,DC72=0),-CHOOSE(DC71,Rollover!$S$11,Rollover!$AF$11,Rollover!$AS$11),0)</f>
        <v>0</v>
      </c>
      <c r="DD80" s="95">
        <f>IF(AND(DD71&gt;=1,DD71&lt;=3,DD72=0),-CHOOSE(DD71,Rollover!$S$11,Rollover!$AF$11,Rollover!$AS$11),0)</f>
        <v>0</v>
      </c>
      <c r="DE80" s="95">
        <f>IF(AND(DE71&gt;=1,DE71&lt;=3,DE72=0),-CHOOSE(DE71,Rollover!$S$11,Rollover!$AF$11,Rollover!$AS$11),0)</f>
        <v>0</v>
      </c>
      <c r="DF80" s="95">
        <f>IF(AND(DF71&gt;=1,DF71&lt;=3,DF72=0),-CHOOSE(DF71,Rollover!$S$11,Rollover!$AF$11,Rollover!$AS$11),0)</f>
        <v>0</v>
      </c>
      <c r="DG80" s="95">
        <f>IF(AND(DG71&gt;=1,DG71&lt;=3,DG72=0),-CHOOSE(DG71,Rollover!$S$11,Rollover!$AF$11,Rollover!$AS$11),0)</f>
        <v>0</v>
      </c>
      <c r="DH80" s="95">
        <f>IF(AND(DH71&gt;=1,DH71&lt;=3,DH72=0),-CHOOSE(DH71,Rollover!$S$11,Rollover!$AF$11,Rollover!$AS$11),0)</f>
        <v>0</v>
      </c>
      <c r="DI80" s="95">
        <f>IF(AND(DI71&gt;=1,DI71&lt;=3,DI72=0),-CHOOSE(DI71,Rollover!$S$11,Rollover!$AF$11,Rollover!$AS$11),0)</f>
        <v>0</v>
      </c>
      <c r="DJ80" s="95">
        <f>IF(AND(DJ71&gt;=1,DJ71&lt;=3,DJ72=0),-CHOOSE(DJ71,Rollover!$S$11,Rollover!$AF$11,Rollover!$AS$11),0)</f>
        <v>0</v>
      </c>
      <c r="DK80" s="95">
        <f>IF(AND(DK71&gt;=1,DK71&lt;=3,DK72=0),-CHOOSE(DK71,Rollover!$S$11,Rollover!$AF$11,Rollover!$AS$11),0)</f>
        <v>0</v>
      </c>
      <c r="DL80" s="95">
        <f>IF(AND(DL71&gt;=1,DL71&lt;=3,DL72=0),-CHOOSE(DL71,Rollover!$S$11,Rollover!$AF$11,Rollover!$AS$11),0)</f>
        <v>0</v>
      </c>
      <c r="DM80" s="95">
        <f>IF(AND(DM71&gt;=1,DM71&lt;=3,DM72=0),-CHOOSE(DM71,Rollover!$S$11,Rollover!$AF$11,Rollover!$AS$11),0)</f>
        <v>0</v>
      </c>
      <c r="DN80" s="95">
        <f>IF(AND(DN71&gt;=1,DN71&lt;=3,DN72=0),-CHOOSE(DN71,Rollover!$S$11,Rollover!$AF$11,Rollover!$AS$11),0)</f>
        <v>0</v>
      </c>
      <c r="DO80" s="95">
        <f>IF(AND(DO71&gt;=1,DO71&lt;=3,DO72=0),-CHOOSE(DO71,Rollover!$S$11,Rollover!$AF$11,Rollover!$AS$11),0)</f>
        <v>0</v>
      </c>
      <c r="DP80" s="95">
        <f>IF(AND(DP71&gt;=1,DP71&lt;=3,DP72=0),-CHOOSE(DP71,Rollover!$S$11,Rollover!$AF$11,Rollover!$AS$11),0)</f>
        <v>0</v>
      </c>
      <c r="DQ80" s="95">
        <f>IF(AND(DQ71&gt;=1,DQ71&lt;=3,DQ72=0),-CHOOSE(DQ71,Rollover!$S$11,Rollover!$AF$11,Rollover!$AS$11),0)</f>
        <v>0</v>
      </c>
      <c r="DR80" s="95">
        <f>IF(AND(DR71&gt;=1,DR71&lt;=3,DR72=0),-CHOOSE(DR71,Rollover!$S$11,Rollover!$AF$11,Rollover!$AS$11),0)</f>
        <v>0</v>
      </c>
      <c r="DS80" s="95">
        <f>IF(AND(DS71&gt;=1,DS71&lt;=3,DS72=0),-CHOOSE(DS71,Rollover!$S$11,Rollover!$AF$11,Rollover!$AS$11),0)</f>
        <v>0</v>
      </c>
      <c r="DT80" s="95">
        <f>IF(AND(DT71&gt;=1,DT71&lt;=3,DT72=0),-CHOOSE(DT71,Rollover!$S$11,Rollover!$AF$11,Rollover!$AS$11),0)</f>
        <v>0</v>
      </c>
      <c r="DU80" s="95">
        <f>IF(AND(DU71&gt;=1,DU71&lt;=3,DU72=0),-CHOOSE(DU71,Rollover!$S$11,Rollover!$AF$11,Rollover!$AS$11),0)</f>
        <v>0</v>
      </c>
      <c r="DV80" s="95">
        <f>IF(AND(DV71&gt;=1,DV71&lt;=3,DV72=0),-CHOOSE(DV71,Rollover!$S$11,Rollover!$AF$11,Rollover!$AS$11),0)</f>
        <v>0</v>
      </c>
      <c r="DW80" s="95">
        <f>IF(AND(DW71&gt;=1,DW71&lt;=3,DW72=0),-CHOOSE(DW71,Rollover!$S$11,Rollover!$AF$11,Rollover!$AS$11),0)</f>
        <v>0</v>
      </c>
      <c r="DX80" s="95">
        <f>IF(AND(DX71&gt;=1,DX71&lt;=3,DX72=0),-CHOOSE(DX71,Rollover!$S$11,Rollover!$AF$11,Rollover!$AS$11),0)</f>
        <v>0</v>
      </c>
      <c r="DY80" s="95">
        <f>IF(AND(DY71&gt;=1,DY71&lt;=3,DY72=0),-CHOOSE(DY71,Rollover!$S$11,Rollover!$AF$11,Rollover!$AS$11),0)</f>
        <v>0</v>
      </c>
      <c r="DZ80" s="95">
        <f>IF(AND(DZ71&gt;=1,DZ71&lt;=3,DZ72=0),-CHOOSE(DZ71,Rollover!$S$11,Rollover!$AF$11,Rollover!$AS$11),0)</f>
        <v>0</v>
      </c>
      <c r="EA80" s="95">
        <f>IF(AND(EA71&gt;=1,EA71&lt;=3,EA72=0),-CHOOSE(EA71,Rollover!$S$11,Rollover!$AF$11,Rollover!$AS$11),0)</f>
        <v>0</v>
      </c>
      <c r="EB80" s="95">
        <f>IF(AND(EB71&gt;=1,EB71&lt;=3,EB72=0),-CHOOSE(EB71,Rollover!$S$11,Rollover!$AF$11,Rollover!$AS$11),0)</f>
        <v>0</v>
      </c>
      <c r="EC80" s="95">
        <f>IF(AND(EC71&gt;=1,EC71&lt;=3,EC72=0),-CHOOSE(EC71,Rollover!$S$11,Rollover!$AF$11,Rollover!$AS$11),0)</f>
        <v>-39123.76403405131</v>
      </c>
      <c r="ED80" s="95">
        <f>IF(AND(ED71&gt;=1,ED71&lt;=3,ED72=0),-CHOOSE(ED71,Rollover!$S$11,Rollover!$AF$11,Rollover!$AS$11),0)</f>
        <v>0</v>
      </c>
      <c r="EE80" s="95">
        <f>IF(AND(EE71&gt;=1,EE71&lt;=3,EE72=0),-CHOOSE(EE71,Rollover!$S$11,Rollover!$AF$11,Rollover!$AS$11),0)</f>
        <v>0</v>
      </c>
      <c r="EF80" s="95">
        <f>IF(AND(EF71&gt;=1,EF71&lt;=3,EF72=0),-CHOOSE(EF71,Rollover!$S$11,Rollover!$AF$11,Rollover!$AS$11),0)</f>
        <v>0</v>
      </c>
      <c r="EG80" s="95">
        <f>IF(AND(EG71&gt;=1,EG71&lt;=3,EG72=0),-CHOOSE(EG71,Rollover!$S$11,Rollover!$AF$11,Rollover!$AS$11),0)</f>
        <v>0</v>
      </c>
      <c r="EH80" s="95">
        <f>IF(AND(EH71&gt;=1,EH71&lt;=3,EH72=0),-CHOOSE(EH71,Rollover!$S$11,Rollover!$AF$11,Rollover!$AS$11),0)</f>
        <v>0</v>
      </c>
      <c r="EI80" s="95">
        <f>IF(AND(EI71&gt;=1,EI71&lt;=3,EI72=0),-CHOOSE(EI71,Rollover!$S$11,Rollover!$AF$11,Rollover!$AS$11),0)</f>
        <v>0</v>
      </c>
    </row>
    <row r="81">
      <c r="B81" t="s" s="23">
        <v>399</v>
      </c>
      <c r="C81" t="s" s="118">
        <v>17</v>
      </c>
      <c r="D81" t="s" s="118">
        <v>437</v>
      </c>
      <c r="H81" s="117">
        <f>'Rent Roll'!$G$11*'Rent Roll'!$E$11*IF(H71=0,1,IF(AND(H71&lt;=3,H72&gt;=0),1,0))</f>
        <v>9600</v>
      </c>
      <c r="I81" s="117">
        <f>'Rent Roll'!$G$11*'Rent Roll'!$E$11*IF(I71=0,1,IF(AND(I71&lt;=3,I72&gt;=0),1,0))</f>
        <v>9600</v>
      </c>
      <c r="J81" s="117">
        <f>'Rent Roll'!$G$11*'Rent Roll'!$E$11*IF(J71=0,1,IF(AND(J71&lt;=3,J72&gt;=0),1,0))</f>
        <v>9600</v>
      </c>
      <c r="K81" s="117">
        <f>'Rent Roll'!$G$11*'Rent Roll'!$E$11*IF(K71=0,1,IF(AND(K71&lt;=3,K72&gt;=0),1,0))</f>
        <v>9600</v>
      </c>
      <c r="L81" s="117">
        <f>'Rent Roll'!$G$11*'Rent Roll'!$E$11*IF(L71=0,1,IF(AND(L71&lt;=3,L72&gt;=0),1,0))</f>
        <v>9600</v>
      </c>
      <c r="M81" s="117">
        <f>'Rent Roll'!$G$11*'Rent Roll'!$E$11*IF(M71=0,1,IF(AND(M71&lt;=3,M72&gt;=0),1,0))</f>
        <v>9600</v>
      </c>
      <c r="N81" s="117">
        <f>'Rent Roll'!$G$11*'Rent Roll'!$E$11*IF(N71=0,1,IF(AND(N71&lt;=3,N72&gt;=0),1,0))</f>
        <v>9600</v>
      </c>
      <c r="O81" s="117">
        <f>'Rent Roll'!$G$11*'Rent Roll'!$E$11*IF(O71=0,1,IF(AND(O71&lt;=3,O72&gt;=0),1,0))</f>
        <v>9600</v>
      </c>
      <c r="P81" s="117">
        <f>'Rent Roll'!$G$11*'Rent Roll'!$E$11*IF(P71=0,1,IF(AND(P71&lt;=3,P72&gt;=0),1,0))</f>
        <v>9600</v>
      </c>
      <c r="Q81" s="117">
        <f>'Rent Roll'!$G$11*'Rent Roll'!$E$11*IF(Q71=0,1,IF(AND(Q71&lt;=3,Q72&gt;=0),1,0))</f>
        <v>9600</v>
      </c>
      <c r="R81" s="117">
        <f>'Rent Roll'!$G$11*'Rent Roll'!$E$11*IF(R71=0,1,IF(AND(R71&lt;=3,R72&gt;=0),1,0))</f>
        <v>9600</v>
      </c>
      <c r="S81" s="117">
        <f>'Rent Roll'!$G$11*'Rent Roll'!$E$11*IF(S71=0,1,IF(AND(S71&lt;=3,S72&gt;=0),1,0))</f>
        <v>9600</v>
      </c>
      <c r="T81" s="117">
        <f>'Rent Roll'!$G$11*'Rent Roll'!$E$11*IF(T71=0,1,IF(AND(T71&lt;=3,T72&gt;=0),1,0))</f>
        <v>9600</v>
      </c>
      <c r="U81" s="117">
        <f>'Rent Roll'!$G$11*'Rent Roll'!$E$11*IF(U71=0,1,IF(AND(U71&lt;=3,U72&gt;=0),1,0))</f>
        <v>9600</v>
      </c>
      <c r="V81" s="117">
        <f>'Rent Roll'!$G$11*'Rent Roll'!$E$11*IF(V71=0,1,IF(AND(V71&lt;=3,V72&gt;=0),1,0))</f>
        <v>9600</v>
      </c>
      <c r="W81" s="117">
        <f>'Rent Roll'!$G$11*'Rent Roll'!$E$11*IF(W71=0,1,IF(AND(W71&lt;=3,W72&gt;=0),1,0))</f>
        <v>9600</v>
      </c>
      <c r="X81" s="117">
        <f>'Rent Roll'!$G$11*'Rent Roll'!$E$11*IF(X71=0,1,IF(AND(X71&lt;=3,X72&gt;=0),1,0))</f>
        <v>9600</v>
      </c>
      <c r="Y81" s="117">
        <f>'Rent Roll'!$G$11*'Rent Roll'!$E$11*IF(Y71=0,1,IF(AND(Y71&lt;=3,Y72&gt;=0),1,0))</f>
        <v>9600</v>
      </c>
      <c r="Z81" s="117">
        <f>'Rent Roll'!$G$11*'Rent Roll'!$E$11*IF(Z71=0,1,IF(AND(Z71&lt;=3,Z72&gt;=0),1,0))</f>
        <v>9600</v>
      </c>
      <c r="AA81" s="117">
        <f>'Rent Roll'!$G$11*'Rent Roll'!$E$11*IF(AA71=0,1,IF(AND(AA71&lt;=3,AA72&gt;=0),1,0))</f>
        <v>9600</v>
      </c>
      <c r="AB81" s="117">
        <f>'Rent Roll'!$G$11*'Rent Roll'!$E$11*IF(AB71=0,1,IF(AND(AB71&lt;=3,AB72&gt;=0),1,0))</f>
        <v>9600</v>
      </c>
      <c r="AC81" s="117">
        <f>'Rent Roll'!$G$11*'Rent Roll'!$E$11*IF(AC71=0,1,IF(AND(AC71&lt;=3,AC72&gt;=0),1,0))</f>
        <v>9600</v>
      </c>
      <c r="AD81" s="117">
        <f>'Rent Roll'!$G$11*'Rent Roll'!$E$11*IF(AD71=0,1,IF(AND(AD71&lt;=3,AD72&gt;=0),1,0))</f>
        <v>9600</v>
      </c>
      <c r="AE81" s="117">
        <f>'Rent Roll'!$G$11*'Rent Roll'!$E$11*IF(AE71=0,1,IF(AND(AE71&lt;=3,AE72&gt;=0),1,0))</f>
        <v>9600</v>
      </c>
      <c r="AF81" s="117">
        <f>'Rent Roll'!$G$11*'Rent Roll'!$E$11*IF(AF71=0,1,IF(AND(AF71&lt;=3,AF72&gt;=0),1,0))</f>
        <v>9600</v>
      </c>
      <c r="AG81" s="117">
        <f>'Rent Roll'!$G$11*'Rent Roll'!$E$11*IF(AG71=0,1,IF(AND(AG71&lt;=3,AG72&gt;=0),1,0))</f>
        <v>9600</v>
      </c>
      <c r="AH81" s="117">
        <f>'Rent Roll'!$G$11*'Rent Roll'!$E$11*IF(AH71=0,1,IF(AND(AH71&lt;=3,AH72&gt;=0),1,0))</f>
        <v>9600</v>
      </c>
      <c r="AI81" s="117">
        <f>'Rent Roll'!$G$11*'Rent Roll'!$E$11*IF(AI71=0,1,IF(AND(AI71&lt;=3,AI72&gt;=0),1,0))</f>
        <v>9600</v>
      </c>
      <c r="AJ81" s="117">
        <f>'Rent Roll'!$G$11*'Rent Roll'!$E$11*IF(AJ71=0,1,IF(AND(AJ71&lt;=3,AJ72&gt;=0),1,0))</f>
        <v>9600</v>
      </c>
      <c r="AK81" s="117">
        <f>'Rent Roll'!$G$11*'Rent Roll'!$E$11*IF(AK71=0,1,IF(AND(AK71&lt;=3,AK72&gt;=0),1,0))</f>
        <v>9600</v>
      </c>
      <c r="AL81" s="117">
        <f>'Rent Roll'!$G$11*'Rent Roll'!$E$11*IF(AL71=0,1,IF(AND(AL71&lt;=3,AL72&gt;=0),1,0))</f>
        <v>9600</v>
      </c>
      <c r="AM81" s="117">
        <f>'Rent Roll'!$G$11*'Rent Roll'!$E$11*IF(AM71=0,1,IF(AND(AM71&lt;=3,AM72&gt;=0),1,0))</f>
        <v>9600</v>
      </c>
      <c r="AN81" s="117">
        <f>'Rent Roll'!$G$11*'Rent Roll'!$E$11*IF(AN71=0,1,IF(AND(AN71&lt;=3,AN72&gt;=0),1,0))</f>
        <v>9600</v>
      </c>
      <c r="AO81" s="117">
        <f>'Rent Roll'!$G$11*'Rent Roll'!$E$11*IF(AO71=0,1,IF(AND(AO71&lt;=3,AO72&gt;=0),1,0))</f>
        <v>9600</v>
      </c>
      <c r="AP81" s="117">
        <f>'Rent Roll'!$G$11*'Rent Roll'!$E$11*IF(AP71=0,1,IF(AND(AP71&lt;=3,AP72&gt;=0),1,0))</f>
        <v>9600</v>
      </c>
      <c r="AQ81" s="117">
        <f>'Rent Roll'!$G$11*'Rent Roll'!$E$11*IF(AQ71=0,1,IF(AND(AQ71&lt;=3,AQ72&gt;=0),1,0))</f>
        <v>9600</v>
      </c>
      <c r="AR81" s="117">
        <f>'Rent Roll'!$G$11*'Rent Roll'!$E$11*IF(AR71=0,1,IF(AND(AR71&lt;=3,AR72&gt;=0),1,0))</f>
        <v>9600</v>
      </c>
      <c r="AS81" s="117">
        <f>'Rent Roll'!$G$11*'Rent Roll'!$E$11*IF(AS71=0,1,IF(AND(AS71&lt;=3,AS72&gt;=0),1,0))</f>
        <v>9600</v>
      </c>
      <c r="AT81" s="117">
        <f>'Rent Roll'!$G$11*'Rent Roll'!$E$11*IF(AT71=0,1,IF(AND(AT71&lt;=3,AT72&gt;=0),1,0))</f>
        <v>9600</v>
      </c>
      <c r="AU81" s="117">
        <f>'Rent Roll'!$G$11*'Rent Roll'!$E$11*IF(AU71=0,1,IF(AND(AU71&lt;=3,AU72&gt;=0),1,0))</f>
        <v>9600</v>
      </c>
      <c r="AV81" s="117">
        <f>'Rent Roll'!$G$11*'Rent Roll'!$E$11*IF(AV71=0,1,IF(AND(AV71&lt;=3,AV72&gt;=0),1,0))</f>
        <v>9600</v>
      </c>
      <c r="AW81" s="117">
        <f>'Rent Roll'!$G$11*'Rent Roll'!$E$11*IF(AW71=0,1,IF(AND(AW71&lt;=3,AW72&gt;=0),1,0))</f>
        <v>9600</v>
      </c>
      <c r="AX81" s="117">
        <f>'Rent Roll'!$G$11*'Rent Roll'!$E$11*IF(AX71=0,1,IF(AND(AX71&lt;=3,AX72&gt;=0),1,0))</f>
        <v>9600</v>
      </c>
      <c r="AY81" s="117">
        <f>'Rent Roll'!$G$11*'Rent Roll'!$E$11*IF(AY71=0,1,IF(AND(AY71&lt;=3,AY72&gt;=0),1,0))</f>
        <v>9600</v>
      </c>
      <c r="AZ81" s="117">
        <f>'Rent Roll'!$G$11*'Rent Roll'!$E$11*IF(AZ71=0,1,IF(AND(AZ71&lt;=3,AZ72&gt;=0),1,0))</f>
        <v>9600</v>
      </c>
      <c r="BA81" s="117">
        <f>'Rent Roll'!$G$11*'Rent Roll'!$E$11*IF(BA71=0,1,IF(AND(BA71&lt;=3,BA72&gt;=0),1,0))</f>
        <v>9600</v>
      </c>
      <c r="BB81" s="117">
        <f>'Rent Roll'!$G$11*'Rent Roll'!$E$11*IF(BB71=0,1,IF(AND(BB71&lt;=3,BB72&gt;=0),1,0))</f>
        <v>9600</v>
      </c>
      <c r="BC81" s="117">
        <f>'Rent Roll'!$G$11*'Rent Roll'!$E$11*IF(BC71=0,1,IF(AND(BC71&lt;=3,BC72&gt;=0),1,0))</f>
        <v>9600</v>
      </c>
      <c r="BD81" s="117">
        <f>'Rent Roll'!$G$11*'Rent Roll'!$E$11*IF(BD71=0,1,IF(AND(BD71&lt;=3,BD72&gt;=0),1,0))</f>
        <v>9600</v>
      </c>
      <c r="BE81" s="117">
        <f>'Rent Roll'!$G$11*'Rent Roll'!$E$11*IF(BE71=0,1,IF(AND(BE71&lt;=3,BE72&gt;=0),1,0))</f>
        <v>9600</v>
      </c>
      <c r="BF81" s="117">
        <f>'Rent Roll'!$G$11*'Rent Roll'!$E$11*IF(BF71=0,1,IF(AND(BF71&lt;=3,BF72&gt;=0),1,0))</f>
        <v>9600</v>
      </c>
      <c r="BG81" s="117">
        <f>'Rent Roll'!$G$11*'Rent Roll'!$E$11*IF(BG71=0,1,IF(AND(BG71&lt;=3,BG72&gt;=0),1,0))</f>
        <v>9600</v>
      </c>
      <c r="BH81" s="117">
        <f>'Rent Roll'!$G$11*'Rent Roll'!$E$11*IF(BH71=0,1,IF(AND(BH71&lt;=3,BH72&gt;=0),1,0))</f>
        <v>9600</v>
      </c>
      <c r="BI81" s="117">
        <f>'Rent Roll'!$G$11*'Rent Roll'!$E$11*IF(BI71=0,1,IF(AND(BI71&lt;=3,BI72&gt;=0),1,0))</f>
        <v>9600</v>
      </c>
      <c r="BJ81" s="117">
        <f>'Rent Roll'!$G$11*'Rent Roll'!$E$11*IF(BJ71=0,1,IF(AND(BJ71&lt;=3,BJ72&gt;=0),1,0))</f>
        <v>9600</v>
      </c>
      <c r="BK81" s="117">
        <f>'Rent Roll'!$G$11*'Rent Roll'!$E$11*IF(BK71=0,1,IF(AND(BK71&lt;=3,BK72&gt;=0),1,0))</f>
        <v>9600</v>
      </c>
      <c r="BL81" s="117">
        <f>'Rent Roll'!$G$11*'Rent Roll'!$E$11*IF(BL71=0,1,IF(AND(BL71&lt;=3,BL72&gt;=0),1,0))</f>
        <v>9600</v>
      </c>
      <c r="BM81" s="117">
        <f>'Rent Roll'!$G$11*'Rent Roll'!$E$11*IF(BM71=0,1,IF(AND(BM71&lt;=3,BM72&gt;=0),1,0))</f>
        <v>9600</v>
      </c>
      <c r="BN81" s="117">
        <f>'Rent Roll'!$G$11*'Rent Roll'!$E$11*IF(BN71=0,1,IF(AND(BN71&lt;=3,BN72&gt;=0),1,0))</f>
        <v>9600</v>
      </c>
      <c r="BO81" s="117">
        <f>'Rent Roll'!$G$11*'Rent Roll'!$E$11*IF(BO71=0,1,IF(AND(BO71&lt;=3,BO72&gt;=0),1,0))</f>
        <v>9600</v>
      </c>
      <c r="BP81" s="117">
        <f>'Rent Roll'!$G$11*'Rent Roll'!$E$11*IF(BP71=0,1,IF(AND(BP71&lt;=3,BP72&gt;=0),1,0))</f>
        <v>9600</v>
      </c>
      <c r="BQ81" s="117">
        <f>'Rent Roll'!$G$11*'Rent Roll'!$E$11*IF(BQ71=0,1,IF(AND(BQ71&lt;=3,BQ72&gt;=0),1,0))</f>
        <v>0</v>
      </c>
      <c r="BR81" s="117">
        <f>'Rent Roll'!$G$11*'Rent Roll'!$E$11*IF(BR71=0,1,IF(AND(BR71&lt;=3,BR72&gt;=0),1,0))</f>
        <v>0</v>
      </c>
      <c r="BS81" s="117">
        <f>'Rent Roll'!$G$11*'Rent Roll'!$E$11*IF(BS71=0,1,IF(AND(BS71&lt;=3,BS72&gt;=0),1,0))</f>
        <v>9600</v>
      </c>
      <c r="BT81" s="117">
        <f>'Rent Roll'!$G$11*'Rent Roll'!$E$11*IF(BT71=0,1,IF(AND(BT71&lt;=3,BT72&gt;=0),1,0))</f>
        <v>9600</v>
      </c>
      <c r="BU81" s="117">
        <f>'Rent Roll'!$G$11*'Rent Roll'!$E$11*IF(BU71=0,1,IF(AND(BU71&lt;=3,BU72&gt;=0),1,0))</f>
        <v>9600</v>
      </c>
      <c r="BV81" s="117">
        <f>'Rent Roll'!$G$11*'Rent Roll'!$E$11*IF(BV71=0,1,IF(AND(BV71&lt;=3,BV72&gt;=0),1,0))</f>
        <v>9600</v>
      </c>
      <c r="BW81" s="117">
        <f>'Rent Roll'!$G$11*'Rent Roll'!$E$11*IF(BW71=0,1,IF(AND(BW71&lt;=3,BW72&gt;=0),1,0))</f>
        <v>9600</v>
      </c>
      <c r="BX81" s="117">
        <f>'Rent Roll'!$G$11*'Rent Roll'!$E$11*IF(BX71=0,1,IF(AND(BX71&lt;=3,BX72&gt;=0),1,0))</f>
        <v>9600</v>
      </c>
      <c r="BY81" s="117">
        <f>'Rent Roll'!$G$11*'Rent Roll'!$E$11*IF(BY71=0,1,IF(AND(BY71&lt;=3,BY72&gt;=0),1,0))</f>
        <v>9600</v>
      </c>
      <c r="BZ81" s="117">
        <f>'Rent Roll'!$G$11*'Rent Roll'!$E$11*IF(BZ71=0,1,IF(AND(BZ71&lt;=3,BZ72&gt;=0),1,0))</f>
        <v>9600</v>
      </c>
      <c r="CA81" s="117">
        <f>'Rent Roll'!$G$11*'Rent Roll'!$E$11*IF(CA71=0,1,IF(AND(CA71&lt;=3,CA72&gt;=0),1,0))</f>
        <v>9600</v>
      </c>
      <c r="CB81" s="117">
        <f>'Rent Roll'!$G$11*'Rent Roll'!$E$11*IF(CB71=0,1,IF(AND(CB71&lt;=3,CB72&gt;=0),1,0))</f>
        <v>9600</v>
      </c>
      <c r="CC81" s="117">
        <f>'Rent Roll'!$G$11*'Rent Roll'!$E$11*IF(CC71=0,1,IF(AND(CC71&lt;=3,CC72&gt;=0),1,0))</f>
        <v>9600</v>
      </c>
      <c r="CD81" s="117">
        <f>'Rent Roll'!$G$11*'Rent Roll'!$E$11*IF(CD71=0,1,IF(AND(CD71&lt;=3,CD72&gt;=0),1,0))</f>
        <v>9600</v>
      </c>
      <c r="CE81" s="117">
        <f>'Rent Roll'!$G$11*'Rent Roll'!$E$11*IF(CE71=0,1,IF(AND(CE71&lt;=3,CE72&gt;=0),1,0))</f>
        <v>9600</v>
      </c>
      <c r="CF81" s="117">
        <f>'Rent Roll'!$G$11*'Rent Roll'!$E$11*IF(CF71=0,1,IF(AND(CF71&lt;=3,CF72&gt;=0),1,0))</f>
        <v>9600</v>
      </c>
      <c r="CG81" s="117">
        <f>'Rent Roll'!$G$11*'Rent Roll'!$E$11*IF(CG71=0,1,IF(AND(CG71&lt;=3,CG72&gt;=0),1,0))</f>
        <v>9600</v>
      </c>
      <c r="CH81" s="117">
        <f>'Rent Roll'!$G$11*'Rent Roll'!$E$11*IF(CH71=0,1,IF(AND(CH71&lt;=3,CH72&gt;=0),1,0))</f>
        <v>9600</v>
      </c>
      <c r="CI81" s="117">
        <f>'Rent Roll'!$G$11*'Rent Roll'!$E$11*IF(CI71=0,1,IF(AND(CI71&lt;=3,CI72&gt;=0),1,0))</f>
        <v>9600</v>
      </c>
      <c r="CJ81" s="117">
        <f>'Rent Roll'!$G$11*'Rent Roll'!$E$11*IF(CJ71=0,1,IF(AND(CJ71&lt;=3,CJ72&gt;=0),1,0))</f>
        <v>9600</v>
      </c>
      <c r="CK81" s="117">
        <f>'Rent Roll'!$G$11*'Rent Roll'!$E$11*IF(CK71=0,1,IF(AND(CK71&lt;=3,CK72&gt;=0),1,0))</f>
        <v>9600</v>
      </c>
      <c r="CL81" s="117">
        <f>'Rent Roll'!$G$11*'Rent Roll'!$E$11*IF(CL71=0,1,IF(AND(CL71&lt;=3,CL72&gt;=0),1,0))</f>
        <v>9600</v>
      </c>
      <c r="CM81" s="117">
        <f>'Rent Roll'!$G$11*'Rent Roll'!$E$11*IF(CM71=0,1,IF(AND(CM71&lt;=3,CM72&gt;=0),1,0))</f>
        <v>9600</v>
      </c>
      <c r="CN81" s="117">
        <f>'Rent Roll'!$G$11*'Rent Roll'!$E$11*IF(CN71=0,1,IF(AND(CN71&lt;=3,CN72&gt;=0),1,0))</f>
        <v>9600</v>
      </c>
      <c r="CO81" s="117">
        <f>'Rent Roll'!$G$11*'Rent Roll'!$E$11*IF(CO71=0,1,IF(AND(CO71&lt;=3,CO72&gt;=0),1,0))</f>
        <v>9600</v>
      </c>
      <c r="CP81" s="117">
        <f>'Rent Roll'!$G$11*'Rent Roll'!$E$11*IF(CP71=0,1,IF(AND(CP71&lt;=3,CP72&gt;=0),1,0))</f>
        <v>9600</v>
      </c>
      <c r="CQ81" s="117">
        <f>'Rent Roll'!$G$11*'Rent Roll'!$E$11*IF(CQ71=0,1,IF(AND(CQ71&lt;=3,CQ72&gt;=0),1,0))</f>
        <v>9600</v>
      </c>
      <c r="CR81" s="117">
        <f>'Rent Roll'!$G$11*'Rent Roll'!$E$11*IF(CR71=0,1,IF(AND(CR71&lt;=3,CR72&gt;=0),1,0))</f>
        <v>9600</v>
      </c>
      <c r="CS81" s="117">
        <f>'Rent Roll'!$G$11*'Rent Roll'!$E$11*IF(CS71=0,1,IF(AND(CS71&lt;=3,CS72&gt;=0),1,0))</f>
        <v>9600</v>
      </c>
      <c r="CT81" s="117">
        <f>'Rent Roll'!$G$11*'Rent Roll'!$E$11*IF(CT71=0,1,IF(AND(CT71&lt;=3,CT72&gt;=0),1,0))</f>
        <v>9600</v>
      </c>
      <c r="CU81" s="117">
        <f>'Rent Roll'!$G$11*'Rent Roll'!$E$11*IF(CU71=0,1,IF(AND(CU71&lt;=3,CU72&gt;=0),1,0))</f>
        <v>9600</v>
      </c>
      <c r="CV81" s="117">
        <f>'Rent Roll'!$G$11*'Rent Roll'!$E$11*IF(CV71=0,1,IF(AND(CV71&lt;=3,CV72&gt;=0),1,0))</f>
        <v>9600</v>
      </c>
      <c r="CW81" s="117">
        <f>'Rent Roll'!$G$11*'Rent Roll'!$E$11*IF(CW71=0,1,IF(AND(CW71&lt;=3,CW72&gt;=0),1,0))</f>
        <v>9600</v>
      </c>
      <c r="CX81" s="117">
        <f>'Rent Roll'!$G$11*'Rent Roll'!$E$11*IF(CX71=0,1,IF(AND(CX71&lt;=3,CX72&gt;=0),1,0))</f>
        <v>9600</v>
      </c>
      <c r="CY81" s="117">
        <f>'Rent Roll'!$G$11*'Rent Roll'!$E$11*IF(CY71=0,1,IF(AND(CY71&lt;=3,CY72&gt;=0),1,0))</f>
        <v>9600</v>
      </c>
      <c r="CZ81" s="117">
        <f>'Rent Roll'!$G$11*'Rent Roll'!$E$11*IF(CZ71=0,1,IF(AND(CZ71&lt;=3,CZ72&gt;=0),1,0))</f>
        <v>9600</v>
      </c>
      <c r="DA81" s="117">
        <f>'Rent Roll'!$G$11*'Rent Roll'!$E$11*IF(DA71=0,1,IF(AND(DA71&lt;=3,DA72&gt;=0),1,0))</f>
        <v>9600</v>
      </c>
      <c r="DB81" s="117">
        <f>'Rent Roll'!$G$11*'Rent Roll'!$E$11*IF(DB71=0,1,IF(AND(DB71&lt;=3,DB72&gt;=0),1,0))</f>
        <v>9600</v>
      </c>
      <c r="DC81" s="117">
        <f>'Rent Roll'!$G$11*'Rent Roll'!$E$11*IF(DC71=0,1,IF(AND(DC71&lt;=3,DC72&gt;=0),1,0))</f>
        <v>9600</v>
      </c>
      <c r="DD81" s="117">
        <f>'Rent Roll'!$G$11*'Rent Roll'!$E$11*IF(DD71=0,1,IF(AND(DD71&lt;=3,DD72&gt;=0),1,0))</f>
        <v>9600</v>
      </c>
      <c r="DE81" s="117">
        <f>'Rent Roll'!$G$11*'Rent Roll'!$E$11*IF(DE71=0,1,IF(AND(DE71&lt;=3,DE72&gt;=0),1,0))</f>
        <v>9600</v>
      </c>
      <c r="DF81" s="117">
        <f>'Rent Roll'!$G$11*'Rent Roll'!$E$11*IF(DF71=0,1,IF(AND(DF71&lt;=3,DF72&gt;=0),1,0))</f>
        <v>9600</v>
      </c>
      <c r="DG81" s="117">
        <f>'Rent Roll'!$G$11*'Rent Roll'!$E$11*IF(DG71=0,1,IF(AND(DG71&lt;=3,DG72&gt;=0),1,0))</f>
        <v>9600</v>
      </c>
      <c r="DH81" s="117">
        <f>'Rent Roll'!$G$11*'Rent Roll'!$E$11*IF(DH71=0,1,IF(AND(DH71&lt;=3,DH72&gt;=0),1,0))</f>
        <v>9600</v>
      </c>
      <c r="DI81" s="117">
        <f>'Rent Roll'!$G$11*'Rent Roll'!$E$11*IF(DI71=0,1,IF(AND(DI71&lt;=3,DI72&gt;=0),1,0))</f>
        <v>9600</v>
      </c>
      <c r="DJ81" s="117">
        <f>'Rent Roll'!$G$11*'Rent Roll'!$E$11*IF(DJ71=0,1,IF(AND(DJ71&lt;=3,DJ72&gt;=0),1,0))</f>
        <v>9600</v>
      </c>
      <c r="DK81" s="117">
        <f>'Rent Roll'!$G$11*'Rent Roll'!$E$11*IF(DK71=0,1,IF(AND(DK71&lt;=3,DK72&gt;=0),1,0))</f>
        <v>9600</v>
      </c>
      <c r="DL81" s="117">
        <f>'Rent Roll'!$G$11*'Rent Roll'!$E$11*IF(DL71=0,1,IF(AND(DL71&lt;=3,DL72&gt;=0),1,0))</f>
        <v>9600</v>
      </c>
      <c r="DM81" s="117">
        <f>'Rent Roll'!$G$11*'Rent Roll'!$E$11*IF(DM71=0,1,IF(AND(DM71&lt;=3,DM72&gt;=0),1,0))</f>
        <v>9600</v>
      </c>
      <c r="DN81" s="117">
        <f>'Rent Roll'!$G$11*'Rent Roll'!$E$11*IF(DN71=0,1,IF(AND(DN71&lt;=3,DN72&gt;=0),1,0))</f>
        <v>9600</v>
      </c>
      <c r="DO81" s="117">
        <f>'Rent Roll'!$G$11*'Rent Roll'!$E$11*IF(DO71=0,1,IF(AND(DO71&lt;=3,DO72&gt;=0),1,0))</f>
        <v>9600</v>
      </c>
      <c r="DP81" s="117">
        <f>'Rent Roll'!$G$11*'Rent Roll'!$E$11*IF(DP71=0,1,IF(AND(DP71&lt;=3,DP72&gt;=0),1,0))</f>
        <v>9600</v>
      </c>
      <c r="DQ81" s="117">
        <f>'Rent Roll'!$G$11*'Rent Roll'!$E$11*IF(DQ71=0,1,IF(AND(DQ71&lt;=3,DQ72&gt;=0),1,0))</f>
        <v>9600</v>
      </c>
      <c r="DR81" s="117">
        <f>'Rent Roll'!$G$11*'Rent Roll'!$E$11*IF(DR71=0,1,IF(AND(DR71&lt;=3,DR72&gt;=0),1,0))</f>
        <v>9600</v>
      </c>
      <c r="DS81" s="117">
        <f>'Rent Roll'!$G$11*'Rent Roll'!$E$11*IF(DS71=0,1,IF(AND(DS71&lt;=3,DS72&gt;=0),1,0))</f>
        <v>9600</v>
      </c>
      <c r="DT81" s="117">
        <f>'Rent Roll'!$G$11*'Rent Roll'!$E$11*IF(DT71=0,1,IF(AND(DT71&lt;=3,DT72&gt;=0),1,0))</f>
        <v>9600</v>
      </c>
      <c r="DU81" s="117">
        <f>'Rent Roll'!$G$11*'Rent Roll'!$E$11*IF(DU71=0,1,IF(AND(DU71&lt;=3,DU72&gt;=0),1,0))</f>
        <v>9600</v>
      </c>
      <c r="DV81" s="117">
        <f>'Rent Roll'!$G$11*'Rent Roll'!$E$11*IF(DV71=0,1,IF(AND(DV71&lt;=3,DV72&gt;=0),1,0))</f>
        <v>9600</v>
      </c>
      <c r="DW81" s="117">
        <f>'Rent Roll'!$G$11*'Rent Roll'!$E$11*IF(DW71=0,1,IF(AND(DW71&lt;=3,DW72&gt;=0),1,0))</f>
        <v>9600</v>
      </c>
      <c r="DX81" s="117">
        <f>'Rent Roll'!$G$11*'Rent Roll'!$E$11*IF(DX71=0,1,IF(AND(DX71&lt;=3,DX72&gt;=0),1,0))</f>
        <v>9600</v>
      </c>
      <c r="DY81" s="117">
        <f>'Rent Roll'!$G$11*'Rent Roll'!$E$11*IF(DY71=0,1,IF(AND(DY71&lt;=3,DY72&gt;=0),1,0))</f>
        <v>9600</v>
      </c>
      <c r="DZ81" s="117">
        <f>'Rent Roll'!$G$11*'Rent Roll'!$E$11*IF(DZ71=0,1,IF(AND(DZ71&lt;=3,DZ72&gt;=0),1,0))</f>
        <v>9600</v>
      </c>
      <c r="EA81" s="117">
        <f>'Rent Roll'!$G$11*'Rent Roll'!$E$11*IF(EA71=0,1,IF(AND(EA71&lt;=3,EA72&gt;=0),1,0))</f>
        <v>0</v>
      </c>
      <c r="EB81" s="117">
        <f>'Rent Roll'!$G$11*'Rent Roll'!$E$11*IF(EB71=0,1,IF(AND(EB71&lt;=3,EB72&gt;=0),1,0))</f>
        <v>0</v>
      </c>
      <c r="EC81" s="117">
        <f>'Rent Roll'!$G$11*'Rent Roll'!$E$11*IF(EC71=0,1,IF(AND(EC71&lt;=3,EC72&gt;=0),1,0))</f>
        <v>9600</v>
      </c>
      <c r="ED81" s="117">
        <f>'Rent Roll'!$G$11*'Rent Roll'!$E$11*IF(ED71=0,1,IF(AND(ED71&lt;=3,ED72&gt;=0),1,0))</f>
        <v>9600</v>
      </c>
      <c r="EE81" s="117">
        <f>'Rent Roll'!$G$11*'Rent Roll'!$E$11*IF(EE71=0,1,IF(AND(EE71&lt;=3,EE72&gt;=0),1,0))</f>
        <v>9600</v>
      </c>
      <c r="EF81" s="117">
        <f>'Rent Roll'!$G$11*'Rent Roll'!$E$11*IF(EF71=0,1,IF(AND(EF71&lt;=3,EF72&gt;=0),1,0))</f>
        <v>9600</v>
      </c>
      <c r="EG81" s="117">
        <f>'Rent Roll'!$G$11*'Rent Roll'!$E$11*IF(EG71=0,1,IF(AND(EG71&lt;=3,EG72&gt;=0),1,0))</f>
        <v>9600</v>
      </c>
      <c r="EH81" s="117">
        <f>'Rent Roll'!$G$11*'Rent Roll'!$E$11*IF(EH71=0,1,IF(AND(EH71&lt;=3,EH72&gt;=0),1,0))</f>
        <v>9600</v>
      </c>
      <c r="EI81" s="117">
        <f>'Rent Roll'!$G$11*'Rent Roll'!$E$11*IF(EI71=0,1,IF(AND(EI71&lt;=3,EI72&gt;=0),1,0))</f>
        <v>9600</v>
      </c>
    </row>
    <row r="83">
      <c r="B83" t="s" s="113">
        <v>609</v>
      </c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</row>
    <row r="84">
      <c r="B84" t="s" s="23">
        <v>390</v>
      </c>
      <c r="C84" t="s" s="118">
        <v>304</v>
      </c>
      <c r="D84" t="s" s="118">
        <v>427</v>
      </c>
      <c r="H84" s="114">
        <f>(H$6&gt;Rollover!$G$12)+(H$6&gt;Rollover!$M$12)+(H$6&gt;Rollover!$Z$12)+(H$6&gt;Rollover!$AM$12)</f>
        <v>1</v>
      </c>
      <c r="I84" s="114">
        <f>(I$6&gt;Rollover!$G$12)+(I$6&gt;Rollover!$M$12)+(I$6&gt;Rollover!$Z$12)+(I$6&gt;Rollover!$AM$12)</f>
        <v>1</v>
      </c>
      <c r="J84" s="114">
        <f>(J$6&gt;Rollover!$G$12)+(J$6&gt;Rollover!$M$12)+(J$6&gt;Rollover!$Z$12)+(J$6&gt;Rollover!$AM$12)</f>
        <v>1</v>
      </c>
      <c r="K84" s="114">
        <f>(K$6&gt;Rollover!$G$12)+(K$6&gt;Rollover!$M$12)+(K$6&gt;Rollover!$Z$12)+(K$6&gt;Rollover!$AM$12)</f>
        <v>1</v>
      </c>
      <c r="L84" s="114">
        <f>(L$6&gt;Rollover!$G$12)+(L$6&gt;Rollover!$M$12)+(L$6&gt;Rollover!$Z$12)+(L$6&gt;Rollover!$AM$12)</f>
        <v>1</v>
      </c>
      <c r="M84" s="114">
        <f>(M$6&gt;Rollover!$G$12)+(M$6&gt;Rollover!$M$12)+(M$6&gt;Rollover!$Z$12)+(M$6&gt;Rollover!$AM$12)</f>
        <v>1</v>
      </c>
      <c r="N84" s="114">
        <f>(N$6&gt;Rollover!$G$12)+(N$6&gt;Rollover!$M$12)+(N$6&gt;Rollover!$Z$12)+(N$6&gt;Rollover!$AM$12)</f>
        <v>1</v>
      </c>
      <c r="O84" s="114">
        <f>(O$6&gt;Rollover!$G$12)+(O$6&gt;Rollover!$M$12)+(O$6&gt;Rollover!$Z$12)+(O$6&gt;Rollover!$AM$12)</f>
        <v>1</v>
      </c>
      <c r="P84" s="114">
        <f>(P$6&gt;Rollover!$G$12)+(P$6&gt;Rollover!$M$12)+(P$6&gt;Rollover!$Z$12)+(P$6&gt;Rollover!$AM$12)</f>
        <v>1</v>
      </c>
      <c r="Q84" s="114">
        <f>(Q$6&gt;Rollover!$G$12)+(Q$6&gt;Rollover!$M$12)+(Q$6&gt;Rollover!$Z$12)+(Q$6&gt;Rollover!$AM$12)</f>
        <v>1</v>
      </c>
      <c r="R84" s="114">
        <f>(R$6&gt;Rollover!$G$12)+(R$6&gt;Rollover!$M$12)+(R$6&gt;Rollover!$Z$12)+(R$6&gt;Rollover!$AM$12)</f>
        <v>1</v>
      </c>
      <c r="S84" s="114">
        <f>(S$6&gt;Rollover!$G$12)+(S$6&gt;Rollover!$M$12)+(S$6&gt;Rollover!$Z$12)+(S$6&gt;Rollover!$AM$12)</f>
        <v>1</v>
      </c>
      <c r="T84" s="114">
        <f>(T$6&gt;Rollover!$G$12)+(T$6&gt;Rollover!$M$12)+(T$6&gt;Rollover!$Z$12)+(T$6&gt;Rollover!$AM$12)</f>
        <v>1</v>
      </c>
      <c r="U84" s="114">
        <f>(U$6&gt;Rollover!$G$12)+(U$6&gt;Rollover!$M$12)+(U$6&gt;Rollover!$Z$12)+(U$6&gt;Rollover!$AM$12)</f>
        <v>1</v>
      </c>
      <c r="V84" s="114">
        <f>(V$6&gt;Rollover!$G$12)+(V$6&gt;Rollover!$M$12)+(V$6&gt;Rollover!$Z$12)+(V$6&gt;Rollover!$AM$12)</f>
        <v>1</v>
      </c>
      <c r="W84" s="114">
        <f>(W$6&gt;Rollover!$G$12)+(W$6&gt;Rollover!$M$12)+(W$6&gt;Rollover!$Z$12)+(W$6&gt;Rollover!$AM$12)</f>
        <v>1</v>
      </c>
      <c r="X84" s="114">
        <f>(X$6&gt;Rollover!$G$12)+(X$6&gt;Rollover!$M$12)+(X$6&gt;Rollover!$Z$12)+(X$6&gt;Rollover!$AM$12)</f>
        <v>1</v>
      </c>
      <c r="Y84" s="114">
        <f>(Y$6&gt;Rollover!$G$12)+(Y$6&gt;Rollover!$M$12)+(Y$6&gt;Rollover!$Z$12)+(Y$6&gt;Rollover!$AM$12)</f>
        <v>1</v>
      </c>
      <c r="Z84" s="114">
        <f>(Z$6&gt;Rollover!$G$12)+(Z$6&gt;Rollover!$M$12)+(Z$6&gt;Rollover!$Z$12)+(Z$6&gt;Rollover!$AM$12)</f>
        <v>1</v>
      </c>
      <c r="AA84" s="114">
        <f>(AA$6&gt;Rollover!$G$12)+(AA$6&gt;Rollover!$M$12)+(AA$6&gt;Rollover!$Z$12)+(AA$6&gt;Rollover!$AM$12)</f>
        <v>1</v>
      </c>
      <c r="AB84" s="114">
        <f>(AB$6&gt;Rollover!$G$12)+(AB$6&gt;Rollover!$M$12)+(AB$6&gt;Rollover!$Z$12)+(AB$6&gt;Rollover!$AM$12)</f>
        <v>1</v>
      </c>
      <c r="AC84" s="114">
        <f>(AC$6&gt;Rollover!$G$12)+(AC$6&gt;Rollover!$M$12)+(AC$6&gt;Rollover!$Z$12)+(AC$6&gt;Rollover!$AM$12)</f>
        <v>1</v>
      </c>
      <c r="AD84" s="114">
        <f>(AD$6&gt;Rollover!$G$12)+(AD$6&gt;Rollover!$M$12)+(AD$6&gt;Rollover!$Z$12)+(AD$6&gt;Rollover!$AM$12)</f>
        <v>1</v>
      </c>
      <c r="AE84" s="114">
        <f>(AE$6&gt;Rollover!$G$12)+(AE$6&gt;Rollover!$M$12)+(AE$6&gt;Rollover!$Z$12)+(AE$6&gt;Rollover!$AM$12)</f>
        <v>1</v>
      </c>
      <c r="AF84" s="114">
        <f>(AF$6&gt;Rollover!$G$12)+(AF$6&gt;Rollover!$M$12)+(AF$6&gt;Rollover!$Z$12)+(AF$6&gt;Rollover!$AM$12)</f>
        <v>1</v>
      </c>
      <c r="AG84" s="114">
        <f>(AG$6&gt;Rollover!$G$12)+(AG$6&gt;Rollover!$M$12)+(AG$6&gt;Rollover!$Z$12)+(AG$6&gt;Rollover!$AM$12)</f>
        <v>1</v>
      </c>
      <c r="AH84" s="114">
        <f>(AH$6&gt;Rollover!$G$12)+(AH$6&gt;Rollover!$M$12)+(AH$6&gt;Rollover!$Z$12)+(AH$6&gt;Rollover!$AM$12)</f>
        <v>1</v>
      </c>
      <c r="AI84" s="114">
        <f>(AI$6&gt;Rollover!$G$12)+(AI$6&gt;Rollover!$M$12)+(AI$6&gt;Rollover!$Z$12)+(AI$6&gt;Rollover!$AM$12)</f>
        <v>1</v>
      </c>
      <c r="AJ84" s="114">
        <f>(AJ$6&gt;Rollover!$G$12)+(AJ$6&gt;Rollover!$M$12)+(AJ$6&gt;Rollover!$Z$12)+(AJ$6&gt;Rollover!$AM$12)</f>
        <v>1</v>
      </c>
      <c r="AK84" s="114">
        <f>(AK$6&gt;Rollover!$G$12)+(AK$6&gt;Rollover!$M$12)+(AK$6&gt;Rollover!$Z$12)+(AK$6&gt;Rollover!$AM$12)</f>
        <v>1</v>
      </c>
      <c r="AL84" s="114">
        <f>(AL$6&gt;Rollover!$G$12)+(AL$6&gt;Rollover!$M$12)+(AL$6&gt;Rollover!$Z$12)+(AL$6&gt;Rollover!$AM$12)</f>
        <v>1</v>
      </c>
      <c r="AM84" s="114">
        <f>(AM$6&gt;Rollover!$G$12)+(AM$6&gt;Rollover!$M$12)+(AM$6&gt;Rollover!$Z$12)+(AM$6&gt;Rollover!$AM$12)</f>
        <v>1</v>
      </c>
      <c r="AN84" s="114">
        <f>(AN$6&gt;Rollover!$G$12)+(AN$6&gt;Rollover!$M$12)+(AN$6&gt;Rollover!$Z$12)+(AN$6&gt;Rollover!$AM$12)</f>
        <v>1</v>
      </c>
      <c r="AO84" s="114">
        <f>(AO$6&gt;Rollover!$G$12)+(AO$6&gt;Rollover!$M$12)+(AO$6&gt;Rollover!$Z$12)+(AO$6&gt;Rollover!$AM$12)</f>
        <v>1</v>
      </c>
      <c r="AP84" s="114">
        <f>(AP$6&gt;Rollover!$G$12)+(AP$6&gt;Rollover!$M$12)+(AP$6&gt;Rollover!$Z$12)+(AP$6&gt;Rollover!$AM$12)</f>
        <v>1</v>
      </c>
      <c r="AQ84" s="114">
        <f>(AQ$6&gt;Rollover!$G$12)+(AQ$6&gt;Rollover!$M$12)+(AQ$6&gt;Rollover!$Z$12)+(AQ$6&gt;Rollover!$AM$12)</f>
        <v>1</v>
      </c>
      <c r="AR84" s="114">
        <f>(AR$6&gt;Rollover!$G$12)+(AR$6&gt;Rollover!$M$12)+(AR$6&gt;Rollover!$Z$12)+(AR$6&gt;Rollover!$AM$12)</f>
        <v>1</v>
      </c>
      <c r="AS84" s="114">
        <f>(AS$6&gt;Rollover!$G$12)+(AS$6&gt;Rollover!$M$12)+(AS$6&gt;Rollover!$Z$12)+(AS$6&gt;Rollover!$AM$12)</f>
        <v>1</v>
      </c>
      <c r="AT84" s="114">
        <f>(AT$6&gt;Rollover!$G$12)+(AT$6&gt;Rollover!$M$12)+(AT$6&gt;Rollover!$Z$12)+(AT$6&gt;Rollover!$AM$12)</f>
        <v>1</v>
      </c>
      <c r="AU84" s="114">
        <f>(AU$6&gt;Rollover!$G$12)+(AU$6&gt;Rollover!$M$12)+(AU$6&gt;Rollover!$Z$12)+(AU$6&gt;Rollover!$AM$12)</f>
        <v>1</v>
      </c>
      <c r="AV84" s="114">
        <f>(AV$6&gt;Rollover!$G$12)+(AV$6&gt;Rollover!$M$12)+(AV$6&gt;Rollover!$Z$12)+(AV$6&gt;Rollover!$AM$12)</f>
        <v>1</v>
      </c>
      <c r="AW84" s="114">
        <f>(AW$6&gt;Rollover!$G$12)+(AW$6&gt;Rollover!$M$12)+(AW$6&gt;Rollover!$Z$12)+(AW$6&gt;Rollover!$AM$12)</f>
        <v>1</v>
      </c>
      <c r="AX84" s="114">
        <f>(AX$6&gt;Rollover!$G$12)+(AX$6&gt;Rollover!$M$12)+(AX$6&gt;Rollover!$Z$12)+(AX$6&gt;Rollover!$AM$12)</f>
        <v>1</v>
      </c>
      <c r="AY84" s="114">
        <f>(AY$6&gt;Rollover!$G$12)+(AY$6&gt;Rollover!$M$12)+(AY$6&gt;Rollover!$Z$12)+(AY$6&gt;Rollover!$AM$12)</f>
        <v>1</v>
      </c>
      <c r="AZ84" s="114">
        <f>(AZ$6&gt;Rollover!$G$12)+(AZ$6&gt;Rollover!$M$12)+(AZ$6&gt;Rollover!$Z$12)+(AZ$6&gt;Rollover!$AM$12)</f>
        <v>1</v>
      </c>
      <c r="BA84" s="114">
        <f>(BA$6&gt;Rollover!$G$12)+(BA$6&gt;Rollover!$M$12)+(BA$6&gt;Rollover!$Z$12)+(BA$6&gt;Rollover!$AM$12)</f>
        <v>1</v>
      </c>
      <c r="BB84" s="114">
        <f>(BB$6&gt;Rollover!$G$12)+(BB$6&gt;Rollover!$M$12)+(BB$6&gt;Rollover!$Z$12)+(BB$6&gt;Rollover!$AM$12)</f>
        <v>1</v>
      </c>
      <c r="BC84" s="114">
        <f>(BC$6&gt;Rollover!$G$12)+(BC$6&gt;Rollover!$M$12)+(BC$6&gt;Rollover!$Z$12)+(BC$6&gt;Rollover!$AM$12)</f>
        <v>1</v>
      </c>
      <c r="BD84" s="114">
        <f>(BD$6&gt;Rollover!$G$12)+(BD$6&gt;Rollover!$M$12)+(BD$6&gt;Rollover!$Z$12)+(BD$6&gt;Rollover!$AM$12)</f>
        <v>1</v>
      </c>
      <c r="BE84" s="114">
        <f>(BE$6&gt;Rollover!$G$12)+(BE$6&gt;Rollover!$M$12)+(BE$6&gt;Rollover!$Z$12)+(BE$6&gt;Rollover!$AM$12)</f>
        <v>1</v>
      </c>
      <c r="BF84" s="114">
        <f>(BF$6&gt;Rollover!$G$12)+(BF$6&gt;Rollover!$M$12)+(BF$6&gt;Rollover!$Z$12)+(BF$6&gt;Rollover!$AM$12)</f>
        <v>1</v>
      </c>
      <c r="BG84" s="114">
        <f>(BG$6&gt;Rollover!$G$12)+(BG$6&gt;Rollover!$M$12)+(BG$6&gt;Rollover!$Z$12)+(BG$6&gt;Rollover!$AM$12)</f>
        <v>1</v>
      </c>
      <c r="BH84" s="114">
        <f>(BH$6&gt;Rollover!$G$12)+(BH$6&gt;Rollover!$M$12)+(BH$6&gt;Rollover!$Z$12)+(BH$6&gt;Rollover!$AM$12)</f>
        <v>1</v>
      </c>
      <c r="BI84" s="114">
        <f>(BI$6&gt;Rollover!$G$12)+(BI$6&gt;Rollover!$M$12)+(BI$6&gt;Rollover!$Z$12)+(BI$6&gt;Rollover!$AM$12)</f>
        <v>1</v>
      </c>
      <c r="BJ84" s="114">
        <f>(BJ$6&gt;Rollover!$G$12)+(BJ$6&gt;Rollover!$M$12)+(BJ$6&gt;Rollover!$Z$12)+(BJ$6&gt;Rollover!$AM$12)</f>
        <v>1</v>
      </c>
      <c r="BK84" s="114">
        <f>(BK$6&gt;Rollover!$G$12)+(BK$6&gt;Rollover!$M$12)+(BK$6&gt;Rollover!$Z$12)+(BK$6&gt;Rollover!$AM$12)</f>
        <v>1</v>
      </c>
      <c r="BL84" s="114">
        <f>(BL$6&gt;Rollover!$G$12)+(BL$6&gt;Rollover!$M$12)+(BL$6&gt;Rollover!$Z$12)+(BL$6&gt;Rollover!$AM$12)</f>
        <v>1</v>
      </c>
      <c r="BM84" s="114">
        <f>(BM$6&gt;Rollover!$G$12)+(BM$6&gt;Rollover!$M$12)+(BM$6&gt;Rollover!$Z$12)+(BM$6&gt;Rollover!$AM$12)</f>
        <v>1</v>
      </c>
      <c r="BN84" s="114">
        <f>(BN$6&gt;Rollover!$G$12)+(BN$6&gt;Rollover!$M$12)+(BN$6&gt;Rollover!$Z$12)+(BN$6&gt;Rollover!$AM$12)</f>
        <v>1</v>
      </c>
      <c r="BO84" s="114">
        <f>(BO$6&gt;Rollover!$G$12)+(BO$6&gt;Rollover!$M$12)+(BO$6&gt;Rollover!$Z$12)+(BO$6&gt;Rollover!$AM$12)</f>
        <v>1</v>
      </c>
      <c r="BP84" s="114">
        <f>(BP$6&gt;Rollover!$G$12)+(BP$6&gt;Rollover!$M$12)+(BP$6&gt;Rollover!$Z$12)+(BP$6&gt;Rollover!$AM$12)</f>
        <v>1</v>
      </c>
      <c r="BQ84" s="114">
        <f>(BQ$6&gt;Rollover!$G$12)+(BQ$6&gt;Rollover!$M$12)+(BQ$6&gt;Rollover!$Z$12)+(BQ$6&gt;Rollover!$AM$12)</f>
        <v>1</v>
      </c>
      <c r="BR84" s="114">
        <f>(BR$6&gt;Rollover!$G$12)+(BR$6&gt;Rollover!$M$12)+(BR$6&gt;Rollover!$Z$12)+(BR$6&gt;Rollover!$AM$12)</f>
        <v>1</v>
      </c>
      <c r="BS84" s="114">
        <f>(BS$6&gt;Rollover!$G$12)+(BS$6&gt;Rollover!$M$12)+(BS$6&gt;Rollover!$Z$12)+(BS$6&gt;Rollover!$AM$12)</f>
        <v>1</v>
      </c>
      <c r="BT84" s="114">
        <f>(BT$6&gt;Rollover!$G$12)+(BT$6&gt;Rollover!$M$12)+(BT$6&gt;Rollover!$Z$12)+(BT$6&gt;Rollover!$AM$12)</f>
        <v>1</v>
      </c>
      <c r="BU84" s="114">
        <f>(BU$6&gt;Rollover!$G$12)+(BU$6&gt;Rollover!$M$12)+(BU$6&gt;Rollover!$Z$12)+(BU$6&gt;Rollover!$AM$12)</f>
        <v>1</v>
      </c>
      <c r="BV84" s="114">
        <f>(BV$6&gt;Rollover!$G$12)+(BV$6&gt;Rollover!$M$12)+(BV$6&gt;Rollover!$Z$12)+(BV$6&gt;Rollover!$AM$12)</f>
        <v>2</v>
      </c>
      <c r="BW84" s="114">
        <f>(BW$6&gt;Rollover!$G$12)+(BW$6&gt;Rollover!$M$12)+(BW$6&gt;Rollover!$Z$12)+(BW$6&gt;Rollover!$AM$12)</f>
        <v>2</v>
      </c>
      <c r="BX84" s="114">
        <f>(BX$6&gt;Rollover!$G$12)+(BX$6&gt;Rollover!$M$12)+(BX$6&gt;Rollover!$Z$12)+(BX$6&gt;Rollover!$AM$12)</f>
        <v>2</v>
      </c>
      <c r="BY84" s="114">
        <f>(BY$6&gt;Rollover!$G$12)+(BY$6&gt;Rollover!$M$12)+(BY$6&gt;Rollover!$Z$12)+(BY$6&gt;Rollover!$AM$12)</f>
        <v>2</v>
      </c>
      <c r="BZ84" s="114">
        <f>(BZ$6&gt;Rollover!$G$12)+(BZ$6&gt;Rollover!$M$12)+(BZ$6&gt;Rollover!$Z$12)+(BZ$6&gt;Rollover!$AM$12)</f>
        <v>2</v>
      </c>
      <c r="CA84" s="114">
        <f>(CA$6&gt;Rollover!$G$12)+(CA$6&gt;Rollover!$M$12)+(CA$6&gt;Rollover!$Z$12)+(CA$6&gt;Rollover!$AM$12)</f>
        <v>2</v>
      </c>
      <c r="CB84" s="114">
        <f>(CB$6&gt;Rollover!$G$12)+(CB$6&gt;Rollover!$M$12)+(CB$6&gt;Rollover!$Z$12)+(CB$6&gt;Rollover!$AM$12)</f>
        <v>2</v>
      </c>
      <c r="CC84" s="114">
        <f>(CC$6&gt;Rollover!$G$12)+(CC$6&gt;Rollover!$M$12)+(CC$6&gt;Rollover!$Z$12)+(CC$6&gt;Rollover!$AM$12)</f>
        <v>2</v>
      </c>
      <c r="CD84" s="114">
        <f>(CD$6&gt;Rollover!$G$12)+(CD$6&gt;Rollover!$M$12)+(CD$6&gt;Rollover!$Z$12)+(CD$6&gt;Rollover!$AM$12)</f>
        <v>2</v>
      </c>
      <c r="CE84" s="114">
        <f>(CE$6&gt;Rollover!$G$12)+(CE$6&gt;Rollover!$M$12)+(CE$6&gt;Rollover!$Z$12)+(CE$6&gt;Rollover!$AM$12)</f>
        <v>2</v>
      </c>
      <c r="CF84" s="114">
        <f>(CF$6&gt;Rollover!$G$12)+(CF$6&gt;Rollover!$M$12)+(CF$6&gt;Rollover!$Z$12)+(CF$6&gt;Rollover!$AM$12)</f>
        <v>2</v>
      </c>
      <c r="CG84" s="114">
        <f>(CG$6&gt;Rollover!$G$12)+(CG$6&gt;Rollover!$M$12)+(CG$6&gt;Rollover!$Z$12)+(CG$6&gt;Rollover!$AM$12)</f>
        <v>2</v>
      </c>
      <c r="CH84" s="114">
        <f>(CH$6&gt;Rollover!$G$12)+(CH$6&gt;Rollover!$M$12)+(CH$6&gt;Rollover!$Z$12)+(CH$6&gt;Rollover!$AM$12)</f>
        <v>2</v>
      </c>
      <c r="CI84" s="114">
        <f>(CI$6&gt;Rollover!$G$12)+(CI$6&gt;Rollover!$M$12)+(CI$6&gt;Rollover!$Z$12)+(CI$6&gt;Rollover!$AM$12)</f>
        <v>2</v>
      </c>
      <c r="CJ84" s="114">
        <f>(CJ$6&gt;Rollover!$G$12)+(CJ$6&gt;Rollover!$M$12)+(CJ$6&gt;Rollover!$Z$12)+(CJ$6&gt;Rollover!$AM$12)</f>
        <v>2</v>
      </c>
      <c r="CK84" s="114">
        <f>(CK$6&gt;Rollover!$G$12)+(CK$6&gt;Rollover!$M$12)+(CK$6&gt;Rollover!$Z$12)+(CK$6&gt;Rollover!$AM$12)</f>
        <v>2</v>
      </c>
      <c r="CL84" s="114">
        <f>(CL$6&gt;Rollover!$G$12)+(CL$6&gt;Rollover!$M$12)+(CL$6&gt;Rollover!$Z$12)+(CL$6&gt;Rollover!$AM$12)</f>
        <v>2</v>
      </c>
      <c r="CM84" s="114">
        <f>(CM$6&gt;Rollover!$G$12)+(CM$6&gt;Rollover!$M$12)+(CM$6&gt;Rollover!$Z$12)+(CM$6&gt;Rollover!$AM$12)</f>
        <v>2</v>
      </c>
      <c r="CN84" s="114">
        <f>(CN$6&gt;Rollover!$G$12)+(CN$6&gt;Rollover!$M$12)+(CN$6&gt;Rollover!$Z$12)+(CN$6&gt;Rollover!$AM$12)</f>
        <v>2</v>
      </c>
      <c r="CO84" s="114">
        <f>(CO$6&gt;Rollover!$G$12)+(CO$6&gt;Rollover!$M$12)+(CO$6&gt;Rollover!$Z$12)+(CO$6&gt;Rollover!$AM$12)</f>
        <v>2</v>
      </c>
      <c r="CP84" s="114">
        <f>(CP$6&gt;Rollover!$G$12)+(CP$6&gt;Rollover!$M$12)+(CP$6&gt;Rollover!$Z$12)+(CP$6&gt;Rollover!$AM$12)</f>
        <v>2</v>
      </c>
      <c r="CQ84" s="114">
        <f>(CQ$6&gt;Rollover!$G$12)+(CQ$6&gt;Rollover!$M$12)+(CQ$6&gt;Rollover!$Z$12)+(CQ$6&gt;Rollover!$AM$12)</f>
        <v>2</v>
      </c>
      <c r="CR84" s="114">
        <f>(CR$6&gt;Rollover!$G$12)+(CR$6&gt;Rollover!$M$12)+(CR$6&gt;Rollover!$Z$12)+(CR$6&gt;Rollover!$AM$12)</f>
        <v>2</v>
      </c>
      <c r="CS84" s="114">
        <f>(CS$6&gt;Rollover!$G$12)+(CS$6&gt;Rollover!$M$12)+(CS$6&gt;Rollover!$Z$12)+(CS$6&gt;Rollover!$AM$12)</f>
        <v>2</v>
      </c>
      <c r="CT84" s="114">
        <f>(CT$6&gt;Rollover!$G$12)+(CT$6&gt;Rollover!$M$12)+(CT$6&gt;Rollover!$Z$12)+(CT$6&gt;Rollover!$AM$12)</f>
        <v>2</v>
      </c>
      <c r="CU84" s="114">
        <f>(CU$6&gt;Rollover!$G$12)+(CU$6&gt;Rollover!$M$12)+(CU$6&gt;Rollover!$Z$12)+(CU$6&gt;Rollover!$AM$12)</f>
        <v>2</v>
      </c>
      <c r="CV84" s="114">
        <f>(CV$6&gt;Rollover!$G$12)+(CV$6&gt;Rollover!$M$12)+(CV$6&gt;Rollover!$Z$12)+(CV$6&gt;Rollover!$AM$12)</f>
        <v>2</v>
      </c>
      <c r="CW84" s="114">
        <f>(CW$6&gt;Rollover!$G$12)+(CW$6&gt;Rollover!$M$12)+(CW$6&gt;Rollover!$Z$12)+(CW$6&gt;Rollover!$AM$12)</f>
        <v>2</v>
      </c>
      <c r="CX84" s="114">
        <f>(CX$6&gt;Rollover!$G$12)+(CX$6&gt;Rollover!$M$12)+(CX$6&gt;Rollover!$Z$12)+(CX$6&gt;Rollover!$AM$12)</f>
        <v>2</v>
      </c>
      <c r="CY84" s="114">
        <f>(CY$6&gt;Rollover!$G$12)+(CY$6&gt;Rollover!$M$12)+(CY$6&gt;Rollover!$Z$12)+(CY$6&gt;Rollover!$AM$12)</f>
        <v>2</v>
      </c>
      <c r="CZ84" s="114">
        <f>(CZ$6&gt;Rollover!$G$12)+(CZ$6&gt;Rollover!$M$12)+(CZ$6&gt;Rollover!$Z$12)+(CZ$6&gt;Rollover!$AM$12)</f>
        <v>2</v>
      </c>
      <c r="DA84" s="114">
        <f>(DA$6&gt;Rollover!$G$12)+(DA$6&gt;Rollover!$M$12)+(DA$6&gt;Rollover!$Z$12)+(DA$6&gt;Rollover!$AM$12)</f>
        <v>2</v>
      </c>
      <c r="DB84" s="114">
        <f>(DB$6&gt;Rollover!$G$12)+(DB$6&gt;Rollover!$M$12)+(DB$6&gt;Rollover!$Z$12)+(DB$6&gt;Rollover!$AM$12)</f>
        <v>2</v>
      </c>
      <c r="DC84" s="114">
        <f>(DC$6&gt;Rollover!$G$12)+(DC$6&gt;Rollover!$M$12)+(DC$6&gt;Rollover!$Z$12)+(DC$6&gt;Rollover!$AM$12)</f>
        <v>2</v>
      </c>
      <c r="DD84" s="114">
        <f>(DD$6&gt;Rollover!$G$12)+(DD$6&gt;Rollover!$M$12)+(DD$6&gt;Rollover!$Z$12)+(DD$6&gt;Rollover!$AM$12)</f>
        <v>2</v>
      </c>
      <c r="DE84" s="114">
        <f>(DE$6&gt;Rollover!$G$12)+(DE$6&gt;Rollover!$M$12)+(DE$6&gt;Rollover!$Z$12)+(DE$6&gt;Rollover!$AM$12)</f>
        <v>2</v>
      </c>
      <c r="DF84" s="114">
        <f>(DF$6&gt;Rollover!$G$12)+(DF$6&gt;Rollover!$M$12)+(DF$6&gt;Rollover!$Z$12)+(DF$6&gt;Rollover!$AM$12)</f>
        <v>2</v>
      </c>
      <c r="DG84" s="114">
        <f>(DG$6&gt;Rollover!$G$12)+(DG$6&gt;Rollover!$M$12)+(DG$6&gt;Rollover!$Z$12)+(DG$6&gt;Rollover!$AM$12)</f>
        <v>2</v>
      </c>
      <c r="DH84" s="114">
        <f>(DH$6&gt;Rollover!$G$12)+(DH$6&gt;Rollover!$M$12)+(DH$6&gt;Rollover!$Z$12)+(DH$6&gt;Rollover!$AM$12)</f>
        <v>2</v>
      </c>
      <c r="DI84" s="114">
        <f>(DI$6&gt;Rollover!$G$12)+(DI$6&gt;Rollover!$M$12)+(DI$6&gt;Rollover!$Z$12)+(DI$6&gt;Rollover!$AM$12)</f>
        <v>2</v>
      </c>
      <c r="DJ84" s="114">
        <f>(DJ$6&gt;Rollover!$G$12)+(DJ$6&gt;Rollover!$M$12)+(DJ$6&gt;Rollover!$Z$12)+(DJ$6&gt;Rollover!$AM$12)</f>
        <v>2</v>
      </c>
      <c r="DK84" s="114">
        <f>(DK$6&gt;Rollover!$G$12)+(DK$6&gt;Rollover!$M$12)+(DK$6&gt;Rollover!$Z$12)+(DK$6&gt;Rollover!$AM$12)</f>
        <v>2</v>
      </c>
      <c r="DL84" s="114">
        <f>(DL$6&gt;Rollover!$G$12)+(DL$6&gt;Rollover!$M$12)+(DL$6&gt;Rollover!$Z$12)+(DL$6&gt;Rollover!$AM$12)</f>
        <v>2</v>
      </c>
      <c r="DM84" s="114">
        <f>(DM$6&gt;Rollover!$G$12)+(DM$6&gt;Rollover!$M$12)+(DM$6&gt;Rollover!$Z$12)+(DM$6&gt;Rollover!$AM$12)</f>
        <v>2</v>
      </c>
      <c r="DN84" s="114">
        <f>(DN$6&gt;Rollover!$G$12)+(DN$6&gt;Rollover!$M$12)+(DN$6&gt;Rollover!$Z$12)+(DN$6&gt;Rollover!$AM$12)</f>
        <v>2</v>
      </c>
      <c r="DO84" s="114">
        <f>(DO$6&gt;Rollover!$G$12)+(DO$6&gt;Rollover!$M$12)+(DO$6&gt;Rollover!$Z$12)+(DO$6&gt;Rollover!$AM$12)</f>
        <v>2</v>
      </c>
      <c r="DP84" s="114">
        <f>(DP$6&gt;Rollover!$G$12)+(DP$6&gt;Rollover!$M$12)+(DP$6&gt;Rollover!$Z$12)+(DP$6&gt;Rollover!$AM$12)</f>
        <v>2</v>
      </c>
      <c r="DQ84" s="114">
        <f>(DQ$6&gt;Rollover!$G$12)+(DQ$6&gt;Rollover!$M$12)+(DQ$6&gt;Rollover!$Z$12)+(DQ$6&gt;Rollover!$AM$12)</f>
        <v>2</v>
      </c>
      <c r="DR84" s="114">
        <f>(DR$6&gt;Rollover!$G$12)+(DR$6&gt;Rollover!$M$12)+(DR$6&gt;Rollover!$Z$12)+(DR$6&gt;Rollover!$AM$12)</f>
        <v>2</v>
      </c>
      <c r="DS84" s="114">
        <f>(DS$6&gt;Rollover!$G$12)+(DS$6&gt;Rollover!$M$12)+(DS$6&gt;Rollover!$Z$12)+(DS$6&gt;Rollover!$AM$12)</f>
        <v>2</v>
      </c>
      <c r="DT84" s="114">
        <f>(DT$6&gt;Rollover!$G$12)+(DT$6&gt;Rollover!$M$12)+(DT$6&gt;Rollover!$Z$12)+(DT$6&gt;Rollover!$AM$12)</f>
        <v>2</v>
      </c>
      <c r="DU84" s="114">
        <f>(DU$6&gt;Rollover!$G$12)+(DU$6&gt;Rollover!$M$12)+(DU$6&gt;Rollover!$Z$12)+(DU$6&gt;Rollover!$AM$12)</f>
        <v>2</v>
      </c>
      <c r="DV84" s="114">
        <f>(DV$6&gt;Rollover!$G$12)+(DV$6&gt;Rollover!$M$12)+(DV$6&gt;Rollover!$Z$12)+(DV$6&gt;Rollover!$AM$12)</f>
        <v>2</v>
      </c>
      <c r="DW84" s="114">
        <f>(DW$6&gt;Rollover!$G$12)+(DW$6&gt;Rollover!$M$12)+(DW$6&gt;Rollover!$Z$12)+(DW$6&gt;Rollover!$AM$12)</f>
        <v>2</v>
      </c>
      <c r="DX84" s="114">
        <f>(DX$6&gt;Rollover!$G$12)+(DX$6&gt;Rollover!$M$12)+(DX$6&gt;Rollover!$Z$12)+(DX$6&gt;Rollover!$AM$12)</f>
        <v>2</v>
      </c>
      <c r="DY84" s="114">
        <f>(DY$6&gt;Rollover!$G$12)+(DY$6&gt;Rollover!$M$12)+(DY$6&gt;Rollover!$Z$12)+(DY$6&gt;Rollover!$AM$12)</f>
        <v>2</v>
      </c>
      <c r="DZ84" s="114">
        <f>(DZ$6&gt;Rollover!$G$12)+(DZ$6&gt;Rollover!$M$12)+(DZ$6&gt;Rollover!$Z$12)+(DZ$6&gt;Rollover!$AM$12)</f>
        <v>2</v>
      </c>
      <c r="EA84" s="114">
        <f>(EA$6&gt;Rollover!$G$12)+(EA$6&gt;Rollover!$M$12)+(EA$6&gt;Rollover!$Z$12)+(EA$6&gt;Rollover!$AM$12)</f>
        <v>2</v>
      </c>
      <c r="EB84" s="114">
        <f>(EB$6&gt;Rollover!$G$12)+(EB$6&gt;Rollover!$M$12)+(EB$6&gt;Rollover!$Z$12)+(EB$6&gt;Rollover!$AM$12)</f>
        <v>2</v>
      </c>
      <c r="EC84" s="114">
        <f>(EC$6&gt;Rollover!$G$12)+(EC$6&gt;Rollover!$M$12)+(EC$6&gt;Rollover!$Z$12)+(EC$6&gt;Rollover!$AM$12)</f>
        <v>2</v>
      </c>
      <c r="ED84" s="114">
        <f>(ED$6&gt;Rollover!$G$12)+(ED$6&gt;Rollover!$M$12)+(ED$6&gt;Rollover!$Z$12)+(ED$6&gt;Rollover!$AM$12)</f>
        <v>2</v>
      </c>
      <c r="EE84" s="114">
        <f>(EE$6&gt;Rollover!$G$12)+(EE$6&gt;Rollover!$M$12)+(EE$6&gt;Rollover!$Z$12)+(EE$6&gt;Rollover!$AM$12)</f>
        <v>2</v>
      </c>
      <c r="EF84" s="114">
        <f>(EF$6&gt;Rollover!$G$12)+(EF$6&gt;Rollover!$M$12)+(EF$6&gt;Rollover!$Z$12)+(EF$6&gt;Rollover!$AM$12)</f>
        <v>3</v>
      </c>
      <c r="EG84" s="114">
        <f>(EG$6&gt;Rollover!$G$12)+(EG$6&gt;Rollover!$M$12)+(EG$6&gt;Rollover!$Z$12)+(EG$6&gt;Rollover!$AM$12)</f>
        <v>3</v>
      </c>
      <c r="EH84" s="114">
        <f>(EH$6&gt;Rollover!$G$12)+(EH$6&gt;Rollover!$M$12)+(EH$6&gt;Rollover!$Z$12)+(EH$6&gt;Rollover!$AM$12)</f>
        <v>3</v>
      </c>
      <c r="EI84" s="114">
        <f>(EI$6&gt;Rollover!$G$12)+(EI$6&gt;Rollover!$M$12)+(EI$6&gt;Rollover!$Z$12)+(EI$6&gt;Rollover!$AM$12)</f>
        <v>3</v>
      </c>
    </row>
    <row r="85">
      <c r="B85" t="s" s="23">
        <v>391</v>
      </c>
      <c r="C85" t="s" s="118">
        <v>304</v>
      </c>
      <c r="D85" t="s" s="118">
        <v>428</v>
      </c>
      <c r="H85" s="114">
        <f>IF(OR(H84=0,H84=4),0,(YEAR(H$6)-YEAR(CHOOSE(H84,Rollover!$K$12,Rollover!$X$12,Rollover!$AK$12)))*12+MONTH(H$6)-MONTH(CHOOSE(H84,Rollover!$K$12,Rollover!$X$12,Rollover!$AK$12)))</f>
        <v>-6</v>
      </c>
      <c r="I85" s="114">
        <f>IF(OR(I84=0,I84=4),0,(YEAR(I$6)-YEAR(CHOOSE(I84,Rollover!$K$12,Rollover!$X$12,Rollover!$AK$12)))*12+MONTH(I$6)-MONTH(CHOOSE(I84,Rollover!$K$12,Rollover!$X$12,Rollover!$AK$12)))</f>
        <v>-5</v>
      </c>
      <c r="J85" s="114">
        <f>IF(OR(J84=0,J84=4),0,(YEAR(J$6)-YEAR(CHOOSE(J84,Rollover!$K$12,Rollover!$X$12,Rollover!$AK$12)))*12+MONTH(J$6)-MONTH(CHOOSE(J84,Rollover!$K$12,Rollover!$X$12,Rollover!$AK$12)))</f>
        <v>-4</v>
      </c>
      <c r="K85" s="114">
        <f>IF(OR(K84=0,K84=4),0,(YEAR(K$6)-YEAR(CHOOSE(K84,Rollover!$K$12,Rollover!$X$12,Rollover!$AK$12)))*12+MONTH(K$6)-MONTH(CHOOSE(K84,Rollover!$K$12,Rollover!$X$12,Rollover!$AK$12)))</f>
        <v>-3</v>
      </c>
      <c r="L85" s="114">
        <f>IF(OR(L84=0,L84=4),0,(YEAR(L$6)-YEAR(CHOOSE(L84,Rollover!$K$12,Rollover!$X$12,Rollover!$AK$12)))*12+MONTH(L$6)-MONTH(CHOOSE(L84,Rollover!$K$12,Rollover!$X$12,Rollover!$AK$12)))</f>
        <v>-2</v>
      </c>
      <c r="M85" s="114">
        <f>IF(OR(M84=0,M84=4),0,(YEAR(M$6)-YEAR(CHOOSE(M84,Rollover!$K$12,Rollover!$X$12,Rollover!$AK$12)))*12+MONTH(M$6)-MONTH(CHOOSE(M84,Rollover!$K$12,Rollover!$X$12,Rollover!$AK$12)))</f>
        <v>-1</v>
      </c>
      <c r="N85" s="114">
        <f>IF(OR(N84=0,N84=4),0,(YEAR(N$6)-YEAR(CHOOSE(N84,Rollover!$K$12,Rollover!$X$12,Rollover!$AK$12)))*12+MONTH(N$6)-MONTH(CHOOSE(N84,Rollover!$K$12,Rollover!$X$12,Rollover!$AK$12)))</f>
        <v>0</v>
      </c>
      <c r="O85" s="114">
        <f>IF(OR(O84=0,O84=4),0,(YEAR(O$6)-YEAR(CHOOSE(O84,Rollover!$K$12,Rollover!$X$12,Rollover!$AK$12)))*12+MONTH(O$6)-MONTH(CHOOSE(O84,Rollover!$K$12,Rollover!$X$12,Rollover!$AK$12)))</f>
        <v>1</v>
      </c>
      <c r="P85" s="114">
        <f>IF(OR(P84=0,P84=4),0,(YEAR(P$6)-YEAR(CHOOSE(P84,Rollover!$K$12,Rollover!$X$12,Rollover!$AK$12)))*12+MONTH(P$6)-MONTH(CHOOSE(P84,Rollover!$K$12,Rollover!$X$12,Rollover!$AK$12)))</f>
        <v>2</v>
      </c>
      <c r="Q85" s="114">
        <f>IF(OR(Q84=0,Q84=4),0,(YEAR(Q$6)-YEAR(CHOOSE(Q84,Rollover!$K$12,Rollover!$X$12,Rollover!$AK$12)))*12+MONTH(Q$6)-MONTH(CHOOSE(Q84,Rollover!$K$12,Rollover!$X$12,Rollover!$AK$12)))</f>
        <v>3</v>
      </c>
      <c r="R85" s="114">
        <f>IF(OR(R84=0,R84=4),0,(YEAR(R$6)-YEAR(CHOOSE(R84,Rollover!$K$12,Rollover!$X$12,Rollover!$AK$12)))*12+MONTH(R$6)-MONTH(CHOOSE(R84,Rollover!$K$12,Rollover!$X$12,Rollover!$AK$12)))</f>
        <v>4</v>
      </c>
      <c r="S85" s="114">
        <f>IF(OR(S84=0,S84=4),0,(YEAR(S$6)-YEAR(CHOOSE(S84,Rollover!$K$12,Rollover!$X$12,Rollover!$AK$12)))*12+MONTH(S$6)-MONTH(CHOOSE(S84,Rollover!$K$12,Rollover!$X$12,Rollover!$AK$12)))</f>
        <v>5</v>
      </c>
      <c r="T85" s="114">
        <f>IF(OR(T84=0,T84=4),0,(YEAR(T$6)-YEAR(CHOOSE(T84,Rollover!$K$12,Rollover!$X$12,Rollover!$AK$12)))*12+MONTH(T$6)-MONTH(CHOOSE(T84,Rollover!$K$12,Rollover!$X$12,Rollover!$AK$12)))</f>
        <v>6</v>
      </c>
      <c r="U85" s="114">
        <f>IF(OR(U84=0,U84=4),0,(YEAR(U$6)-YEAR(CHOOSE(U84,Rollover!$K$12,Rollover!$X$12,Rollover!$AK$12)))*12+MONTH(U$6)-MONTH(CHOOSE(U84,Rollover!$K$12,Rollover!$X$12,Rollover!$AK$12)))</f>
        <v>7</v>
      </c>
      <c r="V85" s="114">
        <f>IF(OR(V84=0,V84=4),0,(YEAR(V$6)-YEAR(CHOOSE(V84,Rollover!$K$12,Rollover!$X$12,Rollover!$AK$12)))*12+MONTH(V$6)-MONTH(CHOOSE(V84,Rollover!$K$12,Rollover!$X$12,Rollover!$AK$12)))</f>
        <v>8</v>
      </c>
      <c r="W85" s="114">
        <f>IF(OR(W84=0,W84=4),0,(YEAR(W$6)-YEAR(CHOOSE(W84,Rollover!$K$12,Rollover!$X$12,Rollover!$AK$12)))*12+MONTH(W$6)-MONTH(CHOOSE(W84,Rollover!$K$12,Rollover!$X$12,Rollover!$AK$12)))</f>
        <v>9</v>
      </c>
      <c r="X85" s="114">
        <f>IF(OR(X84=0,X84=4),0,(YEAR(X$6)-YEAR(CHOOSE(X84,Rollover!$K$12,Rollover!$X$12,Rollover!$AK$12)))*12+MONTH(X$6)-MONTH(CHOOSE(X84,Rollover!$K$12,Rollover!$X$12,Rollover!$AK$12)))</f>
        <v>10</v>
      </c>
      <c r="Y85" s="114">
        <f>IF(OR(Y84=0,Y84=4),0,(YEAR(Y$6)-YEAR(CHOOSE(Y84,Rollover!$K$12,Rollover!$X$12,Rollover!$AK$12)))*12+MONTH(Y$6)-MONTH(CHOOSE(Y84,Rollover!$K$12,Rollover!$X$12,Rollover!$AK$12)))</f>
        <v>11</v>
      </c>
      <c r="Z85" s="114">
        <f>IF(OR(Z84=0,Z84=4),0,(YEAR(Z$6)-YEAR(CHOOSE(Z84,Rollover!$K$12,Rollover!$X$12,Rollover!$AK$12)))*12+MONTH(Z$6)-MONTH(CHOOSE(Z84,Rollover!$K$12,Rollover!$X$12,Rollover!$AK$12)))</f>
        <v>12</v>
      </c>
      <c r="AA85" s="114">
        <f>IF(OR(AA84=0,AA84=4),0,(YEAR(AA$6)-YEAR(CHOOSE(AA84,Rollover!$K$12,Rollover!$X$12,Rollover!$AK$12)))*12+MONTH(AA$6)-MONTH(CHOOSE(AA84,Rollover!$K$12,Rollover!$X$12,Rollover!$AK$12)))</f>
        <v>13</v>
      </c>
      <c r="AB85" s="114">
        <f>IF(OR(AB84=0,AB84=4),0,(YEAR(AB$6)-YEAR(CHOOSE(AB84,Rollover!$K$12,Rollover!$X$12,Rollover!$AK$12)))*12+MONTH(AB$6)-MONTH(CHOOSE(AB84,Rollover!$K$12,Rollover!$X$12,Rollover!$AK$12)))</f>
        <v>14</v>
      </c>
      <c r="AC85" s="114">
        <f>IF(OR(AC84=0,AC84=4),0,(YEAR(AC$6)-YEAR(CHOOSE(AC84,Rollover!$K$12,Rollover!$X$12,Rollover!$AK$12)))*12+MONTH(AC$6)-MONTH(CHOOSE(AC84,Rollover!$K$12,Rollover!$X$12,Rollover!$AK$12)))</f>
        <v>15</v>
      </c>
      <c r="AD85" s="114">
        <f>IF(OR(AD84=0,AD84=4),0,(YEAR(AD$6)-YEAR(CHOOSE(AD84,Rollover!$K$12,Rollover!$X$12,Rollover!$AK$12)))*12+MONTH(AD$6)-MONTH(CHOOSE(AD84,Rollover!$K$12,Rollover!$X$12,Rollover!$AK$12)))</f>
        <v>16</v>
      </c>
      <c r="AE85" s="114">
        <f>IF(OR(AE84=0,AE84=4),0,(YEAR(AE$6)-YEAR(CHOOSE(AE84,Rollover!$K$12,Rollover!$X$12,Rollover!$AK$12)))*12+MONTH(AE$6)-MONTH(CHOOSE(AE84,Rollover!$K$12,Rollover!$X$12,Rollover!$AK$12)))</f>
        <v>17</v>
      </c>
      <c r="AF85" s="114">
        <f>IF(OR(AF84=0,AF84=4),0,(YEAR(AF$6)-YEAR(CHOOSE(AF84,Rollover!$K$12,Rollover!$X$12,Rollover!$AK$12)))*12+MONTH(AF$6)-MONTH(CHOOSE(AF84,Rollover!$K$12,Rollover!$X$12,Rollover!$AK$12)))</f>
        <v>18</v>
      </c>
      <c r="AG85" s="114">
        <f>IF(OR(AG84=0,AG84=4),0,(YEAR(AG$6)-YEAR(CHOOSE(AG84,Rollover!$K$12,Rollover!$X$12,Rollover!$AK$12)))*12+MONTH(AG$6)-MONTH(CHOOSE(AG84,Rollover!$K$12,Rollover!$X$12,Rollover!$AK$12)))</f>
        <v>19</v>
      </c>
      <c r="AH85" s="114">
        <f>IF(OR(AH84=0,AH84=4),0,(YEAR(AH$6)-YEAR(CHOOSE(AH84,Rollover!$K$12,Rollover!$X$12,Rollover!$AK$12)))*12+MONTH(AH$6)-MONTH(CHOOSE(AH84,Rollover!$K$12,Rollover!$X$12,Rollover!$AK$12)))</f>
        <v>20</v>
      </c>
      <c r="AI85" s="114">
        <f>IF(OR(AI84=0,AI84=4),0,(YEAR(AI$6)-YEAR(CHOOSE(AI84,Rollover!$K$12,Rollover!$X$12,Rollover!$AK$12)))*12+MONTH(AI$6)-MONTH(CHOOSE(AI84,Rollover!$K$12,Rollover!$X$12,Rollover!$AK$12)))</f>
        <v>21</v>
      </c>
      <c r="AJ85" s="114">
        <f>IF(OR(AJ84=0,AJ84=4),0,(YEAR(AJ$6)-YEAR(CHOOSE(AJ84,Rollover!$K$12,Rollover!$X$12,Rollover!$AK$12)))*12+MONTH(AJ$6)-MONTH(CHOOSE(AJ84,Rollover!$K$12,Rollover!$X$12,Rollover!$AK$12)))</f>
        <v>22</v>
      </c>
      <c r="AK85" s="114">
        <f>IF(OR(AK84=0,AK84=4),0,(YEAR(AK$6)-YEAR(CHOOSE(AK84,Rollover!$K$12,Rollover!$X$12,Rollover!$AK$12)))*12+MONTH(AK$6)-MONTH(CHOOSE(AK84,Rollover!$K$12,Rollover!$X$12,Rollover!$AK$12)))</f>
        <v>23</v>
      </c>
      <c r="AL85" s="114">
        <f>IF(OR(AL84=0,AL84=4),0,(YEAR(AL$6)-YEAR(CHOOSE(AL84,Rollover!$K$12,Rollover!$X$12,Rollover!$AK$12)))*12+MONTH(AL$6)-MONTH(CHOOSE(AL84,Rollover!$K$12,Rollover!$X$12,Rollover!$AK$12)))</f>
        <v>24</v>
      </c>
      <c r="AM85" s="114">
        <f>IF(OR(AM84=0,AM84=4),0,(YEAR(AM$6)-YEAR(CHOOSE(AM84,Rollover!$K$12,Rollover!$X$12,Rollover!$AK$12)))*12+MONTH(AM$6)-MONTH(CHOOSE(AM84,Rollover!$K$12,Rollover!$X$12,Rollover!$AK$12)))</f>
        <v>25</v>
      </c>
      <c r="AN85" s="114">
        <f>IF(OR(AN84=0,AN84=4),0,(YEAR(AN$6)-YEAR(CHOOSE(AN84,Rollover!$K$12,Rollover!$X$12,Rollover!$AK$12)))*12+MONTH(AN$6)-MONTH(CHOOSE(AN84,Rollover!$K$12,Rollover!$X$12,Rollover!$AK$12)))</f>
        <v>26</v>
      </c>
      <c r="AO85" s="114">
        <f>IF(OR(AO84=0,AO84=4),0,(YEAR(AO$6)-YEAR(CHOOSE(AO84,Rollover!$K$12,Rollover!$X$12,Rollover!$AK$12)))*12+MONTH(AO$6)-MONTH(CHOOSE(AO84,Rollover!$K$12,Rollover!$X$12,Rollover!$AK$12)))</f>
        <v>27</v>
      </c>
      <c r="AP85" s="114">
        <f>IF(OR(AP84=0,AP84=4),0,(YEAR(AP$6)-YEAR(CHOOSE(AP84,Rollover!$K$12,Rollover!$X$12,Rollover!$AK$12)))*12+MONTH(AP$6)-MONTH(CHOOSE(AP84,Rollover!$K$12,Rollover!$X$12,Rollover!$AK$12)))</f>
        <v>28</v>
      </c>
      <c r="AQ85" s="114">
        <f>IF(OR(AQ84=0,AQ84=4),0,(YEAR(AQ$6)-YEAR(CHOOSE(AQ84,Rollover!$K$12,Rollover!$X$12,Rollover!$AK$12)))*12+MONTH(AQ$6)-MONTH(CHOOSE(AQ84,Rollover!$K$12,Rollover!$X$12,Rollover!$AK$12)))</f>
        <v>29</v>
      </c>
      <c r="AR85" s="114">
        <f>IF(OR(AR84=0,AR84=4),0,(YEAR(AR$6)-YEAR(CHOOSE(AR84,Rollover!$K$12,Rollover!$X$12,Rollover!$AK$12)))*12+MONTH(AR$6)-MONTH(CHOOSE(AR84,Rollover!$K$12,Rollover!$X$12,Rollover!$AK$12)))</f>
        <v>30</v>
      </c>
      <c r="AS85" s="114">
        <f>IF(OR(AS84=0,AS84=4),0,(YEAR(AS$6)-YEAR(CHOOSE(AS84,Rollover!$K$12,Rollover!$X$12,Rollover!$AK$12)))*12+MONTH(AS$6)-MONTH(CHOOSE(AS84,Rollover!$K$12,Rollover!$X$12,Rollover!$AK$12)))</f>
        <v>31</v>
      </c>
      <c r="AT85" s="114">
        <f>IF(OR(AT84=0,AT84=4),0,(YEAR(AT$6)-YEAR(CHOOSE(AT84,Rollover!$K$12,Rollover!$X$12,Rollover!$AK$12)))*12+MONTH(AT$6)-MONTH(CHOOSE(AT84,Rollover!$K$12,Rollover!$X$12,Rollover!$AK$12)))</f>
        <v>32</v>
      </c>
      <c r="AU85" s="114">
        <f>IF(OR(AU84=0,AU84=4),0,(YEAR(AU$6)-YEAR(CHOOSE(AU84,Rollover!$K$12,Rollover!$X$12,Rollover!$AK$12)))*12+MONTH(AU$6)-MONTH(CHOOSE(AU84,Rollover!$K$12,Rollover!$X$12,Rollover!$AK$12)))</f>
        <v>33</v>
      </c>
      <c r="AV85" s="114">
        <f>IF(OR(AV84=0,AV84=4),0,(YEAR(AV$6)-YEAR(CHOOSE(AV84,Rollover!$K$12,Rollover!$X$12,Rollover!$AK$12)))*12+MONTH(AV$6)-MONTH(CHOOSE(AV84,Rollover!$K$12,Rollover!$X$12,Rollover!$AK$12)))</f>
        <v>34</v>
      </c>
      <c r="AW85" s="114">
        <f>IF(OR(AW84=0,AW84=4),0,(YEAR(AW$6)-YEAR(CHOOSE(AW84,Rollover!$K$12,Rollover!$X$12,Rollover!$AK$12)))*12+MONTH(AW$6)-MONTH(CHOOSE(AW84,Rollover!$K$12,Rollover!$X$12,Rollover!$AK$12)))</f>
        <v>35</v>
      </c>
      <c r="AX85" s="114">
        <f>IF(OR(AX84=0,AX84=4),0,(YEAR(AX$6)-YEAR(CHOOSE(AX84,Rollover!$K$12,Rollover!$X$12,Rollover!$AK$12)))*12+MONTH(AX$6)-MONTH(CHOOSE(AX84,Rollover!$K$12,Rollover!$X$12,Rollover!$AK$12)))</f>
        <v>36</v>
      </c>
      <c r="AY85" s="114">
        <f>IF(OR(AY84=0,AY84=4),0,(YEAR(AY$6)-YEAR(CHOOSE(AY84,Rollover!$K$12,Rollover!$X$12,Rollover!$AK$12)))*12+MONTH(AY$6)-MONTH(CHOOSE(AY84,Rollover!$K$12,Rollover!$X$12,Rollover!$AK$12)))</f>
        <v>37</v>
      </c>
      <c r="AZ85" s="114">
        <f>IF(OR(AZ84=0,AZ84=4),0,(YEAR(AZ$6)-YEAR(CHOOSE(AZ84,Rollover!$K$12,Rollover!$X$12,Rollover!$AK$12)))*12+MONTH(AZ$6)-MONTH(CHOOSE(AZ84,Rollover!$K$12,Rollover!$X$12,Rollover!$AK$12)))</f>
        <v>38</v>
      </c>
      <c r="BA85" s="114">
        <f>IF(OR(BA84=0,BA84=4),0,(YEAR(BA$6)-YEAR(CHOOSE(BA84,Rollover!$K$12,Rollover!$X$12,Rollover!$AK$12)))*12+MONTH(BA$6)-MONTH(CHOOSE(BA84,Rollover!$K$12,Rollover!$X$12,Rollover!$AK$12)))</f>
        <v>39</v>
      </c>
      <c r="BB85" s="114">
        <f>IF(OR(BB84=0,BB84=4),0,(YEAR(BB$6)-YEAR(CHOOSE(BB84,Rollover!$K$12,Rollover!$X$12,Rollover!$AK$12)))*12+MONTH(BB$6)-MONTH(CHOOSE(BB84,Rollover!$K$12,Rollover!$X$12,Rollover!$AK$12)))</f>
        <v>40</v>
      </c>
      <c r="BC85" s="114">
        <f>IF(OR(BC84=0,BC84=4),0,(YEAR(BC$6)-YEAR(CHOOSE(BC84,Rollover!$K$12,Rollover!$X$12,Rollover!$AK$12)))*12+MONTH(BC$6)-MONTH(CHOOSE(BC84,Rollover!$K$12,Rollover!$X$12,Rollover!$AK$12)))</f>
        <v>41</v>
      </c>
      <c r="BD85" s="114">
        <f>IF(OR(BD84=0,BD84=4),0,(YEAR(BD$6)-YEAR(CHOOSE(BD84,Rollover!$K$12,Rollover!$X$12,Rollover!$AK$12)))*12+MONTH(BD$6)-MONTH(CHOOSE(BD84,Rollover!$K$12,Rollover!$X$12,Rollover!$AK$12)))</f>
        <v>42</v>
      </c>
      <c r="BE85" s="114">
        <f>IF(OR(BE84=0,BE84=4),0,(YEAR(BE$6)-YEAR(CHOOSE(BE84,Rollover!$K$12,Rollover!$X$12,Rollover!$AK$12)))*12+MONTH(BE$6)-MONTH(CHOOSE(BE84,Rollover!$K$12,Rollover!$X$12,Rollover!$AK$12)))</f>
        <v>43</v>
      </c>
      <c r="BF85" s="114">
        <f>IF(OR(BF84=0,BF84=4),0,(YEAR(BF$6)-YEAR(CHOOSE(BF84,Rollover!$K$12,Rollover!$X$12,Rollover!$AK$12)))*12+MONTH(BF$6)-MONTH(CHOOSE(BF84,Rollover!$K$12,Rollover!$X$12,Rollover!$AK$12)))</f>
        <v>44</v>
      </c>
      <c r="BG85" s="114">
        <f>IF(OR(BG84=0,BG84=4),0,(YEAR(BG$6)-YEAR(CHOOSE(BG84,Rollover!$K$12,Rollover!$X$12,Rollover!$AK$12)))*12+MONTH(BG$6)-MONTH(CHOOSE(BG84,Rollover!$K$12,Rollover!$X$12,Rollover!$AK$12)))</f>
        <v>45</v>
      </c>
      <c r="BH85" s="114">
        <f>IF(OR(BH84=0,BH84=4),0,(YEAR(BH$6)-YEAR(CHOOSE(BH84,Rollover!$K$12,Rollover!$X$12,Rollover!$AK$12)))*12+MONTH(BH$6)-MONTH(CHOOSE(BH84,Rollover!$K$12,Rollover!$X$12,Rollover!$AK$12)))</f>
        <v>46</v>
      </c>
      <c r="BI85" s="114">
        <f>IF(OR(BI84=0,BI84=4),0,(YEAR(BI$6)-YEAR(CHOOSE(BI84,Rollover!$K$12,Rollover!$X$12,Rollover!$AK$12)))*12+MONTH(BI$6)-MONTH(CHOOSE(BI84,Rollover!$K$12,Rollover!$X$12,Rollover!$AK$12)))</f>
        <v>47</v>
      </c>
      <c r="BJ85" s="114">
        <f>IF(OR(BJ84=0,BJ84=4),0,(YEAR(BJ$6)-YEAR(CHOOSE(BJ84,Rollover!$K$12,Rollover!$X$12,Rollover!$AK$12)))*12+MONTH(BJ$6)-MONTH(CHOOSE(BJ84,Rollover!$K$12,Rollover!$X$12,Rollover!$AK$12)))</f>
        <v>48</v>
      </c>
      <c r="BK85" s="114">
        <f>IF(OR(BK84=0,BK84=4),0,(YEAR(BK$6)-YEAR(CHOOSE(BK84,Rollover!$K$12,Rollover!$X$12,Rollover!$AK$12)))*12+MONTH(BK$6)-MONTH(CHOOSE(BK84,Rollover!$K$12,Rollover!$X$12,Rollover!$AK$12)))</f>
        <v>49</v>
      </c>
      <c r="BL85" s="114">
        <f>IF(OR(BL84=0,BL84=4),0,(YEAR(BL$6)-YEAR(CHOOSE(BL84,Rollover!$K$12,Rollover!$X$12,Rollover!$AK$12)))*12+MONTH(BL$6)-MONTH(CHOOSE(BL84,Rollover!$K$12,Rollover!$X$12,Rollover!$AK$12)))</f>
        <v>50</v>
      </c>
      <c r="BM85" s="114">
        <f>IF(OR(BM84=0,BM84=4),0,(YEAR(BM$6)-YEAR(CHOOSE(BM84,Rollover!$K$12,Rollover!$X$12,Rollover!$AK$12)))*12+MONTH(BM$6)-MONTH(CHOOSE(BM84,Rollover!$K$12,Rollover!$X$12,Rollover!$AK$12)))</f>
        <v>51</v>
      </c>
      <c r="BN85" s="114">
        <f>IF(OR(BN84=0,BN84=4),0,(YEAR(BN$6)-YEAR(CHOOSE(BN84,Rollover!$K$12,Rollover!$X$12,Rollover!$AK$12)))*12+MONTH(BN$6)-MONTH(CHOOSE(BN84,Rollover!$K$12,Rollover!$X$12,Rollover!$AK$12)))</f>
        <v>52</v>
      </c>
      <c r="BO85" s="114">
        <f>IF(OR(BO84=0,BO84=4),0,(YEAR(BO$6)-YEAR(CHOOSE(BO84,Rollover!$K$12,Rollover!$X$12,Rollover!$AK$12)))*12+MONTH(BO$6)-MONTH(CHOOSE(BO84,Rollover!$K$12,Rollover!$X$12,Rollover!$AK$12)))</f>
        <v>53</v>
      </c>
      <c r="BP85" s="114">
        <f>IF(OR(BP84=0,BP84=4),0,(YEAR(BP$6)-YEAR(CHOOSE(BP84,Rollover!$K$12,Rollover!$X$12,Rollover!$AK$12)))*12+MONTH(BP$6)-MONTH(CHOOSE(BP84,Rollover!$K$12,Rollover!$X$12,Rollover!$AK$12)))</f>
        <v>54</v>
      </c>
      <c r="BQ85" s="114">
        <f>IF(OR(BQ84=0,BQ84=4),0,(YEAR(BQ$6)-YEAR(CHOOSE(BQ84,Rollover!$K$12,Rollover!$X$12,Rollover!$AK$12)))*12+MONTH(BQ$6)-MONTH(CHOOSE(BQ84,Rollover!$K$12,Rollover!$X$12,Rollover!$AK$12)))</f>
        <v>55</v>
      </c>
      <c r="BR85" s="114">
        <f>IF(OR(BR84=0,BR84=4),0,(YEAR(BR$6)-YEAR(CHOOSE(BR84,Rollover!$K$12,Rollover!$X$12,Rollover!$AK$12)))*12+MONTH(BR$6)-MONTH(CHOOSE(BR84,Rollover!$K$12,Rollover!$X$12,Rollover!$AK$12)))</f>
        <v>56</v>
      </c>
      <c r="BS85" s="114">
        <f>IF(OR(BS84=0,BS84=4),0,(YEAR(BS$6)-YEAR(CHOOSE(BS84,Rollover!$K$12,Rollover!$X$12,Rollover!$AK$12)))*12+MONTH(BS$6)-MONTH(CHOOSE(BS84,Rollover!$K$12,Rollover!$X$12,Rollover!$AK$12)))</f>
        <v>57</v>
      </c>
      <c r="BT85" s="114">
        <f>IF(OR(BT84=0,BT84=4),0,(YEAR(BT$6)-YEAR(CHOOSE(BT84,Rollover!$K$12,Rollover!$X$12,Rollover!$AK$12)))*12+MONTH(BT$6)-MONTH(CHOOSE(BT84,Rollover!$K$12,Rollover!$X$12,Rollover!$AK$12)))</f>
        <v>58</v>
      </c>
      <c r="BU85" s="114">
        <f>IF(OR(BU84=0,BU84=4),0,(YEAR(BU$6)-YEAR(CHOOSE(BU84,Rollover!$K$12,Rollover!$X$12,Rollover!$AK$12)))*12+MONTH(BU$6)-MONTH(CHOOSE(BU84,Rollover!$K$12,Rollover!$X$12,Rollover!$AK$12)))</f>
        <v>59</v>
      </c>
      <c r="BV85" s="114">
        <f>IF(OR(BV84=0,BV84=4),0,(YEAR(BV$6)-YEAR(CHOOSE(BV84,Rollover!$K$12,Rollover!$X$12,Rollover!$AK$12)))*12+MONTH(BV$6)-MONTH(CHOOSE(BV84,Rollover!$K$12,Rollover!$X$12,Rollover!$AK$12)))</f>
        <v>-2</v>
      </c>
      <c r="BW85" s="114">
        <f>IF(OR(BW84=0,BW84=4),0,(YEAR(BW$6)-YEAR(CHOOSE(BW84,Rollover!$K$12,Rollover!$X$12,Rollover!$AK$12)))*12+MONTH(BW$6)-MONTH(CHOOSE(BW84,Rollover!$K$12,Rollover!$X$12,Rollover!$AK$12)))</f>
        <v>-1</v>
      </c>
      <c r="BX85" s="114">
        <f>IF(OR(BX84=0,BX84=4),0,(YEAR(BX$6)-YEAR(CHOOSE(BX84,Rollover!$K$12,Rollover!$X$12,Rollover!$AK$12)))*12+MONTH(BX$6)-MONTH(CHOOSE(BX84,Rollover!$K$12,Rollover!$X$12,Rollover!$AK$12)))</f>
        <v>0</v>
      </c>
      <c r="BY85" s="114">
        <f>IF(OR(BY84=0,BY84=4),0,(YEAR(BY$6)-YEAR(CHOOSE(BY84,Rollover!$K$12,Rollover!$X$12,Rollover!$AK$12)))*12+MONTH(BY$6)-MONTH(CHOOSE(BY84,Rollover!$K$12,Rollover!$X$12,Rollover!$AK$12)))</f>
        <v>1</v>
      </c>
      <c r="BZ85" s="114">
        <f>IF(OR(BZ84=0,BZ84=4),0,(YEAR(BZ$6)-YEAR(CHOOSE(BZ84,Rollover!$K$12,Rollover!$X$12,Rollover!$AK$12)))*12+MONTH(BZ$6)-MONTH(CHOOSE(BZ84,Rollover!$K$12,Rollover!$X$12,Rollover!$AK$12)))</f>
        <v>2</v>
      </c>
      <c r="CA85" s="114">
        <f>IF(OR(CA84=0,CA84=4),0,(YEAR(CA$6)-YEAR(CHOOSE(CA84,Rollover!$K$12,Rollover!$X$12,Rollover!$AK$12)))*12+MONTH(CA$6)-MONTH(CHOOSE(CA84,Rollover!$K$12,Rollover!$X$12,Rollover!$AK$12)))</f>
        <v>3</v>
      </c>
      <c r="CB85" s="114">
        <f>IF(OR(CB84=0,CB84=4),0,(YEAR(CB$6)-YEAR(CHOOSE(CB84,Rollover!$K$12,Rollover!$X$12,Rollover!$AK$12)))*12+MONTH(CB$6)-MONTH(CHOOSE(CB84,Rollover!$K$12,Rollover!$X$12,Rollover!$AK$12)))</f>
        <v>4</v>
      </c>
      <c r="CC85" s="114">
        <f>IF(OR(CC84=0,CC84=4),0,(YEAR(CC$6)-YEAR(CHOOSE(CC84,Rollover!$K$12,Rollover!$X$12,Rollover!$AK$12)))*12+MONTH(CC$6)-MONTH(CHOOSE(CC84,Rollover!$K$12,Rollover!$X$12,Rollover!$AK$12)))</f>
        <v>5</v>
      </c>
      <c r="CD85" s="114">
        <f>IF(OR(CD84=0,CD84=4),0,(YEAR(CD$6)-YEAR(CHOOSE(CD84,Rollover!$K$12,Rollover!$X$12,Rollover!$AK$12)))*12+MONTH(CD$6)-MONTH(CHOOSE(CD84,Rollover!$K$12,Rollover!$X$12,Rollover!$AK$12)))</f>
        <v>6</v>
      </c>
      <c r="CE85" s="114">
        <f>IF(OR(CE84=0,CE84=4),0,(YEAR(CE$6)-YEAR(CHOOSE(CE84,Rollover!$K$12,Rollover!$X$12,Rollover!$AK$12)))*12+MONTH(CE$6)-MONTH(CHOOSE(CE84,Rollover!$K$12,Rollover!$X$12,Rollover!$AK$12)))</f>
        <v>7</v>
      </c>
      <c r="CF85" s="114">
        <f>IF(OR(CF84=0,CF84=4),0,(YEAR(CF$6)-YEAR(CHOOSE(CF84,Rollover!$K$12,Rollover!$X$12,Rollover!$AK$12)))*12+MONTH(CF$6)-MONTH(CHOOSE(CF84,Rollover!$K$12,Rollover!$X$12,Rollover!$AK$12)))</f>
        <v>8</v>
      </c>
      <c r="CG85" s="114">
        <f>IF(OR(CG84=0,CG84=4),0,(YEAR(CG$6)-YEAR(CHOOSE(CG84,Rollover!$K$12,Rollover!$X$12,Rollover!$AK$12)))*12+MONTH(CG$6)-MONTH(CHOOSE(CG84,Rollover!$K$12,Rollover!$X$12,Rollover!$AK$12)))</f>
        <v>9</v>
      </c>
      <c r="CH85" s="114">
        <f>IF(OR(CH84=0,CH84=4),0,(YEAR(CH$6)-YEAR(CHOOSE(CH84,Rollover!$K$12,Rollover!$X$12,Rollover!$AK$12)))*12+MONTH(CH$6)-MONTH(CHOOSE(CH84,Rollover!$K$12,Rollover!$X$12,Rollover!$AK$12)))</f>
        <v>10</v>
      </c>
      <c r="CI85" s="114">
        <f>IF(OR(CI84=0,CI84=4),0,(YEAR(CI$6)-YEAR(CHOOSE(CI84,Rollover!$K$12,Rollover!$X$12,Rollover!$AK$12)))*12+MONTH(CI$6)-MONTH(CHOOSE(CI84,Rollover!$K$12,Rollover!$X$12,Rollover!$AK$12)))</f>
        <v>11</v>
      </c>
      <c r="CJ85" s="114">
        <f>IF(OR(CJ84=0,CJ84=4),0,(YEAR(CJ$6)-YEAR(CHOOSE(CJ84,Rollover!$K$12,Rollover!$X$12,Rollover!$AK$12)))*12+MONTH(CJ$6)-MONTH(CHOOSE(CJ84,Rollover!$K$12,Rollover!$X$12,Rollover!$AK$12)))</f>
        <v>12</v>
      </c>
      <c r="CK85" s="114">
        <f>IF(OR(CK84=0,CK84=4),0,(YEAR(CK$6)-YEAR(CHOOSE(CK84,Rollover!$K$12,Rollover!$X$12,Rollover!$AK$12)))*12+MONTH(CK$6)-MONTH(CHOOSE(CK84,Rollover!$K$12,Rollover!$X$12,Rollover!$AK$12)))</f>
        <v>13</v>
      </c>
      <c r="CL85" s="114">
        <f>IF(OR(CL84=0,CL84=4),0,(YEAR(CL$6)-YEAR(CHOOSE(CL84,Rollover!$K$12,Rollover!$X$12,Rollover!$AK$12)))*12+MONTH(CL$6)-MONTH(CHOOSE(CL84,Rollover!$K$12,Rollover!$X$12,Rollover!$AK$12)))</f>
        <v>14</v>
      </c>
      <c r="CM85" s="114">
        <f>IF(OR(CM84=0,CM84=4),0,(YEAR(CM$6)-YEAR(CHOOSE(CM84,Rollover!$K$12,Rollover!$X$12,Rollover!$AK$12)))*12+MONTH(CM$6)-MONTH(CHOOSE(CM84,Rollover!$K$12,Rollover!$X$12,Rollover!$AK$12)))</f>
        <v>15</v>
      </c>
      <c r="CN85" s="114">
        <f>IF(OR(CN84=0,CN84=4),0,(YEAR(CN$6)-YEAR(CHOOSE(CN84,Rollover!$K$12,Rollover!$X$12,Rollover!$AK$12)))*12+MONTH(CN$6)-MONTH(CHOOSE(CN84,Rollover!$K$12,Rollover!$X$12,Rollover!$AK$12)))</f>
        <v>16</v>
      </c>
      <c r="CO85" s="114">
        <f>IF(OR(CO84=0,CO84=4),0,(YEAR(CO$6)-YEAR(CHOOSE(CO84,Rollover!$K$12,Rollover!$X$12,Rollover!$AK$12)))*12+MONTH(CO$6)-MONTH(CHOOSE(CO84,Rollover!$K$12,Rollover!$X$12,Rollover!$AK$12)))</f>
        <v>17</v>
      </c>
      <c r="CP85" s="114">
        <f>IF(OR(CP84=0,CP84=4),0,(YEAR(CP$6)-YEAR(CHOOSE(CP84,Rollover!$K$12,Rollover!$X$12,Rollover!$AK$12)))*12+MONTH(CP$6)-MONTH(CHOOSE(CP84,Rollover!$K$12,Rollover!$X$12,Rollover!$AK$12)))</f>
        <v>18</v>
      </c>
      <c r="CQ85" s="114">
        <f>IF(OR(CQ84=0,CQ84=4),0,(YEAR(CQ$6)-YEAR(CHOOSE(CQ84,Rollover!$K$12,Rollover!$X$12,Rollover!$AK$12)))*12+MONTH(CQ$6)-MONTH(CHOOSE(CQ84,Rollover!$K$12,Rollover!$X$12,Rollover!$AK$12)))</f>
        <v>19</v>
      </c>
      <c r="CR85" s="114">
        <f>IF(OR(CR84=0,CR84=4),0,(YEAR(CR$6)-YEAR(CHOOSE(CR84,Rollover!$K$12,Rollover!$X$12,Rollover!$AK$12)))*12+MONTH(CR$6)-MONTH(CHOOSE(CR84,Rollover!$K$12,Rollover!$X$12,Rollover!$AK$12)))</f>
        <v>20</v>
      </c>
      <c r="CS85" s="114">
        <f>IF(OR(CS84=0,CS84=4),0,(YEAR(CS$6)-YEAR(CHOOSE(CS84,Rollover!$K$12,Rollover!$X$12,Rollover!$AK$12)))*12+MONTH(CS$6)-MONTH(CHOOSE(CS84,Rollover!$K$12,Rollover!$X$12,Rollover!$AK$12)))</f>
        <v>21</v>
      </c>
      <c r="CT85" s="114">
        <f>IF(OR(CT84=0,CT84=4),0,(YEAR(CT$6)-YEAR(CHOOSE(CT84,Rollover!$K$12,Rollover!$X$12,Rollover!$AK$12)))*12+MONTH(CT$6)-MONTH(CHOOSE(CT84,Rollover!$K$12,Rollover!$X$12,Rollover!$AK$12)))</f>
        <v>22</v>
      </c>
      <c r="CU85" s="114">
        <f>IF(OR(CU84=0,CU84=4),0,(YEAR(CU$6)-YEAR(CHOOSE(CU84,Rollover!$K$12,Rollover!$X$12,Rollover!$AK$12)))*12+MONTH(CU$6)-MONTH(CHOOSE(CU84,Rollover!$K$12,Rollover!$X$12,Rollover!$AK$12)))</f>
        <v>23</v>
      </c>
      <c r="CV85" s="114">
        <f>IF(OR(CV84=0,CV84=4),0,(YEAR(CV$6)-YEAR(CHOOSE(CV84,Rollover!$K$12,Rollover!$X$12,Rollover!$AK$12)))*12+MONTH(CV$6)-MONTH(CHOOSE(CV84,Rollover!$K$12,Rollover!$X$12,Rollover!$AK$12)))</f>
        <v>24</v>
      </c>
      <c r="CW85" s="114">
        <f>IF(OR(CW84=0,CW84=4),0,(YEAR(CW$6)-YEAR(CHOOSE(CW84,Rollover!$K$12,Rollover!$X$12,Rollover!$AK$12)))*12+MONTH(CW$6)-MONTH(CHOOSE(CW84,Rollover!$K$12,Rollover!$X$12,Rollover!$AK$12)))</f>
        <v>25</v>
      </c>
      <c r="CX85" s="114">
        <f>IF(OR(CX84=0,CX84=4),0,(YEAR(CX$6)-YEAR(CHOOSE(CX84,Rollover!$K$12,Rollover!$X$12,Rollover!$AK$12)))*12+MONTH(CX$6)-MONTH(CHOOSE(CX84,Rollover!$K$12,Rollover!$X$12,Rollover!$AK$12)))</f>
        <v>26</v>
      </c>
      <c r="CY85" s="114">
        <f>IF(OR(CY84=0,CY84=4),0,(YEAR(CY$6)-YEAR(CHOOSE(CY84,Rollover!$K$12,Rollover!$X$12,Rollover!$AK$12)))*12+MONTH(CY$6)-MONTH(CHOOSE(CY84,Rollover!$K$12,Rollover!$X$12,Rollover!$AK$12)))</f>
        <v>27</v>
      </c>
      <c r="CZ85" s="114">
        <f>IF(OR(CZ84=0,CZ84=4),0,(YEAR(CZ$6)-YEAR(CHOOSE(CZ84,Rollover!$K$12,Rollover!$X$12,Rollover!$AK$12)))*12+MONTH(CZ$6)-MONTH(CHOOSE(CZ84,Rollover!$K$12,Rollover!$X$12,Rollover!$AK$12)))</f>
        <v>28</v>
      </c>
      <c r="DA85" s="114">
        <f>IF(OR(DA84=0,DA84=4),0,(YEAR(DA$6)-YEAR(CHOOSE(DA84,Rollover!$K$12,Rollover!$X$12,Rollover!$AK$12)))*12+MONTH(DA$6)-MONTH(CHOOSE(DA84,Rollover!$K$12,Rollover!$X$12,Rollover!$AK$12)))</f>
        <v>29</v>
      </c>
      <c r="DB85" s="114">
        <f>IF(OR(DB84=0,DB84=4),0,(YEAR(DB$6)-YEAR(CHOOSE(DB84,Rollover!$K$12,Rollover!$X$12,Rollover!$AK$12)))*12+MONTH(DB$6)-MONTH(CHOOSE(DB84,Rollover!$K$12,Rollover!$X$12,Rollover!$AK$12)))</f>
        <v>30</v>
      </c>
      <c r="DC85" s="114">
        <f>IF(OR(DC84=0,DC84=4),0,(YEAR(DC$6)-YEAR(CHOOSE(DC84,Rollover!$K$12,Rollover!$X$12,Rollover!$AK$12)))*12+MONTH(DC$6)-MONTH(CHOOSE(DC84,Rollover!$K$12,Rollover!$X$12,Rollover!$AK$12)))</f>
        <v>31</v>
      </c>
      <c r="DD85" s="114">
        <f>IF(OR(DD84=0,DD84=4),0,(YEAR(DD$6)-YEAR(CHOOSE(DD84,Rollover!$K$12,Rollover!$X$12,Rollover!$AK$12)))*12+MONTH(DD$6)-MONTH(CHOOSE(DD84,Rollover!$K$12,Rollover!$X$12,Rollover!$AK$12)))</f>
        <v>32</v>
      </c>
      <c r="DE85" s="114">
        <f>IF(OR(DE84=0,DE84=4),0,(YEAR(DE$6)-YEAR(CHOOSE(DE84,Rollover!$K$12,Rollover!$X$12,Rollover!$AK$12)))*12+MONTH(DE$6)-MONTH(CHOOSE(DE84,Rollover!$K$12,Rollover!$X$12,Rollover!$AK$12)))</f>
        <v>33</v>
      </c>
      <c r="DF85" s="114">
        <f>IF(OR(DF84=0,DF84=4),0,(YEAR(DF$6)-YEAR(CHOOSE(DF84,Rollover!$K$12,Rollover!$X$12,Rollover!$AK$12)))*12+MONTH(DF$6)-MONTH(CHOOSE(DF84,Rollover!$K$12,Rollover!$X$12,Rollover!$AK$12)))</f>
        <v>34</v>
      </c>
      <c r="DG85" s="114">
        <f>IF(OR(DG84=0,DG84=4),0,(YEAR(DG$6)-YEAR(CHOOSE(DG84,Rollover!$K$12,Rollover!$X$12,Rollover!$AK$12)))*12+MONTH(DG$6)-MONTH(CHOOSE(DG84,Rollover!$K$12,Rollover!$X$12,Rollover!$AK$12)))</f>
        <v>35</v>
      </c>
      <c r="DH85" s="114">
        <f>IF(OR(DH84=0,DH84=4),0,(YEAR(DH$6)-YEAR(CHOOSE(DH84,Rollover!$K$12,Rollover!$X$12,Rollover!$AK$12)))*12+MONTH(DH$6)-MONTH(CHOOSE(DH84,Rollover!$K$12,Rollover!$X$12,Rollover!$AK$12)))</f>
        <v>36</v>
      </c>
      <c r="DI85" s="114">
        <f>IF(OR(DI84=0,DI84=4),0,(YEAR(DI$6)-YEAR(CHOOSE(DI84,Rollover!$K$12,Rollover!$X$12,Rollover!$AK$12)))*12+MONTH(DI$6)-MONTH(CHOOSE(DI84,Rollover!$K$12,Rollover!$X$12,Rollover!$AK$12)))</f>
        <v>37</v>
      </c>
      <c r="DJ85" s="114">
        <f>IF(OR(DJ84=0,DJ84=4),0,(YEAR(DJ$6)-YEAR(CHOOSE(DJ84,Rollover!$K$12,Rollover!$X$12,Rollover!$AK$12)))*12+MONTH(DJ$6)-MONTH(CHOOSE(DJ84,Rollover!$K$12,Rollover!$X$12,Rollover!$AK$12)))</f>
        <v>38</v>
      </c>
      <c r="DK85" s="114">
        <f>IF(OR(DK84=0,DK84=4),0,(YEAR(DK$6)-YEAR(CHOOSE(DK84,Rollover!$K$12,Rollover!$X$12,Rollover!$AK$12)))*12+MONTH(DK$6)-MONTH(CHOOSE(DK84,Rollover!$K$12,Rollover!$X$12,Rollover!$AK$12)))</f>
        <v>39</v>
      </c>
      <c r="DL85" s="114">
        <f>IF(OR(DL84=0,DL84=4),0,(YEAR(DL$6)-YEAR(CHOOSE(DL84,Rollover!$K$12,Rollover!$X$12,Rollover!$AK$12)))*12+MONTH(DL$6)-MONTH(CHOOSE(DL84,Rollover!$K$12,Rollover!$X$12,Rollover!$AK$12)))</f>
        <v>40</v>
      </c>
      <c r="DM85" s="114">
        <f>IF(OR(DM84=0,DM84=4),0,(YEAR(DM$6)-YEAR(CHOOSE(DM84,Rollover!$K$12,Rollover!$X$12,Rollover!$AK$12)))*12+MONTH(DM$6)-MONTH(CHOOSE(DM84,Rollover!$K$12,Rollover!$X$12,Rollover!$AK$12)))</f>
        <v>41</v>
      </c>
      <c r="DN85" s="114">
        <f>IF(OR(DN84=0,DN84=4),0,(YEAR(DN$6)-YEAR(CHOOSE(DN84,Rollover!$K$12,Rollover!$X$12,Rollover!$AK$12)))*12+MONTH(DN$6)-MONTH(CHOOSE(DN84,Rollover!$K$12,Rollover!$X$12,Rollover!$AK$12)))</f>
        <v>42</v>
      </c>
      <c r="DO85" s="114">
        <f>IF(OR(DO84=0,DO84=4),0,(YEAR(DO$6)-YEAR(CHOOSE(DO84,Rollover!$K$12,Rollover!$X$12,Rollover!$AK$12)))*12+MONTH(DO$6)-MONTH(CHOOSE(DO84,Rollover!$K$12,Rollover!$X$12,Rollover!$AK$12)))</f>
        <v>43</v>
      </c>
      <c r="DP85" s="114">
        <f>IF(OR(DP84=0,DP84=4),0,(YEAR(DP$6)-YEAR(CHOOSE(DP84,Rollover!$K$12,Rollover!$X$12,Rollover!$AK$12)))*12+MONTH(DP$6)-MONTH(CHOOSE(DP84,Rollover!$K$12,Rollover!$X$12,Rollover!$AK$12)))</f>
        <v>44</v>
      </c>
      <c r="DQ85" s="114">
        <f>IF(OR(DQ84=0,DQ84=4),0,(YEAR(DQ$6)-YEAR(CHOOSE(DQ84,Rollover!$K$12,Rollover!$X$12,Rollover!$AK$12)))*12+MONTH(DQ$6)-MONTH(CHOOSE(DQ84,Rollover!$K$12,Rollover!$X$12,Rollover!$AK$12)))</f>
        <v>45</v>
      </c>
      <c r="DR85" s="114">
        <f>IF(OR(DR84=0,DR84=4),0,(YEAR(DR$6)-YEAR(CHOOSE(DR84,Rollover!$K$12,Rollover!$X$12,Rollover!$AK$12)))*12+MONTH(DR$6)-MONTH(CHOOSE(DR84,Rollover!$K$12,Rollover!$X$12,Rollover!$AK$12)))</f>
        <v>46</v>
      </c>
      <c r="DS85" s="114">
        <f>IF(OR(DS84=0,DS84=4),0,(YEAR(DS$6)-YEAR(CHOOSE(DS84,Rollover!$K$12,Rollover!$X$12,Rollover!$AK$12)))*12+MONTH(DS$6)-MONTH(CHOOSE(DS84,Rollover!$K$12,Rollover!$X$12,Rollover!$AK$12)))</f>
        <v>47</v>
      </c>
      <c r="DT85" s="114">
        <f>IF(OR(DT84=0,DT84=4),0,(YEAR(DT$6)-YEAR(CHOOSE(DT84,Rollover!$K$12,Rollover!$X$12,Rollover!$AK$12)))*12+MONTH(DT$6)-MONTH(CHOOSE(DT84,Rollover!$K$12,Rollover!$X$12,Rollover!$AK$12)))</f>
        <v>48</v>
      </c>
      <c r="DU85" s="114">
        <f>IF(OR(DU84=0,DU84=4),0,(YEAR(DU$6)-YEAR(CHOOSE(DU84,Rollover!$K$12,Rollover!$X$12,Rollover!$AK$12)))*12+MONTH(DU$6)-MONTH(CHOOSE(DU84,Rollover!$K$12,Rollover!$X$12,Rollover!$AK$12)))</f>
        <v>49</v>
      </c>
      <c r="DV85" s="114">
        <f>IF(OR(DV84=0,DV84=4),0,(YEAR(DV$6)-YEAR(CHOOSE(DV84,Rollover!$K$12,Rollover!$X$12,Rollover!$AK$12)))*12+MONTH(DV$6)-MONTH(CHOOSE(DV84,Rollover!$K$12,Rollover!$X$12,Rollover!$AK$12)))</f>
        <v>50</v>
      </c>
      <c r="DW85" s="114">
        <f>IF(OR(DW84=0,DW84=4),0,(YEAR(DW$6)-YEAR(CHOOSE(DW84,Rollover!$K$12,Rollover!$X$12,Rollover!$AK$12)))*12+MONTH(DW$6)-MONTH(CHOOSE(DW84,Rollover!$K$12,Rollover!$X$12,Rollover!$AK$12)))</f>
        <v>51</v>
      </c>
      <c r="DX85" s="114">
        <f>IF(OR(DX84=0,DX84=4),0,(YEAR(DX$6)-YEAR(CHOOSE(DX84,Rollover!$K$12,Rollover!$X$12,Rollover!$AK$12)))*12+MONTH(DX$6)-MONTH(CHOOSE(DX84,Rollover!$K$12,Rollover!$X$12,Rollover!$AK$12)))</f>
        <v>52</v>
      </c>
      <c r="DY85" s="114">
        <f>IF(OR(DY84=0,DY84=4),0,(YEAR(DY$6)-YEAR(CHOOSE(DY84,Rollover!$K$12,Rollover!$X$12,Rollover!$AK$12)))*12+MONTH(DY$6)-MONTH(CHOOSE(DY84,Rollover!$K$12,Rollover!$X$12,Rollover!$AK$12)))</f>
        <v>53</v>
      </c>
      <c r="DZ85" s="114">
        <f>IF(OR(DZ84=0,DZ84=4),0,(YEAR(DZ$6)-YEAR(CHOOSE(DZ84,Rollover!$K$12,Rollover!$X$12,Rollover!$AK$12)))*12+MONTH(DZ$6)-MONTH(CHOOSE(DZ84,Rollover!$K$12,Rollover!$X$12,Rollover!$AK$12)))</f>
        <v>54</v>
      </c>
      <c r="EA85" s="114">
        <f>IF(OR(EA84=0,EA84=4),0,(YEAR(EA$6)-YEAR(CHOOSE(EA84,Rollover!$K$12,Rollover!$X$12,Rollover!$AK$12)))*12+MONTH(EA$6)-MONTH(CHOOSE(EA84,Rollover!$K$12,Rollover!$X$12,Rollover!$AK$12)))</f>
        <v>55</v>
      </c>
      <c r="EB85" s="114">
        <f>IF(OR(EB84=0,EB84=4),0,(YEAR(EB$6)-YEAR(CHOOSE(EB84,Rollover!$K$12,Rollover!$X$12,Rollover!$AK$12)))*12+MONTH(EB$6)-MONTH(CHOOSE(EB84,Rollover!$K$12,Rollover!$X$12,Rollover!$AK$12)))</f>
        <v>56</v>
      </c>
      <c r="EC85" s="114">
        <f>IF(OR(EC84=0,EC84=4),0,(YEAR(EC$6)-YEAR(CHOOSE(EC84,Rollover!$K$12,Rollover!$X$12,Rollover!$AK$12)))*12+MONTH(EC$6)-MONTH(CHOOSE(EC84,Rollover!$K$12,Rollover!$X$12,Rollover!$AK$12)))</f>
        <v>57</v>
      </c>
      <c r="ED85" s="114">
        <f>IF(OR(ED84=0,ED84=4),0,(YEAR(ED$6)-YEAR(CHOOSE(ED84,Rollover!$K$12,Rollover!$X$12,Rollover!$AK$12)))*12+MONTH(ED$6)-MONTH(CHOOSE(ED84,Rollover!$K$12,Rollover!$X$12,Rollover!$AK$12)))</f>
        <v>58</v>
      </c>
      <c r="EE85" s="114">
        <f>IF(OR(EE84=0,EE84=4),0,(YEAR(EE$6)-YEAR(CHOOSE(EE84,Rollover!$K$12,Rollover!$X$12,Rollover!$AK$12)))*12+MONTH(EE$6)-MONTH(CHOOSE(EE84,Rollover!$K$12,Rollover!$X$12,Rollover!$AK$12)))</f>
        <v>59</v>
      </c>
      <c r="EF85" s="114">
        <f>IF(OR(EF84=0,EF84=4),0,(YEAR(EF$6)-YEAR(CHOOSE(EF84,Rollover!$K$12,Rollover!$X$12,Rollover!$AK$12)))*12+MONTH(EF$6)-MONTH(CHOOSE(EF84,Rollover!$K$12,Rollover!$X$12,Rollover!$AK$12)))</f>
        <v>-2</v>
      </c>
      <c r="EG85" s="114">
        <f>IF(OR(EG84=0,EG84=4),0,(YEAR(EG$6)-YEAR(CHOOSE(EG84,Rollover!$K$12,Rollover!$X$12,Rollover!$AK$12)))*12+MONTH(EG$6)-MONTH(CHOOSE(EG84,Rollover!$K$12,Rollover!$X$12,Rollover!$AK$12)))</f>
        <v>-1</v>
      </c>
      <c r="EH85" s="114">
        <f>IF(OR(EH84=0,EH84=4),0,(YEAR(EH$6)-YEAR(CHOOSE(EH84,Rollover!$K$12,Rollover!$X$12,Rollover!$AK$12)))*12+MONTH(EH$6)-MONTH(CHOOSE(EH84,Rollover!$K$12,Rollover!$X$12,Rollover!$AK$12)))</f>
        <v>0</v>
      </c>
      <c r="EI85" s="114">
        <f>IF(OR(EI84=0,EI84=4),0,(YEAR(EI$6)-YEAR(CHOOSE(EI84,Rollover!$K$12,Rollover!$X$12,Rollover!$AK$12)))*12+MONTH(EI$6)-MONTH(CHOOSE(EI84,Rollover!$K$12,Rollover!$X$12,Rollover!$AK$12)))</f>
        <v>1</v>
      </c>
    </row>
    <row r="86">
      <c r="B86" t="s" s="23">
        <v>392</v>
      </c>
      <c r="C86" t="s" s="118">
        <v>304</v>
      </c>
      <c r="D86" t="s" s="118">
        <v>429</v>
      </c>
      <c r="H86" s="115">
        <f>IF(OR(H84=0,H84=4),0,CHOOSE(H84,Rollover!$I$12,Rollover!$V$12,Rollover!$AI$12)*CHOOSE(H84,Rollover!$O$12,Rollover!$AB$12,Rollover!$AO$12)*(1+CHOOSE(H84,Rollover!$P$12,Rollover!$AC$12,Rollover!$AP$12))^(INT(MAX(0,H85)/12))+(1-CHOOSE(H84,Rollover!$I$12,Rollover!$V$12,Rollover!$AI$12))*CHOOSE(H84,Rollover!$N$12,Rollover!$AA$12,Rollover!$AN$12)*(1+Assumptions!$C$25)^(INT(MAX(0,H85)/12)))</f>
        <v>14.5</v>
      </c>
      <c r="I86" s="115">
        <f>IF(OR(I84=0,I84=4),0,CHOOSE(I84,Rollover!$I$12,Rollover!$V$12,Rollover!$AI$12)*CHOOSE(I84,Rollover!$O$12,Rollover!$AB$12,Rollover!$AO$12)*(1+CHOOSE(I84,Rollover!$P$12,Rollover!$AC$12,Rollover!$AP$12))^(INT(MAX(0,I85)/12))+(1-CHOOSE(I84,Rollover!$I$12,Rollover!$V$12,Rollover!$AI$12))*CHOOSE(I84,Rollover!$N$12,Rollover!$AA$12,Rollover!$AN$12)*(1+Assumptions!$C$25)^(INT(MAX(0,I85)/12)))</f>
        <v>14.5</v>
      </c>
      <c r="J86" s="115">
        <f>IF(OR(J84=0,J84=4),0,CHOOSE(J84,Rollover!$I$12,Rollover!$V$12,Rollover!$AI$12)*CHOOSE(J84,Rollover!$O$12,Rollover!$AB$12,Rollover!$AO$12)*(1+CHOOSE(J84,Rollover!$P$12,Rollover!$AC$12,Rollover!$AP$12))^(INT(MAX(0,J85)/12))+(1-CHOOSE(J84,Rollover!$I$12,Rollover!$V$12,Rollover!$AI$12))*CHOOSE(J84,Rollover!$N$12,Rollover!$AA$12,Rollover!$AN$12)*(1+Assumptions!$C$25)^(INT(MAX(0,J85)/12)))</f>
        <v>14.5</v>
      </c>
      <c r="K86" s="115">
        <f>IF(OR(K84=0,K84=4),0,CHOOSE(K84,Rollover!$I$12,Rollover!$V$12,Rollover!$AI$12)*CHOOSE(K84,Rollover!$O$12,Rollover!$AB$12,Rollover!$AO$12)*(1+CHOOSE(K84,Rollover!$P$12,Rollover!$AC$12,Rollover!$AP$12))^(INT(MAX(0,K85)/12))+(1-CHOOSE(K84,Rollover!$I$12,Rollover!$V$12,Rollover!$AI$12))*CHOOSE(K84,Rollover!$N$12,Rollover!$AA$12,Rollover!$AN$12)*(1+Assumptions!$C$25)^(INT(MAX(0,K85)/12)))</f>
        <v>14.5</v>
      </c>
      <c r="L86" s="115">
        <f>IF(OR(L84=0,L84=4),0,CHOOSE(L84,Rollover!$I$12,Rollover!$V$12,Rollover!$AI$12)*CHOOSE(L84,Rollover!$O$12,Rollover!$AB$12,Rollover!$AO$12)*(1+CHOOSE(L84,Rollover!$P$12,Rollover!$AC$12,Rollover!$AP$12))^(INT(MAX(0,L85)/12))+(1-CHOOSE(L84,Rollover!$I$12,Rollover!$V$12,Rollover!$AI$12))*CHOOSE(L84,Rollover!$N$12,Rollover!$AA$12,Rollover!$AN$12)*(1+Assumptions!$C$25)^(INT(MAX(0,L85)/12)))</f>
        <v>14.5</v>
      </c>
      <c r="M86" s="115">
        <f>IF(OR(M84=0,M84=4),0,CHOOSE(M84,Rollover!$I$12,Rollover!$V$12,Rollover!$AI$12)*CHOOSE(M84,Rollover!$O$12,Rollover!$AB$12,Rollover!$AO$12)*(1+CHOOSE(M84,Rollover!$P$12,Rollover!$AC$12,Rollover!$AP$12))^(INT(MAX(0,M85)/12))+(1-CHOOSE(M84,Rollover!$I$12,Rollover!$V$12,Rollover!$AI$12))*CHOOSE(M84,Rollover!$N$12,Rollover!$AA$12,Rollover!$AN$12)*(1+Assumptions!$C$25)^(INT(MAX(0,M85)/12)))</f>
        <v>14.5</v>
      </c>
      <c r="N86" s="115">
        <f>IF(OR(N84=0,N84=4),0,CHOOSE(N84,Rollover!$I$12,Rollover!$V$12,Rollover!$AI$12)*CHOOSE(N84,Rollover!$O$12,Rollover!$AB$12,Rollover!$AO$12)*(1+CHOOSE(N84,Rollover!$P$12,Rollover!$AC$12,Rollover!$AP$12))^(INT(MAX(0,N85)/12))+(1-CHOOSE(N84,Rollover!$I$12,Rollover!$V$12,Rollover!$AI$12))*CHOOSE(N84,Rollover!$N$12,Rollover!$AA$12,Rollover!$AN$12)*(1+Assumptions!$C$25)^(INT(MAX(0,N85)/12)))</f>
        <v>14.5</v>
      </c>
      <c r="O86" s="115">
        <f>IF(OR(O84=0,O84=4),0,CHOOSE(O84,Rollover!$I$12,Rollover!$V$12,Rollover!$AI$12)*CHOOSE(O84,Rollover!$O$12,Rollover!$AB$12,Rollover!$AO$12)*(1+CHOOSE(O84,Rollover!$P$12,Rollover!$AC$12,Rollover!$AP$12))^(INT(MAX(0,O85)/12))+(1-CHOOSE(O84,Rollover!$I$12,Rollover!$V$12,Rollover!$AI$12))*CHOOSE(O84,Rollover!$N$12,Rollover!$AA$12,Rollover!$AN$12)*(1+Assumptions!$C$25)^(INT(MAX(0,O85)/12)))</f>
        <v>14.5</v>
      </c>
      <c r="P86" s="115">
        <f>IF(OR(P84=0,P84=4),0,CHOOSE(P84,Rollover!$I$12,Rollover!$V$12,Rollover!$AI$12)*CHOOSE(P84,Rollover!$O$12,Rollover!$AB$12,Rollover!$AO$12)*(1+CHOOSE(P84,Rollover!$P$12,Rollover!$AC$12,Rollover!$AP$12))^(INT(MAX(0,P85)/12))+(1-CHOOSE(P84,Rollover!$I$12,Rollover!$V$12,Rollover!$AI$12))*CHOOSE(P84,Rollover!$N$12,Rollover!$AA$12,Rollover!$AN$12)*(1+Assumptions!$C$25)^(INT(MAX(0,P85)/12)))</f>
        <v>14.5</v>
      </c>
      <c r="Q86" s="115">
        <f>IF(OR(Q84=0,Q84=4),0,CHOOSE(Q84,Rollover!$I$12,Rollover!$V$12,Rollover!$AI$12)*CHOOSE(Q84,Rollover!$O$12,Rollover!$AB$12,Rollover!$AO$12)*(1+CHOOSE(Q84,Rollover!$P$12,Rollover!$AC$12,Rollover!$AP$12))^(INT(MAX(0,Q85)/12))+(1-CHOOSE(Q84,Rollover!$I$12,Rollover!$V$12,Rollover!$AI$12))*CHOOSE(Q84,Rollover!$N$12,Rollover!$AA$12,Rollover!$AN$12)*(1+Assumptions!$C$25)^(INT(MAX(0,Q85)/12)))</f>
        <v>14.5</v>
      </c>
      <c r="R86" s="115">
        <f>IF(OR(R84=0,R84=4),0,CHOOSE(R84,Rollover!$I$12,Rollover!$V$12,Rollover!$AI$12)*CHOOSE(R84,Rollover!$O$12,Rollover!$AB$12,Rollover!$AO$12)*(1+CHOOSE(R84,Rollover!$P$12,Rollover!$AC$12,Rollover!$AP$12))^(INT(MAX(0,R85)/12))+(1-CHOOSE(R84,Rollover!$I$12,Rollover!$V$12,Rollover!$AI$12))*CHOOSE(R84,Rollover!$N$12,Rollover!$AA$12,Rollover!$AN$12)*(1+Assumptions!$C$25)^(INT(MAX(0,R85)/12)))</f>
        <v>14.5</v>
      </c>
      <c r="S86" s="115">
        <f>IF(OR(S84=0,S84=4),0,CHOOSE(S84,Rollover!$I$12,Rollover!$V$12,Rollover!$AI$12)*CHOOSE(S84,Rollover!$O$12,Rollover!$AB$12,Rollover!$AO$12)*(1+CHOOSE(S84,Rollover!$P$12,Rollover!$AC$12,Rollover!$AP$12))^(INT(MAX(0,S85)/12))+(1-CHOOSE(S84,Rollover!$I$12,Rollover!$V$12,Rollover!$AI$12))*CHOOSE(S84,Rollover!$N$12,Rollover!$AA$12,Rollover!$AN$12)*(1+Assumptions!$C$25)^(INT(MAX(0,S85)/12)))</f>
        <v>14.5</v>
      </c>
      <c r="T86" s="115">
        <f>IF(OR(T84=0,T84=4),0,CHOOSE(T84,Rollover!$I$12,Rollover!$V$12,Rollover!$AI$12)*CHOOSE(T84,Rollover!$O$12,Rollover!$AB$12,Rollover!$AO$12)*(1+CHOOSE(T84,Rollover!$P$12,Rollover!$AC$12,Rollover!$AP$12))^(INT(MAX(0,T85)/12))+(1-CHOOSE(T84,Rollover!$I$12,Rollover!$V$12,Rollover!$AI$12))*CHOOSE(T84,Rollover!$N$12,Rollover!$AA$12,Rollover!$AN$12)*(1+Assumptions!$C$25)^(INT(MAX(0,T85)/12)))</f>
        <v>14.5</v>
      </c>
      <c r="U86" s="115">
        <f>IF(OR(U84=0,U84=4),0,CHOOSE(U84,Rollover!$I$12,Rollover!$V$12,Rollover!$AI$12)*CHOOSE(U84,Rollover!$O$12,Rollover!$AB$12,Rollover!$AO$12)*(1+CHOOSE(U84,Rollover!$P$12,Rollover!$AC$12,Rollover!$AP$12))^(INT(MAX(0,U85)/12))+(1-CHOOSE(U84,Rollover!$I$12,Rollover!$V$12,Rollover!$AI$12))*CHOOSE(U84,Rollover!$N$12,Rollover!$AA$12,Rollover!$AN$12)*(1+Assumptions!$C$25)^(INT(MAX(0,U85)/12)))</f>
        <v>14.5</v>
      </c>
      <c r="V86" s="115">
        <f>IF(OR(V84=0,V84=4),0,CHOOSE(V84,Rollover!$I$12,Rollover!$V$12,Rollover!$AI$12)*CHOOSE(V84,Rollover!$O$12,Rollover!$AB$12,Rollover!$AO$12)*(1+CHOOSE(V84,Rollover!$P$12,Rollover!$AC$12,Rollover!$AP$12))^(INT(MAX(0,V85)/12))+(1-CHOOSE(V84,Rollover!$I$12,Rollover!$V$12,Rollover!$AI$12))*CHOOSE(V84,Rollover!$N$12,Rollover!$AA$12,Rollover!$AN$12)*(1+Assumptions!$C$25)^(INT(MAX(0,V85)/12)))</f>
        <v>14.5</v>
      </c>
      <c r="W86" s="115">
        <f>IF(OR(W84=0,W84=4),0,CHOOSE(W84,Rollover!$I$12,Rollover!$V$12,Rollover!$AI$12)*CHOOSE(W84,Rollover!$O$12,Rollover!$AB$12,Rollover!$AO$12)*(1+CHOOSE(W84,Rollover!$P$12,Rollover!$AC$12,Rollover!$AP$12))^(INT(MAX(0,W85)/12))+(1-CHOOSE(W84,Rollover!$I$12,Rollover!$V$12,Rollover!$AI$12))*CHOOSE(W84,Rollover!$N$12,Rollover!$AA$12,Rollover!$AN$12)*(1+Assumptions!$C$25)^(INT(MAX(0,W85)/12)))</f>
        <v>14.5</v>
      </c>
      <c r="X86" s="115">
        <f>IF(OR(X84=0,X84=4),0,CHOOSE(X84,Rollover!$I$12,Rollover!$V$12,Rollover!$AI$12)*CHOOSE(X84,Rollover!$O$12,Rollover!$AB$12,Rollover!$AO$12)*(1+CHOOSE(X84,Rollover!$P$12,Rollover!$AC$12,Rollover!$AP$12))^(INT(MAX(0,X85)/12))+(1-CHOOSE(X84,Rollover!$I$12,Rollover!$V$12,Rollover!$AI$12))*CHOOSE(X84,Rollover!$N$12,Rollover!$AA$12,Rollover!$AN$12)*(1+Assumptions!$C$25)^(INT(MAX(0,X85)/12)))</f>
        <v>14.5</v>
      </c>
      <c r="Y86" s="115">
        <f>IF(OR(Y84=0,Y84=4),0,CHOOSE(Y84,Rollover!$I$12,Rollover!$V$12,Rollover!$AI$12)*CHOOSE(Y84,Rollover!$O$12,Rollover!$AB$12,Rollover!$AO$12)*(1+CHOOSE(Y84,Rollover!$P$12,Rollover!$AC$12,Rollover!$AP$12))^(INT(MAX(0,Y85)/12))+(1-CHOOSE(Y84,Rollover!$I$12,Rollover!$V$12,Rollover!$AI$12))*CHOOSE(Y84,Rollover!$N$12,Rollover!$AA$12,Rollover!$AN$12)*(1+Assumptions!$C$25)^(INT(MAX(0,Y85)/12)))</f>
        <v>14.5</v>
      </c>
      <c r="Z86" s="115">
        <f>IF(OR(Z84=0,Z84=4),0,CHOOSE(Z84,Rollover!$I$12,Rollover!$V$12,Rollover!$AI$12)*CHOOSE(Z84,Rollover!$O$12,Rollover!$AB$12,Rollover!$AO$12)*(1+CHOOSE(Z84,Rollover!$P$12,Rollover!$AC$12,Rollover!$AP$12))^(INT(MAX(0,Z85)/12))+(1-CHOOSE(Z84,Rollover!$I$12,Rollover!$V$12,Rollover!$AI$12))*CHOOSE(Z84,Rollover!$N$12,Rollover!$AA$12,Rollover!$AN$12)*(1+Assumptions!$C$25)^(INT(MAX(0,Z85)/12)))</f>
        <v>15.007499999999999</v>
      </c>
      <c r="AA86" s="115">
        <f>IF(OR(AA84=0,AA84=4),0,CHOOSE(AA84,Rollover!$I$12,Rollover!$V$12,Rollover!$AI$12)*CHOOSE(AA84,Rollover!$O$12,Rollover!$AB$12,Rollover!$AO$12)*(1+CHOOSE(AA84,Rollover!$P$12,Rollover!$AC$12,Rollover!$AP$12))^(INT(MAX(0,AA85)/12))+(1-CHOOSE(AA84,Rollover!$I$12,Rollover!$V$12,Rollover!$AI$12))*CHOOSE(AA84,Rollover!$N$12,Rollover!$AA$12,Rollover!$AN$12)*(1+Assumptions!$C$25)^(INT(MAX(0,AA85)/12)))</f>
        <v>15.007499999999999</v>
      </c>
      <c r="AB86" s="115">
        <f>IF(OR(AB84=0,AB84=4),0,CHOOSE(AB84,Rollover!$I$12,Rollover!$V$12,Rollover!$AI$12)*CHOOSE(AB84,Rollover!$O$12,Rollover!$AB$12,Rollover!$AO$12)*(1+CHOOSE(AB84,Rollover!$P$12,Rollover!$AC$12,Rollover!$AP$12))^(INT(MAX(0,AB85)/12))+(1-CHOOSE(AB84,Rollover!$I$12,Rollover!$V$12,Rollover!$AI$12))*CHOOSE(AB84,Rollover!$N$12,Rollover!$AA$12,Rollover!$AN$12)*(1+Assumptions!$C$25)^(INT(MAX(0,AB85)/12)))</f>
        <v>15.007499999999999</v>
      </c>
      <c r="AC86" s="115">
        <f>IF(OR(AC84=0,AC84=4),0,CHOOSE(AC84,Rollover!$I$12,Rollover!$V$12,Rollover!$AI$12)*CHOOSE(AC84,Rollover!$O$12,Rollover!$AB$12,Rollover!$AO$12)*(1+CHOOSE(AC84,Rollover!$P$12,Rollover!$AC$12,Rollover!$AP$12))^(INT(MAX(0,AC85)/12))+(1-CHOOSE(AC84,Rollover!$I$12,Rollover!$V$12,Rollover!$AI$12))*CHOOSE(AC84,Rollover!$N$12,Rollover!$AA$12,Rollover!$AN$12)*(1+Assumptions!$C$25)^(INT(MAX(0,AC85)/12)))</f>
        <v>15.007499999999999</v>
      </c>
      <c r="AD86" s="115">
        <f>IF(OR(AD84=0,AD84=4),0,CHOOSE(AD84,Rollover!$I$12,Rollover!$V$12,Rollover!$AI$12)*CHOOSE(AD84,Rollover!$O$12,Rollover!$AB$12,Rollover!$AO$12)*(1+CHOOSE(AD84,Rollover!$P$12,Rollover!$AC$12,Rollover!$AP$12))^(INT(MAX(0,AD85)/12))+(1-CHOOSE(AD84,Rollover!$I$12,Rollover!$V$12,Rollover!$AI$12))*CHOOSE(AD84,Rollover!$N$12,Rollover!$AA$12,Rollover!$AN$12)*(1+Assumptions!$C$25)^(INT(MAX(0,AD85)/12)))</f>
        <v>15.007499999999999</v>
      </c>
      <c r="AE86" s="115">
        <f>IF(OR(AE84=0,AE84=4),0,CHOOSE(AE84,Rollover!$I$12,Rollover!$V$12,Rollover!$AI$12)*CHOOSE(AE84,Rollover!$O$12,Rollover!$AB$12,Rollover!$AO$12)*(1+CHOOSE(AE84,Rollover!$P$12,Rollover!$AC$12,Rollover!$AP$12))^(INT(MAX(0,AE85)/12))+(1-CHOOSE(AE84,Rollover!$I$12,Rollover!$V$12,Rollover!$AI$12))*CHOOSE(AE84,Rollover!$N$12,Rollover!$AA$12,Rollover!$AN$12)*(1+Assumptions!$C$25)^(INT(MAX(0,AE85)/12)))</f>
        <v>15.007499999999999</v>
      </c>
      <c r="AF86" s="115">
        <f>IF(OR(AF84=0,AF84=4),0,CHOOSE(AF84,Rollover!$I$12,Rollover!$V$12,Rollover!$AI$12)*CHOOSE(AF84,Rollover!$O$12,Rollover!$AB$12,Rollover!$AO$12)*(1+CHOOSE(AF84,Rollover!$P$12,Rollover!$AC$12,Rollover!$AP$12))^(INT(MAX(0,AF85)/12))+(1-CHOOSE(AF84,Rollover!$I$12,Rollover!$V$12,Rollover!$AI$12))*CHOOSE(AF84,Rollover!$N$12,Rollover!$AA$12,Rollover!$AN$12)*(1+Assumptions!$C$25)^(INT(MAX(0,AF85)/12)))</f>
        <v>15.007499999999999</v>
      </c>
      <c r="AG86" s="115">
        <f>IF(OR(AG84=0,AG84=4),0,CHOOSE(AG84,Rollover!$I$12,Rollover!$V$12,Rollover!$AI$12)*CHOOSE(AG84,Rollover!$O$12,Rollover!$AB$12,Rollover!$AO$12)*(1+CHOOSE(AG84,Rollover!$P$12,Rollover!$AC$12,Rollover!$AP$12))^(INT(MAX(0,AG85)/12))+(1-CHOOSE(AG84,Rollover!$I$12,Rollover!$V$12,Rollover!$AI$12))*CHOOSE(AG84,Rollover!$N$12,Rollover!$AA$12,Rollover!$AN$12)*(1+Assumptions!$C$25)^(INT(MAX(0,AG85)/12)))</f>
        <v>15.007499999999999</v>
      </c>
      <c r="AH86" s="115">
        <f>IF(OR(AH84=0,AH84=4),0,CHOOSE(AH84,Rollover!$I$12,Rollover!$V$12,Rollover!$AI$12)*CHOOSE(AH84,Rollover!$O$12,Rollover!$AB$12,Rollover!$AO$12)*(1+CHOOSE(AH84,Rollover!$P$12,Rollover!$AC$12,Rollover!$AP$12))^(INT(MAX(0,AH85)/12))+(1-CHOOSE(AH84,Rollover!$I$12,Rollover!$V$12,Rollover!$AI$12))*CHOOSE(AH84,Rollover!$N$12,Rollover!$AA$12,Rollover!$AN$12)*(1+Assumptions!$C$25)^(INT(MAX(0,AH85)/12)))</f>
        <v>15.007499999999999</v>
      </c>
      <c r="AI86" s="115">
        <f>IF(OR(AI84=0,AI84=4),0,CHOOSE(AI84,Rollover!$I$12,Rollover!$V$12,Rollover!$AI$12)*CHOOSE(AI84,Rollover!$O$12,Rollover!$AB$12,Rollover!$AO$12)*(1+CHOOSE(AI84,Rollover!$P$12,Rollover!$AC$12,Rollover!$AP$12))^(INT(MAX(0,AI85)/12))+(1-CHOOSE(AI84,Rollover!$I$12,Rollover!$V$12,Rollover!$AI$12))*CHOOSE(AI84,Rollover!$N$12,Rollover!$AA$12,Rollover!$AN$12)*(1+Assumptions!$C$25)^(INT(MAX(0,AI85)/12)))</f>
        <v>15.007499999999999</v>
      </c>
      <c r="AJ86" s="115">
        <f>IF(OR(AJ84=0,AJ84=4),0,CHOOSE(AJ84,Rollover!$I$12,Rollover!$V$12,Rollover!$AI$12)*CHOOSE(AJ84,Rollover!$O$12,Rollover!$AB$12,Rollover!$AO$12)*(1+CHOOSE(AJ84,Rollover!$P$12,Rollover!$AC$12,Rollover!$AP$12))^(INT(MAX(0,AJ85)/12))+(1-CHOOSE(AJ84,Rollover!$I$12,Rollover!$V$12,Rollover!$AI$12))*CHOOSE(AJ84,Rollover!$N$12,Rollover!$AA$12,Rollover!$AN$12)*(1+Assumptions!$C$25)^(INT(MAX(0,AJ85)/12)))</f>
        <v>15.007499999999999</v>
      </c>
      <c r="AK86" s="115">
        <f>IF(OR(AK84=0,AK84=4),0,CHOOSE(AK84,Rollover!$I$12,Rollover!$V$12,Rollover!$AI$12)*CHOOSE(AK84,Rollover!$O$12,Rollover!$AB$12,Rollover!$AO$12)*(1+CHOOSE(AK84,Rollover!$P$12,Rollover!$AC$12,Rollover!$AP$12))^(INT(MAX(0,AK85)/12))+(1-CHOOSE(AK84,Rollover!$I$12,Rollover!$V$12,Rollover!$AI$12))*CHOOSE(AK84,Rollover!$N$12,Rollover!$AA$12,Rollover!$AN$12)*(1+Assumptions!$C$25)^(INT(MAX(0,AK85)/12)))</f>
        <v>15.007499999999999</v>
      </c>
      <c r="AL86" s="115">
        <f>IF(OR(AL84=0,AL84=4),0,CHOOSE(AL84,Rollover!$I$12,Rollover!$V$12,Rollover!$AI$12)*CHOOSE(AL84,Rollover!$O$12,Rollover!$AB$12,Rollover!$AO$12)*(1+CHOOSE(AL84,Rollover!$P$12,Rollover!$AC$12,Rollover!$AP$12))^(INT(MAX(0,AL85)/12))+(1-CHOOSE(AL84,Rollover!$I$12,Rollover!$V$12,Rollover!$AI$12))*CHOOSE(AL84,Rollover!$N$12,Rollover!$AA$12,Rollover!$AN$12)*(1+Assumptions!$C$25)^(INT(MAX(0,AL85)/12)))</f>
        <v>15.532762499999999</v>
      </c>
      <c r="AM86" s="115">
        <f>IF(OR(AM84=0,AM84=4),0,CHOOSE(AM84,Rollover!$I$12,Rollover!$V$12,Rollover!$AI$12)*CHOOSE(AM84,Rollover!$O$12,Rollover!$AB$12,Rollover!$AO$12)*(1+CHOOSE(AM84,Rollover!$P$12,Rollover!$AC$12,Rollover!$AP$12))^(INT(MAX(0,AM85)/12))+(1-CHOOSE(AM84,Rollover!$I$12,Rollover!$V$12,Rollover!$AI$12))*CHOOSE(AM84,Rollover!$N$12,Rollover!$AA$12,Rollover!$AN$12)*(1+Assumptions!$C$25)^(INT(MAX(0,AM85)/12)))</f>
        <v>15.532762499999999</v>
      </c>
      <c r="AN86" s="115">
        <f>IF(OR(AN84=0,AN84=4),0,CHOOSE(AN84,Rollover!$I$12,Rollover!$V$12,Rollover!$AI$12)*CHOOSE(AN84,Rollover!$O$12,Rollover!$AB$12,Rollover!$AO$12)*(1+CHOOSE(AN84,Rollover!$P$12,Rollover!$AC$12,Rollover!$AP$12))^(INT(MAX(0,AN85)/12))+(1-CHOOSE(AN84,Rollover!$I$12,Rollover!$V$12,Rollover!$AI$12))*CHOOSE(AN84,Rollover!$N$12,Rollover!$AA$12,Rollover!$AN$12)*(1+Assumptions!$C$25)^(INT(MAX(0,AN85)/12)))</f>
        <v>15.532762499999999</v>
      </c>
      <c r="AO86" s="115">
        <f>IF(OR(AO84=0,AO84=4),0,CHOOSE(AO84,Rollover!$I$12,Rollover!$V$12,Rollover!$AI$12)*CHOOSE(AO84,Rollover!$O$12,Rollover!$AB$12,Rollover!$AO$12)*(1+CHOOSE(AO84,Rollover!$P$12,Rollover!$AC$12,Rollover!$AP$12))^(INT(MAX(0,AO85)/12))+(1-CHOOSE(AO84,Rollover!$I$12,Rollover!$V$12,Rollover!$AI$12))*CHOOSE(AO84,Rollover!$N$12,Rollover!$AA$12,Rollover!$AN$12)*(1+Assumptions!$C$25)^(INT(MAX(0,AO85)/12)))</f>
        <v>15.532762499999999</v>
      </c>
      <c r="AP86" s="115">
        <f>IF(OR(AP84=0,AP84=4),0,CHOOSE(AP84,Rollover!$I$12,Rollover!$V$12,Rollover!$AI$12)*CHOOSE(AP84,Rollover!$O$12,Rollover!$AB$12,Rollover!$AO$12)*(1+CHOOSE(AP84,Rollover!$P$12,Rollover!$AC$12,Rollover!$AP$12))^(INT(MAX(0,AP85)/12))+(1-CHOOSE(AP84,Rollover!$I$12,Rollover!$V$12,Rollover!$AI$12))*CHOOSE(AP84,Rollover!$N$12,Rollover!$AA$12,Rollover!$AN$12)*(1+Assumptions!$C$25)^(INT(MAX(0,AP85)/12)))</f>
        <v>15.532762499999999</v>
      </c>
      <c r="AQ86" s="115">
        <f>IF(OR(AQ84=0,AQ84=4),0,CHOOSE(AQ84,Rollover!$I$12,Rollover!$V$12,Rollover!$AI$12)*CHOOSE(AQ84,Rollover!$O$12,Rollover!$AB$12,Rollover!$AO$12)*(1+CHOOSE(AQ84,Rollover!$P$12,Rollover!$AC$12,Rollover!$AP$12))^(INT(MAX(0,AQ85)/12))+(1-CHOOSE(AQ84,Rollover!$I$12,Rollover!$V$12,Rollover!$AI$12))*CHOOSE(AQ84,Rollover!$N$12,Rollover!$AA$12,Rollover!$AN$12)*(1+Assumptions!$C$25)^(INT(MAX(0,AQ85)/12)))</f>
        <v>15.532762499999999</v>
      </c>
      <c r="AR86" s="115">
        <f>IF(OR(AR84=0,AR84=4),0,CHOOSE(AR84,Rollover!$I$12,Rollover!$V$12,Rollover!$AI$12)*CHOOSE(AR84,Rollover!$O$12,Rollover!$AB$12,Rollover!$AO$12)*(1+CHOOSE(AR84,Rollover!$P$12,Rollover!$AC$12,Rollover!$AP$12))^(INT(MAX(0,AR85)/12))+(1-CHOOSE(AR84,Rollover!$I$12,Rollover!$V$12,Rollover!$AI$12))*CHOOSE(AR84,Rollover!$N$12,Rollover!$AA$12,Rollover!$AN$12)*(1+Assumptions!$C$25)^(INT(MAX(0,AR85)/12)))</f>
        <v>15.532762499999999</v>
      </c>
      <c r="AS86" s="115">
        <f>IF(OR(AS84=0,AS84=4),0,CHOOSE(AS84,Rollover!$I$12,Rollover!$V$12,Rollover!$AI$12)*CHOOSE(AS84,Rollover!$O$12,Rollover!$AB$12,Rollover!$AO$12)*(1+CHOOSE(AS84,Rollover!$P$12,Rollover!$AC$12,Rollover!$AP$12))^(INT(MAX(0,AS85)/12))+(1-CHOOSE(AS84,Rollover!$I$12,Rollover!$V$12,Rollover!$AI$12))*CHOOSE(AS84,Rollover!$N$12,Rollover!$AA$12,Rollover!$AN$12)*(1+Assumptions!$C$25)^(INT(MAX(0,AS85)/12)))</f>
        <v>15.532762499999999</v>
      </c>
      <c r="AT86" s="115">
        <f>IF(OR(AT84=0,AT84=4),0,CHOOSE(AT84,Rollover!$I$12,Rollover!$V$12,Rollover!$AI$12)*CHOOSE(AT84,Rollover!$O$12,Rollover!$AB$12,Rollover!$AO$12)*(1+CHOOSE(AT84,Rollover!$P$12,Rollover!$AC$12,Rollover!$AP$12))^(INT(MAX(0,AT85)/12))+(1-CHOOSE(AT84,Rollover!$I$12,Rollover!$V$12,Rollover!$AI$12))*CHOOSE(AT84,Rollover!$N$12,Rollover!$AA$12,Rollover!$AN$12)*(1+Assumptions!$C$25)^(INT(MAX(0,AT85)/12)))</f>
        <v>15.532762499999999</v>
      </c>
      <c r="AU86" s="115">
        <f>IF(OR(AU84=0,AU84=4),0,CHOOSE(AU84,Rollover!$I$12,Rollover!$V$12,Rollover!$AI$12)*CHOOSE(AU84,Rollover!$O$12,Rollover!$AB$12,Rollover!$AO$12)*(1+CHOOSE(AU84,Rollover!$P$12,Rollover!$AC$12,Rollover!$AP$12))^(INT(MAX(0,AU85)/12))+(1-CHOOSE(AU84,Rollover!$I$12,Rollover!$V$12,Rollover!$AI$12))*CHOOSE(AU84,Rollover!$N$12,Rollover!$AA$12,Rollover!$AN$12)*(1+Assumptions!$C$25)^(INT(MAX(0,AU85)/12)))</f>
        <v>15.532762499999999</v>
      </c>
      <c r="AV86" s="115">
        <f>IF(OR(AV84=0,AV84=4),0,CHOOSE(AV84,Rollover!$I$12,Rollover!$V$12,Rollover!$AI$12)*CHOOSE(AV84,Rollover!$O$12,Rollover!$AB$12,Rollover!$AO$12)*(1+CHOOSE(AV84,Rollover!$P$12,Rollover!$AC$12,Rollover!$AP$12))^(INT(MAX(0,AV85)/12))+(1-CHOOSE(AV84,Rollover!$I$12,Rollover!$V$12,Rollover!$AI$12))*CHOOSE(AV84,Rollover!$N$12,Rollover!$AA$12,Rollover!$AN$12)*(1+Assumptions!$C$25)^(INT(MAX(0,AV85)/12)))</f>
        <v>15.532762499999999</v>
      </c>
      <c r="AW86" s="115">
        <f>IF(OR(AW84=0,AW84=4),0,CHOOSE(AW84,Rollover!$I$12,Rollover!$V$12,Rollover!$AI$12)*CHOOSE(AW84,Rollover!$O$12,Rollover!$AB$12,Rollover!$AO$12)*(1+CHOOSE(AW84,Rollover!$P$12,Rollover!$AC$12,Rollover!$AP$12))^(INT(MAX(0,AW85)/12))+(1-CHOOSE(AW84,Rollover!$I$12,Rollover!$V$12,Rollover!$AI$12))*CHOOSE(AW84,Rollover!$N$12,Rollover!$AA$12,Rollover!$AN$12)*(1+Assumptions!$C$25)^(INT(MAX(0,AW85)/12)))</f>
        <v>15.532762499999999</v>
      </c>
      <c r="AX86" s="115">
        <f>IF(OR(AX84=0,AX84=4),0,CHOOSE(AX84,Rollover!$I$12,Rollover!$V$12,Rollover!$AI$12)*CHOOSE(AX84,Rollover!$O$12,Rollover!$AB$12,Rollover!$AO$12)*(1+CHOOSE(AX84,Rollover!$P$12,Rollover!$AC$12,Rollover!$AP$12))^(INT(MAX(0,AX85)/12))+(1-CHOOSE(AX84,Rollover!$I$12,Rollover!$V$12,Rollover!$AI$12))*CHOOSE(AX84,Rollover!$N$12,Rollover!$AA$12,Rollover!$AN$12)*(1+Assumptions!$C$25)^(INT(MAX(0,AX85)/12)))</f>
        <v>16.076409187499998</v>
      </c>
      <c r="AY86" s="115">
        <f>IF(OR(AY84=0,AY84=4),0,CHOOSE(AY84,Rollover!$I$12,Rollover!$V$12,Rollover!$AI$12)*CHOOSE(AY84,Rollover!$O$12,Rollover!$AB$12,Rollover!$AO$12)*(1+CHOOSE(AY84,Rollover!$P$12,Rollover!$AC$12,Rollover!$AP$12))^(INT(MAX(0,AY85)/12))+(1-CHOOSE(AY84,Rollover!$I$12,Rollover!$V$12,Rollover!$AI$12))*CHOOSE(AY84,Rollover!$N$12,Rollover!$AA$12,Rollover!$AN$12)*(1+Assumptions!$C$25)^(INT(MAX(0,AY85)/12)))</f>
        <v>16.076409187499998</v>
      </c>
      <c r="AZ86" s="115">
        <f>IF(OR(AZ84=0,AZ84=4),0,CHOOSE(AZ84,Rollover!$I$12,Rollover!$V$12,Rollover!$AI$12)*CHOOSE(AZ84,Rollover!$O$12,Rollover!$AB$12,Rollover!$AO$12)*(1+CHOOSE(AZ84,Rollover!$P$12,Rollover!$AC$12,Rollover!$AP$12))^(INT(MAX(0,AZ85)/12))+(1-CHOOSE(AZ84,Rollover!$I$12,Rollover!$V$12,Rollover!$AI$12))*CHOOSE(AZ84,Rollover!$N$12,Rollover!$AA$12,Rollover!$AN$12)*(1+Assumptions!$C$25)^(INT(MAX(0,AZ85)/12)))</f>
        <v>16.076409187499998</v>
      </c>
      <c r="BA86" s="115">
        <f>IF(OR(BA84=0,BA84=4),0,CHOOSE(BA84,Rollover!$I$12,Rollover!$V$12,Rollover!$AI$12)*CHOOSE(BA84,Rollover!$O$12,Rollover!$AB$12,Rollover!$AO$12)*(1+CHOOSE(BA84,Rollover!$P$12,Rollover!$AC$12,Rollover!$AP$12))^(INT(MAX(0,BA85)/12))+(1-CHOOSE(BA84,Rollover!$I$12,Rollover!$V$12,Rollover!$AI$12))*CHOOSE(BA84,Rollover!$N$12,Rollover!$AA$12,Rollover!$AN$12)*(1+Assumptions!$C$25)^(INT(MAX(0,BA85)/12)))</f>
        <v>16.076409187499998</v>
      </c>
      <c r="BB86" s="115">
        <f>IF(OR(BB84=0,BB84=4),0,CHOOSE(BB84,Rollover!$I$12,Rollover!$V$12,Rollover!$AI$12)*CHOOSE(BB84,Rollover!$O$12,Rollover!$AB$12,Rollover!$AO$12)*(1+CHOOSE(BB84,Rollover!$P$12,Rollover!$AC$12,Rollover!$AP$12))^(INT(MAX(0,BB85)/12))+(1-CHOOSE(BB84,Rollover!$I$12,Rollover!$V$12,Rollover!$AI$12))*CHOOSE(BB84,Rollover!$N$12,Rollover!$AA$12,Rollover!$AN$12)*(1+Assumptions!$C$25)^(INT(MAX(0,BB85)/12)))</f>
        <v>16.076409187499998</v>
      </c>
      <c r="BC86" s="115">
        <f>IF(OR(BC84=0,BC84=4),0,CHOOSE(BC84,Rollover!$I$12,Rollover!$V$12,Rollover!$AI$12)*CHOOSE(BC84,Rollover!$O$12,Rollover!$AB$12,Rollover!$AO$12)*(1+CHOOSE(BC84,Rollover!$P$12,Rollover!$AC$12,Rollover!$AP$12))^(INT(MAX(0,BC85)/12))+(1-CHOOSE(BC84,Rollover!$I$12,Rollover!$V$12,Rollover!$AI$12))*CHOOSE(BC84,Rollover!$N$12,Rollover!$AA$12,Rollover!$AN$12)*(1+Assumptions!$C$25)^(INT(MAX(0,BC85)/12)))</f>
        <v>16.076409187499998</v>
      </c>
      <c r="BD86" s="115">
        <f>IF(OR(BD84=0,BD84=4),0,CHOOSE(BD84,Rollover!$I$12,Rollover!$V$12,Rollover!$AI$12)*CHOOSE(BD84,Rollover!$O$12,Rollover!$AB$12,Rollover!$AO$12)*(1+CHOOSE(BD84,Rollover!$P$12,Rollover!$AC$12,Rollover!$AP$12))^(INT(MAX(0,BD85)/12))+(1-CHOOSE(BD84,Rollover!$I$12,Rollover!$V$12,Rollover!$AI$12))*CHOOSE(BD84,Rollover!$N$12,Rollover!$AA$12,Rollover!$AN$12)*(1+Assumptions!$C$25)^(INT(MAX(0,BD85)/12)))</f>
        <v>16.076409187499998</v>
      </c>
      <c r="BE86" s="115">
        <f>IF(OR(BE84=0,BE84=4),0,CHOOSE(BE84,Rollover!$I$12,Rollover!$V$12,Rollover!$AI$12)*CHOOSE(BE84,Rollover!$O$12,Rollover!$AB$12,Rollover!$AO$12)*(1+CHOOSE(BE84,Rollover!$P$12,Rollover!$AC$12,Rollover!$AP$12))^(INT(MAX(0,BE85)/12))+(1-CHOOSE(BE84,Rollover!$I$12,Rollover!$V$12,Rollover!$AI$12))*CHOOSE(BE84,Rollover!$N$12,Rollover!$AA$12,Rollover!$AN$12)*(1+Assumptions!$C$25)^(INT(MAX(0,BE85)/12)))</f>
        <v>16.076409187499998</v>
      </c>
      <c r="BF86" s="115">
        <f>IF(OR(BF84=0,BF84=4),0,CHOOSE(BF84,Rollover!$I$12,Rollover!$V$12,Rollover!$AI$12)*CHOOSE(BF84,Rollover!$O$12,Rollover!$AB$12,Rollover!$AO$12)*(1+CHOOSE(BF84,Rollover!$P$12,Rollover!$AC$12,Rollover!$AP$12))^(INT(MAX(0,BF85)/12))+(1-CHOOSE(BF84,Rollover!$I$12,Rollover!$V$12,Rollover!$AI$12))*CHOOSE(BF84,Rollover!$N$12,Rollover!$AA$12,Rollover!$AN$12)*(1+Assumptions!$C$25)^(INT(MAX(0,BF85)/12)))</f>
        <v>16.076409187499998</v>
      </c>
      <c r="BG86" s="115">
        <f>IF(OR(BG84=0,BG84=4),0,CHOOSE(BG84,Rollover!$I$12,Rollover!$V$12,Rollover!$AI$12)*CHOOSE(BG84,Rollover!$O$12,Rollover!$AB$12,Rollover!$AO$12)*(1+CHOOSE(BG84,Rollover!$P$12,Rollover!$AC$12,Rollover!$AP$12))^(INT(MAX(0,BG85)/12))+(1-CHOOSE(BG84,Rollover!$I$12,Rollover!$V$12,Rollover!$AI$12))*CHOOSE(BG84,Rollover!$N$12,Rollover!$AA$12,Rollover!$AN$12)*(1+Assumptions!$C$25)^(INT(MAX(0,BG85)/12)))</f>
        <v>16.076409187499998</v>
      </c>
      <c r="BH86" s="115">
        <f>IF(OR(BH84=0,BH84=4),0,CHOOSE(BH84,Rollover!$I$12,Rollover!$V$12,Rollover!$AI$12)*CHOOSE(BH84,Rollover!$O$12,Rollover!$AB$12,Rollover!$AO$12)*(1+CHOOSE(BH84,Rollover!$P$12,Rollover!$AC$12,Rollover!$AP$12))^(INT(MAX(0,BH85)/12))+(1-CHOOSE(BH84,Rollover!$I$12,Rollover!$V$12,Rollover!$AI$12))*CHOOSE(BH84,Rollover!$N$12,Rollover!$AA$12,Rollover!$AN$12)*(1+Assumptions!$C$25)^(INT(MAX(0,BH85)/12)))</f>
        <v>16.076409187499998</v>
      </c>
      <c r="BI86" s="115">
        <f>IF(OR(BI84=0,BI84=4),0,CHOOSE(BI84,Rollover!$I$12,Rollover!$V$12,Rollover!$AI$12)*CHOOSE(BI84,Rollover!$O$12,Rollover!$AB$12,Rollover!$AO$12)*(1+CHOOSE(BI84,Rollover!$P$12,Rollover!$AC$12,Rollover!$AP$12))^(INT(MAX(0,BI85)/12))+(1-CHOOSE(BI84,Rollover!$I$12,Rollover!$V$12,Rollover!$AI$12))*CHOOSE(BI84,Rollover!$N$12,Rollover!$AA$12,Rollover!$AN$12)*(1+Assumptions!$C$25)^(INT(MAX(0,BI85)/12)))</f>
        <v>16.076409187499998</v>
      </c>
      <c r="BJ86" s="115">
        <f>IF(OR(BJ84=0,BJ84=4),0,CHOOSE(BJ84,Rollover!$I$12,Rollover!$V$12,Rollover!$AI$12)*CHOOSE(BJ84,Rollover!$O$12,Rollover!$AB$12,Rollover!$AO$12)*(1+CHOOSE(BJ84,Rollover!$P$12,Rollover!$AC$12,Rollover!$AP$12))^(INT(MAX(0,BJ85)/12))+(1-CHOOSE(BJ84,Rollover!$I$12,Rollover!$V$12,Rollover!$AI$12))*CHOOSE(BJ84,Rollover!$N$12,Rollover!$AA$12,Rollover!$AN$12)*(1+Assumptions!$C$25)^(INT(MAX(0,BJ85)/12)))</f>
        <v>16.639083509062495</v>
      </c>
      <c r="BK86" s="115">
        <f>IF(OR(BK84=0,BK84=4),0,CHOOSE(BK84,Rollover!$I$12,Rollover!$V$12,Rollover!$AI$12)*CHOOSE(BK84,Rollover!$O$12,Rollover!$AB$12,Rollover!$AO$12)*(1+CHOOSE(BK84,Rollover!$P$12,Rollover!$AC$12,Rollover!$AP$12))^(INT(MAX(0,BK85)/12))+(1-CHOOSE(BK84,Rollover!$I$12,Rollover!$V$12,Rollover!$AI$12))*CHOOSE(BK84,Rollover!$N$12,Rollover!$AA$12,Rollover!$AN$12)*(1+Assumptions!$C$25)^(INT(MAX(0,BK85)/12)))</f>
        <v>16.639083509062495</v>
      </c>
      <c r="BL86" s="115">
        <f>IF(OR(BL84=0,BL84=4),0,CHOOSE(BL84,Rollover!$I$12,Rollover!$V$12,Rollover!$AI$12)*CHOOSE(BL84,Rollover!$O$12,Rollover!$AB$12,Rollover!$AO$12)*(1+CHOOSE(BL84,Rollover!$P$12,Rollover!$AC$12,Rollover!$AP$12))^(INT(MAX(0,BL85)/12))+(1-CHOOSE(BL84,Rollover!$I$12,Rollover!$V$12,Rollover!$AI$12))*CHOOSE(BL84,Rollover!$N$12,Rollover!$AA$12,Rollover!$AN$12)*(1+Assumptions!$C$25)^(INT(MAX(0,BL85)/12)))</f>
        <v>16.639083509062495</v>
      </c>
      <c r="BM86" s="115">
        <f>IF(OR(BM84=0,BM84=4),0,CHOOSE(BM84,Rollover!$I$12,Rollover!$V$12,Rollover!$AI$12)*CHOOSE(BM84,Rollover!$O$12,Rollover!$AB$12,Rollover!$AO$12)*(1+CHOOSE(BM84,Rollover!$P$12,Rollover!$AC$12,Rollover!$AP$12))^(INT(MAX(0,BM85)/12))+(1-CHOOSE(BM84,Rollover!$I$12,Rollover!$V$12,Rollover!$AI$12))*CHOOSE(BM84,Rollover!$N$12,Rollover!$AA$12,Rollover!$AN$12)*(1+Assumptions!$C$25)^(INT(MAX(0,BM85)/12)))</f>
        <v>16.639083509062495</v>
      </c>
      <c r="BN86" s="115">
        <f>IF(OR(BN84=0,BN84=4),0,CHOOSE(BN84,Rollover!$I$12,Rollover!$V$12,Rollover!$AI$12)*CHOOSE(BN84,Rollover!$O$12,Rollover!$AB$12,Rollover!$AO$12)*(1+CHOOSE(BN84,Rollover!$P$12,Rollover!$AC$12,Rollover!$AP$12))^(INT(MAX(0,BN85)/12))+(1-CHOOSE(BN84,Rollover!$I$12,Rollover!$V$12,Rollover!$AI$12))*CHOOSE(BN84,Rollover!$N$12,Rollover!$AA$12,Rollover!$AN$12)*(1+Assumptions!$C$25)^(INT(MAX(0,BN85)/12)))</f>
        <v>16.639083509062495</v>
      </c>
      <c r="BO86" s="115">
        <f>IF(OR(BO84=0,BO84=4),0,CHOOSE(BO84,Rollover!$I$12,Rollover!$V$12,Rollover!$AI$12)*CHOOSE(BO84,Rollover!$O$12,Rollover!$AB$12,Rollover!$AO$12)*(1+CHOOSE(BO84,Rollover!$P$12,Rollover!$AC$12,Rollover!$AP$12))^(INT(MAX(0,BO85)/12))+(1-CHOOSE(BO84,Rollover!$I$12,Rollover!$V$12,Rollover!$AI$12))*CHOOSE(BO84,Rollover!$N$12,Rollover!$AA$12,Rollover!$AN$12)*(1+Assumptions!$C$25)^(INT(MAX(0,BO85)/12)))</f>
        <v>16.639083509062495</v>
      </c>
      <c r="BP86" s="115">
        <f>IF(OR(BP84=0,BP84=4),0,CHOOSE(BP84,Rollover!$I$12,Rollover!$V$12,Rollover!$AI$12)*CHOOSE(BP84,Rollover!$O$12,Rollover!$AB$12,Rollover!$AO$12)*(1+CHOOSE(BP84,Rollover!$P$12,Rollover!$AC$12,Rollover!$AP$12))^(INT(MAX(0,BP85)/12))+(1-CHOOSE(BP84,Rollover!$I$12,Rollover!$V$12,Rollover!$AI$12))*CHOOSE(BP84,Rollover!$N$12,Rollover!$AA$12,Rollover!$AN$12)*(1+Assumptions!$C$25)^(INT(MAX(0,BP85)/12)))</f>
        <v>16.639083509062495</v>
      </c>
      <c r="BQ86" s="115">
        <f>IF(OR(BQ84=0,BQ84=4),0,CHOOSE(BQ84,Rollover!$I$12,Rollover!$V$12,Rollover!$AI$12)*CHOOSE(BQ84,Rollover!$O$12,Rollover!$AB$12,Rollover!$AO$12)*(1+CHOOSE(BQ84,Rollover!$P$12,Rollover!$AC$12,Rollover!$AP$12))^(INT(MAX(0,BQ85)/12))+(1-CHOOSE(BQ84,Rollover!$I$12,Rollover!$V$12,Rollover!$AI$12))*CHOOSE(BQ84,Rollover!$N$12,Rollover!$AA$12,Rollover!$AN$12)*(1+Assumptions!$C$25)^(INT(MAX(0,BQ85)/12)))</f>
        <v>16.639083509062495</v>
      </c>
      <c r="BR86" s="115">
        <f>IF(OR(BR84=0,BR84=4),0,CHOOSE(BR84,Rollover!$I$12,Rollover!$V$12,Rollover!$AI$12)*CHOOSE(BR84,Rollover!$O$12,Rollover!$AB$12,Rollover!$AO$12)*(1+CHOOSE(BR84,Rollover!$P$12,Rollover!$AC$12,Rollover!$AP$12))^(INT(MAX(0,BR85)/12))+(1-CHOOSE(BR84,Rollover!$I$12,Rollover!$V$12,Rollover!$AI$12))*CHOOSE(BR84,Rollover!$N$12,Rollover!$AA$12,Rollover!$AN$12)*(1+Assumptions!$C$25)^(INT(MAX(0,BR85)/12)))</f>
        <v>16.639083509062495</v>
      </c>
      <c r="BS86" s="115">
        <f>IF(OR(BS84=0,BS84=4),0,CHOOSE(BS84,Rollover!$I$12,Rollover!$V$12,Rollover!$AI$12)*CHOOSE(BS84,Rollover!$O$12,Rollover!$AB$12,Rollover!$AO$12)*(1+CHOOSE(BS84,Rollover!$P$12,Rollover!$AC$12,Rollover!$AP$12))^(INT(MAX(0,BS85)/12))+(1-CHOOSE(BS84,Rollover!$I$12,Rollover!$V$12,Rollover!$AI$12))*CHOOSE(BS84,Rollover!$N$12,Rollover!$AA$12,Rollover!$AN$12)*(1+Assumptions!$C$25)^(INT(MAX(0,BS85)/12)))</f>
        <v>16.639083509062495</v>
      </c>
      <c r="BT86" s="115">
        <f>IF(OR(BT84=0,BT84=4),0,CHOOSE(BT84,Rollover!$I$12,Rollover!$V$12,Rollover!$AI$12)*CHOOSE(BT84,Rollover!$O$12,Rollover!$AB$12,Rollover!$AO$12)*(1+CHOOSE(BT84,Rollover!$P$12,Rollover!$AC$12,Rollover!$AP$12))^(INT(MAX(0,BT85)/12))+(1-CHOOSE(BT84,Rollover!$I$12,Rollover!$V$12,Rollover!$AI$12))*CHOOSE(BT84,Rollover!$N$12,Rollover!$AA$12,Rollover!$AN$12)*(1+Assumptions!$C$25)^(INT(MAX(0,BT85)/12)))</f>
        <v>16.639083509062495</v>
      </c>
      <c r="BU86" s="115">
        <f>IF(OR(BU84=0,BU84=4),0,CHOOSE(BU84,Rollover!$I$12,Rollover!$V$12,Rollover!$AI$12)*CHOOSE(BU84,Rollover!$O$12,Rollover!$AB$12,Rollover!$AO$12)*(1+CHOOSE(BU84,Rollover!$P$12,Rollover!$AC$12,Rollover!$AP$12))^(INT(MAX(0,BU85)/12))+(1-CHOOSE(BU84,Rollover!$I$12,Rollover!$V$12,Rollover!$AI$12))*CHOOSE(BU84,Rollover!$N$12,Rollover!$AA$12,Rollover!$AN$12)*(1+Assumptions!$C$25)^(INT(MAX(0,BU85)/12)))</f>
        <v>16.639083509062495</v>
      </c>
      <c r="BV86" s="115">
        <f>IF(OR(BV84=0,BV84=4),0,CHOOSE(BV84,Rollover!$I$12,Rollover!$V$12,Rollover!$AI$12)*CHOOSE(BV84,Rollover!$O$12,Rollover!$AB$12,Rollover!$AO$12)*(1+CHOOSE(BV84,Rollover!$P$12,Rollover!$AC$12,Rollover!$AP$12))^(INT(MAX(0,BV85)/12))+(1-CHOOSE(BV84,Rollover!$I$12,Rollover!$V$12,Rollover!$AI$12))*CHOOSE(BV84,Rollover!$N$12,Rollover!$AA$12,Rollover!$AN$12)*(1+Assumptions!$C$25)^(INT(MAX(0,BV85)/12)))</f>
        <v>16.80947407735</v>
      </c>
      <c r="BW86" s="115">
        <f>IF(OR(BW84=0,BW84=4),0,CHOOSE(BW84,Rollover!$I$12,Rollover!$V$12,Rollover!$AI$12)*CHOOSE(BW84,Rollover!$O$12,Rollover!$AB$12,Rollover!$AO$12)*(1+CHOOSE(BW84,Rollover!$P$12,Rollover!$AC$12,Rollover!$AP$12))^(INT(MAX(0,BW85)/12))+(1-CHOOSE(BW84,Rollover!$I$12,Rollover!$V$12,Rollover!$AI$12))*CHOOSE(BW84,Rollover!$N$12,Rollover!$AA$12,Rollover!$AN$12)*(1+Assumptions!$C$25)^(INT(MAX(0,BW85)/12)))</f>
        <v>16.80947407735</v>
      </c>
      <c r="BX86" s="115">
        <f>IF(OR(BX84=0,BX84=4),0,CHOOSE(BX84,Rollover!$I$12,Rollover!$V$12,Rollover!$AI$12)*CHOOSE(BX84,Rollover!$O$12,Rollover!$AB$12,Rollover!$AO$12)*(1+CHOOSE(BX84,Rollover!$P$12,Rollover!$AC$12,Rollover!$AP$12))^(INT(MAX(0,BX85)/12))+(1-CHOOSE(BX84,Rollover!$I$12,Rollover!$V$12,Rollover!$AI$12))*CHOOSE(BX84,Rollover!$N$12,Rollover!$AA$12,Rollover!$AN$12)*(1+Assumptions!$C$25)^(INT(MAX(0,BX85)/12)))</f>
        <v>16.80947407735</v>
      </c>
      <c r="BY86" s="115">
        <f>IF(OR(BY84=0,BY84=4),0,CHOOSE(BY84,Rollover!$I$12,Rollover!$V$12,Rollover!$AI$12)*CHOOSE(BY84,Rollover!$O$12,Rollover!$AB$12,Rollover!$AO$12)*(1+CHOOSE(BY84,Rollover!$P$12,Rollover!$AC$12,Rollover!$AP$12))^(INT(MAX(0,BY85)/12))+(1-CHOOSE(BY84,Rollover!$I$12,Rollover!$V$12,Rollover!$AI$12))*CHOOSE(BY84,Rollover!$N$12,Rollover!$AA$12,Rollover!$AN$12)*(1+Assumptions!$C$25)^(INT(MAX(0,BY85)/12)))</f>
        <v>16.80947407735</v>
      </c>
      <c r="BZ86" s="115">
        <f>IF(OR(BZ84=0,BZ84=4),0,CHOOSE(BZ84,Rollover!$I$12,Rollover!$V$12,Rollover!$AI$12)*CHOOSE(BZ84,Rollover!$O$12,Rollover!$AB$12,Rollover!$AO$12)*(1+CHOOSE(BZ84,Rollover!$P$12,Rollover!$AC$12,Rollover!$AP$12))^(INT(MAX(0,BZ85)/12))+(1-CHOOSE(BZ84,Rollover!$I$12,Rollover!$V$12,Rollover!$AI$12))*CHOOSE(BZ84,Rollover!$N$12,Rollover!$AA$12,Rollover!$AN$12)*(1+Assumptions!$C$25)^(INT(MAX(0,BZ85)/12)))</f>
        <v>16.80947407735</v>
      </c>
      <c r="CA86" s="115">
        <f>IF(OR(CA84=0,CA84=4),0,CHOOSE(CA84,Rollover!$I$12,Rollover!$V$12,Rollover!$AI$12)*CHOOSE(CA84,Rollover!$O$12,Rollover!$AB$12,Rollover!$AO$12)*(1+CHOOSE(CA84,Rollover!$P$12,Rollover!$AC$12,Rollover!$AP$12))^(INT(MAX(0,CA85)/12))+(1-CHOOSE(CA84,Rollover!$I$12,Rollover!$V$12,Rollover!$AI$12))*CHOOSE(CA84,Rollover!$N$12,Rollover!$AA$12,Rollover!$AN$12)*(1+Assumptions!$C$25)^(INT(MAX(0,CA85)/12)))</f>
        <v>16.80947407735</v>
      </c>
      <c r="CB86" s="115">
        <f>IF(OR(CB84=0,CB84=4),0,CHOOSE(CB84,Rollover!$I$12,Rollover!$V$12,Rollover!$AI$12)*CHOOSE(CB84,Rollover!$O$12,Rollover!$AB$12,Rollover!$AO$12)*(1+CHOOSE(CB84,Rollover!$P$12,Rollover!$AC$12,Rollover!$AP$12))^(INT(MAX(0,CB85)/12))+(1-CHOOSE(CB84,Rollover!$I$12,Rollover!$V$12,Rollover!$AI$12))*CHOOSE(CB84,Rollover!$N$12,Rollover!$AA$12,Rollover!$AN$12)*(1+Assumptions!$C$25)^(INT(MAX(0,CB85)/12)))</f>
        <v>16.80947407735</v>
      </c>
      <c r="CC86" s="115">
        <f>IF(OR(CC84=0,CC84=4),0,CHOOSE(CC84,Rollover!$I$12,Rollover!$V$12,Rollover!$AI$12)*CHOOSE(CC84,Rollover!$O$12,Rollover!$AB$12,Rollover!$AO$12)*(1+CHOOSE(CC84,Rollover!$P$12,Rollover!$AC$12,Rollover!$AP$12))^(INT(MAX(0,CC85)/12))+(1-CHOOSE(CC84,Rollover!$I$12,Rollover!$V$12,Rollover!$AI$12))*CHOOSE(CC84,Rollover!$N$12,Rollover!$AA$12,Rollover!$AN$12)*(1+Assumptions!$C$25)^(INT(MAX(0,CC85)/12)))</f>
        <v>16.80947407735</v>
      </c>
      <c r="CD86" s="115">
        <f>IF(OR(CD84=0,CD84=4),0,CHOOSE(CD84,Rollover!$I$12,Rollover!$V$12,Rollover!$AI$12)*CHOOSE(CD84,Rollover!$O$12,Rollover!$AB$12,Rollover!$AO$12)*(1+CHOOSE(CD84,Rollover!$P$12,Rollover!$AC$12,Rollover!$AP$12))^(INT(MAX(0,CD85)/12))+(1-CHOOSE(CD84,Rollover!$I$12,Rollover!$V$12,Rollover!$AI$12))*CHOOSE(CD84,Rollover!$N$12,Rollover!$AA$12,Rollover!$AN$12)*(1+Assumptions!$C$25)^(INT(MAX(0,CD85)/12)))</f>
        <v>16.80947407735</v>
      </c>
      <c r="CE86" s="115">
        <f>IF(OR(CE84=0,CE84=4),0,CHOOSE(CE84,Rollover!$I$12,Rollover!$V$12,Rollover!$AI$12)*CHOOSE(CE84,Rollover!$O$12,Rollover!$AB$12,Rollover!$AO$12)*(1+CHOOSE(CE84,Rollover!$P$12,Rollover!$AC$12,Rollover!$AP$12))^(INT(MAX(0,CE85)/12))+(1-CHOOSE(CE84,Rollover!$I$12,Rollover!$V$12,Rollover!$AI$12))*CHOOSE(CE84,Rollover!$N$12,Rollover!$AA$12,Rollover!$AN$12)*(1+Assumptions!$C$25)^(INT(MAX(0,CE85)/12)))</f>
        <v>16.80947407735</v>
      </c>
      <c r="CF86" s="115">
        <f>IF(OR(CF84=0,CF84=4),0,CHOOSE(CF84,Rollover!$I$12,Rollover!$V$12,Rollover!$AI$12)*CHOOSE(CF84,Rollover!$O$12,Rollover!$AB$12,Rollover!$AO$12)*(1+CHOOSE(CF84,Rollover!$P$12,Rollover!$AC$12,Rollover!$AP$12))^(INT(MAX(0,CF85)/12))+(1-CHOOSE(CF84,Rollover!$I$12,Rollover!$V$12,Rollover!$AI$12))*CHOOSE(CF84,Rollover!$N$12,Rollover!$AA$12,Rollover!$AN$12)*(1+Assumptions!$C$25)^(INT(MAX(0,CF85)/12)))</f>
        <v>16.80947407735</v>
      </c>
      <c r="CG86" s="115">
        <f>IF(OR(CG84=0,CG84=4),0,CHOOSE(CG84,Rollover!$I$12,Rollover!$V$12,Rollover!$AI$12)*CHOOSE(CG84,Rollover!$O$12,Rollover!$AB$12,Rollover!$AO$12)*(1+CHOOSE(CG84,Rollover!$P$12,Rollover!$AC$12,Rollover!$AP$12))^(INT(MAX(0,CG85)/12))+(1-CHOOSE(CG84,Rollover!$I$12,Rollover!$V$12,Rollover!$AI$12))*CHOOSE(CG84,Rollover!$N$12,Rollover!$AA$12,Rollover!$AN$12)*(1+Assumptions!$C$25)^(INT(MAX(0,CG85)/12)))</f>
        <v>16.80947407735</v>
      </c>
      <c r="CH86" s="115">
        <f>IF(OR(CH84=0,CH84=4),0,CHOOSE(CH84,Rollover!$I$12,Rollover!$V$12,Rollover!$AI$12)*CHOOSE(CH84,Rollover!$O$12,Rollover!$AB$12,Rollover!$AO$12)*(1+CHOOSE(CH84,Rollover!$P$12,Rollover!$AC$12,Rollover!$AP$12))^(INT(MAX(0,CH85)/12))+(1-CHOOSE(CH84,Rollover!$I$12,Rollover!$V$12,Rollover!$AI$12))*CHOOSE(CH84,Rollover!$N$12,Rollover!$AA$12,Rollover!$AN$12)*(1+Assumptions!$C$25)^(INT(MAX(0,CH85)/12)))</f>
        <v>16.80947407735</v>
      </c>
      <c r="CI86" s="115">
        <f>IF(OR(CI84=0,CI84=4),0,CHOOSE(CI84,Rollover!$I$12,Rollover!$V$12,Rollover!$AI$12)*CHOOSE(CI84,Rollover!$O$12,Rollover!$AB$12,Rollover!$AO$12)*(1+CHOOSE(CI84,Rollover!$P$12,Rollover!$AC$12,Rollover!$AP$12))^(INT(MAX(0,CI85)/12))+(1-CHOOSE(CI84,Rollover!$I$12,Rollover!$V$12,Rollover!$AI$12))*CHOOSE(CI84,Rollover!$N$12,Rollover!$AA$12,Rollover!$AN$12)*(1+Assumptions!$C$25)^(INT(MAX(0,CI85)/12)))</f>
        <v>16.80947407735</v>
      </c>
      <c r="CJ86" s="115">
        <f>IF(OR(CJ84=0,CJ84=4),0,CHOOSE(CJ84,Rollover!$I$12,Rollover!$V$12,Rollover!$AI$12)*CHOOSE(CJ84,Rollover!$O$12,Rollover!$AB$12,Rollover!$AO$12)*(1+CHOOSE(CJ84,Rollover!$P$12,Rollover!$AC$12,Rollover!$AP$12))^(INT(MAX(0,CJ85)/12))+(1-CHOOSE(CJ84,Rollover!$I$12,Rollover!$V$12,Rollover!$AI$12))*CHOOSE(CJ84,Rollover!$N$12,Rollover!$AA$12,Rollover!$AN$12)*(1+Assumptions!$C$25)^(INT(MAX(0,CJ85)/12)))</f>
        <v>17.397805670057245</v>
      </c>
      <c r="CK86" s="115">
        <f>IF(OR(CK84=0,CK84=4),0,CHOOSE(CK84,Rollover!$I$12,Rollover!$V$12,Rollover!$AI$12)*CHOOSE(CK84,Rollover!$O$12,Rollover!$AB$12,Rollover!$AO$12)*(1+CHOOSE(CK84,Rollover!$P$12,Rollover!$AC$12,Rollover!$AP$12))^(INT(MAX(0,CK85)/12))+(1-CHOOSE(CK84,Rollover!$I$12,Rollover!$V$12,Rollover!$AI$12))*CHOOSE(CK84,Rollover!$N$12,Rollover!$AA$12,Rollover!$AN$12)*(1+Assumptions!$C$25)^(INT(MAX(0,CK85)/12)))</f>
        <v>17.397805670057245</v>
      </c>
      <c r="CL86" s="115">
        <f>IF(OR(CL84=0,CL84=4),0,CHOOSE(CL84,Rollover!$I$12,Rollover!$V$12,Rollover!$AI$12)*CHOOSE(CL84,Rollover!$O$12,Rollover!$AB$12,Rollover!$AO$12)*(1+CHOOSE(CL84,Rollover!$P$12,Rollover!$AC$12,Rollover!$AP$12))^(INT(MAX(0,CL85)/12))+(1-CHOOSE(CL84,Rollover!$I$12,Rollover!$V$12,Rollover!$AI$12))*CHOOSE(CL84,Rollover!$N$12,Rollover!$AA$12,Rollover!$AN$12)*(1+Assumptions!$C$25)^(INT(MAX(0,CL85)/12)))</f>
        <v>17.397805670057245</v>
      </c>
      <c r="CM86" s="115">
        <f>IF(OR(CM84=0,CM84=4),0,CHOOSE(CM84,Rollover!$I$12,Rollover!$V$12,Rollover!$AI$12)*CHOOSE(CM84,Rollover!$O$12,Rollover!$AB$12,Rollover!$AO$12)*(1+CHOOSE(CM84,Rollover!$P$12,Rollover!$AC$12,Rollover!$AP$12))^(INT(MAX(0,CM85)/12))+(1-CHOOSE(CM84,Rollover!$I$12,Rollover!$V$12,Rollover!$AI$12))*CHOOSE(CM84,Rollover!$N$12,Rollover!$AA$12,Rollover!$AN$12)*(1+Assumptions!$C$25)^(INT(MAX(0,CM85)/12)))</f>
        <v>17.397805670057245</v>
      </c>
      <c r="CN86" s="115">
        <f>IF(OR(CN84=0,CN84=4),0,CHOOSE(CN84,Rollover!$I$12,Rollover!$V$12,Rollover!$AI$12)*CHOOSE(CN84,Rollover!$O$12,Rollover!$AB$12,Rollover!$AO$12)*(1+CHOOSE(CN84,Rollover!$P$12,Rollover!$AC$12,Rollover!$AP$12))^(INT(MAX(0,CN85)/12))+(1-CHOOSE(CN84,Rollover!$I$12,Rollover!$V$12,Rollover!$AI$12))*CHOOSE(CN84,Rollover!$N$12,Rollover!$AA$12,Rollover!$AN$12)*(1+Assumptions!$C$25)^(INT(MAX(0,CN85)/12)))</f>
        <v>17.397805670057245</v>
      </c>
      <c r="CO86" s="115">
        <f>IF(OR(CO84=0,CO84=4),0,CHOOSE(CO84,Rollover!$I$12,Rollover!$V$12,Rollover!$AI$12)*CHOOSE(CO84,Rollover!$O$12,Rollover!$AB$12,Rollover!$AO$12)*(1+CHOOSE(CO84,Rollover!$P$12,Rollover!$AC$12,Rollover!$AP$12))^(INT(MAX(0,CO85)/12))+(1-CHOOSE(CO84,Rollover!$I$12,Rollover!$V$12,Rollover!$AI$12))*CHOOSE(CO84,Rollover!$N$12,Rollover!$AA$12,Rollover!$AN$12)*(1+Assumptions!$C$25)^(INT(MAX(0,CO85)/12)))</f>
        <v>17.397805670057245</v>
      </c>
      <c r="CP86" s="115">
        <f>IF(OR(CP84=0,CP84=4),0,CHOOSE(CP84,Rollover!$I$12,Rollover!$V$12,Rollover!$AI$12)*CHOOSE(CP84,Rollover!$O$12,Rollover!$AB$12,Rollover!$AO$12)*(1+CHOOSE(CP84,Rollover!$P$12,Rollover!$AC$12,Rollover!$AP$12))^(INT(MAX(0,CP85)/12))+(1-CHOOSE(CP84,Rollover!$I$12,Rollover!$V$12,Rollover!$AI$12))*CHOOSE(CP84,Rollover!$N$12,Rollover!$AA$12,Rollover!$AN$12)*(1+Assumptions!$C$25)^(INT(MAX(0,CP85)/12)))</f>
        <v>17.397805670057245</v>
      </c>
      <c r="CQ86" s="115">
        <f>IF(OR(CQ84=0,CQ84=4),0,CHOOSE(CQ84,Rollover!$I$12,Rollover!$V$12,Rollover!$AI$12)*CHOOSE(CQ84,Rollover!$O$12,Rollover!$AB$12,Rollover!$AO$12)*(1+CHOOSE(CQ84,Rollover!$P$12,Rollover!$AC$12,Rollover!$AP$12))^(INT(MAX(0,CQ85)/12))+(1-CHOOSE(CQ84,Rollover!$I$12,Rollover!$V$12,Rollover!$AI$12))*CHOOSE(CQ84,Rollover!$N$12,Rollover!$AA$12,Rollover!$AN$12)*(1+Assumptions!$C$25)^(INT(MAX(0,CQ85)/12)))</f>
        <v>17.397805670057245</v>
      </c>
      <c r="CR86" s="115">
        <f>IF(OR(CR84=0,CR84=4),0,CHOOSE(CR84,Rollover!$I$12,Rollover!$V$12,Rollover!$AI$12)*CHOOSE(CR84,Rollover!$O$12,Rollover!$AB$12,Rollover!$AO$12)*(1+CHOOSE(CR84,Rollover!$P$12,Rollover!$AC$12,Rollover!$AP$12))^(INT(MAX(0,CR85)/12))+(1-CHOOSE(CR84,Rollover!$I$12,Rollover!$V$12,Rollover!$AI$12))*CHOOSE(CR84,Rollover!$N$12,Rollover!$AA$12,Rollover!$AN$12)*(1+Assumptions!$C$25)^(INT(MAX(0,CR85)/12)))</f>
        <v>17.397805670057245</v>
      </c>
      <c r="CS86" s="115">
        <f>IF(OR(CS84=0,CS84=4),0,CHOOSE(CS84,Rollover!$I$12,Rollover!$V$12,Rollover!$AI$12)*CHOOSE(CS84,Rollover!$O$12,Rollover!$AB$12,Rollover!$AO$12)*(1+CHOOSE(CS84,Rollover!$P$12,Rollover!$AC$12,Rollover!$AP$12))^(INT(MAX(0,CS85)/12))+(1-CHOOSE(CS84,Rollover!$I$12,Rollover!$V$12,Rollover!$AI$12))*CHOOSE(CS84,Rollover!$N$12,Rollover!$AA$12,Rollover!$AN$12)*(1+Assumptions!$C$25)^(INT(MAX(0,CS85)/12)))</f>
        <v>17.397805670057245</v>
      </c>
      <c r="CT86" s="115">
        <f>IF(OR(CT84=0,CT84=4),0,CHOOSE(CT84,Rollover!$I$12,Rollover!$V$12,Rollover!$AI$12)*CHOOSE(CT84,Rollover!$O$12,Rollover!$AB$12,Rollover!$AO$12)*(1+CHOOSE(CT84,Rollover!$P$12,Rollover!$AC$12,Rollover!$AP$12))^(INT(MAX(0,CT85)/12))+(1-CHOOSE(CT84,Rollover!$I$12,Rollover!$V$12,Rollover!$AI$12))*CHOOSE(CT84,Rollover!$N$12,Rollover!$AA$12,Rollover!$AN$12)*(1+Assumptions!$C$25)^(INT(MAX(0,CT85)/12)))</f>
        <v>17.397805670057245</v>
      </c>
      <c r="CU86" s="115">
        <f>IF(OR(CU84=0,CU84=4),0,CHOOSE(CU84,Rollover!$I$12,Rollover!$V$12,Rollover!$AI$12)*CHOOSE(CU84,Rollover!$O$12,Rollover!$AB$12,Rollover!$AO$12)*(1+CHOOSE(CU84,Rollover!$P$12,Rollover!$AC$12,Rollover!$AP$12))^(INT(MAX(0,CU85)/12))+(1-CHOOSE(CU84,Rollover!$I$12,Rollover!$V$12,Rollover!$AI$12))*CHOOSE(CU84,Rollover!$N$12,Rollover!$AA$12,Rollover!$AN$12)*(1+Assumptions!$C$25)^(INT(MAX(0,CU85)/12)))</f>
        <v>17.397805670057245</v>
      </c>
      <c r="CV86" s="115">
        <f>IF(OR(CV84=0,CV84=4),0,CHOOSE(CV84,Rollover!$I$12,Rollover!$V$12,Rollover!$AI$12)*CHOOSE(CV84,Rollover!$O$12,Rollover!$AB$12,Rollover!$AO$12)*(1+CHOOSE(CV84,Rollover!$P$12,Rollover!$AC$12,Rollover!$AP$12))^(INT(MAX(0,CV85)/12))+(1-CHOOSE(CV84,Rollover!$I$12,Rollover!$V$12,Rollover!$AI$12))*CHOOSE(CV84,Rollover!$N$12,Rollover!$AA$12,Rollover!$AN$12)*(1+Assumptions!$C$25)^(INT(MAX(0,CV85)/12)))</f>
        <v>18.00672886850925</v>
      </c>
      <c r="CW86" s="115">
        <f>IF(OR(CW84=0,CW84=4),0,CHOOSE(CW84,Rollover!$I$12,Rollover!$V$12,Rollover!$AI$12)*CHOOSE(CW84,Rollover!$O$12,Rollover!$AB$12,Rollover!$AO$12)*(1+CHOOSE(CW84,Rollover!$P$12,Rollover!$AC$12,Rollover!$AP$12))^(INT(MAX(0,CW85)/12))+(1-CHOOSE(CW84,Rollover!$I$12,Rollover!$V$12,Rollover!$AI$12))*CHOOSE(CW84,Rollover!$N$12,Rollover!$AA$12,Rollover!$AN$12)*(1+Assumptions!$C$25)^(INT(MAX(0,CW85)/12)))</f>
        <v>18.00672886850925</v>
      </c>
      <c r="CX86" s="115">
        <f>IF(OR(CX84=0,CX84=4),0,CHOOSE(CX84,Rollover!$I$12,Rollover!$V$12,Rollover!$AI$12)*CHOOSE(CX84,Rollover!$O$12,Rollover!$AB$12,Rollover!$AO$12)*(1+CHOOSE(CX84,Rollover!$P$12,Rollover!$AC$12,Rollover!$AP$12))^(INT(MAX(0,CX85)/12))+(1-CHOOSE(CX84,Rollover!$I$12,Rollover!$V$12,Rollover!$AI$12))*CHOOSE(CX84,Rollover!$N$12,Rollover!$AA$12,Rollover!$AN$12)*(1+Assumptions!$C$25)^(INT(MAX(0,CX85)/12)))</f>
        <v>18.00672886850925</v>
      </c>
      <c r="CY86" s="115">
        <f>IF(OR(CY84=0,CY84=4),0,CHOOSE(CY84,Rollover!$I$12,Rollover!$V$12,Rollover!$AI$12)*CHOOSE(CY84,Rollover!$O$12,Rollover!$AB$12,Rollover!$AO$12)*(1+CHOOSE(CY84,Rollover!$P$12,Rollover!$AC$12,Rollover!$AP$12))^(INT(MAX(0,CY85)/12))+(1-CHOOSE(CY84,Rollover!$I$12,Rollover!$V$12,Rollover!$AI$12))*CHOOSE(CY84,Rollover!$N$12,Rollover!$AA$12,Rollover!$AN$12)*(1+Assumptions!$C$25)^(INT(MAX(0,CY85)/12)))</f>
        <v>18.00672886850925</v>
      </c>
      <c r="CZ86" s="115">
        <f>IF(OR(CZ84=0,CZ84=4),0,CHOOSE(CZ84,Rollover!$I$12,Rollover!$V$12,Rollover!$AI$12)*CHOOSE(CZ84,Rollover!$O$12,Rollover!$AB$12,Rollover!$AO$12)*(1+CHOOSE(CZ84,Rollover!$P$12,Rollover!$AC$12,Rollover!$AP$12))^(INT(MAX(0,CZ85)/12))+(1-CHOOSE(CZ84,Rollover!$I$12,Rollover!$V$12,Rollover!$AI$12))*CHOOSE(CZ84,Rollover!$N$12,Rollover!$AA$12,Rollover!$AN$12)*(1+Assumptions!$C$25)^(INT(MAX(0,CZ85)/12)))</f>
        <v>18.00672886850925</v>
      </c>
      <c r="DA86" s="115">
        <f>IF(OR(DA84=0,DA84=4),0,CHOOSE(DA84,Rollover!$I$12,Rollover!$V$12,Rollover!$AI$12)*CHOOSE(DA84,Rollover!$O$12,Rollover!$AB$12,Rollover!$AO$12)*(1+CHOOSE(DA84,Rollover!$P$12,Rollover!$AC$12,Rollover!$AP$12))^(INT(MAX(0,DA85)/12))+(1-CHOOSE(DA84,Rollover!$I$12,Rollover!$V$12,Rollover!$AI$12))*CHOOSE(DA84,Rollover!$N$12,Rollover!$AA$12,Rollover!$AN$12)*(1+Assumptions!$C$25)^(INT(MAX(0,DA85)/12)))</f>
        <v>18.00672886850925</v>
      </c>
      <c r="DB86" s="115">
        <f>IF(OR(DB84=0,DB84=4),0,CHOOSE(DB84,Rollover!$I$12,Rollover!$V$12,Rollover!$AI$12)*CHOOSE(DB84,Rollover!$O$12,Rollover!$AB$12,Rollover!$AO$12)*(1+CHOOSE(DB84,Rollover!$P$12,Rollover!$AC$12,Rollover!$AP$12))^(INT(MAX(0,DB85)/12))+(1-CHOOSE(DB84,Rollover!$I$12,Rollover!$V$12,Rollover!$AI$12))*CHOOSE(DB84,Rollover!$N$12,Rollover!$AA$12,Rollover!$AN$12)*(1+Assumptions!$C$25)^(INT(MAX(0,DB85)/12)))</f>
        <v>18.00672886850925</v>
      </c>
      <c r="DC86" s="115">
        <f>IF(OR(DC84=0,DC84=4),0,CHOOSE(DC84,Rollover!$I$12,Rollover!$V$12,Rollover!$AI$12)*CHOOSE(DC84,Rollover!$O$12,Rollover!$AB$12,Rollover!$AO$12)*(1+CHOOSE(DC84,Rollover!$P$12,Rollover!$AC$12,Rollover!$AP$12))^(INT(MAX(0,DC85)/12))+(1-CHOOSE(DC84,Rollover!$I$12,Rollover!$V$12,Rollover!$AI$12))*CHOOSE(DC84,Rollover!$N$12,Rollover!$AA$12,Rollover!$AN$12)*(1+Assumptions!$C$25)^(INT(MAX(0,DC85)/12)))</f>
        <v>18.00672886850925</v>
      </c>
      <c r="DD86" s="115">
        <f>IF(OR(DD84=0,DD84=4),0,CHOOSE(DD84,Rollover!$I$12,Rollover!$V$12,Rollover!$AI$12)*CHOOSE(DD84,Rollover!$O$12,Rollover!$AB$12,Rollover!$AO$12)*(1+CHOOSE(DD84,Rollover!$P$12,Rollover!$AC$12,Rollover!$AP$12))^(INT(MAX(0,DD85)/12))+(1-CHOOSE(DD84,Rollover!$I$12,Rollover!$V$12,Rollover!$AI$12))*CHOOSE(DD84,Rollover!$N$12,Rollover!$AA$12,Rollover!$AN$12)*(1+Assumptions!$C$25)^(INT(MAX(0,DD85)/12)))</f>
        <v>18.00672886850925</v>
      </c>
      <c r="DE86" s="115">
        <f>IF(OR(DE84=0,DE84=4),0,CHOOSE(DE84,Rollover!$I$12,Rollover!$V$12,Rollover!$AI$12)*CHOOSE(DE84,Rollover!$O$12,Rollover!$AB$12,Rollover!$AO$12)*(1+CHOOSE(DE84,Rollover!$P$12,Rollover!$AC$12,Rollover!$AP$12))^(INT(MAX(0,DE85)/12))+(1-CHOOSE(DE84,Rollover!$I$12,Rollover!$V$12,Rollover!$AI$12))*CHOOSE(DE84,Rollover!$N$12,Rollover!$AA$12,Rollover!$AN$12)*(1+Assumptions!$C$25)^(INT(MAX(0,DE85)/12)))</f>
        <v>18.00672886850925</v>
      </c>
      <c r="DF86" s="115">
        <f>IF(OR(DF84=0,DF84=4),0,CHOOSE(DF84,Rollover!$I$12,Rollover!$V$12,Rollover!$AI$12)*CHOOSE(DF84,Rollover!$O$12,Rollover!$AB$12,Rollover!$AO$12)*(1+CHOOSE(DF84,Rollover!$P$12,Rollover!$AC$12,Rollover!$AP$12))^(INT(MAX(0,DF85)/12))+(1-CHOOSE(DF84,Rollover!$I$12,Rollover!$V$12,Rollover!$AI$12))*CHOOSE(DF84,Rollover!$N$12,Rollover!$AA$12,Rollover!$AN$12)*(1+Assumptions!$C$25)^(INT(MAX(0,DF85)/12)))</f>
        <v>18.00672886850925</v>
      </c>
      <c r="DG86" s="115">
        <f>IF(OR(DG84=0,DG84=4),0,CHOOSE(DG84,Rollover!$I$12,Rollover!$V$12,Rollover!$AI$12)*CHOOSE(DG84,Rollover!$O$12,Rollover!$AB$12,Rollover!$AO$12)*(1+CHOOSE(DG84,Rollover!$P$12,Rollover!$AC$12,Rollover!$AP$12))^(INT(MAX(0,DG85)/12))+(1-CHOOSE(DG84,Rollover!$I$12,Rollover!$V$12,Rollover!$AI$12))*CHOOSE(DG84,Rollover!$N$12,Rollover!$AA$12,Rollover!$AN$12)*(1+Assumptions!$C$25)^(INT(MAX(0,DG85)/12)))</f>
        <v>18.00672886850925</v>
      </c>
      <c r="DH86" s="115">
        <f>IF(OR(DH84=0,DH84=4),0,CHOOSE(DH84,Rollover!$I$12,Rollover!$V$12,Rollover!$AI$12)*CHOOSE(DH84,Rollover!$O$12,Rollover!$AB$12,Rollover!$AO$12)*(1+CHOOSE(DH84,Rollover!$P$12,Rollover!$AC$12,Rollover!$AP$12))^(INT(MAX(0,DH85)/12))+(1-CHOOSE(DH84,Rollover!$I$12,Rollover!$V$12,Rollover!$AI$12))*CHOOSE(DH84,Rollover!$N$12,Rollover!$AA$12,Rollover!$AN$12)*(1+Assumptions!$C$25)^(INT(MAX(0,DH85)/12)))</f>
        <v>18.636964378907074</v>
      </c>
      <c r="DI86" s="115">
        <f>IF(OR(DI84=0,DI84=4),0,CHOOSE(DI84,Rollover!$I$12,Rollover!$V$12,Rollover!$AI$12)*CHOOSE(DI84,Rollover!$O$12,Rollover!$AB$12,Rollover!$AO$12)*(1+CHOOSE(DI84,Rollover!$P$12,Rollover!$AC$12,Rollover!$AP$12))^(INT(MAX(0,DI85)/12))+(1-CHOOSE(DI84,Rollover!$I$12,Rollover!$V$12,Rollover!$AI$12))*CHOOSE(DI84,Rollover!$N$12,Rollover!$AA$12,Rollover!$AN$12)*(1+Assumptions!$C$25)^(INT(MAX(0,DI85)/12)))</f>
        <v>18.636964378907074</v>
      </c>
      <c r="DJ86" s="115">
        <f>IF(OR(DJ84=0,DJ84=4),0,CHOOSE(DJ84,Rollover!$I$12,Rollover!$V$12,Rollover!$AI$12)*CHOOSE(DJ84,Rollover!$O$12,Rollover!$AB$12,Rollover!$AO$12)*(1+CHOOSE(DJ84,Rollover!$P$12,Rollover!$AC$12,Rollover!$AP$12))^(INT(MAX(0,DJ85)/12))+(1-CHOOSE(DJ84,Rollover!$I$12,Rollover!$V$12,Rollover!$AI$12))*CHOOSE(DJ84,Rollover!$N$12,Rollover!$AA$12,Rollover!$AN$12)*(1+Assumptions!$C$25)^(INT(MAX(0,DJ85)/12)))</f>
        <v>18.636964378907074</v>
      </c>
      <c r="DK86" s="115">
        <f>IF(OR(DK84=0,DK84=4),0,CHOOSE(DK84,Rollover!$I$12,Rollover!$V$12,Rollover!$AI$12)*CHOOSE(DK84,Rollover!$O$12,Rollover!$AB$12,Rollover!$AO$12)*(1+CHOOSE(DK84,Rollover!$P$12,Rollover!$AC$12,Rollover!$AP$12))^(INT(MAX(0,DK85)/12))+(1-CHOOSE(DK84,Rollover!$I$12,Rollover!$V$12,Rollover!$AI$12))*CHOOSE(DK84,Rollover!$N$12,Rollover!$AA$12,Rollover!$AN$12)*(1+Assumptions!$C$25)^(INT(MAX(0,DK85)/12)))</f>
        <v>18.636964378907074</v>
      </c>
      <c r="DL86" s="115">
        <f>IF(OR(DL84=0,DL84=4),0,CHOOSE(DL84,Rollover!$I$12,Rollover!$V$12,Rollover!$AI$12)*CHOOSE(DL84,Rollover!$O$12,Rollover!$AB$12,Rollover!$AO$12)*(1+CHOOSE(DL84,Rollover!$P$12,Rollover!$AC$12,Rollover!$AP$12))^(INT(MAX(0,DL85)/12))+(1-CHOOSE(DL84,Rollover!$I$12,Rollover!$V$12,Rollover!$AI$12))*CHOOSE(DL84,Rollover!$N$12,Rollover!$AA$12,Rollover!$AN$12)*(1+Assumptions!$C$25)^(INT(MAX(0,DL85)/12)))</f>
        <v>18.636964378907074</v>
      </c>
      <c r="DM86" s="115">
        <f>IF(OR(DM84=0,DM84=4),0,CHOOSE(DM84,Rollover!$I$12,Rollover!$V$12,Rollover!$AI$12)*CHOOSE(DM84,Rollover!$O$12,Rollover!$AB$12,Rollover!$AO$12)*(1+CHOOSE(DM84,Rollover!$P$12,Rollover!$AC$12,Rollover!$AP$12))^(INT(MAX(0,DM85)/12))+(1-CHOOSE(DM84,Rollover!$I$12,Rollover!$V$12,Rollover!$AI$12))*CHOOSE(DM84,Rollover!$N$12,Rollover!$AA$12,Rollover!$AN$12)*(1+Assumptions!$C$25)^(INT(MAX(0,DM85)/12)))</f>
        <v>18.636964378907074</v>
      </c>
      <c r="DN86" s="115">
        <f>IF(OR(DN84=0,DN84=4),0,CHOOSE(DN84,Rollover!$I$12,Rollover!$V$12,Rollover!$AI$12)*CHOOSE(DN84,Rollover!$O$12,Rollover!$AB$12,Rollover!$AO$12)*(1+CHOOSE(DN84,Rollover!$P$12,Rollover!$AC$12,Rollover!$AP$12))^(INT(MAX(0,DN85)/12))+(1-CHOOSE(DN84,Rollover!$I$12,Rollover!$V$12,Rollover!$AI$12))*CHOOSE(DN84,Rollover!$N$12,Rollover!$AA$12,Rollover!$AN$12)*(1+Assumptions!$C$25)^(INT(MAX(0,DN85)/12)))</f>
        <v>18.636964378907074</v>
      </c>
      <c r="DO86" s="115">
        <f>IF(OR(DO84=0,DO84=4),0,CHOOSE(DO84,Rollover!$I$12,Rollover!$V$12,Rollover!$AI$12)*CHOOSE(DO84,Rollover!$O$12,Rollover!$AB$12,Rollover!$AO$12)*(1+CHOOSE(DO84,Rollover!$P$12,Rollover!$AC$12,Rollover!$AP$12))^(INT(MAX(0,DO85)/12))+(1-CHOOSE(DO84,Rollover!$I$12,Rollover!$V$12,Rollover!$AI$12))*CHOOSE(DO84,Rollover!$N$12,Rollover!$AA$12,Rollover!$AN$12)*(1+Assumptions!$C$25)^(INT(MAX(0,DO85)/12)))</f>
        <v>18.636964378907074</v>
      </c>
      <c r="DP86" s="115">
        <f>IF(OR(DP84=0,DP84=4),0,CHOOSE(DP84,Rollover!$I$12,Rollover!$V$12,Rollover!$AI$12)*CHOOSE(DP84,Rollover!$O$12,Rollover!$AB$12,Rollover!$AO$12)*(1+CHOOSE(DP84,Rollover!$P$12,Rollover!$AC$12,Rollover!$AP$12))^(INT(MAX(0,DP85)/12))+(1-CHOOSE(DP84,Rollover!$I$12,Rollover!$V$12,Rollover!$AI$12))*CHOOSE(DP84,Rollover!$N$12,Rollover!$AA$12,Rollover!$AN$12)*(1+Assumptions!$C$25)^(INT(MAX(0,DP85)/12)))</f>
        <v>18.636964378907074</v>
      </c>
      <c r="DQ86" s="115">
        <f>IF(OR(DQ84=0,DQ84=4),0,CHOOSE(DQ84,Rollover!$I$12,Rollover!$V$12,Rollover!$AI$12)*CHOOSE(DQ84,Rollover!$O$12,Rollover!$AB$12,Rollover!$AO$12)*(1+CHOOSE(DQ84,Rollover!$P$12,Rollover!$AC$12,Rollover!$AP$12))^(INT(MAX(0,DQ85)/12))+(1-CHOOSE(DQ84,Rollover!$I$12,Rollover!$V$12,Rollover!$AI$12))*CHOOSE(DQ84,Rollover!$N$12,Rollover!$AA$12,Rollover!$AN$12)*(1+Assumptions!$C$25)^(INT(MAX(0,DQ85)/12)))</f>
        <v>18.636964378907074</v>
      </c>
      <c r="DR86" s="115">
        <f>IF(OR(DR84=0,DR84=4),0,CHOOSE(DR84,Rollover!$I$12,Rollover!$V$12,Rollover!$AI$12)*CHOOSE(DR84,Rollover!$O$12,Rollover!$AB$12,Rollover!$AO$12)*(1+CHOOSE(DR84,Rollover!$P$12,Rollover!$AC$12,Rollover!$AP$12))^(INT(MAX(0,DR85)/12))+(1-CHOOSE(DR84,Rollover!$I$12,Rollover!$V$12,Rollover!$AI$12))*CHOOSE(DR84,Rollover!$N$12,Rollover!$AA$12,Rollover!$AN$12)*(1+Assumptions!$C$25)^(INT(MAX(0,DR85)/12)))</f>
        <v>18.636964378907074</v>
      </c>
      <c r="DS86" s="115">
        <f>IF(OR(DS84=0,DS84=4),0,CHOOSE(DS84,Rollover!$I$12,Rollover!$V$12,Rollover!$AI$12)*CHOOSE(DS84,Rollover!$O$12,Rollover!$AB$12,Rollover!$AO$12)*(1+CHOOSE(DS84,Rollover!$P$12,Rollover!$AC$12,Rollover!$AP$12))^(INT(MAX(0,DS85)/12))+(1-CHOOSE(DS84,Rollover!$I$12,Rollover!$V$12,Rollover!$AI$12))*CHOOSE(DS84,Rollover!$N$12,Rollover!$AA$12,Rollover!$AN$12)*(1+Assumptions!$C$25)^(INT(MAX(0,DS85)/12)))</f>
        <v>18.636964378907074</v>
      </c>
      <c r="DT86" s="115">
        <f>IF(OR(DT84=0,DT84=4),0,CHOOSE(DT84,Rollover!$I$12,Rollover!$V$12,Rollover!$AI$12)*CHOOSE(DT84,Rollover!$O$12,Rollover!$AB$12,Rollover!$AO$12)*(1+CHOOSE(DT84,Rollover!$P$12,Rollover!$AC$12,Rollover!$AP$12))^(INT(MAX(0,DT85)/12))+(1-CHOOSE(DT84,Rollover!$I$12,Rollover!$V$12,Rollover!$AI$12))*CHOOSE(DT84,Rollover!$N$12,Rollover!$AA$12,Rollover!$AN$12)*(1+Assumptions!$C$25)^(INT(MAX(0,DT85)/12)))</f>
        <v>19.28925813216882</v>
      </c>
      <c r="DU86" s="115">
        <f>IF(OR(DU84=0,DU84=4),0,CHOOSE(DU84,Rollover!$I$12,Rollover!$V$12,Rollover!$AI$12)*CHOOSE(DU84,Rollover!$O$12,Rollover!$AB$12,Rollover!$AO$12)*(1+CHOOSE(DU84,Rollover!$P$12,Rollover!$AC$12,Rollover!$AP$12))^(INT(MAX(0,DU85)/12))+(1-CHOOSE(DU84,Rollover!$I$12,Rollover!$V$12,Rollover!$AI$12))*CHOOSE(DU84,Rollover!$N$12,Rollover!$AA$12,Rollover!$AN$12)*(1+Assumptions!$C$25)^(INT(MAX(0,DU85)/12)))</f>
        <v>19.28925813216882</v>
      </c>
      <c r="DV86" s="115">
        <f>IF(OR(DV84=0,DV84=4),0,CHOOSE(DV84,Rollover!$I$12,Rollover!$V$12,Rollover!$AI$12)*CHOOSE(DV84,Rollover!$O$12,Rollover!$AB$12,Rollover!$AO$12)*(1+CHOOSE(DV84,Rollover!$P$12,Rollover!$AC$12,Rollover!$AP$12))^(INT(MAX(0,DV85)/12))+(1-CHOOSE(DV84,Rollover!$I$12,Rollover!$V$12,Rollover!$AI$12))*CHOOSE(DV84,Rollover!$N$12,Rollover!$AA$12,Rollover!$AN$12)*(1+Assumptions!$C$25)^(INT(MAX(0,DV85)/12)))</f>
        <v>19.28925813216882</v>
      </c>
      <c r="DW86" s="115">
        <f>IF(OR(DW84=0,DW84=4),0,CHOOSE(DW84,Rollover!$I$12,Rollover!$V$12,Rollover!$AI$12)*CHOOSE(DW84,Rollover!$O$12,Rollover!$AB$12,Rollover!$AO$12)*(1+CHOOSE(DW84,Rollover!$P$12,Rollover!$AC$12,Rollover!$AP$12))^(INT(MAX(0,DW85)/12))+(1-CHOOSE(DW84,Rollover!$I$12,Rollover!$V$12,Rollover!$AI$12))*CHOOSE(DW84,Rollover!$N$12,Rollover!$AA$12,Rollover!$AN$12)*(1+Assumptions!$C$25)^(INT(MAX(0,DW85)/12)))</f>
        <v>19.28925813216882</v>
      </c>
      <c r="DX86" s="115">
        <f>IF(OR(DX84=0,DX84=4),0,CHOOSE(DX84,Rollover!$I$12,Rollover!$V$12,Rollover!$AI$12)*CHOOSE(DX84,Rollover!$O$12,Rollover!$AB$12,Rollover!$AO$12)*(1+CHOOSE(DX84,Rollover!$P$12,Rollover!$AC$12,Rollover!$AP$12))^(INT(MAX(0,DX85)/12))+(1-CHOOSE(DX84,Rollover!$I$12,Rollover!$V$12,Rollover!$AI$12))*CHOOSE(DX84,Rollover!$N$12,Rollover!$AA$12,Rollover!$AN$12)*(1+Assumptions!$C$25)^(INT(MAX(0,DX85)/12)))</f>
        <v>19.28925813216882</v>
      </c>
      <c r="DY86" s="115">
        <f>IF(OR(DY84=0,DY84=4),0,CHOOSE(DY84,Rollover!$I$12,Rollover!$V$12,Rollover!$AI$12)*CHOOSE(DY84,Rollover!$O$12,Rollover!$AB$12,Rollover!$AO$12)*(1+CHOOSE(DY84,Rollover!$P$12,Rollover!$AC$12,Rollover!$AP$12))^(INT(MAX(0,DY85)/12))+(1-CHOOSE(DY84,Rollover!$I$12,Rollover!$V$12,Rollover!$AI$12))*CHOOSE(DY84,Rollover!$N$12,Rollover!$AA$12,Rollover!$AN$12)*(1+Assumptions!$C$25)^(INT(MAX(0,DY85)/12)))</f>
        <v>19.28925813216882</v>
      </c>
      <c r="DZ86" s="115">
        <f>IF(OR(DZ84=0,DZ84=4),0,CHOOSE(DZ84,Rollover!$I$12,Rollover!$V$12,Rollover!$AI$12)*CHOOSE(DZ84,Rollover!$O$12,Rollover!$AB$12,Rollover!$AO$12)*(1+CHOOSE(DZ84,Rollover!$P$12,Rollover!$AC$12,Rollover!$AP$12))^(INT(MAX(0,DZ85)/12))+(1-CHOOSE(DZ84,Rollover!$I$12,Rollover!$V$12,Rollover!$AI$12))*CHOOSE(DZ84,Rollover!$N$12,Rollover!$AA$12,Rollover!$AN$12)*(1+Assumptions!$C$25)^(INT(MAX(0,DZ85)/12)))</f>
        <v>19.28925813216882</v>
      </c>
      <c r="EA86" s="115">
        <f>IF(OR(EA84=0,EA84=4),0,CHOOSE(EA84,Rollover!$I$12,Rollover!$V$12,Rollover!$AI$12)*CHOOSE(EA84,Rollover!$O$12,Rollover!$AB$12,Rollover!$AO$12)*(1+CHOOSE(EA84,Rollover!$P$12,Rollover!$AC$12,Rollover!$AP$12))^(INT(MAX(0,EA85)/12))+(1-CHOOSE(EA84,Rollover!$I$12,Rollover!$V$12,Rollover!$AI$12))*CHOOSE(EA84,Rollover!$N$12,Rollover!$AA$12,Rollover!$AN$12)*(1+Assumptions!$C$25)^(INT(MAX(0,EA85)/12)))</f>
        <v>19.28925813216882</v>
      </c>
      <c r="EB86" s="115">
        <f>IF(OR(EB84=0,EB84=4),0,CHOOSE(EB84,Rollover!$I$12,Rollover!$V$12,Rollover!$AI$12)*CHOOSE(EB84,Rollover!$O$12,Rollover!$AB$12,Rollover!$AO$12)*(1+CHOOSE(EB84,Rollover!$P$12,Rollover!$AC$12,Rollover!$AP$12))^(INT(MAX(0,EB85)/12))+(1-CHOOSE(EB84,Rollover!$I$12,Rollover!$V$12,Rollover!$AI$12))*CHOOSE(EB84,Rollover!$N$12,Rollover!$AA$12,Rollover!$AN$12)*(1+Assumptions!$C$25)^(INT(MAX(0,EB85)/12)))</f>
        <v>19.28925813216882</v>
      </c>
      <c r="EC86" s="115">
        <f>IF(OR(EC84=0,EC84=4),0,CHOOSE(EC84,Rollover!$I$12,Rollover!$V$12,Rollover!$AI$12)*CHOOSE(EC84,Rollover!$O$12,Rollover!$AB$12,Rollover!$AO$12)*(1+CHOOSE(EC84,Rollover!$P$12,Rollover!$AC$12,Rollover!$AP$12))^(INT(MAX(0,EC85)/12))+(1-CHOOSE(EC84,Rollover!$I$12,Rollover!$V$12,Rollover!$AI$12))*CHOOSE(EC84,Rollover!$N$12,Rollover!$AA$12,Rollover!$AN$12)*(1+Assumptions!$C$25)^(INT(MAX(0,EC85)/12)))</f>
        <v>19.28925813216882</v>
      </c>
      <c r="ED86" s="115">
        <f>IF(OR(ED84=0,ED84=4),0,CHOOSE(ED84,Rollover!$I$12,Rollover!$V$12,Rollover!$AI$12)*CHOOSE(ED84,Rollover!$O$12,Rollover!$AB$12,Rollover!$AO$12)*(1+CHOOSE(ED84,Rollover!$P$12,Rollover!$AC$12,Rollover!$AP$12))^(INT(MAX(0,ED85)/12))+(1-CHOOSE(ED84,Rollover!$I$12,Rollover!$V$12,Rollover!$AI$12))*CHOOSE(ED84,Rollover!$N$12,Rollover!$AA$12,Rollover!$AN$12)*(1+Assumptions!$C$25)^(INT(MAX(0,ED85)/12)))</f>
        <v>19.28925813216882</v>
      </c>
      <c r="EE86" s="115">
        <f>IF(OR(EE84=0,EE84=4),0,CHOOSE(EE84,Rollover!$I$12,Rollover!$V$12,Rollover!$AI$12)*CHOOSE(EE84,Rollover!$O$12,Rollover!$AB$12,Rollover!$AO$12)*(1+CHOOSE(EE84,Rollover!$P$12,Rollover!$AC$12,Rollover!$AP$12))^(INT(MAX(0,EE85)/12))+(1-CHOOSE(EE84,Rollover!$I$12,Rollover!$V$12,Rollover!$AI$12))*CHOOSE(EE84,Rollover!$N$12,Rollover!$AA$12,Rollover!$AN$12)*(1+Assumptions!$C$25)^(INT(MAX(0,EE85)/12)))</f>
        <v>19.28925813216882</v>
      </c>
      <c r="EF86" s="115">
        <f>IF(OR(EF84=0,EF84=4),0,CHOOSE(EF84,Rollover!$I$12,Rollover!$V$12,Rollover!$AI$12)*CHOOSE(EF84,Rollover!$O$12,Rollover!$AB$12,Rollover!$AO$12)*(1+CHOOSE(EF84,Rollover!$P$12,Rollover!$AC$12,Rollover!$AP$12))^(INT(MAX(0,EF85)/12))+(1-CHOOSE(EF84,Rollover!$I$12,Rollover!$V$12,Rollover!$AI$12))*CHOOSE(EF84,Rollover!$N$12,Rollover!$AA$12,Rollover!$AN$12)*(1+Assumptions!$C$25)^(INT(MAX(0,EF85)/12)))</f>
        <v>19.486787500489772</v>
      </c>
      <c r="EG86" s="115">
        <f>IF(OR(EG84=0,EG84=4),0,CHOOSE(EG84,Rollover!$I$12,Rollover!$V$12,Rollover!$AI$12)*CHOOSE(EG84,Rollover!$O$12,Rollover!$AB$12,Rollover!$AO$12)*(1+CHOOSE(EG84,Rollover!$P$12,Rollover!$AC$12,Rollover!$AP$12))^(INT(MAX(0,EG85)/12))+(1-CHOOSE(EG84,Rollover!$I$12,Rollover!$V$12,Rollover!$AI$12))*CHOOSE(EG84,Rollover!$N$12,Rollover!$AA$12,Rollover!$AN$12)*(1+Assumptions!$C$25)^(INT(MAX(0,EG85)/12)))</f>
        <v>19.486787500489772</v>
      </c>
      <c r="EH86" s="115">
        <f>IF(OR(EH84=0,EH84=4),0,CHOOSE(EH84,Rollover!$I$12,Rollover!$V$12,Rollover!$AI$12)*CHOOSE(EH84,Rollover!$O$12,Rollover!$AB$12,Rollover!$AO$12)*(1+CHOOSE(EH84,Rollover!$P$12,Rollover!$AC$12,Rollover!$AP$12))^(INT(MAX(0,EH85)/12))+(1-CHOOSE(EH84,Rollover!$I$12,Rollover!$V$12,Rollover!$AI$12))*CHOOSE(EH84,Rollover!$N$12,Rollover!$AA$12,Rollover!$AN$12)*(1+Assumptions!$C$25)^(INT(MAX(0,EH85)/12)))</f>
        <v>19.486787500489772</v>
      </c>
      <c r="EI86" s="115">
        <f>IF(OR(EI84=0,EI84=4),0,CHOOSE(EI84,Rollover!$I$12,Rollover!$V$12,Rollover!$AI$12)*CHOOSE(EI84,Rollover!$O$12,Rollover!$AB$12,Rollover!$AO$12)*(1+CHOOSE(EI84,Rollover!$P$12,Rollover!$AC$12,Rollover!$AP$12))^(INT(MAX(0,EI85)/12))+(1-CHOOSE(EI84,Rollover!$I$12,Rollover!$V$12,Rollover!$AI$12))*CHOOSE(EI84,Rollover!$N$12,Rollover!$AA$12,Rollover!$AN$12)*(1+Assumptions!$C$25)^(INT(MAX(0,EI85)/12)))</f>
        <v>19.486787500489772</v>
      </c>
    </row>
    <row r="87">
      <c r="B87" t="s" s="23">
        <v>393</v>
      </c>
      <c r="C87" t="s" s="118">
        <v>304</v>
      </c>
      <c r="D87" t="s" s="118">
        <v>430</v>
      </c>
      <c r="H87" s="95">
        <f>IF(H84=0,'Rent Roll'!$G$12*SUMIFS('Rent Schedules'!$I$6:$I$122,'Rent Schedules'!$B$6:$B$122,$C87,'Rent Schedules'!$D$6:$D$122,"In effect",'Rent Schedules'!$E$6:$E$122,"&lt;="&amp;H$6,'Rent Schedules'!$F$6:$F$122,"&gt;="&amp;H$6),0)</f>
        <v>0</v>
      </c>
      <c r="I87" s="95">
        <f>IF(I84=0,'Rent Roll'!$G$12*SUMIFS('Rent Schedules'!$I$6:$I$122,'Rent Schedules'!$B$6:$B$122,$C87,'Rent Schedules'!$D$6:$D$122,"In effect",'Rent Schedules'!$E$6:$E$122,"&lt;="&amp;I$6,'Rent Schedules'!$F$6:$F$122,"&gt;="&amp;I$6),0)</f>
        <v>0</v>
      </c>
      <c r="J87" s="95">
        <f>IF(J84=0,'Rent Roll'!$G$12*SUMIFS('Rent Schedules'!$I$6:$I$122,'Rent Schedules'!$B$6:$B$122,$C87,'Rent Schedules'!$D$6:$D$122,"In effect",'Rent Schedules'!$E$6:$E$122,"&lt;="&amp;J$6,'Rent Schedules'!$F$6:$F$122,"&gt;="&amp;J$6),0)</f>
        <v>0</v>
      </c>
      <c r="K87" s="95">
        <f>IF(K84=0,'Rent Roll'!$G$12*SUMIFS('Rent Schedules'!$I$6:$I$122,'Rent Schedules'!$B$6:$B$122,$C87,'Rent Schedules'!$D$6:$D$122,"In effect",'Rent Schedules'!$E$6:$E$122,"&lt;="&amp;K$6,'Rent Schedules'!$F$6:$F$122,"&gt;="&amp;K$6),0)</f>
        <v>0</v>
      </c>
      <c r="L87" s="95">
        <f>IF(L84=0,'Rent Roll'!$G$12*SUMIFS('Rent Schedules'!$I$6:$I$122,'Rent Schedules'!$B$6:$B$122,$C87,'Rent Schedules'!$D$6:$D$122,"In effect",'Rent Schedules'!$E$6:$E$122,"&lt;="&amp;L$6,'Rent Schedules'!$F$6:$F$122,"&gt;="&amp;L$6),0)</f>
        <v>0</v>
      </c>
      <c r="M87" s="95">
        <f>IF(M84=0,'Rent Roll'!$G$12*SUMIFS('Rent Schedules'!$I$6:$I$122,'Rent Schedules'!$B$6:$B$122,$C87,'Rent Schedules'!$D$6:$D$122,"In effect",'Rent Schedules'!$E$6:$E$122,"&lt;="&amp;M$6,'Rent Schedules'!$F$6:$F$122,"&gt;="&amp;M$6),0)</f>
        <v>0</v>
      </c>
      <c r="N87" s="95">
        <f>IF(N84=0,'Rent Roll'!$G$12*SUMIFS('Rent Schedules'!$I$6:$I$122,'Rent Schedules'!$B$6:$B$122,$C87,'Rent Schedules'!$D$6:$D$122,"In effect",'Rent Schedules'!$E$6:$E$122,"&lt;="&amp;N$6,'Rent Schedules'!$F$6:$F$122,"&gt;="&amp;N$6),0)</f>
        <v>0</v>
      </c>
      <c r="O87" s="95">
        <f>IF(O84=0,'Rent Roll'!$G$12*SUMIFS('Rent Schedules'!$I$6:$I$122,'Rent Schedules'!$B$6:$B$122,$C87,'Rent Schedules'!$D$6:$D$122,"In effect",'Rent Schedules'!$E$6:$E$122,"&lt;="&amp;O$6,'Rent Schedules'!$F$6:$F$122,"&gt;="&amp;O$6),0)</f>
        <v>0</v>
      </c>
      <c r="P87" s="95">
        <f>IF(P84=0,'Rent Roll'!$G$12*SUMIFS('Rent Schedules'!$I$6:$I$122,'Rent Schedules'!$B$6:$B$122,$C87,'Rent Schedules'!$D$6:$D$122,"In effect",'Rent Schedules'!$E$6:$E$122,"&lt;="&amp;P$6,'Rent Schedules'!$F$6:$F$122,"&gt;="&amp;P$6),0)</f>
        <v>0</v>
      </c>
      <c r="Q87" s="95">
        <f>IF(Q84=0,'Rent Roll'!$G$12*SUMIFS('Rent Schedules'!$I$6:$I$122,'Rent Schedules'!$B$6:$B$122,$C87,'Rent Schedules'!$D$6:$D$122,"In effect",'Rent Schedules'!$E$6:$E$122,"&lt;="&amp;Q$6,'Rent Schedules'!$F$6:$F$122,"&gt;="&amp;Q$6),0)</f>
        <v>0</v>
      </c>
      <c r="R87" s="95">
        <f>IF(R84=0,'Rent Roll'!$G$12*SUMIFS('Rent Schedules'!$I$6:$I$122,'Rent Schedules'!$B$6:$B$122,$C87,'Rent Schedules'!$D$6:$D$122,"In effect",'Rent Schedules'!$E$6:$E$122,"&lt;="&amp;R$6,'Rent Schedules'!$F$6:$F$122,"&gt;="&amp;R$6),0)</f>
        <v>0</v>
      </c>
      <c r="S87" s="95">
        <f>IF(S84=0,'Rent Roll'!$G$12*SUMIFS('Rent Schedules'!$I$6:$I$122,'Rent Schedules'!$B$6:$B$122,$C87,'Rent Schedules'!$D$6:$D$122,"In effect",'Rent Schedules'!$E$6:$E$122,"&lt;="&amp;S$6,'Rent Schedules'!$F$6:$F$122,"&gt;="&amp;S$6),0)</f>
        <v>0</v>
      </c>
      <c r="T87" s="95">
        <f>IF(T84=0,'Rent Roll'!$G$12*SUMIFS('Rent Schedules'!$I$6:$I$122,'Rent Schedules'!$B$6:$B$122,$C87,'Rent Schedules'!$D$6:$D$122,"In effect",'Rent Schedules'!$E$6:$E$122,"&lt;="&amp;T$6,'Rent Schedules'!$F$6:$F$122,"&gt;="&amp;T$6),0)</f>
        <v>0</v>
      </c>
      <c r="U87" s="95">
        <f>IF(U84=0,'Rent Roll'!$G$12*SUMIFS('Rent Schedules'!$I$6:$I$122,'Rent Schedules'!$B$6:$B$122,$C87,'Rent Schedules'!$D$6:$D$122,"In effect",'Rent Schedules'!$E$6:$E$122,"&lt;="&amp;U$6,'Rent Schedules'!$F$6:$F$122,"&gt;="&amp;U$6),0)</f>
        <v>0</v>
      </c>
      <c r="V87" s="95">
        <f>IF(V84=0,'Rent Roll'!$G$12*SUMIFS('Rent Schedules'!$I$6:$I$122,'Rent Schedules'!$B$6:$B$122,$C87,'Rent Schedules'!$D$6:$D$122,"In effect",'Rent Schedules'!$E$6:$E$122,"&lt;="&amp;V$6,'Rent Schedules'!$F$6:$F$122,"&gt;="&amp;V$6),0)</f>
        <v>0</v>
      </c>
      <c r="W87" s="95">
        <f>IF(W84=0,'Rent Roll'!$G$12*SUMIFS('Rent Schedules'!$I$6:$I$122,'Rent Schedules'!$B$6:$B$122,$C87,'Rent Schedules'!$D$6:$D$122,"In effect",'Rent Schedules'!$E$6:$E$122,"&lt;="&amp;W$6,'Rent Schedules'!$F$6:$F$122,"&gt;="&amp;W$6),0)</f>
        <v>0</v>
      </c>
      <c r="X87" s="95">
        <f>IF(X84=0,'Rent Roll'!$G$12*SUMIFS('Rent Schedules'!$I$6:$I$122,'Rent Schedules'!$B$6:$B$122,$C87,'Rent Schedules'!$D$6:$D$122,"In effect",'Rent Schedules'!$E$6:$E$122,"&lt;="&amp;X$6,'Rent Schedules'!$F$6:$F$122,"&gt;="&amp;X$6),0)</f>
        <v>0</v>
      </c>
      <c r="Y87" s="95">
        <f>IF(Y84=0,'Rent Roll'!$G$12*SUMIFS('Rent Schedules'!$I$6:$I$122,'Rent Schedules'!$B$6:$B$122,$C87,'Rent Schedules'!$D$6:$D$122,"In effect",'Rent Schedules'!$E$6:$E$122,"&lt;="&amp;Y$6,'Rent Schedules'!$F$6:$F$122,"&gt;="&amp;Y$6),0)</f>
        <v>0</v>
      </c>
      <c r="Z87" s="95">
        <f>IF(Z84=0,'Rent Roll'!$G$12*SUMIFS('Rent Schedules'!$I$6:$I$122,'Rent Schedules'!$B$6:$B$122,$C87,'Rent Schedules'!$D$6:$D$122,"In effect",'Rent Schedules'!$E$6:$E$122,"&lt;="&amp;Z$6,'Rent Schedules'!$F$6:$F$122,"&gt;="&amp;Z$6),0)</f>
        <v>0</v>
      </c>
      <c r="AA87" s="95">
        <f>IF(AA84=0,'Rent Roll'!$G$12*SUMIFS('Rent Schedules'!$I$6:$I$122,'Rent Schedules'!$B$6:$B$122,$C87,'Rent Schedules'!$D$6:$D$122,"In effect",'Rent Schedules'!$E$6:$E$122,"&lt;="&amp;AA$6,'Rent Schedules'!$F$6:$F$122,"&gt;="&amp;AA$6),0)</f>
        <v>0</v>
      </c>
      <c r="AB87" s="95">
        <f>IF(AB84=0,'Rent Roll'!$G$12*SUMIFS('Rent Schedules'!$I$6:$I$122,'Rent Schedules'!$B$6:$B$122,$C87,'Rent Schedules'!$D$6:$D$122,"In effect",'Rent Schedules'!$E$6:$E$122,"&lt;="&amp;AB$6,'Rent Schedules'!$F$6:$F$122,"&gt;="&amp;AB$6),0)</f>
        <v>0</v>
      </c>
      <c r="AC87" s="95">
        <f>IF(AC84=0,'Rent Roll'!$G$12*SUMIFS('Rent Schedules'!$I$6:$I$122,'Rent Schedules'!$B$6:$B$122,$C87,'Rent Schedules'!$D$6:$D$122,"In effect",'Rent Schedules'!$E$6:$E$122,"&lt;="&amp;AC$6,'Rent Schedules'!$F$6:$F$122,"&gt;="&amp;AC$6),0)</f>
        <v>0</v>
      </c>
      <c r="AD87" s="95">
        <f>IF(AD84=0,'Rent Roll'!$G$12*SUMIFS('Rent Schedules'!$I$6:$I$122,'Rent Schedules'!$B$6:$B$122,$C87,'Rent Schedules'!$D$6:$D$122,"In effect",'Rent Schedules'!$E$6:$E$122,"&lt;="&amp;AD$6,'Rent Schedules'!$F$6:$F$122,"&gt;="&amp;AD$6),0)</f>
        <v>0</v>
      </c>
      <c r="AE87" s="95">
        <f>IF(AE84=0,'Rent Roll'!$G$12*SUMIFS('Rent Schedules'!$I$6:$I$122,'Rent Schedules'!$B$6:$B$122,$C87,'Rent Schedules'!$D$6:$D$122,"In effect",'Rent Schedules'!$E$6:$E$122,"&lt;="&amp;AE$6,'Rent Schedules'!$F$6:$F$122,"&gt;="&amp;AE$6),0)</f>
        <v>0</v>
      </c>
      <c r="AF87" s="95">
        <f>IF(AF84=0,'Rent Roll'!$G$12*SUMIFS('Rent Schedules'!$I$6:$I$122,'Rent Schedules'!$B$6:$B$122,$C87,'Rent Schedules'!$D$6:$D$122,"In effect",'Rent Schedules'!$E$6:$E$122,"&lt;="&amp;AF$6,'Rent Schedules'!$F$6:$F$122,"&gt;="&amp;AF$6),0)</f>
        <v>0</v>
      </c>
      <c r="AG87" s="95">
        <f>IF(AG84=0,'Rent Roll'!$G$12*SUMIFS('Rent Schedules'!$I$6:$I$122,'Rent Schedules'!$B$6:$B$122,$C87,'Rent Schedules'!$D$6:$D$122,"In effect",'Rent Schedules'!$E$6:$E$122,"&lt;="&amp;AG$6,'Rent Schedules'!$F$6:$F$122,"&gt;="&amp;AG$6),0)</f>
        <v>0</v>
      </c>
      <c r="AH87" s="95">
        <f>IF(AH84=0,'Rent Roll'!$G$12*SUMIFS('Rent Schedules'!$I$6:$I$122,'Rent Schedules'!$B$6:$B$122,$C87,'Rent Schedules'!$D$6:$D$122,"In effect",'Rent Schedules'!$E$6:$E$122,"&lt;="&amp;AH$6,'Rent Schedules'!$F$6:$F$122,"&gt;="&amp;AH$6),0)</f>
        <v>0</v>
      </c>
      <c r="AI87" s="95">
        <f>IF(AI84=0,'Rent Roll'!$G$12*SUMIFS('Rent Schedules'!$I$6:$I$122,'Rent Schedules'!$B$6:$B$122,$C87,'Rent Schedules'!$D$6:$D$122,"In effect",'Rent Schedules'!$E$6:$E$122,"&lt;="&amp;AI$6,'Rent Schedules'!$F$6:$F$122,"&gt;="&amp;AI$6),0)</f>
        <v>0</v>
      </c>
      <c r="AJ87" s="95">
        <f>IF(AJ84=0,'Rent Roll'!$G$12*SUMIFS('Rent Schedules'!$I$6:$I$122,'Rent Schedules'!$B$6:$B$122,$C87,'Rent Schedules'!$D$6:$D$122,"In effect",'Rent Schedules'!$E$6:$E$122,"&lt;="&amp;AJ$6,'Rent Schedules'!$F$6:$F$122,"&gt;="&amp;AJ$6),0)</f>
        <v>0</v>
      </c>
      <c r="AK87" s="95">
        <f>IF(AK84=0,'Rent Roll'!$G$12*SUMIFS('Rent Schedules'!$I$6:$I$122,'Rent Schedules'!$B$6:$B$122,$C87,'Rent Schedules'!$D$6:$D$122,"In effect",'Rent Schedules'!$E$6:$E$122,"&lt;="&amp;AK$6,'Rent Schedules'!$F$6:$F$122,"&gt;="&amp;AK$6),0)</f>
        <v>0</v>
      </c>
      <c r="AL87" s="95">
        <f>IF(AL84=0,'Rent Roll'!$G$12*SUMIFS('Rent Schedules'!$I$6:$I$122,'Rent Schedules'!$B$6:$B$122,$C87,'Rent Schedules'!$D$6:$D$122,"In effect",'Rent Schedules'!$E$6:$E$122,"&lt;="&amp;AL$6,'Rent Schedules'!$F$6:$F$122,"&gt;="&amp;AL$6),0)</f>
        <v>0</v>
      </c>
      <c r="AM87" s="95">
        <f>IF(AM84=0,'Rent Roll'!$G$12*SUMIFS('Rent Schedules'!$I$6:$I$122,'Rent Schedules'!$B$6:$B$122,$C87,'Rent Schedules'!$D$6:$D$122,"In effect",'Rent Schedules'!$E$6:$E$122,"&lt;="&amp;AM$6,'Rent Schedules'!$F$6:$F$122,"&gt;="&amp;AM$6),0)</f>
        <v>0</v>
      </c>
      <c r="AN87" s="95">
        <f>IF(AN84=0,'Rent Roll'!$G$12*SUMIFS('Rent Schedules'!$I$6:$I$122,'Rent Schedules'!$B$6:$B$122,$C87,'Rent Schedules'!$D$6:$D$122,"In effect",'Rent Schedules'!$E$6:$E$122,"&lt;="&amp;AN$6,'Rent Schedules'!$F$6:$F$122,"&gt;="&amp;AN$6),0)</f>
        <v>0</v>
      </c>
      <c r="AO87" s="95">
        <f>IF(AO84=0,'Rent Roll'!$G$12*SUMIFS('Rent Schedules'!$I$6:$I$122,'Rent Schedules'!$B$6:$B$122,$C87,'Rent Schedules'!$D$6:$D$122,"In effect",'Rent Schedules'!$E$6:$E$122,"&lt;="&amp;AO$6,'Rent Schedules'!$F$6:$F$122,"&gt;="&amp;AO$6),0)</f>
        <v>0</v>
      </c>
      <c r="AP87" s="95">
        <f>IF(AP84=0,'Rent Roll'!$G$12*SUMIFS('Rent Schedules'!$I$6:$I$122,'Rent Schedules'!$B$6:$B$122,$C87,'Rent Schedules'!$D$6:$D$122,"In effect",'Rent Schedules'!$E$6:$E$122,"&lt;="&amp;AP$6,'Rent Schedules'!$F$6:$F$122,"&gt;="&amp;AP$6),0)</f>
        <v>0</v>
      </c>
      <c r="AQ87" s="95">
        <f>IF(AQ84=0,'Rent Roll'!$G$12*SUMIFS('Rent Schedules'!$I$6:$I$122,'Rent Schedules'!$B$6:$B$122,$C87,'Rent Schedules'!$D$6:$D$122,"In effect",'Rent Schedules'!$E$6:$E$122,"&lt;="&amp;AQ$6,'Rent Schedules'!$F$6:$F$122,"&gt;="&amp;AQ$6),0)</f>
        <v>0</v>
      </c>
      <c r="AR87" s="95">
        <f>IF(AR84=0,'Rent Roll'!$G$12*SUMIFS('Rent Schedules'!$I$6:$I$122,'Rent Schedules'!$B$6:$B$122,$C87,'Rent Schedules'!$D$6:$D$122,"In effect",'Rent Schedules'!$E$6:$E$122,"&lt;="&amp;AR$6,'Rent Schedules'!$F$6:$F$122,"&gt;="&amp;AR$6),0)</f>
        <v>0</v>
      </c>
      <c r="AS87" s="95">
        <f>IF(AS84=0,'Rent Roll'!$G$12*SUMIFS('Rent Schedules'!$I$6:$I$122,'Rent Schedules'!$B$6:$B$122,$C87,'Rent Schedules'!$D$6:$D$122,"In effect",'Rent Schedules'!$E$6:$E$122,"&lt;="&amp;AS$6,'Rent Schedules'!$F$6:$F$122,"&gt;="&amp;AS$6),0)</f>
        <v>0</v>
      </c>
      <c r="AT87" s="95">
        <f>IF(AT84=0,'Rent Roll'!$G$12*SUMIFS('Rent Schedules'!$I$6:$I$122,'Rent Schedules'!$B$6:$B$122,$C87,'Rent Schedules'!$D$6:$D$122,"In effect",'Rent Schedules'!$E$6:$E$122,"&lt;="&amp;AT$6,'Rent Schedules'!$F$6:$F$122,"&gt;="&amp;AT$6),0)</f>
        <v>0</v>
      </c>
      <c r="AU87" s="95">
        <f>IF(AU84=0,'Rent Roll'!$G$12*SUMIFS('Rent Schedules'!$I$6:$I$122,'Rent Schedules'!$B$6:$B$122,$C87,'Rent Schedules'!$D$6:$D$122,"In effect",'Rent Schedules'!$E$6:$E$122,"&lt;="&amp;AU$6,'Rent Schedules'!$F$6:$F$122,"&gt;="&amp;AU$6),0)</f>
        <v>0</v>
      </c>
      <c r="AV87" s="95">
        <f>IF(AV84=0,'Rent Roll'!$G$12*SUMIFS('Rent Schedules'!$I$6:$I$122,'Rent Schedules'!$B$6:$B$122,$C87,'Rent Schedules'!$D$6:$D$122,"In effect",'Rent Schedules'!$E$6:$E$122,"&lt;="&amp;AV$6,'Rent Schedules'!$F$6:$F$122,"&gt;="&amp;AV$6),0)</f>
        <v>0</v>
      </c>
      <c r="AW87" s="95">
        <f>IF(AW84=0,'Rent Roll'!$G$12*SUMIFS('Rent Schedules'!$I$6:$I$122,'Rent Schedules'!$B$6:$B$122,$C87,'Rent Schedules'!$D$6:$D$122,"In effect",'Rent Schedules'!$E$6:$E$122,"&lt;="&amp;AW$6,'Rent Schedules'!$F$6:$F$122,"&gt;="&amp;AW$6),0)</f>
        <v>0</v>
      </c>
      <c r="AX87" s="95">
        <f>IF(AX84=0,'Rent Roll'!$G$12*SUMIFS('Rent Schedules'!$I$6:$I$122,'Rent Schedules'!$B$6:$B$122,$C87,'Rent Schedules'!$D$6:$D$122,"In effect",'Rent Schedules'!$E$6:$E$122,"&lt;="&amp;AX$6,'Rent Schedules'!$F$6:$F$122,"&gt;="&amp;AX$6),0)</f>
        <v>0</v>
      </c>
      <c r="AY87" s="95">
        <f>IF(AY84=0,'Rent Roll'!$G$12*SUMIFS('Rent Schedules'!$I$6:$I$122,'Rent Schedules'!$B$6:$B$122,$C87,'Rent Schedules'!$D$6:$D$122,"In effect",'Rent Schedules'!$E$6:$E$122,"&lt;="&amp;AY$6,'Rent Schedules'!$F$6:$F$122,"&gt;="&amp;AY$6),0)</f>
        <v>0</v>
      </c>
      <c r="AZ87" s="95">
        <f>IF(AZ84=0,'Rent Roll'!$G$12*SUMIFS('Rent Schedules'!$I$6:$I$122,'Rent Schedules'!$B$6:$B$122,$C87,'Rent Schedules'!$D$6:$D$122,"In effect",'Rent Schedules'!$E$6:$E$122,"&lt;="&amp;AZ$6,'Rent Schedules'!$F$6:$F$122,"&gt;="&amp;AZ$6),0)</f>
        <v>0</v>
      </c>
      <c r="BA87" s="95">
        <f>IF(BA84=0,'Rent Roll'!$G$12*SUMIFS('Rent Schedules'!$I$6:$I$122,'Rent Schedules'!$B$6:$B$122,$C87,'Rent Schedules'!$D$6:$D$122,"In effect",'Rent Schedules'!$E$6:$E$122,"&lt;="&amp;BA$6,'Rent Schedules'!$F$6:$F$122,"&gt;="&amp;BA$6),0)</f>
        <v>0</v>
      </c>
      <c r="BB87" s="95">
        <f>IF(BB84=0,'Rent Roll'!$G$12*SUMIFS('Rent Schedules'!$I$6:$I$122,'Rent Schedules'!$B$6:$B$122,$C87,'Rent Schedules'!$D$6:$D$122,"In effect",'Rent Schedules'!$E$6:$E$122,"&lt;="&amp;BB$6,'Rent Schedules'!$F$6:$F$122,"&gt;="&amp;BB$6),0)</f>
        <v>0</v>
      </c>
      <c r="BC87" s="95">
        <f>IF(BC84=0,'Rent Roll'!$G$12*SUMIFS('Rent Schedules'!$I$6:$I$122,'Rent Schedules'!$B$6:$B$122,$C87,'Rent Schedules'!$D$6:$D$122,"In effect",'Rent Schedules'!$E$6:$E$122,"&lt;="&amp;BC$6,'Rent Schedules'!$F$6:$F$122,"&gt;="&amp;BC$6),0)</f>
        <v>0</v>
      </c>
      <c r="BD87" s="95">
        <f>IF(BD84=0,'Rent Roll'!$G$12*SUMIFS('Rent Schedules'!$I$6:$I$122,'Rent Schedules'!$B$6:$B$122,$C87,'Rent Schedules'!$D$6:$D$122,"In effect",'Rent Schedules'!$E$6:$E$122,"&lt;="&amp;BD$6,'Rent Schedules'!$F$6:$F$122,"&gt;="&amp;BD$6),0)</f>
        <v>0</v>
      </c>
      <c r="BE87" s="95">
        <f>IF(BE84=0,'Rent Roll'!$G$12*SUMIFS('Rent Schedules'!$I$6:$I$122,'Rent Schedules'!$B$6:$B$122,$C87,'Rent Schedules'!$D$6:$D$122,"In effect",'Rent Schedules'!$E$6:$E$122,"&lt;="&amp;BE$6,'Rent Schedules'!$F$6:$F$122,"&gt;="&amp;BE$6),0)</f>
        <v>0</v>
      </c>
      <c r="BF87" s="95">
        <f>IF(BF84=0,'Rent Roll'!$G$12*SUMIFS('Rent Schedules'!$I$6:$I$122,'Rent Schedules'!$B$6:$B$122,$C87,'Rent Schedules'!$D$6:$D$122,"In effect",'Rent Schedules'!$E$6:$E$122,"&lt;="&amp;BF$6,'Rent Schedules'!$F$6:$F$122,"&gt;="&amp;BF$6),0)</f>
        <v>0</v>
      </c>
      <c r="BG87" s="95">
        <f>IF(BG84=0,'Rent Roll'!$G$12*SUMIFS('Rent Schedules'!$I$6:$I$122,'Rent Schedules'!$B$6:$B$122,$C87,'Rent Schedules'!$D$6:$D$122,"In effect",'Rent Schedules'!$E$6:$E$122,"&lt;="&amp;BG$6,'Rent Schedules'!$F$6:$F$122,"&gt;="&amp;BG$6),0)</f>
        <v>0</v>
      </c>
      <c r="BH87" s="95">
        <f>IF(BH84=0,'Rent Roll'!$G$12*SUMIFS('Rent Schedules'!$I$6:$I$122,'Rent Schedules'!$B$6:$B$122,$C87,'Rent Schedules'!$D$6:$D$122,"In effect",'Rent Schedules'!$E$6:$E$122,"&lt;="&amp;BH$6,'Rent Schedules'!$F$6:$F$122,"&gt;="&amp;BH$6),0)</f>
        <v>0</v>
      </c>
      <c r="BI87" s="95">
        <f>IF(BI84=0,'Rent Roll'!$G$12*SUMIFS('Rent Schedules'!$I$6:$I$122,'Rent Schedules'!$B$6:$B$122,$C87,'Rent Schedules'!$D$6:$D$122,"In effect",'Rent Schedules'!$E$6:$E$122,"&lt;="&amp;BI$6,'Rent Schedules'!$F$6:$F$122,"&gt;="&amp;BI$6),0)</f>
        <v>0</v>
      </c>
      <c r="BJ87" s="95">
        <f>IF(BJ84=0,'Rent Roll'!$G$12*SUMIFS('Rent Schedules'!$I$6:$I$122,'Rent Schedules'!$B$6:$B$122,$C87,'Rent Schedules'!$D$6:$D$122,"In effect",'Rent Schedules'!$E$6:$E$122,"&lt;="&amp;BJ$6,'Rent Schedules'!$F$6:$F$122,"&gt;="&amp;BJ$6),0)</f>
        <v>0</v>
      </c>
      <c r="BK87" s="95">
        <f>IF(BK84=0,'Rent Roll'!$G$12*SUMIFS('Rent Schedules'!$I$6:$I$122,'Rent Schedules'!$B$6:$B$122,$C87,'Rent Schedules'!$D$6:$D$122,"In effect",'Rent Schedules'!$E$6:$E$122,"&lt;="&amp;BK$6,'Rent Schedules'!$F$6:$F$122,"&gt;="&amp;BK$6),0)</f>
        <v>0</v>
      </c>
      <c r="BL87" s="95">
        <f>IF(BL84=0,'Rent Roll'!$G$12*SUMIFS('Rent Schedules'!$I$6:$I$122,'Rent Schedules'!$B$6:$B$122,$C87,'Rent Schedules'!$D$6:$D$122,"In effect",'Rent Schedules'!$E$6:$E$122,"&lt;="&amp;BL$6,'Rent Schedules'!$F$6:$F$122,"&gt;="&amp;BL$6),0)</f>
        <v>0</v>
      </c>
      <c r="BM87" s="95">
        <f>IF(BM84=0,'Rent Roll'!$G$12*SUMIFS('Rent Schedules'!$I$6:$I$122,'Rent Schedules'!$B$6:$B$122,$C87,'Rent Schedules'!$D$6:$D$122,"In effect",'Rent Schedules'!$E$6:$E$122,"&lt;="&amp;BM$6,'Rent Schedules'!$F$6:$F$122,"&gt;="&amp;BM$6),0)</f>
        <v>0</v>
      </c>
      <c r="BN87" s="95">
        <f>IF(BN84=0,'Rent Roll'!$G$12*SUMIFS('Rent Schedules'!$I$6:$I$122,'Rent Schedules'!$B$6:$B$122,$C87,'Rent Schedules'!$D$6:$D$122,"In effect",'Rent Schedules'!$E$6:$E$122,"&lt;="&amp;BN$6,'Rent Schedules'!$F$6:$F$122,"&gt;="&amp;BN$6),0)</f>
        <v>0</v>
      </c>
      <c r="BO87" s="95">
        <f>IF(BO84=0,'Rent Roll'!$G$12*SUMIFS('Rent Schedules'!$I$6:$I$122,'Rent Schedules'!$B$6:$B$122,$C87,'Rent Schedules'!$D$6:$D$122,"In effect",'Rent Schedules'!$E$6:$E$122,"&lt;="&amp;BO$6,'Rent Schedules'!$F$6:$F$122,"&gt;="&amp;BO$6),0)</f>
        <v>0</v>
      </c>
      <c r="BP87" s="95">
        <f>IF(BP84=0,'Rent Roll'!$G$12*SUMIFS('Rent Schedules'!$I$6:$I$122,'Rent Schedules'!$B$6:$B$122,$C87,'Rent Schedules'!$D$6:$D$122,"In effect",'Rent Schedules'!$E$6:$E$122,"&lt;="&amp;BP$6,'Rent Schedules'!$F$6:$F$122,"&gt;="&amp;BP$6),0)</f>
        <v>0</v>
      </c>
      <c r="BQ87" s="95">
        <f>IF(BQ84=0,'Rent Roll'!$G$12*SUMIFS('Rent Schedules'!$I$6:$I$122,'Rent Schedules'!$B$6:$B$122,$C87,'Rent Schedules'!$D$6:$D$122,"In effect",'Rent Schedules'!$E$6:$E$122,"&lt;="&amp;BQ$6,'Rent Schedules'!$F$6:$F$122,"&gt;="&amp;BQ$6),0)</f>
        <v>0</v>
      </c>
      <c r="BR87" s="95">
        <f>IF(BR84=0,'Rent Roll'!$G$12*SUMIFS('Rent Schedules'!$I$6:$I$122,'Rent Schedules'!$B$6:$B$122,$C87,'Rent Schedules'!$D$6:$D$122,"In effect",'Rent Schedules'!$E$6:$E$122,"&lt;="&amp;BR$6,'Rent Schedules'!$F$6:$F$122,"&gt;="&amp;BR$6),0)</f>
        <v>0</v>
      </c>
      <c r="BS87" s="95">
        <f>IF(BS84=0,'Rent Roll'!$G$12*SUMIFS('Rent Schedules'!$I$6:$I$122,'Rent Schedules'!$B$6:$B$122,$C87,'Rent Schedules'!$D$6:$D$122,"In effect",'Rent Schedules'!$E$6:$E$122,"&lt;="&amp;BS$6,'Rent Schedules'!$F$6:$F$122,"&gt;="&amp;BS$6),0)</f>
        <v>0</v>
      </c>
      <c r="BT87" s="95">
        <f>IF(BT84=0,'Rent Roll'!$G$12*SUMIFS('Rent Schedules'!$I$6:$I$122,'Rent Schedules'!$B$6:$B$122,$C87,'Rent Schedules'!$D$6:$D$122,"In effect",'Rent Schedules'!$E$6:$E$122,"&lt;="&amp;BT$6,'Rent Schedules'!$F$6:$F$122,"&gt;="&amp;BT$6),0)</f>
        <v>0</v>
      </c>
      <c r="BU87" s="95">
        <f>IF(BU84=0,'Rent Roll'!$G$12*SUMIFS('Rent Schedules'!$I$6:$I$122,'Rent Schedules'!$B$6:$B$122,$C87,'Rent Schedules'!$D$6:$D$122,"In effect",'Rent Schedules'!$E$6:$E$122,"&lt;="&amp;BU$6,'Rent Schedules'!$F$6:$F$122,"&gt;="&amp;BU$6),0)</f>
        <v>0</v>
      </c>
      <c r="BV87" s="95">
        <f>IF(BV84=0,'Rent Roll'!$G$12*SUMIFS('Rent Schedules'!$I$6:$I$122,'Rent Schedules'!$B$6:$B$122,$C87,'Rent Schedules'!$D$6:$D$122,"In effect",'Rent Schedules'!$E$6:$E$122,"&lt;="&amp;BV$6,'Rent Schedules'!$F$6:$F$122,"&gt;="&amp;BV$6),0)</f>
        <v>0</v>
      </c>
      <c r="BW87" s="95">
        <f>IF(BW84=0,'Rent Roll'!$G$12*SUMIFS('Rent Schedules'!$I$6:$I$122,'Rent Schedules'!$B$6:$B$122,$C87,'Rent Schedules'!$D$6:$D$122,"In effect",'Rent Schedules'!$E$6:$E$122,"&lt;="&amp;BW$6,'Rent Schedules'!$F$6:$F$122,"&gt;="&amp;BW$6),0)</f>
        <v>0</v>
      </c>
      <c r="BX87" s="95">
        <f>IF(BX84=0,'Rent Roll'!$G$12*SUMIFS('Rent Schedules'!$I$6:$I$122,'Rent Schedules'!$B$6:$B$122,$C87,'Rent Schedules'!$D$6:$D$122,"In effect",'Rent Schedules'!$E$6:$E$122,"&lt;="&amp;BX$6,'Rent Schedules'!$F$6:$F$122,"&gt;="&amp;BX$6),0)</f>
        <v>0</v>
      </c>
      <c r="BY87" s="95">
        <f>IF(BY84=0,'Rent Roll'!$G$12*SUMIFS('Rent Schedules'!$I$6:$I$122,'Rent Schedules'!$B$6:$B$122,$C87,'Rent Schedules'!$D$6:$D$122,"In effect",'Rent Schedules'!$E$6:$E$122,"&lt;="&amp;BY$6,'Rent Schedules'!$F$6:$F$122,"&gt;="&amp;BY$6),0)</f>
        <v>0</v>
      </c>
      <c r="BZ87" s="95">
        <f>IF(BZ84=0,'Rent Roll'!$G$12*SUMIFS('Rent Schedules'!$I$6:$I$122,'Rent Schedules'!$B$6:$B$122,$C87,'Rent Schedules'!$D$6:$D$122,"In effect",'Rent Schedules'!$E$6:$E$122,"&lt;="&amp;BZ$6,'Rent Schedules'!$F$6:$F$122,"&gt;="&amp;BZ$6),0)</f>
        <v>0</v>
      </c>
      <c r="CA87" s="95">
        <f>IF(CA84=0,'Rent Roll'!$G$12*SUMIFS('Rent Schedules'!$I$6:$I$122,'Rent Schedules'!$B$6:$B$122,$C87,'Rent Schedules'!$D$6:$D$122,"In effect",'Rent Schedules'!$E$6:$E$122,"&lt;="&amp;CA$6,'Rent Schedules'!$F$6:$F$122,"&gt;="&amp;CA$6),0)</f>
        <v>0</v>
      </c>
      <c r="CB87" s="95">
        <f>IF(CB84=0,'Rent Roll'!$G$12*SUMIFS('Rent Schedules'!$I$6:$I$122,'Rent Schedules'!$B$6:$B$122,$C87,'Rent Schedules'!$D$6:$D$122,"In effect",'Rent Schedules'!$E$6:$E$122,"&lt;="&amp;CB$6,'Rent Schedules'!$F$6:$F$122,"&gt;="&amp;CB$6),0)</f>
        <v>0</v>
      </c>
      <c r="CC87" s="95">
        <f>IF(CC84=0,'Rent Roll'!$G$12*SUMIFS('Rent Schedules'!$I$6:$I$122,'Rent Schedules'!$B$6:$B$122,$C87,'Rent Schedules'!$D$6:$D$122,"In effect",'Rent Schedules'!$E$6:$E$122,"&lt;="&amp;CC$6,'Rent Schedules'!$F$6:$F$122,"&gt;="&amp;CC$6),0)</f>
        <v>0</v>
      </c>
      <c r="CD87" s="95">
        <f>IF(CD84=0,'Rent Roll'!$G$12*SUMIFS('Rent Schedules'!$I$6:$I$122,'Rent Schedules'!$B$6:$B$122,$C87,'Rent Schedules'!$D$6:$D$122,"In effect",'Rent Schedules'!$E$6:$E$122,"&lt;="&amp;CD$6,'Rent Schedules'!$F$6:$F$122,"&gt;="&amp;CD$6),0)</f>
        <v>0</v>
      </c>
      <c r="CE87" s="95">
        <f>IF(CE84=0,'Rent Roll'!$G$12*SUMIFS('Rent Schedules'!$I$6:$I$122,'Rent Schedules'!$B$6:$B$122,$C87,'Rent Schedules'!$D$6:$D$122,"In effect",'Rent Schedules'!$E$6:$E$122,"&lt;="&amp;CE$6,'Rent Schedules'!$F$6:$F$122,"&gt;="&amp;CE$6),0)</f>
        <v>0</v>
      </c>
      <c r="CF87" s="95">
        <f>IF(CF84=0,'Rent Roll'!$G$12*SUMIFS('Rent Schedules'!$I$6:$I$122,'Rent Schedules'!$B$6:$B$122,$C87,'Rent Schedules'!$D$6:$D$122,"In effect",'Rent Schedules'!$E$6:$E$122,"&lt;="&amp;CF$6,'Rent Schedules'!$F$6:$F$122,"&gt;="&amp;CF$6),0)</f>
        <v>0</v>
      </c>
      <c r="CG87" s="95">
        <f>IF(CG84=0,'Rent Roll'!$G$12*SUMIFS('Rent Schedules'!$I$6:$I$122,'Rent Schedules'!$B$6:$B$122,$C87,'Rent Schedules'!$D$6:$D$122,"In effect",'Rent Schedules'!$E$6:$E$122,"&lt;="&amp;CG$6,'Rent Schedules'!$F$6:$F$122,"&gt;="&amp;CG$6),0)</f>
        <v>0</v>
      </c>
      <c r="CH87" s="95">
        <f>IF(CH84=0,'Rent Roll'!$G$12*SUMIFS('Rent Schedules'!$I$6:$I$122,'Rent Schedules'!$B$6:$B$122,$C87,'Rent Schedules'!$D$6:$D$122,"In effect",'Rent Schedules'!$E$6:$E$122,"&lt;="&amp;CH$6,'Rent Schedules'!$F$6:$F$122,"&gt;="&amp;CH$6),0)</f>
        <v>0</v>
      </c>
      <c r="CI87" s="95">
        <f>IF(CI84=0,'Rent Roll'!$G$12*SUMIFS('Rent Schedules'!$I$6:$I$122,'Rent Schedules'!$B$6:$B$122,$C87,'Rent Schedules'!$D$6:$D$122,"In effect",'Rent Schedules'!$E$6:$E$122,"&lt;="&amp;CI$6,'Rent Schedules'!$F$6:$F$122,"&gt;="&amp;CI$6),0)</f>
        <v>0</v>
      </c>
      <c r="CJ87" s="95">
        <f>IF(CJ84=0,'Rent Roll'!$G$12*SUMIFS('Rent Schedules'!$I$6:$I$122,'Rent Schedules'!$B$6:$B$122,$C87,'Rent Schedules'!$D$6:$D$122,"In effect",'Rent Schedules'!$E$6:$E$122,"&lt;="&amp;CJ$6,'Rent Schedules'!$F$6:$F$122,"&gt;="&amp;CJ$6),0)</f>
        <v>0</v>
      </c>
      <c r="CK87" s="95">
        <f>IF(CK84=0,'Rent Roll'!$G$12*SUMIFS('Rent Schedules'!$I$6:$I$122,'Rent Schedules'!$B$6:$B$122,$C87,'Rent Schedules'!$D$6:$D$122,"In effect",'Rent Schedules'!$E$6:$E$122,"&lt;="&amp;CK$6,'Rent Schedules'!$F$6:$F$122,"&gt;="&amp;CK$6),0)</f>
        <v>0</v>
      </c>
      <c r="CL87" s="95">
        <f>IF(CL84=0,'Rent Roll'!$G$12*SUMIFS('Rent Schedules'!$I$6:$I$122,'Rent Schedules'!$B$6:$B$122,$C87,'Rent Schedules'!$D$6:$D$122,"In effect",'Rent Schedules'!$E$6:$E$122,"&lt;="&amp;CL$6,'Rent Schedules'!$F$6:$F$122,"&gt;="&amp;CL$6),0)</f>
        <v>0</v>
      </c>
      <c r="CM87" s="95">
        <f>IF(CM84=0,'Rent Roll'!$G$12*SUMIFS('Rent Schedules'!$I$6:$I$122,'Rent Schedules'!$B$6:$B$122,$C87,'Rent Schedules'!$D$6:$D$122,"In effect",'Rent Schedules'!$E$6:$E$122,"&lt;="&amp;CM$6,'Rent Schedules'!$F$6:$F$122,"&gt;="&amp;CM$6),0)</f>
        <v>0</v>
      </c>
      <c r="CN87" s="95">
        <f>IF(CN84=0,'Rent Roll'!$G$12*SUMIFS('Rent Schedules'!$I$6:$I$122,'Rent Schedules'!$B$6:$B$122,$C87,'Rent Schedules'!$D$6:$D$122,"In effect",'Rent Schedules'!$E$6:$E$122,"&lt;="&amp;CN$6,'Rent Schedules'!$F$6:$F$122,"&gt;="&amp;CN$6),0)</f>
        <v>0</v>
      </c>
      <c r="CO87" s="95">
        <f>IF(CO84=0,'Rent Roll'!$G$12*SUMIFS('Rent Schedules'!$I$6:$I$122,'Rent Schedules'!$B$6:$B$122,$C87,'Rent Schedules'!$D$6:$D$122,"In effect",'Rent Schedules'!$E$6:$E$122,"&lt;="&amp;CO$6,'Rent Schedules'!$F$6:$F$122,"&gt;="&amp;CO$6),0)</f>
        <v>0</v>
      </c>
      <c r="CP87" s="95">
        <f>IF(CP84=0,'Rent Roll'!$G$12*SUMIFS('Rent Schedules'!$I$6:$I$122,'Rent Schedules'!$B$6:$B$122,$C87,'Rent Schedules'!$D$6:$D$122,"In effect",'Rent Schedules'!$E$6:$E$122,"&lt;="&amp;CP$6,'Rent Schedules'!$F$6:$F$122,"&gt;="&amp;CP$6),0)</f>
        <v>0</v>
      </c>
      <c r="CQ87" s="95">
        <f>IF(CQ84=0,'Rent Roll'!$G$12*SUMIFS('Rent Schedules'!$I$6:$I$122,'Rent Schedules'!$B$6:$B$122,$C87,'Rent Schedules'!$D$6:$D$122,"In effect",'Rent Schedules'!$E$6:$E$122,"&lt;="&amp;CQ$6,'Rent Schedules'!$F$6:$F$122,"&gt;="&amp;CQ$6),0)</f>
        <v>0</v>
      </c>
      <c r="CR87" s="95">
        <f>IF(CR84=0,'Rent Roll'!$G$12*SUMIFS('Rent Schedules'!$I$6:$I$122,'Rent Schedules'!$B$6:$B$122,$C87,'Rent Schedules'!$D$6:$D$122,"In effect",'Rent Schedules'!$E$6:$E$122,"&lt;="&amp;CR$6,'Rent Schedules'!$F$6:$F$122,"&gt;="&amp;CR$6),0)</f>
        <v>0</v>
      </c>
      <c r="CS87" s="95">
        <f>IF(CS84=0,'Rent Roll'!$G$12*SUMIFS('Rent Schedules'!$I$6:$I$122,'Rent Schedules'!$B$6:$B$122,$C87,'Rent Schedules'!$D$6:$D$122,"In effect",'Rent Schedules'!$E$6:$E$122,"&lt;="&amp;CS$6,'Rent Schedules'!$F$6:$F$122,"&gt;="&amp;CS$6),0)</f>
        <v>0</v>
      </c>
      <c r="CT87" s="95">
        <f>IF(CT84=0,'Rent Roll'!$G$12*SUMIFS('Rent Schedules'!$I$6:$I$122,'Rent Schedules'!$B$6:$B$122,$C87,'Rent Schedules'!$D$6:$D$122,"In effect",'Rent Schedules'!$E$6:$E$122,"&lt;="&amp;CT$6,'Rent Schedules'!$F$6:$F$122,"&gt;="&amp;CT$6),0)</f>
        <v>0</v>
      </c>
      <c r="CU87" s="95">
        <f>IF(CU84=0,'Rent Roll'!$G$12*SUMIFS('Rent Schedules'!$I$6:$I$122,'Rent Schedules'!$B$6:$B$122,$C87,'Rent Schedules'!$D$6:$D$122,"In effect",'Rent Schedules'!$E$6:$E$122,"&lt;="&amp;CU$6,'Rent Schedules'!$F$6:$F$122,"&gt;="&amp;CU$6),0)</f>
        <v>0</v>
      </c>
      <c r="CV87" s="95">
        <f>IF(CV84=0,'Rent Roll'!$G$12*SUMIFS('Rent Schedules'!$I$6:$I$122,'Rent Schedules'!$B$6:$B$122,$C87,'Rent Schedules'!$D$6:$D$122,"In effect",'Rent Schedules'!$E$6:$E$122,"&lt;="&amp;CV$6,'Rent Schedules'!$F$6:$F$122,"&gt;="&amp;CV$6),0)</f>
        <v>0</v>
      </c>
      <c r="CW87" s="95">
        <f>IF(CW84=0,'Rent Roll'!$G$12*SUMIFS('Rent Schedules'!$I$6:$I$122,'Rent Schedules'!$B$6:$B$122,$C87,'Rent Schedules'!$D$6:$D$122,"In effect",'Rent Schedules'!$E$6:$E$122,"&lt;="&amp;CW$6,'Rent Schedules'!$F$6:$F$122,"&gt;="&amp;CW$6),0)</f>
        <v>0</v>
      </c>
      <c r="CX87" s="95">
        <f>IF(CX84=0,'Rent Roll'!$G$12*SUMIFS('Rent Schedules'!$I$6:$I$122,'Rent Schedules'!$B$6:$B$122,$C87,'Rent Schedules'!$D$6:$D$122,"In effect",'Rent Schedules'!$E$6:$E$122,"&lt;="&amp;CX$6,'Rent Schedules'!$F$6:$F$122,"&gt;="&amp;CX$6),0)</f>
        <v>0</v>
      </c>
      <c r="CY87" s="95">
        <f>IF(CY84=0,'Rent Roll'!$G$12*SUMIFS('Rent Schedules'!$I$6:$I$122,'Rent Schedules'!$B$6:$B$122,$C87,'Rent Schedules'!$D$6:$D$122,"In effect",'Rent Schedules'!$E$6:$E$122,"&lt;="&amp;CY$6,'Rent Schedules'!$F$6:$F$122,"&gt;="&amp;CY$6),0)</f>
        <v>0</v>
      </c>
      <c r="CZ87" s="95">
        <f>IF(CZ84=0,'Rent Roll'!$G$12*SUMIFS('Rent Schedules'!$I$6:$I$122,'Rent Schedules'!$B$6:$B$122,$C87,'Rent Schedules'!$D$6:$D$122,"In effect",'Rent Schedules'!$E$6:$E$122,"&lt;="&amp;CZ$6,'Rent Schedules'!$F$6:$F$122,"&gt;="&amp;CZ$6),0)</f>
        <v>0</v>
      </c>
      <c r="DA87" s="95">
        <f>IF(DA84=0,'Rent Roll'!$G$12*SUMIFS('Rent Schedules'!$I$6:$I$122,'Rent Schedules'!$B$6:$B$122,$C87,'Rent Schedules'!$D$6:$D$122,"In effect",'Rent Schedules'!$E$6:$E$122,"&lt;="&amp;DA$6,'Rent Schedules'!$F$6:$F$122,"&gt;="&amp;DA$6),0)</f>
        <v>0</v>
      </c>
      <c r="DB87" s="95">
        <f>IF(DB84=0,'Rent Roll'!$G$12*SUMIFS('Rent Schedules'!$I$6:$I$122,'Rent Schedules'!$B$6:$B$122,$C87,'Rent Schedules'!$D$6:$D$122,"In effect",'Rent Schedules'!$E$6:$E$122,"&lt;="&amp;DB$6,'Rent Schedules'!$F$6:$F$122,"&gt;="&amp;DB$6),0)</f>
        <v>0</v>
      </c>
      <c r="DC87" s="95">
        <f>IF(DC84=0,'Rent Roll'!$G$12*SUMIFS('Rent Schedules'!$I$6:$I$122,'Rent Schedules'!$B$6:$B$122,$C87,'Rent Schedules'!$D$6:$D$122,"In effect",'Rent Schedules'!$E$6:$E$122,"&lt;="&amp;DC$6,'Rent Schedules'!$F$6:$F$122,"&gt;="&amp;DC$6),0)</f>
        <v>0</v>
      </c>
      <c r="DD87" s="95">
        <f>IF(DD84=0,'Rent Roll'!$G$12*SUMIFS('Rent Schedules'!$I$6:$I$122,'Rent Schedules'!$B$6:$B$122,$C87,'Rent Schedules'!$D$6:$D$122,"In effect",'Rent Schedules'!$E$6:$E$122,"&lt;="&amp;DD$6,'Rent Schedules'!$F$6:$F$122,"&gt;="&amp;DD$6),0)</f>
        <v>0</v>
      </c>
      <c r="DE87" s="95">
        <f>IF(DE84=0,'Rent Roll'!$G$12*SUMIFS('Rent Schedules'!$I$6:$I$122,'Rent Schedules'!$B$6:$B$122,$C87,'Rent Schedules'!$D$6:$D$122,"In effect",'Rent Schedules'!$E$6:$E$122,"&lt;="&amp;DE$6,'Rent Schedules'!$F$6:$F$122,"&gt;="&amp;DE$6),0)</f>
        <v>0</v>
      </c>
      <c r="DF87" s="95">
        <f>IF(DF84=0,'Rent Roll'!$G$12*SUMIFS('Rent Schedules'!$I$6:$I$122,'Rent Schedules'!$B$6:$B$122,$C87,'Rent Schedules'!$D$6:$D$122,"In effect",'Rent Schedules'!$E$6:$E$122,"&lt;="&amp;DF$6,'Rent Schedules'!$F$6:$F$122,"&gt;="&amp;DF$6),0)</f>
        <v>0</v>
      </c>
      <c r="DG87" s="95">
        <f>IF(DG84=0,'Rent Roll'!$G$12*SUMIFS('Rent Schedules'!$I$6:$I$122,'Rent Schedules'!$B$6:$B$122,$C87,'Rent Schedules'!$D$6:$D$122,"In effect",'Rent Schedules'!$E$6:$E$122,"&lt;="&amp;DG$6,'Rent Schedules'!$F$6:$F$122,"&gt;="&amp;DG$6),0)</f>
        <v>0</v>
      </c>
      <c r="DH87" s="95">
        <f>IF(DH84=0,'Rent Roll'!$G$12*SUMIFS('Rent Schedules'!$I$6:$I$122,'Rent Schedules'!$B$6:$B$122,$C87,'Rent Schedules'!$D$6:$D$122,"In effect",'Rent Schedules'!$E$6:$E$122,"&lt;="&amp;DH$6,'Rent Schedules'!$F$6:$F$122,"&gt;="&amp;DH$6),0)</f>
        <v>0</v>
      </c>
      <c r="DI87" s="95">
        <f>IF(DI84=0,'Rent Roll'!$G$12*SUMIFS('Rent Schedules'!$I$6:$I$122,'Rent Schedules'!$B$6:$B$122,$C87,'Rent Schedules'!$D$6:$D$122,"In effect",'Rent Schedules'!$E$6:$E$122,"&lt;="&amp;DI$6,'Rent Schedules'!$F$6:$F$122,"&gt;="&amp;DI$6),0)</f>
        <v>0</v>
      </c>
      <c r="DJ87" s="95">
        <f>IF(DJ84=0,'Rent Roll'!$G$12*SUMIFS('Rent Schedules'!$I$6:$I$122,'Rent Schedules'!$B$6:$B$122,$C87,'Rent Schedules'!$D$6:$D$122,"In effect",'Rent Schedules'!$E$6:$E$122,"&lt;="&amp;DJ$6,'Rent Schedules'!$F$6:$F$122,"&gt;="&amp;DJ$6),0)</f>
        <v>0</v>
      </c>
      <c r="DK87" s="95">
        <f>IF(DK84=0,'Rent Roll'!$G$12*SUMIFS('Rent Schedules'!$I$6:$I$122,'Rent Schedules'!$B$6:$B$122,$C87,'Rent Schedules'!$D$6:$D$122,"In effect",'Rent Schedules'!$E$6:$E$122,"&lt;="&amp;DK$6,'Rent Schedules'!$F$6:$F$122,"&gt;="&amp;DK$6),0)</f>
        <v>0</v>
      </c>
      <c r="DL87" s="95">
        <f>IF(DL84=0,'Rent Roll'!$G$12*SUMIFS('Rent Schedules'!$I$6:$I$122,'Rent Schedules'!$B$6:$B$122,$C87,'Rent Schedules'!$D$6:$D$122,"In effect",'Rent Schedules'!$E$6:$E$122,"&lt;="&amp;DL$6,'Rent Schedules'!$F$6:$F$122,"&gt;="&amp;DL$6),0)</f>
        <v>0</v>
      </c>
      <c r="DM87" s="95">
        <f>IF(DM84=0,'Rent Roll'!$G$12*SUMIFS('Rent Schedules'!$I$6:$I$122,'Rent Schedules'!$B$6:$B$122,$C87,'Rent Schedules'!$D$6:$D$122,"In effect",'Rent Schedules'!$E$6:$E$122,"&lt;="&amp;DM$6,'Rent Schedules'!$F$6:$F$122,"&gt;="&amp;DM$6),0)</f>
        <v>0</v>
      </c>
      <c r="DN87" s="95">
        <f>IF(DN84=0,'Rent Roll'!$G$12*SUMIFS('Rent Schedules'!$I$6:$I$122,'Rent Schedules'!$B$6:$B$122,$C87,'Rent Schedules'!$D$6:$D$122,"In effect",'Rent Schedules'!$E$6:$E$122,"&lt;="&amp;DN$6,'Rent Schedules'!$F$6:$F$122,"&gt;="&amp;DN$6),0)</f>
        <v>0</v>
      </c>
      <c r="DO87" s="95">
        <f>IF(DO84=0,'Rent Roll'!$G$12*SUMIFS('Rent Schedules'!$I$6:$I$122,'Rent Schedules'!$B$6:$B$122,$C87,'Rent Schedules'!$D$6:$D$122,"In effect",'Rent Schedules'!$E$6:$E$122,"&lt;="&amp;DO$6,'Rent Schedules'!$F$6:$F$122,"&gt;="&amp;DO$6),0)</f>
        <v>0</v>
      </c>
      <c r="DP87" s="95">
        <f>IF(DP84=0,'Rent Roll'!$G$12*SUMIFS('Rent Schedules'!$I$6:$I$122,'Rent Schedules'!$B$6:$B$122,$C87,'Rent Schedules'!$D$6:$D$122,"In effect",'Rent Schedules'!$E$6:$E$122,"&lt;="&amp;DP$6,'Rent Schedules'!$F$6:$F$122,"&gt;="&amp;DP$6),0)</f>
        <v>0</v>
      </c>
      <c r="DQ87" s="95">
        <f>IF(DQ84=0,'Rent Roll'!$G$12*SUMIFS('Rent Schedules'!$I$6:$I$122,'Rent Schedules'!$B$6:$B$122,$C87,'Rent Schedules'!$D$6:$D$122,"In effect",'Rent Schedules'!$E$6:$E$122,"&lt;="&amp;DQ$6,'Rent Schedules'!$F$6:$F$122,"&gt;="&amp;DQ$6),0)</f>
        <v>0</v>
      </c>
      <c r="DR87" s="95">
        <f>IF(DR84=0,'Rent Roll'!$G$12*SUMIFS('Rent Schedules'!$I$6:$I$122,'Rent Schedules'!$B$6:$B$122,$C87,'Rent Schedules'!$D$6:$D$122,"In effect",'Rent Schedules'!$E$6:$E$122,"&lt;="&amp;DR$6,'Rent Schedules'!$F$6:$F$122,"&gt;="&amp;DR$6),0)</f>
        <v>0</v>
      </c>
      <c r="DS87" s="95">
        <f>IF(DS84=0,'Rent Roll'!$G$12*SUMIFS('Rent Schedules'!$I$6:$I$122,'Rent Schedules'!$B$6:$B$122,$C87,'Rent Schedules'!$D$6:$D$122,"In effect",'Rent Schedules'!$E$6:$E$122,"&lt;="&amp;DS$6,'Rent Schedules'!$F$6:$F$122,"&gt;="&amp;DS$6),0)</f>
        <v>0</v>
      </c>
      <c r="DT87" s="95">
        <f>IF(DT84=0,'Rent Roll'!$G$12*SUMIFS('Rent Schedules'!$I$6:$I$122,'Rent Schedules'!$B$6:$B$122,$C87,'Rent Schedules'!$D$6:$D$122,"In effect",'Rent Schedules'!$E$6:$E$122,"&lt;="&amp;DT$6,'Rent Schedules'!$F$6:$F$122,"&gt;="&amp;DT$6),0)</f>
        <v>0</v>
      </c>
      <c r="DU87" s="95">
        <f>IF(DU84=0,'Rent Roll'!$G$12*SUMIFS('Rent Schedules'!$I$6:$I$122,'Rent Schedules'!$B$6:$B$122,$C87,'Rent Schedules'!$D$6:$D$122,"In effect",'Rent Schedules'!$E$6:$E$122,"&lt;="&amp;DU$6,'Rent Schedules'!$F$6:$F$122,"&gt;="&amp;DU$6),0)</f>
        <v>0</v>
      </c>
      <c r="DV87" s="95">
        <f>IF(DV84=0,'Rent Roll'!$G$12*SUMIFS('Rent Schedules'!$I$6:$I$122,'Rent Schedules'!$B$6:$B$122,$C87,'Rent Schedules'!$D$6:$D$122,"In effect",'Rent Schedules'!$E$6:$E$122,"&lt;="&amp;DV$6,'Rent Schedules'!$F$6:$F$122,"&gt;="&amp;DV$6),0)</f>
        <v>0</v>
      </c>
      <c r="DW87" s="95">
        <f>IF(DW84=0,'Rent Roll'!$G$12*SUMIFS('Rent Schedules'!$I$6:$I$122,'Rent Schedules'!$B$6:$B$122,$C87,'Rent Schedules'!$D$6:$D$122,"In effect",'Rent Schedules'!$E$6:$E$122,"&lt;="&amp;DW$6,'Rent Schedules'!$F$6:$F$122,"&gt;="&amp;DW$6),0)</f>
        <v>0</v>
      </c>
      <c r="DX87" s="95">
        <f>IF(DX84=0,'Rent Roll'!$G$12*SUMIFS('Rent Schedules'!$I$6:$I$122,'Rent Schedules'!$B$6:$B$122,$C87,'Rent Schedules'!$D$6:$D$122,"In effect",'Rent Schedules'!$E$6:$E$122,"&lt;="&amp;DX$6,'Rent Schedules'!$F$6:$F$122,"&gt;="&amp;DX$6),0)</f>
        <v>0</v>
      </c>
      <c r="DY87" s="95">
        <f>IF(DY84=0,'Rent Roll'!$G$12*SUMIFS('Rent Schedules'!$I$6:$I$122,'Rent Schedules'!$B$6:$B$122,$C87,'Rent Schedules'!$D$6:$D$122,"In effect",'Rent Schedules'!$E$6:$E$122,"&lt;="&amp;DY$6,'Rent Schedules'!$F$6:$F$122,"&gt;="&amp;DY$6),0)</f>
        <v>0</v>
      </c>
      <c r="DZ87" s="95">
        <f>IF(DZ84=0,'Rent Roll'!$G$12*SUMIFS('Rent Schedules'!$I$6:$I$122,'Rent Schedules'!$B$6:$B$122,$C87,'Rent Schedules'!$D$6:$D$122,"In effect",'Rent Schedules'!$E$6:$E$122,"&lt;="&amp;DZ$6,'Rent Schedules'!$F$6:$F$122,"&gt;="&amp;DZ$6),0)</f>
        <v>0</v>
      </c>
      <c r="EA87" s="95">
        <f>IF(EA84=0,'Rent Roll'!$G$12*SUMIFS('Rent Schedules'!$I$6:$I$122,'Rent Schedules'!$B$6:$B$122,$C87,'Rent Schedules'!$D$6:$D$122,"In effect",'Rent Schedules'!$E$6:$E$122,"&lt;="&amp;EA$6,'Rent Schedules'!$F$6:$F$122,"&gt;="&amp;EA$6),0)</f>
        <v>0</v>
      </c>
      <c r="EB87" s="95">
        <f>IF(EB84=0,'Rent Roll'!$G$12*SUMIFS('Rent Schedules'!$I$6:$I$122,'Rent Schedules'!$B$6:$B$122,$C87,'Rent Schedules'!$D$6:$D$122,"In effect",'Rent Schedules'!$E$6:$E$122,"&lt;="&amp;EB$6,'Rent Schedules'!$F$6:$F$122,"&gt;="&amp;EB$6),0)</f>
        <v>0</v>
      </c>
      <c r="EC87" s="95">
        <f>IF(EC84=0,'Rent Roll'!$G$12*SUMIFS('Rent Schedules'!$I$6:$I$122,'Rent Schedules'!$B$6:$B$122,$C87,'Rent Schedules'!$D$6:$D$122,"In effect",'Rent Schedules'!$E$6:$E$122,"&lt;="&amp;EC$6,'Rent Schedules'!$F$6:$F$122,"&gt;="&amp;EC$6),0)</f>
        <v>0</v>
      </c>
      <c r="ED87" s="95">
        <f>IF(ED84=0,'Rent Roll'!$G$12*SUMIFS('Rent Schedules'!$I$6:$I$122,'Rent Schedules'!$B$6:$B$122,$C87,'Rent Schedules'!$D$6:$D$122,"In effect",'Rent Schedules'!$E$6:$E$122,"&lt;="&amp;ED$6,'Rent Schedules'!$F$6:$F$122,"&gt;="&amp;ED$6),0)</f>
        <v>0</v>
      </c>
      <c r="EE87" s="95">
        <f>IF(EE84=0,'Rent Roll'!$G$12*SUMIFS('Rent Schedules'!$I$6:$I$122,'Rent Schedules'!$B$6:$B$122,$C87,'Rent Schedules'!$D$6:$D$122,"In effect",'Rent Schedules'!$E$6:$E$122,"&lt;="&amp;EE$6,'Rent Schedules'!$F$6:$F$122,"&gt;="&amp;EE$6),0)</f>
        <v>0</v>
      </c>
      <c r="EF87" s="95">
        <f>IF(EF84=0,'Rent Roll'!$G$12*SUMIFS('Rent Schedules'!$I$6:$I$122,'Rent Schedules'!$B$6:$B$122,$C87,'Rent Schedules'!$D$6:$D$122,"In effect",'Rent Schedules'!$E$6:$E$122,"&lt;="&amp;EF$6,'Rent Schedules'!$F$6:$F$122,"&gt;="&amp;EF$6),0)</f>
        <v>0</v>
      </c>
      <c r="EG87" s="95">
        <f>IF(EG84=0,'Rent Roll'!$G$12*SUMIFS('Rent Schedules'!$I$6:$I$122,'Rent Schedules'!$B$6:$B$122,$C87,'Rent Schedules'!$D$6:$D$122,"In effect",'Rent Schedules'!$E$6:$E$122,"&lt;="&amp;EG$6,'Rent Schedules'!$F$6:$F$122,"&gt;="&amp;EG$6),0)</f>
        <v>0</v>
      </c>
      <c r="EH87" s="95">
        <f>IF(EH84=0,'Rent Roll'!$G$12*SUMIFS('Rent Schedules'!$I$6:$I$122,'Rent Schedules'!$B$6:$B$122,$C87,'Rent Schedules'!$D$6:$D$122,"In effect",'Rent Schedules'!$E$6:$E$122,"&lt;="&amp;EH$6,'Rent Schedules'!$F$6:$F$122,"&gt;="&amp;EH$6),0)</f>
        <v>0</v>
      </c>
      <c r="EI87" s="95">
        <f>IF(EI84=0,'Rent Roll'!$G$12*SUMIFS('Rent Schedules'!$I$6:$I$122,'Rent Schedules'!$B$6:$B$122,$C87,'Rent Schedules'!$D$6:$D$122,"In effect",'Rent Schedules'!$E$6:$E$122,"&lt;="&amp;EI$6,'Rent Schedules'!$F$6:$F$122,"&gt;="&amp;EI$6),0)</f>
        <v>0</v>
      </c>
    </row>
    <row r="88">
      <c r="B88" t="s" s="23">
        <v>394</v>
      </c>
      <c r="C88" t="s" s="118">
        <v>304</v>
      </c>
      <c r="D88" t="s" s="118">
        <v>431</v>
      </c>
      <c r="H88" s="95">
        <f>'Rent Roll'!$G$12*'Rent Roll'!$E$12*H86/12</f>
        <v>10150</v>
      </c>
      <c r="I88" s="95">
        <f>'Rent Roll'!$G$12*'Rent Roll'!$E$12*I86/12</f>
        <v>10150</v>
      </c>
      <c r="J88" s="95">
        <f>'Rent Roll'!$G$12*'Rent Roll'!$E$12*J86/12</f>
        <v>10150</v>
      </c>
      <c r="K88" s="95">
        <f>'Rent Roll'!$G$12*'Rent Roll'!$E$12*K86/12</f>
        <v>10150</v>
      </c>
      <c r="L88" s="95">
        <f>'Rent Roll'!$G$12*'Rent Roll'!$E$12*L86/12</f>
        <v>10150</v>
      </c>
      <c r="M88" s="95">
        <f>'Rent Roll'!$G$12*'Rent Roll'!$E$12*M86/12</f>
        <v>10150</v>
      </c>
      <c r="N88" s="95">
        <f>'Rent Roll'!$G$12*'Rent Roll'!$E$12*N86/12</f>
        <v>10150</v>
      </c>
      <c r="O88" s="95">
        <f>'Rent Roll'!$G$12*'Rent Roll'!$E$12*O86/12</f>
        <v>10150</v>
      </c>
      <c r="P88" s="95">
        <f>'Rent Roll'!$G$12*'Rent Roll'!$E$12*P86/12</f>
        <v>10150</v>
      </c>
      <c r="Q88" s="95">
        <f>'Rent Roll'!$G$12*'Rent Roll'!$E$12*Q86/12</f>
        <v>10150</v>
      </c>
      <c r="R88" s="95">
        <f>'Rent Roll'!$G$12*'Rent Roll'!$E$12*R86/12</f>
        <v>10150</v>
      </c>
      <c r="S88" s="95">
        <f>'Rent Roll'!$G$12*'Rent Roll'!$E$12*S86/12</f>
        <v>10150</v>
      </c>
      <c r="T88" s="95">
        <f>'Rent Roll'!$G$12*'Rent Roll'!$E$12*T86/12</f>
        <v>10150</v>
      </c>
      <c r="U88" s="95">
        <f>'Rent Roll'!$G$12*'Rent Roll'!$E$12*U86/12</f>
        <v>10150</v>
      </c>
      <c r="V88" s="95">
        <f>'Rent Roll'!$G$12*'Rent Roll'!$E$12*V86/12</f>
        <v>10150</v>
      </c>
      <c r="W88" s="95">
        <f>'Rent Roll'!$G$12*'Rent Roll'!$E$12*W86/12</f>
        <v>10150</v>
      </c>
      <c r="X88" s="95">
        <f>'Rent Roll'!$G$12*'Rent Roll'!$E$12*X86/12</f>
        <v>10150</v>
      </c>
      <c r="Y88" s="95">
        <f>'Rent Roll'!$G$12*'Rent Roll'!$E$12*Y86/12</f>
        <v>10150</v>
      </c>
      <c r="Z88" s="95">
        <f>'Rent Roll'!$G$12*'Rent Roll'!$E$12*Z86/12</f>
        <v>10505.249999999998</v>
      </c>
      <c r="AA88" s="95">
        <f>'Rent Roll'!$G$12*'Rent Roll'!$E$12*AA86/12</f>
        <v>10505.249999999998</v>
      </c>
      <c r="AB88" s="95">
        <f>'Rent Roll'!$G$12*'Rent Roll'!$E$12*AB86/12</f>
        <v>10505.249999999998</v>
      </c>
      <c r="AC88" s="95">
        <f>'Rent Roll'!$G$12*'Rent Roll'!$E$12*AC86/12</f>
        <v>10505.249999999998</v>
      </c>
      <c r="AD88" s="95">
        <f>'Rent Roll'!$G$12*'Rent Roll'!$E$12*AD86/12</f>
        <v>10505.249999999998</v>
      </c>
      <c r="AE88" s="95">
        <f>'Rent Roll'!$G$12*'Rent Roll'!$E$12*AE86/12</f>
        <v>10505.249999999998</v>
      </c>
      <c r="AF88" s="95">
        <f>'Rent Roll'!$G$12*'Rent Roll'!$E$12*AF86/12</f>
        <v>10505.249999999998</v>
      </c>
      <c r="AG88" s="95">
        <f>'Rent Roll'!$G$12*'Rent Roll'!$E$12*AG86/12</f>
        <v>10505.249999999998</v>
      </c>
      <c r="AH88" s="95">
        <f>'Rent Roll'!$G$12*'Rent Roll'!$E$12*AH86/12</f>
        <v>10505.249999999998</v>
      </c>
      <c r="AI88" s="95">
        <f>'Rent Roll'!$G$12*'Rent Roll'!$E$12*AI86/12</f>
        <v>10505.249999999998</v>
      </c>
      <c r="AJ88" s="95">
        <f>'Rent Roll'!$G$12*'Rent Roll'!$E$12*AJ86/12</f>
        <v>10505.249999999998</v>
      </c>
      <c r="AK88" s="95">
        <f>'Rent Roll'!$G$12*'Rent Roll'!$E$12*AK86/12</f>
        <v>10505.249999999998</v>
      </c>
      <c r="AL88" s="95">
        <f>'Rent Roll'!$G$12*'Rent Roll'!$E$12*AL86/12</f>
        <v>10872.933749999998</v>
      </c>
      <c r="AM88" s="95">
        <f>'Rent Roll'!$G$12*'Rent Roll'!$E$12*AM86/12</f>
        <v>10872.933749999998</v>
      </c>
      <c r="AN88" s="95">
        <f>'Rent Roll'!$G$12*'Rent Roll'!$E$12*AN86/12</f>
        <v>10872.933749999998</v>
      </c>
      <c r="AO88" s="95">
        <f>'Rent Roll'!$G$12*'Rent Roll'!$E$12*AO86/12</f>
        <v>10872.933749999998</v>
      </c>
      <c r="AP88" s="95">
        <f>'Rent Roll'!$G$12*'Rent Roll'!$E$12*AP86/12</f>
        <v>10872.933749999998</v>
      </c>
      <c r="AQ88" s="95">
        <f>'Rent Roll'!$G$12*'Rent Roll'!$E$12*AQ86/12</f>
        <v>10872.933749999998</v>
      </c>
      <c r="AR88" s="95">
        <f>'Rent Roll'!$G$12*'Rent Roll'!$E$12*AR86/12</f>
        <v>10872.933749999998</v>
      </c>
      <c r="AS88" s="95">
        <f>'Rent Roll'!$G$12*'Rent Roll'!$E$12*AS86/12</f>
        <v>10872.933749999998</v>
      </c>
      <c r="AT88" s="95">
        <f>'Rent Roll'!$G$12*'Rent Roll'!$E$12*AT86/12</f>
        <v>10872.933749999998</v>
      </c>
      <c r="AU88" s="95">
        <f>'Rent Roll'!$G$12*'Rent Roll'!$E$12*AU86/12</f>
        <v>10872.933749999998</v>
      </c>
      <c r="AV88" s="95">
        <f>'Rent Roll'!$G$12*'Rent Roll'!$E$12*AV86/12</f>
        <v>10872.933749999998</v>
      </c>
      <c r="AW88" s="95">
        <f>'Rent Roll'!$G$12*'Rent Roll'!$E$12*AW86/12</f>
        <v>10872.933749999998</v>
      </c>
      <c r="AX88" s="95">
        <f>'Rent Roll'!$G$12*'Rent Roll'!$E$12*AX86/12</f>
        <v>11253.48643125</v>
      </c>
      <c r="AY88" s="95">
        <f>'Rent Roll'!$G$12*'Rent Roll'!$E$12*AY86/12</f>
        <v>11253.48643125</v>
      </c>
      <c r="AZ88" s="95">
        <f>'Rent Roll'!$G$12*'Rent Roll'!$E$12*AZ86/12</f>
        <v>11253.48643125</v>
      </c>
      <c r="BA88" s="95">
        <f>'Rent Roll'!$G$12*'Rent Roll'!$E$12*BA86/12</f>
        <v>11253.48643125</v>
      </c>
      <c r="BB88" s="95">
        <f>'Rent Roll'!$G$12*'Rent Roll'!$E$12*BB86/12</f>
        <v>11253.48643125</v>
      </c>
      <c r="BC88" s="95">
        <f>'Rent Roll'!$G$12*'Rent Roll'!$E$12*BC86/12</f>
        <v>11253.48643125</v>
      </c>
      <c r="BD88" s="95">
        <f>'Rent Roll'!$G$12*'Rent Roll'!$E$12*BD86/12</f>
        <v>11253.48643125</v>
      </c>
      <c r="BE88" s="95">
        <f>'Rent Roll'!$G$12*'Rent Roll'!$E$12*BE86/12</f>
        <v>11253.48643125</v>
      </c>
      <c r="BF88" s="95">
        <f>'Rent Roll'!$G$12*'Rent Roll'!$E$12*BF86/12</f>
        <v>11253.48643125</v>
      </c>
      <c r="BG88" s="95">
        <f>'Rent Roll'!$G$12*'Rent Roll'!$E$12*BG86/12</f>
        <v>11253.48643125</v>
      </c>
      <c r="BH88" s="95">
        <f>'Rent Roll'!$G$12*'Rent Roll'!$E$12*BH86/12</f>
        <v>11253.48643125</v>
      </c>
      <c r="BI88" s="95">
        <f>'Rent Roll'!$G$12*'Rent Roll'!$E$12*BI86/12</f>
        <v>11253.48643125</v>
      </c>
      <c r="BJ88" s="95">
        <f>'Rent Roll'!$G$12*'Rent Roll'!$E$12*BJ86/12</f>
        <v>11647.358456343747</v>
      </c>
      <c r="BK88" s="95">
        <f>'Rent Roll'!$G$12*'Rent Roll'!$E$12*BK86/12</f>
        <v>11647.358456343747</v>
      </c>
      <c r="BL88" s="95">
        <f>'Rent Roll'!$G$12*'Rent Roll'!$E$12*BL86/12</f>
        <v>11647.358456343747</v>
      </c>
      <c r="BM88" s="95">
        <f>'Rent Roll'!$G$12*'Rent Roll'!$E$12*BM86/12</f>
        <v>11647.358456343747</v>
      </c>
      <c r="BN88" s="95">
        <f>'Rent Roll'!$G$12*'Rent Roll'!$E$12*BN86/12</f>
        <v>11647.358456343747</v>
      </c>
      <c r="BO88" s="95">
        <f>'Rent Roll'!$G$12*'Rent Roll'!$E$12*BO86/12</f>
        <v>11647.358456343747</v>
      </c>
      <c r="BP88" s="95">
        <f>'Rent Roll'!$G$12*'Rent Roll'!$E$12*BP86/12</f>
        <v>11647.358456343747</v>
      </c>
      <c r="BQ88" s="95">
        <f>'Rent Roll'!$G$12*'Rent Roll'!$E$12*BQ86/12</f>
        <v>11647.358456343747</v>
      </c>
      <c r="BR88" s="95">
        <f>'Rent Roll'!$G$12*'Rent Roll'!$E$12*BR86/12</f>
        <v>11647.358456343747</v>
      </c>
      <c r="BS88" s="95">
        <f>'Rent Roll'!$G$12*'Rent Roll'!$E$12*BS86/12</f>
        <v>11647.358456343747</v>
      </c>
      <c r="BT88" s="95">
        <f>'Rent Roll'!$G$12*'Rent Roll'!$E$12*BT86/12</f>
        <v>11647.358456343747</v>
      </c>
      <c r="BU88" s="95">
        <f>'Rent Roll'!$G$12*'Rent Roll'!$E$12*BU86/12</f>
        <v>11647.358456343747</v>
      </c>
      <c r="BV88" s="95">
        <f>'Rent Roll'!$G$12*'Rent Roll'!$E$12*BV86/12</f>
        <v>11766.631854145</v>
      </c>
      <c r="BW88" s="95">
        <f>'Rent Roll'!$G$12*'Rent Roll'!$E$12*BW86/12</f>
        <v>11766.631854145</v>
      </c>
      <c r="BX88" s="95">
        <f>'Rent Roll'!$G$12*'Rent Roll'!$E$12*BX86/12</f>
        <v>11766.631854145</v>
      </c>
      <c r="BY88" s="95">
        <f>'Rent Roll'!$G$12*'Rent Roll'!$E$12*BY86/12</f>
        <v>11766.631854145</v>
      </c>
      <c r="BZ88" s="95">
        <f>'Rent Roll'!$G$12*'Rent Roll'!$E$12*BZ86/12</f>
        <v>11766.631854145</v>
      </c>
      <c r="CA88" s="95">
        <f>'Rent Roll'!$G$12*'Rent Roll'!$E$12*CA86/12</f>
        <v>11766.631854145</v>
      </c>
      <c r="CB88" s="95">
        <f>'Rent Roll'!$G$12*'Rent Roll'!$E$12*CB86/12</f>
        <v>11766.631854145</v>
      </c>
      <c r="CC88" s="95">
        <f>'Rent Roll'!$G$12*'Rent Roll'!$E$12*CC86/12</f>
        <v>11766.631854145</v>
      </c>
      <c r="CD88" s="95">
        <f>'Rent Roll'!$G$12*'Rent Roll'!$E$12*CD86/12</f>
        <v>11766.631854145</v>
      </c>
      <c r="CE88" s="95">
        <f>'Rent Roll'!$G$12*'Rent Roll'!$E$12*CE86/12</f>
        <v>11766.631854145</v>
      </c>
      <c r="CF88" s="95">
        <f>'Rent Roll'!$G$12*'Rent Roll'!$E$12*CF86/12</f>
        <v>11766.631854145</v>
      </c>
      <c r="CG88" s="95">
        <f>'Rent Roll'!$G$12*'Rent Roll'!$E$12*CG86/12</f>
        <v>11766.631854145</v>
      </c>
      <c r="CH88" s="95">
        <f>'Rent Roll'!$G$12*'Rent Roll'!$E$12*CH86/12</f>
        <v>11766.631854145</v>
      </c>
      <c r="CI88" s="95">
        <f>'Rent Roll'!$G$12*'Rent Roll'!$E$12*CI86/12</f>
        <v>11766.631854145</v>
      </c>
      <c r="CJ88" s="95">
        <f>'Rent Roll'!$G$12*'Rent Roll'!$E$12*CJ86/12</f>
        <v>12178.463969040073</v>
      </c>
      <c r="CK88" s="95">
        <f>'Rent Roll'!$G$12*'Rent Roll'!$E$12*CK86/12</f>
        <v>12178.463969040073</v>
      </c>
      <c r="CL88" s="95">
        <f>'Rent Roll'!$G$12*'Rent Roll'!$E$12*CL86/12</f>
        <v>12178.463969040073</v>
      </c>
      <c r="CM88" s="95">
        <f>'Rent Roll'!$G$12*'Rent Roll'!$E$12*CM86/12</f>
        <v>12178.463969040073</v>
      </c>
      <c r="CN88" s="95">
        <f>'Rent Roll'!$G$12*'Rent Roll'!$E$12*CN86/12</f>
        <v>12178.463969040073</v>
      </c>
      <c r="CO88" s="95">
        <f>'Rent Roll'!$G$12*'Rent Roll'!$E$12*CO86/12</f>
        <v>12178.463969040073</v>
      </c>
      <c r="CP88" s="95">
        <f>'Rent Roll'!$G$12*'Rent Roll'!$E$12*CP86/12</f>
        <v>12178.463969040073</v>
      </c>
      <c r="CQ88" s="95">
        <f>'Rent Roll'!$G$12*'Rent Roll'!$E$12*CQ86/12</f>
        <v>12178.463969040073</v>
      </c>
      <c r="CR88" s="95">
        <f>'Rent Roll'!$G$12*'Rent Roll'!$E$12*CR86/12</f>
        <v>12178.463969040073</v>
      </c>
      <c r="CS88" s="95">
        <f>'Rent Roll'!$G$12*'Rent Roll'!$E$12*CS86/12</f>
        <v>12178.463969040073</v>
      </c>
      <c r="CT88" s="95">
        <f>'Rent Roll'!$G$12*'Rent Roll'!$E$12*CT86/12</f>
        <v>12178.463969040073</v>
      </c>
      <c r="CU88" s="95">
        <f>'Rent Roll'!$G$12*'Rent Roll'!$E$12*CU86/12</f>
        <v>12178.463969040073</v>
      </c>
      <c r="CV88" s="95">
        <f>'Rent Roll'!$G$12*'Rent Roll'!$E$12*CV86/12</f>
        <v>12604.710207956474</v>
      </c>
      <c r="CW88" s="95">
        <f>'Rent Roll'!$G$12*'Rent Roll'!$E$12*CW86/12</f>
        <v>12604.710207956474</v>
      </c>
      <c r="CX88" s="95">
        <f>'Rent Roll'!$G$12*'Rent Roll'!$E$12*CX86/12</f>
        <v>12604.710207956474</v>
      </c>
      <c r="CY88" s="95">
        <f>'Rent Roll'!$G$12*'Rent Roll'!$E$12*CY86/12</f>
        <v>12604.710207956474</v>
      </c>
      <c r="CZ88" s="95">
        <f>'Rent Roll'!$G$12*'Rent Roll'!$E$12*CZ86/12</f>
        <v>12604.710207956474</v>
      </c>
      <c r="DA88" s="95">
        <f>'Rent Roll'!$G$12*'Rent Roll'!$E$12*DA86/12</f>
        <v>12604.710207956474</v>
      </c>
      <c r="DB88" s="95">
        <f>'Rent Roll'!$G$12*'Rent Roll'!$E$12*DB86/12</f>
        <v>12604.710207956474</v>
      </c>
      <c r="DC88" s="95">
        <f>'Rent Roll'!$G$12*'Rent Roll'!$E$12*DC86/12</f>
        <v>12604.710207956474</v>
      </c>
      <c r="DD88" s="95">
        <f>'Rent Roll'!$G$12*'Rent Roll'!$E$12*DD86/12</f>
        <v>12604.710207956474</v>
      </c>
      <c r="DE88" s="95">
        <f>'Rent Roll'!$G$12*'Rent Roll'!$E$12*DE86/12</f>
        <v>12604.710207956474</v>
      </c>
      <c r="DF88" s="95">
        <f>'Rent Roll'!$G$12*'Rent Roll'!$E$12*DF86/12</f>
        <v>12604.710207956474</v>
      </c>
      <c r="DG88" s="95">
        <f>'Rent Roll'!$G$12*'Rent Roll'!$E$12*DG86/12</f>
        <v>12604.710207956474</v>
      </c>
      <c r="DH88" s="95">
        <f>'Rent Roll'!$G$12*'Rent Roll'!$E$12*DH86/12</f>
        <v>13045.87506523495</v>
      </c>
      <c r="DI88" s="95">
        <f>'Rent Roll'!$G$12*'Rent Roll'!$E$12*DI86/12</f>
        <v>13045.87506523495</v>
      </c>
      <c r="DJ88" s="95">
        <f>'Rent Roll'!$G$12*'Rent Roll'!$E$12*DJ86/12</f>
        <v>13045.87506523495</v>
      </c>
      <c r="DK88" s="95">
        <f>'Rent Roll'!$G$12*'Rent Roll'!$E$12*DK86/12</f>
        <v>13045.87506523495</v>
      </c>
      <c r="DL88" s="95">
        <f>'Rent Roll'!$G$12*'Rent Roll'!$E$12*DL86/12</f>
        <v>13045.87506523495</v>
      </c>
      <c r="DM88" s="95">
        <f>'Rent Roll'!$G$12*'Rent Roll'!$E$12*DM86/12</f>
        <v>13045.87506523495</v>
      </c>
      <c r="DN88" s="95">
        <f>'Rent Roll'!$G$12*'Rent Roll'!$E$12*DN86/12</f>
        <v>13045.87506523495</v>
      </c>
      <c r="DO88" s="95">
        <f>'Rent Roll'!$G$12*'Rent Roll'!$E$12*DO86/12</f>
        <v>13045.87506523495</v>
      </c>
      <c r="DP88" s="95">
        <f>'Rent Roll'!$G$12*'Rent Roll'!$E$12*DP86/12</f>
        <v>13045.87506523495</v>
      </c>
      <c r="DQ88" s="95">
        <f>'Rent Roll'!$G$12*'Rent Roll'!$E$12*DQ86/12</f>
        <v>13045.87506523495</v>
      </c>
      <c r="DR88" s="95">
        <f>'Rent Roll'!$G$12*'Rent Roll'!$E$12*DR86/12</f>
        <v>13045.87506523495</v>
      </c>
      <c r="DS88" s="95">
        <f>'Rent Roll'!$G$12*'Rent Roll'!$E$12*DS86/12</f>
        <v>13045.87506523495</v>
      </c>
      <c r="DT88" s="95">
        <f>'Rent Roll'!$G$12*'Rent Roll'!$E$12*DT86/12</f>
        <v>13502.480692518171</v>
      </c>
      <c r="DU88" s="95">
        <f>'Rent Roll'!$G$12*'Rent Roll'!$E$12*DU86/12</f>
        <v>13502.480692518171</v>
      </c>
      <c r="DV88" s="95">
        <f>'Rent Roll'!$G$12*'Rent Roll'!$E$12*DV86/12</f>
        <v>13502.480692518171</v>
      </c>
      <c r="DW88" s="95">
        <f>'Rent Roll'!$G$12*'Rent Roll'!$E$12*DW86/12</f>
        <v>13502.480692518171</v>
      </c>
      <c r="DX88" s="95">
        <f>'Rent Roll'!$G$12*'Rent Roll'!$E$12*DX86/12</f>
        <v>13502.480692518171</v>
      </c>
      <c r="DY88" s="95">
        <f>'Rent Roll'!$G$12*'Rent Roll'!$E$12*DY86/12</f>
        <v>13502.480692518171</v>
      </c>
      <c r="DZ88" s="95">
        <f>'Rent Roll'!$G$12*'Rent Roll'!$E$12*DZ86/12</f>
        <v>13502.480692518171</v>
      </c>
      <c r="EA88" s="95">
        <f>'Rent Roll'!$G$12*'Rent Roll'!$E$12*EA86/12</f>
        <v>13502.480692518171</v>
      </c>
      <c r="EB88" s="95">
        <f>'Rent Roll'!$G$12*'Rent Roll'!$E$12*EB86/12</f>
        <v>13502.480692518171</v>
      </c>
      <c r="EC88" s="95">
        <f>'Rent Roll'!$G$12*'Rent Roll'!$E$12*EC86/12</f>
        <v>13502.480692518171</v>
      </c>
      <c r="ED88" s="95">
        <f>'Rent Roll'!$G$12*'Rent Roll'!$E$12*ED86/12</f>
        <v>13502.480692518171</v>
      </c>
      <c r="EE88" s="95">
        <f>'Rent Roll'!$G$12*'Rent Roll'!$E$12*EE86/12</f>
        <v>13502.480692518171</v>
      </c>
      <c r="EF88" s="95">
        <f>'Rent Roll'!$G$12*'Rent Roll'!$E$12*EF86/12</f>
        <v>13640.751250342839</v>
      </c>
      <c r="EG88" s="95">
        <f>'Rent Roll'!$G$12*'Rent Roll'!$E$12*EG86/12</f>
        <v>13640.751250342839</v>
      </c>
      <c r="EH88" s="95">
        <f>'Rent Roll'!$G$12*'Rent Roll'!$E$12*EH86/12</f>
        <v>13640.751250342839</v>
      </c>
      <c r="EI88" s="95">
        <f>'Rent Roll'!$G$12*'Rent Roll'!$E$12*EI86/12</f>
        <v>13640.751250342839</v>
      </c>
    </row>
    <row r="89">
      <c r="B89" t="s" s="23">
        <v>395</v>
      </c>
      <c r="C89" t="s" s="118">
        <v>304</v>
      </c>
      <c r="D89" t="s" s="118">
        <v>432</v>
      </c>
      <c r="H89" s="82">
        <f>IF(AND(H84&gt;=1,H84&lt;=3,H85&lt;0),-H88,0)</f>
        <v>-10150</v>
      </c>
      <c r="I89" s="82">
        <f>IF(AND(I84&gt;=1,I84&lt;=3,I85&lt;0),-I88,0)</f>
        <v>-10150</v>
      </c>
      <c r="J89" s="82">
        <f>IF(AND(J84&gt;=1,J84&lt;=3,J85&lt;0),-J88,0)</f>
        <v>-10150</v>
      </c>
      <c r="K89" s="82">
        <f>IF(AND(K84&gt;=1,K84&lt;=3,K85&lt;0),-K88,0)</f>
        <v>-10150</v>
      </c>
      <c r="L89" s="82">
        <f>IF(AND(L84&gt;=1,L84&lt;=3,L85&lt;0),-L88,0)</f>
        <v>-10150</v>
      </c>
      <c r="M89" s="82">
        <f>IF(AND(M84&gt;=1,M84&lt;=3,M85&lt;0),-M88,0)</f>
        <v>-10150</v>
      </c>
      <c r="N89" s="82">
        <f>IF(AND(N84&gt;=1,N84&lt;=3,N85&lt;0),-N88,0)</f>
        <v>0</v>
      </c>
      <c r="O89" s="82">
        <f>IF(AND(O84&gt;=1,O84&lt;=3,O85&lt;0),-O88,0)</f>
        <v>0</v>
      </c>
      <c r="P89" s="82">
        <f>IF(AND(P84&gt;=1,P84&lt;=3,P85&lt;0),-P88,0)</f>
        <v>0</v>
      </c>
      <c r="Q89" s="82">
        <f>IF(AND(Q84&gt;=1,Q84&lt;=3,Q85&lt;0),-Q88,0)</f>
        <v>0</v>
      </c>
      <c r="R89" s="82">
        <f>IF(AND(R84&gt;=1,R84&lt;=3,R85&lt;0),-R88,0)</f>
        <v>0</v>
      </c>
      <c r="S89" s="82">
        <f>IF(AND(S84&gt;=1,S84&lt;=3,S85&lt;0),-S88,0)</f>
        <v>0</v>
      </c>
      <c r="T89" s="82">
        <f>IF(AND(T84&gt;=1,T84&lt;=3,T85&lt;0),-T88,0)</f>
        <v>0</v>
      </c>
      <c r="U89" s="82">
        <f>IF(AND(U84&gt;=1,U84&lt;=3,U85&lt;0),-U88,0)</f>
        <v>0</v>
      </c>
      <c r="V89" s="82">
        <f>IF(AND(V84&gt;=1,V84&lt;=3,V85&lt;0),-V88,0)</f>
        <v>0</v>
      </c>
      <c r="W89" s="82">
        <f>IF(AND(W84&gt;=1,W84&lt;=3,W85&lt;0),-W88,0)</f>
        <v>0</v>
      </c>
      <c r="X89" s="82">
        <f>IF(AND(X84&gt;=1,X84&lt;=3,X85&lt;0),-X88,0)</f>
        <v>0</v>
      </c>
      <c r="Y89" s="82">
        <f>IF(AND(Y84&gt;=1,Y84&lt;=3,Y85&lt;0),-Y88,0)</f>
        <v>0</v>
      </c>
      <c r="Z89" s="82">
        <f>IF(AND(Z84&gt;=1,Z84&lt;=3,Z85&lt;0),-Z88,0)</f>
        <v>0</v>
      </c>
      <c r="AA89" s="82">
        <f>IF(AND(AA84&gt;=1,AA84&lt;=3,AA85&lt;0),-AA88,0)</f>
        <v>0</v>
      </c>
      <c r="AB89" s="82">
        <f>IF(AND(AB84&gt;=1,AB84&lt;=3,AB85&lt;0),-AB88,0)</f>
        <v>0</v>
      </c>
      <c r="AC89" s="82">
        <f>IF(AND(AC84&gt;=1,AC84&lt;=3,AC85&lt;0),-AC88,0)</f>
        <v>0</v>
      </c>
      <c r="AD89" s="82">
        <f>IF(AND(AD84&gt;=1,AD84&lt;=3,AD85&lt;0),-AD88,0)</f>
        <v>0</v>
      </c>
      <c r="AE89" s="82">
        <f>IF(AND(AE84&gt;=1,AE84&lt;=3,AE85&lt;0),-AE88,0)</f>
        <v>0</v>
      </c>
      <c r="AF89" s="82">
        <f>IF(AND(AF84&gt;=1,AF84&lt;=3,AF85&lt;0),-AF88,0)</f>
        <v>0</v>
      </c>
      <c r="AG89" s="82">
        <f>IF(AND(AG84&gt;=1,AG84&lt;=3,AG85&lt;0),-AG88,0)</f>
        <v>0</v>
      </c>
      <c r="AH89" s="82">
        <f>IF(AND(AH84&gt;=1,AH84&lt;=3,AH85&lt;0),-AH88,0)</f>
        <v>0</v>
      </c>
      <c r="AI89" s="82">
        <f>IF(AND(AI84&gt;=1,AI84&lt;=3,AI85&lt;0),-AI88,0)</f>
        <v>0</v>
      </c>
      <c r="AJ89" s="82">
        <f>IF(AND(AJ84&gt;=1,AJ84&lt;=3,AJ85&lt;0),-AJ88,0)</f>
        <v>0</v>
      </c>
      <c r="AK89" s="82">
        <f>IF(AND(AK84&gt;=1,AK84&lt;=3,AK85&lt;0),-AK88,0)</f>
        <v>0</v>
      </c>
      <c r="AL89" s="82">
        <f>IF(AND(AL84&gt;=1,AL84&lt;=3,AL85&lt;0),-AL88,0)</f>
        <v>0</v>
      </c>
      <c r="AM89" s="82">
        <f>IF(AND(AM84&gt;=1,AM84&lt;=3,AM85&lt;0),-AM88,0)</f>
        <v>0</v>
      </c>
      <c r="AN89" s="82">
        <f>IF(AND(AN84&gt;=1,AN84&lt;=3,AN85&lt;0),-AN88,0)</f>
        <v>0</v>
      </c>
      <c r="AO89" s="82">
        <f>IF(AND(AO84&gt;=1,AO84&lt;=3,AO85&lt;0),-AO88,0)</f>
        <v>0</v>
      </c>
      <c r="AP89" s="82">
        <f>IF(AND(AP84&gt;=1,AP84&lt;=3,AP85&lt;0),-AP88,0)</f>
        <v>0</v>
      </c>
      <c r="AQ89" s="82">
        <f>IF(AND(AQ84&gt;=1,AQ84&lt;=3,AQ85&lt;0),-AQ88,0)</f>
        <v>0</v>
      </c>
      <c r="AR89" s="82">
        <f>IF(AND(AR84&gt;=1,AR84&lt;=3,AR85&lt;0),-AR88,0)</f>
        <v>0</v>
      </c>
      <c r="AS89" s="82">
        <f>IF(AND(AS84&gt;=1,AS84&lt;=3,AS85&lt;0),-AS88,0)</f>
        <v>0</v>
      </c>
      <c r="AT89" s="82">
        <f>IF(AND(AT84&gt;=1,AT84&lt;=3,AT85&lt;0),-AT88,0)</f>
        <v>0</v>
      </c>
      <c r="AU89" s="82">
        <f>IF(AND(AU84&gt;=1,AU84&lt;=3,AU85&lt;0),-AU88,0)</f>
        <v>0</v>
      </c>
      <c r="AV89" s="82">
        <f>IF(AND(AV84&gt;=1,AV84&lt;=3,AV85&lt;0),-AV88,0)</f>
        <v>0</v>
      </c>
      <c r="AW89" s="82">
        <f>IF(AND(AW84&gt;=1,AW84&lt;=3,AW85&lt;0),-AW88,0)</f>
        <v>0</v>
      </c>
      <c r="AX89" s="82">
        <f>IF(AND(AX84&gt;=1,AX84&lt;=3,AX85&lt;0),-AX88,0)</f>
        <v>0</v>
      </c>
      <c r="AY89" s="82">
        <f>IF(AND(AY84&gt;=1,AY84&lt;=3,AY85&lt;0),-AY88,0)</f>
        <v>0</v>
      </c>
      <c r="AZ89" s="82">
        <f>IF(AND(AZ84&gt;=1,AZ84&lt;=3,AZ85&lt;0),-AZ88,0)</f>
        <v>0</v>
      </c>
      <c r="BA89" s="82">
        <f>IF(AND(BA84&gt;=1,BA84&lt;=3,BA85&lt;0),-BA88,0)</f>
        <v>0</v>
      </c>
      <c r="BB89" s="82">
        <f>IF(AND(BB84&gt;=1,BB84&lt;=3,BB85&lt;0),-BB88,0)</f>
        <v>0</v>
      </c>
      <c r="BC89" s="82">
        <f>IF(AND(BC84&gt;=1,BC84&lt;=3,BC85&lt;0),-BC88,0)</f>
        <v>0</v>
      </c>
      <c r="BD89" s="82">
        <f>IF(AND(BD84&gt;=1,BD84&lt;=3,BD85&lt;0),-BD88,0)</f>
        <v>0</v>
      </c>
      <c r="BE89" s="82">
        <f>IF(AND(BE84&gt;=1,BE84&lt;=3,BE85&lt;0),-BE88,0)</f>
        <v>0</v>
      </c>
      <c r="BF89" s="82">
        <f>IF(AND(BF84&gt;=1,BF84&lt;=3,BF85&lt;0),-BF88,0)</f>
        <v>0</v>
      </c>
      <c r="BG89" s="82">
        <f>IF(AND(BG84&gt;=1,BG84&lt;=3,BG85&lt;0),-BG88,0)</f>
        <v>0</v>
      </c>
      <c r="BH89" s="82">
        <f>IF(AND(BH84&gt;=1,BH84&lt;=3,BH85&lt;0),-BH88,0)</f>
        <v>0</v>
      </c>
      <c r="BI89" s="82">
        <f>IF(AND(BI84&gt;=1,BI84&lt;=3,BI85&lt;0),-BI88,0)</f>
        <v>0</v>
      </c>
      <c r="BJ89" s="82">
        <f>IF(AND(BJ84&gt;=1,BJ84&lt;=3,BJ85&lt;0),-BJ88,0)</f>
        <v>0</v>
      </c>
      <c r="BK89" s="82">
        <f>IF(AND(BK84&gt;=1,BK84&lt;=3,BK85&lt;0),-BK88,0)</f>
        <v>0</v>
      </c>
      <c r="BL89" s="82">
        <f>IF(AND(BL84&gt;=1,BL84&lt;=3,BL85&lt;0),-BL88,0)</f>
        <v>0</v>
      </c>
      <c r="BM89" s="82">
        <f>IF(AND(BM84&gt;=1,BM84&lt;=3,BM85&lt;0),-BM88,0)</f>
        <v>0</v>
      </c>
      <c r="BN89" s="82">
        <f>IF(AND(BN84&gt;=1,BN84&lt;=3,BN85&lt;0),-BN88,0)</f>
        <v>0</v>
      </c>
      <c r="BO89" s="82">
        <f>IF(AND(BO84&gt;=1,BO84&lt;=3,BO85&lt;0),-BO88,0)</f>
        <v>0</v>
      </c>
      <c r="BP89" s="82">
        <f>IF(AND(BP84&gt;=1,BP84&lt;=3,BP85&lt;0),-BP88,0)</f>
        <v>0</v>
      </c>
      <c r="BQ89" s="82">
        <f>IF(AND(BQ84&gt;=1,BQ84&lt;=3,BQ85&lt;0),-BQ88,0)</f>
        <v>0</v>
      </c>
      <c r="BR89" s="82">
        <f>IF(AND(BR84&gt;=1,BR84&lt;=3,BR85&lt;0),-BR88,0)</f>
        <v>0</v>
      </c>
      <c r="BS89" s="82">
        <f>IF(AND(BS84&gt;=1,BS84&lt;=3,BS85&lt;0),-BS88,0)</f>
        <v>0</v>
      </c>
      <c r="BT89" s="82">
        <f>IF(AND(BT84&gt;=1,BT84&lt;=3,BT85&lt;0),-BT88,0)</f>
        <v>0</v>
      </c>
      <c r="BU89" s="82">
        <f>IF(AND(BU84&gt;=1,BU84&lt;=3,BU85&lt;0),-BU88,0)</f>
        <v>0</v>
      </c>
      <c r="BV89" s="82">
        <f>IF(AND(BV84&gt;=1,BV84&lt;=3,BV85&lt;0),-BV88,0)</f>
        <v>-11766.631854145</v>
      </c>
      <c r="BW89" s="82">
        <f>IF(AND(BW84&gt;=1,BW84&lt;=3,BW85&lt;0),-BW88,0)</f>
        <v>-11766.631854145</v>
      </c>
      <c r="BX89" s="82">
        <f>IF(AND(BX84&gt;=1,BX84&lt;=3,BX85&lt;0),-BX88,0)</f>
        <v>0</v>
      </c>
      <c r="BY89" s="82">
        <f>IF(AND(BY84&gt;=1,BY84&lt;=3,BY85&lt;0),-BY88,0)</f>
        <v>0</v>
      </c>
      <c r="BZ89" s="82">
        <f>IF(AND(BZ84&gt;=1,BZ84&lt;=3,BZ85&lt;0),-BZ88,0)</f>
        <v>0</v>
      </c>
      <c r="CA89" s="82">
        <f>IF(AND(CA84&gt;=1,CA84&lt;=3,CA85&lt;0),-CA88,0)</f>
        <v>0</v>
      </c>
      <c r="CB89" s="82">
        <f>IF(AND(CB84&gt;=1,CB84&lt;=3,CB85&lt;0),-CB88,0)</f>
        <v>0</v>
      </c>
      <c r="CC89" s="82">
        <f>IF(AND(CC84&gt;=1,CC84&lt;=3,CC85&lt;0),-CC88,0)</f>
        <v>0</v>
      </c>
      <c r="CD89" s="82">
        <f>IF(AND(CD84&gt;=1,CD84&lt;=3,CD85&lt;0),-CD88,0)</f>
        <v>0</v>
      </c>
      <c r="CE89" s="82">
        <f>IF(AND(CE84&gt;=1,CE84&lt;=3,CE85&lt;0),-CE88,0)</f>
        <v>0</v>
      </c>
      <c r="CF89" s="82">
        <f>IF(AND(CF84&gt;=1,CF84&lt;=3,CF85&lt;0),-CF88,0)</f>
        <v>0</v>
      </c>
      <c r="CG89" s="82">
        <f>IF(AND(CG84&gt;=1,CG84&lt;=3,CG85&lt;0),-CG88,0)</f>
        <v>0</v>
      </c>
      <c r="CH89" s="82">
        <f>IF(AND(CH84&gt;=1,CH84&lt;=3,CH85&lt;0),-CH88,0)</f>
        <v>0</v>
      </c>
      <c r="CI89" s="82">
        <f>IF(AND(CI84&gt;=1,CI84&lt;=3,CI85&lt;0),-CI88,0)</f>
        <v>0</v>
      </c>
      <c r="CJ89" s="82">
        <f>IF(AND(CJ84&gt;=1,CJ84&lt;=3,CJ85&lt;0),-CJ88,0)</f>
        <v>0</v>
      </c>
      <c r="CK89" s="82">
        <f>IF(AND(CK84&gt;=1,CK84&lt;=3,CK85&lt;0),-CK88,0)</f>
        <v>0</v>
      </c>
      <c r="CL89" s="82">
        <f>IF(AND(CL84&gt;=1,CL84&lt;=3,CL85&lt;0),-CL88,0)</f>
        <v>0</v>
      </c>
      <c r="CM89" s="82">
        <f>IF(AND(CM84&gt;=1,CM84&lt;=3,CM85&lt;0),-CM88,0)</f>
        <v>0</v>
      </c>
      <c r="CN89" s="82">
        <f>IF(AND(CN84&gt;=1,CN84&lt;=3,CN85&lt;0),-CN88,0)</f>
        <v>0</v>
      </c>
      <c r="CO89" s="82">
        <f>IF(AND(CO84&gt;=1,CO84&lt;=3,CO85&lt;0),-CO88,0)</f>
        <v>0</v>
      </c>
      <c r="CP89" s="82">
        <f>IF(AND(CP84&gt;=1,CP84&lt;=3,CP85&lt;0),-CP88,0)</f>
        <v>0</v>
      </c>
      <c r="CQ89" s="82">
        <f>IF(AND(CQ84&gt;=1,CQ84&lt;=3,CQ85&lt;0),-CQ88,0)</f>
        <v>0</v>
      </c>
      <c r="CR89" s="82">
        <f>IF(AND(CR84&gt;=1,CR84&lt;=3,CR85&lt;0),-CR88,0)</f>
        <v>0</v>
      </c>
      <c r="CS89" s="82">
        <f>IF(AND(CS84&gt;=1,CS84&lt;=3,CS85&lt;0),-CS88,0)</f>
        <v>0</v>
      </c>
      <c r="CT89" s="82">
        <f>IF(AND(CT84&gt;=1,CT84&lt;=3,CT85&lt;0),-CT88,0)</f>
        <v>0</v>
      </c>
      <c r="CU89" s="82">
        <f>IF(AND(CU84&gt;=1,CU84&lt;=3,CU85&lt;0),-CU88,0)</f>
        <v>0</v>
      </c>
      <c r="CV89" s="82">
        <f>IF(AND(CV84&gt;=1,CV84&lt;=3,CV85&lt;0),-CV88,0)</f>
        <v>0</v>
      </c>
      <c r="CW89" s="82">
        <f>IF(AND(CW84&gt;=1,CW84&lt;=3,CW85&lt;0),-CW88,0)</f>
        <v>0</v>
      </c>
      <c r="CX89" s="82">
        <f>IF(AND(CX84&gt;=1,CX84&lt;=3,CX85&lt;0),-CX88,0)</f>
        <v>0</v>
      </c>
      <c r="CY89" s="82">
        <f>IF(AND(CY84&gt;=1,CY84&lt;=3,CY85&lt;0),-CY88,0)</f>
        <v>0</v>
      </c>
      <c r="CZ89" s="82">
        <f>IF(AND(CZ84&gt;=1,CZ84&lt;=3,CZ85&lt;0),-CZ88,0)</f>
        <v>0</v>
      </c>
      <c r="DA89" s="82">
        <f>IF(AND(DA84&gt;=1,DA84&lt;=3,DA85&lt;0),-DA88,0)</f>
        <v>0</v>
      </c>
      <c r="DB89" s="82">
        <f>IF(AND(DB84&gt;=1,DB84&lt;=3,DB85&lt;0),-DB88,0)</f>
        <v>0</v>
      </c>
      <c r="DC89" s="82">
        <f>IF(AND(DC84&gt;=1,DC84&lt;=3,DC85&lt;0),-DC88,0)</f>
        <v>0</v>
      </c>
      <c r="DD89" s="82">
        <f>IF(AND(DD84&gt;=1,DD84&lt;=3,DD85&lt;0),-DD88,0)</f>
        <v>0</v>
      </c>
      <c r="DE89" s="82">
        <f>IF(AND(DE84&gt;=1,DE84&lt;=3,DE85&lt;0),-DE88,0)</f>
        <v>0</v>
      </c>
      <c r="DF89" s="82">
        <f>IF(AND(DF84&gt;=1,DF84&lt;=3,DF85&lt;0),-DF88,0)</f>
        <v>0</v>
      </c>
      <c r="DG89" s="82">
        <f>IF(AND(DG84&gt;=1,DG84&lt;=3,DG85&lt;0),-DG88,0)</f>
        <v>0</v>
      </c>
      <c r="DH89" s="82">
        <f>IF(AND(DH84&gt;=1,DH84&lt;=3,DH85&lt;0),-DH88,0)</f>
        <v>0</v>
      </c>
      <c r="DI89" s="82">
        <f>IF(AND(DI84&gt;=1,DI84&lt;=3,DI85&lt;0),-DI88,0)</f>
        <v>0</v>
      </c>
      <c r="DJ89" s="82">
        <f>IF(AND(DJ84&gt;=1,DJ84&lt;=3,DJ85&lt;0),-DJ88,0)</f>
        <v>0</v>
      </c>
      <c r="DK89" s="82">
        <f>IF(AND(DK84&gt;=1,DK84&lt;=3,DK85&lt;0),-DK88,0)</f>
        <v>0</v>
      </c>
      <c r="DL89" s="82">
        <f>IF(AND(DL84&gt;=1,DL84&lt;=3,DL85&lt;0),-DL88,0)</f>
        <v>0</v>
      </c>
      <c r="DM89" s="82">
        <f>IF(AND(DM84&gt;=1,DM84&lt;=3,DM85&lt;0),-DM88,0)</f>
        <v>0</v>
      </c>
      <c r="DN89" s="82">
        <f>IF(AND(DN84&gt;=1,DN84&lt;=3,DN85&lt;0),-DN88,0)</f>
        <v>0</v>
      </c>
      <c r="DO89" s="82">
        <f>IF(AND(DO84&gt;=1,DO84&lt;=3,DO85&lt;0),-DO88,0)</f>
        <v>0</v>
      </c>
      <c r="DP89" s="82">
        <f>IF(AND(DP84&gt;=1,DP84&lt;=3,DP85&lt;0),-DP88,0)</f>
        <v>0</v>
      </c>
      <c r="DQ89" s="82">
        <f>IF(AND(DQ84&gt;=1,DQ84&lt;=3,DQ85&lt;0),-DQ88,0)</f>
        <v>0</v>
      </c>
      <c r="DR89" s="82">
        <f>IF(AND(DR84&gt;=1,DR84&lt;=3,DR85&lt;0),-DR88,0)</f>
        <v>0</v>
      </c>
      <c r="DS89" s="82">
        <f>IF(AND(DS84&gt;=1,DS84&lt;=3,DS85&lt;0),-DS88,0)</f>
        <v>0</v>
      </c>
      <c r="DT89" s="82">
        <f>IF(AND(DT84&gt;=1,DT84&lt;=3,DT85&lt;0),-DT88,0)</f>
        <v>0</v>
      </c>
      <c r="DU89" s="82">
        <f>IF(AND(DU84&gt;=1,DU84&lt;=3,DU85&lt;0),-DU88,0)</f>
        <v>0</v>
      </c>
      <c r="DV89" s="82">
        <f>IF(AND(DV84&gt;=1,DV84&lt;=3,DV85&lt;0),-DV88,0)</f>
        <v>0</v>
      </c>
      <c r="DW89" s="82">
        <f>IF(AND(DW84&gt;=1,DW84&lt;=3,DW85&lt;0),-DW88,0)</f>
        <v>0</v>
      </c>
      <c r="DX89" s="82">
        <f>IF(AND(DX84&gt;=1,DX84&lt;=3,DX85&lt;0),-DX88,0)</f>
        <v>0</v>
      </c>
      <c r="DY89" s="82">
        <f>IF(AND(DY84&gt;=1,DY84&lt;=3,DY85&lt;0),-DY88,0)</f>
        <v>0</v>
      </c>
      <c r="DZ89" s="82">
        <f>IF(AND(DZ84&gt;=1,DZ84&lt;=3,DZ85&lt;0),-DZ88,0)</f>
        <v>0</v>
      </c>
      <c r="EA89" s="82">
        <f>IF(AND(EA84&gt;=1,EA84&lt;=3,EA85&lt;0),-EA88,0)</f>
        <v>0</v>
      </c>
      <c r="EB89" s="82">
        <f>IF(AND(EB84&gt;=1,EB84&lt;=3,EB85&lt;0),-EB88,0)</f>
        <v>0</v>
      </c>
      <c r="EC89" s="82">
        <f>IF(AND(EC84&gt;=1,EC84&lt;=3,EC85&lt;0),-EC88,0)</f>
        <v>0</v>
      </c>
      <c r="ED89" s="82">
        <f>IF(AND(ED84&gt;=1,ED84&lt;=3,ED85&lt;0),-ED88,0)</f>
        <v>0</v>
      </c>
      <c r="EE89" s="82">
        <f>IF(AND(EE84&gt;=1,EE84&lt;=3,EE85&lt;0),-EE88,0)</f>
        <v>0</v>
      </c>
      <c r="EF89" s="82">
        <f>IF(AND(EF84&gt;=1,EF84&lt;=3,EF85&lt;0),-EF88,0)</f>
        <v>-13640.751250342839</v>
      </c>
      <c r="EG89" s="82">
        <f>IF(AND(EG84&gt;=1,EG84&lt;=3,EG85&lt;0),-EG88,0)</f>
        <v>-13640.751250342839</v>
      </c>
      <c r="EH89" s="82">
        <f>IF(AND(EH84&gt;=1,EH84&lt;=3,EH85&lt;0),-EH88,0)</f>
        <v>0</v>
      </c>
      <c r="EI89" s="82">
        <f>IF(AND(EI84&gt;=1,EI84&lt;=3,EI85&lt;0),-EI88,0)</f>
        <v>0</v>
      </c>
    </row>
    <row r="90">
      <c r="B90" t="s" s="23">
        <v>396</v>
      </c>
      <c r="C90" t="s" s="118">
        <v>304</v>
      </c>
      <c r="D90" t="s" s="118">
        <v>433</v>
      </c>
      <c r="H90" s="95">
        <f>IF(AND(H84&gt;=1,H84&lt;=3,H85&gt;=0),-H88*MAX(0,MIN(1,CHOOSE(H84,Rollover!$Q$12,Rollover!$AD$12,Rollover!$AQ$12)-H85)),0)-IF(H$6&lt;='Rent Roll'!$M$12,H87,0)</f>
        <v>0</v>
      </c>
      <c r="I90" s="95">
        <f>IF(AND(I84&gt;=1,I84&lt;=3,I85&gt;=0),-I88*MAX(0,MIN(1,CHOOSE(I84,Rollover!$Q$12,Rollover!$AD$12,Rollover!$AQ$12)-I85)),0)-IF(I$6&lt;='Rent Roll'!$M$12,I87,0)</f>
        <v>0</v>
      </c>
      <c r="J90" s="95">
        <f>IF(AND(J84&gt;=1,J84&lt;=3,J85&gt;=0),-J88*MAX(0,MIN(1,CHOOSE(J84,Rollover!$Q$12,Rollover!$AD$12,Rollover!$AQ$12)-J85)),0)-IF(J$6&lt;='Rent Roll'!$M$12,J87,0)</f>
        <v>0</v>
      </c>
      <c r="K90" s="95">
        <f>IF(AND(K84&gt;=1,K84&lt;=3,K85&gt;=0),-K88*MAX(0,MIN(1,CHOOSE(K84,Rollover!$Q$12,Rollover!$AD$12,Rollover!$AQ$12)-K85)),0)-IF(K$6&lt;='Rent Roll'!$M$12,K87,0)</f>
        <v>0</v>
      </c>
      <c r="L90" s="95">
        <f>IF(AND(L84&gt;=1,L84&lt;=3,L85&gt;=0),-L88*MAX(0,MIN(1,CHOOSE(L84,Rollover!$Q$12,Rollover!$AD$12,Rollover!$AQ$12)-L85)),0)-IF(L$6&lt;='Rent Roll'!$M$12,L87,0)</f>
        <v>0</v>
      </c>
      <c r="M90" s="95">
        <f>IF(AND(M84&gt;=1,M84&lt;=3,M85&gt;=0),-M88*MAX(0,MIN(1,CHOOSE(M84,Rollover!$Q$12,Rollover!$AD$12,Rollover!$AQ$12)-M85)),0)-IF(M$6&lt;='Rent Roll'!$M$12,M87,0)</f>
        <v>0</v>
      </c>
      <c r="N90" s="95">
        <f>IF(AND(N84&gt;=1,N84&lt;=3,N85&gt;=0),-N88*MAX(0,MIN(1,CHOOSE(N84,Rollover!$Q$12,Rollover!$AD$12,Rollover!$AQ$12)-N85)),0)-IF(N$6&lt;='Rent Roll'!$M$12,N87,0)</f>
        <v>-10150</v>
      </c>
      <c r="O90" s="95">
        <f>IF(AND(O84&gt;=1,O84&lt;=3,O85&gt;=0),-O88*MAX(0,MIN(1,CHOOSE(O84,Rollover!$Q$12,Rollover!$AD$12,Rollover!$AQ$12)-O85)),0)-IF(O$6&lt;='Rent Roll'!$M$12,O87,0)</f>
        <v>-10150</v>
      </c>
      <c r="P90" s="95">
        <f>IF(AND(P84&gt;=1,P84&lt;=3,P85&gt;=0),-P88*MAX(0,MIN(1,CHOOSE(P84,Rollover!$Q$12,Rollover!$AD$12,Rollover!$AQ$12)-P85)),0)-IF(P$6&lt;='Rent Roll'!$M$12,P87,0)</f>
        <v>-10150</v>
      </c>
      <c r="Q90" s="95">
        <f>IF(AND(Q84&gt;=1,Q84&lt;=3,Q85&gt;=0),-Q88*MAX(0,MIN(1,CHOOSE(Q84,Rollover!$Q$12,Rollover!$AD$12,Rollover!$AQ$12)-Q85)),0)-IF(Q$6&lt;='Rent Roll'!$M$12,Q87,0)</f>
        <v>0</v>
      </c>
      <c r="R90" s="95">
        <f>IF(AND(R84&gt;=1,R84&lt;=3,R85&gt;=0),-R88*MAX(0,MIN(1,CHOOSE(R84,Rollover!$Q$12,Rollover!$AD$12,Rollover!$AQ$12)-R85)),0)-IF(R$6&lt;='Rent Roll'!$M$12,R87,0)</f>
        <v>0</v>
      </c>
      <c r="S90" s="95">
        <f>IF(AND(S84&gt;=1,S84&lt;=3,S85&gt;=0),-S88*MAX(0,MIN(1,CHOOSE(S84,Rollover!$Q$12,Rollover!$AD$12,Rollover!$AQ$12)-S85)),0)-IF(S$6&lt;='Rent Roll'!$M$12,S87,0)</f>
        <v>0</v>
      </c>
      <c r="T90" s="95">
        <f>IF(AND(T84&gt;=1,T84&lt;=3,T85&gt;=0),-T88*MAX(0,MIN(1,CHOOSE(T84,Rollover!$Q$12,Rollover!$AD$12,Rollover!$AQ$12)-T85)),0)-IF(T$6&lt;='Rent Roll'!$M$12,T87,0)</f>
        <v>0</v>
      </c>
      <c r="U90" s="95">
        <f>IF(AND(U84&gt;=1,U84&lt;=3,U85&gt;=0),-U88*MAX(0,MIN(1,CHOOSE(U84,Rollover!$Q$12,Rollover!$AD$12,Rollover!$AQ$12)-U85)),0)-IF(U$6&lt;='Rent Roll'!$M$12,U87,0)</f>
        <v>0</v>
      </c>
      <c r="V90" s="95">
        <f>IF(AND(V84&gt;=1,V84&lt;=3,V85&gt;=0),-V88*MAX(0,MIN(1,CHOOSE(V84,Rollover!$Q$12,Rollover!$AD$12,Rollover!$AQ$12)-V85)),0)-IF(V$6&lt;='Rent Roll'!$M$12,V87,0)</f>
        <v>0</v>
      </c>
      <c r="W90" s="95">
        <f>IF(AND(W84&gt;=1,W84&lt;=3,W85&gt;=0),-W88*MAX(0,MIN(1,CHOOSE(W84,Rollover!$Q$12,Rollover!$AD$12,Rollover!$AQ$12)-W85)),0)-IF(W$6&lt;='Rent Roll'!$M$12,W87,0)</f>
        <v>0</v>
      </c>
      <c r="X90" s="95">
        <f>IF(AND(X84&gt;=1,X84&lt;=3,X85&gt;=0),-X88*MAX(0,MIN(1,CHOOSE(X84,Rollover!$Q$12,Rollover!$AD$12,Rollover!$AQ$12)-X85)),0)-IF(X$6&lt;='Rent Roll'!$M$12,X87,0)</f>
        <v>0</v>
      </c>
      <c r="Y90" s="95">
        <f>IF(AND(Y84&gt;=1,Y84&lt;=3,Y85&gt;=0),-Y88*MAX(0,MIN(1,CHOOSE(Y84,Rollover!$Q$12,Rollover!$AD$12,Rollover!$AQ$12)-Y85)),0)-IF(Y$6&lt;='Rent Roll'!$M$12,Y87,0)</f>
        <v>0</v>
      </c>
      <c r="Z90" s="95">
        <f>IF(AND(Z84&gt;=1,Z84&lt;=3,Z85&gt;=0),-Z88*MAX(0,MIN(1,CHOOSE(Z84,Rollover!$Q$12,Rollover!$AD$12,Rollover!$AQ$12)-Z85)),0)-IF(Z$6&lt;='Rent Roll'!$M$12,Z87,0)</f>
        <v>0</v>
      </c>
      <c r="AA90" s="95">
        <f>IF(AND(AA84&gt;=1,AA84&lt;=3,AA85&gt;=0),-AA88*MAX(0,MIN(1,CHOOSE(AA84,Rollover!$Q$12,Rollover!$AD$12,Rollover!$AQ$12)-AA85)),0)-IF(AA$6&lt;='Rent Roll'!$M$12,AA87,0)</f>
        <v>0</v>
      </c>
      <c r="AB90" s="95">
        <f>IF(AND(AB84&gt;=1,AB84&lt;=3,AB85&gt;=0),-AB88*MAX(0,MIN(1,CHOOSE(AB84,Rollover!$Q$12,Rollover!$AD$12,Rollover!$AQ$12)-AB85)),0)-IF(AB$6&lt;='Rent Roll'!$M$12,AB87,0)</f>
        <v>0</v>
      </c>
      <c r="AC90" s="95">
        <f>IF(AND(AC84&gt;=1,AC84&lt;=3,AC85&gt;=0),-AC88*MAX(0,MIN(1,CHOOSE(AC84,Rollover!$Q$12,Rollover!$AD$12,Rollover!$AQ$12)-AC85)),0)-IF(AC$6&lt;='Rent Roll'!$M$12,AC87,0)</f>
        <v>0</v>
      </c>
      <c r="AD90" s="95">
        <f>IF(AND(AD84&gt;=1,AD84&lt;=3,AD85&gt;=0),-AD88*MAX(0,MIN(1,CHOOSE(AD84,Rollover!$Q$12,Rollover!$AD$12,Rollover!$AQ$12)-AD85)),0)-IF(AD$6&lt;='Rent Roll'!$M$12,AD87,0)</f>
        <v>0</v>
      </c>
      <c r="AE90" s="95">
        <f>IF(AND(AE84&gt;=1,AE84&lt;=3,AE85&gt;=0),-AE88*MAX(0,MIN(1,CHOOSE(AE84,Rollover!$Q$12,Rollover!$AD$12,Rollover!$AQ$12)-AE85)),0)-IF(AE$6&lt;='Rent Roll'!$M$12,AE87,0)</f>
        <v>0</v>
      </c>
      <c r="AF90" s="95">
        <f>IF(AND(AF84&gt;=1,AF84&lt;=3,AF85&gt;=0),-AF88*MAX(0,MIN(1,CHOOSE(AF84,Rollover!$Q$12,Rollover!$AD$12,Rollover!$AQ$12)-AF85)),0)-IF(AF$6&lt;='Rent Roll'!$M$12,AF87,0)</f>
        <v>0</v>
      </c>
      <c r="AG90" s="95">
        <f>IF(AND(AG84&gt;=1,AG84&lt;=3,AG85&gt;=0),-AG88*MAX(0,MIN(1,CHOOSE(AG84,Rollover!$Q$12,Rollover!$AD$12,Rollover!$AQ$12)-AG85)),0)-IF(AG$6&lt;='Rent Roll'!$M$12,AG87,0)</f>
        <v>0</v>
      </c>
      <c r="AH90" s="95">
        <f>IF(AND(AH84&gt;=1,AH84&lt;=3,AH85&gt;=0),-AH88*MAX(0,MIN(1,CHOOSE(AH84,Rollover!$Q$12,Rollover!$AD$12,Rollover!$AQ$12)-AH85)),0)-IF(AH$6&lt;='Rent Roll'!$M$12,AH87,0)</f>
        <v>0</v>
      </c>
      <c r="AI90" s="95">
        <f>IF(AND(AI84&gt;=1,AI84&lt;=3,AI85&gt;=0),-AI88*MAX(0,MIN(1,CHOOSE(AI84,Rollover!$Q$12,Rollover!$AD$12,Rollover!$AQ$12)-AI85)),0)-IF(AI$6&lt;='Rent Roll'!$M$12,AI87,0)</f>
        <v>0</v>
      </c>
      <c r="AJ90" s="95">
        <f>IF(AND(AJ84&gt;=1,AJ84&lt;=3,AJ85&gt;=0),-AJ88*MAX(0,MIN(1,CHOOSE(AJ84,Rollover!$Q$12,Rollover!$AD$12,Rollover!$AQ$12)-AJ85)),0)-IF(AJ$6&lt;='Rent Roll'!$M$12,AJ87,0)</f>
        <v>0</v>
      </c>
      <c r="AK90" s="95">
        <f>IF(AND(AK84&gt;=1,AK84&lt;=3,AK85&gt;=0),-AK88*MAX(0,MIN(1,CHOOSE(AK84,Rollover!$Q$12,Rollover!$AD$12,Rollover!$AQ$12)-AK85)),0)-IF(AK$6&lt;='Rent Roll'!$M$12,AK87,0)</f>
        <v>0</v>
      </c>
      <c r="AL90" s="95">
        <f>IF(AND(AL84&gt;=1,AL84&lt;=3,AL85&gt;=0),-AL88*MAX(0,MIN(1,CHOOSE(AL84,Rollover!$Q$12,Rollover!$AD$12,Rollover!$AQ$12)-AL85)),0)-IF(AL$6&lt;='Rent Roll'!$M$12,AL87,0)</f>
        <v>0</v>
      </c>
      <c r="AM90" s="95">
        <f>IF(AND(AM84&gt;=1,AM84&lt;=3,AM85&gt;=0),-AM88*MAX(0,MIN(1,CHOOSE(AM84,Rollover!$Q$12,Rollover!$AD$12,Rollover!$AQ$12)-AM85)),0)-IF(AM$6&lt;='Rent Roll'!$M$12,AM87,0)</f>
        <v>0</v>
      </c>
      <c r="AN90" s="95">
        <f>IF(AND(AN84&gt;=1,AN84&lt;=3,AN85&gt;=0),-AN88*MAX(0,MIN(1,CHOOSE(AN84,Rollover!$Q$12,Rollover!$AD$12,Rollover!$AQ$12)-AN85)),0)-IF(AN$6&lt;='Rent Roll'!$M$12,AN87,0)</f>
        <v>0</v>
      </c>
      <c r="AO90" s="95">
        <f>IF(AND(AO84&gt;=1,AO84&lt;=3,AO85&gt;=0),-AO88*MAX(0,MIN(1,CHOOSE(AO84,Rollover!$Q$12,Rollover!$AD$12,Rollover!$AQ$12)-AO85)),0)-IF(AO$6&lt;='Rent Roll'!$M$12,AO87,0)</f>
        <v>0</v>
      </c>
      <c r="AP90" s="95">
        <f>IF(AND(AP84&gt;=1,AP84&lt;=3,AP85&gt;=0),-AP88*MAX(0,MIN(1,CHOOSE(AP84,Rollover!$Q$12,Rollover!$AD$12,Rollover!$AQ$12)-AP85)),0)-IF(AP$6&lt;='Rent Roll'!$M$12,AP87,0)</f>
        <v>0</v>
      </c>
      <c r="AQ90" s="95">
        <f>IF(AND(AQ84&gt;=1,AQ84&lt;=3,AQ85&gt;=0),-AQ88*MAX(0,MIN(1,CHOOSE(AQ84,Rollover!$Q$12,Rollover!$AD$12,Rollover!$AQ$12)-AQ85)),0)-IF(AQ$6&lt;='Rent Roll'!$M$12,AQ87,0)</f>
        <v>0</v>
      </c>
      <c r="AR90" s="95">
        <f>IF(AND(AR84&gt;=1,AR84&lt;=3,AR85&gt;=0),-AR88*MAX(0,MIN(1,CHOOSE(AR84,Rollover!$Q$12,Rollover!$AD$12,Rollover!$AQ$12)-AR85)),0)-IF(AR$6&lt;='Rent Roll'!$M$12,AR87,0)</f>
        <v>0</v>
      </c>
      <c r="AS90" s="95">
        <f>IF(AND(AS84&gt;=1,AS84&lt;=3,AS85&gt;=0),-AS88*MAX(0,MIN(1,CHOOSE(AS84,Rollover!$Q$12,Rollover!$AD$12,Rollover!$AQ$12)-AS85)),0)-IF(AS$6&lt;='Rent Roll'!$M$12,AS87,0)</f>
        <v>0</v>
      </c>
      <c r="AT90" s="95">
        <f>IF(AND(AT84&gt;=1,AT84&lt;=3,AT85&gt;=0),-AT88*MAX(0,MIN(1,CHOOSE(AT84,Rollover!$Q$12,Rollover!$AD$12,Rollover!$AQ$12)-AT85)),0)-IF(AT$6&lt;='Rent Roll'!$M$12,AT87,0)</f>
        <v>0</v>
      </c>
      <c r="AU90" s="95">
        <f>IF(AND(AU84&gt;=1,AU84&lt;=3,AU85&gt;=0),-AU88*MAX(0,MIN(1,CHOOSE(AU84,Rollover!$Q$12,Rollover!$AD$12,Rollover!$AQ$12)-AU85)),0)-IF(AU$6&lt;='Rent Roll'!$M$12,AU87,0)</f>
        <v>0</v>
      </c>
      <c r="AV90" s="95">
        <f>IF(AND(AV84&gt;=1,AV84&lt;=3,AV85&gt;=0),-AV88*MAX(0,MIN(1,CHOOSE(AV84,Rollover!$Q$12,Rollover!$AD$12,Rollover!$AQ$12)-AV85)),0)-IF(AV$6&lt;='Rent Roll'!$M$12,AV87,0)</f>
        <v>0</v>
      </c>
      <c r="AW90" s="95">
        <f>IF(AND(AW84&gt;=1,AW84&lt;=3,AW85&gt;=0),-AW88*MAX(0,MIN(1,CHOOSE(AW84,Rollover!$Q$12,Rollover!$AD$12,Rollover!$AQ$12)-AW85)),0)-IF(AW$6&lt;='Rent Roll'!$M$12,AW87,0)</f>
        <v>0</v>
      </c>
      <c r="AX90" s="95">
        <f>IF(AND(AX84&gt;=1,AX84&lt;=3,AX85&gt;=0),-AX88*MAX(0,MIN(1,CHOOSE(AX84,Rollover!$Q$12,Rollover!$AD$12,Rollover!$AQ$12)-AX85)),0)-IF(AX$6&lt;='Rent Roll'!$M$12,AX87,0)</f>
        <v>0</v>
      </c>
      <c r="AY90" s="95">
        <f>IF(AND(AY84&gt;=1,AY84&lt;=3,AY85&gt;=0),-AY88*MAX(0,MIN(1,CHOOSE(AY84,Rollover!$Q$12,Rollover!$AD$12,Rollover!$AQ$12)-AY85)),0)-IF(AY$6&lt;='Rent Roll'!$M$12,AY87,0)</f>
        <v>0</v>
      </c>
      <c r="AZ90" s="95">
        <f>IF(AND(AZ84&gt;=1,AZ84&lt;=3,AZ85&gt;=0),-AZ88*MAX(0,MIN(1,CHOOSE(AZ84,Rollover!$Q$12,Rollover!$AD$12,Rollover!$AQ$12)-AZ85)),0)-IF(AZ$6&lt;='Rent Roll'!$M$12,AZ87,0)</f>
        <v>0</v>
      </c>
      <c r="BA90" s="95">
        <f>IF(AND(BA84&gt;=1,BA84&lt;=3,BA85&gt;=0),-BA88*MAX(0,MIN(1,CHOOSE(BA84,Rollover!$Q$12,Rollover!$AD$12,Rollover!$AQ$12)-BA85)),0)-IF(BA$6&lt;='Rent Roll'!$M$12,BA87,0)</f>
        <v>0</v>
      </c>
      <c r="BB90" s="95">
        <f>IF(AND(BB84&gt;=1,BB84&lt;=3,BB85&gt;=0),-BB88*MAX(0,MIN(1,CHOOSE(BB84,Rollover!$Q$12,Rollover!$AD$12,Rollover!$AQ$12)-BB85)),0)-IF(BB$6&lt;='Rent Roll'!$M$12,BB87,0)</f>
        <v>0</v>
      </c>
      <c r="BC90" s="95">
        <f>IF(AND(BC84&gt;=1,BC84&lt;=3,BC85&gt;=0),-BC88*MAX(0,MIN(1,CHOOSE(BC84,Rollover!$Q$12,Rollover!$AD$12,Rollover!$AQ$12)-BC85)),0)-IF(BC$6&lt;='Rent Roll'!$M$12,BC87,0)</f>
        <v>0</v>
      </c>
      <c r="BD90" s="95">
        <f>IF(AND(BD84&gt;=1,BD84&lt;=3,BD85&gt;=0),-BD88*MAX(0,MIN(1,CHOOSE(BD84,Rollover!$Q$12,Rollover!$AD$12,Rollover!$AQ$12)-BD85)),0)-IF(BD$6&lt;='Rent Roll'!$M$12,BD87,0)</f>
        <v>0</v>
      </c>
      <c r="BE90" s="95">
        <f>IF(AND(BE84&gt;=1,BE84&lt;=3,BE85&gt;=0),-BE88*MAX(0,MIN(1,CHOOSE(BE84,Rollover!$Q$12,Rollover!$AD$12,Rollover!$AQ$12)-BE85)),0)-IF(BE$6&lt;='Rent Roll'!$M$12,BE87,0)</f>
        <v>0</v>
      </c>
      <c r="BF90" s="95">
        <f>IF(AND(BF84&gt;=1,BF84&lt;=3,BF85&gt;=0),-BF88*MAX(0,MIN(1,CHOOSE(BF84,Rollover!$Q$12,Rollover!$AD$12,Rollover!$AQ$12)-BF85)),0)-IF(BF$6&lt;='Rent Roll'!$M$12,BF87,0)</f>
        <v>0</v>
      </c>
      <c r="BG90" s="95">
        <f>IF(AND(BG84&gt;=1,BG84&lt;=3,BG85&gt;=0),-BG88*MAX(0,MIN(1,CHOOSE(BG84,Rollover!$Q$12,Rollover!$AD$12,Rollover!$AQ$12)-BG85)),0)-IF(BG$6&lt;='Rent Roll'!$M$12,BG87,0)</f>
        <v>0</v>
      </c>
      <c r="BH90" s="95">
        <f>IF(AND(BH84&gt;=1,BH84&lt;=3,BH85&gt;=0),-BH88*MAX(0,MIN(1,CHOOSE(BH84,Rollover!$Q$12,Rollover!$AD$12,Rollover!$AQ$12)-BH85)),0)-IF(BH$6&lt;='Rent Roll'!$M$12,BH87,0)</f>
        <v>0</v>
      </c>
      <c r="BI90" s="95">
        <f>IF(AND(BI84&gt;=1,BI84&lt;=3,BI85&gt;=0),-BI88*MAX(0,MIN(1,CHOOSE(BI84,Rollover!$Q$12,Rollover!$AD$12,Rollover!$AQ$12)-BI85)),0)-IF(BI$6&lt;='Rent Roll'!$M$12,BI87,0)</f>
        <v>0</v>
      </c>
      <c r="BJ90" s="95">
        <f>IF(AND(BJ84&gt;=1,BJ84&lt;=3,BJ85&gt;=0),-BJ88*MAX(0,MIN(1,CHOOSE(BJ84,Rollover!$Q$12,Rollover!$AD$12,Rollover!$AQ$12)-BJ85)),0)-IF(BJ$6&lt;='Rent Roll'!$M$12,BJ87,0)</f>
        <v>0</v>
      </c>
      <c r="BK90" s="95">
        <f>IF(AND(BK84&gt;=1,BK84&lt;=3,BK85&gt;=0),-BK88*MAX(0,MIN(1,CHOOSE(BK84,Rollover!$Q$12,Rollover!$AD$12,Rollover!$AQ$12)-BK85)),0)-IF(BK$6&lt;='Rent Roll'!$M$12,BK87,0)</f>
        <v>0</v>
      </c>
      <c r="BL90" s="95">
        <f>IF(AND(BL84&gt;=1,BL84&lt;=3,BL85&gt;=0),-BL88*MAX(0,MIN(1,CHOOSE(BL84,Rollover!$Q$12,Rollover!$AD$12,Rollover!$AQ$12)-BL85)),0)-IF(BL$6&lt;='Rent Roll'!$M$12,BL87,0)</f>
        <v>0</v>
      </c>
      <c r="BM90" s="95">
        <f>IF(AND(BM84&gt;=1,BM84&lt;=3,BM85&gt;=0),-BM88*MAX(0,MIN(1,CHOOSE(BM84,Rollover!$Q$12,Rollover!$AD$12,Rollover!$AQ$12)-BM85)),0)-IF(BM$6&lt;='Rent Roll'!$M$12,BM87,0)</f>
        <v>0</v>
      </c>
      <c r="BN90" s="95">
        <f>IF(AND(BN84&gt;=1,BN84&lt;=3,BN85&gt;=0),-BN88*MAX(0,MIN(1,CHOOSE(BN84,Rollover!$Q$12,Rollover!$AD$12,Rollover!$AQ$12)-BN85)),0)-IF(BN$6&lt;='Rent Roll'!$M$12,BN87,0)</f>
        <v>0</v>
      </c>
      <c r="BO90" s="95">
        <f>IF(AND(BO84&gt;=1,BO84&lt;=3,BO85&gt;=0),-BO88*MAX(0,MIN(1,CHOOSE(BO84,Rollover!$Q$12,Rollover!$AD$12,Rollover!$AQ$12)-BO85)),0)-IF(BO$6&lt;='Rent Roll'!$M$12,BO87,0)</f>
        <v>0</v>
      </c>
      <c r="BP90" s="95">
        <f>IF(AND(BP84&gt;=1,BP84&lt;=3,BP85&gt;=0),-BP88*MAX(0,MIN(1,CHOOSE(BP84,Rollover!$Q$12,Rollover!$AD$12,Rollover!$AQ$12)-BP85)),0)-IF(BP$6&lt;='Rent Roll'!$M$12,BP87,0)</f>
        <v>0</v>
      </c>
      <c r="BQ90" s="95">
        <f>IF(AND(BQ84&gt;=1,BQ84&lt;=3,BQ85&gt;=0),-BQ88*MAX(0,MIN(1,CHOOSE(BQ84,Rollover!$Q$12,Rollover!$AD$12,Rollover!$AQ$12)-BQ85)),0)-IF(BQ$6&lt;='Rent Roll'!$M$12,BQ87,0)</f>
        <v>0</v>
      </c>
      <c r="BR90" s="95">
        <f>IF(AND(BR84&gt;=1,BR84&lt;=3,BR85&gt;=0),-BR88*MAX(0,MIN(1,CHOOSE(BR84,Rollover!$Q$12,Rollover!$AD$12,Rollover!$AQ$12)-BR85)),0)-IF(BR$6&lt;='Rent Roll'!$M$12,BR87,0)</f>
        <v>0</v>
      </c>
      <c r="BS90" s="95">
        <f>IF(AND(BS84&gt;=1,BS84&lt;=3,BS85&gt;=0),-BS88*MAX(0,MIN(1,CHOOSE(BS84,Rollover!$Q$12,Rollover!$AD$12,Rollover!$AQ$12)-BS85)),0)-IF(BS$6&lt;='Rent Roll'!$M$12,BS87,0)</f>
        <v>0</v>
      </c>
      <c r="BT90" s="95">
        <f>IF(AND(BT84&gt;=1,BT84&lt;=3,BT85&gt;=0),-BT88*MAX(0,MIN(1,CHOOSE(BT84,Rollover!$Q$12,Rollover!$AD$12,Rollover!$AQ$12)-BT85)),0)-IF(BT$6&lt;='Rent Roll'!$M$12,BT87,0)</f>
        <v>0</v>
      </c>
      <c r="BU90" s="95">
        <f>IF(AND(BU84&gt;=1,BU84&lt;=3,BU85&gt;=0),-BU88*MAX(0,MIN(1,CHOOSE(BU84,Rollover!$Q$12,Rollover!$AD$12,Rollover!$AQ$12)-BU85)),0)-IF(BU$6&lt;='Rent Roll'!$M$12,BU87,0)</f>
        <v>0</v>
      </c>
      <c r="BV90" s="95">
        <f>IF(AND(BV84&gt;=1,BV84&lt;=3,BV85&gt;=0),-BV88*MAX(0,MIN(1,CHOOSE(BV84,Rollover!$Q$12,Rollover!$AD$12,Rollover!$AQ$12)-BV85)),0)-IF(BV$6&lt;='Rent Roll'!$M$12,BV87,0)</f>
        <v>0</v>
      </c>
      <c r="BW90" s="95">
        <f>IF(AND(BW84&gt;=1,BW84&lt;=3,BW85&gt;=0),-BW88*MAX(0,MIN(1,CHOOSE(BW84,Rollover!$Q$12,Rollover!$AD$12,Rollover!$AQ$12)-BW85)),0)-IF(BW$6&lt;='Rent Roll'!$M$12,BW87,0)</f>
        <v>0</v>
      </c>
      <c r="BX90" s="95">
        <f>IF(AND(BX84&gt;=1,BX84&lt;=3,BX85&gt;=0),-BX88*MAX(0,MIN(1,CHOOSE(BX84,Rollover!$Q$12,Rollover!$AD$12,Rollover!$AQ$12)-BX85)),0)-IF(BX$6&lt;='Rent Roll'!$M$12,BX87,0)</f>
        <v>-11766.631854145</v>
      </c>
      <c r="BY90" s="95">
        <f>IF(AND(BY84&gt;=1,BY84&lt;=3,BY85&gt;=0),-BY88*MAX(0,MIN(1,CHOOSE(BY84,Rollover!$Q$12,Rollover!$AD$12,Rollover!$AQ$12)-BY85)),0)-IF(BY$6&lt;='Rent Roll'!$M$12,BY87,0)</f>
        <v>-11178.30026143775</v>
      </c>
      <c r="BZ90" s="95">
        <f>IF(AND(BZ84&gt;=1,BZ84&lt;=3,BZ85&gt;=0),-BZ88*MAX(0,MIN(1,CHOOSE(BZ84,Rollover!$Q$12,Rollover!$AD$12,Rollover!$AQ$12)-BZ85)),0)-IF(BZ$6&lt;='Rent Roll'!$M$12,BZ87,0)</f>
        <v>0</v>
      </c>
      <c r="CA90" s="95">
        <f>IF(AND(CA84&gt;=1,CA84&lt;=3,CA85&gt;=0),-CA88*MAX(0,MIN(1,CHOOSE(CA84,Rollover!$Q$12,Rollover!$AD$12,Rollover!$AQ$12)-CA85)),0)-IF(CA$6&lt;='Rent Roll'!$M$12,CA87,0)</f>
        <v>0</v>
      </c>
      <c r="CB90" s="95">
        <f>IF(AND(CB84&gt;=1,CB84&lt;=3,CB85&gt;=0),-CB88*MAX(0,MIN(1,CHOOSE(CB84,Rollover!$Q$12,Rollover!$AD$12,Rollover!$AQ$12)-CB85)),0)-IF(CB$6&lt;='Rent Roll'!$M$12,CB87,0)</f>
        <v>0</v>
      </c>
      <c r="CC90" s="95">
        <f>IF(AND(CC84&gt;=1,CC84&lt;=3,CC85&gt;=0),-CC88*MAX(0,MIN(1,CHOOSE(CC84,Rollover!$Q$12,Rollover!$AD$12,Rollover!$AQ$12)-CC85)),0)-IF(CC$6&lt;='Rent Roll'!$M$12,CC87,0)</f>
        <v>0</v>
      </c>
      <c r="CD90" s="95">
        <f>IF(AND(CD84&gt;=1,CD84&lt;=3,CD85&gt;=0),-CD88*MAX(0,MIN(1,CHOOSE(CD84,Rollover!$Q$12,Rollover!$AD$12,Rollover!$AQ$12)-CD85)),0)-IF(CD$6&lt;='Rent Roll'!$M$12,CD87,0)</f>
        <v>0</v>
      </c>
      <c r="CE90" s="95">
        <f>IF(AND(CE84&gt;=1,CE84&lt;=3,CE85&gt;=0),-CE88*MAX(0,MIN(1,CHOOSE(CE84,Rollover!$Q$12,Rollover!$AD$12,Rollover!$AQ$12)-CE85)),0)-IF(CE$6&lt;='Rent Roll'!$M$12,CE87,0)</f>
        <v>0</v>
      </c>
      <c r="CF90" s="95">
        <f>IF(AND(CF84&gt;=1,CF84&lt;=3,CF85&gt;=0),-CF88*MAX(0,MIN(1,CHOOSE(CF84,Rollover!$Q$12,Rollover!$AD$12,Rollover!$AQ$12)-CF85)),0)-IF(CF$6&lt;='Rent Roll'!$M$12,CF87,0)</f>
        <v>0</v>
      </c>
      <c r="CG90" s="95">
        <f>IF(AND(CG84&gt;=1,CG84&lt;=3,CG85&gt;=0),-CG88*MAX(0,MIN(1,CHOOSE(CG84,Rollover!$Q$12,Rollover!$AD$12,Rollover!$AQ$12)-CG85)),0)-IF(CG$6&lt;='Rent Roll'!$M$12,CG87,0)</f>
        <v>0</v>
      </c>
      <c r="CH90" s="95">
        <f>IF(AND(CH84&gt;=1,CH84&lt;=3,CH85&gt;=0),-CH88*MAX(0,MIN(1,CHOOSE(CH84,Rollover!$Q$12,Rollover!$AD$12,Rollover!$AQ$12)-CH85)),0)-IF(CH$6&lt;='Rent Roll'!$M$12,CH87,0)</f>
        <v>0</v>
      </c>
      <c r="CI90" s="95">
        <f>IF(AND(CI84&gt;=1,CI84&lt;=3,CI85&gt;=0),-CI88*MAX(0,MIN(1,CHOOSE(CI84,Rollover!$Q$12,Rollover!$AD$12,Rollover!$AQ$12)-CI85)),0)-IF(CI$6&lt;='Rent Roll'!$M$12,CI87,0)</f>
        <v>0</v>
      </c>
      <c r="CJ90" s="95">
        <f>IF(AND(CJ84&gt;=1,CJ84&lt;=3,CJ85&gt;=0),-CJ88*MAX(0,MIN(1,CHOOSE(CJ84,Rollover!$Q$12,Rollover!$AD$12,Rollover!$AQ$12)-CJ85)),0)-IF(CJ$6&lt;='Rent Roll'!$M$12,CJ87,0)</f>
        <v>0</v>
      </c>
      <c r="CK90" s="95">
        <f>IF(AND(CK84&gt;=1,CK84&lt;=3,CK85&gt;=0),-CK88*MAX(0,MIN(1,CHOOSE(CK84,Rollover!$Q$12,Rollover!$AD$12,Rollover!$AQ$12)-CK85)),0)-IF(CK$6&lt;='Rent Roll'!$M$12,CK87,0)</f>
        <v>0</v>
      </c>
      <c r="CL90" s="95">
        <f>IF(AND(CL84&gt;=1,CL84&lt;=3,CL85&gt;=0),-CL88*MAX(0,MIN(1,CHOOSE(CL84,Rollover!$Q$12,Rollover!$AD$12,Rollover!$AQ$12)-CL85)),0)-IF(CL$6&lt;='Rent Roll'!$M$12,CL87,0)</f>
        <v>0</v>
      </c>
      <c r="CM90" s="95">
        <f>IF(AND(CM84&gt;=1,CM84&lt;=3,CM85&gt;=0),-CM88*MAX(0,MIN(1,CHOOSE(CM84,Rollover!$Q$12,Rollover!$AD$12,Rollover!$AQ$12)-CM85)),0)-IF(CM$6&lt;='Rent Roll'!$M$12,CM87,0)</f>
        <v>0</v>
      </c>
      <c r="CN90" s="95">
        <f>IF(AND(CN84&gt;=1,CN84&lt;=3,CN85&gt;=0),-CN88*MAX(0,MIN(1,CHOOSE(CN84,Rollover!$Q$12,Rollover!$AD$12,Rollover!$AQ$12)-CN85)),0)-IF(CN$6&lt;='Rent Roll'!$M$12,CN87,0)</f>
        <v>0</v>
      </c>
      <c r="CO90" s="95">
        <f>IF(AND(CO84&gt;=1,CO84&lt;=3,CO85&gt;=0),-CO88*MAX(0,MIN(1,CHOOSE(CO84,Rollover!$Q$12,Rollover!$AD$12,Rollover!$AQ$12)-CO85)),0)-IF(CO$6&lt;='Rent Roll'!$M$12,CO87,0)</f>
        <v>0</v>
      </c>
      <c r="CP90" s="95">
        <f>IF(AND(CP84&gt;=1,CP84&lt;=3,CP85&gt;=0),-CP88*MAX(0,MIN(1,CHOOSE(CP84,Rollover!$Q$12,Rollover!$AD$12,Rollover!$AQ$12)-CP85)),0)-IF(CP$6&lt;='Rent Roll'!$M$12,CP87,0)</f>
        <v>0</v>
      </c>
      <c r="CQ90" s="95">
        <f>IF(AND(CQ84&gt;=1,CQ84&lt;=3,CQ85&gt;=0),-CQ88*MAX(0,MIN(1,CHOOSE(CQ84,Rollover!$Q$12,Rollover!$AD$12,Rollover!$AQ$12)-CQ85)),0)-IF(CQ$6&lt;='Rent Roll'!$M$12,CQ87,0)</f>
        <v>0</v>
      </c>
      <c r="CR90" s="95">
        <f>IF(AND(CR84&gt;=1,CR84&lt;=3,CR85&gt;=0),-CR88*MAX(0,MIN(1,CHOOSE(CR84,Rollover!$Q$12,Rollover!$AD$12,Rollover!$AQ$12)-CR85)),0)-IF(CR$6&lt;='Rent Roll'!$M$12,CR87,0)</f>
        <v>0</v>
      </c>
      <c r="CS90" s="95">
        <f>IF(AND(CS84&gt;=1,CS84&lt;=3,CS85&gt;=0),-CS88*MAX(0,MIN(1,CHOOSE(CS84,Rollover!$Q$12,Rollover!$AD$12,Rollover!$AQ$12)-CS85)),0)-IF(CS$6&lt;='Rent Roll'!$M$12,CS87,0)</f>
        <v>0</v>
      </c>
      <c r="CT90" s="95">
        <f>IF(AND(CT84&gt;=1,CT84&lt;=3,CT85&gt;=0),-CT88*MAX(0,MIN(1,CHOOSE(CT84,Rollover!$Q$12,Rollover!$AD$12,Rollover!$AQ$12)-CT85)),0)-IF(CT$6&lt;='Rent Roll'!$M$12,CT87,0)</f>
        <v>0</v>
      </c>
      <c r="CU90" s="95">
        <f>IF(AND(CU84&gt;=1,CU84&lt;=3,CU85&gt;=0),-CU88*MAX(0,MIN(1,CHOOSE(CU84,Rollover!$Q$12,Rollover!$AD$12,Rollover!$AQ$12)-CU85)),0)-IF(CU$6&lt;='Rent Roll'!$M$12,CU87,0)</f>
        <v>0</v>
      </c>
      <c r="CV90" s="95">
        <f>IF(AND(CV84&gt;=1,CV84&lt;=3,CV85&gt;=0),-CV88*MAX(0,MIN(1,CHOOSE(CV84,Rollover!$Q$12,Rollover!$AD$12,Rollover!$AQ$12)-CV85)),0)-IF(CV$6&lt;='Rent Roll'!$M$12,CV87,0)</f>
        <v>0</v>
      </c>
      <c r="CW90" s="95">
        <f>IF(AND(CW84&gt;=1,CW84&lt;=3,CW85&gt;=0),-CW88*MAX(0,MIN(1,CHOOSE(CW84,Rollover!$Q$12,Rollover!$AD$12,Rollover!$AQ$12)-CW85)),0)-IF(CW$6&lt;='Rent Roll'!$M$12,CW87,0)</f>
        <v>0</v>
      </c>
      <c r="CX90" s="95">
        <f>IF(AND(CX84&gt;=1,CX84&lt;=3,CX85&gt;=0),-CX88*MAX(0,MIN(1,CHOOSE(CX84,Rollover!$Q$12,Rollover!$AD$12,Rollover!$AQ$12)-CX85)),0)-IF(CX$6&lt;='Rent Roll'!$M$12,CX87,0)</f>
        <v>0</v>
      </c>
      <c r="CY90" s="95">
        <f>IF(AND(CY84&gt;=1,CY84&lt;=3,CY85&gt;=0),-CY88*MAX(0,MIN(1,CHOOSE(CY84,Rollover!$Q$12,Rollover!$AD$12,Rollover!$AQ$12)-CY85)),0)-IF(CY$6&lt;='Rent Roll'!$M$12,CY87,0)</f>
        <v>0</v>
      </c>
      <c r="CZ90" s="95">
        <f>IF(AND(CZ84&gt;=1,CZ84&lt;=3,CZ85&gt;=0),-CZ88*MAX(0,MIN(1,CHOOSE(CZ84,Rollover!$Q$12,Rollover!$AD$12,Rollover!$AQ$12)-CZ85)),0)-IF(CZ$6&lt;='Rent Roll'!$M$12,CZ87,0)</f>
        <v>0</v>
      </c>
      <c r="DA90" s="95">
        <f>IF(AND(DA84&gt;=1,DA84&lt;=3,DA85&gt;=0),-DA88*MAX(0,MIN(1,CHOOSE(DA84,Rollover!$Q$12,Rollover!$AD$12,Rollover!$AQ$12)-DA85)),0)-IF(DA$6&lt;='Rent Roll'!$M$12,DA87,0)</f>
        <v>0</v>
      </c>
      <c r="DB90" s="95">
        <f>IF(AND(DB84&gt;=1,DB84&lt;=3,DB85&gt;=0),-DB88*MAX(0,MIN(1,CHOOSE(DB84,Rollover!$Q$12,Rollover!$AD$12,Rollover!$AQ$12)-DB85)),0)-IF(DB$6&lt;='Rent Roll'!$M$12,DB87,0)</f>
        <v>0</v>
      </c>
      <c r="DC90" s="95">
        <f>IF(AND(DC84&gt;=1,DC84&lt;=3,DC85&gt;=0),-DC88*MAX(0,MIN(1,CHOOSE(DC84,Rollover!$Q$12,Rollover!$AD$12,Rollover!$AQ$12)-DC85)),0)-IF(DC$6&lt;='Rent Roll'!$M$12,DC87,0)</f>
        <v>0</v>
      </c>
      <c r="DD90" s="95">
        <f>IF(AND(DD84&gt;=1,DD84&lt;=3,DD85&gt;=0),-DD88*MAX(0,MIN(1,CHOOSE(DD84,Rollover!$Q$12,Rollover!$AD$12,Rollover!$AQ$12)-DD85)),0)-IF(DD$6&lt;='Rent Roll'!$M$12,DD87,0)</f>
        <v>0</v>
      </c>
      <c r="DE90" s="95">
        <f>IF(AND(DE84&gt;=1,DE84&lt;=3,DE85&gt;=0),-DE88*MAX(0,MIN(1,CHOOSE(DE84,Rollover!$Q$12,Rollover!$AD$12,Rollover!$AQ$12)-DE85)),0)-IF(DE$6&lt;='Rent Roll'!$M$12,DE87,0)</f>
        <v>0</v>
      </c>
      <c r="DF90" s="95">
        <f>IF(AND(DF84&gt;=1,DF84&lt;=3,DF85&gt;=0),-DF88*MAX(0,MIN(1,CHOOSE(DF84,Rollover!$Q$12,Rollover!$AD$12,Rollover!$AQ$12)-DF85)),0)-IF(DF$6&lt;='Rent Roll'!$M$12,DF87,0)</f>
        <v>0</v>
      </c>
      <c r="DG90" s="95">
        <f>IF(AND(DG84&gt;=1,DG84&lt;=3,DG85&gt;=0),-DG88*MAX(0,MIN(1,CHOOSE(DG84,Rollover!$Q$12,Rollover!$AD$12,Rollover!$AQ$12)-DG85)),0)-IF(DG$6&lt;='Rent Roll'!$M$12,DG87,0)</f>
        <v>0</v>
      </c>
      <c r="DH90" s="95">
        <f>IF(AND(DH84&gt;=1,DH84&lt;=3,DH85&gt;=0),-DH88*MAX(0,MIN(1,CHOOSE(DH84,Rollover!$Q$12,Rollover!$AD$12,Rollover!$AQ$12)-DH85)),0)-IF(DH$6&lt;='Rent Roll'!$M$12,DH87,0)</f>
        <v>0</v>
      </c>
      <c r="DI90" s="95">
        <f>IF(AND(DI84&gt;=1,DI84&lt;=3,DI85&gt;=0),-DI88*MAX(0,MIN(1,CHOOSE(DI84,Rollover!$Q$12,Rollover!$AD$12,Rollover!$AQ$12)-DI85)),0)-IF(DI$6&lt;='Rent Roll'!$M$12,DI87,0)</f>
        <v>0</v>
      </c>
      <c r="DJ90" s="95">
        <f>IF(AND(DJ84&gt;=1,DJ84&lt;=3,DJ85&gt;=0),-DJ88*MAX(0,MIN(1,CHOOSE(DJ84,Rollover!$Q$12,Rollover!$AD$12,Rollover!$AQ$12)-DJ85)),0)-IF(DJ$6&lt;='Rent Roll'!$M$12,DJ87,0)</f>
        <v>0</v>
      </c>
      <c r="DK90" s="95">
        <f>IF(AND(DK84&gt;=1,DK84&lt;=3,DK85&gt;=0),-DK88*MAX(0,MIN(1,CHOOSE(DK84,Rollover!$Q$12,Rollover!$AD$12,Rollover!$AQ$12)-DK85)),0)-IF(DK$6&lt;='Rent Roll'!$M$12,DK87,0)</f>
        <v>0</v>
      </c>
      <c r="DL90" s="95">
        <f>IF(AND(DL84&gt;=1,DL84&lt;=3,DL85&gt;=0),-DL88*MAX(0,MIN(1,CHOOSE(DL84,Rollover!$Q$12,Rollover!$AD$12,Rollover!$AQ$12)-DL85)),0)-IF(DL$6&lt;='Rent Roll'!$M$12,DL87,0)</f>
        <v>0</v>
      </c>
      <c r="DM90" s="95">
        <f>IF(AND(DM84&gt;=1,DM84&lt;=3,DM85&gt;=0),-DM88*MAX(0,MIN(1,CHOOSE(DM84,Rollover!$Q$12,Rollover!$AD$12,Rollover!$AQ$12)-DM85)),0)-IF(DM$6&lt;='Rent Roll'!$M$12,DM87,0)</f>
        <v>0</v>
      </c>
      <c r="DN90" s="95">
        <f>IF(AND(DN84&gt;=1,DN84&lt;=3,DN85&gt;=0),-DN88*MAX(0,MIN(1,CHOOSE(DN84,Rollover!$Q$12,Rollover!$AD$12,Rollover!$AQ$12)-DN85)),0)-IF(DN$6&lt;='Rent Roll'!$M$12,DN87,0)</f>
        <v>0</v>
      </c>
      <c r="DO90" s="95">
        <f>IF(AND(DO84&gt;=1,DO84&lt;=3,DO85&gt;=0),-DO88*MAX(0,MIN(1,CHOOSE(DO84,Rollover!$Q$12,Rollover!$AD$12,Rollover!$AQ$12)-DO85)),0)-IF(DO$6&lt;='Rent Roll'!$M$12,DO87,0)</f>
        <v>0</v>
      </c>
      <c r="DP90" s="95">
        <f>IF(AND(DP84&gt;=1,DP84&lt;=3,DP85&gt;=0),-DP88*MAX(0,MIN(1,CHOOSE(DP84,Rollover!$Q$12,Rollover!$AD$12,Rollover!$AQ$12)-DP85)),0)-IF(DP$6&lt;='Rent Roll'!$M$12,DP87,0)</f>
        <v>0</v>
      </c>
      <c r="DQ90" s="95">
        <f>IF(AND(DQ84&gt;=1,DQ84&lt;=3,DQ85&gt;=0),-DQ88*MAX(0,MIN(1,CHOOSE(DQ84,Rollover!$Q$12,Rollover!$AD$12,Rollover!$AQ$12)-DQ85)),0)-IF(DQ$6&lt;='Rent Roll'!$M$12,DQ87,0)</f>
        <v>0</v>
      </c>
      <c r="DR90" s="95">
        <f>IF(AND(DR84&gt;=1,DR84&lt;=3,DR85&gt;=0),-DR88*MAX(0,MIN(1,CHOOSE(DR84,Rollover!$Q$12,Rollover!$AD$12,Rollover!$AQ$12)-DR85)),0)-IF(DR$6&lt;='Rent Roll'!$M$12,DR87,0)</f>
        <v>0</v>
      </c>
      <c r="DS90" s="95">
        <f>IF(AND(DS84&gt;=1,DS84&lt;=3,DS85&gt;=0),-DS88*MAX(0,MIN(1,CHOOSE(DS84,Rollover!$Q$12,Rollover!$AD$12,Rollover!$AQ$12)-DS85)),0)-IF(DS$6&lt;='Rent Roll'!$M$12,DS87,0)</f>
        <v>0</v>
      </c>
      <c r="DT90" s="95">
        <f>IF(AND(DT84&gt;=1,DT84&lt;=3,DT85&gt;=0),-DT88*MAX(0,MIN(1,CHOOSE(DT84,Rollover!$Q$12,Rollover!$AD$12,Rollover!$AQ$12)-DT85)),0)-IF(DT$6&lt;='Rent Roll'!$M$12,DT87,0)</f>
        <v>0</v>
      </c>
      <c r="DU90" s="95">
        <f>IF(AND(DU84&gt;=1,DU84&lt;=3,DU85&gt;=0),-DU88*MAX(0,MIN(1,CHOOSE(DU84,Rollover!$Q$12,Rollover!$AD$12,Rollover!$AQ$12)-DU85)),0)-IF(DU$6&lt;='Rent Roll'!$M$12,DU87,0)</f>
        <v>0</v>
      </c>
      <c r="DV90" s="95">
        <f>IF(AND(DV84&gt;=1,DV84&lt;=3,DV85&gt;=0),-DV88*MAX(0,MIN(1,CHOOSE(DV84,Rollover!$Q$12,Rollover!$AD$12,Rollover!$AQ$12)-DV85)),0)-IF(DV$6&lt;='Rent Roll'!$M$12,DV87,0)</f>
        <v>0</v>
      </c>
      <c r="DW90" s="95">
        <f>IF(AND(DW84&gt;=1,DW84&lt;=3,DW85&gt;=0),-DW88*MAX(0,MIN(1,CHOOSE(DW84,Rollover!$Q$12,Rollover!$AD$12,Rollover!$AQ$12)-DW85)),0)-IF(DW$6&lt;='Rent Roll'!$M$12,DW87,0)</f>
        <v>0</v>
      </c>
      <c r="DX90" s="95">
        <f>IF(AND(DX84&gt;=1,DX84&lt;=3,DX85&gt;=0),-DX88*MAX(0,MIN(1,CHOOSE(DX84,Rollover!$Q$12,Rollover!$AD$12,Rollover!$AQ$12)-DX85)),0)-IF(DX$6&lt;='Rent Roll'!$M$12,DX87,0)</f>
        <v>0</v>
      </c>
      <c r="DY90" s="95">
        <f>IF(AND(DY84&gt;=1,DY84&lt;=3,DY85&gt;=0),-DY88*MAX(0,MIN(1,CHOOSE(DY84,Rollover!$Q$12,Rollover!$AD$12,Rollover!$AQ$12)-DY85)),0)-IF(DY$6&lt;='Rent Roll'!$M$12,DY87,0)</f>
        <v>0</v>
      </c>
      <c r="DZ90" s="95">
        <f>IF(AND(DZ84&gt;=1,DZ84&lt;=3,DZ85&gt;=0),-DZ88*MAX(0,MIN(1,CHOOSE(DZ84,Rollover!$Q$12,Rollover!$AD$12,Rollover!$AQ$12)-DZ85)),0)-IF(DZ$6&lt;='Rent Roll'!$M$12,DZ87,0)</f>
        <v>0</v>
      </c>
      <c r="EA90" s="95">
        <f>IF(AND(EA84&gt;=1,EA84&lt;=3,EA85&gt;=0),-EA88*MAX(0,MIN(1,CHOOSE(EA84,Rollover!$Q$12,Rollover!$AD$12,Rollover!$AQ$12)-EA85)),0)-IF(EA$6&lt;='Rent Roll'!$M$12,EA87,0)</f>
        <v>0</v>
      </c>
      <c r="EB90" s="95">
        <f>IF(AND(EB84&gt;=1,EB84&lt;=3,EB85&gt;=0),-EB88*MAX(0,MIN(1,CHOOSE(EB84,Rollover!$Q$12,Rollover!$AD$12,Rollover!$AQ$12)-EB85)),0)-IF(EB$6&lt;='Rent Roll'!$M$12,EB87,0)</f>
        <v>0</v>
      </c>
      <c r="EC90" s="95">
        <f>IF(AND(EC84&gt;=1,EC84&lt;=3,EC85&gt;=0),-EC88*MAX(0,MIN(1,CHOOSE(EC84,Rollover!$Q$12,Rollover!$AD$12,Rollover!$AQ$12)-EC85)),0)-IF(EC$6&lt;='Rent Roll'!$M$12,EC87,0)</f>
        <v>0</v>
      </c>
      <c r="ED90" s="95">
        <f>IF(AND(ED84&gt;=1,ED84&lt;=3,ED85&gt;=0),-ED88*MAX(0,MIN(1,CHOOSE(ED84,Rollover!$Q$12,Rollover!$AD$12,Rollover!$AQ$12)-ED85)),0)-IF(ED$6&lt;='Rent Roll'!$M$12,ED87,0)</f>
        <v>0</v>
      </c>
      <c r="EE90" s="95">
        <f>IF(AND(EE84&gt;=1,EE84&lt;=3,EE85&gt;=0),-EE88*MAX(0,MIN(1,CHOOSE(EE84,Rollover!$Q$12,Rollover!$AD$12,Rollover!$AQ$12)-EE85)),0)-IF(EE$6&lt;='Rent Roll'!$M$12,EE87,0)</f>
        <v>0</v>
      </c>
      <c r="EF90" s="95">
        <f>IF(AND(EF84&gt;=1,EF84&lt;=3,EF85&gt;=0),-EF88*MAX(0,MIN(1,CHOOSE(EF84,Rollover!$Q$12,Rollover!$AD$12,Rollover!$AQ$12)-EF85)),0)-IF(EF$6&lt;='Rent Roll'!$M$12,EF87,0)</f>
        <v>0</v>
      </c>
      <c r="EG90" s="95">
        <f>IF(AND(EG84&gt;=1,EG84&lt;=3,EG85&gt;=0),-EG88*MAX(0,MIN(1,CHOOSE(EG84,Rollover!$Q$12,Rollover!$AD$12,Rollover!$AQ$12)-EG85)),0)-IF(EG$6&lt;='Rent Roll'!$M$12,EG87,0)</f>
        <v>0</v>
      </c>
      <c r="EH90" s="95">
        <f>IF(AND(EH84&gt;=1,EH84&lt;=3,EH85&gt;=0),-EH88*MAX(0,MIN(1,CHOOSE(EH84,Rollover!$Q$12,Rollover!$AD$12,Rollover!$AQ$12)-EH85)),0)-IF(EH$6&lt;='Rent Roll'!$M$12,EH87,0)</f>
        <v>-13640.751250342839</v>
      </c>
      <c r="EI90" s="95">
        <f>IF(AND(EI84&gt;=1,EI84&lt;=3,EI85&gt;=0),-EI88*MAX(0,MIN(1,CHOOSE(EI84,Rollover!$Q$12,Rollover!$AD$12,Rollover!$AQ$12)-EI85)),0)-IF(EI$6&lt;='Rent Roll'!$M$12,EI87,0)</f>
        <v>-12958.713687825697</v>
      </c>
    </row>
    <row r="91">
      <c r="B91" t="s" s="23">
        <v>53</v>
      </c>
      <c r="C91" t="s" s="118">
        <v>304</v>
      </c>
      <c r="D91" t="s" s="118">
        <v>434</v>
      </c>
      <c r="H91" s="95">
        <f>'Rent Roll'!$G$12*IF(H84=0,IF('Rent Roll'!$N$12="NNN",'Rent Roll'!$F$12*H$15,IF('Rent Roll'!$N$12="NNN capped",'Rent Roll'!$F$12*(H$12+H$13)+MIN('Rent Roll'!$F$12*H$14,'Rent Roll'!$O$12*(1+Assumptions!$C$64)^(H$8-'Rent Roll'!$P$12)*'Rent Roll'!$E$12/12),0)),IF(AND(H84&lt;=3,H85&gt;=0),'Rent Roll'!$F$12*H$15,0))</f>
        <v>0</v>
      </c>
      <c r="I91" s="95">
        <f>'Rent Roll'!$G$12*IF(I84=0,IF('Rent Roll'!$N$12="NNN",'Rent Roll'!$F$12*I$15,IF('Rent Roll'!$N$12="NNN capped",'Rent Roll'!$F$12*(I$12+I$13)+MIN('Rent Roll'!$F$12*I$14,'Rent Roll'!$O$12*(1+Assumptions!$C$64)^(I$8-'Rent Roll'!$P$12)*'Rent Roll'!$E$12/12),0)),IF(AND(I84&lt;=3,I85&gt;=0),'Rent Roll'!$F$12*I$15,0))</f>
        <v>0</v>
      </c>
      <c r="J91" s="95">
        <f>'Rent Roll'!$G$12*IF(J84=0,IF('Rent Roll'!$N$12="NNN",'Rent Roll'!$F$12*J$15,IF('Rent Roll'!$N$12="NNN capped",'Rent Roll'!$F$12*(J$12+J$13)+MIN('Rent Roll'!$F$12*J$14,'Rent Roll'!$O$12*(1+Assumptions!$C$64)^(J$8-'Rent Roll'!$P$12)*'Rent Roll'!$E$12/12),0)),IF(AND(J84&lt;=3,J85&gt;=0),'Rent Roll'!$F$12*J$15,0))</f>
        <v>0</v>
      </c>
      <c r="K91" s="95">
        <f>'Rent Roll'!$G$12*IF(K84=0,IF('Rent Roll'!$N$12="NNN",'Rent Roll'!$F$12*K$15,IF('Rent Roll'!$N$12="NNN capped",'Rent Roll'!$F$12*(K$12+K$13)+MIN('Rent Roll'!$F$12*K$14,'Rent Roll'!$O$12*(1+Assumptions!$C$64)^(K$8-'Rent Roll'!$P$12)*'Rent Roll'!$E$12/12),0)),IF(AND(K84&lt;=3,K85&gt;=0),'Rent Roll'!$F$12*K$15,0))</f>
        <v>0</v>
      </c>
      <c r="L91" s="95">
        <f>'Rent Roll'!$G$12*IF(L84=0,IF('Rent Roll'!$N$12="NNN",'Rent Roll'!$F$12*L$15,IF('Rent Roll'!$N$12="NNN capped",'Rent Roll'!$F$12*(L$12+L$13)+MIN('Rent Roll'!$F$12*L$14,'Rent Roll'!$O$12*(1+Assumptions!$C$64)^(L$8-'Rent Roll'!$P$12)*'Rent Roll'!$E$12/12),0)),IF(AND(L84&lt;=3,L85&gt;=0),'Rent Roll'!$F$12*L$15,0))</f>
        <v>0</v>
      </c>
      <c r="M91" s="95">
        <f>'Rent Roll'!$G$12*IF(M84=0,IF('Rent Roll'!$N$12="NNN",'Rent Roll'!$F$12*M$15,IF('Rent Roll'!$N$12="NNN capped",'Rent Roll'!$F$12*(M$12+M$13)+MIN('Rent Roll'!$F$12*M$14,'Rent Roll'!$O$12*(1+Assumptions!$C$64)^(M$8-'Rent Roll'!$P$12)*'Rent Roll'!$E$12/12),0)),IF(AND(M84&lt;=3,M85&gt;=0),'Rent Roll'!$F$12*M$15,0))</f>
        <v>0</v>
      </c>
      <c r="N91" s="95">
        <f>'Rent Roll'!$G$12*IF(N84=0,IF('Rent Roll'!$N$12="NNN",'Rent Roll'!$F$12*N$15,IF('Rent Roll'!$N$12="NNN capped",'Rent Roll'!$F$12*(N$12+N$13)+MIN('Rent Roll'!$F$12*N$14,'Rent Roll'!$O$12*(1+Assumptions!$C$64)^(N$8-'Rent Roll'!$P$12)*'Rent Roll'!$E$12/12),0)),IF(AND(N84&lt;=3,N85&gt;=0),'Rent Roll'!$F$12*N$15,0))</f>
        <v>4319.648260869565</v>
      </c>
      <c r="O91" s="95">
        <f>'Rent Roll'!$G$12*IF(O84=0,IF('Rent Roll'!$N$12="NNN",'Rent Roll'!$F$12*O$15,IF('Rent Roll'!$N$12="NNN capped",'Rent Roll'!$F$12*(O$12+O$13)+MIN('Rent Roll'!$F$12*O$14,'Rent Roll'!$O$12*(1+Assumptions!$C$64)^(O$8-'Rent Roll'!$P$12)*'Rent Roll'!$E$12/12),0)),IF(AND(O84&lt;=3,O85&gt;=0),'Rent Roll'!$F$12*O$15,0))</f>
        <v>4319.648260869565</v>
      </c>
      <c r="P91" s="95">
        <f>'Rent Roll'!$G$12*IF(P84=0,IF('Rent Roll'!$N$12="NNN",'Rent Roll'!$F$12*P$15,IF('Rent Roll'!$N$12="NNN capped",'Rent Roll'!$F$12*(P$12+P$13)+MIN('Rent Roll'!$F$12*P$14,'Rent Roll'!$O$12*(1+Assumptions!$C$64)^(P$8-'Rent Roll'!$P$12)*'Rent Roll'!$E$12/12),0)),IF(AND(P84&lt;=3,P85&gt;=0),'Rent Roll'!$F$12*P$15,0))</f>
        <v>4319.648260869565</v>
      </c>
      <c r="Q91" s="95">
        <f>'Rent Roll'!$G$12*IF(Q84=0,IF('Rent Roll'!$N$12="NNN",'Rent Roll'!$F$12*Q$15,IF('Rent Roll'!$N$12="NNN capped",'Rent Roll'!$F$12*(Q$12+Q$13)+MIN('Rent Roll'!$F$12*Q$14,'Rent Roll'!$O$12*(1+Assumptions!$C$64)^(Q$8-'Rent Roll'!$P$12)*'Rent Roll'!$E$12/12),0)),IF(AND(Q84&lt;=3,Q85&gt;=0),'Rent Roll'!$F$12*Q$15,0))</f>
        <v>4319.648260869565</v>
      </c>
      <c r="R91" s="95">
        <f>'Rent Roll'!$G$12*IF(R84=0,IF('Rent Roll'!$N$12="NNN",'Rent Roll'!$F$12*R$15,IF('Rent Roll'!$N$12="NNN capped",'Rent Roll'!$F$12*(R$12+R$13)+MIN('Rent Roll'!$F$12*R$14,'Rent Roll'!$O$12*(1+Assumptions!$C$64)^(R$8-'Rent Roll'!$P$12)*'Rent Roll'!$E$12/12),0)),IF(AND(R84&lt;=3,R85&gt;=0),'Rent Roll'!$F$12*R$15,0))</f>
        <v>4319.648260869565</v>
      </c>
      <c r="S91" s="95">
        <f>'Rent Roll'!$G$12*IF(S84=0,IF('Rent Roll'!$N$12="NNN",'Rent Roll'!$F$12*S$15,IF('Rent Roll'!$N$12="NNN capped",'Rent Roll'!$F$12*(S$12+S$13)+MIN('Rent Roll'!$F$12*S$14,'Rent Roll'!$O$12*(1+Assumptions!$C$64)^(S$8-'Rent Roll'!$P$12)*'Rent Roll'!$E$12/12),0)),IF(AND(S84&lt;=3,S85&gt;=0),'Rent Roll'!$F$12*S$15,0))</f>
        <v>4319.648260869565</v>
      </c>
      <c r="T91" s="95">
        <f>'Rent Roll'!$G$12*IF(T84=0,IF('Rent Roll'!$N$12="NNN",'Rent Roll'!$F$12*T$15,IF('Rent Roll'!$N$12="NNN capped",'Rent Roll'!$F$12*(T$12+T$13)+MIN('Rent Roll'!$F$12*T$14,'Rent Roll'!$O$12*(1+Assumptions!$C$64)^(T$8-'Rent Roll'!$P$12)*'Rent Roll'!$E$12/12),0)),IF(AND(T84&lt;=3,T85&gt;=0),'Rent Roll'!$F$12*T$15,0))</f>
        <v>4418.802926086956</v>
      </c>
      <c r="U91" s="95">
        <f>'Rent Roll'!$G$12*IF(U84=0,IF('Rent Roll'!$N$12="NNN",'Rent Roll'!$F$12*U$15,IF('Rent Roll'!$N$12="NNN capped",'Rent Roll'!$F$12*(U$12+U$13)+MIN('Rent Roll'!$F$12*U$14,'Rent Roll'!$O$12*(1+Assumptions!$C$64)^(U$8-'Rent Roll'!$P$12)*'Rent Roll'!$E$12/12),0)),IF(AND(U84&lt;=3,U85&gt;=0),'Rent Roll'!$F$12*U$15,0))</f>
        <v>4418.802926086956</v>
      </c>
      <c r="V91" s="95">
        <f>'Rent Roll'!$G$12*IF(V84=0,IF('Rent Roll'!$N$12="NNN",'Rent Roll'!$F$12*V$15,IF('Rent Roll'!$N$12="NNN capped",'Rent Roll'!$F$12*(V$12+V$13)+MIN('Rent Roll'!$F$12*V$14,'Rent Roll'!$O$12*(1+Assumptions!$C$64)^(V$8-'Rent Roll'!$P$12)*'Rent Roll'!$E$12/12),0)),IF(AND(V84&lt;=3,V85&gt;=0),'Rent Roll'!$F$12*V$15,0))</f>
        <v>4418.802926086956</v>
      </c>
      <c r="W91" s="95">
        <f>'Rent Roll'!$G$12*IF(W84=0,IF('Rent Roll'!$N$12="NNN",'Rent Roll'!$F$12*W$15,IF('Rent Roll'!$N$12="NNN capped",'Rent Roll'!$F$12*(W$12+W$13)+MIN('Rent Roll'!$F$12*W$14,'Rent Roll'!$O$12*(1+Assumptions!$C$64)^(W$8-'Rent Roll'!$P$12)*'Rent Roll'!$E$12/12),0)),IF(AND(W84&lt;=3,W85&gt;=0),'Rent Roll'!$F$12*W$15,0))</f>
        <v>4418.802926086956</v>
      </c>
      <c r="X91" s="95">
        <f>'Rent Roll'!$G$12*IF(X84=0,IF('Rent Roll'!$N$12="NNN",'Rent Roll'!$F$12*X$15,IF('Rent Roll'!$N$12="NNN capped",'Rent Roll'!$F$12*(X$12+X$13)+MIN('Rent Roll'!$F$12*X$14,'Rent Roll'!$O$12*(1+Assumptions!$C$64)^(X$8-'Rent Roll'!$P$12)*'Rent Roll'!$E$12/12),0)),IF(AND(X84&lt;=3,X85&gt;=0),'Rent Roll'!$F$12*X$15,0))</f>
        <v>4418.802926086956</v>
      </c>
      <c r="Y91" s="95">
        <f>'Rent Roll'!$G$12*IF(Y84=0,IF('Rent Roll'!$N$12="NNN",'Rent Roll'!$F$12*Y$15,IF('Rent Roll'!$N$12="NNN capped",'Rent Roll'!$F$12*(Y$12+Y$13)+MIN('Rent Roll'!$F$12*Y$14,'Rent Roll'!$O$12*(1+Assumptions!$C$64)^(Y$8-'Rent Roll'!$P$12)*'Rent Roll'!$E$12/12),0)),IF(AND(Y84&lt;=3,Y85&gt;=0),'Rent Roll'!$F$12*Y$15,0))</f>
        <v>4418.802926086956</v>
      </c>
      <c r="Z91" s="95">
        <f>'Rent Roll'!$G$12*IF(Z84=0,IF('Rent Roll'!$N$12="NNN",'Rent Roll'!$F$12*Z$15,IF('Rent Roll'!$N$12="NNN capped",'Rent Roll'!$F$12*(Z$12+Z$13)+MIN('Rent Roll'!$F$12*Z$14,'Rent Roll'!$O$12*(1+Assumptions!$C$64)^(Z$8-'Rent Roll'!$P$12)*'Rent Roll'!$E$12/12),0)),IF(AND(Z84&lt;=3,Z85&gt;=0),'Rent Roll'!$F$12*Z$15,0))</f>
        <v>4418.802926086956</v>
      </c>
      <c r="AA91" s="95">
        <f>'Rent Roll'!$G$12*IF(AA84=0,IF('Rent Roll'!$N$12="NNN",'Rent Roll'!$F$12*AA$15,IF('Rent Roll'!$N$12="NNN capped",'Rent Roll'!$F$12*(AA$12+AA$13)+MIN('Rent Roll'!$F$12*AA$14,'Rent Roll'!$O$12*(1+Assumptions!$C$64)^(AA$8-'Rent Roll'!$P$12)*'Rent Roll'!$E$12/12),0)),IF(AND(AA84&lt;=3,AA85&gt;=0),'Rent Roll'!$F$12*AA$15,0))</f>
        <v>4418.802926086956</v>
      </c>
      <c r="AB91" s="95">
        <f>'Rent Roll'!$G$12*IF(AB84=0,IF('Rent Roll'!$N$12="NNN",'Rent Roll'!$F$12*AB$15,IF('Rent Roll'!$N$12="NNN capped",'Rent Roll'!$F$12*(AB$12+AB$13)+MIN('Rent Roll'!$F$12*AB$14,'Rent Roll'!$O$12*(1+Assumptions!$C$64)^(AB$8-'Rent Roll'!$P$12)*'Rent Roll'!$E$12/12),0)),IF(AND(AB84&lt;=3,AB85&gt;=0),'Rent Roll'!$F$12*AB$15,0))</f>
        <v>4418.802926086956</v>
      </c>
      <c r="AC91" s="95">
        <f>'Rent Roll'!$G$12*IF(AC84=0,IF('Rent Roll'!$N$12="NNN",'Rent Roll'!$F$12*AC$15,IF('Rent Roll'!$N$12="NNN capped",'Rent Roll'!$F$12*(AC$12+AC$13)+MIN('Rent Roll'!$F$12*AC$14,'Rent Roll'!$O$12*(1+Assumptions!$C$64)^(AC$8-'Rent Roll'!$P$12)*'Rent Roll'!$E$12/12),0)),IF(AND(AC84&lt;=3,AC85&gt;=0),'Rent Roll'!$F$12*AC$15,0))</f>
        <v>4418.802926086956</v>
      </c>
      <c r="AD91" s="95">
        <f>'Rent Roll'!$G$12*IF(AD84=0,IF('Rent Roll'!$N$12="NNN",'Rent Roll'!$F$12*AD$15,IF('Rent Roll'!$N$12="NNN capped",'Rent Roll'!$F$12*(AD$12+AD$13)+MIN('Rent Roll'!$F$12*AD$14,'Rent Roll'!$O$12*(1+Assumptions!$C$64)^(AD$8-'Rent Roll'!$P$12)*'Rent Roll'!$E$12/12),0)),IF(AND(AD84&lt;=3,AD85&gt;=0),'Rent Roll'!$F$12*AD$15,0))</f>
        <v>4418.802926086956</v>
      </c>
      <c r="AE91" s="95">
        <f>'Rent Roll'!$G$12*IF(AE84=0,IF('Rent Roll'!$N$12="NNN",'Rent Roll'!$F$12*AE$15,IF('Rent Roll'!$N$12="NNN capped",'Rent Roll'!$F$12*(AE$12+AE$13)+MIN('Rent Roll'!$F$12*AE$14,'Rent Roll'!$O$12*(1+Assumptions!$C$64)^(AE$8-'Rent Roll'!$P$12)*'Rent Roll'!$E$12/12),0)),IF(AND(AE84&lt;=3,AE85&gt;=0),'Rent Roll'!$F$12*AE$15,0))</f>
        <v>4418.802926086956</v>
      </c>
      <c r="AF91" s="95">
        <f>'Rent Roll'!$G$12*IF(AF84=0,IF('Rent Roll'!$N$12="NNN",'Rent Roll'!$F$12*AF$15,IF('Rent Roll'!$N$12="NNN capped",'Rent Roll'!$F$12*(AF$12+AF$13)+MIN('Rent Roll'!$F$12*AF$14,'Rent Roll'!$O$12*(1+Assumptions!$C$64)^(AF$8-'Rent Roll'!$P$12)*'Rent Roll'!$E$12/12),0)),IF(AND(AF84&lt;=3,AF85&gt;=0),'Rent Roll'!$F$12*AF$15,0))</f>
        <v>4520.323535608695</v>
      </c>
      <c r="AG91" s="95">
        <f>'Rent Roll'!$G$12*IF(AG84=0,IF('Rent Roll'!$N$12="NNN",'Rent Roll'!$F$12*AG$15,IF('Rent Roll'!$N$12="NNN capped",'Rent Roll'!$F$12*(AG$12+AG$13)+MIN('Rent Roll'!$F$12*AG$14,'Rent Roll'!$O$12*(1+Assumptions!$C$64)^(AG$8-'Rent Roll'!$P$12)*'Rent Roll'!$E$12/12),0)),IF(AND(AG84&lt;=3,AG85&gt;=0),'Rent Roll'!$F$12*AG$15,0))</f>
        <v>4520.323535608695</v>
      </c>
      <c r="AH91" s="95">
        <f>'Rent Roll'!$G$12*IF(AH84=0,IF('Rent Roll'!$N$12="NNN",'Rent Roll'!$F$12*AH$15,IF('Rent Roll'!$N$12="NNN capped",'Rent Roll'!$F$12*(AH$12+AH$13)+MIN('Rent Roll'!$F$12*AH$14,'Rent Roll'!$O$12*(1+Assumptions!$C$64)^(AH$8-'Rent Roll'!$P$12)*'Rent Roll'!$E$12/12),0)),IF(AND(AH84&lt;=3,AH85&gt;=0),'Rent Roll'!$F$12*AH$15,0))</f>
        <v>4520.323535608695</v>
      </c>
      <c r="AI91" s="95">
        <f>'Rent Roll'!$G$12*IF(AI84=0,IF('Rent Roll'!$N$12="NNN",'Rent Roll'!$F$12*AI$15,IF('Rent Roll'!$N$12="NNN capped",'Rent Roll'!$F$12*(AI$12+AI$13)+MIN('Rent Roll'!$F$12*AI$14,'Rent Roll'!$O$12*(1+Assumptions!$C$64)^(AI$8-'Rent Roll'!$P$12)*'Rent Roll'!$E$12/12),0)),IF(AND(AI84&lt;=3,AI85&gt;=0),'Rent Roll'!$F$12*AI$15,0))</f>
        <v>4520.323535608695</v>
      </c>
      <c r="AJ91" s="95">
        <f>'Rent Roll'!$G$12*IF(AJ84=0,IF('Rent Roll'!$N$12="NNN",'Rent Roll'!$F$12*AJ$15,IF('Rent Roll'!$N$12="NNN capped",'Rent Roll'!$F$12*(AJ$12+AJ$13)+MIN('Rent Roll'!$F$12*AJ$14,'Rent Roll'!$O$12*(1+Assumptions!$C$64)^(AJ$8-'Rent Roll'!$P$12)*'Rent Roll'!$E$12/12),0)),IF(AND(AJ84&lt;=3,AJ85&gt;=0),'Rent Roll'!$F$12*AJ$15,0))</f>
        <v>4520.323535608695</v>
      </c>
      <c r="AK91" s="95">
        <f>'Rent Roll'!$G$12*IF(AK84=0,IF('Rent Roll'!$N$12="NNN",'Rent Roll'!$F$12*AK$15,IF('Rent Roll'!$N$12="NNN capped",'Rent Roll'!$F$12*(AK$12+AK$13)+MIN('Rent Roll'!$F$12*AK$14,'Rent Roll'!$O$12*(1+Assumptions!$C$64)^(AK$8-'Rent Roll'!$P$12)*'Rent Roll'!$E$12/12),0)),IF(AND(AK84&lt;=3,AK85&gt;=0),'Rent Roll'!$F$12*AK$15,0))</f>
        <v>4520.323535608695</v>
      </c>
      <c r="AL91" s="95">
        <f>'Rent Roll'!$G$12*IF(AL84=0,IF('Rent Roll'!$N$12="NNN",'Rent Roll'!$F$12*AL$15,IF('Rent Roll'!$N$12="NNN capped",'Rent Roll'!$F$12*(AL$12+AL$13)+MIN('Rent Roll'!$F$12*AL$14,'Rent Roll'!$O$12*(1+Assumptions!$C$64)^(AL$8-'Rent Roll'!$P$12)*'Rent Roll'!$E$12/12),0)),IF(AND(AL84&lt;=3,AL85&gt;=0),'Rent Roll'!$F$12*AL$15,0))</f>
        <v>4520.323535608695</v>
      </c>
      <c r="AM91" s="95">
        <f>'Rent Roll'!$G$12*IF(AM84=0,IF('Rent Roll'!$N$12="NNN",'Rent Roll'!$F$12*AM$15,IF('Rent Roll'!$N$12="NNN capped",'Rent Roll'!$F$12*(AM$12+AM$13)+MIN('Rent Roll'!$F$12*AM$14,'Rent Roll'!$O$12*(1+Assumptions!$C$64)^(AM$8-'Rent Roll'!$P$12)*'Rent Roll'!$E$12/12),0)),IF(AND(AM84&lt;=3,AM85&gt;=0),'Rent Roll'!$F$12*AM$15,0))</f>
        <v>4520.323535608695</v>
      </c>
      <c r="AN91" s="95">
        <f>'Rent Roll'!$G$12*IF(AN84=0,IF('Rent Roll'!$N$12="NNN",'Rent Roll'!$F$12*AN$15,IF('Rent Roll'!$N$12="NNN capped",'Rent Roll'!$F$12*(AN$12+AN$13)+MIN('Rent Roll'!$F$12*AN$14,'Rent Roll'!$O$12*(1+Assumptions!$C$64)^(AN$8-'Rent Roll'!$P$12)*'Rent Roll'!$E$12/12),0)),IF(AND(AN84&lt;=3,AN85&gt;=0),'Rent Roll'!$F$12*AN$15,0))</f>
        <v>4520.323535608695</v>
      </c>
      <c r="AO91" s="95">
        <f>'Rent Roll'!$G$12*IF(AO84=0,IF('Rent Roll'!$N$12="NNN",'Rent Roll'!$F$12*AO$15,IF('Rent Roll'!$N$12="NNN capped",'Rent Roll'!$F$12*(AO$12+AO$13)+MIN('Rent Roll'!$F$12*AO$14,'Rent Roll'!$O$12*(1+Assumptions!$C$64)^(AO$8-'Rent Roll'!$P$12)*'Rent Roll'!$E$12/12),0)),IF(AND(AO84&lt;=3,AO85&gt;=0),'Rent Roll'!$F$12*AO$15,0))</f>
        <v>4520.323535608695</v>
      </c>
      <c r="AP91" s="95">
        <f>'Rent Roll'!$G$12*IF(AP84=0,IF('Rent Roll'!$N$12="NNN",'Rent Roll'!$F$12*AP$15,IF('Rent Roll'!$N$12="NNN capped",'Rent Roll'!$F$12*(AP$12+AP$13)+MIN('Rent Roll'!$F$12*AP$14,'Rent Roll'!$O$12*(1+Assumptions!$C$64)^(AP$8-'Rent Roll'!$P$12)*'Rent Roll'!$E$12/12),0)),IF(AND(AP84&lt;=3,AP85&gt;=0),'Rent Roll'!$F$12*AP$15,0))</f>
        <v>4520.323535608695</v>
      </c>
      <c r="AQ91" s="95">
        <f>'Rent Roll'!$G$12*IF(AQ84=0,IF('Rent Roll'!$N$12="NNN",'Rent Roll'!$F$12*AQ$15,IF('Rent Roll'!$N$12="NNN capped",'Rent Roll'!$F$12*(AQ$12+AQ$13)+MIN('Rent Roll'!$F$12*AQ$14,'Rent Roll'!$O$12*(1+Assumptions!$C$64)^(AQ$8-'Rent Roll'!$P$12)*'Rent Roll'!$E$12/12),0)),IF(AND(AQ84&lt;=3,AQ85&gt;=0),'Rent Roll'!$F$12*AQ$15,0))</f>
        <v>4520.323535608695</v>
      </c>
      <c r="AR91" s="95">
        <f>'Rent Roll'!$G$12*IF(AR84=0,IF('Rent Roll'!$N$12="NNN",'Rent Roll'!$F$12*AR$15,IF('Rent Roll'!$N$12="NNN capped",'Rent Roll'!$F$12*(AR$12+AR$13)+MIN('Rent Roll'!$F$12*AR$14,'Rent Roll'!$O$12*(1+Assumptions!$C$64)^(AR$8-'Rent Roll'!$P$12)*'Rent Roll'!$E$12/12),0)),IF(AND(AR84&lt;=3,AR85&gt;=0),'Rent Roll'!$F$12*AR$15,0))</f>
        <v>4624.268893850869</v>
      </c>
      <c r="AS91" s="95">
        <f>'Rent Roll'!$G$12*IF(AS84=0,IF('Rent Roll'!$N$12="NNN",'Rent Roll'!$F$12*AS$15,IF('Rent Roll'!$N$12="NNN capped",'Rent Roll'!$F$12*(AS$12+AS$13)+MIN('Rent Roll'!$F$12*AS$14,'Rent Roll'!$O$12*(1+Assumptions!$C$64)^(AS$8-'Rent Roll'!$P$12)*'Rent Roll'!$E$12/12),0)),IF(AND(AS84&lt;=3,AS85&gt;=0),'Rent Roll'!$F$12*AS$15,0))</f>
        <v>4624.268893850869</v>
      </c>
      <c r="AT91" s="95">
        <f>'Rent Roll'!$G$12*IF(AT84=0,IF('Rent Roll'!$N$12="NNN",'Rent Roll'!$F$12*AT$15,IF('Rent Roll'!$N$12="NNN capped",'Rent Roll'!$F$12*(AT$12+AT$13)+MIN('Rent Roll'!$F$12*AT$14,'Rent Roll'!$O$12*(1+Assumptions!$C$64)^(AT$8-'Rent Roll'!$P$12)*'Rent Roll'!$E$12/12),0)),IF(AND(AT84&lt;=3,AT85&gt;=0),'Rent Roll'!$F$12*AT$15,0))</f>
        <v>4624.268893850869</v>
      </c>
      <c r="AU91" s="95">
        <f>'Rent Roll'!$G$12*IF(AU84=0,IF('Rent Roll'!$N$12="NNN",'Rent Roll'!$F$12*AU$15,IF('Rent Roll'!$N$12="NNN capped",'Rent Roll'!$F$12*(AU$12+AU$13)+MIN('Rent Roll'!$F$12*AU$14,'Rent Roll'!$O$12*(1+Assumptions!$C$64)^(AU$8-'Rent Roll'!$P$12)*'Rent Roll'!$E$12/12),0)),IF(AND(AU84&lt;=3,AU85&gt;=0),'Rent Roll'!$F$12*AU$15,0))</f>
        <v>4624.268893850869</v>
      </c>
      <c r="AV91" s="95">
        <f>'Rent Roll'!$G$12*IF(AV84=0,IF('Rent Roll'!$N$12="NNN",'Rent Roll'!$F$12*AV$15,IF('Rent Roll'!$N$12="NNN capped",'Rent Roll'!$F$12*(AV$12+AV$13)+MIN('Rent Roll'!$F$12*AV$14,'Rent Roll'!$O$12*(1+Assumptions!$C$64)^(AV$8-'Rent Roll'!$P$12)*'Rent Roll'!$E$12/12),0)),IF(AND(AV84&lt;=3,AV85&gt;=0),'Rent Roll'!$F$12*AV$15,0))</f>
        <v>4624.268893850869</v>
      </c>
      <c r="AW91" s="95">
        <f>'Rent Roll'!$G$12*IF(AW84=0,IF('Rent Roll'!$N$12="NNN",'Rent Roll'!$F$12*AW$15,IF('Rent Roll'!$N$12="NNN capped",'Rent Roll'!$F$12*(AW$12+AW$13)+MIN('Rent Roll'!$F$12*AW$14,'Rent Roll'!$O$12*(1+Assumptions!$C$64)^(AW$8-'Rent Roll'!$P$12)*'Rent Roll'!$E$12/12),0)),IF(AND(AW84&lt;=3,AW85&gt;=0),'Rent Roll'!$F$12*AW$15,0))</f>
        <v>4624.268893850869</v>
      </c>
      <c r="AX91" s="95">
        <f>'Rent Roll'!$G$12*IF(AX84=0,IF('Rent Roll'!$N$12="NNN",'Rent Roll'!$F$12*AX$15,IF('Rent Roll'!$N$12="NNN capped",'Rent Roll'!$F$12*(AX$12+AX$13)+MIN('Rent Roll'!$F$12*AX$14,'Rent Roll'!$O$12*(1+Assumptions!$C$64)^(AX$8-'Rent Roll'!$P$12)*'Rent Roll'!$E$12/12),0)),IF(AND(AX84&lt;=3,AX85&gt;=0),'Rent Roll'!$F$12*AX$15,0))</f>
        <v>4624.268893850869</v>
      </c>
      <c r="AY91" s="95">
        <f>'Rent Roll'!$G$12*IF(AY84=0,IF('Rent Roll'!$N$12="NNN",'Rent Roll'!$F$12*AY$15,IF('Rent Roll'!$N$12="NNN capped",'Rent Roll'!$F$12*(AY$12+AY$13)+MIN('Rent Roll'!$F$12*AY$14,'Rent Roll'!$O$12*(1+Assumptions!$C$64)^(AY$8-'Rent Roll'!$P$12)*'Rent Roll'!$E$12/12),0)),IF(AND(AY84&lt;=3,AY85&gt;=0),'Rent Roll'!$F$12*AY$15,0))</f>
        <v>4624.268893850869</v>
      </c>
      <c r="AZ91" s="95">
        <f>'Rent Roll'!$G$12*IF(AZ84=0,IF('Rent Roll'!$N$12="NNN",'Rent Roll'!$F$12*AZ$15,IF('Rent Roll'!$N$12="NNN capped",'Rent Roll'!$F$12*(AZ$12+AZ$13)+MIN('Rent Roll'!$F$12*AZ$14,'Rent Roll'!$O$12*(1+Assumptions!$C$64)^(AZ$8-'Rent Roll'!$P$12)*'Rent Roll'!$E$12/12),0)),IF(AND(AZ84&lt;=3,AZ85&gt;=0),'Rent Roll'!$F$12*AZ$15,0))</f>
        <v>4624.268893850869</v>
      </c>
      <c r="BA91" s="95">
        <f>'Rent Roll'!$G$12*IF(BA84=0,IF('Rent Roll'!$N$12="NNN",'Rent Roll'!$F$12*BA$15,IF('Rent Roll'!$N$12="NNN capped",'Rent Roll'!$F$12*(BA$12+BA$13)+MIN('Rent Roll'!$F$12*BA$14,'Rent Roll'!$O$12*(1+Assumptions!$C$64)^(BA$8-'Rent Roll'!$P$12)*'Rent Roll'!$E$12/12),0)),IF(AND(BA84&lt;=3,BA85&gt;=0),'Rent Roll'!$F$12*BA$15,0))</f>
        <v>4624.268893850869</v>
      </c>
      <c r="BB91" s="95">
        <f>'Rent Roll'!$G$12*IF(BB84=0,IF('Rent Roll'!$N$12="NNN",'Rent Roll'!$F$12*BB$15,IF('Rent Roll'!$N$12="NNN capped",'Rent Roll'!$F$12*(BB$12+BB$13)+MIN('Rent Roll'!$F$12*BB$14,'Rent Roll'!$O$12*(1+Assumptions!$C$64)^(BB$8-'Rent Roll'!$P$12)*'Rent Roll'!$E$12/12),0)),IF(AND(BB84&lt;=3,BB85&gt;=0),'Rent Roll'!$F$12*BB$15,0))</f>
        <v>4624.268893850869</v>
      </c>
      <c r="BC91" s="95">
        <f>'Rent Roll'!$G$12*IF(BC84=0,IF('Rent Roll'!$N$12="NNN",'Rent Roll'!$F$12*BC$15,IF('Rent Roll'!$N$12="NNN capped",'Rent Roll'!$F$12*(BC$12+BC$13)+MIN('Rent Roll'!$F$12*BC$14,'Rent Roll'!$O$12*(1+Assumptions!$C$64)^(BC$8-'Rent Roll'!$P$12)*'Rent Roll'!$E$12/12),0)),IF(AND(BC84&lt;=3,BC85&gt;=0),'Rent Roll'!$F$12*BC$15,0))</f>
        <v>4624.268893850869</v>
      </c>
      <c r="BD91" s="95">
        <f>'Rent Roll'!$G$12*IF(BD84=0,IF('Rent Roll'!$N$12="NNN",'Rent Roll'!$F$12*BD$15,IF('Rent Roll'!$N$12="NNN capped",'Rent Roll'!$F$12*(BD$12+BD$13)+MIN('Rent Roll'!$F$12*BD$14,'Rent Roll'!$O$12*(1+Assumptions!$C$64)^(BD$8-'Rent Roll'!$P$12)*'Rent Roll'!$E$12/12),0)),IF(AND(BD84&lt;=3,BD85&gt;=0),'Rent Roll'!$F$12*BD$15,0))</f>
        <v>4730.6993258837865</v>
      </c>
      <c r="BE91" s="95">
        <f>'Rent Roll'!$G$12*IF(BE84=0,IF('Rent Roll'!$N$12="NNN",'Rent Roll'!$F$12*BE$15,IF('Rent Roll'!$N$12="NNN capped",'Rent Roll'!$F$12*(BE$12+BE$13)+MIN('Rent Roll'!$F$12*BE$14,'Rent Roll'!$O$12*(1+Assumptions!$C$64)^(BE$8-'Rent Roll'!$P$12)*'Rent Roll'!$E$12/12),0)),IF(AND(BE84&lt;=3,BE85&gt;=0),'Rent Roll'!$F$12*BE$15,0))</f>
        <v>4730.6993258837865</v>
      </c>
      <c r="BF91" s="95">
        <f>'Rent Roll'!$G$12*IF(BF84=0,IF('Rent Roll'!$N$12="NNN",'Rent Roll'!$F$12*BF$15,IF('Rent Roll'!$N$12="NNN capped",'Rent Roll'!$F$12*(BF$12+BF$13)+MIN('Rent Roll'!$F$12*BF$14,'Rent Roll'!$O$12*(1+Assumptions!$C$64)^(BF$8-'Rent Roll'!$P$12)*'Rent Roll'!$E$12/12),0)),IF(AND(BF84&lt;=3,BF85&gt;=0),'Rent Roll'!$F$12*BF$15,0))</f>
        <v>4730.6993258837865</v>
      </c>
      <c r="BG91" s="95">
        <f>'Rent Roll'!$G$12*IF(BG84=0,IF('Rent Roll'!$N$12="NNN",'Rent Roll'!$F$12*BG$15,IF('Rent Roll'!$N$12="NNN capped",'Rent Roll'!$F$12*(BG$12+BG$13)+MIN('Rent Roll'!$F$12*BG$14,'Rent Roll'!$O$12*(1+Assumptions!$C$64)^(BG$8-'Rent Roll'!$P$12)*'Rent Roll'!$E$12/12),0)),IF(AND(BG84&lt;=3,BG85&gt;=0),'Rent Roll'!$F$12*BG$15,0))</f>
        <v>4730.6993258837865</v>
      </c>
      <c r="BH91" s="95">
        <f>'Rent Roll'!$G$12*IF(BH84=0,IF('Rent Roll'!$N$12="NNN",'Rent Roll'!$F$12*BH$15,IF('Rent Roll'!$N$12="NNN capped",'Rent Roll'!$F$12*(BH$12+BH$13)+MIN('Rent Roll'!$F$12*BH$14,'Rent Roll'!$O$12*(1+Assumptions!$C$64)^(BH$8-'Rent Roll'!$P$12)*'Rent Roll'!$E$12/12),0)),IF(AND(BH84&lt;=3,BH85&gt;=0),'Rent Roll'!$F$12*BH$15,0))</f>
        <v>4730.6993258837865</v>
      </c>
      <c r="BI91" s="95">
        <f>'Rent Roll'!$G$12*IF(BI84=0,IF('Rent Roll'!$N$12="NNN",'Rent Roll'!$F$12*BI$15,IF('Rent Roll'!$N$12="NNN capped",'Rent Roll'!$F$12*(BI$12+BI$13)+MIN('Rent Roll'!$F$12*BI$14,'Rent Roll'!$O$12*(1+Assumptions!$C$64)^(BI$8-'Rent Roll'!$P$12)*'Rent Roll'!$E$12/12),0)),IF(AND(BI84&lt;=3,BI85&gt;=0),'Rent Roll'!$F$12*BI$15,0))</f>
        <v>4730.6993258837865</v>
      </c>
      <c r="BJ91" s="95">
        <f>'Rent Roll'!$G$12*IF(BJ84=0,IF('Rent Roll'!$N$12="NNN",'Rent Roll'!$F$12*BJ$15,IF('Rent Roll'!$N$12="NNN capped",'Rent Roll'!$F$12*(BJ$12+BJ$13)+MIN('Rent Roll'!$F$12*BJ$14,'Rent Roll'!$O$12*(1+Assumptions!$C$64)^(BJ$8-'Rent Roll'!$P$12)*'Rent Roll'!$E$12/12),0)),IF(AND(BJ84&lt;=3,BJ85&gt;=0),'Rent Roll'!$F$12*BJ$15,0))</f>
        <v>4730.6993258837865</v>
      </c>
      <c r="BK91" s="95">
        <f>'Rent Roll'!$G$12*IF(BK84=0,IF('Rent Roll'!$N$12="NNN",'Rent Roll'!$F$12*BK$15,IF('Rent Roll'!$N$12="NNN capped",'Rent Roll'!$F$12*(BK$12+BK$13)+MIN('Rent Roll'!$F$12*BK$14,'Rent Roll'!$O$12*(1+Assumptions!$C$64)^(BK$8-'Rent Roll'!$P$12)*'Rent Roll'!$E$12/12),0)),IF(AND(BK84&lt;=3,BK85&gt;=0),'Rent Roll'!$F$12*BK$15,0))</f>
        <v>4730.6993258837865</v>
      </c>
      <c r="BL91" s="95">
        <f>'Rent Roll'!$G$12*IF(BL84=0,IF('Rent Roll'!$N$12="NNN",'Rent Roll'!$F$12*BL$15,IF('Rent Roll'!$N$12="NNN capped",'Rent Roll'!$F$12*(BL$12+BL$13)+MIN('Rent Roll'!$F$12*BL$14,'Rent Roll'!$O$12*(1+Assumptions!$C$64)^(BL$8-'Rent Roll'!$P$12)*'Rent Roll'!$E$12/12),0)),IF(AND(BL84&lt;=3,BL85&gt;=0),'Rent Roll'!$F$12*BL$15,0))</f>
        <v>4730.6993258837865</v>
      </c>
      <c r="BM91" s="95">
        <f>'Rent Roll'!$G$12*IF(BM84=0,IF('Rent Roll'!$N$12="NNN",'Rent Roll'!$F$12*BM$15,IF('Rent Roll'!$N$12="NNN capped",'Rent Roll'!$F$12*(BM$12+BM$13)+MIN('Rent Roll'!$F$12*BM$14,'Rent Roll'!$O$12*(1+Assumptions!$C$64)^(BM$8-'Rent Roll'!$P$12)*'Rent Roll'!$E$12/12),0)),IF(AND(BM84&lt;=3,BM85&gt;=0),'Rent Roll'!$F$12*BM$15,0))</f>
        <v>4730.6993258837865</v>
      </c>
      <c r="BN91" s="95">
        <f>'Rent Roll'!$G$12*IF(BN84=0,IF('Rent Roll'!$N$12="NNN",'Rent Roll'!$F$12*BN$15,IF('Rent Roll'!$N$12="NNN capped",'Rent Roll'!$F$12*(BN$12+BN$13)+MIN('Rent Roll'!$F$12*BN$14,'Rent Roll'!$O$12*(1+Assumptions!$C$64)^(BN$8-'Rent Roll'!$P$12)*'Rent Roll'!$E$12/12),0)),IF(AND(BN84&lt;=3,BN85&gt;=0),'Rent Roll'!$F$12*BN$15,0))</f>
        <v>4730.6993258837865</v>
      </c>
      <c r="BO91" s="95">
        <f>'Rent Roll'!$G$12*IF(BO84=0,IF('Rent Roll'!$N$12="NNN",'Rent Roll'!$F$12*BO$15,IF('Rent Roll'!$N$12="NNN capped",'Rent Roll'!$F$12*(BO$12+BO$13)+MIN('Rent Roll'!$F$12*BO$14,'Rent Roll'!$O$12*(1+Assumptions!$C$64)^(BO$8-'Rent Roll'!$P$12)*'Rent Roll'!$E$12/12),0)),IF(AND(BO84&lt;=3,BO85&gt;=0),'Rent Roll'!$F$12*BO$15,0))</f>
        <v>4730.6993258837865</v>
      </c>
      <c r="BP91" s="95">
        <f>'Rent Roll'!$G$12*IF(BP84=0,IF('Rent Roll'!$N$12="NNN",'Rent Roll'!$F$12*BP$15,IF('Rent Roll'!$N$12="NNN capped",'Rent Roll'!$F$12*(BP$12+BP$13)+MIN('Rent Roll'!$F$12*BP$14,'Rent Roll'!$O$12*(1+Assumptions!$C$64)^(BP$8-'Rent Roll'!$P$12)*'Rent Roll'!$E$12/12),0)),IF(AND(BP84&lt;=3,BP85&gt;=0),'Rent Roll'!$F$12*BP$15,0))</f>
        <v>4839.67671818204</v>
      </c>
      <c r="BQ91" s="95">
        <f>'Rent Roll'!$G$12*IF(BQ84=0,IF('Rent Roll'!$N$12="NNN",'Rent Roll'!$F$12*BQ$15,IF('Rent Roll'!$N$12="NNN capped",'Rent Roll'!$F$12*(BQ$12+BQ$13)+MIN('Rent Roll'!$F$12*BQ$14,'Rent Roll'!$O$12*(1+Assumptions!$C$64)^(BQ$8-'Rent Roll'!$P$12)*'Rent Roll'!$E$12/12),0)),IF(AND(BQ84&lt;=3,BQ85&gt;=0),'Rent Roll'!$F$12*BQ$15,0))</f>
        <v>4839.67671818204</v>
      </c>
      <c r="BR91" s="95">
        <f>'Rent Roll'!$G$12*IF(BR84=0,IF('Rent Roll'!$N$12="NNN",'Rent Roll'!$F$12*BR$15,IF('Rent Roll'!$N$12="NNN capped",'Rent Roll'!$F$12*(BR$12+BR$13)+MIN('Rent Roll'!$F$12*BR$14,'Rent Roll'!$O$12*(1+Assumptions!$C$64)^(BR$8-'Rent Roll'!$P$12)*'Rent Roll'!$E$12/12),0)),IF(AND(BR84&lt;=3,BR85&gt;=0),'Rent Roll'!$F$12*BR$15,0))</f>
        <v>4839.67671818204</v>
      </c>
      <c r="BS91" s="95">
        <f>'Rent Roll'!$G$12*IF(BS84=0,IF('Rent Roll'!$N$12="NNN",'Rent Roll'!$F$12*BS$15,IF('Rent Roll'!$N$12="NNN capped",'Rent Roll'!$F$12*(BS$12+BS$13)+MIN('Rent Roll'!$F$12*BS$14,'Rent Roll'!$O$12*(1+Assumptions!$C$64)^(BS$8-'Rent Roll'!$P$12)*'Rent Roll'!$E$12/12),0)),IF(AND(BS84&lt;=3,BS85&gt;=0),'Rent Roll'!$F$12*BS$15,0))</f>
        <v>4839.67671818204</v>
      </c>
      <c r="BT91" s="95">
        <f>'Rent Roll'!$G$12*IF(BT84=0,IF('Rent Roll'!$N$12="NNN",'Rent Roll'!$F$12*BT$15,IF('Rent Roll'!$N$12="NNN capped",'Rent Roll'!$F$12*(BT$12+BT$13)+MIN('Rent Roll'!$F$12*BT$14,'Rent Roll'!$O$12*(1+Assumptions!$C$64)^(BT$8-'Rent Roll'!$P$12)*'Rent Roll'!$E$12/12),0)),IF(AND(BT84&lt;=3,BT85&gt;=0),'Rent Roll'!$F$12*BT$15,0))</f>
        <v>4839.67671818204</v>
      </c>
      <c r="BU91" s="95">
        <f>'Rent Roll'!$G$12*IF(BU84=0,IF('Rent Roll'!$N$12="NNN",'Rent Roll'!$F$12*BU$15,IF('Rent Roll'!$N$12="NNN capped",'Rent Roll'!$F$12*(BU$12+BU$13)+MIN('Rent Roll'!$F$12*BU$14,'Rent Roll'!$O$12*(1+Assumptions!$C$64)^(BU$8-'Rent Roll'!$P$12)*'Rent Roll'!$E$12/12),0)),IF(AND(BU84&lt;=3,BU85&gt;=0),'Rent Roll'!$F$12*BU$15,0))</f>
        <v>4839.67671818204</v>
      </c>
      <c r="BV91" s="95">
        <f>'Rent Roll'!$G$12*IF(BV84=0,IF('Rent Roll'!$N$12="NNN",'Rent Roll'!$F$12*BV$15,IF('Rent Roll'!$N$12="NNN capped",'Rent Roll'!$F$12*(BV$12+BV$13)+MIN('Rent Roll'!$F$12*BV$14,'Rent Roll'!$O$12*(1+Assumptions!$C$64)^(BV$8-'Rent Roll'!$P$12)*'Rent Roll'!$E$12/12),0)),IF(AND(BV84&lt;=3,BV85&gt;=0),'Rent Roll'!$F$12*BV$15,0))</f>
        <v>0</v>
      </c>
      <c r="BW91" s="95">
        <f>'Rent Roll'!$G$12*IF(BW84=0,IF('Rent Roll'!$N$12="NNN",'Rent Roll'!$F$12*BW$15,IF('Rent Roll'!$N$12="NNN capped",'Rent Roll'!$F$12*(BW$12+BW$13)+MIN('Rent Roll'!$F$12*BW$14,'Rent Roll'!$O$12*(1+Assumptions!$C$64)^(BW$8-'Rent Roll'!$P$12)*'Rent Roll'!$E$12/12),0)),IF(AND(BW84&lt;=3,BW85&gt;=0),'Rent Roll'!$F$12*BW$15,0))</f>
        <v>0</v>
      </c>
      <c r="BX91" s="95">
        <f>'Rent Roll'!$G$12*IF(BX84=0,IF('Rent Roll'!$N$12="NNN",'Rent Roll'!$F$12*BX$15,IF('Rent Roll'!$N$12="NNN capped",'Rent Roll'!$F$12*(BX$12+BX$13)+MIN('Rent Roll'!$F$12*BX$14,'Rent Roll'!$O$12*(1+Assumptions!$C$64)^(BX$8-'Rent Roll'!$P$12)*'Rent Roll'!$E$12/12),0)),IF(AND(BX84&lt;=3,BX85&gt;=0),'Rent Roll'!$F$12*BX$15,0))</f>
        <v>4839.67671818204</v>
      </c>
      <c r="BY91" s="95">
        <f>'Rent Roll'!$G$12*IF(BY84=0,IF('Rent Roll'!$N$12="NNN",'Rent Roll'!$F$12*BY$15,IF('Rent Roll'!$N$12="NNN capped",'Rent Roll'!$F$12*(BY$12+BY$13)+MIN('Rent Roll'!$F$12*BY$14,'Rent Roll'!$O$12*(1+Assumptions!$C$64)^(BY$8-'Rent Roll'!$P$12)*'Rent Roll'!$E$12/12),0)),IF(AND(BY84&lt;=3,BY85&gt;=0),'Rent Roll'!$F$12*BY$15,0))</f>
        <v>4839.67671818204</v>
      </c>
      <c r="BZ91" s="95">
        <f>'Rent Roll'!$G$12*IF(BZ84=0,IF('Rent Roll'!$N$12="NNN",'Rent Roll'!$F$12*BZ$15,IF('Rent Roll'!$N$12="NNN capped",'Rent Roll'!$F$12*(BZ$12+BZ$13)+MIN('Rent Roll'!$F$12*BZ$14,'Rent Roll'!$O$12*(1+Assumptions!$C$64)^(BZ$8-'Rent Roll'!$P$12)*'Rent Roll'!$E$12/12),0)),IF(AND(BZ84&lt;=3,BZ85&gt;=0),'Rent Roll'!$F$12*BZ$15,0))</f>
        <v>4839.67671818204</v>
      </c>
      <c r="CA91" s="95">
        <f>'Rent Roll'!$G$12*IF(CA84=0,IF('Rent Roll'!$N$12="NNN",'Rent Roll'!$F$12*CA$15,IF('Rent Roll'!$N$12="NNN capped",'Rent Roll'!$F$12*(CA$12+CA$13)+MIN('Rent Roll'!$F$12*CA$14,'Rent Roll'!$O$12*(1+Assumptions!$C$64)^(CA$8-'Rent Roll'!$P$12)*'Rent Roll'!$E$12/12),0)),IF(AND(CA84&lt;=3,CA85&gt;=0),'Rent Roll'!$F$12*CA$15,0))</f>
        <v>4839.67671818204</v>
      </c>
      <c r="CB91" s="95">
        <f>'Rent Roll'!$G$12*IF(CB84=0,IF('Rent Roll'!$N$12="NNN",'Rent Roll'!$F$12*CB$15,IF('Rent Roll'!$N$12="NNN capped",'Rent Roll'!$F$12*(CB$12+CB$13)+MIN('Rent Roll'!$F$12*CB$14,'Rent Roll'!$O$12*(1+Assumptions!$C$64)^(CB$8-'Rent Roll'!$P$12)*'Rent Roll'!$E$12/12),0)),IF(AND(CB84&lt;=3,CB85&gt;=0),'Rent Roll'!$F$12*CB$15,0))</f>
        <v>4951.264560499675</v>
      </c>
      <c r="CC91" s="95">
        <f>'Rent Roll'!$G$12*IF(CC84=0,IF('Rent Roll'!$N$12="NNN",'Rent Roll'!$F$12*CC$15,IF('Rent Roll'!$N$12="NNN capped",'Rent Roll'!$F$12*(CC$12+CC$13)+MIN('Rent Roll'!$F$12*CC$14,'Rent Roll'!$O$12*(1+Assumptions!$C$64)^(CC$8-'Rent Roll'!$P$12)*'Rent Roll'!$E$12/12),0)),IF(AND(CC84&lt;=3,CC85&gt;=0),'Rent Roll'!$F$12*CC$15,0))</f>
        <v>4951.264560499675</v>
      </c>
      <c r="CD91" s="95">
        <f>'Rent Roll'!$G$12*IF(CD84=0,IF('Rent Roll'!$N$12="NNN",'Rent Roll'!$F$12*CD$15,IF('Rent Roll'!$N$12="NNN capped",'Rent Roll'!$F$12*(CD$12+CD$13)+MIN('Rent Roll'!$F$12*CD$14,'Rent Roll'!$O$12*(1+Assumptions!$C$64)^(CD$8-'Rent Roll'!$P$12)*'Rent Roll'!$E$12/12),0)),IF(AND(CD84&lt;=3,CD85&gt;=0),'Rent Roll'!$F$12*CD$15,0))</f>
        <v>4951.264560499675</v>
      </c>
      <c r="CE91" s="95">
        <f>'Rent Roll'!$G$12*IF(CE84=0,IF('Rent Roll'!$N$12="NNN",'Rent Roll'!$F$12*CE$15,IF('Rent Roll'!$N$12="NNN capped",'Rent Roll'!$F$12*(CE$12+CE$13)+MIN('Rent Roll'!$F$12*CE$14,'Rent Roll'!$O$12*(1+Assumptions!$C$64)^(CE$8-'Rent Roll'!$P$12)*'Rent Roll'!$E$12/12),0)),IF(AND(CE84&lt;=3,CE85&gt;=0),'Rent Roll'!$F$12*CE$15,0))</f>
        <v>4951.264560499675</v>
      </c>
      <c r="CF91" s="95">
        <f>'Rent Roll'!$G$12*IF(CF84=0,IF('Rent Roll'!$N$12="NNN",'Rent Roll'!$F$12*CF$15,IF('Rent Roll'!$N$12="NNN capped",'Rent Roll'!$F$12*(CF$12+CF$13)+MIN('Rent Roll'!$F$12*CF$14,'Rent Roll'!$O$12*(1+Assumptions!$C$64)^(CF$8-'Rent Roll'!$P$12)*'Rent Roll'!$E$12/12),0)),IF(AND(CF84&lt;=3,CF85&gt;=0),'Rent Roll'!$F$12*CF$15,0))</f>
        <v>4951.264560499675</v>
      </c>
      <c r="CG91" s="95">
        <f>'Rent Roll'!$G$12*IF(CG84=0,IF('Rent Roll'!$N$12="NNN",'Rent Roll'!$F$12*CG$15,IF('Rent Roll'!$N$12="NNN capped",'Rent Roll'!$F$12*(CG$12+CG$13)+MIN('Rent Roll'!$F$12*CG$14,'Rent Roll'!$O$12*(1+Assumptions!$C$64)^(CG$8-'Rent Roll'!$P$12)*'Rent Roll'!$E$12/12),0)),IF(AND(CG84&lt;=3,CG85&gt;=0),'Rent Roll'!$F$12*CG$15,0))</f>
        <v>4951.264560499675</v>
      </c>
      <c r="CH91" s="95">
        <f>'Rent Roll'!$G$12*IF(CH84=0,IF('Rent Roll'!$N$12="NNN",'Rent Roll'!$F$12*CH$15,IF('Rent Roll'!$N$12="NNN capped",'Rent Roll'!$F$12*(CH$12+CH$13)+MIN('Rent Roll'!$F$12*CH$14,'Rent Roll'!$O$12*(1+Assumptions!$C$64)^(CH$8-'Rent Roll'!$P$12)*'Rent Roll'!$E$12/12),0)),IF(AND(CH84&lt;=3,CH85&gt;=0),'Rent Roll'!$F$12*CH$15,0))</f>
        <v>4951.264560499675</v>
      </c>
      <c r="CI91" s="95">
        <f>'Rent Roll'!$G$12*IF(CI84=0,IF('Rent Roll'!$N$12="NNN",'Rent Roll'!$F$12*CI$15,IF('Rent Roll'!$N$12="NNN capped",'Rent Roll'!$F$12*(CI$12+CI$13)+MIN('Rent Roll'!$F$12*CI$14,'Rent Roll'!$O$12*(1+Assumptions!$C$64)^(CI$8-'Rent Roll'!$P$12)*'Rent Roll'!$E$12/12),0)),IF(AND(CI84&lt;=3,CI85&gt;=0),'Rent Roll'!$F$12*CI$15,0))</f>
        <v>4951.264560499675</v>
      </c>
      <c r="CJ91" s="95">
        <f>'Rent Roll'!$G$12*IF(CJ84=0,IF('Rent Roll'!$N$12="NNN",'Rent Roll'!$F$12*CJ$15,IF('Rent Roll'!$N$12="NNN capped",'Rent Roll'!$F$12*(CJ$12+CJ$13)+MIN('Rent Roll'!$F$12*CJ$14,'Rent Roll'!$O$12*(1+Assumptions!$C$64)^(CJ$8-'Rent Roll'!$P$12)*'Rent Roll'!$E$12/12),0)),IF(AND(CJ84&lt;=3,CJ85&gt;=0),'Rent Roll'!$F$12*CJ$15,0))</f>
        <v>4951.264560499675</v>
      </c>
      <c r="CK91" s="95">
        <f>'Rent Roll'!$G$12*IF(CK84=0,IF('Rent Roll'!$N$12="NNN",'Rent Roll'!$F$12*CK$15,IF('Rent Roll'!$N$12="NNN capped",'Rent Roll'!$F$12*(CK$12+CK$13)+MIN('Rent Roll'!$F$12*CK$14,'Rent Roll'!$O$12*(1+Assumptions!$C$64)^(CK$8-'Rent Roll'!$P$12)*'Rent Roll'!$E$12/12),0)),IF(AND(CK84&lt;=3,CK85&gt;=0),'Rent Roll'!$F$12*CK$15,0))</f>
        <v>4951.264560499675</v>
      </c>
      <c r="CL91" s="95">
        <f>'Rent Roll'!$G$12*IF(CL84=0,IF('Rent Roll'!$N$12="NNN",'Rent Roll'!$F$12*CL$15,IF('Rent Roll'!$N$12="NNN capped",'Rent Roll'!$F$12*(CL$12+CL$13)+MIN('Rent Roll'!$F$12*CL$14,'Rent Roll'!$O$12*(1+Assumptions!$C$64)^(CL$8-'Rent Roll'!$P$12)*'Rent Roll'!$E$12/12),0)),IF(AND(CL84&lt;=3,CL85&gt;=0),'Rent Roll'!$F$12*CL$15,0))</f>
        <v>4951.264560499675</v>
      </c>
      <c r="CM91" s="95">
        <f>'Rent Roll'!$G$12*IF(CM84=0,IF('Rent Roll'!$N$12="NNN",'Rent Roll'!$F$12*CM$15,IF('Rent Roll'!$N$12="NNN capped",'Rent Roll'!$F$12*(CM$12+CM$13)+MIN('Rent Roll'!$F$12*CM$14,'Rent Roll'!$O$12*(1+Assumptions!$C$64)^(CM$8-'Rent Roll'!$P$12)*'Rent Roll'!$E$12/12),0)),IF(AND(CM84&lt;=3,CM85&gt;=0),'Rent Roll'!$F$12*CM$15,0))</f>
        <v>4951.264560499675</v>
      </c>
      <c r="CN91" s="95">
        <f>'Rent Roll'!$G$12*IF(CN84=0,IF('Rent Roll'!$N$12="NNN",'Rent Roll'!$F$12*CN$15,IF('Rent Roll'!$N$12="NNN capped",'Rent Roll'!$F$12*(CN$12+CN$13)+MIN('Rent Roll'!$F$12*CN$14,'Rent Roll'!$O$12*(1+Assumptions!$C$64)^(CN$8-'Rent Roll'!$P$12)*'Rent Roll'!$E$12/12),0)),IF(AND(CN84&lt;=3,CN85&gt;=0),'Rent Roll'!$F$12*CN$15,0))</f>
        <v>5065.527988902282</v>
      </c>
      <c r="CO91" s="95">
        <f>'Rent Roll'!$G$12*IF(CO84=0,IF('Rent Roll'!$N$12="NNN",'Rent Roll'!$F$12*CO$15,IF('Rent Roll'!$N$12="NNN capped",'Rent Roll'!$F$12*(CO$12+CO$13)+MIN('Rent Roll'!$F$12*CO$14,'Rent Roll'!$O$12*(1+Assumptions!$C$64)^(CO$8-'Rent Roll'!$P$12)*'Rent Roll'!$E$12/12),0)),IF(AND(CO84&lt;=3,CO85&gt;=0),'Rent Roll'!$F$12*CO$15,0))</f>
        <v>5065.527988902282</v>
      </c>
      <c r="CP91" s="95">
        <f>'Rent Roll'!$G$12*IF(CP84=0,IF('Rent Roll'!$N$12="NNN",'Rent Roll'!$F$12*CP$15,IF('Rent Roll'!$N$12="NNN capped",'Rent Roll'!$F$12*(CP$12+CP$13)+MIN('Rent Roll'!$F$12*CP$14,'Rent Roll'!$O$12*(1+Assumptions!$C$64)^(CP$8-'Rent Roll'!$P$12)*'Rent Roll'!$E$12/12),0)),IF(AND(CP84&lt;=3,CP85&gt;=0),'Rent Roll'!$F$12*CP$15,0))</f>
        <v>5065.527988902282</v>
      </c>
      <c r="CQ91" s="95">
        <f>'Rent Roll'!$G$12*IF(CQ84=0,IF('Rent Roll'!$N$12="NNN",'Rent Roll'!$F$12*CQ$15,IF('Rent Roll'!$N$12="NNN capped",'Rent Roll'!$F$12*(CQ$12+CQ$13)+MIN('Rent Roll'!$F$12*CQ$14,'Rent Roll'!$O$12*(1+Assumptions!$C$64)^(CQ$8-'Rent Roll'!$P$12)*'Rent Roll'!$E$12/12),0)),IF(AND(CQ84&lt;=3,CQ85&gt;=0),'Rent Roll'!$F$12*CQ$15,0))</f>
        <v>5065.527988902282</v>
      </c>
      <c r="CR91" s="95">
        <f>'Rent Roll'!$G$12*IF(CR84=0,IF('Rent Roll'!$N$12="NNN",'Rent Roll'!$F$12*CR$15,IF('Rent Roll'!$N$12="NNN capped",'Rent Roll'!$F$12*(CR$12+CR$13)+MIN('Rent Roll'!$F$12*CR$14,'Rent Roll'!$O$12*(1+Assumptions!$C$64)^(CR$8-'Rent Roll'!$P$12)*'Rent Roll'!$E$12/12),0)),IF(AND(CR84&lt;=3,CR85&gt;=0),'Rent Roll'!$F$12*CR$15,0))</f>
        <v>5065.527988902282</v>
      </c>
      <c r="CS91" s="95">
        <f>'Rent Roll'!$G$12*IF(CS84=0,IF('Rent Roll'!$N$12="NNN",'Rent Roll'!$F$12*CS$15,IF('Rent Roll'!$N$12="NNN capped",'Rent Roll'!$F$12*(CS$12+CS$13)+MIN('Rent Roll'!$F$12*CS$14,'Rent Roll'!$O$12*(1+Assumptions!$C$64)^(CS$8-'Rent Roll'!$P$12)*'Rent Roll'!$E$12/12),0)),IF(AND(CS84&lt;=3,CS85&gt;=0),'Rent Roll'!$F$12*CS$15,0))</f>
        <v>5065.527988902282</v>
      </c>
      <c r="CT91" s="95">
        <f>'Rent Roll'!$G$12*IF(CT84=0,IF('Rent Roll'!$N$12="NNN",'Rent Roll'!$F$12*CT$15,IF('Rent Roll'!$N$12="NNN capped",'Rent Roll'!$F$12*(CT$12+CT$13)+MIN('Rent Roll'!$F$12*CT$14,'Rent Roll'!$O$12*(1+Assumptions!$C$64)^(CT$8-'Rent Roll'!$P$12)*'Rent Roll'!$E$12/12),0)),IF(AND(CT84&lt;=3,CT85&gt;=0),'Rent Roll'!$F$12*CT$15,0))</f>
        <v>5065.527988902282</v>
      </c>
      <c r="CU91" s="95">
        <f>'Rent Roll'!$G$12*IF(CU84=0,IF('Rent Roll'!$N$12="NNN",'Rent Roll'!$F$12*CU$15,IF('Rent Roll'!$N$12="NNN capped",'Rent Roll'!$F$12*(CU$12+CU$13)+MIN('Rent Roll'!$F$12*CU$14,'Rent Roll'!$O$12*(1+Assumptions!$C$64)^(CU$8-'Rent Roll'!$P$12)*'Rent Roll'!$E$12/12),0)),IF(AND(CU84&lt;=3,CU85&gt;=0),'Rent Roll'!$F$12*CU$15,0))</f>
        <v>5065.527988902282</v>
      </c>
      <c r="CV91" s="95">
        <f>'Rent Roll'!$G$12*IF(CV84=0,IF('Rent Roll'!$N$12="NNN",'Rent Roll'!$F$12*CV$15,IF('Rent Roll'!$N$12="NNN capped",'Rent Roll'!$F$12*(CV$12+CV$13)+MIN('Rent Roll'!$F$12*CV$14,'Rent Roll'!$O$12*(1+Assumptions!$C$64)^(CV$8-'Rent Roll'!$P$12)*'Rent Roll'!$E$12/12),0)),IF(AND(CV84&lt;=3,CV85&gt;=0),'Rent Roll'!$F$12*CV$15,0))</f>
        <v>5065.527988902282</v>
      </c>
      <c r="CW91" s="95">
        <f>'Rent Roll'!$G$12*IF(CW84=0,IF('Rent Roll'!$N$12="NNN",'Rent Roll'!$F$12*CW$15,IF('Rent Roll'!$N$12="NNN capped",'Rent Roll'!$F$12*(CW$12+CW$13)+MIN('Rent Roll'!$F$12*CW$14,'Rent Roll'!$O$12*(1+Assumptions!$C$64)^(CW$8-'Rent Roll'!$P$12)*'Rent Roll'!$E$12/12),0)),IF(AND(CW84&lt;=3,CW85&gt;=0),'Rent Roll'!$F$12*CW$15,0))</f>
        <v>5065.527988902282</v>
      </c>
      <c r="CX91" s="95">
        <f>'Rent Roll'!$G$12*IF(CX84=0,IF('Rent Roll'!$N$12="NNN",'Rent Roll'!$F$12*CX$15,IF('Rent Roll'!$N$12="NNN capped",'Rent Roll'!$F$12*(CX$12+CX$13)+MIN('Rent Roll'!$F$12*CX$14,'Rent Roll'!$O$12*(1+Assumptions!$C$64)^(CX$8-'Rent Roll'!$P$12)*'Rent Roll'!$E$12/12),0)),IF(AND(CX84&lt;=3,CX85&gt;=0),'Rent Roll'!$F$12*CX$15,0))</f>
        <v>5065.527988902282</v>
      </c>
      <c r="CY91" s="95">
        <f>'Rent Roll'!$G$12*IF(CY84=0,IF('Rent Roll'!$N$12="NNN",'Rent Roll'!$F$12*CY$15,IF('Rent Roll'!$N$12="NNN capped",'Rent Roll'!$F$12*(CY$12+CY$13)+MIN('Rent Roll'!$F$12*CY$14,'Rent Roll'!$O$12*(1+Assumptions!$C$64)^(CY$8-'Rent Roll'!$P$12)*'Rent Roll'!$E$12/12),0)),IF(AND(CY84&lt;=3,CY85&gt;=0),'Rent Roll'!$F$12*CY$15,0))</f>
        <v>5065.527988902282</v>
      </c>
      <c r="CZ91" s="95">
        <f>'Rent Roll'!$G$12*IF(CZ84=0,IF('Rent Roll'!$N$12="NNN",'Rent Roll'!$F$12*CZ$15,IF('Rent Roll'!$N$12="NNN capped",'Rent Roll'!$F$12*(CZ$12+CZ$13)+MIN('Rent Roll'!$F$12*CZ$14,'Rent Roll'!$O$12*(1+Assumptions!$C$64)^(CZ$8-'Rent Roll'!$P$12)*'Rent Roll'!$E$12/12),0)),IF(AND(CZ84&lt;=3,CZ85&gt;=0),'Rent Roll'!$F$12*CZ$15,0))</f>
        <v>5182.533829988722</v>
      </c>
      <c r="DA91" s="95">
        <f>'Rent Roll'!$G$12*IF(DA84=0,IF('Rent Roll'!$N$12="NNN",'Rent Roll'!$F$12*DA$15,IF('Rent Roll'!$N$12="NNN capped",'Rent Roll'!$F$12*(DA$12+DA$13)+MIN('Rent Roll'!$F$12*DA$14,'Rent Roll'!$O$12*(1+Assumptions!$C$64)^(DA$8-'Rent Roll'!$P$12)*'Rent Roll'!$E$12/12),0)),IF(AND(DA84&lt;=3,DA85&gt;=0),'Rent Roll'!$F$12*DA$15,0))</f>
        <v>5182.533829988722</v>
      </c>
      <c r="DB91" s="95">
        <f>'Rent Roll'!$G$12*IF(DB84=0,IF('Rent Roll'!$N$12="NNN",'Rent Roll'!$F$12*DB$15,IF('Rent Roll'!$N$12="NNN capped",'Rent Roll'!$F$12*(DB$12+DB$13)+MIN('Rent Roll'!$F$12*DB$14,'Rent Roll'!$O$12*(1+Assumptions!$C$64)^(DB$8-'Rent Roll'!$P$12)*'Rent Roll'!$E$12/12),0)),IF(AND(DB84&lt;=3,DB85&gt;=0),'Rent Roll'!$F$12*DB$15,0))</f>
        <v>5182.533829988722</v>
      </c>
      <c r="DC91" s="95">
        <f>'Rent Roll'!$G$12*IF(DC84=0,IF('Rent Roll'!$N$12="NNN",'Rent Roll'!$F$12*DC$15,IF('Rent Roll'!$N$12="NNN capped",'Rent Roll'!$F$12*(DC$12+DC$13)+MIN('Rent Roll'!$F$12*DC$14,'Rent Roll'!$O$12*(1+Assumptions!$C$64)^(DC$8-'Rent Roll'!$P$12)*'Rent Roll'!$E$12/12),0)),IF(AND(DC84&lt;=3,DC85&gt;=0),'Rent Roll'!$F$12*DC$15,0))</f>
        <v>5182.533829988722</v>
      </c>
      <c r="DD91" s="95">
        <f>'Rent Roll'!$G$12*IF(DD84=0,IF('Rent Roll'!$N$12="NNN",'Rent Roll'!$F$12*DD$15,IF('Rent Roll'!$N$12="NNN capped",'Rent Roll'!$F$12*(DD$12+DD$13)+MIN('Rent Roll'!$F$12*DD$14,'Rent Roll'!$O$12*(1+Assumptions!$C$64)^(DD$8-'Rent Roll'!$P$12)*'Rent Roll'!$E$12/12),0)),IF(AND(DD84&lt;=3,DD85&gt;=0),'Rent Roll'!$F$12*DD$15,0))</f>
        <v>5182.533829988722</v>
      </c>
      <c r="DE91" s="95">
        <f>'Rent Roll'!$G$12*IF(DE84=0,IF('Rent Roll'!$N$12="NNN",'Rent Roll'!$F$12*DE$15,IF('Rent Roll'!$N$12="NNN capped",'Rent Roll'!$F$12*(DE$12+DE$13)+MIN('Rent Roll'!$F$12*DE$14,'Rent Roll'!$O$12*(1+Assumptions!$C$64)^(DE$8-'Rent Roll'!$P$12)*'Rent Roll'!$E$12/12),0)),IF(AND(DE84&lt;=3,DE85&gt;=0),'Rent Roll'!$F$12*DE$15,0))</f>
        <v>5182.533829988722</v>
      </c>
      <c r="DF91" s="95">
        <f>'Rent Roll'!$G$12*IF(DF84=0,IF('Rent Roll'!$N$12="NNN",'Rent Roll'!$F$12*DF$15,IF('Rent Roll'!$N$12="NNN capped",'Rent Roll'!$F$12*(DF$12+DF$13)+MIN('Rent Roll'!$F$12*DF$14,'Rent Roll'!$O$12*(1+Assumptions!$C$64)^(DF$8-'Rent Roll'!$P$12)*'Rent Roll'!$E$12/12),0)),IF(AND(DF84&lt;=3,DF85&gt;=0),'Rent Roll'!$F$12*DF$15,0))</f>
        <v>5182.533829988722</v>
      </c>
      <c r="DG91" s="95">
        <f>'Rent Roll'!$G$12*IF(DG84=0,IF('Rent Roll'!$N$12="NNN",'Rent Roll'!$F$12*DG$15,IF('Rent Roll'!$N$12="NNN capped",'Rent Roll'!$F$12*(DG$12+DG$13)+MIN('Rent Roll'!$F$12*DG$14,'Rent Roll'!$O$12*(1+Assumptions!$C$64)^(DG$8-'Rent Roll'!$P$12)*'Rent Roll'!$E$12/12),0)),IF(AND(DG84&lt;=3,DG85&gt;=0),'Rent Roll'!$F$12*DG$15,0))</f>
        <v>5182.533829988722</v>
      </c>
      <c r="DH91" s="95">
        <f>'Rent Roll'!$G$12*IF(DH84=0,IF('Rent Roll'!$N$12="NNN",'Rent Roll'!$F$12*DH$15,IF('Rent Roll'!$N$12="NNN capped",'Rent Roll'!$F$12*(DH$12+DH$13)+MIN('Rent Roll'!$F$12*DH$14,'Rent Roll'!$O$12*(1+Assumptions!$C$64)^(DH$8-'Rent Roll'!$P$12)*'Rent Roll'!$E$12/12),0)),IF(AND(DH84&lt;=3,DH85&gt;=0),'Rent Roll'!$F$12*DH$15,0))</f>
        <v>5182.533829988722</v>
      </c>
      <c r="DI91" s="95">
        <f>'Rent Roll'!$G$12*IF(DI84=0,IF('Rent Roll'!$N$12="NNN",'Rent Roll'!$F$12*DI$15,IF('Rent Roll'!$N$12="NNN capped",'Rent Roll'!$F$12*(DI$12+DI$13)+MIN('Rent Roll'!$F$12*DI$14,'Rent Roll'!$O$12*(1+Assumptions!$C$64)^(DI$8-'Rent Roll'!$P$12)*'Rent Roll'!$E$12/12),0)),IF(AND(DI84&lt;=3,DI85&gt;=0),'Rent Roll'!$F$12*DI$15,0))</f>
        <v>5182.533829988722</v>
      </c>
      <c r="DJ91" s="95">
        <f>'Rent Roll'!$G$12*IF(DJ84=0,IF('Rent Roll'!$N$12="NNN",'Rent Roll'!$F$12*DJ$15,IF('Rent Roll'!$N$12="NNN capped",'Rent Roll'!$F$12*(DJ$12+DJ$13)+MIN('Rent Roll'!$F$12*DJ$14,'Rent Roll'!$O$12*(1+Assumptions!$C$64)^(DJ$8-'Rent Roll'!$P$12)*'Rent Roll'!$E$12/12),0)),IF(AND(DJ84&lt;=3,DJ85&gt;=0),'Rent Roll'!$F$12*DJ$15,0))</f>
        <v>5182.533829988722</v>
      </c>
      <c r="DK91" s="95">
        <f>'Rent Roll'!$G$12*IF(DK84=0,IF('Rent Roll'!$N$12="NNN",'Rent Roll'!$F$12*DK$15,IF('Rent Roll'!$N$12="NNN capped",'Rent Roll'!$F$12*(DK$12+DK$13)+MIN('Rent Roll'!$F$12*DK$14,'Rent Roll'!$O$12*(1+Assumptions!$C$64)^(DK$8-'Rent Roll'!$P$12)*'Rent Roll'!$E$12/12),0)),IF(AND(DK84&lt;=3,DK85&gt;=0),'Rent Roll'!$F$12*DK$15,0))</f>
        <v>5182.533829988722</v>
      </c>
      <c r="DL91" s="95">
        <f>'Rent Roll'!$G$12*IF(DL84=0,IF('Rent Roll'!$N$12="NNN",'Rent Roll'!$F$12*DL$15,IF('Rent Roll'!$N$12="NNN capped",'Rent Roll'!$F$12*(DL$12+DL$13)+MIN('Rent Roll'!$F$12*DL$14,'Rent Roll'!$O$12*(1+Assumptions!$C$64)^(DL$8-'Rent Roll'!$P$12)*'Rent Roll'!$E$12/12),0)),IF(AND(DL84&lt;=3,DL85&gt;=0),'Rent Roll'!$F$12*DL$15,0))</f>
        <v>5302.35064633614</v>
      </c>
      <c r="DM91" s="95">
        <f>'Rent Roll'!$G$12*IF(DM84=0,IF('Rent Roll'!$N$12="NNN",'Rent Roll'!$F$12*DM$15,IF('Rent Roll'!$N$12="NNN capped",'Rent Roll'!$F$12*(DM$12+DM$13)+MIN('Rent Roll'!$F$12*DM$14,'Rent Roll'!$O$12*(1+Assumptions!$C$64)^(DM$8-'Rent Roll'!$P$12)*'Rent Roll'!$E$12/12),0)),IF(AND(DM84&lt;=3,DM85&gt;=0),'Rent Roll'!$F$12*DM$15,0))</f>
        <v>5302.35064633614</v>
      </c>
      <c r="DN91" s="95">
        <f>'Rent Roll'!$G$12*IF(DN84=0,IF('Rent Roll'!$N$12="NNN",'Rent Roll'!$F$12*DN$15,IF('Rent Roll'!$N$12="NNN capped",'Rent Roll'!$F$12*(DN$12+DN$13)+MIN('Rent Roll'!$F$12*DN$14,'Rent Roll'!$O$12*(1+Assumptions!$C$64)^(DN$8-'Rent Roll'!$P$12)*'Rent Roll'!$E$12/12),0)),IF(AND(DN84&lt;=3,DN85&gt;=0),'Rent Roll'!$F$12*DN$15,0))</f>
        <v>5302.35064633614</v>
      </c>
      <c r="DO91" s="95">
        <f>'Rent Roll'!$G$12*IF(DO84=0,IF('Rent Roll'!$N$12="NNN",'Rent Roll'!$F$12*DO$15,IF('Rent Roll'!$N$12="NNN capped",'Rent Roll'!$F$12*(DO$12+DO$13)+MIN('Rent Roll'!$F$12*DO$14,'Rent Roll'!$O$12*(1+Assumptions!$C$64)^(DO$8-'Rent Roll'!$P$12)*'Rent Roll'!$E$12/12),0)),IF(AND(DO84&lt;=3,DO85&gt;=0),'Rent Roll'!$F$12*DO$15,0))</f>
        <v>5302.35064633614</v>
      </c>
      <c r="DP91" s="95">
        <f>'Rent Roll'!$G$12*IF(DP84=0,IF('Rent Roll'!$N$12="NNN",'Rent Roll'!$F$12*DP$15,IF('Rent Roll'!$N$12="NNN capped",'Rent Roll'!$F$12*(DP$12+DP$13)+MIN('Rent Roll'!$F$12*DP$14,'Rent Roll'!$O$12*(1+Assumptions!$C$64)^(DP$8-'Rent Roll'!$P$12)*'Rent Roll'!$E$12/12),0)),IF(AND(DP84&lt;=3,DP85&gt;=0),'Rent Roll'!$F$12*DP$15,0))</f>
        <v>5302.35064633614</v>
      </c>
      <c r="DQ91" s="95">
        <f>'Rent Roll'!$G$12*IF(DQ84=0,IF('Rent Roll'!$N$12="NNN",'Rent Roll'!$F$12*DQ$15,IF('Rent Roll'!$N$12="NNN capped",'Rent Roll'!$F$12*(DQ$12+DQ$13)+MIN('Rent Roll'!$F$12*DQ$14,'Rent Roll'!$O$12*(1+Assumptions!$C$64)^(DQ$8-'Rent Roll'!$P$12)*'Rent Roll'!$E$12/12),0)),IF(AND(DQ84&lt;=3,DQ85&gt;=0),'Rent Roll'!$F$12*DQ$15,0))</f>
        <v>5302.35064633614</v>
      </c>
      <c r="DR91" s="95">
        <f>'Rent Roll'!$G$12*IF(DR84=0,IF('Rent Roll'!$N$12="NNN",'Rent Roll'!$F$12*DR$15,IF('Rent Roll'!$N$12="NNN capped",'Rent Roll'!$F$12*(DR$12+DR$13)+MIN('Rent Roll'!$F$12*DR$14,'Rent Roll'!$O$12*(1+Assumptions!$C$64)^(DR$8-'Rent Roll'!$P$12)*'Rent Roll'!$E$12/12),0)),IF(AND(DR84&lt;=3,DR85&gt;=0),'Rent Roll'!$F$12*DR$15,0))</f>
        <v>5302.35064633614</v>
      </c>
      <c r="DS91" s="95">
        <f>'Rent Roll'!$G$12*IF(DS84=0,IF('Rent Roll'!$N$12="NNN",'Rent Roll'!$F$12*DS$15,IF('Rent Roll'!$N$12="NNN capped",'Rent Roll'!$F$12*(DS$12+DS$13)+MIN('Rent Roll'!$F$12*DS$14,'Rent Roll'!$O$12*(1+Assumptions!$C$64)^(DS$8-'Rent Roll'!$P$12)*'Rent Roll'!$E$12/12),0)),IF(AND(DS84&lt;=3,DS85&gt;=0),'Rent Roll'!$F$12*DS$15,0))</f>
        <v>5302.35064633614</v>
      </c>
      <c r="DT91" s="95">
        <f>'Rent Roll'!$G$12*IF(DT84=0,IF('Rent Roll'!$N$12="NNN",'Rent Roll'!$F$12*DT$15,IF('Rent Roll'!$N$12="NNN capped",'Rent Roll'!$F$12*(DT$12+DT$13)+MIN('Rent Roll'!$F$12*DT$14,'Rent Roll'!$O$12*(1+Assumptions!$C$64)^(DT$8-'Rent Roll'!$P$12)*'Rent Roll'!$E$12/12),0)),IF(AND(DT84&lt;=3,DT85&gt;=0),'Rent Roll'!$F$12*DT$15,0))</f>
        <v>5302.35064633614</v>
      </c>
      <c r="DU91" s="95">
        <f>'Rent Roll'!$G$12*IF(DU84=0,IF('Rent Roll'!$N$12="NNN",'Rent Roll'!$F$12*DU$15,IF('Rent Roll'!$N$12="NNN capped",'Rent Roll'!$F$12*(DU$12+DU$13)+MIN('Rent Roll'!$F$12*DU$14,'Rent Roll'!$O$12*(1+Assumptions!$C$64)^(DU$8-'Rent Roll'!$P$12)*'Rent Roll'!$E$12/12),0)),IF(AND(DU84&lt;=3,DU85&gt;=0),'Rent Roll'!$F$12*DU$15,0))</f>
        <v>5302.35064633614</v>
      </c>
      <c r="DV91" s="95">
        <f>'Rent Roll'!$G$12*IF(DV84=0,IF('Rent Roll'!$N$12="NNN",'Rent Roll'!$F$12*DV$15,IF('Rent Roll'!$N$12="NNN capped",'Rent Roll'!$F$12*(DV$12+DV$13)+MIN('Rent Roll'!$F$12*DV$14,'Rent Roll'!$O$12*(1+Assumptions!$C$64)^(DV$8-'Rent Roll'!$P$12)*'Rent Roll'!$E$12/12),0)),IF(AND(DV84&lt;=3,DV85&gt;=0),'Rent Roll'!$F$12*DV$15,0))</f>
        <v>5302.35064633614</v>
      </c>
      <c r="DW91" s="95">
        <f>'Rent Roll'!$G$12*IF(DW84=0,IF('Rent Roll'!$N$12="NNN",'Rent Roll'!$F$12*DW$15,IF('Rent Roll'!$N$12="NNN capped",'Rent Roll'!$F$12*(DW$12+DW$13)+MIN('Rent Roll'!$F$12*DW$14,'Rent Roll'!$O$12*(1+Assumptions!$C$64)^(DW$8-'Rent Roll'!$P$12)*'Rent Roll'!$E$12/12),0)),IF(AND(DW84&lt;=3,DW85&gt;=0),'Rent Roll'!$F$12*DW$15,0))</f>
        <v>5302.35064633614</v>
      </c>
      <c r="DX91" s="95">
        <f>'Rent Roll'!$G$12*IF(DX84=0,IF('Rent Roll'!$N$12="NNN",'Rent Roll'!$F$12*DX$15,IF('Rent Roll'!$N$12="NNN capped",'Rent Roll'!$F$12*(DX$12+DX$13)+MIN('Rent Roll'!$F$12*DX$14,'Rent Roll'!$O$12*(1+Assumptions!$C$64)^(DX$8-'Rent Roll'!$P$12)*'Rent Roll'!$E$12/12),0)),IF(AND(DX84&lt;=3,DX85&gt;=0),'Rent Roll'!$F$12*DX$15,0))</f>
        <v>5425.048783202937</v>
      </c>
      <c r="DY91" s="95">
        <f>'Rent Roll'!$G$12*IF(DY84=0,IF('Rent Roll'!$N$12="NNN",'Rent Roll'!$F$12*DY$15,IF('Rent Roll'!$N$12="NNN capped",'Rent Roll'!$F$12*(DY$12+DY$13)+MIN('Rent Roll'!$F$12*DY$14,'Rent Roll'!$O$12*(1+Assumptions!$C$64)^(DY$8-'Rent Roll'!$P$12)*'Rent Roll'!$E$12/12),0)),IF(AND(DY84&lt;=3,DY85&gt;=0),'Rent Roll'!$F$12*DY$15,0))</f>
        <v>5425.048783202937</v>
      </c>
      <c r="DZ91" s="95">
        <f>'Rent Roll'!$G$12*IF(DZ84=0,IF('Rent Roll'!$N$12="NNN",'Rent Roll'!$F$12*DZ$15,IF('Rent Roll'!$N$12="NNN capped",'Rent Roll'!$F$12*(DZ$12+DZ$13)+MIN('Rent Roll'!$F$12*DZ$14,'Rent Roll'!$O$12*(1+Assumptions!$C$64)^(DZ$8-'Rent Roll'!$P$12)*'Rent Roll'!$E$12/12),0)),IF(AND(DZ84&lt;=3,DZ85&gt;=0),'Rent Roll'!$F$12*DZ$15,0))</f>
        <v>5425.048783202937</v>
      </c>
      <c r="EA91" s="95">
        <f>'Rent Roll'!$G$12*IF(EA84=0,IF('Rent Roll'!$N$12="NNN",'Rent Roll'!$F$12*EA$15,IF('Rent Roll'!$N$12="NNN capped",'Rent Roll'!$F$12*(EA$12+EA$13)+MIN('Rent Roll'!$F$12*EA$14,'Rent Roll'!$O$12*(1+Assumptions!$C$64)^(EA$8-'Rent Roll'!$P$12)*'Rent Roll'!$E$12/12),0)),IF(AND(EA84&lt;=3,EA85&gt;=0),'Rent Roll'!$F$12*EA$15,0))</f>
        <v>5425.048783202937</v>
      </c>
      <c r="EB91" s="95">
        <f>'Rent Roll'!$G$12*IF(EB84=0,IF('Rent Roll'!$N$12="NNN",'Rent Roll'!$F$12*EB$15,IF('Rent Roll'!$N$12="NNN capped",'Rent Roll'!$F$12*(EB$12+EB$13)+MIN('Rent Roll'!$F$12*EB$14,'Rent Roll'!$O$12*(1+Assumptions!$C$64)^(EB$8-'Rent Roll'!$P$12)*'Rent Roll'!$E$12/12),0)),IF(AND(EB84&lt;=3,EB85&gt;=0),'Rent Roll'!$F$12*EB$15,0))</f>
        <v>5425.048783202937</v>
      </c>
      <c r="EC91" s="95">
        <f>'Rent Roll'!$G$12*IF(EC84=0,IF('Rent Roll'!$N$12="NNN",'Rent Roll'!$F$12*EC$15,IF('Rent Roll'!$N$12="NNN capped",'Rent Roll'!$F$12*(EC$12+EC$13)+MIN('Rent Roll'!$F$12*EC$14,'Rent Roll'!$O$12*(1+Assumptions!$C$64)^(EC$8-'Rent Roll'!$P$12)*'Rent Roll'!$E$12/12),0)),IF(AND(EC84&lt;=3,EC85&gt;=0),'Rent Roll'!$F$12*EC$15,0))</f>
        <v>5425.048783202937</v>
      </c>
      <c r="ED91" s="95">
        <f>'Rent Roll'!$G$12*IF(ED84=0,IF('Rent Roll'!$N$12="NNN",'Rent Roll'!$F$12*ED$15,IF('Rent Roll'!$N$12="NNN capped",'Rent Roll'!$F$12*(ED$12+ED$13)+MIN('Rent Roll'!$F$12*ED$14,'Rent Roll'!$O$12*(1+Assumptions!$C$64)^(ED$8-'Rent Roll'!$P$12)*'Rent Roll'!$E$12/12),0)),IF(AND(ED84&lt;=3,ED85&gt;=0),'Rent Roll'!$F$12*ED$15,0))</f>
        <v>5425.048783202937</v>
      </c>
      <c r="EE91" s="95">
        <f>'Rent Roll'!$G$12*IF(EE84=0,IF('Rent Roll'!$N$12="NNN",'Rent Roll'!$F$12*EE$15,IF('Rent Roll'!$N$12="NNN capped",'Rent Roll'!$F$12*(EE$12+EE$13)+MIN('Rent Roll'!$F$12*EE$14,'Rent Roll'!$O$12*(1+Assumptions!$C$64)^(EE$8-'Rent Roll'!$P$12)*'Rent Roll'!$E$12/12),0)),IF(AND(EE84&lt;=3,EE85&gt;=0),'Rent Roll'!$F$12*EE$15,0))</f>
        <v>5425.048783202937</v>
      </c>
      <c r="EF91" s="95">
        <f>'Rent Roll'!$G$12*IF(EF84=0,IF('Rent Roll'!$N$12="NNN",'Rent Roll'!$F$12*EF$15,IF('Rent Roll'!$N$12="NNN capped",'Rent Roll'!$F$12*(EF$12+EF$13)+MIN('Rent Roll'!$F$12*EF$14,'Rent Roll'!$O$12*(1+Assumptions!$C$64)^(EF$8-'Rent Roll'!$P$12)*'Rent Roll'!$E$12/12),0)),IF(AND(EF84&lt;=3,EF85&gt;=0),'Rent Roll'!$F$12*EF$15,0))</f>
        <v>0</v>
      </c>
      <c r="EG91" s="95">
        <f>'Rent Roll'!$G$12*IF(EG84=0,IF('Rent Roll'!$N$12="NNN",'Rent Roll'!$F$12*EG$15,IF('Rent Roll'!$N$12="NNN capped",'Rent Roll'!$F$12*(EG$12+EG$13)+MIN('Rent Roll'!$F$12*EG$14,'Rent Roll'!$O$12*(1+Assumptions!$C$64)^(EG$8-'Rent Roll'!$P$12)*'Rent Roll'!$E$12/12),0)),IF(AND(EG84&lt;=3,EG85&gt;=0),'Rent Roll'!$F$12*EG$15,0))</f>
        <v>0</v>
      </c>
      <c r="EH91" s="95">
        <f>'Rent Roll'!$G$12*IF(EH84=0,IF('Rent Roll'!$N$12="NNN",'Rent Roll'!$F$12*EH$15,IF('Rent Roll'!$N$12="NNN capped",'Rent Roll'!$F$12*(EH$12+EH$13)+MIN('Rent Roll'!$F$12*EH$14,'Rent Roll'!$O$12*(1+Assumptions!$C$64)^(EH$8-'Rent Roll'!$P$12)*'Rent Roll'!$E$12/12),0)),IF(AND(EH84&lt;=3,EH85&gt;=0),'Rent Roll'!$F$12*EH$15,0))</f>
        <v>5425.048783202937</v>
      </c>
      <c r="EI91" s="95">
        <f>'Rent Roll'!$G$12*IF(EI84=0,IF('Rent Roll'!$N$12="NNN",'Rent Roll'!$F$12*EI$15,IF('Rent Roll'!$N$12="NNN capped",'Rent Roll'!$F$12*(EI$12+EI$13)+MIN('Rent Roll'!$F$12*EI$14,'Rent Roll'!$O$12*(1+Assumptions!$C$64)^(EI$8-'Rent Roll'!$P$12)*'Rent Roll'!$E$12/12),0)),IF(AND(EI84&lt;=3,EI85&gt;=0),'Rent Roll'!$F$12*EI$15,0))</f>
        <v>5425.048783202937</v>
      </c>
    </row>
    <row r="92">
      <c r="B92" t="s" s="23">
        <v>397</v>
      </c>
      <c r="C92" t="s" s="118">
        <v>304</v>
      </c>
      <c r="D92" t="s" s="118">
        <v>435</v>
      </c>
      <c r="H92" s="95">
        <f>IF(AND(H84&gt;=1,H84&lt;=3,H85=0),-CHOOSE(H84,Rollover!$R$12,Rollover!$AE$12,Rollover!$AR$12),0)</f>
        <v>0</v>
      </c>
      <c r="I92" s="95">
        <f>IF(AND(I84&gt;=1,I84&lt;=3,I85=0),-CHOOSE(I84,Rollover!$R$12,Rollover!$AE$12,Rollover!$AR$12),0)</f>
        <v>0</v>
      </c>
      <c r="J92" s="95">
        <f>IF(AND(J84&gt;=1,J84&lt;=3,J85=0),-CHOOSE(J84,Rollover!$R$12,Rollover!$AE$12,Rollover!$AR$12),0)</f>
        <v>0</v>
      </c>
      <c r="K92" s="95">
        <f>IF(AND(K84&gt;=1,K84&lt;=3,K85=0),-CHOOSE(K84,Rollover!$R$12,Rollover!$AE$12,Rollover!$AR$12),0)</f>
        <v>0</v>
      </c>
      <c r="L92" s="95">
        <f>IF(AND(L84&gt;=1,L84&lt;=3,L85=0),-CHOOSE(L84,Rollover!$R$12,Rollover!$AE$12,Rollover!$AR$12),0)</f>
        <v>0</v>
      </c>
      <c r="M92" s="95">
        <f>IF(AND(M84&gt;=1,M84&lt;=3,M85=0),-CHOOSE(M84,Rollover!$R$12,Rollover!$AE$12,Rollover!$AR$12),0)</f>
        <v>0</v>
      </c>
      <c r="N92" s="95">
        <f>IF(AND(N84&gt;=1,N84&lt;=3,N85=0),-CHOOSE(N84,Rollover!$R$12,Rollover!$AE$12,Rollover!$AR$12),0)</f>
        <v>-32200</v>
      </c>
      <c r="O92" s="95">
        <f>IF(AND(O84&gt;=1,O84&lt;=3,O85=0),-CHOOSE(O84,Rollover!$R$12,Rollover!$AE$12,Rollover!$AR$12),0)</f>
        <v>0</v>
      </c>
      <c r="P92" s="95">
        <f>IF(AND(P84&gt;=1,P84&lt;=3,P85=0),-CHOOSE(P84,Rollover!$R$12,Rollover!$AE$12,Rollover!$AR$12),0)</f>
        <v>0</v>
      </c>
      <c r="Q92" s="95">
        <f>IF(AND(Q84&gt;=1,Q84&lt;=3,Q85=0),-CHOOSE(Q84,Rollover!$R$12,Rollover!$AE$12,Rollover!$AR$12),0)</f>
        <v>0</v>
      </c>
      <c r="R92" s="95">
        <f>IF(AND(R84&gt;=1,R84&lt;=3,R85=0),-CHOOSE(R84,Rollover!$R$12,Rollover!$AE$12,Rollover!$AR$12),0)</f>
        <v>0</v>
      </c>
      <c r="S92" s="95">
        <f>IF(AND(S84&gt;=1,S84&lt;=3,S85=0),-CHOOSE(S84,Rollover!$R$12,Rollover!$AE$12,Rollover!$AR$12),0)</f>
        <v>0</v>
      </c>
      <c r="T92" s="95">
        <f>IF(AND(T84&gt;=1,T84&lt;=3,T85=0),-CHOOSE(T84,Rollover!$R$12,Rollover!$AE$12,Rollover!$AR$12),0)</f>
        <v>0</v>
      </c>
      <c r="U92" s="95">
        <f>IF(AND(U84&gt;=1,U84&lt;=3,U85=0),-CHOOSE(U84,Rollover!$R$12,Rollover!$AE$12,Rollover!$AR$12),0)</f>
        <v>0</v>
      </c>
      <c r="V92" s="95">
        <f>IF(AND(V84&gt;=1,V84&lt;=3,V85=0),-CHOOSE(V84,Rollover!$R$12,Rollover!$AE$12,Rollover!$AR$12),0)</f>
        <v>0</v>
      </c>
      <c r="W92" s="95">
        <f>IF(AND(W84&gt;=1,W84&lt;=3,W85=0),-CHOOSE(W84,Rollover!$R$12,Rollover!$AE$12,Rollover!$AR$12),0)</f>
        <v>0</v>
      </c>
      <c r="X92" s="95">
        <f>IF(AND(X84&gt;=1,X84&lt;=3,X85=0),-CHOOSE(X84,Rollover!$R$12,Rollover!$AE$12,Rollover!$AR$12),0)</f>
        <v>0</v>
      </c>
      <c r="Y92" s="95">
        <f>IF(AND(Y84&gt;=1,Y84&lt;=3,Y85=0),-CHOOSE(Y84,Rollover!$R$12,Rollover!$AE$12,Rollover!$AR$12),0)</f>
        <v>0</v>
      </c>
      <c r="Z92" s="95">
        <f>IF(AND(Z84&gt;=1,Z84&lt;=3,Z85=0),-CHOOSE(Z84,Rollover!$R$12,Rollover!$AE$12,Rollover!$AR$12),0)</f>
        <v>0</v>
      </c>
      <c r="AA92" s="95">
        <f>IF(AND(AA84&gt;=1,AA84&lt;=3,AA85=0),-CHOOSE(AA84,Rollover!$R$12,Rollover!$AE$12,Rollover!$AR$12),0)</f>
        <v>0</v>
      </c>
      <c r="AB92" s="95">
        <f>IF(AND(AB84&gt;=1,AB84&lt;=3,AB85=0),-CHOOSE(AB84,Rollover!$R$12,Rollover!$AE$12,Rollover!$AR$12),0)</f>
        <v>0</v>
      </c>
      <c r="AC92" s="95">
        <f>IF(AND(AC84&gt;=1,AC84&lt;=3,AC85=0),-CHOOSE(AC84,Rollover!$R$12,Rollover!$AE$12,Rollover!$AR$12),0)</f>
        <v>0</v>
      </c>
      <c r="AD92" s="95">
        <f>IF(AND(AD84&gt;=1,AD84&lt;=3,AD85=0),-CHOOSE(AD84,Rollover!$R$12,Rollover!$AE$12,Rollover!$AR$12),0)</f>
        <v>0</v>
      </c>
      <c r="AE92" s="95">
        <f>IF(AND(AE84&gt;=1,AE84&lt;=3,AE85=0),-CHOOSE(AE84,Rollover!$R$12,Rollover!$AE$12,Rollover!$AR$12),0)</f>
        <v>0</v>
      </c>
      <c r="AF92" s="95">
        <f>IF(AND(AF84&gt;=1,AF84&lt;=3,AF85=0),-CHOOSE(AF84,Rollover!$R$12,Rollover!$AE$12,Rollover!$AR$12),0)</f>
        <v>0</v>
      </c>
      <c r="AG92" s="95">
        <f>IF(AND(AG84&gt;=1,AG84&lt;=3,AG85=0),-CHOOSE(AG84,Rollover!$R$12,Rollover!$AE$12,Rollover!$AR$12),0)</f>
        <v>0</v>
      </c>
      <c r="AH92" s="95">
        <f>IF(AND(AH84&gt;=1,AH84&lt;=3,AH85=0),-CHOOSE(AH84,Rollover!$R$12,Rollover!$AE$12,Rollover!$AR$12),0)</f>
        <v>0</v>
      </c>
      <c r="AI92" s="95">
        <f>IF(AND(AI84&gt;=1,AI84&lt;=3,AI85=0),-CHOOSE(AI84,Rollover!$R$12,Rollover!$AE$12,Rollover!$AR$12),0)</f>
        <v>0</v>
      </c>
      <c r="AJ92" s="95">
        <f>IF(AND(AJ84&gt;=1,AJ84&lt;=3,AJ85=0),-CHOOSE(AJ84,Rollover!$R$12,Rollover!$AE$12,Rollover!$AR$12),0)</f>
        <v>0</v>
      </c>
      <c r="AK92" s="95">
        <f>IF(AND(AK84&gt;=1,AK84&lt;=3,AK85=0),-CHOOSE(AK84,Rollover!$R$12,Rollover!$AE$12,Rollover!$AR$12),0)</f>
        <v>0</v>
      </c>
      <c r="AL92" s="95">
        <f>IF(AND(AL84&gt;=1,AL84&lt;=3,AL85=0),-CHOOSE(AL84,Rollover!$R$12,Rollover!$AE$12,Rollover!$AR$12),0)</f>
        <v>0</v>
      </c>
      <c r="AM92" s="95">
        <f>IF(AND(AM84&gt;=1,AM84&lt;=3,AM85=0),-CHOOSE(AM84,Rollover!$R$12,Rollover!$AE$12,Rollover!$AR$12),0)</f>
        <v>0</v>
      </c>
      <c r="AN92" s="95">
        <f>IF(AND(AN84&gt;=1,AN84&lt;=3,AN85=0),-CHOOSE(AN84,Rollover!$R$12,Rollover!$AE$12,Rollover!$AR$12),0)</f>
        <v>0</v>
      </c>
      <c r="AO92" s="95">
        <f>IF(AND(AO84&gt;=1,AO84&lt;=3,AO85=0),-CHOOSE(AO84,Rollover!$R$12,Rollover!$AE$12,Rollover!$AR$12),0)</f>
        <v>0</v>
      </c>
      <c r="AP92" s="95">
        <f>IF(AND(AP84&gt;=1,AP84&lt;=3,AP85=0),-CHOOSE(AP84,Rollover!$R$12,Rollover!$AE$12,Rollover!$AR$12),0)</f>
        <v>0</v>
      </c>
      <c r="AQ92" s="95">
        <f>IF(AND(AQ84&gt;=1,AQ84&lt;=3,AQ85=0),-CHOOSE(AQ84,Rollover!$R$12,Rollover!$AE$12,Rollover!$AR$12),0)</f>
        <v>0</v>
      </c>
      <c r="AR92" s="95">
        <f>IF(AND(AR84&gt;=1,AR84&lt;=3,AR85=0),-CHOOSE(AR84,Rollover!$R$12,Rollover!$AE$12,Rollover!$AR$12),0)</f>
        <v>0</v>
      </c>
      <c r="AS92" s="95">
        <f>IF(AND(AS84&gt;=1,AS84&lt;=3,AS85=0),-CHOOSE(AS84,Rollover!$R$12,Rollover!$AE$12,Rollover!$AR$12),0)</f>
        <v>0</v>
      </c>
      <c r="AT92" s="95">
        <f>IF(AND(AT84&gt;=1,AT84&lt;=3,AT85=0),-CHOOSE(AT84,Rollover!$R$12,Rollover!$AE$12,Rollover!$AR$12),0)</f>
        <v>0</v>
      </c>
      <c r="AU92" s="95">
        <f>IF(AND(AU84&gt;=1,AU84&lt;=3,AU85=0),-CHOOSE(AU84,Rollover!$R$12,Rollover!$AE$12,Rollover!$AR$12),0)</f>
        <v>0</v>
      </c>
      <c r="AV92" s="95">
        <f>IF(AND(AV84&gt;=1,AV84&lt;=3,AV85=0),-CHOOSE(AV84,Rollover!$R$12,Rollover!$AE$12,Rollover!$AR$12),0)</f>
        <v>0</v>
      </c>
      <c r="AW92" s="95">
        <f>IF(AND(AW84&gt;=1,AW84&lt;=3,AW85=0),-CHOOSE(AW84,Rollover!$R$12,Rollover!$AE$12,Rollover!$AR$12),0)</f>
        <v>0</v>
      </c>
      <c r="AX92" s="95">
        <f>IF(AND(AX84&gt;=1,AX84&lt;=3,AX85=0),-CHOOSE(AX84,Rollover!$R$12,Rollover!$AE$12,Rollover!$AR$12),0)</f>
        <v>0</v>
      </c>
      <c r="AY92" s="95">
        <f>IF(AND(AY84&gt;=1,AY84&lt;=3,AY85=0),-CHOOSE(AY84,Rollover!$R$12,Rollover!$AE$12,Rollover!$AR$12),0)</f>
        <v>0</v>
      </c>
      <c r="AZ92" s="95">
        <f>IF(AND(AZ84&gt;=1,AZ84&lt;=3,AZ85=0),-CHOOSE(AZ84,Rollover!$R$12,Rollover!$AE$12,Rollover!$AR$12),0)</f>
        <v>0</v>
      </c>
      <c r="BA92" s="95">
        <f>IF(AND(BA84&gt;=1,BA84&lt;=3,BA85=0),-CHOOSE(BA84,Rollover!$R$12,Rollover!$AE$12,Rollover!$AR$12),0)</f>
        <v>0</v>
      </c>
      <c r="BB92" s="95">
        <f>IF(AND(BB84&gt;=1,BB84&lt;=3,BB85=0),-CHOOSE(BB84,Rollover!$R$12,Rollover!$AE$12,Rollover!$AR$12),0)</f>
        <v>0</v>
      </c>
      <c r="BC92" s="95">
        <f>IF(AND(BC84&gt;=1,BC84&lt;=3,BC85=0),-CHOOSE(BC84,Rollover!$R$12,Rollover!$AE$12,Rollover!$AR$12),0)</f>
        <v>0</v>
      </c>
      <c r="BD92" s="95">
        <f>IF(AND(BD84&gt;=1,BD84&lt;=3,BD85=0),-CHOOSE(BD84,Rollover!$R$12,Rollover!$AE$12,Rollover!$AR$12),0)</f>
        <v>0</v>
      </c>
      <c r="BE92" s="95">
        <f>IF(AND(BE84&gt;=1,BE84&lt;=3,BE85=0),-CHOOSE(BE84,Rollover!$R$12,Rollover!$AE$12,Rollover!$AR$12),0)</f>
        <v>0</v>
      </c>
      <c r="BF92" s="95">
        <f>IF(AND(BF84&gt;=1,BF84&lt;=3,BF85=0),-CHOOSE(BF84,Rollover!$R$12,Rollover!$AE$12,Rollover!$AR$12),0)</f>
        <v>0</v>
      </c>
      <c r="BG92" s="95">
        <f>IF(AND(BG84&gt;=1,BG84&lt;=3,BG85=0),-CHOOSE(BG84,Rollover!$R$12,Rollover!$AE$12,Rollover!$AR$12),0)</f>
        <v>0</v>
      </c>
      <c r="BH92" s="95">
        <f>IF(AND(BH84&gt;=1,BH84&lt;=3,BH85=0),-CHOOSE(BH84,Rollover!$R$12,Rollover!$AE$12,Rollover!$AR$12),0)</f>
        <v>0</v>
      </c>
      <c r="BI92" s="95">
        <f>IF(AND(BI84&gt;=1,BI84&lt;=3,BI85=0),-CHOOSE(BI84,Rollover!$R$12,Rollover!$AE$12,Rollover!$AR$12),0)</f>
        <v>0</v>
      </c>
      <c r="BJ92" s="95">
        <f>IF(AND(BJ84&gt;=1,BJ84&lt;=3,BJ85=0),-CHOOSE(BJ84,Rollover!$R$12,Rollover!$AE$12,Rollover!$AR$12),0)</f>
        <v>0</v>
      </c>
      <c r="BK92" s="95">
        <f>IF(AND(BK84&gt;=1,BK84&lt;=3,BK85=0),-CHOOSE(BK84,Rollover!$R$12,Rollover!$AE$12,Rollover!$AR$12),0)</f>
        <v>0</v>
      </c>
      <c r="BL92" s="95">
        <f>IF(AND(BL84&gt;=1,BL84&lt;=3,BL85=0),-CHOOSE(BL84,Rollover!$R$12,Rollover!$AE$12,Rollover!$AR$12),0)</f>
        <v>0</v>
      </c>
      <c r="BM92" s="95">
        <f>IF(AND(BM84&gt;=1,BM84&lt;=3,BM85=0),-CHOOSE(BM84,Rollover!$R$12,Rollover!$AE$12,Rollover!$AR$12),0)</f>
        <v>0</v>
      </c>
      <c r="BN92" s="95">
        <f>IF(AND(BN84&gt;=1,BN84&lt;=3,BN85=0),-CHOOSE(BN84,Rollover!$R$12,Rollover!$AE$12,Rollover!$AR$12),0)</f>
        <v>0</v>
      </c>
      <c r="BO92" s="95">
        <f>IF(AND(BO84&gt;=1,BO84&lt;=3,BO85=0),-CHOOSE(BO84,Rollover!$R$12,Rollover!$AE$12,Rollover!$AR$12),0)</f>
        <v>0</v>
      </c>
      <c r="BP92" s="95">
        <f>IF(AND(BP84&gt;=1,BP84&lt;=3,BP85=0),-CHOOSE(BP84,Rollover!$R$12,Rollover!$AE$12,Rollover!$AR$12),0)</f>
        <v>0</v>
      </c>
      <c r="BQ92" s="95">
        <f>IF(AND(BQ84&gt;=1,BQ84&lt;=3,BQ85=0),-CHOOSE(BQ84,Rollover!$R$12,Rollover!$AE$12,Rollover!$AR$12),0)</f>
        <v>0</v>
      </c>
      <c r="BR92" s="95">
        <f>IF(AND(BR84&gt;=1,BR84&lt;=3,BR85=0),-CHOOSE(BR84,Rollover!$R$12,Rollover!$AE$12,Rollover!$AR$12),0)</f>
        <v>0</v>
      </c>
      <c r="BS92" s="95">
        <f>IF(AND(BS84&gt;=1,BS84&lt;=3,BS85=0),-CHOOSE(BS84,Rollover!$R$12,Rollover!$AE$12,Rollover!$AR$12),0)</f>
        <v>0</v>
      </c>
      <c r="BT92" s="95">
        <f>IF(AND(BT84&gt;=1,BT84&lt;=3,BT85=0),-CHOOSE(BT84,Rollover!$R$12,Rollover!$AE$12,Rollover!$AR$12),0)</f>
        <v>0</v>
      </c>
      <c r="BU92" s="95">
        <f>IF(AND(BU84&gt;=1,BU84&lt;=3,BU85=0),-CHOOSE(BU84,Rollover!$R$12,Rollover!$AE$12,Rollover!$AR$12),0)</f>
        <v>0</v>
      </c>
      <c r="BV92" s="95">
        <f>IF(AND(BV84&gt;=1,BV84&lt;=3,BV85=0),-CHOOSE(BV84,Rollover!$R$12,Rollover!$AE$12,Rollover!$AR$12),0)</f>
        <v>0</v>
      </c>
      <c r="BW92" s="95">
        <f>IF(AND(BW84&gt;=1,BW84&lt;=3,BW85=0),-CHOOSE(BW84,Rollover!$R$12,Rollover!$AE$12,Rollover!$AR$12),0)</f>
        <v>0</v>
      </c>
      <c r="BX92" s="95">
        <f>IF(AND(BX84&gt;=1,BX84&lt;=3,BX85=0),-CHOOSE(BX84,Rollover!$R$12,Rollover!$AE$12,Rollover!$AR$12),0)</f>
        <v>-24263.606375099</v>
      </c>
      <c r="BY92" s="95">
        <f>IF(AND(BY84&gt;=1,BY84&lt;=3,BY85=0),-CHOOSE(BY84,Rollover!$R$12,Rollover!$AE$12,Rollover!$AR$12),0)</f>
        <v>0</v>
      </c>
      <c r="BZ92" s="95">
        <f>IF(AND(BZ84&gt;=1,BZ84&lt;=3,BZ85=0),-CHOOSE(BZ84,Rollover!$R$12,Rollover!$AE$12,Rollover!$AR$12),0)</f>
        <v>0</v>
      </c>
      <c r="CA92" s="95">
        <f>IF(AND(CA84&gt;=1,CA84&lt;=3,CA85=0),-CHOOSE(CA84,Rollover!$R$12,Rollover!$AE$12,Rollover!$AR$12),0)</f>
        <v>0</v>
      </c>
      <c r="CB92" s="95">
        <f>IF(AND(CB84&gt;=1,CB84&lt;=3,CB85=0),-CHOOSE(CB84,Rollover!$R$12,Rollover!$AE$12,Rollover!$AR$12),0)</f>
        <v>0</v>
      </c>
      <c r="CC92" s="95">
        <f>IF(AND(CC84&gt;=1,CC84&lt;=3,CC85=0),-CHOOSE(CC84,Rollover!$R$12,Rollover!$AE$12,Rollover!$AR$12),0)</f>
        <v>0</v>
      </c>
      <c r="CD92" s="95">
        <f>IF(AND(CD84&gt;=1,CD84&lt;=3,CD85=0),-CHOOSE(CD84,Rollover!$R$12,Rollover!$AE$12,Rollover!$AR$12),0)</f>
        <v>0</v>
      </c>
      <c r="CE92" s="95">
        <f>IF(AND(CE84&gt;=1,CE84&lt;=3,CE85=0),-CHOOSE(CE84,Rollover!$R$12,Rollover!$AE$12,Rollover!$AR$12),0)</f>
        <v>0</v>
      </c>
      <c r="CF92" s="95">
        <f>IF(AND(CF84&gt;=1,CF84&lt;=3,CF85=0),-CHOOSE(CF84,Rollover!$R$12,Rollover!$AE$12,Rollover!$AR$12),0)</f>
        <v>0</v>
      </c>
      <c r="CG92" s="95">
        <f>IF(AND(CG84&gt;=1,CG84&lt;=3,CG85=0),-CHOOSE(CG84,Rollover!$R$12,Rollover!$AE$12,Rollover!$AR$12),0)</f>
        <v>0</v>
      </c>
      <c r="CH92" s="95">
        <f>IF(AND(CH84&gt;=1,CH84&lt;=3,CH85=0),-CHOOSE(CH84,Rollover!$R$12,Rollover!$AE$12,Rollover!$AR$12),0)</f>
        <v>0</v>
      </c>
      <c r="CI92" s="95">
        <f>IF(AND(CI84&gt;=1,CI84&lt;=3,CI85=0),-CHOOSE(CI84,Rollover!$R$12,Rollover!$AE$12,Rollover!$AR$12),0)</f>
        <v>0</v>
      </c>
      <c r="CJ92" s="95">
        <f>IF(AND(CJ84&gt;=1,CJ84&lt;=3,CJ85=0),-CHOOSE(CJ84,Rollover!$R$12,Rollover!$AE$12,Rollover!$AR$12),0)</f>
        <v>0</v>
      </c>
      <c r="CK92" s="95">
        <f>IF(AND(CK84&gt;=1,CK84&lt;=3,CK85=0),-CHOOSE(CK84,Rollover!$R$12,Rollover!$AE$12,Rollover!$AR$12),0)</f>
        <v>0</v>
      </c>
      <c r="CL92" s="95">
        <f>IF(AND(CL84&gt;=1,CL84&lt;=3,CL85=0),-CHOOSE(CL84,Rollover!$R$12,Rollover!$AE$12,Rollover!$AR$12),0)</f>
        <v>0</v>
      </c>
      <c r="CM92" s="95">
        <f>IF(AND(CM84&gt;=1,CM84&lt;=3,CM85=0),-CHOOSE(CM84,Rollover!$R$12,Rollover!$AE$12,Rollover!$AR$12),0)</f>
        <v>0</v>
      </c>
      <c r="CN92" s="95">
        <f>IF(AND(CN84&gt;=1,CN84&lt;=3,CN85=0),-CHOOSE(CN84,Rollover!$R$12,Rollover!$AE$12,Rollover!$AR$12),0)</f>
        <v>0</v>
      </c>
      <c r="CO92" s="95">
        <f>IF(AND(CO84&gt;=1,CO84&lt;=3,CO85=0),-CHOOSE(CO84,Rollover!$R$12,Rollover!$AE$12,Rollover!$AR$12),0)</f>
        <v>0</v>
      </c>
      <c r="CP92" s="95">
        <f>IF(AND(CP84&gt;=1,CP84&lt;=3,CP85=0),-CHOOSE(CP84,Rollover!$R$12,Rollover!$AE$12,Rollover!$AR$12),0)</f>
        <v>0</v>
      </c>
      <c r="CQ92" s="95">
        <f>IF(AND(CQ84&gt;=1,CQ84&lt;=3,CQ85=0),-CHOOSE(CQ84,Rollover!$R$12,Rollover!$AE$12,Rollover!$AR$12),0)</f>
        <v>0</v>
      </c>
      <c r="CR92" s="95">
        <f>IF(AND(CR84&gt;=1,CR84&lt;=3,CR85=0),-CHOOSE(CR84,Rollover!$R$12,Rollover!$AE$12,Rollover!$AR$12),0)</f>
        <v>0</v>
      </c>
      <c r="CS92" s="95">
        <f>IF(AND(CS84&gt;=1,CS84&lt;=3,CS85=0),-CHOOSE(CS84,Rollover!$R$12,Rollover!$AE$12,Rollover!$AR$12),0)</f>
        <v>0</v>
      </c>
      <c r="CT92" s="95">
        <f>IF(AND(CT84&gt;=1,CT84&lt;=3,CT85=0),-CHOOSE(CT84,Rollover!$R$12,Rollover!$AE$12,Rollover!$AR$12),0)</f>
        <v>0</v>
      </c>
      <c r="CU92" s="95">
        <f>IF(AND(CU84&gt;=1,CU84&lt;=3,CU85=0),-CHOOSE(CU84,Rollover!$R$12,Rollover!$AE$12,Rollover!$AR$12),0)</f>
        <v>0</v>
      </c>
      <c r="CV92" s="95">
        <f>IF(AND(CV84&gt;=1,CV84&lt;=3,CV85=0),-CHOOSE(CV84,Rollover!$R$12,Rollover!$AE$12,Rollover!$AR$12),0)</f>
        <v>0</v>
      </c>
      <c r="CW92" s="95">
        <f>IF(AND(CW84&gt;=1,CW84&lt;=3,CW85=0),-CHOOSE(CW84,Rollover!$R$12,Rollover!$AE$12,Rollover!$AR$12),0)</f>
        <v>0</v>
      </c>
      <c r="CX92" s="95">
        <f>IF(AND(CX84&gt;=1,CX84&lt;=3,CX85=0),-CHOOSE(CX84,Rollover!$R$12,Rollover!$AE$12,Rollover!$AR$12),0)</f>
        <v>0</v>
      </c>
      <c r="CY92" s="95">
        <f>IF(AND(CY84&gt;=1,CY84&lt;=3,CY85=0),-CHOOSE(CY84,Rollover!$R$12,Rollover!$AE$12,Rollover!$AR$12),0)</f>
        <v>0</v>
      </c>
      <c r="CZ92" s="95">
        <f>IF(AND(CZ84&gt;=1,CZ84&lt;=3,CZ85=0),-CHOOSE(CZ84,Rollover!$R$12,Rollover!$AE$12,Rollover!$AR$12),0)</f>
        <v>0</v>
      </c>
      <c r="DA92" s="95">
        <f>IF(AND(DA84&gt;=1,DA84&lt;=3,DA85=0),-CHOOSE(DA84,Rollover!$R$12,Rollover!$AE$12,Rollover!$AR$12),0)</f>
        <v>0</v>
      </c>
      <c r="DB92" s="95">
        <f>IF(AND(DB84&gt;=1,DB84&lt;=3,DB85=0),-CHOOSE(DB84,Rollover!$R$12,Rollover!$AE$12,Rollover!$AR$12),0)</f>
        <v>0</v>
      </c>
      <c r="DC92" s="95">
        <f>IF(AND(DC84&gt;=1,DC84&lt;=3,DC85=0),-CHOOSE(DC84,Rollover!$R$12,Rollover!$AE$12,Rollover!$AR$12),0)</f>
        <v>0</v>
      </c>
      <c r="DD92" s="95">
        <f>IF(AND(DD84&gt;=1,DD84&lt;=3,DD85=0),-CHOOSE(DD84,Rollover!$R$12,Rollover!$AE$12,Rollover!$AR$12),0)</f>
        <v>0</v>
      </c>
      <c r="DE92" s="95">
        <f>IF(AND(DE84&gt;=1,DE84&lt;=3,DE85=0),-CHOOSE(DE84,Rollover!$R$12,Rollover!$AE$12,Rollover!$AR$12),0)</f>
        <v>0</v>
      </c>
      <c r="DF92" s="95">
        <f>IF(AND(DF84&gt;=1,DF84&lt;=3,DF85=0),-CHOOSE(DF84,Rollover!$R$12,Rollover!$AE$12,Rollover!$AR$12),0)</f>
        <v>0</v>
      </c>
      <c r="DG92" s="95">
        <f>IF(AND(DG84&gt;=1,DG84&lt;=3,DG85=0),-CHOOSE(DG84,Rollover!$R$12,Rollover!$AE$12,Rollover!$AR$12),0)</f>
        <v>0</v>
      </c>
      <c r="DH92" s="95">
        <f>IF(AND(DH84&gt;=1,DH84&lt;=3,DH85=0),-CHOOSE(DH84,Rollover!$R$12,Rollover!$AE$12,Rollover!$AR$12),0)</f>
        <v>0</v>
      </c>
      <c r="DI92" s="95">
        <f>IF(AND(DI84&gt;=1,DI84&lt;=3,DI85=0),-CHOOSE(DI84,Rollover!$R$12,Rollover!$AE$12,Rollover!$AR$12),0)</f>
        <v>0</v>
      </c>
      <c r="DJ92" s="95">
        <f>IF(AND(DJ84&gt;=1,DJ84&lt;=3,DJ85=0),-CHOOSE(DJ84,Rollover!$R$12,Rollover!$AE$12,Rollover!$AR$12),0)</f>
        <v>0</v>
      </c>
      <c r="DK92" s="95">
        <f>IF(AND(DK84&gt;=1,DK84&lt;=3,DK85=0),-CHOOSE(DK84,Rollover!$R$12,Rollover!$AE$12,Rollover!$AR$12),0)</f>
        <v>0</v>
      </c>
      <c r="DL92" s="95">
        <f>IF(AND(DL84&gt;=1,DL84&lt;=3,DL85=0),-CHOOSE(DL84,Rollover!$R$12,Rollover!$AE$12,Rollover!$AR$12),0)</f>
        <v>0</v>
      </c>
      <c r="DM92" s="95">
        <f>IF(AND(DM84&gt;=1,DM84&lt;=3,DM85=0),-CHOOSE(DM84,Rollover!$R$12,Rollover!$AE$12,Rollover!$AR$12),0)</f>
        <v>0</v>
      </c>
      <c r="DN92" s="95">
        <f>IF(AND(DN84&gt;=1,DN84&lt;=3,DN85=0),-CHOOSE(DN84,Rollover!$R$12,Rollover!$AE$12,Rollover!$AR$12),0)</f>
        <v>0</v>
      </c>
      <c r="DO92" s="95">
        <f>IF(AND(DO84&gt;=1,DO84&lt;=3,DO85=0),-CHOOSE(DO84,Rollover!$R$12,Rollover!$AE$12,Rollover!$AR$12),0)</f>
        <v>0</v>
      </c>
      <c r="DP92" s="95">
        <f>IF(AND(DP84&gt;=1,DP84&lt;=3,DP85=0),-CHOOSE(DP84,Rollover!$R$12,Rollover!$AE$12,Rollover!$AR$12),0)</f>
        <v>0</v>
      </c>
      <c r="DQ92" s="95">
        <f>IF(AND(DQ84&gt;=1,DQ84&lt;=3,DQ85=0),-CHOOSE(DQ84,Rollover!$R$12,Rollover!$AE$12,Rollover!$AR$12),0)</f>
        <v>0</v>
      </c>
      <c r="DR92" s="95">
        <f>IF(AND(DR84&gt;=1,DR84&lt;=3,DR85=0),-CHOOSE(DR84,Rollover!$R$12,Rollover!$AE$12,Rollover!$AR$12),0)</f>
        <v>0</v>
      </c>
      <c r="DS92" s="95">
        <f>IF(AND(DS84&gt;=1,DS84&lt;=3,DS85=0),-CHOOSE(DS84,Rollover!$R$12,Rollover!$AE$12,Rollover!$AR$12),0)</f>
        <v>0</v>
      </c>
      <c r="DT92" s="95">
        <f>IF(AND(DT84&gt;=1,DT84&lt;=3,DT85=0),-CHOOSE(DT84,Rollover!$R$12,Rollover!$AE$12,Rollover!$AR$12),0)</f>
        <v>0</v>
      </c>
      <c r="DU92" s="95">
        <f>IF(AND(DU84&gt;=1,DU84&lt;=3,DU85=0),-CHOOSE(DU84,Rollover!$R$12,Rollover!$AE$12,Rollover!$AR$12),0)</f>
        <v>0</v>
      </c>
      <c r="DV92" s="95">
        <f>IF(AND(DV84&gt;=1,DV84&lt;=3,DV85=0),-CHOOSE(DV84,Rollover!$R$12,Rollover!$AE$12,Rollover!$AR$12),0)</f>
        <v>0</v>
      </c>
      <c r="DW92" s="95">
        <f>IF(AND(DW84&gt;=1,DW84&lt;=3,DW85=0),-CHOOSE(DW84,Rollover!$R$12,Rollover!$AE$12,Rollover!$AR$12),0)</f>
        <v>0</v>
      </c>
      <c r="DX92" s="95">
        <f>IF(AND(DX84&gt;=1,DX84&lt;=3,DX85=0),-CHOOSE(DX84,Rollover!$R$12,Rollover!$AE$12,Rollover!$AR$12),0)</f>
        <v>0</v>
      </c>
      <c r="DY92" s="95">
        <f>IF(AND(DY84&gt;=1,DY84&lt;=3,DY85=0),-CHOOSE(DY84,Rollover!$R$12,Rollover!$AE$12,Rollover!$AR$12),0)</f>
        <v>0</v>
      </c>
      <c r="DZ92" s="95">
        <f>IF(AND(DZ84&gt;=1,DZ84&lt;=3,DZ85=0),-CHOOSE(DZ84,Rollover!$R$12,Rollover!$AE$12,Rollover!$AR$12),0)</f>
        <v>0</v>
      </c>
      <c r="EA92" s="95">
        <f>IF(AND(EA84&gt;=1,EA84&lt;=3,EA85=0),-CHOOSE(EA84,Rollover!$R$12,Rollover!$AE$12,Rollover!$AR$12),0)</f>
        <v>0</v>
      </c>
      <c r="EB92" s="95">
        <f>IF(AND(EB84&gt;=1,EB84&lt;=3,EB85=0),-CHOOSE(EB84,Rollover!$R$12,Rollover!$AE$12,Rollover!$AR$12),0)</f>
        <v>0</v>
      </c>
      <c r="EC92" s="95">
        <f>IF(AND(EC84&gt;=1,EC84&lt;=3,EC85=0),-CHOOSE(EC84,Rollover!$R$12,Rollover!$AE$12,Rollover!$AR$12),0)</f>
        <v>0</v>
      </c>
      <c r="ED92" s="95">
        <f>IF(AND(ED84&gt;=1,ED84&lt;=3,ED85=0),-CHOOSE(ED84,Rollover!$R$12,Rollover!$AE$12,Rollover!$AR$12),0)</f>
        <v>0</v>
      </c>
      <c r="EE92" s="95">
        <f>IF(AND(EE84&gt;=1,EE84&lt;=3,EE85=0),-CHOOSE(EE84,Rollover!$R$12,Rollover!$AE$12,Rollover!$AR$12),0)</f>
        <v>0</v>
      </c>
      <c r="EF92" s="95">
        <f>IF(AND(EF84&gt;=1,EF84&lt;=3,EF85=0),-CHOOSE(EF84,Rollover!$R$12,Rollover!$AE$12,Rollover!$AR$12),0)</f>
        <v>0</v>
      </c>
      <c r="EG92" s="95">
        <f>IF(AND(EG84&gt;=1,EG84&lt;=3,EG85=0),-CHOOSE(EG84,Rollover!$R$12,Rollover!$AE$12,Rollover!$AR$12),0)</f>
        <v>0</v>
      </c>
      <c r="EH92" s="95">
        <f>IF(AND(EH84&gt;=1,EH84&lt;=3,EH85=0),-CHOOSE(EH84,Rollover!$R$12,Rollover!$AE$12,Rollover!$AR$12),0)</f>
        <v>-28128.16981967248</v>
      </c>
      <c r="EI92" s="95">
        <f>IF(AND(EI84&gt;=1,EI84&lt;=3,EI85=0),-CHOOSE(EI84,Rollover!$R$12,Rollover!$AE$12,Rollover!$AR$12),0)</f>
        <v>0</v>
      </c>
    </row>
    <row r="93">
      <c r="B93" t="s" s="23">
        <v>398</v>
      </c>
      <c r="C93" t="s" s="118">
        <v>304</v>
      </c>
      <c r="D93" t="s" s="118">
        <v>436</v>
      </c>
      <c r="H93" s="95">
        <f>IF(AND(H84&gt;=1,H84&lt;=3,H85=0),-CHOOSE(H84,Rollover!$S$12,Rollover!$AF$12,Rollover!$AS$12),0)</f>
        <v>0</v>
      </c>
      <c r="I93" s="95">
        <f>IF(AND(I84&gt;=1,I84&lt;=3,I85=0),-CHOOSE(I84,Rollover!$S$12,Rollover!$AF$12,Rollover!$AS$12),0)</f>
        <v>0</v>
      </c>
      <c r="J93" s="95">
        <f>IF(AND(J84&gt;=1,J84&lt;=3,J85=0),-CHOOSE(J84,Rollover!$S$12,Rollover!$AF$12,Rollover!$AS$12),0)</f>
        <v>0</v>
      </c>
      <c r="K93" s="95">
        <f>IF(AND(K84&gt;=1,K84&lt;=3,K85=0),-CHOOSE(K84,Rollover!$S$12,Rollover!$AF$12,Rollover!$AS$12),0)</f>
        <v>0</v>
      </c>
      <c r="L93" s="95">
        <f>IF(AND(L84&gt;=1,L84&lt;=3,L85=0),-CHOOSE(L84,Rollover!$S$12,Rollover!$AF$12,Rollover!$AS$12),0)</f>
        <v>0</v>
      </c>
      <c r="M93" s="95">
        <f>IF(AND(M84&gt;=1,M84&lt;=3,M85=0),-CHOOSE(M84,Rollover!$S$12,Rollover!$AF$12,Rollover!$AS$12),0)</f>
        <v>0</v>
      </c>
      <c r="N93" s="95">
        <f>IF(AND(N84&gt;=1,N84&lt;=3,N85=0),-CHOOSE(N84,Rollover!$S$12,Rollover!$AF$12,Rollover!$AS$12),0)</f>
        <v>-39188.90061906739</v>
      </c>
      <c r="O93" s="95">
        <f>IF(AND(O84&gt;=1,O84&lt;=3,O85=0),-CHOOSE(O84,Rollover!$S$12,Rollover!$AF$12,Rollover!$AS$12),0)</f>
        <v>0</v>
      </c>
      <c r="P93" s="95">
        <f>IF(AND(P84&gt;=1,P84&lt;=3,P85=0),-CHOOSE(P84,Rollover!$S$12,Rollover!$AF$12,Rollover!$AS$12),0)</f>
        <v>0</v>
      </c>
      <c r="Q93" s="95">
        <f>IF(AND(Q84&gt;=1,Q84&lt;=3,Q85=0),-CHOOSE(Q84,Rollover!$S$12,Rollover!$AF$12,Rollover!$AS$12),0)</f>
        <v>0</v>
      </c>
      <c r="R93" s="95">
        <f>IF(AND(R84&gt;=1,R84&lt;=3,R85=0),-CHOOSE(R84,Rollover!$S$12,Rollover!$AF$12,Rollover!$AS$12),0)</f>
        <v>0</v>
      </c>
      <c r="S93" s="95">
        <f>IF(AND(S84&gt;=1,S84&lt;=3,S85=0),-CHOOSE(S84,Rollover!$S$12,Rollover!$AF$12,Rollover!$AS$12),0)</f>
        <v>0</v>
      </c>
      <c r="T93" s="95">
        <f>IF(AND(T84&gt;=1,T84&lt;=3,T85=0),-CHOOSE(T84,Rollover!$S$12,Rollover!$AF$12,Rollover!$AS$12),0)</f>
        <v>0</v>
      </c>
      <c r="U93" s="95">
        <f>IF(AND(U84&gt;=1,U84&lt;=3,U85=0),-CHOOSE(U84,Rollover!$S$12,Rollover!$AF$12,Rollover!$AS$12),0)</f>
        <v>0</v>
      </c>
      <c r="V93" s="95">
        <f>IF(AND(V84&gt;=1,V84&lt;=3,V85=0),-CHOOSE(V84,Rollover!$S$12,Rollover!$AF$12,Rollover!$AS$12),0)</f>
        <v>0</v>
      </c>
      <c r="W93" s="95">
        <f>IF(AND(W84&gt;=1,W84&lt;=3,W85=0),-CHOOSE(W84,Rollover!$S$12,Rollover!$AF$12,Rollover!$AS$12),0)</f>
        <v>0</v>
      </c>
      <c r="X93" s="95">
        <f>IF(AND(X84&gt;=1,X84&lt;=3,X85=0),-CHOOSE(X84,Rollover!$S$12,Rollover!$AF$12,Rollover!$AS$12),0)</f>
        <v>0</v>
      </c>
      <c r="Y93" s="95">
        <f>IF(AND(Y84&gt;=1,Y84&lt;=3,Y85=0),-CHOOSE(Y84,Rollover!$S$12,Rollover!$AF$12,Rollover!$AS$12),0)</f>
        <v>0</v>
      </c>
      <c r="Z93" s="95">
        <f>IF(AND(Z84&gt;=1,Z84&lt;=3,Z85=0),-CHOOSE(Z84,Rollover!$S$12,Rollover!$AF$12,Rollover!$AS$12),0)</f>
        <v>0</v>
      </c>
      <c r="AA93" s="95">
        <f>IF(AND(AA84&gt;=1,AA84&lt;=3,AA85=0),-CHOOSE(AA84,Rollover!$S$12,Rollover!$AF$12,Rollover!$AS$12),0)</f>
        <v>0</v>
      </c>
      <c r="AB93" s="95">
        <f>IF(AND(AB84&gt;=1,AB84&lt;=3,AB85=0),-CHOOSE(AB84,Rollover!$S$12,Rollover!$AF$12,Rollover!$AS$12),0)</f>
        <v>0</v>
      </c>
      <c r="AC93" s="95">
        <f>IF(AND(AC84&gt;=1,AC84&lt;=3,AC85=0),-CHOOSE(AC84,Rollover!$S$12,Rollover!$AF$12,Rollover!$AS$12),0)</f>
        <v>0</v>
      </c>
      <c r="AD93" s="95">
        <f>IF(AND(AD84&gt;=1,AD84&lt;=3,AD85=0),-CHOOSE(AD84,Rollover!$S$12,Rollover!$AF$12,Rollover!$AS$12),0)</f>
        <v>0</v>
      </c>
      <c r="AE93" s="95">
        <f>IF(AND(AE84&gt;=1,AE84&lt;=3,AE85=0),-CHOOSE(AE84,Rollover!$S$12,Rollover!$AF$12,Rollover!$AS$12),0)</f>
        <v>0</v>
      </c>
      <c r="AF93" s="95">
        <f>IF(AND(AF84&gt;=1,AF84&lt;=3,AF85=0),-CHOOSE(AF84,Rollover!$S$12,Rollover!$AF$12,Rollover!$AS$12),0)</f>
        <v>0</v>
      </c>
      <c r="AG93" s="95">
        <f>IF(AND(AG84&gt;=1,AG84&lt;=3,AG85=0),-CHOOSE(AG84,Rollover!$S$12,Rollover!$AF$12,Rollover!$AS$12),0)</f>
        <v>0</v>
      </c>
      <c r="AH93" s="95">
        <f>IF(AND(AH84&gt;=1,AH84&lt;=3,AH85=0),-CHOOSE(AH84,Rollover!$S$12,Rollover!$AF$12,Rollover!$AS$12),0)</f>
        <v>0</v>
      </c>
      <c r="AI93" s="95">
        <f>IF(AND(AI84&gt;=1,AI84&lt;=3,AI85=0),-CHOOSE(AI84,Rollover!$S$12,Rollover!$AF$12,Rollover!$AS$12),0)</f>
        <v>0</v>
      </c>
      <c r="AJ93" s="95">
        <f>IF(AND(AJ84&gt;=1,AJ84&lt;=3,AJ85=0),-CHOOSE(AJ84,Rollover!$S$12,Rollover!$AF$12,Rollover!$AS$12),0)</f>
        <v>0</v>
      </c>
      <c r="AK93" s="95">
        <f>IF(AND(AK84&gt;=1,AK84&lt;=3,AK85=0),-CHOOSE(AK84,Rollover!$S$12,Rollover!$AF$12,Rollover!$AS$12),0)</f>
        <v>0</v>
      </c>
      <c r="AL93" s="95">
        <f>IF(AND(AL84&gt;=1,AL84&lt;=3,AL85=0),-CHOOSE(AL84,Rollover!$S$12,Rollover!$AF$12,Rollover!$AS$12),0)</f>
        <v>0</v>
      </c>
      <c r="AM93" s="95">
        <f>IF(AND(AM84&gt;=1,AM84&lt;=3,AM85=0),-CHOOSE(AM84,Rollover!$S$12,Rollover!$AF$12,Rollover!$AS$12),0)</f>
        <v>0</v>
      </c>
      <c r="AN93" s="95">
        <f>IF(AND(AN84&gt;=1,AN84&lt;=3,AN85=0),-CHOOSE(AN84,Rollover!$S$12,Rollover!$AF$12,Rollover!$AS$12),0)</f>
        <v>0</v>
      </c>
      <c r="AO93" s="95">
        <f>IF(AND(AO84&gt;=1,AO84&lt;=3,AO85=0),-CHOOSE(AO84,Rollover!$S$12,Rollover!$AF$12,Rollover!$AS$12),0)</f>
        <v>0</v>
      </c>
      <c r="AP93" s="95">
        <f>IF(AND(AP84&gt;=1,AP84&lt;=3,AP85=0),-CHOOSE(AP84,Rollover!$S$12,Rollover!$AF$12,Rollover!$AS$12),0)</f>
        <v>0</v>
      </c>
      <c r="AQ93" s="95">
        <f>IF(AND(AQ84&gt;=1,AQ84&lt;=3,AQ85=0),-CHOOSE(AQ84,Rollover!$S$12,Rollover!$AF$12,Rollover!$AS$12),0)</f>
        <v>0</v>
      </c>
      <c r="AR93" s="95">
        <f>IF(AND(AR84&gt;=1,AR84&lt;=3,AR85=0),-CHOOSE(AR84,Rollover!$S$12,Rollover!$AF$12,Rollover!$AS$12),0)</f>
        <v>0</v>
      </c>
      <c r="AS93" s="95">
        <f>IF(AND(AS84&gt;=1,AS84&lt;=3,AS85=0),-CHOOSE(AS84,Rollover!$S$12,Rollover!$AF$12,Rollover!$AS$12),0)</f>
        <v>0</v>
      </c>
      <c r="AT93" s="95">
        <f>IF(AND(AT84&gt;=1,AT84&lt;=3,AT85=0),-CHOOSE(AT84,Rollover!$S$12,Rollover!$AF$12,Rollover!$AS$12),0)</f>
        <v>0</v>
      </c>
      <c r="AU93" s="95">
        <f>IF(AND(AU84&gt;=1,AU84&lt;=3,AU85=0),-CHOOSE(AU84,Rollover!$S$12,Rollover!$AF$12,Rollover!$AS$12),0)</f>
        <v>0</v>
      </c>
      <c r="AV93" s="95">
        <f>IF(AND(AV84&gt;=1,AV84&lt;=3,AV85=0),-CHOOSE(AV84,Rollover!$S$12,Rollover!$AF$12,Rollover!$AS$12),0)</f>
        <v>0</v>
      </c>
      <c r="AW93" s="95">
        <f>IF(AND(AW84&gt;=1,AW84&lt;=3,AW85=0),-CHOOSE(AW84,Rollover!$S$12,Rollover!$AF$12,Rollover!$AS$12),0)</f>
        <v>0</v>
      </c>
      <c r="AX93" s="95">
        <f>IF(AND(AX84&gt;=1,AX84&lt;=3,AX85=0),-CHOOSE(AX84,Rollover!$S$12,Rollover!$AF$12,Rollover!$AS$12),0)</f>
        <v>0</v>
      </c>
      <c r="AY93" s="95">
        <f>IF(AND(AY84&gt;=1,AY84&lt;=3,AY85=0),-CHOOSE(AY84,Rollover!$S$12,Rollover!$AF$12,Rollover!$AS$12),0)</f>
        <v>0</v>
      </c>
      <c r="AZ93" s="95">
        <f>IF(AND(AZ84&gt;=1,AZ84&lt;=3,AZ85=0),-CHOOSE(AZ84,Rollover!$S$12,Rollover!$AF$12,Rollover!$AS$12),0)</f>
        <v>0</v>
      </c>
      <c r="BA93" s="95">
        <f>IF(AND(BA84&gt;=1,BA84&lt;=3,BA85=0),-CHOOSE(BA84,Rollover!$S$12,Rollover!$AF$12,Rollover!$AS$12),0)</f>
        <v>0</v>
      </c>
      <c r="BB93" s="95">
        <f>IF(AND(BB84&gt;=1,BB84&lt;=3,BB85=0),-CHOOSE(BB84,Rollover!$S$12,Rollover!$AF$12,Rollover!$AS$12),0)</f>
        <v>0</v>
      </c>
      <c r="BC93" s="95">
        <f>IF(AND(BC84&gt;=1,BC84&lt;=3,BC85=0),-CHOOSE(BC84,Rollover!$S$12,Rollover!$AF$12,Rollover!$AS$12),0)</f>
        <v>0</v>
      </c>
      <c r="BD93" s="95">
        <f>IF(AND(BD84&gt;=1,BD84&lt;=3,BD85=0),-CHOOSE(BD84,Rollover!$S$12,Rollover!$AF$12,Rollover!$AS$12),0)</f>
        <v>0</v>
      </c>
      <c r="BE93" s="95">
        <f>IF(AND(BE84&gt;=1,BE84&lt;=3,BE85=0),-CHOOSE(BE84,Rollover!$S$12,Rollover!$AF$12,Rollover!$AS$12),0)</f>
        <v>0</v>
      </c>
      <c r="BF93" s="95">
        <f>IF(AND(BF84&gt;=1,BF84&lt;=3,BF85=0),-CHOOSE(BF84,Rollover!$S$12,Rollover!$AF$12,Rollover!$AS$12),0)</f>
        <v>0</v>
      </c>
      <c r="BG93" s="95">
        <f>IF(AND(BG84&gt;=1,BG84&lt;=3,BG85=0),-CHOOSE(BG84,Rollover!$S$12,Rollover!$AF$12,Rollover!$AS$12),0)</f>
        <v>0</v>
      </c>
      <c r="BH93" s="95">
        <f>IF(AND(BH84&gt;=1,BH84&lt;=3,BH85=0),-CHOOSE(BH84,Rollover!$S$12,Rollover!$AF$12,Rollover!$AS$12),0)</f>
        <v>0</v>
      </c>
      <c r="BI93" s="95">
        <f>IF(AND(BI84&gt;=1,BI84&lt;=3,BI85=0),-CHOOSE(BI84,Rollover!$S$12,Rollover!$AF$12,Rollover!$AS$12),0)</f>
        <v>0</v>
      </c>
      <c r="BJ93" s="95">
        <f>IF(AND(BJ84&gt;=1,BJ84&lt;=3,BJ85=0),-CHOOSE(BJ84,Rollover!$S$12,Rollover!$AF$12,Rollover!$AS$12),0)</f>
        <v>0</v>
      </c>
      <c r="BK93" s="95">
        <f>IF(AND(BK84&gt;=1,BK84&lt;=3,BK85=0),-CHOOSE(BK84,Rollover!$S$12,Rollover!$AF$12,Rollover!$AS$12),0)</f>
        <v>0</v>
      </c>
      <c r="BL93" s="95">
        <f>IF(AND(BL84&gt;=1,BL84&lt;=3,BL85=0),-CHOOSE(BL84,Rollover!$S$12,Rollover!$AF$12,Rollover!$AS$12),0)</f>
        <v>0</v>
      </c>
      <c r="BM93" s="95">
        <f>IF(AND(BM84&gt;=1,BM84&lt;=3,BM85=0),-CHOOSE(BM84,Rollover!$S$12,Rollover!$AF$12,Rollover!$AS$12),0)</f>
        <v>0</v>
      </c>
      <c r="BN93" s="95">
        <f>IF(AND(BN84&gt;=1,BN84&lt;=3,BN85=0),-CHOOSE(BN84,Rollover!$S$12,Rollover!$AF$12,Rollover!$AS$12),0)</f>
        <v>0</v>
      </c>
      <c r="BO93" s="95">
        <f>IF(AND(BO84&gt;=1,BO84&lt;=3,BO85=0),-CHOOSE(BO84,Rollover!$S$12,Rollover!$AF$12,Rollover!$AS$12),0)</f>
        <v>0</v>
      </c>
      <c r="BP93" s="95">
        <f>IF(AND(BP84&gt;=1,BP84&lt;=3,BP85=0),-CHOOSE(BP84,Rollover!$S$12,Rollover!$AF$12,Rollover!$AS$12),0)</f>
        <v>0</v>
      </c>
      <c r="BQ93" s="95">
        <f>IF(AND(BQ84&gt;=1,BQ84&lt;=3,BQ85=0),-CHOOSE(BQ84,Rollover!$S$12,Rollover!$AF$12,Rollover!$AS$12),0)</f>
        <v>0</v>
      </c>
      <c r="BR93" s="95">
        <f>IF(AND(BR84&gt;=1,BR84&lt;=3,BR85=0),-CHOOSE(BR84,Rollover!$S$12,Rollover!$AF$12,Rollover!$AS$12),0)</f>
        <v>0</v>
      </c>
      <c r="BS93" s="95">
        <f>IF(AND(BS84&gt;=1,BS84&lt;=3,BS85=0),-CHOOSE(BS84,Rollover!$S$12,Rollover!$AF$12,Rollover!$AS$12),0)</f>
        <v>0</v>
      </c>
      <c r="BT93" s="95">
        <f>IF(AND(BT84&gt;=1,BT84&lt;=3,BT85=0),-CHOOSE(BT84,Rollover!$S$12,Rollover!$AF$12,Rollover!$AS$12),0)</f>
        <v>0</v>
      </c>
      <c r="BU93" s="95">
        <f>IF(AND(BU84&gt;=1,BU84&lt;=3,BU85=0),-CHOOSE(BU84,Rollover!$S$12,Rollover!$AF$12,Rollover!$AS$12),0)</f>
        <v>0</v>
      </c>
      <c r="BV93" s="95">
        <f>IF(AND(BV84&gt;=1,BV84&lt;=3,BV85=0),-CHOOSE(BV84,Rollover!$S$12,Rollover!$AF$12,Rollover!$AS$12),0)</f>
        <v>0</v>
      </c>
      <c r="BW93" s="95">
        <f>IF(AND(BW84&gt;=1,BW84&lt;=3,BW85=0),-CHOOSE(BW84,Rollover!$S$12,Rollover!$AF$12,Rollover!$AS$12),0)</f>
        <v>0</v>
      </c>
      <c r="BX93" s="95">
        <f>IF(AND(BX84&gt;=1,BX84&lt;=3,BX85=0),-CHOOSE(BX84,Rollover!$S$12,Rollover!$AF$12,Rollover!$AS$12),0)</f>
        <v>-29529.93971720263</v>
      </c>
      <c r="BY93" s="95">
        <f>IF(AND(BY84&gt;=1,BY84&lt;=3,BY85=0),-CHOOSE(BY84,Rollover!$S$12,Rollover!$AF$12,Rollover!$AS$12),0)</f>
        <v>0</v>
      </c>
      <c r="BZ93" s="95">
        <f>IF(AND(BZ84&gt;=1,BZ84&lt;=3,BZ85=0),-CHOOSE(BZ84,Rollover!$S$12,Rollover!$AF$12,Rollover!$AS$12),0)</f>
        <v>0</v>
      </c>
      <c r="CA93" s="95">
        <f>IF(AND(CA84&gt;=1,CA84&lt;=3,CA85=0),-CHOOSE(CA84,Rollover!$S$12,Rollover!$AF$12,Rollover!$AS$12),0)</f>
        <v>0</v>
      </c>
      <c r="CB93" s="95">
        <f>IF(AND(CB84&gt;=1,CB84&lt;=3,CB85=0),-CHOOSE(CB84,Rollover!$S$12,Rollover!$AF$12,Rollover!$AS$12),0)</f>
        <v>0</v>
      </c>
      <c r="CC93" s="95">
        <f>IF(AND(CC84&gt;=1,CC84&lt;=3,CC85=0),-CHOOSE(CC84,Rollover!$S$12,Rollover!$AF$12,Rollover!$AS$12),0)</f>
        <v>0</v>
      </c>
      <c r="CD93" s="95">
        <f>IF(AND(CD84&gt;=1,CD84&lt;=3,CD85=0),-CHOOSE(CD84,Rollover!$S$12,Rollover!$AF$12,Rollover!$AS$12),0)</f>
        <v>0</v>
      </c>
      <c r="CE93" s="95">
        <f>IF(AND(CE84&gt;=1,CE84&lt;=3,CE85=0),-CHOOSE(CE84,Rollover!$S$12,Rollover!$AF$12,Rollover!$AS$12),0)</f>
        <v>0</v>
      </c>
      <c r="CF93" s="95">
        <f>IF(AND(CF84&gt;=1,CF84&lt;=3,CF85=0),-CHOOSE(CF84,Rollover!$S$12,Rollover!$AF$12,Rollover!$AS$12),0)</f>
        <v>0</v>
      </c>
      <c r="CG93" s="95">
        <f>IF(AND(CG84&gt;=1,CG84&lt;=3,CG85=0),-CHOOSE(CG84,Rollover!$S$12,Rollover!$AF$12,Rollover!$AS$12),0)</f>
        <v>0</v>
      </c>
      <c r="CH93" s="95">
        <f>IF(AND(CH84&gt;=1,CH84&lt;=3,CH85=0),-CHOOSE(CH84,Rollover!$S$12,Rollover!$AF$12,Rollover!$AS$12),0)</f>
        <v>0</v>
      </c>
      <c r="CI93" s="95">
        <f>IF(AND(CI84&gt;=1,CI84&lt;=3,CI85=0),-CHOOSE(CI84,Rollover!$S$12,Rollover!$AF$12,Rollover!$AS$12),0)</f>
        <v>0</v>
      </c>
      <c r="CJ93" s="95">
        <f>IF(AND(CJ84&gt;=1,CJ84&lt;=3,CJ85=0),-CHOOSE(CJ84,Rollover!$S$12,Rollover!$AF$12,Rollover!$AS$12),0)</f>
        <v>0</v>
      </c>
      <c r="CK93" s="95">
        <f>IF(AND(CK84&gt;=1,CK84&lt;=3,CK85=0),-CHOOSE(CK84,Rollover!$S$12,Rollover!$AF$12,Rollover!$AS$12),0)</f>
        <v>0</v>
      </c>
      <c r="CL93" s="95">
        <f>IF(AND(CL84&gt;=1,CL84&lt;=3,CL85=0),-CHOOSE(CL84,Rollover!$S$12,Rollover!$AF$12,Rollover!$AS$12),0)</f>
        <v>0</v>
      </c>
      <c r="CM93" s="95">
        <f>IF(AND(CM84&gt;=1,CM84&lt;=3,CM85=0),-CHOOSE(CM84,Rollover!$S$12,Rollover!$AF$12,Rollover!$AS$12),0)</f>
        <v>0</v>
      </c>
      <c r="CN93" s="95">
        <f>IF(AND(CN84&gt;=1,CN84&lt;=3,CN85=0),-CHOOSE(CN84,Rollover!$S$12,Rollover!$AF$12,Rollover!$AS$12),0)</f>
        <v>0</v>
      </c>
      <c r="CO93" s="95">
        <f>IF(AND(CO84&gt;=1,CO84&lt;=3,CO85=0),-CHOOSE(CO84,Rollover!$S$12,Rollover!$AF$12,Rollover!$AS$12),0)</f>
        <v>0</v>
      </c>
      <c r="CP93" s="95">
        <f>IF(AND(CP84&gt;=1,CP84&lt;=3,CP85=0),-CHOOSE(CP84,Rollover!$S$12,Rollover!$AF$12,Rollover!$AS$12),0)</f>
        <v>0</v>
      </c>
      <c r="CQ93" s="95">
        <f>IF(AND(CQ84&gt;=1,CQ84&lt;=3,CQ85=0),-CHOOSE(CQ84,Rollover!$S$12,Rollover!$AF$12,Rollover!$AS$12),0)</f>
        <v>0</v>
      </c>
      <c r="CR93" s="95">
        <f>IF(AND(CR84&gt;=1,CR84&lt;=3,CR85=0),-CHOOSE(CR84,Rollover!$S$12,Rollover!$AF$12,Rollover!$AS$12),0)</f>
        <v>0</v>
      </c>
      <c r="CS93" s="95">
        <f>IF(AND(CS84&gt;=1,CS84&lt;=3,CS85=0),-CHOOSE(CS84,Rollover!$S$12,Rollover!$AF$12,Rollover!$AS$12),0)</f>
        <v>0</v>
      </c>
      <c r="CT93" s="95">
        <f>IF(AND(CT84&gt;=1,CT84&lt;=3,CT85=0),-CHOOSE(CT84,Rollover!$S$12,Rollover!$AF$12,Rollover!$AS$12),0)</f>
        <v>0</v>
      </c>
      <c r="CU93" s="95">
        <f>IF(AND(CU84&gt;=1,CU84&lt;=3,CU85=0),-CHOOSE(CU84,Rollover!$S$12,Rollover!$AF$12,Rollover!$AS$12),0)</f>
        <v>0</v>
      </c>
      <c r="CV93" s="95">
        <f>IF(AND(CV84&gt;=1,CV84&lt;=3,CV85=0),-CHOOSE(CV84,Rollover!$S$12,Rollover!$AF$12,Rollover!$AS$12),0)</f>
        <v>0</v>
      </c>
      <c r="CW93" s="95">
        <f>IF(AND(CW84&gt;=1,CW84&lt;=3,CW85=0),-CHOOSE(CW84,Rollover!$S$12,Rollover!$AF$12,Rollover!$AS$12),0)</f>
        <v>0</v>
      </c>
      <c r="CX93" s="95">
        <f>IF(AND(CX84&gt;=1,CX84&lt;=3,CX85=0),-CHOOSE(CX84,Rollover!$S$12,Rollover!$AF$12,Rollover!$AS$12),0)</f>
        <v>0</v>
      </c>
      <c r="CY93" s="95">
        <f>IF(AND(CY84&gt;=1,CY84&lt;=3,CY85=0),-CHOOSE(CY84,Rollover!$S$12,Rollover!$AF$12,Rollover!$AS$12),0)</f>
        <v>0</v>
      </c>
      <c r="CZ93" s="95">
        <f>IF(AND(CZ84&gt;=1,CZ84&lt;=3,CZ85=0),-CHOOSE(CZ84,Rollover!$S$12,Rollover!$AF$12,Rollover!$AS$12),0)</f>
        <v>0</v>
      </c>
      <c r="DA93" s="95">
        <f>IF(AND(DA84&gt;=1,DA84&lt;=3,DA85=0),-CHOOSE(DA84,Rollover!$S$12,Rollover!$AF$12,Rollover!$AS$12),0)</f>
        <v>0</v>
      </c>
      <c r="DB93" s="95">
        <f>IF(AND(DB84&gt;=1,DB84&lt;=3,DB85=0),-CHOOSE(DB84,Rollover!$S$12,Rollover!$AF$12,Rollover!$AS$12),0)</f>
        <v>0</v>
      </c>
      <c r="DC93" s="95">
        <f>IF(AND(DC84&gt;=1,DC84&lt;=3,DC85=0),-CHOOSE(DC84,Rollover!$S$12,Rollover!$AF$12,Rollover!$AS$12),0)</f>
        <v>0</v>
      </c>
      <c r="DD93" s="95">
        <f>IF(AND(DD84&gt;=1,DD84&lt;=3,DD85=0),-CHOOSE(DD84,Rollover!$S$12,Rollover!$AF$12,Rollover!$AS$12),0)</f>
        <v>0</v>
      </c>
      <c r="DE93" s="95">
        <f>IF(AND(DE84&gt;=1,DE84&lt;=3,DE85=0),-CHOOSE(DE84,Rollover!$S$12,Rollover!$AF$12,Rollover!$AS$12),0)</f>
        <v>0</v>
      </c>
      <c r="DF93" s="95">
        <f>IF(AND(DF84&gt;=1,DF84&lt;=3,DF85=0),-CHOOSE(DF84,Rollover!$S$12,Rollover!$AF$12,Rollover!$AS$12),0)</f>
        <v>0</v>
      </c>
      <c r="DG93" s="95">
        <f>IF(AND(DG84&gt;=1,DG84&lt;=3,DG85=0),-CHOOSE(DG84,Rollover!$S$12,Rollover!$AF$12,Rollover!$AS$12),0)</f>
        <v>0</v>
      </c>
      <c r="DH93" s="95">
        <f>IF(AND(DH84&gt;=1,DH84&lt;=3,DH85=0),-CHOOSE(DH84,Rollover!$S$12,Rollover!$AF$12,Rollover!$AS$12),0)</f>
        <v>0</v>
      </c>
      <c r="DI93" s="95">
        <f>IF(AND(DI84&gt;=1,DI84&lt;=3,DI85=0),-CHOOSE(DI84,Rollover!$S$12,Rollover!$AF$12,Rollover!$AS$12),0)</f>
        <v>0</v>
      </c>
      <c r="DJ93" s="95">
        <f>IF(AND(DJ84&gt;=1,DJ84&lt;=3,DJ85=0),-CHOOSE(DJ84,Rollover!$S$12,Rollover!$AF$12,Rollover!$AS$12),0)</f>
        <v>0</v>
      </c>
      <c r="DK93" s="95">
        <f>IF(AND(DK84&gt;=1,DK84&lt;=3,DK85=0),-CHOOSE(DK84,Rollover!$S$12,Rollover!$AF$12,Rollover!$AS$12),0)</f>
        <v>0</v>
      </c>
      <c r="DL93" s="95">
        <f>IF(AND(DL84&gt;=1,DL84&lt;=3,DL85=0),-CHOOSE(DL84,Rollover!$S$12,Rollover!$AF$12,Rollover!$AS$12),0)</f>
        <v>0</v>
      </c>
      <c r="DM93" s="95">
        <f>IF(AND(DM84&gt;=1,DM84&lt;=3,DM85=0),-CHOOSE(DM84,Rollover!$S$12,Rollover!$AF$12,Rollover!$AS$12),0)</f>
        <v>0</v>
      </c>
      <c r="DN93" s="95">
        <f>IF(AND(DN84&gt;=1,DN84&lt;=3,DN85=0),-CHOOSE(DN84,Rollover!$S$12,Rollover!$AF$12,Rollover!$AS$12),0)</f>
        <v>0</v>
      </c>
      <c r="DO93" s="95">
        <f>IF(AND(DO84&gt;=1,DO84&lt;=3,DO85=0),-CHOOSE(DO84,Rollover!$S$12,Rollover!$AF$12,Rollover!$AS$12),0)</f>
        <v>0</v>
      </c>
      <c r="DP93" s="95">
        <f>IF(AND(DP84&gt;=1,DP84&lt;=3,DP85=0),-CHOOSE(DP84,Rollover!$S$12,Rollover!$AF$12,Rollover!$AS$12),0)</f>
        <v>0</v>
      </c>
      <c r="DQ93" s="95">
        <f>IF(AND(DQ84&gt;=1,DQ84&lt;=3,DQ85=0),-CHOOSE(DQ84,Rollover!$S$12,Rollover!$AF$12,Rollover!$AS$12),0)</f>
        <v>0</v>
      </c>
      <c r="DR93" s="95">
        <f>IF(AND(DR84&gt;=1,DR84&lt;=3,DR85=0),-CHOOSE(DR84,Rollover!$S$12,Rollover!$AF$12,Rollover!$AS$12),0)</f>
        <v>0</v>
      </c>
      <c r="DS93" s="95">
        <f>IF(AND(DS84&gt;=1,DS84&lt;=3,DS85=0),-CHOOSE(DS84,Rollover!$S$12,Rollover!$AF$12,Rollover!$AS$12),0)</f>
        <v>0</v>
      </c>
      <c r="DT93" s="95">
        <f>IF(AND(DT84&gt;=1,DT84&lt;=3,DT85=0),-CHOOSE(DT84,Rollover!$S$12,Rollover!$AF$12,Rollover!$AS$12),0)</f>
        <v>0</v>
      </c>
      <c r="DU93" s="95">
        <f>IF(AND(DU84&gt;=1,DU84&lt;=3,DU85=0),-CHOOSE(DU84,Rollover!$S$12,Rollover!$AF$12,Rollover!$AS$12),0)</f>
        <v>0</v>
      </c>
      <c r="DV93" s="95">
        <f>IF(AND(DV84&gt;=1,DV84&lt;=3,DV85=0),-CHOOSE(DV84,Rollover!$S$12,Rollover!$AF$12,Rollover!$AS$12),0)</f>
        <v>0</v>
      </c>
      <c r="DW93" s="95">
        <f>IF(AND(DW84&gt;=1,DW84&lt;=3,DW85=0),-CHOOSE(DW84,Rollover!$S$12,Rollover!$AF$12,Rollover!$AS$12),0)</f>
        <v>0</v>
      </c>
      <c r="DX93" s="95">
        <f>IF(AND(DX84&gt;=1,DX84&lt;=3,DX85=0),-CHOOSE(DX84,Rollover!$S$12,Rollover!$AF$12,Rollover!$AS$12),0)</f>
        <v>0</v>
      </c>
      <c r="DY93" s="95">
        <f>IF(AND(DY84&gt;=1,DY84&lt;=3,DY85=0),-CHOOSE(DY84,Rollover!$S$12,Rollover!$AF$12,Rollover!$AS$12),0)</f>
        <v>0</v>
      </c>
      <c r="DZ93" s="95">
        <f>IF(AND(DZ84&gt;=1,DZ84&lt;=3,DZ85=0),-CHOOSE(DZ84,Rollover!$S$12,Rollover!$AF$12,Rollover!$AS$12),0)</f>
        <v>0</v>
      </c>
      <c r="EA93" s="95">
        <f>IF(AND(EA84&gt;=1,EA84&lt;=3,EA85=0),-CHOOSE(EA84,Rollover!$S$12,Rollover!$AF$12,Rollover!$AS$12),0)</f>
        <v>0</v>
      </c>
      <c r="EB93" s="95">
        <f>IF(AND(EB84&gt;=1,EB84&lt;=3,EB85=0),-CHOOSE(EB84,Rollover!$S$12,Rollover!$AF$12,Rollover!$AS$12),0)</f>
        <v>0</v>
      </c>
      <c r="EC93" s="95">
        <f>IF(AND(EC84&gt;=1,EC84&lt;=3,EC85=0),-CHOOSE(EC84,Rollover!$S$12,Rollover!$AF$12,Rollover!$AS$12),0)</f>
        <v>0</v>
      </c>
      <c r="ED93" s="95">
        <f>IF(AND(ED84&gt;=1,ED84&lt;=3,ED85=0),-CHOOSE(ED84,Rollover!$S$12,Rollover!$AF$12,Rollover!$AS$12),0)</f>
        <v>0</v>
      </c>
      <c r="EE93" s="95">
        <f>IF(AND(EE84&gt;=1,EE84&lt;=3,EE85=0),-CHOOSE(EE84,Rollover!$S$12,Rollover!$AF$12,Rollover!$AS$12),0)</f>
        <v>0</v>
      </c>
      <c r="EF93" s="95">
        <f>IF(AND(EF84&gt;=1,EF84&lt;=3,EF85=0),-CHOOSE(EF84,Rollover!$S$12,Rollover!$AF$12,Rollover!$AS$12),0)</f>
        <v>0</v>
      </c>
      <c r="EG93" s="95">
        <f>IF(AND(EG84&gt;=1,EG84&lt;=3,EG85=0),-CHOOSE(EG84,Rollover!$S$12,Rollover!$AF$12,Rollover!$AS$12),0)</f>
        <v>0</v>
      </c>
      <c r="EH93" s="95">
        <f>IF(AND(EH84&gt;=1,EH84&lt;=3,EH85=0),-CHOOSE(EH84,Rollover!$S$12,Rollover!$AF$12,Rollover!$AS$12),0)</f>
        <v>-34233.29352979489</v>
      </c>
      <c r="EI93" s="95">
        <f>IF(AND(EI84&gt;=1,EI84&lt;=3,EI85=0),-CHOOSE(EI84,Rollover!$S$12,Rollover!$AF$12,Rollover!$AS$12),0)</f>
        <v>0</v>
      </c>
    </row>
    <row r="94">
      <c r="B94" t="s" s="23">
        <v>399</v>
      </c>
      <c r="C94" t="s" s="118">
        <v>304</v>
      </c>
      <c r="D94" t="s" s="118">
        <v>437</v>
      </c>
      <c r="H94" s="117">
        <f>'Rent Roll'!$G$12*'Rent Roll'!$E$12*IF(H84=0,1,IF(AND(H84&lt;=3,H85&gt;=0),1,0))</f>
        <v>0</v>
      </c>
      <c r="I94" s="117">
        <f>'Rent Roll'!$G$12*'Rent Roll'!$E$12*IF(I84=0,1,IF(AND(I84&lt;=3,I85&gt;=0),1,0))</f>
        <v>0</v>
      </c>
      <c r="J94" s="117">
        <f>'Rent Roll'!$G$12*'Rent Roll'!$E$12*IF(J84=0,1,IF(AND(J84&lt;=3,J85&gt;=0),1,0))</f>
        <v>0</v>
      </c>
      <c r="K94" s="117">
        <f>'Rent Roll'!$G$12*'Rent Roll'!$E$12*IF(K84=0,1,IF(AND(K84&lt;=3,K85&gt;=0),1,0))</f>
        <v>0</v>
      </c>
      <c r="L94" s="117">
        <f>'Rent Roll'!$G$12*'Rent Roll'!$E$12*IF(L84=0,1,IF(AND(L84&lt;=3,L85&gt;=0),1,0))</f>
        <v>0</v>
      </c>
      <c r="M94" s="117">
        <f>'Rent Roll'!$G$12*'Rent Roll'!$E$12*IF(M84=0,1,IF(AND(M84&lt;=3,M85&gt;=0),1,0))</f>
        <v>0</v>
      </c>
      <c r="N94" s="117">
        <f>'Rent Roll'!$G$12*'Rent Roll'!$E$12*IF(N84=0,1,IF(AND(N84&lt;=3,N85&gt;=0),1,0))</f>
        <v>8400</v>
      </c>
      <c r="O94" s="117">
        <f>'Rent Roll'!$G$12*'Rent Roll'!$E$12*IF(O84=0,1,IF(AND(O84&lt;=3,O85&gt;=0),1,0))</f>
        <v>8400</v>
      </c>
      <c r="P94" s="117">
        <f>'Rent Roll'!$G$12*'Rent Roll'!$E$12*IF(P84=0,1,IF(AND(P84&lt;=3,P85&gt;=0),1,0))</f>
        <v>8400</v>
      </c>
      <c r="Q94" s="117">
        <f>'Rent Roll'!$G$12*'Rent Roll'!$E$12*IF(Q84=0,1,IF(AND(Q84&lt;=3,Q85&gt;=0),1,0))</f>
        <v>8400</v>
      </c>
      <c r="R94" s="117">
        <f>'Rent Roll'!$G$12*'Rent Roll'!$E$12*IF(R84=0,1,IF(AND(R84&lt;=3,R85&gt;=0),1,0))</f>
        <v>8400</v>
      </c>
      <c r="S94" s="117">
        <f>'Rent Roll'!$G$12*'Rent Roll'!$E$12*IF(S84=0,1,IF(AND(S84&lt;=3,S85&gt;=0),1,0))</f>
        <v>8400</v>
      </c>
      <c r="T94" s="117">
        <f>'Rent Roll'!$G$12*'Rent Roll'!$E$12*IF(T84=0,1,IF(AND(T84&lt;=3,T85&gt;=0),1,0))</f>
        <v>8400</v>
      </c>
      <c r="U94" s="117">
        <f>'Rent Roll'!$G$12*'Rent Roll'!$E$12*IF(U84=0,1,IF(AND(U84&lt;=3,U85&gt;=0),1,0))</f>
        <v>8400</v>
      </c>
      <c r="V94" s="117">
        <f>'Rent Roll'!$G$12*'Rent Roll'!$E$12*IF(V84=0,1,IF(AND(V84&lt;=3,V85&gt;=0),1,0))</f>
        <v>8400</v>
      </c>
      <c r="W94" s="117">
        <f>'Rent Roll'!$G$12*'Rent Roll'!$E$12*IF(W84=0,1,IF(AND(W84&lt;=3,W85&gt;=0),1,0))</f>
        <v>8400</v>
      </c>
      <c r="X94" s="117">
        <f>'Rent Roll'!$G$12*'Rent Roll'!$E$12*IF(X84=0,1,IF(AND(X84&lt;=3,X85&gt;=0),1,0))</f>
        <v>8400</v>
      </c>
      <c r="Y94" s="117">
        <f>'Rent Roll'!$G$12*'Rent Roll'!$E$12*IF(Y84=0,1,IF(AND(Y84&lt;=3,Y85&gt;=0),1,0))</f>
        <v>8400</v>
      </c>
      <c r="Z94" s="117">
        <f>'Rent Roll'!$G$12*'Rent Roll'!$E$12*IF(Z84=0,1,IF(AND(Z84&lt;=3,Z85&gt;=0),1,0))</f>
        <v>8400</v>
      </c>
      <c r="AA94" s="117">
        <f>'Rent Roll'!$G$12*'Rent Roll'!$E$12*IF(AA84=0,1,IF(AND(AA84&lt;=3,AA85&gt;=0),1,0))</f>
        <v>8400</v>
      </c>
      <c r="AB94" s="117">
        <f>'Rent Roll'!$G$12*'Rent Roll'!$E$12*IF(AB84=0,1,IF(AND(AB84&lt;=3,AB85&gt;=0),1,0))</f>
        <v>8400</v>
      </c>
      <c r="AC94" s="117">
        <f>'Rent Roll'!$G$12*'Rent Roll'!$E$12*IF(AC84=0,1,IF(AND(AC84&lt;=3,AC85&gt;=0),1,0))</f>
        <v>8400</v>
      </c>
      <c r="AD94" s="117">
        <f>'Rent Roll'!$G$12*'Rent Roll'!$E$12*IF(AD84=0,1,IF(AND(AD84&lt;=3,AD85&gt;=0),1,0))</f>
        <v>8400</v>
      </c>
      <c r="AE94" s="117">
        <f>'Rent Roll'!$G$12*'Rent Roll'!$E$12*IF(AE84=0,1,IF(AND(AE84&lt;=3,AE85&gt;=0),1,0))</f>
        <v>8400</v>
      </c>
      <c r="AF94" s="117">
        <f>'Rent Roll'!$G$12*'Rent Roll'!$E$12*IF(AF84=0,1,IF(AND(AF84&lt;=3,AF85&gt;=0),1,0))</f>
        <v>8400</v>
      </c>
      <c r="AG94" s="117">
        <f>'Rent Roll'!$G$12*'Rent Roll'!$E$12*IF(AG84=0,1,IF(AND(AG84&lt;=3,AG85&gt;=0),1,0))</f>
        <v>8400</v>
      </c>
      <c r="AH94" s="117">
        <f>'Rent Roll'!$G$12*'Rent Roll'!$E$12*IF(AH84=0,1,IF(AND(AH84&lt;=3,AH85&gt;=0),1,0))</f>
        <v>8400</v>
      </c>
      <c r="AI94" s="117">
        <f>'Rent Roll'!$G$12*'Rent Roll'!$E$12*IF(AI84=0,1,IF(AND(AI84&lt;=3,AI85&gt;=0),1,0))</f>
        <v>8400</v>
      </c>
      <c r="AJ94" s="117">
        <f>'Rent Roll'!$G$12*'Rent Roll'!$E$12*IF(AJ84=0,1,IF(AND(AJ84&lt;=3,AJ85&gt;=0),1,0))</f>
        <v>8400</v>
      </c>
      <c r="AK94" s="117">
        <f>'Rent Roll'!$G$12*'Rent Roll'!$E$12*IF(AK84=0,1,IF(AND(AK84&lt;=3,AK85&gt;=0),1,0))</f>
        <v>8400</v>
      </c>
      <c r="AL94" s="117">
        <f>'Rent Roll'!$G$12*'Rent Roll'!$E$12*IF(AL84=0,1,IF(AND(AL84&lt;=3,AL85&gt;=0),1,0))</f>
        <v>8400</v>
      </c>
      <c r="AM94" s="117">
        <f>'Rent Roll'!$G$12*'Rent Roll'!$E$12*IF(AM84=0,1,IF(AND(AM84&lt;=3,AM85&gt;=0),1,0))</f>
        <v>8400</v>
      </c>
      <c r="AN94" s="117">
        <f>'Rent Roll'!$G$12*'Rent Roll'!$E$12*IF(AN84=0,1,IF(AND(AN84&lt;=3,AN85&gt;=0),1,0))</f>
        <v>8400</v>
      </c>
      <c r="AO94" s="117">
        <f>'Rent Roll'!$G$12*'Rent Roll'!$E$12*IF(AO84=0,1,IF(AND(AO84&lt;=3,AO85&gt;=0),1,0))</f>
        <v>8400</v>
      </c>
      <c r="AP94" s="117">
        <f>'Rent Roll'!$G$12*'Rent Roll'!$E$12*IF(AP84=0,1,IF(AND(AP84&lt;=3,AP85&gt;=0),1,0))</f>
        <v>8400</v>
      </c>
      <c r="AQ94" s="117">
        <f>'Rent Roll'!$G$12*'Rent Roll'!$E$12*IF(AQ84=0,1,IF(AND(AQ84&lt;=3,AQ85&gt;=0),1,0))</f>
        <v>8400</v>
      </c>
      <c r="AR94" s="117">
        <f>'Rent Roll'!$G$12*'Rent Roll'!$E$12*IF(AR84=0,1,IF(AND(AR84&lt;=3,AR85&gt;=0),1,0))</f>
        <v>8400</v>
      </c>
      <c r="AS94" s="117">
        <f>'Rent Roll'!$G$12*'Rent Roll'!$E$12*IF(AS84=0,1,IF(AND(AS84&lt;=3,AS85&gt;=0),1,0))</f>
        <v>8400</v>
      </c>
      <c r="AT94" s="117">
        <f>'Rent Roll'!$G$12*'Rent Roll'!$E$12*IF(AT84=0,1,IF(AND(AT84&lt;=3,AT85&gt;=0),1,0))</f>
        <v>8400</v>
      </c>
      <c r="AU94" s="117">
        <f>'Rent Roll'!$G$12*'Rent Roll'!$E$12*IF(AU84=0,1,IF(AND(AU84&lt;=3,AU85&gt;=0),1,0))</f>
        <v>8400</v>
      </c>
      <c r="AV94" s="117">
        <f>'Rent Roll'!$G$12*'Rent Roll'!$E$12*IF(AV84=0,1,IF(AND(AV84&lt;=3,AV85&gt;=0),1,0))</f>
        <v>8400</v>
      </c>
      <c r="AW94" s="117">
        <f>'Rent Roll'!$G$12*'Rent Roll'!$E$12*IF(AW84=0,1,IF(AND(AW84&lt;=3,AW85&gt;=0),1,0))</f>
        <v>8400</v>
      </c>
      <c r="AX94" s="117">
        <f>'Rent Roll'!$G$12*'Rent Roll'!$E$12*IF(AX84=0,1,IF(AND(AX84&lt;=3,AX85&gt;=0),1,0))</f>
        <v>8400</v>
      </c>
      <c r="AY94" s="117">
        <f>'Rent Roll'!$G$12*'Rent Roll'!$E$12*IF(AY84=0,1,IF(AND(AY84&lt;=3,AY85&gt;=0),1,0))</f>
        <v>8400</v>
      </c>
      <c r="AZ94" s="117">
        <f>'Rent Roll'!$G$12*'Rent Roll'!$E$12*IF(AZ84=0,1,IF(AND(AZ84&lt;=3,AZ85&gt;=0),1,0))</f>
        <v>8400</v>
      </c>
      <c r="BA94" s="117">
        <f>'Rent Roll'!$G$12*'Rent Roll'!$E$12*IF(BA84=0,1,IF(AND(BA84&lt;=3,BA85&gt;=0),1,0))</f>
        <v>8400</v>
      </c>
      <c r="BB94" s="117">
        <f>'Rent Roll'!$G$12*'Rent Roll'!$E$12*IF(BB84=0,1,IF(AND(BB84&lt;=3,BB85&gt;=0),1,0))</f>
        <v>8400</v>
      </c>
      <c r="BC94" s="117">
        <f>'Rent Roll'!$G$12*'Rent Roll'!$E$12*IF(BC84=0,1,IF(AND(BC84&lt;=3,BC85&gt;=0),1,0))</f>
        <v>8400</v>
      </c>
      <c r="BD94" s="117">
        <f>'Rent Roll'!$G$12*'Rent Roll'!$E$12*IF(BD84=0,1,IF(AND(BD84&lt;=3,BD85&gt;=0),1,0))</f>
        <v>8400</v>
      </c>
      <c r="BE94" s="117">
        <f>'Rent Roll'!$G$12*'Rent Roll'!$E$12*IF(BE84=0,1,IF(AND(BE84&lt;=3,BE85&gt;=0),1,0))</f>
        <v>8400</v>
      </c>
      <c r="BF94" s="117">
        <f>'Rent Roll'!$G$12*'Rent Roll'!$E$12*IF(BF84=0,1,IF(AND(BF84&lt;=3,BF85&gt;=0),1,0))</f>
        <v>8400</v>
      </c>
      <c r="BG94" s="117">
        <f>'Rent Roll'!$G$12*'Rent Roll'!$E$12*IF(BG84=0,1,IF(AND(BG84&lt;=3,BG85&gt;=0),1,0))</f>
        <v>8400</v>
      </c>
      <c r="BH94" s="117">
        <f>'Rent Roll'!$G$12*'Rent Roll'!$E$12*IF(BH84=0,1,IF(AND(BH84&lt;=3,BH85&gt;=0),1,0))</f>
        <v>8400</v>
      </c>
      <c r="BI94" s="117">
        <f>'Rent Roll'!$G$12*'Rent Roll'!$E$12*IF(BI84=0,1,IF(AND(BI84&lt;=3,BI85&gt;=0),1,0))</f>
        <v>8400</v>
      </c>
      <c r="BJ94" s="117">
        <f>'Rent Roll'!$G$12*'Rent Roll'!$E$12*IF(BJ84=0,1,IF(AND(BJ84&lt;=3,BJ85&gt;=0),1,0))</f>
        <v>8400</v>
      </c>
      <c r="BK94" s="117">
        <f>'Rent Roll'!$G$12*'Rent Roll'!$E$12*IF(BK84=0,1,IF(AND(BK84&lt;=3,BK85&gt;=0),1,0))</f>
        <v>8400</v>
      </c>
      <c r="BL94" s="117">
        <f>'Rent Roll'!$G$12*'Rent Roll'!$E$12*IF(BL84=0,1,IF(AND(BL84&lt;=3,BL85&gt;=0),1,0))</f>
        <v>8400</v>
      </c>
      <c r="BM94" s="117">
        <f>'Rent Roll'!$G$12*'Rent Roll'!$E$12*IF(BM84=0,1,IF(AND(BM84&lt;=3,BM85&gt;=0),1,0))</f>
        <v>8400</v>
      </c>
      <c r="BN94" s="117">
        <f>'Rent Roll'!$G$12*'Rent Roll'!$E$12*IF(BN84=0,1,IF(AND(BN84&lt;=3,BN85&gt;=0),1,0))</f>
        <v>8400</v>
      </c>
      <c r="BO94" s="117">
        <f>'Rent Roll'!$G$12*'Rent Roll'!$E$12*IF(BO84=0,1,IF(AND(BO84&lt;=3,BO85&gt;=0),1,0))</f>
        <v>8400</v>
      </c>
      <c r="BP94" s="117">
        <f>'Rent Roll'!$G$12*'Rent Roll'!$E$12*IF(BP84=0,1,IF(AND(BP84&lt;=3,BP85&gt;=0),1,0))</f>
        <v>8400</v>
      </c>
      <c r="BQ94" s="117">
        <f>'Rent Roll'!$G$12*'Rent Roll'!$E$12*IF(BQ84=0,1,IF(AND(BQ84&lt;=3,BQ85&gt;=0),1,0))</f>
        <v>8400</v>
      </c>
      <c r="BR94" s="117">
        <f>'Rent Roll'!$G$12*'Rent Roll'!$E$12*IF(BR84=0,1,IF(AND(BR84&lt;=3,BR85&gt;=0),1,0))</f>
        <v>8400</v>
      </c>
      <c r="BS94" s="117">
        <f>'Rent Roll'!$G$12*'Rent Roll'!$E$12*IF(BS84=0,1,IF(AND(BS84&lt;=3,BS85&gt;=0),1,0))</f>
        <v>8400</v>
      </c>
      <c r="BT94" s="117">
        <f>'Rent Roll'!$G$12*'Rent Roll'!$E$12*IF(BT84=0,1,IF(AND(BT84&lt;=3,BT85&gt;=0),1,0))</f>
        <v>8400</v>
      </c>
      <c r="BU94" s="117">
        <f>'Rent Roll'!$G$12*'Rent Roll'!$E$12*IF(BU84=0,1,IF(AND(BU84&lt;=3,BU85&gt;=0),1,0))</f>
        <v>8400</v>
      </c>
      <c r="BV94" s="117">
        <f>'Rent Roll'!$G$12*'Rent Roll'!$E$12*IF(BV84=0,1,IF(AND(BV84&lt;=3,BV85&gt;=0),1,0))</f>
        <v>0</v>
      </c>
      <c r="BW94" s="117">
        <f>'Rent Roll'!$G$12*'Rent Roll'!$E$12*IF(BW84=0,1,IF(AND(BW84&lt;=3,BW85&gt;=0),1,0))</f>
        <v>0</v>
      </c>
      <c r="BX94" s="117">
        <f>'Rent Roll'!$G$12*'Rent Roll'!$E$12*IF(BX84=0,1,IF(AND(BX84&lt;=3,BX85&gt;=0),1,0))</f>
        <v>8400</v>
      </c>
      <c r="BY94" s="117">
        <f>'Rent Roll'!$G$12*'Rent Roll'!$E$12*IF(BY84=0,1,IF(AND(BY84&lt;=3,BY85&gt;=0),1,0))</f>
        <v>8400</v>
      </c>
      <c r="BZ94" s="117">
        <f>'Rent Roll'!$G$12*'Rent Roll'!$E$12*IF(BZ84=0,1,IF(AND(BZ84&lt;=3,BZ85&gt;=0),1,0))</f>
        <v>8400</v>
      </c>
      <c r="CA94" s="117">
        <f>'Rent Roll'!$G$12*'Rent Roll'!$E$12*IF(CA84=0,1,IF(AND(CA84&lt;=3,CA85&gt;=0),1,0))</f>
        <v>8400</v>
      </c>
      <c r="CB94" s="117">
        <f>'Rent Roll'!$G$12*'Rent Roll'!$E$12*IF(CB84=0,1,IF(AND(CB84&lt;=3,CB85&gt;=0),1,0))</f>
        <v>8400</v>
      </c>
      <c r="CC94" s="117">
        <f>'Rent Roll'!$G$12*'Rent Roll'!$E$12*IF(CC84=0,1,IF(AND(CC84&lt;=3,CC85&gt;=0),1,0))</f>
        <v>8400</v>
      </c>
      <c r="CD94" s="117">
        <f>'Rent Roll'!$G$12*'Rent Roll'!$E$12*IF(CD84=0,1,IF(AND(CD84&lt;=3,CD85&gt;=0),1,0))</f>
        <v>8400</v>
      </c>
      <c r="CE94" s="117">
        <f>'Rent Roll'!$G$12*'Rent Roll'!$E$12*IF(CE84=0,1,IF(AND(CE84&lt;=3,CE85&gt;=0),1,0))</f>
        <v>8400</v>
      </c>
      <c r="CF94" s="117">
        <f>'Rent Roll'!$G$12*'Rent Roll'!$E$12*IF(CF84=0,1,IF(AND(CF84&lt;=3,CF85&gt;=0),1,0))</f>
        <v>8400</v>
      </c>
      <c r="CG94" s="117">
        <f>'Rent Roll'!$G$12*'Rent Roll'!$E$12*IF(CG84=0,1,IF(AND(CG84&lt;=3,CG85&gt;=0),1,0))</f>
        <v>8400</v>
      </c>
      <c r="CH94" s="117">
        <f>'Rent Roll'!$G$12*'Rent Roll'!$E$12*IF(CH84=0,1,IF(AND(CH84&lt;=3,CH85&gt;=0),1,0))</f>
        <v>8400</v>
      </c>
      <c r="CI94" s="117">
        <f>'Rent Roll'!$G$12*'Rent Roll'!$E$12*IF(CI84=0,1,IF(AND(CI84&lt;=3,CI85&gt;=0),1,0))</f>
        <v>8400</v>
      </c>
      <c r="CJ94" s="117">
        <f>'Rent Roll'!$G$12*'Rent Roll'!$E$12*IF(CJ84=0,1,IF(AND(CJ84&lt;=3,CJ85&gt;=0),1,0))</f>
        <v>8400</v>
      </c>
      <c r="CK94" s="117">
        <f>'Rent Roll'!$G$12*'Rent Roll'!$E$12*IF(CK84=0,1,IF(AND(CK84&lt;=3,CK85&gt;=0),1,0))</f>
        <v>8400</v>
      </c>
      <c r="CL94" s="117">
        <f>'Rent Roll'!$G$12*'Rent Roll'!$E$12*IF(CL84=0,1,IF(AND(CL84&lt;=3,CL85&gt;=0),1,0))</f>
        <v>8400</v>
      </c>
      <c r="CM94" s="117">
        <f>'Rent Roll'!$G$12*'Rent Roll'!$E$12*IF(CM84=0,1,IF(AND(CM84&lt;=3,CM85&gt;=0),1,0))</f>
        <v>8400</v>
      </c>
      <c r="CN94" s="117">
        <f>'Rent Roll'!$G$12*'Rent Roll'!$E$12*IF(CN84=0,1,IF(AND(CN84&lt;=3,CN85&gt;=0),1,0))</f>
        <v>8400</v>
      </c>
      <c r="CO94" s="117">
        <f>'Rent Roll'!$G$12*'Rent Roll'!$E$12*IF(CO84=0,1,IF(AND(CO84&lt;=3,CO85&gt;=0),1,0))</f>
        <v>8400</v>
      </c>
      <c r="CP94" s="117">
        <f>'Rent Roll'!$G$12*'Rent Roll'!$E$12*IF(CP84=0,1,IF(AND(CP84&lt;=3,CP85&gt;=0),1,0))</f>
        <v>8400</v>
      </c>
      <c r="CQ94" s="117">
        <f>'Rent Roll'!$G$12*'Rent Roll'!$E$12*IF(CQ84=0,1,IF(AND(CQ84&lt;=3,CQ85&gt;=0),1,0))</f>
        <v>8400</v>
      </c>
      <c r="CR94" s="117">
        <f>'Rent Roll'!$G$12*'Rent Roll'!$E$12*IF(CR84=0,1,IF(AND(CR84&lt;=3,CR85&gt;=0),1,0))</f>
        <v>8400</v>
      </c>
      <c r="CS94" s="117">
        <f>'Rent Roll'!$G$12*'Rent Roll'!$E$12*IF(CS84=0,1,IF(AND(CS84&lt;=3,CS85&gt;=0),1,0))</f>
        <v>8400</v>
      </c>
      <c r="CT94" s="117">
        <f>'Rent Roll'!$G$12*'Rent Roll'!$E$12*IF(CT84=0,1,IF(AND(CT84&lt;=3,CT85&gt;=0),1,0))</f>
        <v>8400</v>
      </c>
      <c r="CU94" s="117">
        <f>'Rent Roll'!$G$12*'Rent Roll'!$E$12*IF(CU84=0,1,IF(AND(CU84&lt;=3,CU85&gt;=0),1,0))</f>
        <v>8400</v>
      </c>
      <c r="CV94" s="117">
        <f>'Rent Roll'!$G$12*'Rent Roll'!$E$12*IF(CV84=0,1,IF(AND(CV84&lt;=3,CV85&gt;=0),1,0))</f>
        <v>8400</v>
      </c>
      <c r="CW94" s="117">
        <f>'Rent Roll'!$G$12*'Rent Roll'!$E$12*IF(CW84=0,1,IF(AND(CW84&lt;=3,CW85&gt;=0),1,0))</f>
        <v>8400</v>
      </c>
      <c r="CX94" s="117">
        <f>'Rent Roll'!$G$12*'Rent Roll'!$E$12*IF(CX84=0,1,IF(AND(CX84&lt;=3,CX85&gt;=0),1,0))</f>
        <v>8400</v>
      </c>
      <c r="CY94" s="117">
        <f>'Rent Roll'!$G$12*'Rent Roll'!$E$12*IF(CY84=0,1,IF(AND(CY84&lt;=3,CY85&gt;=0),1,0))</f>
        <v>8400</v>
      </c>
      <c r="CZ94" s="117">
        <f>'Rent Roll'!$G$12*'Rent Roll'!$E$12*IF(CZ84=0,1,IF(AND(CZ84&lt;=3,CZ85&gt;=0),1,0))</f>
        <v>8400</v>
      </c>
      <c r="DA94" s="117">
        <f>'Rent Roll'!$G$12*'Rent Roll'!$E$12*IF(DA84=0,1,IF(AND(DA84&lt;=3,DA85&gt;=0),1,0))</f>
        <v>8400</v>
      </c>
      <c r="DB94" s="117">
        <f>'Rent Roll'!$G$12*'Rent Roll'!$E$12*IF(DB84=0,1,IF(AND(DB84&lt;=3,DB85&gt;=0),1,0))</f>
        <v>8400</v>
      </c>
      <c r="DC94" s="117">
        <f>'Rent Roll'!$G$12*'Rent Roll'!$E$12*IF(DC84=0,1,IF(AND(DC84&lt;=3,DC85&gt;=0),1,0))</f>
        <v>8400</v>
      </c>
      <c r="DD94" s="117">
        <f>'Rent Roll'!$G$12*'Rent Roll'!$E$12*IF(DD84=0,1,IF(AND(DD84&lt;=3,DD85&gt;=0),1,0))</f>
        <v>8400</v>
      </c>
      <c r="DE94" s="117">
        <f>'Rent Roll'!$G$12*'Rent Roll'!$E$12*IF(DE84=0,1,IF(AND(DE84&lt;=3,DE85&gt;=0),1,0))</f>
        <v>8400</v>
      </c>
      <c r="DF94" s="117">
        <f>'Rent Roll'!$G$12*'Rent Roll'!$E$12*IF(DF84=0,1,IF(AND(DF84&lt;=3,DF85&gt;=0),1,0))</f>
        <v>8400</v>
      </c>
      <c r="DG94" s="117">
        <f>'Rent Roll'!$G$12*'Rent Roll'!$E$12*IF(DG84=0,1,IF(AND(DG84&lt;=3,DG85&gt;=0),1,0))</f>
        <v>8400</v>
      </c>
      <c r="DH94" s="117">
        <f>'Rent Roll'!$G$12*'Rent Roll'!$E$12*IF(DH84=0,1,IF(AND(DH84&lt;=3,DH85&gt;=0),1,0))</f>
        <v>8400</v>
      </c>
      <c r="DI94" s="117">
        <f>'Rent Roll'!$G$12*'Rent Roll'!$E$12*IF(DI84=0,1,IF(AND(DI84&lt;=3,DI85&gt;=0),1,0))</f>
        <v>8400</v>
      </c>
      <c r="DJ94" s="117">
        <f>'Rent Roll'!$G$12*'Rent Roll'!$E$12*IF(DJ84=0,1,IF(AND(DJ84&lt;=3,DJ85&gt;=0),1,0))</f>
        <v>8400</v>
      </c>
      <c r="DK94" s="117">
        <f>'Rent Roll'!$G$12*'Rent Roll'!$E$12*IF(DK84=0,1,IF(AND(DK84&lt;=3,DK85&gt;=0),1,0))</f>
        <v>8400</v>
      </c>
      <c r="DL94" s="117">
        <f>'Rent Roll'!$G$12*'Rent Roll'!$E$12*IF(DL84=0,1,IF(AND(DL84&lt;=3,DL85&gt;=0),1,0))</f>
        <v>8400</v>
      </c>
      <c r="DM94" s="117">
        <f>'Rent Roll'!$G$12*'Rent Roll'!$E$12*IF(DM84=0,1,IF(AND(DM84&lt;=3,DM85&gt;=0),1,0))</f>
        <v>8400</v>
      </c>
      <c r="DN94" s="117">
        <f>'Rent Roll'!$G$12*'Rent Roll'!$E$12*IF(DN84=0,1,IF(AND(DN84&lt;=3,DN85&gt;=0),1,0))</f>
        <v>8400</v>
      </c>
      <c r="DO94" s="117">
        <f>'Rent Roll'!$G$12*'Rent Roll'!$E$12*IF(DO84=0,1,IF(AND(DO84&lt;=3,DO85&gt;=0),1,0))</f>
        <v>8400</v>
      </c>
      <c r="DP94" s="117">
        <f>'Rent Roll'!$G$12*'Rent Roll'!$E$12*IF(DP84=0,1,IF(AND(DP84&lt;=3,DP85&gt;=0),1,0))</f>
        <v>8400</v>
      </c>
      <c r="DQ94" s="117">
        <f>'Rent Roll'!$G$12*'Rent Roll'!$E$12*IF(DQ84=0,1,IF(AND(DQ84&lt;=3,DQ85&gt;=0),1,0))</f>
        <v>8400</v>
      </c>
      <c r="DR94" s="117">
        <f>'Rent Roll'!$G$12*'Rent Roll'!$E$12*IF(DR84=0,1,IF(AND(DR84&lt;=3,DR85&gt;=0),1,0))</f>
        <v>8400</v>
      </c>
      <c r="DS94" s="117">
        <f>'Rent Roll'!$G$12*'Rent Roll'!$E$12*IF(DS84=0,1,IF(AND(DS84&lt;=3,DS85&gt;=0),1,0))</f>
        <v>8400</v>
      </c>
      <c r="DT94" s="117">
        <f>'Rent Roll'!$G$12*'Rent Roll'!$E$12*IF(DT84=0,1,IF(AND(DT84&lt;=3,DT85&gt;=0),1,0))</f>
        <v>8400</v>
      </c>
      <c r="DU94" s="117">
        <f>'Rent Roll'!$G$12*'Rent Roll'!$E$12*IF(DU84=0,1,IF(AND(DU84&lt;=3,DU85&gt;=0),1,0))</f>
        <v>8400</v>
      </c>
      <c r="DV94" s="117">
        <f>'Rent Roll'!$G$12*'Rent Roll'!$E$12*IF(DV84=0,1,IF(AND(DV84&lt;=3,DV85&gt;=0),1,0))</f>
        <v>8400</v>
      </c>
      <c r="DW94" s="117">
        <f>'Rent Roll'!$G$12*'Rent Roll'!$E$12*IF(DW84=0,1,IF(AND(DW84&lt;=3,DW85&gt;=0),1,0))</f>
        <v>8400</v>
      </c>
      <c r="DX94" s="117">
        <f>'Rent Roll'!$G$12*'Rent Roll'!$E$12*IF(DX84=0,1,IF(AND(DX84&lt;=3,DX85&gt;=0),1,0))</f>
        <v>8400</v>
      </c>
      <c r="DY94" s="117">
        <f>'Rent Roll'!$G$12*'Rent Roll'!$E$12*IF(DY84=0,1,IF(AND(DY84&lt;=3,DY85&gt;=0),1,0))</f>
        <v>8400</v>
      </c>
      <c r="DZ94" s="117">
        <f>'Rent Roll'!$G$12*'Rent Roll'!$E$12*IF(DZ84=0,1,IF(AND(DZ84&lt;=3,DZ85&gt;=0),1,0))</f>
        <v>8400</v>
      </c>
      <c r="EA94" s="117">
        <f>'Rent Roll'!$G$12*'Rent Roll'!$E$12*IF(EA84=0,1,IF(AND(EA84&lt;=3,EA85&gt;=0),1,0))</f>
        <v>8400</v>
      </c>
      <c r="EB94" s="117">
        <f>'Rent Roll'!$G$12*'Rent Roll'!$E$12*IF(EB84=0,1,IF(AND(EB84&lt;=3,EB85&gt;=0),1,0))</f>
        <v>8400</v>
      </c>
      <c r="EC94" s="117">
        <f>'Rent Roll'!$G$12*'Rent Roll'!$E$12*IF(EC84=0,1,IF(AND(EC84&lt;=3,EC85&gt;=0),1,0))</f>
        <v>8400</v>
      </c>
      <c r="ED94" s="117">
        <f>'Rent Roll'!$G$12*'Rent Roll'!$E$12*IF(ED84=0,1,IF(AND(ED84&lt;=3,ED85&gt;=0),1,0))</f>
        <v>8400</v>
      </c>
      <c r="EE94" s="117">
        <f>'Rent Roll'!$G$12*'Rent Roll'!$E$12*IF(EE84=0,1,IF(AND(EE84&lt;=3,EE85&gt;=0),1,0))</f>
        <v>8400</v>
      </c>
      <c r="EF94" s="117">
        <f>'Rent Roll'!$G$12*'Rent Roll'!$E$12*IF(EF84=0,1,IF(AND(EF84&lt;=3,EF85&gt;=0),1,0))</f>
        <v>0</v>
      </c>
      <c r="EG94" s="117">
        <f>'Rent Roll'!$G$12*'Rent Roll'!$E$12*IF(EG84=0,1,IF(AND(EG84&lt;=3,EG85&gt;=0),1,0))</f>
        <v>0</v>
      </c>
      <c r="EH94" s="117">
        <f>'Rent Roll'!$G$12*'Rent Roll'!$E$12*IF(EH84=0,1,IF(AND(EH84&lt;=3,EH85&gt;=0),1,0))</f>
        <v>8400</v>
      </c>
      <c r="EI94" s="117">
        <f>'Rent Roll'!$G$12*'Rent Roll'!$E$12*IF(EI84=0,1,IF(AND(EI84&lt;=3,EI85&gt;=0),1,0))</f>
        <v>8400</v>
      </c>
    </row>
    <row r="96">
      <c r="B96" t="s" s="113">
        <v>610</v>
      </c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3"/>
      <c r="BC96" s="113"/>
      <c r="BD96" s="113"/>
      <c r="BE96" s="113"/>
      <c r="BF96" s="113"/>
      <c r="BG96" s="113"/>
      <c r="BH96" s="113"/>
      <c r="BI96" s="113"/>
      <c r="BJ96" s="113"/>
      <c r="BK96" s="113"/>
      <c r="BL96" s="113"/>
      <c r="BM96" s="113"/>
      <c r="BN96" s="113"/>
      <c r="BO96" s="113"/>
      <c r="BP96" s="113"/>
      <c r="BQ96" s="113"/>
      <c r="BR96" s="113"/>
      <c r="BS96" s="113"/>
      <c r="BT96" s="113"/>
      <c r="BU96" s="113"/>
      <c r="BV96" s="113"/>
      <c r="BW96" s="113"/>
      <c r="BX96" s="113"/>
      <c r="BY96" s="113"/>
      <c r="BZ96" s="113"/>
      <c r="CA96" s="113"/>
      <c r="CB96" s="113"/>
      <c r="CC96" s="113"/>
      <c r="CD96" s="113"/>
      <c r="CE96" s="113"/>
      <c r="CF96" s="113"/>
      <c r="CG96" s="113"/>
      <c r="CH96" s="113"/>
      <c r="CI96" s="113"/>
      <c r="CJ96" s="113"/>
      <c r="CK96" s="113"/>
      <c r="CL96" s="113"/>
      <c r="CM96" s="113"/>
      <c r="CN96" s="113"/>
      <c r="CO96" s="113"/>
      <c r="CP96" s="113"/>
      <c r="CQ96" s="113"/>
      <c r="CR96" s="113"/>
      <c r="CS96" s="113"/>
      <c r="CT96" s="113"/>
      <c r="CU96" s="113"/>
      <c r="CV96" s="113"/>
      <c r="CW96" s="113"/>
      <c r="CX96" s="113"/>
      <c r="CY96" s="113"/>
      <c r="CZ96" s="113"/>
      <c r="DA96" s="113"/>
      <c r="DB96" s="113"/>
      <c r="DC96" s="113"/>
      <c r="DD96" s="113"/>
      <c r="DE96" s="113"/>
      <c r="DF96" s="113"/>
      <c r="DG96" s="113"/>
      <c r="DH96" s="113"/>
      <c r="DI96" s="113"/>
      <c r="DJ96" s="113"/>
      <c r="DK96" s="113"/>
      <c r="DL96" s="113"/>
      <c r="DM96" s="113"/>
      <c r="DN96" s="113"/>
      <c r="DO96" s="113"/>
      <c r="DP96" s="113"/>
      <c r="DQ96" s="113"/>
      <c r="DR96" s="113"/>
      <c r="DS96" s="113"/>
      <c r="DT96" s="113"/>
      <c r="DU96" s="113"/>
      <c r="DV96" s="113"/>
      <c r="DW96" s="113"/>
      <c r="DX96" s="113"/>
      <c r="DY96" s="113"/>
      <c r="DZ96" s="113"/>
      <c r="EA96" s="113"/>
      <c r="EB96" s="113"/>
      <c r="EC96" s="113"/>
      <c r="ED96" s="113"/>
      <c r="EE96" s="113"/>
      <c r="EF96" s="113"/>
      <c r="EG96" s="113"/>
      <c r="EH96" s="113"/>
      <c r="EI96" s="113"/>
    </row>
    <row r="97">
      <c r="B97" t="s" s="23">
        <v>390</v>
      </c>
      <c r="C97" t="s" s="118">
        <v>19</v>
      </c>
      <c r="D97" t="s" s="118">
        <v>427</v>
      </c>
      <c r="H97" s="114">
        <f>(H$6&gt;Rollover!$G$13)+(H$6&gt;Rollover!$M$13)+(H$6&gt;Rollover!$Z$13)+(H$6&gt;Rollover!$AM$13)</f>
        <v>0</v>
      </c>
      <c r="I97" s="114">
        <f>(I$6&gt;Rollover!$G$13)+(I$6&gt;Rollover!$M$13)+(I$6&gt;Rollover!$Z$13)+(I$6&gt;Rollover!$AM$13)</f>
        <v>0</v>
      </c>
      <c r="J97" s="114">
        <f>(J$6&gt;Rollover!$G$13)+(J$6&gt;Rollover!$M$13)+(J$6&gt;Rollover!$Z$13)+(J$6&gt;Rollover!$AM$13)</f>
        <v>0</v>
      </c>
      <c r="K97" s="114">
        <f>(K$6&gt;Rollover!$G$13)+(K$6&gt;Rollover!$M$13)+(K$6&gt;Rollover!$Z$13)+(K$6&gt;Rollover!$AM$13)</f>
        <v>0</v>
      </c>
      <c r="L97" s="114">
        <f>(L$6&gt;Rollover!$G$13)+(L$6&gt;Rollover!$M$13)+(L$6&gt;Rollover!$Z$13)+(L$6&gt;Rollover!$AM$13)</f>
        <v>0</v>
      </c>
      <c r="M97" s="114">
        <f>(M$6&gt;Rollover!$G$13)+(M$6&gt;Rollover!$M$13)+(M$6&gt;Rollover!$Z$13)+(M$6&gt;Rollover!$AM$13)</f>
        <v>0</v>
      </c>
      <c r="N97" s="114">
        <f>(N$6&gt;Rollover!$G$13)+(N$6&gt;Rollover!$M$13)+(N$6&gt;Rollover!$Z$13)+(N$6&gt;Rollover!$AM$13)</f>
        <v>0</v>
      </c>
      <c r="O97" s="114">
        <f>(O$6&gt;Rollover!$G$13)+(O$6&gt;Rollover!$M$13)+(O$6&gt;Rollover!$Z$13)+(O$6&gt;Rollover!$AM$13)</f>
        <v>0</v>
      </c>
      <c r="P97" s="114">
        <f>(P$6&gt;Rollover!$G$13)+(P$6&gt;Rollover!$M$13)+(P$6&gt;Rollover!$Z$13)+(P$6&gt;Rollover!$AM$13)</f>
        <v>0</v>
      </c>
      <c r="Q97" s="114">
        <f>(Q$6&gt;Rollover!$G$13)+(Q$6&gt;Rollover!$M$13)+(Q$6&gt;Rollover!$Z$13)+(Q$6&gt;Rollover!$AM$13)</f>
        <v>0</v>
      </c>
      <c r="R97" s="114">
        <f>(R$6&gt;Rollover!$G$13)+(R$6&gt;Rollover!$M$13)+(R$6&gt;Rollover!$Z$13)+(R$6&gt;Rollover!$AM$13)</f>
        <v>0</v>
      </c>
      <c r="S97" s="114">
        <f>(S$6&gt;Rollover!$G$13)+(S$6&gt;Rollover!$M$13)+(S$6&gt;Rollover!$Z$13)+(S$6&gt;Rollover!$AM$13)</f>
        <v>0</v>
      </c>
      <c r="T97" s="114">
        <f>(T$6&gt;Rollover!$G$13)+(T$6&gt;Rollover!$M$13)+(T$6&gt;Rollover!$Z$13)+(T$6&gt;Rollover!$AM$13)</f>
        <v>0</v>
      </c>
      <c r="U97" s="114">
        <f>(U$6&gt;Rollover!$G$13)+(U$6&gt;Rollover!$M$13)+(U$6&gt;Rollover!$Z$13)+(U$6&gt;Rollover!$AM$13)</f>
        <v>0</v>
      </c>
      <c r="V97" s="114">
        <f>(V$6&gt;Rollover!$G$13)+(V$6&gt;Rollover!$M$13)+(V$6&gt;Rollover!$Z$13)+(V$6&gt;Rollover!$AM$13)</f>
        <v>0</v>
      </c>
      <c r="W97" s="114">
        <f>(W$6&gt;Rollover!$G$13)+(W$6&gt;Rollover!$M$13)+(W$6&gt;Rollover!$Z$13)+(W$6&gt;Rollover!$AM$13)</f>
        <v>0</v>
      </c>
      <c r="X97" s="114">
        <f>(X$6&gt;Rollover!$G$13)+(X$6&gt;Rollover!$M$13)+(X$6&gt;Rollover!$Z$13)+(X$6&gt;Rollover!$AM$13)</f>
        <v>0</v>
      </c>
      <c r="Y97" s="114">
        <f>(Y$6&gt;Rollover!$G$13)+(Y$6&gt;Rollover!$M$13)+(Y$6&gt;Rollover!$Z$13)+(Y$6&gt;Rollover!$AM$13)</f>
        <v>0</v>
      </c>
      <c r="Z97" s="114">
        <f>(Z$6&gt;Rollover!$G$13)+(Z$6&gt;Rollover!$M$13)+(Z$6&gt;Rollover!$Z$13)+(Z$6&gt;Rollover!$AM$13)</f>
        <v>0</v>
      </c>
      <c r="AA97" s="114">
        <f>(AA$6&gt;Rollover!$G$13)+(AA$6&gt;Rollover!$M$13)+(AA$6&gt;Rollover!$Z$13)+(AA$6&gt;Rollover!$AM$13)</f>
        <v>0</v>
      </c>
      <c r="AB97" s="114">
        <f>(AB$6&gt;Rollover!$G$13)+(AB$6&gt;Rollover!$M$13)+(AB$6&gt;Rollover!$Z$13)+(AB$6&gt;Rollover!$AM$13)</f>
        <v>0</v>
      </c>
      <c r="AC97" s="114">
        <f>(AC$6&gt;Rollover!$G$13)+(AC$6&gt;Rollover!$M$13)+(AC$6&gt;Rollover!$Z$13)+(AC$6&gt;Rollover!$AM$13)</f>
        <v>0</v>
      </c>
      <c r="AD97" s="114">
        <f>(AD$6&gt;Rollover!$G$13)+(AD$6&gt;Rollover!$M$13)+(AD$6&gt;Rollover!$Z$13)+(AD$6&gt;Rollover!$AM$13)</f>
        <v>1</v>
      </c>
      <c r="AE97" s="114">
        <f>(AE$6&gt;Rollover!$G$13)+(AE$6&gt;Rollover!$M$13)+(AE$6&gt;Rollover!$Z$13)+(AE$6&gt;Rollover!$AM$13)</f>
        <v>1</v>
      </c>
      <c r="AF97" s="114">
        <f>(AF$6&gt;Rollover!$G$13)+(AF$6&gt;Rollover!$M$13)+(AF$6&gt;Rollover!$Z$13)+(AF$6&gt;Rollover!$AM$13)</f>
        <v>1</v>
      </c>
      <c r="AG97" s="114">
        <f>(AG$6&gt;Rollover!$G$13)+(AG$6&gt;Rollover!$M$13)+(AG$6&gt;Rollover!$Z$13)+(AG$6&gt;Rollover!$AM$13)</f>
        <v>1</v>
      </c>
      <c r="AH97" s="114">
        <f>(AH$6&gt;Rollover!$G$13)+(AH$6&gt;Rollover!$M$13)+(AH$6&gt;Rollover!$Z$13)+(AH$6&gt;Rollover!$AM$13)</f>
        <v>1</v>
      </c>
      <c r="AI97" s="114">
        <f>(AI$6&gt;Rollover!$G$13)+(AI$6&gt;Rollover!$M$13)+(AI$6&gt;Rollover!$Z$13)+(AI$6&gt;Rollover!$AM$13)</f>
        <v>1</v>
      </c>
      <c r="AJ97" s="114">
        <f>(AJ$6&gt;Rollover!$G$13)+(AJ$6&gt;Rollover!$M$13)+(AJ$6&gt;Rollover!$Z$13)+(AJ$6&gt;Rollover!$AM$13)</f>
        <v>1</v>
      </c>
      <c r="AK97" s="114">
        <f>(AK$6&gt;Rollover!$G$13)+(AK$6&gt;Rollover!$M$13)+(AK$6&gt;Rollover!$Z$13)+(AK$6&gt;Rollover!$AM$13)</f>
        <v>1</v>
      </c>
      <c r="AL97" s="114">
        <f>(AL$6&gt;Rollover!$G$13)+(AL$6&gt;Rollover!$M$13)+(AL$6&gt;Rollover!$Z$13)+(AL$6&gt;Rollover!$AM$13)</f>
        <v>1</v>
      </c>
      <c r="AM97" s="114">
        <f>(AM$6&gt;Rollover!$G$13)+(AM$6&gt;Rollover!$M$13)+(AM$6&gt;Rollover!$Z$13)+(AM$6&gt;Rollover!$AM$13)</f>
        <v>1</v>
      </c>
      <c r="AN97" s="114">
        <f>(AN$6&gt;Rollover!$G$13)+(AN$6&gt;Rollover!$M$13)+(AN$6&gt;Rollover!$Z$13)+(AN$6&gt;Rollover!$AM$13)</f>
        <v>1</v>
      </c>
      <c r="AO97" s="114">
        <f>(AO$6&gt;Rollover!$G$13)+(AO$6&gt;Rollover!$M$13)+(AO$6&gt;Rollover!$Z$13)+(AO$6&gt;Rollover!$AM$13)</f>
        <v>1</v>
      </c>
      <c r="AP97" s="114">
        <f>(AP$6&gt;Rollover!$G$13)+(AP$6&gt;Rollover!$M$13)+(AP$6&gt;Rollover!$Z$13)+(AP$6&gt;Rollover!$AM$13)</f>
        <v>1</v>
      </c>
      <c r="AQ97" s="114">
        <f>(AQ$6&gt;Rollover!$G$13)+(AQ$6&gt;Rollover!$M$13)+(AQ$6&gt;Rollover!$Z$13)+(AQ$6&gt;Rollover!$AM$13)</f>
        <v>1</v>
      </c>
      <c r="AR97" s="114">
        <f>(AR$6&gt;Rollover!$G$13)+(AR$6&gt;Rollover!$M$13)+(AR$6&gt;Rollover!$Z$13)+(AR$6&gt;Rollover!$AM$13)</f>
        <v>1</v>
      </c>
      <c r="AS97" s="114">
        <f>(AS$6&gt;Rollover!$G$13)+(AS$6&gt;Rollover!$M$13)+(AS$6&gt;Rollover!$Z$13)+(AS$6&gt;Rollover!$AM$13)</f>
        <v>1</v>
      </c>
      <c r="AT97" s="114">
        <f>(AT$6&gt;Rollover!$G$13)+(AT$6&gt;Rollover!$M$13)+(AT$6&gt;Rollover!$Z$13)+(AT$6&gt;Rollover!$AM$13)</f>
        <v>1</v>
      </c>
      <c r="AU97" s="114">
        <f>(AU$6&gt;Rollover!$G$13)+(AU$6&gt;Rollover!$M$13)+(AU$6&gt;Rollover!$Z$13)+(AU$6&gt;Rollover!$AM$13)</f>
        <v>1</v>
      </c>
      <c r="AV97" s="114">
        <f>(AV$6&gt;Rollover!$G$13)+(AV$6&gt;Rollover!$M$13)+(AV$6&gt;Rollover!$Z$13)+(AV$6&gt;Rollover!$AM$13)</f>
        <v>1</v>
      </c>
      <c r="AW97" s="114">
        <f>(AW$6&gt;Rollover!$G$13)+(AW$6&gt;Rollover!$M$13)+(AW$6&gt;Rollover!$Z$13)+(AW$6&gt;Rollover!$AM$13)</f>
        <v>1</v>
      </c>
      <c r="AX97" s="114">
        <f>(AX$6&gt;Rollover!$G$13)+(AX$6&gt;Rollover!$M$13)+(AX$6&gt;Rollover!$Z$13)+(AX$6&gt;Rollover!$AM$13)</f>
        <v>1</v>
      </c>
      <c r="AY97" s="114">
        <f>(AY$6&gt;Rollover!$G$13)+(AY$6&gt;Rollover!$M$13)+(AY$6&gt;Rollover!$Z$13)+(AY$6&gt;Rollover!$AM$13)</f>
        <v>1</v>
      </c>
      <c r="AZ97" s="114">
        <f>(AZ$6&gt;Rollover!$G$13)+(AZ$6&gt;Rollover!$M$13)+(AZ$6&gt;Rollover!$Z$13)+(AZ$6&gt;Rollover!$AM$13)</f>
        <v>1</v>
      </c>
      <c r="BA97" s="114">
        <f>(BA$6&gt;Rollover!$G$13)+(BA$6&gt;Rollover!$M$13)+(BA$6&gt;Rollover!$Z$13)+(BA$6&gt;Rollover!$AM$13)</f>
        <v>1</v>
      </c>
      <c r="BB97" s="114">
        <f>(BB$6&gt;Rollover!$G$13)+(BB$6&gt;Rollover!$M$13)+(BB$6&gt;Rollover!$Z$13)+(BB$6&gt;Rollover!$AM$13)</f>
        <v>1</v>
      </c>
      <c r="BC97" s="114">
        <f>(BC$6&gt;Rollover!$G$13)+(BC$6&gt;Rollover!$M$13)+(BC$6&gt;Rollover!$Z$13)+(BC$6&gt;Rollover!$AM$13)</f>
        <v>1</v>
      </c>
      <c r="BD97" s="114">
        <f>(BD$6&gt;Rollover!$G$13)+(BD$6&gt;Rollover!$M$13)+(BD$6&gt;Rollover!$Z$13)+(BD$6&gt;Rollover!$AM$13)</f>
        <v>1</v>
      </c>
      <c r="BE97" s="114">
        <f>(BE$6&gt;Rollover!$G$13)+(BE$6&gt;Rollover!$M$13)+(BE$6&gt;Rollover!$Z$13)+(BE$6&gt;Rollover!$AM$13)</f>
        <v>1</v>
      </c>
      <c r="BF97" s="114">
        <f>(BF$6&gt;Rollover!$G$13)+(BF$6&gt;Rollover!$M$13)+(BF$6&gt;Rollover!$Z$13)+(BF$6&gt;Rollover!$AM$13)</f>
        <v>1</v>
      </c>
      <c r="BG97" s="114">
        <f>(BG$6&gt;Rollover!$G$13)+(BG$6&gt;Rollover!$M$13)+(BG$6&gt;Rollover!$Z$13)+(BG$6&gt;Rollover!$AM$13)</f>
        <v>1</v>
      </c>
      <c r="BH97" s="114">
        <f>(BH$6&gt;Rollover!$G$13)+(BH$6&gt;Rollover!$M$13)+(BH$6&gt;Rollover!$Z$13)+(BH$6&gt;Rollover!$AM$13)</f>
        <v>1</v>
      </c>
      <c r="BI97" s="114">
        <f>(BI$6&gt;Rollover!$G$13)+(BI$6&gt;Rollover!$M$13)+(BI$6&gt;Rollover!$Z$13)+(BI$6&gt;Rollover!$AM$13)</f>
        <v>1</v>
      </c>
      <c r="BJ97" s="114">
        <f>(BJ$6&gt;Rollover!$G$13)+(BJ$6&gt;Rollover!$M$13)+(BJ$6&gt;Rollover!$Z$13)+(BJ$6&gt;Rollover!$AM$13)</f>
        <v>1</v>
      </c>
      <c r="BK97" s="114">
        <f>(BK$6&gt;Rollover!$G$13)+(BK$6&gt;Rollover!$M$13)+(BK$6&gt;Rollover!$Z$13)+(BK$6&gt;Rollover!$AM$13)</f>
        <v>1</v>
      </c>
      <c r="BL97" s="114">
        <f>(BL$6&gt;Rollover!$G$13)+(BL$6&gt;Rollover!$M$13)+(BL$6&gt;Rollover!$Z$13)+(BL$6&gt;Rollover!$AM$13)</f>
        <v>1</v>
      </c>
      <c r="BM97" s="114">
        <f>(BM$6&gt;Rollover!$G$13)+(BM$6&gt;Rollover!$M$13)+(BM$6&gt;Rollover!$Z$13)+(BM$6&gt;Rollover!$AM$13)</f>
        <v>1</v>
      </c>
      <c r="BN97" s="114">
        <f>(BN$6&gt;Rollover!$G$13)+(BN$6&gt;Rollover!$M$13)+(BN$6&gt;Rollover!$Z$13)+(BN$6&gt;Rollover!$AM$13)</f>
        <v>1</v>
      </c>
      <c r="BO97" s="114">
        <f>(BO$6&gt;Rollover!$G$13)+(BO$6&gt;Rollover!$M$13)+(BO$6&gt;Rollover!$Z$13)+(BO$6&gt;Rollover!$AM$13)</f>
        <v>1</v>
      </c>
      <c r="BP97" s="114">
        <f>(BP$6&gt;Rollover!$G$13)+(BP$6&gt;Rollover!$M$13)+(BP$6&gt;Rollover!$Z$13)+(BP$6&gt;Rollover!$AM$13)</f>
        <v>1</v>
      </c>
      <c r="BQ97" s="114">
        <f>(BQ$6&gt;Rollover!$G$13)+(BQ$6&gt;Rollover!$M$13)+(BQ$6&gt;Rollover!$Z$13)+(BQ$6&gt;Rollover!$AM$13)</f>
        <v>1</v>
      </c>
      <c r="BR97" s="114">
        <f>(BR$6&gt;Rollover!$G$13)+(BR$6&gt;Rollover!$M$13)+(BR$6&gt;Rollover!$Z$13)+(BR$6&gt;Rollover!$AM$13)</f>
        <v>1</v>
      </c>
      <c r="BS97" s="114">
        <f>(BS$6&gt;Rollover!$G$13)+(BS$6&gt;Rollover!$M$13)+(BS$6&gt;Rollover!$Z$13)+(BS$6&gt;Rollover!$AM$13)</f>
        <v>1</v>
      </c>
      <c r="BT97" s="114">
        <f>(BT$6&gt;Rollover!$G$13)+(BT$6&gt;Rollover!$M$13)+(BT$6&gt;Rollover!$Z$13)+(BT$6&gt;Rollover!$AM$13)</f>
        <v>1</v>
      </c>
      <c r="BU97" s="114">
        <f>(BU$6&gt;Rollover!$G$13)+(BU$6&gt;Rollover!$M$13)+(BU$6&gt;Rollover!$Z$13)+(BU$6&gt;Rollover!$AM$13)</f>
        <v>1</v>
      </c>
      <c r="BV97" s="114">
        <f>(BV$6&gt;Rollover!$G$13)+(BV$6&gt;Rollover!$M$13)+(BV$6&gt;Rollover!$Z$13)+(BV$6&gt;Rollover!$AM$13)</f>
        <v>1</v>
      </c>
      <c r="BW97" s="114">
        <f>(BW$6&gt;Rollover!$G$13)+(BW$6&gt;Rollover!$M$13)+(BW$6&gt;Rollover!$Z$13)+(BW$6&gt;Rollover!$AM$13)</f>
        <v>1</v>
      </c>
      <c r="BX97" s="114">
        <f>(BX$6&gt;Rollover!$G$13)+(BX$6&gt;Rollover!$M$13)+(BX$6&gt;Rollover!$Z$13)+(BX$6&gt;Rollover!$AM$13)</f>
        <v>1</v>
      </c>
      <c r="BY97" s="114">
        <f>(BY$6&gt;Rollover!$G$13)+(BY$6&gt;Rollover!$M$13)+(BY$6&gt;Rollover!$Z$13)+(BY$6&gt;Rollover!$AM$13)</f>
        <v>1</v>
      </c>
      <c r="BZ97" s="114">
        <f>(BZ$6&gt;Rollover!$G$13)+(BZ$6&gt;Rollover!$M$13)+(BZ$6&gt;Rollover!$Z$13)+(BZ$6&gt;Rollover!$AM$13)</f>
        <v>1</v>
      </c>
      <c r="CA97" s="114">
        <f>(CA$6&gt;Rollover!$G$13)+(CA$6&gt;Rollover!$M$13)+(CA$6&gt;Rollover!$Z$13)+(CA$6&gt;Rollover!$AM$13)</f>
        <v>1</v>
      </c>
      <c r="CB97" s="114">
        <f>(CB$6&gt;Rollover!$G$13)+(CB$6&gt;Rollover!$M$13)+(CB$6&gt;Rollover!$Z$13)+(CB$6&gt;Rollover!$AM$13)</f>
        <v>1</v>
      </c>
      <c r="CC97" s="114">
        <f>(CC$6&gt;Rollover!$G$13)+(CC$6&gt;Rollover!$M$13)+(CC$6&gt;Rollover!$Z$13)+(CC$6&gt;Rollover!$AM$13)</f>
        <v>1</v>
      </c>
      <c r="CD97" s="114">
        <f>(CD$6&gt;Rollover!$G$13)+(CD$6&gt;Rollover!$M$13)+(CD$6&gt;Rollover!$Z$13)+(CD$6&gt;Rollover!$AM$13)</f>
        <v>1</v>
      </c>
      <c r="CE97" s="114">
        <f>(CE$6&gt;Rollover!$G$13)+(CE$6&gt;Rollover!$M$13)+(CE$6&gt;Rollover!$Z$13)+(CE$6&gt;Rollover!$AM$13)</f>
        <v>1</v>
      </c>
      <c r="CF97" s="114">
        <f>(CF$6&gt;Rollover!$G$13)+(CF$6&gt;Rollover!$M$13)+(CF$6&gt;Rollover!$Z$13)+(CF$6&gt;Rollover!$AM$13)</f>
        <v>1</v>
      </c>
      <c r="CG97" s="114">
        <f>(CG$6&gt;Rollover!$G$13)+(CG$6&gt;Rollover!$M$13)+(CG$6&gt;Rollover!$Z$13)+(CG$6&gt;Rollover!$AM$13)</f>
        <v>1</v>
      </c>
      <c r="CH97" s="114">
        <f>(CH$6&gt;Rollover!$G$13)+(CH$6&gt;Rollover!$M$13)+(CH$6&gt;Rollover!$Z$13)+(CH$6&gt;Rollover!$AM$13)</f>
        <v>1</v>
      </c>
      <c r="CI97" s="114">
        <f>(CI$6&gt;Rollover!$G$13)+(CI$6&gt;Rollover!$M$13)+(CI$6&gt;Rollover!$Z$13)+(CI$6&gt;Rollover!$AM$13)</f>
        <v>1</v>
      </c>
      <c r="CJ97" s="114">
        <f>(CJ$6&gt;Rollover!$G$13)+(CJ$6&gt;Rollover!$M$13)+(CJ$6&gt;Rollover!$Z$13)+(CJ$6&gt;Rollover!$AM$13)</f>
        <v>1</v>
      </c>
      <c r="CK97" s="114">
        <f>(CK$6&gt;Rollover!$G$13)+(CK$6&gt;Rollover!$M$13)+(CK$6&gt;Rollover!$Z$13)+(CK$6&gt;Rollover!$AM$13)</f>
        <v>1</v>
      </c>
      <c r="CL97" s="114">
        <f>(CL$6&gt;Rollover!$G$13)+(CL$6&gt;Rollover!$M$13)+(CL$6&gt;Rollover!$Z$13)+(CL$6&gt;Rollover!$AM$13)</f>
        <v>1</v>
      </c>
      <c r="CM97" s="114">
        <f>(CM$6&gt;Rollover!$G$13)+(CM$6&gt;Rollover!$M$13)+(CM$6&gt;Rollover!$Z$13)+(CM$6&gt;Rollover!$AM$13)</f>
        <v>1</v>
      </c>
      <c r="CN97" s="114">
        <f>(CN$6&gt;Rollover!$G$13)+(CN$6&gt;Rollover!$M$13)+(CN$6&gt;Rollover!$Z$13)+(CN$6&gt;Rollover!$AM$13)</f>
        <v>2</v>
      </c>
      <c r="CO97" s="114">
        <f>(CO$6&gt;Rollover!$G$13)+(CO$6&gt;Rollover!$M$13)+(CO$6&gt;Rollover!$Z$13)+(CO$6&gt;Rollover!$AM$13)</f>
        <v>2</v>
      </c>
      <c r="CP97" s="114">
        <f>(CP$6&gt;Rollover!$G$13)+(CP$6&gt;Rollover!$M$13)+(CP$6&gt;Rollover!$Z$13)+(CP$6&gt;Rollover!$AM$13)</f>
        <v>2</v>
      </c>
      <c r="CQ97" s="114">
        <f>(CQ$6&gt;Rollover!$G$13)+(CQ$6&gt;Rollover!$M$13)+(CQ$6&gt;Rollover!$Z$13)+(CQ$6&gt;Rollover!$AM$13)</f>
        <v>2</v>
      </c>
      <c r="CR97" s="114">
        <f>(CR$6&gt;Rollover!$G$13)+(CR$6&gt;Rollover!$M$13)+(CR$6&gt;Rollover!$Z$13)+(CR$6&gt;Rollover!$AM$13)</f>
        <v>2</v>
      </c>
      <c r="CS97" s="114">
        <f>(CS$6&gt;Rollover!$G$13)+(CS$6&gt;Rollover!$M$13)+(CS$6&gt;Rollover!$Z$13)+(CS$6&gt;Rollover!$AM$13)</f>
        <v>2</v>
      </c>
      <c r="CT97" s="114">
        <f>(CT$6&gt;Rollover!$G$13)+(CT$6&gt;Rollover!$M$13)+(CT$6&gt;Rollover!$Z$13)+(CT$6&gt;Rollover!$AM$13)</f>
        <v>2</v>
      </c>
      <c r="CU97" s="114">
        <f>(CU$6&gt;Rollover!$G$13)+(CU$6&gt;Rollover!$M$13)+(CU$6&gt;Rollover!$Z$13)+(CU$6&gt;Rollover!$AM$13)</f>
        <v>2</v>
      </c>
      <c r="CV97" s="114">
        <f>(CV$6&gt;Rollover!$G$13)+(CV$6&gt;Rollover!$M$13)+(CV$6&gt;Rollover!$Z$13)+(CV$6&gt;Rollover!$AM$13)</f>
        <v>2</v>
      </c>
      <c r="CW97" s="114">
        <f>(CW$6&gt;Rollover!$G$13)+(CW$6&gt;Rollover!$M$13)+(CW$6&gt;Rollover!$Z$13)+(CW$6&gt;Rollover!$AM$13)</f>
        <v>2</v>
      </c>
      <c r="CX97" s="114">
        <f>(CX$6&gt;Rollover!$G$13)+(CX$6&gt;Rollover!$M$13)+(CX$6&gt;Rollover!$Z$13)+(CX$6&gt;Rollover!$AM$13)</f>
        <v>2</v>
      </c>
      <c r="CY97" s="114">
        <f>(CY$6&gt;Rollover!$G$13)+(CY$6&gt;Rollover!$M$13)+(CY$6&gt;Rollover!$Z$13)+(CY$6&gt;Rollover!$AM$13)</f>
        <v>2</v>
      </c>
      <c r="CZ97" s="114">
        <f>(CZ$6&gt;Rollover!$G$13)+(CZ$6&gt;Rollover!$M$13)+(CZ$6&gt;Rollover!$Z$13)+(CZ$6&gt;Rollover!$AM$13)</f>
        <v>2</v>
      </c>
      <c r="DA97" s="114">
        <f>(DA$6&gt;Rollover!$G$13)+(DA$6&gt;Rollover!$M$13)+(DA$6&gt;Rollover!$Z$13)+(DA$6&gt;Rollover!$AM$13)</f>
        <v>2</v>
      </c>
      <c r="DB97" s="114">
        <f>(DB$6&gt;Rollover!$G$13)+(DB$6&gt;Rollover!$M$13)+(DB$6&gt;Rollover!$Z$13)+(DB$6&gt;Rollover!$AM$13)</f>
        <v>2</v>
      </c>
      <c r="DC97" s="114">
        <f>(DC$6&gt;Rollover!$G$13)+(DC$6&gt;Rollover!$M$13)+(DC$6&gt;Rollover!$Z$13)+(DC$6&gt;Rollover!$AM$13)</f>
        <v>2</v>
      </c>
      <c r="DD97" s="114">
        <f>(DD$6&gt;Rollover!$G$13)+(DD$6&gt;Rollover!$M$13)+(DD$6&gt;Rollover!$Z$13)+(DD$6&gt;Rollover!$AM$13)</f>
        <v>2</v>
      </c>
      <c r="DE97" s="114">
        <f>(DE$6&gt;Rollover!$G$13)+(DE$6&gt;Rollover!$M$13)+(DE$6&gt;Rollover!$Z$13)+(DE$6&gt;Rollover!$AM$13)</f>
        <v>2</v>
      </c>
      <c r="DF97" s="114">
        <f>(DF$6&gt;Rollover!$G$13)+(DF$6&gt;Rollover!$M$13)+(DF$6&gt;Rollover!$Z$13)+(DF$6&gt;Rollover!$AM$13)</f>
        <v>2</v>
      </c>
      <c r="DG97" s="114">
        <f>(DG$6&gt;Rollover!$G$13)+(DG$6&gt;Rollover!$M$13)+(DG$6&gt;Rollover!$Z$13)+(DG$6&gt;Rollover!$AM$13)</f>
        <v>2</v>
      </c>
      <c r="DH97" s="114">
        <f>(DH$6&gt;Rollover!$G$13)+(DH$6&gt;Rollover!$M$13)+(DH$6&gt;Rollover!$Z$13)+(DH$6&gt;Rollover!$AM$13)</f>
        <v>2</v>
      </c>
      <c r="DI97" s="114">
        <f>(DI$6&gt;Rollover!$G$13)+(DI$6&gt;Rollover!$M$13)+(DI$6&gt;Rollover!$Z$13)+(DI$6&gt;Rollover!$AM$13)</f>
        <v>2</v>
      </c>
      <c r="DJ97" s="114">
        <f>(DJ$6&gt;Rollover!$G$13)+(DJ$6&gt;Rollover!$M$13)+(DJ$6&gt;Rollover!$Z$13)+(DJ$6&gt;Rollover!$AM$13)</f>
        <v>2</v>
      </c>
      <c r="DK97" s="114">
        <f>(DK$6&gt;Rollover!$G$13)+(DK$6&gt;Rollover!$M$13)+(DK$6&gt;Rollover!$Z$13)+(DK$6&gt;Rollover!$AM$13)</f>
        <v>2</v>
      </c>
      <c r="DL97" s="114">
        <f>(DL$6&gt;Rollover!$G$13)+(DL$6&gt;Rollover!$M$13)+(DL$6&gt;Rollover!$Z$13)+(DL$6&gt;Rollover!$AM$13)</f>
        <v>2</v>
      </c>
      <c r="DM97" s="114">
        <f>(DM$6&gt;Rollover!$G$13)+(DM$6&gt;Rollover!$M$13)+(DM$6&gt;Rollover!$Z$13)+(DM$6&gt;Rollover!$AM$13)</f>
        <v>2</v>
      </c>
      <c r="DN97" s="114">
        <f>(DN$6&gt;Rollover!$G$13)+(DN$6&gt;Rollover!$M$13)+(DN$6&gt;Rollover!$Z$13)+(DN$6&gt;Rollover!$AM$13)</f>
        <v>2</v>
      </c>
      <c r="DO97" s="114">
        <f>(DO$6&gt;Rollover!$G$13)+(DO$6&gt;Rollover!$M$13)+(DO$6&gt;Rollover!$Z$13)+(DO$6&gt;Rollover!$AM$13)</f>
        <v>2</v>
      </c>
      <c r="DP97" s="114">
        <f>(DP$6&gt;Rollover!$G$13)+(DP$6&gt;Rollover!$M$13)+(DP$6&gt;Rollover!$Z$13)+(DP$6&gt;Rollover!$AM$13)</f>
        <v>2</v>
      </c>
      <c r="DQ97" s="114">
        <f>(DQ$6&gt;Rollover!$G$13)+(DQ$6&gt;Rollover!$M$13)+(DQ$6&gt;Rollover!$Z$13)+(DQ$6&gt;Rollover!$AM$13)</f>
        <v>2</v>
      </c>
      <c r="DR97" s="114">
        <f>(DR$6&gt;Rollover!$G$13)+(DR$6&gt;Rollover!$M$13)+(DR$6&gt;Rollover!$Z$13)+(DR$6&gt;Rollover!$AM$13)</f>
        <v>2</v>
      </c>
      <c r="DS97" s="114">
        <f>(DS$6&gt;Rollover!$G$13)+(DS$6&gt;Rollover!$M$13)+(DS$6&gt;Rollover!$Z$13)+(DS$6&gt;Rollover!$AM$13)</f>
        <v>2</v>
      </c>
      <c r="DT97" s="114">
        <f>(DT$6&gt;Rollover!$G$13)+(DT$6&gt;Rollover!$M$13)+(DT$6&gt;Rollover!$Z$13)+(DT$6&gt;Rollover!$AM$13)</f>
        <v>2</v>
      </c>
      <c r="DU97" s="114">
        <f>(DU$6&gt;Rollover!$G$13)+(DU$6&gt;Rollover!$M$13)+(DU$6&gt;Rollover!$Z$13)+(DU$6&gt;Rollover!$AM$13)</f>
        <v>2</v>
      </c>
      <c r="DV97" s="114">
        <f>(DV$6&gt;Rollover!$G$13)+(DV$6&gt;Rollover!$M$13)+(DV$6&gt;Rollover!$Z$13)+(DV$6&gt;Rollover!$AM$13)</f>
        <v>2</v>
      </c>
      <c r="DW97" s="114">
        <f>(DW$6&gt;Rollover!$G$13)+(DW$6&gt;Rollover!$M$13)+(DW$6&gt;Rollover!$Z$13)+(DW$6&gt;Rollover!$AM$13)</f>
        <v>2</v>
      </c>
      <c r="DX97" s="114">
        <f>(DX$6&gt;Rollover!$G$13)+(DX$6&gt;Rollover!$M$13)+(DX$6&gt;Rollover!$Z$13)+(DX$6&gt;Rollover!$AM$13)</f>
        <v>2</v>
      </c>
      <c r="DY97" s="114">
        <f>(DY$6&gt;Rollover!$G$13)+(DY$6&gt;Rollover!$M$13)+(DY$6&gt;Rollover!$Z$13)+(DY$6&gt;Rollover!$AM$13)</f>
        <v>2</v>
      </c>
      <c r="DZ97" s="114">
        <f>(DZ$6&gt;Rollover!$G$13)+(DZ$6&gt;Rollover!$M$13)+(DZ$6&gt;Rollover!$Z$13)+(DZ$6&gt;Rollover!$AM$13)</f>
        <v>2</v>
      </c>
      <c r="EA97" s="114">
        <f>(EA$6&gt;Rollover!$G$13)+(EA$6&gt;Rollover!$M$13)+(EA$6&gt;Rollover!$Z$13)+(EA$6&gt;Rollover!$AM$13)</f>
        <v>2</v>
      </c>
      <c r="EB97" s="114">
        <f>(EB$6&gt;Rollover!$G$13)+(EB$6&gt;Rollover!$M$13)+(EB$6&gt;Rollover!$Z$13)+(EB$6&gt;Rollover!$AM$13)</f>
        <v>2</v>
      </c>
      <c r="EC97" s="114">
        <f>(EC$6&gt;Rollover!$G$13)+(EC$6&gt;Rollover!$M$13)+(EC$6&gt;Rollover!$Z$13)+(EC$6&gt;Rollover!$AM$13)</f>
        <v>2</v>
      </c>
      <c r="ED97" s="114">
        <f>(ED$6&gt;Rollover!$G$13)+(ED$6&gt;Rollover!$M$13)+(ED$6&gt;Rollover!$Z$13)+(ED$6&gt;Rollover!$AM$13)</f>
        <v>2</v>
      </c>
      <c r="EE97" s="114">
        <f>(EE$6&gt;Rollover!$G$13)+(EE$6&gt;Rollover!$M$13)+(EE$6&gt;Rollover!$Z$13)+(EE$6&gt;Rollover!$AM$13)</f>
        <v>2</v>
      </c>
      <c r="EF97" s="114">
        <f>(EF$6&gt;Rollover!$G$13)+(EF$6&gt;Rollover!$M$13)+(EF$6&gt;Rollover!$Z$13)+(EF$6&gt;Rollover!$AM$13)</f>
        <v>2</v>
      </c>
      <c r="EG97" s="114">
        <f>(EG$6&gt;Rollover!$G$13)+(EG$6&gt;Rollover!$M$13)+(EG$6&gt;Rollover!$Z$13)+(EG$6&gt;Rollover!$AM$13)</f>
        <v>2</v>
      </c>
      <c r="EH97" s="114">
        <f>(EH$6&gt;Rollover!$G$13)+(EH$6&gt;Rollover!$M$13)+(EH$6&gt;Rollover!$Z$13)+(EH$6&gt;Rollover!$AM$13)</f>
        <v>2</v>
      </c>
      <c r="EI97" s="114">
        <f>(EI$6&gt;Rollover!$G$13)+(EI$6&gt;Rollover!$M$13)+(EI$6&gt;Rollover!$Z$13)+(EI$6&gt;Rollover!$AM$13)</f>
        <v>2</v>
      </c>
    </row>
    <row r="98">
      <c r="B98" t="s" s="23">
        <v>391</v>
      </c>
      <c r="C98" t="s" s="118">
        <v>19</v>
      </c>
      <c r="D98" t="s" s="118">
        <v>428</v>
      </c>
      <c r="H98" s="114">
        <f>IF(OR(H97=0,H97=4),0,(YEAR(H$6)-YEAR(CHOOSE(H97,Rollover!$K$13,Rollover!$X$13,Rollover!$AK$13)))*12+MONTH(H$6)-MONTH(CHOOSE(H97,Rollover!$K$13,Rollover!$X$13,Rollover!$AK$13)))</f>
        <v>0</v>
      </c>
      <c r="I98" s="114">
        <f>IF(OR(I97=0,I97=4),0,(YEAR(I$6)-YEAR(CHOOSE(I97,Rollover!$K$13,Rollover!$X$13,Rollover!$AK$13)))*12+MONTH(I$6)-MONTH(CHOOSE(I97,Rollover!$K$13,Rollover!$X$13,Rollover!$AK$13)))</f>
        <v>0</v>
      </c>
      <c r="J98" s="114">
        <f>IF(OR(J97=0,J97=4),0,(YEAR(J$6)-YEAR(CHOOSE(J97,Rollover!$K$13,Rollover!$X$13,Rollover!$AK$13)))*12+MONTH(J$6)-MONTH(CHOOSE(J97,Rollover!$K$13,Rollover!$X$13,Rollover!$AK$13)))</f>
        <v>0</v>
      </c>
      <c r="K98" s="114">
        <f>IF(OR(K97=0,K97=4),0,(YEAR(K$6)-YEAR(CHOOSE(K97,Rollover!$K$13,Rollover!$X$13,Rollover!$AK$13)))*12+MONTH(K$6)-MONTH(CHOOSE(K97,Rollover!$K$13,Rollover!$X$13,Rollover!$AK$13)))</f>
        <v>0</v>
      </c>
      <c r="L98" s="114">
        <f>IF(OR(L97=0,L97=4),0,(YEAR(L$6)-YEAR(CHOOSE(L97,Rollover!$K$13,Rollover!$X$13,Rollover!$AK$13)))*12+MONTH(L$6)-MONTH(CHOOSE(L97,Rollover!$K$13,Rollover!$X$13,Rollover!$AK$13)))</f>
        <v>0</v>
      </c>
      <c r="M98" s="114">
        <f>IF(OR(M97=0,M97=4),0,(YEAR(M$6)-YEAR(CHOOSE(M97,Rollover!$K$13,Rollover!$X$13,Rollover!$AK$13)))*12+MONTH(M$6)-MONTH(CHOOSE(M97,Rollover!$K$13,Rollover!$X$13,Rollover!$AK$13)))</f>
        <v>0</v>
      </c>
      <c r="N98" s="114">
        <f>IF(OR(N97=0,N97=4),0,(YEAR(N$6)-YEAR(CHOOSE(N97,Rollover!$K$13,Rollover!$X$13,Rollover!$AK$13)))*12+MONTH(N$6)-MONTH(CHOOSE(N97,Rollover!$K$13,Rollover!$X$13,Rollover!$AK$13)))</f>
        <v>0</v>
      </c>
      <c r="O98" s="114">
        <f>IF(OR(O97=0,O97=4),0,(YEAR(O$6)-YEAR(CHOOSE(O97,Rollover!$K$13,Rollover!$X$13,Rollover!$AK$13)))*12+MONTH(O$6)-MONTH(CHOOSE(O97,Rollover!$K$13,Rollover!$X$13,Rollover!$AK$13)))</f>
        <v>0</v>
      </c>
      <c r="P98" s="114">
        <f>IF(OR(P97=0,P97=4),0,(YEAR(P$6)-YEAR(CHOOSE(P97,Rollover!$K$13,Rollover!$X$13,Rollover!$AK$13)))*12+MONTH(P$6)-MONTH(CHOOSE(P97,Rollover!$K$13,Rollover!$X$13,Rollover!$AK$13)))</f>
        <v>0</v>
      </c>
      <c r="Q98" s="114">
        <f>IF(OR(Q97=0,Q97=4),0,(YEAR(Q$6)-YEAR(CHOOSE(Q97,Rollover!$K$13,Rollover!$X$13,Rollover!$AK$13)))*12+MONTH(Q$6)-MONTH(CHOOSE(Q97,Rollover!$K$13,Rollover!$X$13,Rollover!$AK$13)))</f>
        <v>0</v>
      </c>
      <c r="R98" s="114">
        <f>IF(OR(R97=0,R97=4),0,(YEAR(R$6)-YEAR(CHOOSE(R97,Rollover!$K$13,Rollover!$X$13,Rollover!$AK$13)))*12+MONTH(R$6)-MONTH(CHOOSE(R97,Rollover!$K$13,Rollover!$X$13,Rollover!$AK$13)))</f>
        <v>0</v>
      </c>
      <c r="S98" s="114">
        <f>IF(OR(S97=0,S97=4),0,(YEAR(S$6)-YEAR(CHOOSE(S97,Rollover!$K$13,Rollover!$X$13,Rollover!$AK$13)))*12+MONTH(S$6)-MONTH(CHOOSE(S97,Rollover!$K$13,Rollover!$X$13,Rollover!$AK$13)))</f>
        <v>0</v>
      </c>
      <c r="T98" s="114">
        <f>IF(OR(T97=0,T97=4),0,(YEAR(T$6)-YEAR(CHOOSE(T97,Rollover!$K$13,Rollover!$X$13,Rollover!$AK$13)))*12+MONTH(T$6)-MONTH(CHOOSE(T97,Rollover!$K$13,Rollover!$X$13,Rollover!$AK$13)))</f>
        <v>0</v>
      </c>
      <c r="U98" s="114">
        <f>IF(OR(U97=0,U97=4),0,(YEAR(U$6)-YEAR(CHOOSE(U97,Rollover!$K$13,Rollover!$X$13,Rollover!$AK$13)))*12+MONTH(U$6)-MONTH(CHOOSE(U97,Rollover!$K$13,Rollover!$X$13,Rollover!$AK$13)))</f>
        <v>0</v>
      </c>
      <c r="V98" s="114">
        <f>IF(OR(V97=0,V97=4),0,(YEAR(V$6)-YEAR(CHOOSE(V97,Rollover!$K$13,Rollover!$X$13,Rollover!$AK$13)))*12+MONTH(V$6)-MONTH(CHOOSE(V97,Rollover!$K$13,Rollover!$X$13,Rollover!$AK$13)))</f>
        <v>0</v>
      </c>
      <c r="W98" s="114">
        <f>IF(OR(W97=0,W97=4),0,(YEAR(W$6)-YEAR(CHOOSE(W97,Rollover!$K$13,Rollover!$X$13,Rollover!$AK$13)))*12+MONTH(W$6)-MONTH(CHOOSE(W97,Rollover!$K$13,Rollover!$X$13,Rollover!$AK$13)))</f>
        <v>0</v>
      </c>
      <c r="X98" s="114">
        <f>IF(OR(X97=0,X97=4),0,(YEAR(X$6)-YEAR(CHOOSE(X97,Rollover!$K$13,Rollover!$X$13,Rollover!$AK$13)))*12+MONTH(X$6)-MONTH(CHOOSE(X97,Rollover!$K$13,Rollover!$X$13,Rollover!$AK$13)))</f>
        <v>0</v>
      </c>
      <c r="Y98" s="114">
        <f>IF(OR(Y97=0,Y97=4),0,(YEAR(Y$6)-YEAR(CHOOSE(Y97,Rollover!$K$13,Rollover!$X$13,Rollover!$AK$13)))*12+MONTH(Y$6)-MONTH(CHOOSE(Y97,Rollover!$K$13,Rollover!$X$13,Rollover!$AK$13)))</f>
        <v>0</v>
      </c>
      <c r="Z98" s="114">
        <f>IF(OR(Z97=0,Z97=4),0,(YEAR(Z$6)-YEAR(CHOOSE(Z97,Rollover!$K$13,Rollover!$X$13,Rollover!$AK$13)))*12+MONTH(Z$6)-MONTH(CHOOSE(Z97,Rollover!$K$13,Rollover!$X$13,Rollover!$AK$13)))</f>
        <v>0</v>
      </c>
      <c r="AA98" s="114">
        <f>IF(OR(AA97=0,AA97=4),0,(YEAR(AA$6)-YEAR(CHOOSE(AA97,Rollover!$K$13,Rollover!$X$13,Rollover!$AK$13)))*12+MONTH(AA$6)-MONTH(CHOOSE(AA97,Rollover!$K$13,Rollover!$X$13,Rollover!$AK$13)))</f>
        <v>0</v>
      </c>
      <c r="AB98" s="114">
        <f>IF(OR(AB97=0,AB97=4),0,(YEAR(AB$6)-YEAR(CHOOSE(AB97,Rollover!$K$13,Rollover!$X$13,Rollover!$AK$13)))*12+MONTH(AB$6)-MONTH(CHOOSE(AB97,Rollover!$K$13,Rollover!$X$13,Rollover!$AK$13)))</f>
        <v>0</v>
      </c>
      <c r="AC98" s="114">
        <f>IF(OR(AC97=0,AC97=4),0,(YEAR(AC$6)-YEAR(CHOOSE(AC97,Rollover!$K$13,Rollover!$X$13,Rollover!$AK$13)))*12+MONTH(AC$6)-MONTH(CHOOSE(AC97,Rollover!$K$13,Rollover!$X$13,Rollover!$AK$13)))</f>
        <v>0</v>
      </c>
      <c r="AD98" s="114">
        <f>IF(OR(AD97=0,AD97=4),0,(YEAR(AD$6)-YEAR(CHOOSE(AD97,Rollover!$K$13,Rollover!$X$13,Rollover!$AK$13)))*12+MONTH(AD$6)-MONTH(CHOOSE(AD97,Rollover!$K$13,Rollover!$X$13,Rollover!$AK$13)))</f>
        <v>-2</v>
      </c>
      <c r="AE98" s="114">
        <f>IF(OR(AE97=0,AE97=4),0,(YEAR(AE$6)-YEAR(CHOOSE(AE97,Rollover!$K$13,Rollover!$X$13,Rollover!$AK$13)))*12+MONTH(AE$6)-MONTH(CHOOSE(AE97,Rollover!$K$13,Rollover!$X$13,Rollover!$AK$13)))</f>
        <v>-1</v>
      </c>
      <c r="AF98" s="114">
        <f>IF(OR(AF97=0,AF97=4),0,(YEAR(AF$6)-YEAR(CHOOSE(AF97,Rollover!$K$13,Rollover!$X$13,Rollover!$AK$13)))*12+MONTH(AF$6)-MONTH(CHOOSE(AF97,Rollover!$K$13,Rollover!$X$13,Rollover!$AK$13)))</f>
        <v>0</v>
      </c>
      <c r="AG98" s="114">
        <f>IF(OR(AG97=0,AG97=4),0,(YEAR(AG$6)-YEAR(CHOOSE(AG97,Rollover!$K$13,Rollover!$X$13,Rollover!$AK$13)))*12+MONTH(AG$6)-MONTH(CHOOSE(AG97,Rollover!$K$13,Rollover!$X$13,Rollover!$AK$13)))</f>
        <v>1</v>
      </c>
      <c r="AH98" s="114">
        <f>IF(OR(AH97=0,AH97=4),0,(YEAR(AH$6)-YEAR(CHOOSE(AH97,Rollover!$K$13,Rollover!$X$13,Rollover!$AK$13)))*12+MONTH(AH$6)-MONTH(CHOOSE(AH97,Rollover!$K$13,Rollover!$X$13,Rollover!$AK$13)))</f>
        <v>2</v>
      </c>
      <c r="AI98" s="114">
        <f>IF(OR(AI97=0,AI97=4),0,(YEAR(AI$6)-YEAR(CHOOSE(AI97,Rollover!$K$13,Rollover!$X$13,Rollover!$AK$13)))*12+MONTH(AI$6)-MONTH(CHOOSE(AI97,Rollover!$K$13,Rollover!$X$13,Rollover!$AK$13)))</f>
        <v>3</v>
      </c>
      <c r="AJ98" s="114">
        <f>IF(OR(AJ97=0,AJ97=4),0,(YEAR(AJ$6)-YEAR(CHOOSE(AJ97,Rollover!$K$13,Rollover!$X$13,Rollover!$AK$13)))*12+MONTH(AJ$6)-MONTH(CHOOSE(AJ97,Rollover!$K$13,Rollover!$X$13,Rollover!$AK$13)))</f>
        <v>4</v>
      </c>
      <c r="AK98" s="114">
        <f>IF(OR(AK97=0,AK97=4),0,(YEAR(AK$6)-YEAR(CHOOSE(AK97,Rollover!$K$13,Rollover!$X$13,Rollover!$AK$13)))*12+MONTH(AK$6)-MONTH(CHOOSE(AK97,Rollover!$K$13,Rollover!$X$13,Rollover!$AK$13)))</f>
        <v>5</v>
      </c>
      <c r="AL98" s="114">
        <f>IF(OR(AL97=0,AL97=4),0,(YEAR(AL$6)-YEAR(CHOOSE(AL97,Rollover!$K$13,Rollover!$X$13,Rollover!$AK$13)))*12+MONTH(AL$6)-MONTH(CHOOSE(AL97,Rollover!$K$13,Rollover!$X$13,Rollover!$AK$13)))</f>
        <v>6</v>
      </c>
      <c r="AM98" s="114">
        <f>IF(OR(AM97=0,AM97=4),0,(YEAR(AM$6)-YEAR(CHOOSE(AM97,Rollover!$K$13,Rollover!$X$13,Rollover!$AK$13)))*12+MONTH(AM$6)-MONTH(CHOOSE(AM97,Rollover!$K$13,Rollover!$X$13,Rollover!$AK$13)))</f>
        <v>7</v>
      </c>
      <c r="AN98" s="114">
        <f>IF(OR(AN97=0,AN97=4),0,(YEAR(AN$6)-YEAR(CHOOSE(AN97,Rollover!$K$13,Rollover!$X$13,Rollover!$AK$13)))*12+MONTH(AN$6)-MONTH(CHOOSE(AN97,Rollover!$K$13,Rollover!$X$13,Rollover!$AK$13)))</f>
        <v>8</v>
      </c>
      <c r="AO98" s="114">
        <f>IF(OR(AO97=0,AO97=4),0,(YEAR(AO$6)-YEAR(CHOOSE(AO97,Rollover!$K$13,Rollover!$X$13,Rollover!$AK$13)))*12+MONTH(AO$6)-MONTH(CHOOSE(AO97,Rollover!$K$13,Rollover!$X$13,Rollover!$AK$13)))</f>
        <v>9</v>
      </c>
      <c r="AP98" s="114">
        <f>IF(OR(AP97=0,AP97=4),0,(YEAR(AP$6)-YEAR(CHOOSE(AP97,Rollover!$K$13,Rollover!$X$13,Rollover!$AK$13)))*12+MONTH(AP$6)-MONTH(CHOOSE(AP97,Rollover!$K$13,Rollover!$X$13,Rollover!$AK$13)))</f>
        <v>10</v>
      </c>
      <c r="AQ98" s="114">
        <f>IF(OR(AQ97=0,AQ97=4),0,(YEAR(AQ$6)-YEAR(CHOOSE(AQ97,Rollover!$K$13,Rollover!$X$13,Rollover!$AK$13)))*12+MONTH(AQ$6)-MONTH(CHOOSE(AQ97,Rollover!$K$13,Rollover!$X$13,Rollover!$AK$13)))</f>
        <v>11</v>
      </c>
      <c r="AR98" s="114">
        <f>IF(OR(AR97=0,AR97=4),0,(YEAR(AR$6)-YEAR(CHOOSE(AR97,Rollover!$K$13,Rollover!$X$13,Rollover!$AK$13)))*12+MONTH(AR$6)-MONTH(CHOOSE(AR97,Rollover!$K$13,Rollover!$X$13,Rollover!$AK$13)))</f>
        <v>12</v>
      </c>
      <c r="AS98" s="114">
        <f>IF(OR(AS97=0,AS97=4),0,(YEAR(AS$6)-YEAR(CHOOSE(AS97,Rollover!$K$13,Rollover!$X$13,Rollover!$AK$13)))*12+MONTH(AS$6)-MONTH(CHOOSE(AS97,Rollover!$K$13,Rollover!$X$13,Rollover!$AK$13)))</f>
        <v>13</v>
      </c>
      <c r="AT98" s="114">
        <f>IF(OR(AT97=0,AT97=4),0,(YEAR(AT$6)-YEAR(CHOOSE(AT97,Rollover!$K$13,Rollover!$X$13,Rollover!$AK$13)))*12+MONTH(AT$6)-MONTH(CHOOSE(AT97,Rollover!$K$13,Rollover!$X$13,Rollover!$AK$13)))</f>
        <v>14</v>
      </c>
      <c r="AU98" s="114">
        <f>IF(OR(AU97=0,AU97=4),0,(YEAR(AU$6)-YEAR(CHOOSE(AU97,Rollover!$K$13,Rollover!$X$13,Rollover!$AK$13)))*12+MONTH(AU$6)-MONTH(CHOOSE(AU97,Rollover!$K$13,Rollover!$X$13,Rollover!$AK$13)))</f>
        <v>15</v>
      </c>
      <c r="AV98" s="114">
        <f>IF(OR(AV97=0,AV97=4),0,(YEAR(AV$6)-YEAR(CHOOSE(AV97,Rollover!$K$13,Rollover!$X$13,Rollover!$AK$13)))*12+MONTH(AV$6)-MONTH(CHOOSE(AV97,Rollover!$K$13,Rollover!$X$13,Rollover!$AK$13)))</f>
        <v>16</v>
      </c>
      <c r="AW98" s="114">
        <f>IF(OR(AW97=0,AW97=4),0,(YEAR(AW$6)-YEAR(CHOOSE(AW97,Rollover!$K$13,Rollover!$X$13,Rollover!$AK$13)))*12+MONTH(AW$6)-MONTH(CHOOSE(AW97,Rollover!$K$13,Rollover!$X$13,Rollover!$AK$13)))</f>
        <v>17</v>
      </c>
      <c r="AX98" s="114">
        <f>IF(OR(AX97=0,AX97=4),0,(YEAR(AX$6)-YEAR(CHOOSE(AX97,Rollover!$K$13,Rollover!$X$13,Rollover!$AK$13)))*12+MONTH(AX$6)-MONTH(CHOOSE(AX97,Rollover!$K$13,Rollover!$X$13,Rollover!$AK$13)))</f>
        <v>18</v>
      </c>
      <c r="AY98" s="114">
        <f>IF(OR(AY97=0,AY97=4),0,(YEAR(AY$6)-YEAR(CHOOSE(AY97,Rollover!$K$13,Rollover!$X$13,Rollover!$AK$13)))*12+MONTH(AY$6)-MONTH(CHOOSE(AY97,Rollover!$K$13,Rollover!$X$13,Rollover!$AK$13)))</f>
        <v>19</v>
      </c>
      <c r="AZ98" s="114">
        <f>IF(OR(AZ97=0,AZ97=4),0,(YEAR(AZ$6)-YEAR(CHOOSE(AZ97,Rollover!$K$13,Rollover!$X$13,Rollover!$AK$13)))*12+MONTH(AZ$6)-MONTH(CHOOSE(AZ97,Rollover!$K$13,Rollover!$X$13,Rollover!$AK$13)))</f>
        <v>20</v>
      </c>
      <c r="BA98" s="114">
        <f>IF(OR(BA97=0,BA97=4),0,(YEAR(BA$6)-YEAR(CHOOSE(BA97,Rollover!$K$13,Rollover!$X$13,Rollover!$AK$13)))*12+MONTH(BA$6)-MONTH(CHOOSE(BA97,Rollover!$K$13,Rollover!$X$13,Rollover!$AK$13)))</f>
        <v>21</v>
      </c>
      <c r="BB98" s="114">
        <f>IF(OR(BB97=0,BB97=4),0,(YEAR(BB$6)-YEAR(CHOOSE(BB97,Rollover!$K$13,Rollover!$X$13,Rollover!$AK$13)))*12+MONTH(BB$6)-MONTH(CHOOSE(BB97,Rollover!$K$13,Rollover!$X$13,Rollover!$AK$13)))</f>
        <v>22</v>
      </c>
      <c r="BC98" s="114">
        <f>IF(OR(BC97=0,BC97=4),0,(YEAR(BC$6)-YEAR(CHOOSE(BC97,Rollover!$K$13,Rollover!$X$13,Rollover!$AK$13)))*12+MONTH(BC$6)-MONTH(CHOOSE(BC97,Rollover!$K$13,Rollover!$X$13,Rollover!$AK$13)))</f>
        <v>23</v>
      </c>
      <c r="BD98" s="114">
        <f>IF(OR(BD97=0,BD97=4),0,(YEAR(BD$6)-YEAR(CHOOSE(BD97,Rollover!$K$13,Rollover!$X$13,Rollover!$AK$13)))*12+MONTH(BD$6)-MONTH(CHOOSE(BD97,Rollover!$K$13,Rollover!$X$13,Rollover!$AK$13)))</f>
        <v>24</v>
      </c>
      <c r="BE98" s="114">
        <f>IF(OR(BE97=0,BE97=4),0,(YEAR(BE$6)-YEAR(CHOOSE(BE97,Rollover!$K$13,Rollover!$X$13,Rollover!$AK$13)))*12+MONTH(BE$6)-MONTH(CHOOSE(BE97,Rollover!$K$13,Rollover!$X$13,Rollover!$AK$13)))</f>
        <v>25</v>
      </c>
      <c r="BF98" s="114">
        <f>IF(OR(BF97=0,BF97=4),0,(YEAR(BF$6)-YEAR(CHOOSE(BF97,Rollover!$K$13,Rollover!$X$13,Rollover!$AK$13)))*12+MONTH(BF$6)-MONTH(CHOOSE(BF97,Rollover!$K$13,Rollover!$X$13,Rollover!$AK$13)))</f>
        <v>26</v>
      </c>
      <c r="BG98" s="114">
        <f>IF(OR(BG97=0,BG97=4),0,(YEAR(BG$6)-YEAR(CHOOSE(BG97,Rollover!$K$13,Rollover!$X$13,Rollover!$AK$13)))*12+MONTH(BG$6)-MONTH(CHOOSE(BG97,Rollover!$K$13,Rollover!$X$13,Rollover!$AK$13)))</f>
        <v>27</v>
      </c>
      <c r="BH98" s="114">
        <f>IF(OR(BH97=0,BH97=4),0,(YEAR(BH$6)-YEAR(CHOOSE(BH97,Rollover!$K$13,Rollover!$X$13,Rollover!$AK$13)))*12+MONTH(BH$6)-MONTH(CHOOSE(BH97,Rollover!$K$13,Rollover!$X$13,Rollover!$AK$13)))</f>
        <v>28</v>
      </c>
      <c r="BI98" s="114">
        <f>IF(OR(BI97=0,BI97=4),0,(YEAR(BI$6)-YEAR(CHOOSE(BI97,Rollover!$K$13,Rollover!$X$13,Rollover!$AK$13)))*12+MONTH(BI$6)-MONTH(CHOOSE(BI97,Rollover!$K$13,Rollover!$X$13,Rollover!$AK$13)))</f>
        <v>29</v>
      </c>
      <c r="BJ98" s="114">
        <f>IF(OR(BJ97=0,BJ97=4),0,(YEAR(BJ$6)-YEAR(CHOOSE(BJ97,Rollover!$K$13,Rollover!$X$13,Rollover!$AK$13)))*12+MONTH(BJ$6)-MONTH(CHOOSE(BJ97,Rollover!$K$13,Rollover!$X$13,Rollover!$AK$13)))</f>
        <v>30</v>
      </c>
      <c r="BK98" s="114">
        <f>IF(OR(BK97=0,BK97=4),0,(YEAR(BK$6)-YEAR(CHOOSE(BK97,Rollover!$K$13,Rollover!$X$13,Rollover!$AK$13)))*12+MONTH(BK$6)-MONTH(CHOOSE(BK97,Rollover!$K$13,Rollover!$X$13,Rollover!$AK$13)))</f>
        <v>31</v>
      </c>
      <c r="BL98" s="114">
        <f>IF(OR(BL97=0,BL97=4),0,(YEAR(BL$6)-YEAR(CHOOSE(BL97,Rollover!$K$13,Rollover!$X$13,Rollover!$AK$13)))*12+MONTH(BL$6)-MONTH(CHOOSE(BL97,Rollover!$K$13,Rollover!$X$13,Rollover!$AK$13)))</f>
        <v>32</v>
      </c>
      <c r="BM98" s="114">
        <f>IF(OR(BM97=0,BM97=4),0,(YEAR(BM$6)-YEAR(CHOOSE(BM97,Rollover!$K$13,Rollover!$X$13,Rollover!$AK$13)))*12+MONTH(BM$6)-MONTH(CHOOSE(BM97,Rollover!$K$13,Rollover!$X$13,Rollover!$AK$13)))</f>
        <v>33</v>
      </c>
      <c r="BN98" s="114">
        <f>IF(OR(BN97=0,BN97=4),0,(YEAR(BN$6)-YEAR(CHOOSE(BN97,Rollover!$K$13,Rollover!$X$13,Rollover!$AK$13)))*12+MONTH(BN$6)-MONTH(CHOOSE(BN97,Rollover!$K$13,Rollover!$X$13,Rollover!$AK$13)))</f>
        <v>34</v>
      </c>
      <c r="BO98" s="114">
        <f>IF(OR(BO97=0,BO97=4),0,(YEAR(BO$6)-YEAR(CHOOSE(BO97,Rollover!$K$13,Rollover!$X$13,Rollover!$AK$13)))*12+MONTH(BO$6)-MONTH(CHOOSE(BO97,Rollover!$K$13,Rollover!$X$13,Rollover!$AK$13)))</f>
        <v>35</v>
      </c>
      <c r="BP98" s="114">
        <f>IF(OR(BP97=0,BP97=4),0,(YEAR(BP$6)-YEAR(CHOOSE(BP97,Rollover!$K$13,Rollover!$X$13,Rollover!$AK$13)))*12+MONTH(BP$6)-MONTH(CHOOSE(BP97,Rollover!$K$13,Rollover!$X$13,Rollover!$AK$13)))</f>
        <v>36</v>
      </c>
      <c r="BQ98" s="114">
        <f>IF(OR(BQ97=0,BQ97=4),0,(YEAR(BQ$6)-YEAR(CHOOSE(BQ97,Rollover!$K$13,Rollover!$X$13,Rollover!$AK$13)))*12+MONTH(BQ$6)-MONTH(CHOOSE(BQ97,Rollover!$K$13,Rollover!$X$13,Rollover!$AK$13)))</f>
        <v>37</v>
      </c>
      <c r="BR98" s="114">
        <f>IF(OR(BR97=0,BR97=4),0,(YEAR(BR$6)-YEAR(CHOOSE(BR97,Rollover!$K$13,Rollover!$X$13,Rollover!$AK$13)))*12+MONTH(BR$6)-MONTH(CHOOSE(BR97,Rollover!$K$13,Rollover!$X$13,Rollover!$AK$13)))</f>
        <v>38</v>
      </c>
      <c r="BS98" s="114">
        <f>IF(OR(BS97=0,BS97=4),0,(YEAR(BS$6)-YEAR(CHOOSE(BS97,Rollover!$K$13,Rollover!$X$13,Rollover!$AK$13)))*12+MONTH(BS$6)-MONTH(CHOOSE(BS97,Rollover!$K$13,Rollover!$X$13,Rollover!$AK$13)))</f>
        <v>39</v>
      </c>
      <c r="BT98" s="114">
        <f>IF(OR(BT97=0,BT97=4),0,(YEAR(BT$6)-YEAR(CHOOSE(BT97,Rollover!$K$13,Rollover!$X$13,Rollover!$AK$13)))*12+MONTH(BT$6)-MONTH(CHOOSE(BT97,Rollover!$K$13,Rollover!$X$13,Rollover!$AK$13)))</f>
        <v>40</v>
      </c>
      <c r="BU98" s="114">
        <f>IF(OR(BU97=0,BU97=4),0,(YEAR(BU$6)-YEAR(CHOOSE(BU97,Rollover!$K$13,Rollover!$X$13,Rollover!$AK$13)))*12+MONTH(BU$6)-MONTH(CHOOSE(BU97,Rollover!$K$13,Rollover!$X$13,Rollover!$AK$13)))</f>
        <v>41</v>
      </c>
      <c r="BV98" s="114">
        <f>IF(OR(BV97=0,BV97=4),0,(YEAR(BV$6)-YEAR(CHOOSE(BV97,Rollover!$K$13,Rollover!$X$13,Rollover!$AK$13)))*12+MONTH(BV$6)-MONTH(CHOOSE(BV97,Rollover!$K$13,Rollover!$X$13,Rollover!$AK$13)))</f>
        <v>42</v>
      </c>
      <c r="BW98" s="114">
        <f>IF(OR(BW97=0,BW97=4),0,(YEAR(BW$6)-YEAR(CHOOSE(BW97,Rollover!$K$13,Rollover!$X$13,Rollover!$AK$13)))*12+MONTH(BW$6)-MONTH(CHOOSE(BW97,Rollover!$K$13,Rollover!$X$13,Rollover!$AK$13)))</f>
        <v>43</v>
      </c>
      <c r="BX98" s="114">
        <f>IF(OR(BX97=0,BX97=4),0,(YEAR(BX$6)-YEAR(CHOOSE(BX97,Rollover!$K$13,Rollover!$X$13,Rollover!$AK$13)))*12+MONTH(BX$6)-MONTH(CHOOSE(BX97,Rollover!$K$13,Rollover!$X$13,Rollover!$AK$13)))</f>
        <v>44</v>
      </c>
      <c r="BY98" s="114">
        <f>IF(OR(BY97=0,BY97=4),0,(YEAR(BY$6)-YEAR(CHOOSE(BY97,Rollover!$K$13,Rollover!$X$13,Rollover!$AK$13)))*12+MONTH(BY$6)-MONTH(CHOOSE(BY97,Rollover!$K$13,Rollover!$X$13,Rollover!$AK$13)))</f>
        <v>45</v>
      </c>
      <c r="BZ98" s="114">
        <f>IF(OR(BZ97=0,BZ97=4),0,(YEAR(BZ$6)-YEAR(CHOOSE(BZ97,Rollover!$K$13,Rollover!$X$13,Rollover!$AK$13)))*12+MONTH(BZ$6)-MONTH(CHOOSE(BZ97,Rollover!$K$13,Rollover!$X$13,Rollover!$AK$13)))</f>
        <v>46</v>
      </c>
      <c r="CA98" s="114">
        <f>IF(OR(CA97=0,CA97=4),0,(YEAR(CA$6)-YEAR(CHOOSE(CA97,Rollover!$K$13,Rollover!$X$13,Rollover!$AK$13)))*12+MONTH(CA$6)-MONTH(CHOOSE(CA97,Rollover!$K$13,Rollover!$X$13,Rollover!$AK$13)))</f>
        <v>47</v>
      </c>
      <c r="CB98" s="114">
        <f>IF(OR(CB97=0,CB97=4),0,(YEAR(CB$6)-YEAR(CHOOSE(CB97,Rollover!$K$13,Rollover!$X$13,Rollover!$AK$13)))*12+MONTH(CB$6)-MONTH(CHOOSE(CB97,Rollover!$K$13,Rollover!$X$13,Rollover!$AK$13)))</f>
        <v>48</v>
      </c>
      <c r="CC98" s="114">
        <f>IF(OR(CC97=0,CC97=4),0,(YEAR(CC$6)-YEAR(CHOOSE(CC97,Rollover!$K$13,Rollover!$X$13,Rollover!$AK$13)))*12+MONTH(CC$6)-MONTH(CHOOSE(CC97,Rollover!$K$13,Rollover!$X$13,Rollover!$AK$13)))</f>
        <v>49</v>
      </c>
      <c r="CD98" s="114">
        <f>IF(OR(CD97=0,CD97=4),0,(YEAR(CD$6)-YEAR(CHOOSE(CD97,Rollover!$K$13,Rollover!$X$13,Rollover!$AK$13)))*12+MONTH(CD$6)-MONTH(CHOOSE(CD97,Rollover!$K$13,Rollover!$X$13,Rollover!$AK$13)))</f>
        <v>50</v>
      </c>
      <c r="CE98" s="114">
        <f>IF(OR(CE97=0,CE97=4),0,(YEAR(CE$6)-YEAR(CHOOSE(CE97,Rollover!$K$13,Rollover!$X$13,Rollover!$AK$13)))*12+MONTH(CE$6)-MONTH(CHOOSE(CE97,Rollover!$K$13,Rollover!$X$13,Rollover!$AK$13)))</f>
        <v>51</v>
      </c>
      <c r="CF98" s="114">
        <f>IF(OR(CF97=0,CF97=4),0,(YEAR(CF$6)-YEAR(CHOOSE(CF97,Rollover!$K$13,Rollover!$X$13,Rollover!$AK$13)))*12+MONTH(CF$6)-MONTH(CHOOSE(CF97,Rollover!$K$13,Rollover!$X$13,Rollover!$AK$13)))</f>
        <v>52</v>
      </c>
      <c r="CG98" s="114">
        <f>IF(OR(CG97=0,CG97=4),0,(YEAR(CG$6)-YEAR(CHOOSE(CG97,Rollover!$K$13,Rollover!$X$13,Rollover!$AK$13)))*12+MONTH(CG$6)-MONTH(CHOOSE(CG97,Rollover!$K$13,Rollover!$X$13,Rollover!$AK$13)))</f>
        <v>53</v>
      </c>
      <c r="CH98" s="114">
        <f>IF(OR(CH97=0,CH97=4),0,(YEAR(CH$6)-YEAR(CHOOSE(CH97,Rollover!$K$13,Rollover!$X$13,Rollover!$AK$13)))*12+MONTH(CH$6)-MONTH(CHOOSE(CH97,Rollover!$K$13,Rollover!$X$13,Rollover!$AK$13)))</f>
        <v>54</v>
      </c>
      <c r="CI98" s="114">
        <f>IF(OR(CI97=0,CI97=4),0,(YEAR(CI$6)-YEAR(CHOOSE(CI97,Rollover!$K$13,Rollover!$X$13,Rollover!$AK$13)))*12+MONTH(CI$6)-MONTH(CHOOSE(CI97,Rollover!$K$13,Rollover!$X$13,Rollover!$AK$13)))</f>
        <v>55</v>
      </c>
      <c r="CJ98" s="114">
        <f>IF(OR(CJ97=0,CJ97=4),0,(YEAR(CJ$6)-YEAR(CHOOSE(CJ97,Rollover!$K$13,Rollover!$X$13,Rollover!$AK$13)))*12+MONTH(CJ$6)-MONTH(CHOOSE(CJ97,Rollover!$K$13,Rollover!$X$13,Rollover!$AK$13)))</f>
        <v>56</v>
      </c>
      <c r="CK98" s="114">
        <f>IF(OR(CK97=0,CK97=4),0,(YEAR(CK$6)-YEAR(CHOOSE(CK97,Rollover!$K$13,Rollover!$X$13,Rollover!$AK$13)))*12+MONTH(CK$6)-MONTH(CHOOSE(CK97,Rollover!$K$13,Rollover!$X$13,Rollover!$AK$13)))</f>
        <v>57</v>
      </c>
      <c r="CL98" s="114">
        <f>IF(OR(CL97=0,CL97=4),0,(YEAR(CL$6)-YEAR(CHOOSE(CL97,Rollover!$K$13,Rollover!$X$13,Rollover!$AK$13)))*12+MONTH(CL$6)-MONTH(CHOOSE(CL97,Rollover!$K$13,Rollover!$X$13,Rollover!$AK$13)))</f>
        <v>58</v>
      </c>
      <c r="CM98" s="114">
        <f>IF(OR(CM97=0,CM97=4),0,(YEAR(CM$6)-YEAR(CHOOSE(CM97,Rollover!$K$13,Rollover!$X$13,Rollover!$AK$13)))*12+MONTH(CM$6)-MONTH(CHOOSE(CM97,Rollover!$K$13,Rollover!$X$13,Rollover!$AK$13)))</f>
        <v>59</v>
      </c>
      <c r="CN98" s="114">
        <f>IF(OR(CN97=0,CN97=4),0,(YEAR(CN$6)-YEAR(CHOOSE(CN97,Rollover!$K$13,Rollover!$X$13,Rollover!$AK$13)))*12+MONTH(CN$6)-MONTH(CHOOSE(CN97,Rollover!$K$13,Rollover!$X$13,Rollover!$AK$13)))</f>
        <v>-2</v>
      </c>
      <c r="CO98" s="114">
        <f>IF(OR(CO97=0,CO97=4),0,(YEAR(CO$6)-YEAR(CHOOSE(CO97,Rollover!$K$13,Rollover!$X$13,Rollover!$AK$13)))*12+MONTH(CO$6)-MONTH(CHOOSE(CO97,Rollover!$K$13,Rollover!$X$13,Rollover!$AK$13)))</f>
        <v>-1</v>
      </c>
      <c r="CP98" s="114">
        <f>IF(OR(CP97=0,CP97=4),0,(YEAR(CP$6)-YEAR(CHOOSE(CP97,Rollover!$K$13,Rollover!$X$13,Rollover!$AK$13)))*12+MONTH(CP$6)-MONTH(CHOOSE(CP97,Rollover!$K$13,Rollover!$X$13,Rollover!$AK$13)))</f>
        <v>0</v>
      </c>
      <c r="CQ98" s="114">
        <f>IF(OR(CQ97=0,CQ97=4),0,(YEAR(CQ$6)-YEAR(CHOOSE(CQ97,Rollover!$K$13,Rollover!$X$13,Rollover!$AK$13)))*12+MONTH(CQ$6)-MONTH(CHOOSE(CQ97,Rollover!$K$13,Rollover!$X$13,Rollover!$AK$13)))</f>
        <v>1</v>
      </c>
      <c r="CR98" s="114">
        <f>IF(OR(CR97=0,CR97=4),0,(YEAR(CR$6)-YEAR(CHOOSE(CR97,Rollover!$K$13,Rollover!$X$13,Rollover!$AK$13)))*12+MONTH(CR$6)-MONTH(CHOOSE(CR97,Rollover!$K$13,Rollover!$X$13,Rollover!$AK$13)))</f>
        <v>2</v>
      </c>
      <c r="CS98" s="114">
        <f>IF(OR(CS97=0,CS97=4),0,(YEAR(CS$6)-YEAR(CHOOSE(CS97,Rollover!$K$13,Rollover!$X$13,Rollover!$AK$13)))*12+MONTH(CS$6)-MONTH(CHOOSE(CS97,Rollover!$K$13,Rollover!$X$13,Rollover!$AK$13)))</f>
        <v>3</v>
      </c>
      <c r="CT98" s="114">
        <f>IF(OR(CT97=0,CT97=4),0,(YEAR(CT$6)-YEAR(CHOOSE(CT97,Rollover!$K$13,Rollover!$X$13,Rollover!$AK$13)))*12+MONTH(CT$6)-MONTH(CHOOSE(CT97,Rollover!$K$13,Rollover!$X$13,Rollover!$AK$13)))</f>
        <v>4</v>
      </c>
      <c r="CU98" s="114">
        <f>IF(OR(CU97=0,CU97=4),0,(YEAR(CU$6)-YEAR(CHOOSE(CU97,Rollover!$K$13,Rollover!$X$13,Rollover!$AK$13)))*12+MONTH(CU$6)-MONTH(CHOOSE(CU97,Rollover!$K$13,Rollover!$X$13,Rollover!$AK$13)))</f>
        <v>5</v>
      </c>
      <c r="CV98" s="114">
        <f>IF(OR(CV97=0,CV97=4),0,(YEAR(CV$6)-YEAR(CHOOSE(CV97,Rollover!$K$13,Rollover!$X$13,Rollover!$AK$13)))*12+MONTH(CV$6)-MONTH(CHOOSE(CV97,Rollover!$K$13,Rollover!$X$13,Rollover!$AK$13)))</f>
        <v>6</v>
      </c>
      <c r="CW98" s="114">
        <f>IF(OR(CW97=0,CW97=4),0,(YEAR(CW$6)-YEAR(CHOOSE(CW97,Rollover!$K$13,Rollover!$X$13,Rollover!$AK$13)))*12+MONTH(CW$6)-MONTH(CHOOSE(CW97,Rollover!$K$13,Rollover!$X$13,Rollover!$AK$13)))</f>
        <v>7</v>
      </c>
      <c r="CX98" s="114">
        <f>IF(OR(CX97=0,CX97=4),0,(YEAR(CX$6)-YEAR(CHOOSE(CX97,Rollover!$K$13,Rollover!$X$13,Rollover!$AK$13)))*12+MONTH(CX$6)-MONTH(CHOOSE(CX97,Rollover!$K$13,Rollover!$X$13,Rollover!$AK$13)))</f>
        <v>8</v>
      </c>
      <c r="CY98" s="114">
        <f>IF(OR(CY97=0,CY97=4),0,(YEAR(CY$6)-YEAR(CHOOSE(CY97,Rollover!$K$13,Rollover!$X$13,Rollover!$AK$13)))*12+MONTH(CY$6)-MONTH(CHOOSE(CY97,Rollover!$K$13,Rollover!$X$13,Rollover!$AK$13)))</f>
        <v>9</v>
      </c>
      <c r="CZ98" s="114">
        <f>IF(OR(CZ97=0,CZ97=4),0,(YEAR(CZ$6)-YEAR(CHOOSE(CZ97,Rollover!$K$13,Rollover!$X$13,Rollover!$AK$13)))*12+MONTH(CZ$6)-MONTH(CHOOSE(CZ97,Rollover!$K$13,Rollover!$X$13,Rollover!$AK$13)))</f>
        <v>10</v>
      </c>
      <c r="DA98" s="114">
        <f>IF(OR(DA97=0,DA97=4),0,(YEAR(DA$6)-YEAR(CHOOSE(DA97,Rollover!$K$13,Rollover!$X$13,Rollover!$AK$13)))*12+MONTH(DA$6)-MONTH(CHOOSE(DA97,Rollover!$K$13,Rollover!$X$13,Rollover!$AK$13)))</f>
        <v>11</v>
      </c>
      <c r="DB98" s="114">
        <f>IF(OR(DB97=0,DB97=4),0,(YEAR(DB$6)-YEAR(CHOOSE(DB97,Rollover!$K$13,Rollover!$X$13,Rollover!$AK$13)))*12+MONTH(DB$6)-MONTH(CHOOSE(DB97,Rollover!$K$13,Rollover!$X$13,Rollover!$AK$13)))</f>
        <v>12</v>
      </c>
      <c r="DC98" s="114">
        <f>IF(OR(DC97=0,DC97=4),0,(YEAR(DC$6)-YEAR(CHOOSE(DC97,Rollover!$K$13,Rollover!$X$13,Rollover!$AK$13)))*12+MONTH(DC$6)-MONTH(CHOOSE(DC97,Rollover!$K$13,Rollover!$X$13,Rollover!$AK$13)))</f>
        <v>13</v>
      </c>
      <c r="DD98" s="114">
        <f>IF(OR(DD97=0,DD97=4),0,(YEAR(DD$6)-YEAR(CHOOSE(DD97,Rollover!$K$13,Rollover!$X$13,Rollover!$AK$13)))*12+MONTH(DD$6)-MONTH(CHOOSE(DD97,Rollover!$K$13,Rollover!$X$13,Rollover!$AK$13)))</f>
        <v>14</v>
      </c>
      <c r="DE98" s="114">
        <f>IF(OR(DE97=0,DE97=4),0,(YEAR(DE$6)-YEAR(CHOOSE(DE97,Rollover!$K$13,Rollover!$X$13,Rollover!$AK$13)))*12+MONTH(DE$6)-MONTH(CHOOSE(DE97,Rollover!$K$13,Rollover!$X$13,Rollover!$AK$13)))</f>
        <v>15</v>
      </c>
      <c r="DF98" s="114">
        <f>IF(OR(DF97=0,DF97=4),0,(YEAR(DF$6)-YEAR(CHOOSE(DF97,Rollover!$K$13,Rollover!$X$13,Rollover!$AK$13)))*12+MONTH(DF$6)-MONTH(CHOOSE(DF97,Rollover!$K$13,Rollover!$X$13,Rollover!$AK$13)))</f>
        <v>16</v>
      </c>
      <c r="DG98" s="114">
        <f>IF(OR(DG97=0,DG97=4),0,(YEAR(DG$6)-YEAR(CHOOSE(DG97,Rollover!$K$13,Rollover!$X$13,Rollover!$AK$13)))*12+MONTH(DG$6)-MONTH(CHOOSE(DG97,Rollover!$K$13,Rollover!$X$13,Rollover!$AK$13)))</f>
        <v>17</v>
      </c>
      <c r="DH98" s="114">
        <f>IF(OR(DH97=0,DH97=4),0,(YEAR(DH$6)-YEAR(CHOOSE(DH97,Rollover!$K$13,Rollover!$X$13,Rollover!$AK$13)))*12+MONTH(DH$6)-MONTH(CHOOSE(DH97,Rollover!$K$13,Rollover!$X$13,Rollover!$AK$13)))</f>
        <v>18</v>
      </c>
      <c r="DI98" s="114">
        <f>IF(OR(DI97=0,DI97=4),0,(YEAR(DI$6)-YEAR(CHOOSE(DI97,Rollover!$K$13,Rollover!$X$13,Rollover!$AK$13)))*12+MONTH(DI$6)-MONTH(CHOOSE(DI97,Rollover!$K$13,Rollover!$X$13,Rollover!$AK$13)))</f>
        <v>19</v>
      </c>
      <c r="DJ98" s="114">
        <f>IF(OR(DJ97=0,DJ97=4),0,(YEAR(DJ$6)-YEAR(CHOOSE(DJ97,Rollover!$K$13,Rollover!$X$13,Rollover!$AK$13)))*12+MONTH(DJ$6)-MONTH(CHOOSE(DJ97,Rollover!$K$13,Rollover!$X$13,Rollover!$AK$13)))</f>
        <v>20</v>
      </c>
      <c r="DK98" s="114">
        <f>IF(OR(DK97=0,DK97=4),0,(YEAR(DK$6)-YEAR(CHOOSE(DK97,Rollover!$K$13,Rollover!$X$13,Rollover!$AK$13)))*12+MONTH(DK$6)-MONTH(CHOOSE(DK97,Rollover!$K$13,Rollover!$X$13,Rollover!$AK$13)))</f>
        <v>21</v>
      </c>
      <c r="DL98" s="114">
        <f>IF(OR(DL97=0,DL97=4),0,(YEAR(DL$6)-YEAR(CHOOSE(DL97,Rollover!$K$13,Rollover!$X$13,Rollover!$AK$13)))*12+MONTH(DL$6)-MONTH(CHOOSE(DL97,Rollover!$K$13,Rollover!$X$13,Rollover!$AK$13)))</f>
        <v>22</v>
      </c>
      <c r="DM98" s="114">
        <f>IF(OR(DM97=0,DM97=4),0,(YEAR(DM$6)-YEAR(CHOOSE(DM97,Rollover!$K$13,Rollover!$X$13,Rollover!$AK$13)))*12+MONTH(DM$6)-MONTH(CHOOSE(DM97,Rollover!$K$13,Rollover!$X$13,Rollover!$AK$13)))</f>
        <v>23</v>
      </c>
      <c r="DN98" s="114">
        <f>IF(OR(DN97=0,DN97=4),0,(YEAR(DN$6)-YEAR(CHOOSE(DN97,Rollover!$K$13,Rollover!$X$13,Rollover!$AK$13)))*12+MONTH(DN$6)-MONTH(CHOOSE(DN97,Rollover!$K$13,Rollover!$X$13,Rollover!$AK$13)))</f>
        <v>24</v>
      </c>
      <c r="DO98" s="114">
        <f>IF(OR(DO97=0,DO97=4),0,(YEAR(DO$6)-YEAR(CHOOSE(DO97,Rollover!$K$13,Rollover!$X$13,Rollover!$AK$13)))*12+MONTH(DO$6)-MONTH(CHOOSE(DO97,Rollover!$K$13,Rollover!$X$13,Rollover!$AK$13)))</f>
        <v>25</v>
      </c>
      <c r="DP98" s="114">
        <f>IF(OR(DP97=0,DP97=4),0,(YEAR(DP$6)-YEAR(CHOOSE(DP97,Rollover!$K$13,Rollover!$X$13,Rollover!$AK$13)))*12+MONTH(DP$6)-MONTH(CHOOSE(DP97,Rollover!$K$13,Rollover!$X$13,Rollover!$AK$13)))</f>
        <v>26</v>
      </c>
      <c r="DQ98" s="114">
        <f>IF(OR(DQ97=0,DQ97=4),0,(YEAR(DQ$6)-YEAR(CHOOSE(DQ97,Rollover!$K$13,Rollover!$X$13,Rollover!$AK$13)))*12+MONTH(DQ$6)-MONTH(CHOOSE(DQ97,Rollover!$K$13,Rollover!$X$13,Rollover!$AK$13)))</f>
        <v>27</v>
      </c>
      <c r="DR98" s="114">
        <f>IF(OR(DR97=0,DR97=4),0,(YEAR(DR$6)-YEAR(CHOOSE(DR97,Rollover!$K$13,Rollover!$X$13,Rollover!$AK$13)))*12+MONTH(DR$6)-MONTH(CHOOSE(DR97,Rollover!$K$13,Rollover!$X$13,Rollover!$AK$13)))</f>
        <v>28</v>
      </c>
      <c r="DS98" s="114">
        <f>IF(OR(DS97=0,DS97=4),0,(YEAR(DS$6)-YEAR(CHOOSE(DS97,Rollover!$K$13,Rollover!$X$13,Rollover!$AK$13)))*12+MONTH(DS$6)-MONTH(CHOOSE(DS97,Rollover!$K$13,Rollover!$X$13,Rollover!$AK$13)))</f>
        <v>29</v>
      </c>
      <c r="DT98" s="114">
        <f>IF(OR(DT97=0,DT97=4),0,(YEAR(DT$6)-YEAR(CHOOSE(DT97,Rollover!$K$13,Rollover!$X$13,Rollover!$AK$13)))*12+MONTH(DT$6)-MONTH(CHOOSE(DT97,Rollover!$K$13,Rollover!$X$13,Rollover!$AK$13)))</f>
        <v>30</v>
      </c>
      <c r="DU98" s="114">
        <f>IF(OR(DU97=0,DU97=4),0,(YEAR(DU$6)-YEAR(CHOOSE(DU97,Rollover!$K$13,Rollover!$X$13,Rollover!$AK$13)))*12+MONTH(DU$6)-MONTH(CHOOSE(DU97,Rollover!$K$13,Rollover!$X$13,Rollover!$AK$13)))</f>
        <v>31</v>
      </c>
      <c r="DV98" s="114">
        <f>IF(OR(DV97=0,DV97=4),0,(YEAR(DV$6)-YEAR(CHOOSE(DV97,Rollover!$K$13,Rollover!$X$13,Rollover!$AK$13)))*12+MONTH(DV$6)-MONTH(CHOOSE(DV97,Rollover!$K$13,Rollover!$X$13,Rollover!$AK$13)))</f>
        <v>32</v>
      </c>
      <c r="DW98" s="114">
        <f>IF(OR(DW97=0,DW97=4),0,(YEAR(DW$6)-YEAR(CHOOSE(DW97,Rollover!$K$13,Rollover!$X$13,Rollover!$AK$13)))*12+MONTH(DW$6)-MONTH(CHOOSE(DW97,Rollover!$K$13,Rollover!$X$13,Rollover!$AK$13)))</f>
        <v>33</v>
      </c>
      <c r="DX98" s="114">
        <f>IF(OR(DX97=0,DX97=4),0,(YEAR(DX$6)-YEAR(CHOOSE(DX97,Rollover!$K$13,Rollover!$X$13,Rollover!$AK$13)))*12+MONTH(DX$6)-MONTH(CHOOSE(DX97,Rollover!$K$13,Rollover!$X$13,Rollover!$AK$13)))</f>
        <v>34</v>
      </c>
      <c r="DY98" s="114">
        <f>IF(OR(DY97=0,DY97=4),0,(YEAR(DY$6)-YEAR(CHOOSE(DY97,Rollover!$K$13,Rollover!$X$13,Rollover!$AK$13)))*12+MONTH(DY$6)-MONTH(CHOOSE(DY97,Rollover!$K$13,Rollover!$X$13,Rollover!$AK$13)))</f>
        <v>35</v>
      </c>
      <c r="DZ98" s="114">
        <f>IF(OR(DZ97=0,DZ97=4),0,(YEAR(DZ$6)-YEAR(CHOOSE(DZ97,Rollover!$K$13,Rollover!$X$13,Rollover!$AK$13)))*12+MONTH(DZ$6)-MONTH(CHOOSE(DZ97,Rollover!$K$13,Rollover!$X$13,Rollover!$AK$13)))</f>
        <v>36</v>
      </c>
      <c r="EA98" s="114">
        <f>IF(OR(EA97=0,EA97=4),0,(YEAR(EA$6)-YEAR(CHOOSE(EA97,Rollover!$K$13,Rollover!$X$13,Rollover!$AK$13)))*12+MONTH(EA$6)-MONTH(CHOOSE(EA97,Rollover!$K$13,Rollover!$X$13,Rollover!$AK$13)))</f>
        <v>37</v>
      </c>
      <c r="EB98" s="114">
        <f>IF(OR(EB97=0,EB97=4),0,(YEAR(EB$6)-YEAR(CHOOSE(EB97,Rollover!$K$13,Rollover!$X$13,Rollover!$AK$13)))*12+MONTH(EB$6)-MONTH(CHOOSE(EB97,Rollover!$K$13,Rollover!$X$13,Rollover!$AK$13)))</f>
        <v>38</v>
      </c>
      <c r="EC98" s="114">
        <f>IF(OR(EC97=0,EC97=4),0,(YEAR(EC$6)-YEAR(CHOOSE(EC97,Rollover!$K$13,Rollover!$X$13,Rollover!$AK$13)))*12+MONTH(EC$6)-MONTH(CHOOSE(EC97,Rollover!$K$13,Rollover!$X$13,Rollover!$AK$13)))</f>
        <v>39</v>
      </c>
      <c r="ED98" s="114">
        <f>IF(OR(ED97=0,ED97=4),0,(YEAR(ED$6)-YEAR(CHOOSE(ED97,Rollover!$K$13,Rollover!$X$13,Rollover!$AK$13)))*12+MONTH(ED$6)-MONTH(CHOOSE(ED97,Rollover!$K$13,Rollover!$X$13,Rollover!$AK$13)))</f>
        <v>40</v>
      </c>
      <c r="EE98" s="114">
        <f>IF(OR(EE97=0,EE97=4),0,(YEAR(EE$6)-YEAR(CHOOSE(EE97,Rollover!$K$13,Rollover!$X$13,Rollover!$AK$13)))*12+MONTH(EE$6)-MONTH(CHOOSE(EE97,Rollover!$K$13,Rollover!$X$13,Rollover!$AK$13)))</f>
        <v>41</v>
      </c>
      <c r="EF98" s="114">
        <f>IF(OR(EF97=0,EF97=4),0,(YEAR(EF$6)-YEAR(CHOOSE(EF97,Rollover!$K$13,Rollover!$X$13,Rollover!$AK$13)))*12+MONTH(EF$6)-MONTH(CHOOSE(EF97,Rollover!$K$13,Rollover!$X$13,Rollover!$AK$13)))</f>
        <v>42</v>
      </c>
      <c r="EG98" s="114">
        <f>IF(OR(EG97=0,EG97=4),0,(YEAR(EG$6)-YEAR(CHOOSE(EG97,Rollover!$K$13,Rollover!$X$13,Rollover!$AK$13)))*12+MONTH(EG$6)-MONTH(CHOOSE(EG97,Rollover!$K$13,Rollover!$X$13,Rollover!$AK$13)))</f>
        <v>43</v>
      </c>
      <c r="EH98" s="114">
        <f>IF(OR(EH97=0,EH97=4),0,(YEAR(EH$6)-YEAR(CHOOSE(EH97,Rollover!$K$13,Rollover!$X$13,Rollover!$AK$13)))*12+MONTH(EH$6)-MONTH(CHOOSE(EH97,Rollover!$K$13,Rollover!$X$13,Rollover!$AK$13)))</f>
        <v>44</v>
      </c>
      <c r="EI98" s="114">
        <f>IF(OR(EI97=0,EI97=4),0,(YEAR(EI$6)-YEAR(CHOOSE(EI97,Rollover!$K$13,Rollover!$X$13,Rollover!$AK$13)))*12+MONTH(EI$6)-MONTH(CHOOSE(EI97,Rollover!$K$13,Rollover!$X$13,Rollover!$AK$13)))</f>
        <v>45</v>
      </c>
    </row>
    <row r="99">
      <c r="B99" t="s" s="23">
        <v>392</v>
      </c>
      <c r="C99" t="s" s="118">
        <v>19</v>
      </c>
      <c r="D99" t="s" s="118">
        <v>429</v>
      </c>
      <c r="H99" s="115">
        <f>IF(OR(H97=0,H97=4),0,CHOOSE(H97,Rollover!$I$13,Rollover!$V$13,Rollover!$AI$13)*CHOOSE(H97,Rollover!$O$13,Rollover!$AB$13,Rollover!$AO$13)*(1+CHOOSE(H97,Rollover!$P$13,Rollover!$AC$13,Rollover!$AP$13))^(INT(MAX(0,H98)/12))+(1-CHOOSE(H97,Rollover!$I$13,Rollover!$V$13,Rollover!$AI$13))*CHOOSE(H97,Rollover!$N$13,Rollover!$AA$13,Rollover!$AN$13)*(1+Assumptions!$C$25)^(INT(MAX(0,H98)/12)))</f>
        <v>0</v>
      </c>
      <c r="I99" s="115">
        <f>IF(OR(I97=0,I97=4),0,CHOOSE(I97,Rollover!$I$13,Rollover!$V$13,Rollover!$AI$13)*CHOOSE(I97,Rollover!$O$13,Rollover!$AB$13,Rollover!$AO$13)*(1+CHOOSE(I97,Rollover!$P$13,Rollover!$AC$13,Rollover!$AP$13))^(INT(MAX(0,I98)/12))+(1-CHOOSE(I97,Rollover!$I$13,Rollover!$V$13,Rollover!$AI$13))*CHOOSE(I97,Rollover!$N$13,Rollover!$AA$13,Rollover!$AN$13)*(1+Assumptions!$C$25)^(INT(MAX(0,I98)/12)))</f>
        <v>0</v>
      </c>
      <c r="J99" s="115">
        <f>IF(OR(J97=0,J97=4),0,CHOOSE(J97,Rollover!$I$13,Rollover!$V$13,Rollover!$AI$13)*CHOOSE(J97,Rollover!$O$13,Rollover!$AB$13,Rollover!$AO$13)*(1+CHOOSE(J97,Rollover!$P$13,Rollover!$AC$13,Rollover!$AP$13))^(INT(MAX(0,J98)/12))+(1-CHOOSE(J97,Rollover!$I$13,Rollover!$V$13,Rollover!$AI$13))*CHOOSE(J97,Rollover!$N$13,Rollover!$AA$13,Rollover!$AN$13)*(1+Assumptions!$C$25)^(INT(MAX(0,J98)/12)))</f>
        <v>0</v>
      </c>
      <c r="K99" s="115">
        <f>IF(OR(K97=0,K97=4),0,CHOOSE(K97,Rollover!$I$13,Rollover!$V$13,Rollover!$AI$13)*CHOOSE(K97,Rollover!$O$13,Rollover!$AB$13,Rollover!$AO$13)*(1+CHOOSE(K97,Rollover!$P$13,Rollover!$AC$13,Rollover!$AP$13))^(INT(MAX(0,K98)/12))+(1-CHOOSE(K97,Rollover!$I$13,Rollover!$V$13,Rollover!$AI$13))*CHOOSE(K97,Rollover!$N$13,Rollover!$AA$13,Rollover!$AN$13)*(1+Assumptions!$C$25)^(INT(MAX(0,K98)/12)))</f>
        <v>0</v>
      </c>
      <c r="L99" s="115">
        <f>IF(OR(L97=0,L97=4),0,CHOOSE(L97,Rollover!$I$13,Rollover!$V$13,Rollover!$AI$13)*CHOOSE(L97,Rollover!$O$13,Rollover!$AB$13,Rollover!$AO$13)*(1+CHOOSE(L97,Rollover!$P$13,Rollover!$AC$13,Rollover!$AP$13))^(INT(MAX(0,L98)/12))+(1-CHOOSE(L97,Rollover!$I$13,Rollover!$V$13,Rollover!$AI$13))*CHOOSE(L97,Rollover!$N$13,Rollover!$AA$13,Rollover!$AN$13)*(1+Assumptions!$C$25)^(INT(MAX(0,L98)/12)))</f>
        <v>0</v>
      </c>
      <c r="M99" s="115">
        <f>IF(OR(M97=0,M97=4),0,CHOOSE(M97,Rollover!$I$13,Rollover!$V$13,Rollover!$AI$13)*CHOOSE(M97,Rollover!$O$13,Rollover!$AB$13,Rollover!$AO$13)*(1+CHOOSE(M97,Rollover!$P$13,Rollover!$AC$13,Rollover!$AP$13))^(INT(MAX(0,M98)/12))+(1-CHOOSE(M97,Rollover!$I$13,Rollover!$V$13,Rollover!$AI$13))*CHOOSE(M97,Rollover!$N$13,Rollover!$AA$13,Rollover!$AN$13)*(1+Assumptions!$C$25)^(INT(MAX(0,M98)/12)))</f>
        <v>0</v>
      </c>
      <c r="N99" s="115">
        <f>IF(OR(N97=0,N97=4),0,CHOOSE(N97,Rollover!$I$13,Rollover!$V$13,Rollover!$AI$13)*CHOOSE(N97,Rollover!$O$13,Rollover!$AB$13,Rollover!$AO$13)*(1+CHOOSE(N97,Rollover!$P$13,Rollover!$AC$13,Rollover!$AP$13))^(INT(MAX(0,N98)/12))+(1-CHOOSE(N97,Rollover!$I$13,Rollover!$V$13,Rollover!$AI$13))*CHOOSE(N97,Rollover!$N$13,Rollover!$AA$13,Rollover!$AN$13)*(1+Assumptions!$C$25)^(INT(MAX(0,N98)/12)))</f>
        <v>0</v>
      </c>
      <c r="O99" s="115">
        <f>IF(OR(O97=0,O97=4),0,CHOOSE(O97,Rollover!$I$13,Rollover!$V$13,Rollover!$AI$13)*CHOOSE(O97,Rollover!$O$13,Rollover!$AB$13,Rollover!$AO$13)*(1+CHOOSE(O97,Rollover!$P$13,Rollover!$AC$13,Rollover!$AP$13))^(INT(MAX(0,O98)/12))+(1-CHOOSE(O97,Rollover!$I$13,Rollover!$V$13,Rollover!$AI$13))*CHOOSE(O97,Rollover!$N$13,Rollover!$AA$13,Rollover!$AN$13)*(1+Assumptions!$C$25)^(INT(MAX(0,O98)/12)))</f>
        <v>0</v>
      </c>
      <c r="P99" s="115">
        <f>IF(OR(P97=0,P97=4),0,CHOOSE(P97,Rollover!$I$13,Rollover!$V$13,Rollover!$AI$13)*CHOOSE(P97,Rollover!$O$13,Rollover!$AB$13,Rollover!$AO$13)*(1+CHOOSE(P97,Rollover!$P$13,Rollover!$AC$13,Rollover!$AP$13))^(INT(MAX(0,P98)/12))+(1-CHOOSE(P97,Rollover!$I$13,Rollover!$V$13,Rollover!$AI$13))*CHOOSE(P97,Rollover!$N$13,Rollover!$AA$13,Rollover!$AN$13)*(1+Assumptions!$C$25)^(INT(MAX(0,P98)/12)))</f>
        <v>0</v>
      </c>
      <c r="Q99" s="115">
        <f>IF(OR(Q97=0,Q97=4),0,CHOOSE(Q97,Rollover!$I$13,Rollover!$V$13,Rollover!$AI$13)*CHOOSE(Q97,Rollover!$O$13,Rollover!$AB$13,Rollover!$AO$13)*(1+CHOOSE(Q97,Rollover!$P$13,Rollover!$AC$13,Rollover!$AP$13))^(INT(MAX(0,Q98)/12))+(1-CHOOSE(Q97,Rollover!$I$13,Rollover!$V$13,Rollover!$AI$13))*CHOOSE(Q97,Rollover!$N$13,Rollover!$AA$13,Rollover!$AN$13)*(1+Assumptions!$C$25)^(INT(MAX(0,Q98)/12)))</f>
        <v>0</v>
      </c>
      <c r="R99" s="115">
        <f>IF(OR(R97=0,R97=4),0,CHOOSE(R97,Rollover!$I$13,Rollover!$V$13,Rollover!$AI$13)*CHOOSE(R97,Rollover!$O$13,Rollover!$AB$13,Rollover!$AO$13)*(1+CHOOSE(R97,Rollover!$P$13,Rollover!$AC$13,Rollover!$AP$13))^(INT(MAX(0,R98)/12))+(1-CHOOSE(R97,Rollover!$I$13,Rollover!$V$13,Rollover!$AI$13))*CHOOSE(R97,Rollover!$N$13,Rollover!$AA$13,Rollover!$AN$13)*(1+Assumptions!$C$25)^(INT(MAX(0,R98)/12)))</f>
        <v>0</v>
      </c>
      <c r="S99" s="115">
        <f>IF(OR(S97=0,S97=4),0,CHOOSE(S97,Rollover!$I$13,Rollover!$V$13,Rollover!$AI$13)*CHOOSE(S97,Rollover!$O$13,Rollover!$AB$13,Rollover!$AO$13)*(1+CHOOSE(S97,Rollover!$P$13,Rollover!$AC$13,Rollover!$AP$13))^(INT(MAX(0,S98)/12))+(1-CHOOSE(S97,Rollover!$I$13,Rollover!$V$13,Rollover!$AI$13))*CHOOSE(S97,Rollover!$N$13,Rollover!$AA$13,Rollover!$AN$13)*(1+Assumptions!$C$25)^(INT(MAX(0,S98)/12)))</f>
        <v>0</v>
      </c>
      <c r="T99" s="115">
        <f>IF(OR(T97=0,T97=4),0,CHOOSE(T97,Rollover!$I$13,Rollover!$V$13,Rollover!$AI$13)*CHOOSE(T97,Rollover!$O$13,Rollover!$AB$13,Rollover!$AO$13)*(1+CHOOSE(T97,Rollover!$P$13,Rollover!$AC$13,Rollover!$AP$13))^(INT(MAX(0,T98)/12))+(1-CHOOSE(T97,Rollover!$I$13,Rollover!$V$13,Rollover!$AI$13))*CHOOSE(T97,Rollover!$N$13,Rollover!$AA$13,Rollover!$AN$13)*(1+Assumptions!$C$25)^(INT(MAX(0,T98)/12)))</f>
        <v>0</v>
      </c>
      <c r="U99" s="115">
        <f>IF(OR(U97=0,U97=4),0,CHOOSE(U97,Rollover!$I$13,Rollover!$V$13,Rollover!$AI$13)*CHOOSE(U97,Rollover!$O$13,Rollover!$AB$13,Rollover!$AO$13)*(1+CHOOSE(U97,Rollover!$P$13,Rollover!$AC$13,Rollover!$AP$13))^(INT(MAX(0,U98)/12))+(1-CHOOSE(U97,Rollover!$I$13,Rollover!$V$13,Rollover!$AI$13))*CHOOSE(U97,Rollover!$N$13,Rollover!$AA$13,Rollover!$AN$13)*(1+Assumptions!$C$25)^(INT(MAX(0,U98)/12)))</f>
        <v>0</v>
      </c>
      <c r="V99" s="115">
        <f>IF(OR(V97=0,V97=4),0,CHOOSE(V97,Rollover!$I$13,Rollover!$V$13,Rollover!$AI$13)*CHOOSE(V97,Rollover!$O$13,Rollover!$AB$13,Rollover!$AO$13)*(1+CHOOSE(V97,Rollover!$P$13,Rollover!$AC$13,Rollover!$AP$13))^(INT(MAX(0,V98)/12))+(1-CHOOSE(V97,Rollover!$I$13,Rollover!$V$13,Rollover!$AI$13))*CHOOSE(V97,Rollover!$N$13,Rollover!$AA$13,Rollover!$AN$13)*(1+Assumptions!$C$25)^(INT(MAX(0,V98)/12)))</f>
        <v>0</v>
      </c>
      <c r="W99" s="115">
        <f>IF(OR(W97=0,W97=4),0,CHOOSE(W97,Rollover!$I$13,Rollover!$V$13,Rollover!$AI$13)*CHOOSE(W97,Rollover!$O$13,Rollover!$AB$13,Rollover!$AO$13)*(1+CHOOSE(W97,Rollover!$P$13,Rollover!$AC$13,Rollover!$AP$13))^(INT(MAX(0,W98)/12))+(1-CHOOSE(W97,Rollover!$I$13,Rollover!$V$13,Rollover!$AI$13))*CHOOSE(W97,Rollover!$N$13,Rollover!$AA$13,Rollover!$AN$13)*(1+Assumptions!$C$25)^(INT(MAX(0,W98)/12)))</f>
        <v>0</v>
      </c>
      <c r="X99" s="115">
        <f>IF(OR(X97=0,X97=4),0,CHOOSE(X97,Rollover!$I$13,Rollover!$V$13,Rollover!$AI$13)*CHOOSE(X97,Rollover!$O$13,Rollover!$AB$13,Rollover!$AO$13)*(1+CHOOSE(X97,Rollover!$P$13,Rollover!$AC$13,Rollover!$AP$13))^(INT(MAX(0,X98)/12))+(1-CHOOSE(X97,Rollover!$I$13,Rollover!$V$13,Rollover!$AI$13))*CHOOSE(X97,Rollover!$N$13,Rollover!$AA$13,Rollover!$AN$13)*(1+Assumptions!$C$25)^(INT(MAX(0,X98)/12)))</f>
        <v>0</v>
      </c>
      <c r="Y99" s="115">
        <f>IF(OR(Y97=0,Y97=4),0,CHOOSE(Y97,Rollover!$I$13,Rollover!$V$13,Rollover!$AI$13)*CHOOSE(Y97,Rollover!$O$13,Rollover!$AB$13,Rollover!$AO$13)*(1+CHOOSE(Y97,Rollover!$P$13,Rollover!$AC$13,Rollover!$AP$13))^(INT(MAX(0,Y98)/12))+(1-CHOOSE(Y97,Rollover!$I$13,Rollover!$V$13,Rollover!$AI$13))*CHOOSE(Y97,Rollover!$N$13,Rollover!$AA$13,Rollover!$AN$13)*(1+Assumptions!$C$25)^(INT(MAX(0,Y98)/12)))</f>
        <v>0</v>
      </c>
      <c r="Z99" s="115">
        <f>IF(OR(Z97=0,Z97=4),0,CHOOSE(Z97,Rollover!$I$13,Rollover!$V$13,Rollover!$AI$13)*CHOOSE(Z97,Rollover!$O$13,Rollover!$AB$13,Rollover!$AO$13)*(1+CHOOSE(Z97,Rollover!$P$13,Rollover!$AC$13,Rollover!$AP$13))^(INT(MAX(0,Z98)/12))+(1-CHOOSE(Z97,Rollover!$I$13,Rollover!$V$13,Rollover!$AI$13))*CHOOSE(Z97,Rollover!$N$13,Rollover!$AA$13,Rollover!$AN$13)*(1+Assumptions!$C$25)^(INT(MAX(0,Z98)/12)))</f>
        <v>0</v>
      </c>
      <c r="AA99" s="115">
        <f>IF(OR(AA97=0,AA97=4),0,CHOOSE(AA97,Rollover!$I$13,Rollover!$V$13,Rollover!$AI$13)*CHOOSE(AA97,Rollover!$O$13,Rollover!$AB$13,Rollover!$AO$13)*(1+CHOOSE(AA97,Rollover!$P$13,Rollover!$AC$13,Rollover!$AP$13))^(INT(MAX(0,AA98)/12))+(1-CHOOSE(AA97,Rollover!$I$13,Rollover!$V$13,Rollover!$AI$13))*CHOOSE(AA97,Rollover!$N$13,Rollover!$AA$13,Rollover!$AN$13)*(1+Assumptions!$C$25)^(INT(MAX(0,AA98)/12)))</f>
        <v>0</v>
      </c>
      <c r="AB99" s="115">
        <f>IF(OR(AB97=0,AB97=4),0,CHOOSE(AB97,Rollover!$I$13,Rollover!$V$13,Rollover!$AI$13)*CHOOSE(AB97,Rollover!$O$13,Rollover!$AB$13,Rollover!$AO$13)*(1+CHOOSE(AB97,Rollover!$P$13,Rollover!$AC$13,Rollover!$AP$13))^(INT(MAX(0,AB98)/12))+(1-CHOOSE(AB97,Rollover!$I$13,Rollover!$V$13,Rollover!$AI$13))*CHOOSE(AB97,Rollover!$N$13,Rollover!$AA$13,Rollover!$AN$13)*(1+Assumptions!$C$25)^(INT(MAX(0,AB98)/12)))</f>
        <v>0</v>
      </c>
      <c r="AC99" s="115">
        <f>IF(OR(AC97=0,AC97=4),0,CHOOSE(AC97,Rollover!$I$13,Rollover!$V$13,Rollover!$AI$13)*CHOOSE(AC97,Rollover!$O$13,Rollover!$AB$13,Rollover!$AO$13)*(1+CHOOSE(AC97,Rollover!$P$13,Rollover!$AC$13,Rollover!$AP$13))^(INT(MAX(0,AC98)/12))+(1-CHOOSE(AC97,Rollover!$I$13,Rollover!$V$13,Rollover!$AI$13))*CHOOSE(AC97,Rollover!$N$13,Rollover!$AA$13,Rollover!$AN$13)*(1+Assumptions!$C$25)^(INT(MAX(0,AC98)/12)))</f>
        <v>0</v>
      </c>
      <c r="AD99" s="115">
        <f>IF(OR(AD97=0,AD97=4),0,CHOOSE(AD97,Rollover!$I$13,Rollover!$V$13,Rollover!$AI$13)*CHOOSE(AD97,Rollover!$O$13,Rollover!$AB$13,Rollover!$AO$13)*(1+CHOOSE(AD97,Rollover!$P$13,Rollover!$AC$13,Rollover!$AP$13))^(INT(MAX(0,AD98)/12))+(1-CHOOSE(AD97,Rollover!$I$13,Rollover!$V$13,Rollover!$AI$13))*CHOOSE(AD97,Rollover!$N$13,Rollover!$AA$13,Rollover!$AN$13)*(1+Assumptions!$C$25)^(INT(MAX(0,AD98)/12)))</f>
        <v>14.84464325</v>
      </c>
      <c r="AE99" s="115">
        <f>IF(OR(AE97=0,AE97=4),0,CHOOSE(AE97,Rollover!$I$13,Rollover!$V$13,Rollover!$AI$13)*CHOOSE(AE97,Rollover!$O$13,Rollover!$AB$13,Rollover!$AO$13)*(1+CHOOSE(AE97,Rollover!$P$13,Rollover!$AC$13,Rollover!$AP$13))^(INT(MAX(0,AE98)/12))+(1-CHOOSE(AE97,Rollover!$I$13,Rollover!$V$13,Rollover!$AI$13))*CHOOSE(AE97,Rollover!$N$13,Rollover!$AA$13,Rollover!$AN$13)*(1+Assumptions!$C$25)^(INT(MAX(0,AE98)/12)))</f>
        <v>14.84464325</v>
      </c>
      <c r="AF99" s="115">
        <f>IF(OR(AF97=0,AF97=4),0,CHOOSE(AF97,Rollover!$I$13,Rollover!$V$13,Rollover!$AI$13)*CHOOSE(AF97,Rollover!$O$13,Rollover!$AB$13,Rollover!$AO$13)*(1+CHOOSE(AF97,Rollover!$P$13,Rollover!$AC$13,Rollover!$AP$13))^(INT(MAX(0,AF98)/12))+(1-CHOOSE(AF97,Rollover!$I$13,Rollover!$V$13,Rollover!$AI$13))*CHOOSE(AF97,Rollover!$N$13,Rollover!$AA$13,Rollover!$AN$13)*(1+Assumptions!$C$25)^(INT(MAX(0,AF98)/12)))</f>
        <v>14.84464325</v>
      </c>
      <c r="AG99" s="115">
        <f>IF(OR(AG97=0,AG97=4),0,CHOOSE(AG97,Rollover!$I$13,Rollover!$V$13,Rollover!$AI$13)*CHOOSE(AG97,Rollover!$O$13,Rollover!$AB$13,Rollover!$AO$13)*(1+CHOOSE(AG97,Rollover!$P$13,Rollover!$AC$13,Rollover!$AP$13))^(INT(MAX(0,AG98)/12))+(1-CHOOSE(AG97,Rollover!$I$13,Rollover!$V$13,Rollover!$AI$13))*CHOOSE(AG97,Rollover!$N$13,Rollover!$AA$13,Rollover!$AN$13)*(1+Assumptions!$C$25)^(INT(MAX(0,AG98)/12)))</f>
        <v>14.84464325</v>
      </c>
      <c r="AH99" s="115">
        <f>IF(OR(AH97=0,AH97=4),0,CHOOSE(AH97,Rollover!$I$13,Rollover!$V$13,Rollover!$AI$13)*CHOOSE(AH97,Rollover!$O$13,Rollover!$AB$13,Rollover!$AO$13)*(1+CHOOSE(AH97,Rollover!$P$13,Rollover!$AC$13,Rollover!$AP$13))^(INT(MAX(0,AH98)/12))+(1-CHOOSE(AH97,Rollover!$I$13,Rollover!$V$13,Rollover!$AI$13))*CHOOSE(AH97,Rollover!$N$13,Rollover!$AA$13,Rollover!$AN$13)*(1+Assumptions!$C$25)^(INT(MAX(0,AH98)/12)))</f>
        <v>14.84464325</v>
      </c>
      <c r="AI99" s="115">
        <f>IF(OR(AI97=0,AI97=4),0,CHOOSE(AI97,Rollover!$I$13,Rollover!$V$13,Rollover!$AI$13)*CHOOSE(AI97,Rollover!$O$13,Rollover!$AB$13,Rollover!$AO$13)*(1+CHOOSE(AI97,Rollover!$P$13,Rollover!$AC$13,Rollover!$AP$13))^(INT(MAX(0,AI98)/12))+(1-CHOOSE(AI97,Rollover!$I$13,Rollover!$V$13,Rollover!$AI$13))*CHOOSE(AI97,Rollover!$N$13,Rollover!$AA$13,Rollover!$AN$13)*(1+Assumptions!$C$25)^(INT(MAX(0,AI98)/12)))</f>
        <v>14.84464325</v>
      </c>
      <c r="AJ99" s="115">
        <f>IF(OR(AJ97=0,AJ97=4),0,CHOOSE(AJ97,Rollover!$I$13,Rollover!$V$13,Rollover!$AI$13)*CHOOSE(AJ97,Rollover!$O$13,Rollover!$AB$13,Rollover!$AO$13)*(1+CHOOSE(AJ97,Rollover!$P$13,Rollover!$AC$13,Rollover!$AP$13))^(INT(MAX(0,AJ98)/12))+(1-CHOOSE(AJ97,Rollover!$I$13,Rollover!$V$13,Rollover!$AI$13))*CHOOSE(AJ97,Rollover!$N$13,Rollover!$AA$13,Rollover!$AN$13)*(1+Assumptions!$C$25)^(INT(MAX(0,AJ98)/12)))</f>
        <v>14.84464325</v>
      </c>
      <c r="AK99" s="115">
        <f>IF(OR(AK97=0,AK97=4),0,CHOOSE(AK97,Rollover!$I$13,Rollover!$V$13,Rollover!$AI$13)*CHOOSE(AK97,Rollover!$O$13,Rollover!$AB$13,Rollover!$AO$13)*(1+CHOOSE(AK97,Rollover!$P$13,Rollover!$AC$13,Rollover!$AP$13))^(INT(MAX(0,AK98)/12))+(1-CHOOSE(AK97,Rollover!$I$13,Rollover!$V$13,Rollover!$AI$13))*CHOOSE(AK97,Rollover!$N$13,Rollover!$AA$13,Rollover!$AN$13)*(1+Assumptions!$C$25)^(INT(MAX(0,AK98)/12)))</f>
        <v>14.84464325</v>
      </c>
      <c r="AL99" s="115">
        <f>IF(OR(AL97=0,AL97=4),0,CHOOSE(AL97,Rollover!$I$13,Rollover!$V$13,Rollover!$AI$13)*CHOOSE(AL97,Rollover!$O$13,Rollover!$AB$13,Rollover!$AO$13)*(1+CHOOSE(AL97,Rollover!$P$13,Rollover!$AC$13,Rollover!$AP$13))^(INT(MAX(0,AL98)/12))+(1-CHOOSE(AL97,Rollover!$I$13,Rollover!$V$13,Rollover!$AI$13))*CHOOSE(AL97,Rollover!$N$13,Rollover!$AA$13,Rollover!$AN$13)*(1+Assumptions!$C$25)^(INT(MAX(0,AL98)/12)))</f>
        <v>14.84464325</v>
      </c>
      <c r="AM99" s="115">
        <f>IF(OR(AM97=0,AM97=4),0,CHOOSE(AM97,Rollover!$I$13,Rollover!$V$13,Rollover!$AI$13)*CHOOSE(AM97,Rollover!$O$13,Rollover!$AB$13,Rollover!$AO$13)*(1+CHOOSE(AM97,Rollover!$P$13,Rollover!$AC$13,Rollover!$AP$13))^(INT(MAX(0,AM98)/12))+(1-CHOOSE(AM97,Rollover!$I$13,Rollover!$V$13,Rollover!$AI$13))*CHOOSE(AM97,Rollover!$N$13,Rollover!$AA$13,Rollover!$AN$13)*(1+Assumptions!$C$25)^(INT(MAX(0,AM98)/12)))</f>
        <v>14.84464325</v>
      </c>
      <c r="AN99" s="115">
        <f>IF(OR(AN97=0,AN97=4),0,CHOOSE(AN97,Rollover!$I$13,Rollover!$V$13,Rollover!$AI$13)*CHOOSE(AN97,Rollover!$O$13,Rollover!$AB$13,Rollover!$AO$13)*(1+CHOOSE(AN97,Rollover!$P$13,Rollover!$AC$13,Rollover!$AP$13))^(INT(MAX(0,AN98)/12))+(1-CHOOSE(AN97,Rollover!$I$13,Rollover!$V$13,Rollover!$AI$13))*CHOOSE(AN97,Rollover!$N$13,Rollover!$AA$13,Rollover!$AN$13)*(1+Assumptions!$C$25)^(INT(MAX(0,AN98)/12)))</f>
        <v>14.84464325</v>
      </c>
      <c r="AO99" s="115">
        <f>IF(OR(AO97=0,AO97=4),0,CHOOSE(AO97,Rollover!$I$13,Rollover!$V$13,Rollover!$AI$13)*CHOOSE(AO97,Rollover!$O$13,Rollover!$AB$13,Rollover!$AO$13)*(1+CHOOSE(AO97,Rollover!$P$13,Rollover!$AC$13,Rollover!$AP$13))^(INT(MAX(0,AO98)/12))+(1-CHOOSE(AO97,Rollover!$I$13,Rollover!$V$13,Rollover!$AI$13))*CHOOSE(AO97,Rollover!$N$13,Rollover!$AA$13,Rollover!$AN$13)*(1+Assumptions!$C$25)^(INT(MAX(0,AO98)/12)))</f>
        <v>14.84464325</v>
      </c>
      <c r="AP99" s="115">
        <f>IF(OR(AP97=0,AP97=4),0,CHOOSE(AP97,Rollover!$I$13,Rollover!$V$13,Rollover!$AI$13)*CHOOSE(AP97,Rollover!$O$13,Rollover!$AB$13,Rollover!$AO$13)*(1+CHOOSE(AP97,Rollover!$P$13,Rollover!$AC$13,Rollover!$AP$13))^(INT(MAX(0,AP98)/12))+(1-CHOOSE(AP97,Rollover!$I$13,Rollover!$V$13,Rollover!$AI$13))*CHOOSE(AP97,Rollover!$N$13,Rollover!$AA$13,Rollover!$AN$13)*(1+Assumptions!$C$25)^(INT(MAX(0,AP98)/12)))</f>
        <v>14.84464325</v>
      </c>
      <c r="AQ99" s="115">
        <f>IF(OR(AQ97=0,AQ97=4),0,CHOOSE(AQ97,Rollover!$I$13,Rollover!$V$13,Rollover!$AI$13)*CHOOSE(AQ97,Rollover!$O$13,Rollover!$AB$13,Rollover!$AO$13)*(1+CHOOSE(AQ97,Rollover!$P$13,Rollover!$AC$13,Rollover!$AP$13))^(INT(MAX(0,AQ98)/12))+(1-CHOOSE(AQ97,Rollover!$I$13,Rollover!$V$13,Rollover!$AI$13))*CHOOSE(AQ97,Rollover!$N$13,Rollover!$AA$13,Rollover!$AN$13)*(1+Assumptions!$C$25)^(INT(MAX(0,AQ98)/12)))</f>
        <v>14.84464325</v>
      </c>
      <c r="AR99" s="115">
        <f>IF(OR(AR97=0,AR97=4),0,CHOOSE(AR97,Rollover!$I$13,Rollover!$V$13,Rollover!$AI$13)*CHOOSE(AR97,Rollover!$O$13,Rollover!$AB$13,Rollover!$AO$13)*(1+CHOOSE(AR97,Rollover!$P$13,Rollover!$AC$13,Rollover!$AP$13))^(INT(MAX(0,AR98)/12))+(1-CHOOSE(AR97,Rollover!$I$13,Rollover!$V$13,Rollover!$AI$13))*CHOOSE(AR97,Rollover!$N$13,Rollover!$AA$13,Rollover!$AN$13)*(1+Assumptions!$C$25)^(INT(MAX(0,AR98)/12)))</f>
        <v>15.36420576375</v>
      </c>
      <c r="AS99" s="115">
        <f>IF(OR(AS97=0,AS97=4),0,CHOOSE(AS97,Rollover!$I$13,Rollover!$V$13,Rollover!$AI$13)*CHOOSE(AS97,Rollover!$O$13,Rollover!$AB$13,Rollover!$AO$13)*(1+CHOOSE(AS97,Rollover!$P$13,Rollover!$AC$13,Rollover!$AP$13))^(INT(MAX(0,AS98)/12))+(1-CHOOSE(AS97,Rollover!$I$13,Rollover!$V$13,Rollover!$AI$13))*CHOOSE(AS97,Rollover!$N$13,Rollover!$AA$13,Rollover!$AN$13)*(1+Assumptions!$C$25)^(INT(MAX(0,AS98)/12)))</f>
        <v>15.36420576375</v>
      </c>
      <c r="AT99" s="115">
        <f>IF(OR(AT97=0,AT97=4),0,CHOOSE(AT97,Rollover!$I$13,Rollover!$V$13,Rollover!$AI$13)*CHOOSE(AT97,Rollover!$O$13,Rollover!$AB$13,Rollover!$AO$13)*(1+CHOOSE(AT97,Rollover!$P$13,Rollover!$AC$13,Rollover!$AP$13))^(INT(MAX(0,AT98)/12))+(1-CHOOSE(AT97,Rollover!$I$13,Rollover!$V$13,Rollover!$AI$13))*CHOOSE(AT97,Rollover!$N$13,Rollover!$AA$13,Rollover!$AN$13)*(1+Assumptions!$C$25)^(INT(MAX(0,AT98)/12)))</f>
        <v>15.36420576375</v>
      </c>
      <c r="AU99" s="115">
        <f>IF(OR(AU97=0,AU97=4),0,CHOOSE(AU97,Rollover!$I$13,Rollover!$V$13,Rollover!$AI$13)*CHOOSE(AU97,Rollover!$O$13,Rollover!$AB$13,Rollover!$AO$13)*(1+CHOOSE(AU97,Rollover!$P$13,Rollover!$AC$13,Rollover!$AP$13))^(INT(MAX(0,AU98)/12))+(1-CHOOSE(AU97,Rollover!$I$13,Rollover!$V$13,Rollover!$AI$13))*CHOOSE(AU97,Rollover!$N$13,Rollover!$AA$13,Rollover!$AN$13)*(1+Assumptions!$C$25)^(INT(MAX(0,AU98)/12)))</f>
        <v>15.36420576375</v>
      </c>
      <c r="AV99" s="115">
        <f>IF(OR(AV97=0,AV97=4),0,CHOOSE(AV97,Rollover!$I$13,Rollover!$V$13,Rollover!$AI$13)*CHOOSE(AV97,Rollover!$O$13,Rollover!$AB$13,Rollover!$AO$13)*(1+CHOOSE(AV97,Rollover!$P$13,Rollover!$AC$13,Rollover!$AP$13))^(INT(MAX(0,AV98)/12))+(1-CHOOSE(AV97,Rollover!$I$13,Rollover!$V$13,Rollover!$AI$13))*CHOOSE(AV97,Rollover!$N$13,Rollover!$AA$13,Rollover!$AN$13)*(1+Assumptions!$C$25)^(INT(MAX(0,AV98)/12)))</f>
        <v>15.36420576375</v>
      </c>
      <c r="AW99" s="115">
        <f>IF(OR(AW97=0,AW97=4),0,CHOOSE(AW97,Rollover!$I$13,Rollover!$V$13,Rollover!$AI$13)*CHOOSE(AW97,Rollover!$O$13,Rollover!$AB$13,Rollover!$AO$13)*(1+CHOOSE(AW97,Rollover!$P$13,Rollover!$AC$13,Rollover!$AP$13))^(INT(MAX(0,AW98)/12))+(1-CHOOSE(AW97,Rollover!$I$13,Rollover!$V$13,Rollover!$AI$13))*CHOOSE(AW97,Rollover!$N$13,Rollover!$AA$13,Rollover!$AN$13)*(1+Assumptions!$C$25)^(INT(MAX(0,AW98)/12)))</f>
        <v>15.36420576375</v>
      </c>
      <c r="AX99" s="115">
        <f>IF(OR(AX97=0,AX97=4),0,CHOOSE(AX97,Rollover!$I$13,Rollover!$V$13,Rollover!$AI$13)*CHOOSE(AX97,Rollover!$O$13,Rollover!$AB$13,Rollover!$AO$13)*(1+CHOOSE(AX97,Rollover!$P$13,Rollover!$AC$13,Rollover!$AP$13))^(INT(MAX(0,AX98)/12))+(1-CHOOSE(AX97,Rollover!$I$13,Rollover!$V$13,Rollover!$AI$13))*CHOOSE(AX97,Rollover!$N$13,Rollover!$AA$13,Rollover!$AN$13)*(1+Assumptions!$C$25)^(INT(MAX(0,AX98)/12)))</f>
        <v>15.36420576375</v>
      </c>
      <c r="AY99" s="115">
        <f>IF(OR(AY97=0,AY97=4),0,CHOOSE(AY97,Rollover!$I$13,Rollover!$V$13,Rollover!$AI$13)*CHOOSE(AY97,Rollover!$O$13,Rollover!$AB$13,Rollover!$AO$13)*(1+CHOOSE(AY97,Rollover!$P$13,Rollover!$AC$13,Rollover!$AP$13))^(INT(MAX(0,AY98)/12))+(1-CHOOSE(AY97,Rollover!$I$13,Rollover!$V$13,Rollover!$AI$13))*CHOOSE(AY97,Rollover!$N$13,Rollover!$AA$13,Rollover!$AN$13)*(1+Assumptions!$C$25)^(INT(MAX(0,AY98)/12)))</f>
        <v>15.36420576375</v>
      </c>
      <c r="AZ99" s="115">
        <f>IF(OR(AZ97=0,AZ97=4),0,CHOOSE(AZ97,Rollover!$I$13,Rollover!$V$13,Rollover!$AI$13)*CHOOSE(AZ97,Rollover!$O$13,Rollover!$AB$13,Rollover!$AO$13)*(1+CHOOSE(AZ97,Rollover!$P$13,Rollover!$AC$13,Rollover!$AP$13))^(INT(MAX(0,AZ98)/12))+(1-CHOOSE(AZ97,Rollover!$I$13,Rollover!$V$13,Rollover!$AI$13))*CHOOSE(AZ97,Rollover!$N$13,Rollover!$AA$13,Rollover!$AN$13)*(1+Assumptions!$C$25)^(INT(MAX(0,AZ98)/12)))</f>
        <v>15.36420576375</v>
      </c>
      <c r="BA99" s="115">
        <f>IF(OR(BA97=0,BA97=4),0,CHOOSE(BA97,Rollover!$I$13,Rollover!$V$13,Rollover!$AI$13)*CHOOSE(BA97,Rollover!$O$13,Rollover!$AB$13,Rollover!$AO$13)*(1+CHOOSE(BA97,Rollover!$P$13,Rollover!$AC$13,Rollover!$AP$13))^(INT(MAX(0,BA98)/12))+(1-CHOOSE(BA97,Rollover!$I$13,Rollover!$V$13,Rollover!$AI$13))*CHOOSE(BA97,Rollover!$N$13,Rollover!$AA$13,Rollover!$AN$13)*(1+Assumptions!$C$25)^(INT(MAX(0,BA98)/12)))</f>
        <v>15.36420576375</v>
      </c>
      <c r="BB99" s="115">
        <f>IF(OR(BB97=0,BB97=4),0,CHOOSE(BB97,Rollover!$I$13,Rollover!$V$13,Rollover!$AI$13)*CHOOSE(BB97,Rollover!$O$13,Rollover!$AB$13,Rollover!$AO$13)*(1+CHOOSE(BB97,Rollover!$P$13,Rollover!$AC$13,Rollover!$AP$13))^(INT(MAX(0,BB98)/12))+(1-CHOOSE(BB97,Rollover!$I$13,Rollover!$V$13,Rollover!$AI$13))*CHOOSE(BB97,Rollover!$N$13,Rollover!$AA$13,Rollover!$AN$13)*(1+Assumptions!$C$25)^(INT(MAX(0,BB98)/12)))</f>
        <v>15.36420576375</v>
      </c>
      <c r="BC99" s="115">
        <f>IF(OR(BC97=0,BC97=4),0,CHOOSE(BC97,Rollover!$I$13,Rollover!$V$13,Rollover!$AI$13)*CHOOSE(BC97,Rollover!$O$13,Rollover!$AB$13,Rollover!$AO$13)*(1+CHOOSE(BC97,Rollover!$P$13,Rollover!$AC$13,Rollover!$AP$13))^(INT(MAX(0,BC98)/12))+(1-CHOOSE(BC97,Rollover!$I$13,Rollover!$V$13,Rollover!$AI$13))*CHOOSE(BC97,Rollover!$N$13,Rollover!$AA$13,Rollover!$AN$13)*(1+Assumptions!$C$25)^(INT(MAX(0,BC98)/12)))</f>
        <v>15.36420576375</v>
      </c>
      <c r="BD99" s="115">
        <f>IF(OR(BD97=0,BD97=4),0,CHOOSE(BD97,Rollover!$I$13,Rollover!$V$13,Rollover!$AI$13)*CHOOSE(BD97,Rollover!$O$13,Rollover!$AB$13,Rollover!$AO$13)*(1+CHOOSE(BD97,Rollover!$P$13,Rollover!$AC$13,Rollover!$AP$13))^(INT(MAX(0,BD98)/12))+(1-CHOOSE(BD97,Rollover!$I$13,Rollover!$V$13,Rollover!$AI$13))*CHOOSE(BD97,Rollover!$N$13,Rollover!$AA$13,Rollover!$AN$13)*(1+Assumptions!$C$25)^(INT(MAX(0,BD98)/12)))</f>
        <v>15.901952965481247</v>
      </c>
      <c r="BE99" s="115">
        <f>IF(OR(BE97=0,BE97=4),0,CHOOSE(BE97,Rollover!$I$13,Rollover!$V$13,Rollover!$AI$13)*CHOOSE(BE97,Rollover!$O$13,Rollover!$AB$13,Rollover!$AO$13)*(1+CHOOSE(BE97,Rollover!$P$13,Rollover!$AC$13,Rollover!$AP$13))^(INT(MAX(0,BE98)/12))+(1-CHOOSE(BE97,Rollover!$I$13,Rollover!$V$13,Rollover!$AI$13))*CHOOSE(BE97,Rollover!$N$13,Rollover!$AA$13,Rollover!$AN$13)*(1+Assumptions!$C$25)^(INT(MAX(0,BE98)/12)))</f>
        <v>15.901952965481247</v>
      </c>
      <c r="BF99" s="115">
        <f>IF(OR(BF97=0,BF97=4),0,CHOOSE(BF97,Rollover!$I$13,Rollover!$V$13,Rollover!$AI$13)*CHOOSE(BF97,Rollover!$O$13,Rollover!$AB$13,Rollover!$AO$13)*(1+CHOOSE(BF97,Rollover!$P$13,Rollover!$AC$13,Rollover!$AP$13))^(INT(MAX(0,BF98)/12))+(1-CHOOSE(BF97,Rollover!$I$13,Rollover!$V$13,Rollover!$AI$13))*CHOOSE(BF97,Rollover!$N$13,Rollover!$AA$13,Rollover!$AN$13)*(1+Assumptions!$C$25)^(INT(MAX(0,BF98)/12)))</f>
        <v>15.901952965481247</v>
      </c>
      <c r="BG99" s="115">
        <f>IF(OR(BG97=0,BG97=4),0,CHOOSE(BG97,Rollover!$I$13,Rollover!$V$13,Rollover!$AI$13)*CHOOSE(BG97,Rollover!$O$13,Rollover!$AB$13,Rollover!$AO$13)*(1+CHOOSE(BG97,Rollover!$P$13,Rollover!$AC$13,Rollover!$AP$13))^(INT(MAX(0,BG98)/12))+(1-CHOOSE(BG97,Rollover!$I$13,Rollover!$V$13,Rollover!$AI$13))*CHOOSE(BG97,Rollover!$N$13,Rollover!$AA$13,Rollover!$AN$13)*(1+Assumptions!$C$25)^(INT(MAX(0,BG98)/12)))</f>
        <v>15.901952965481247</v>
      </c>
      <c r="BH99" s="115">
        <f>IF(OR(BH97=0,BH97=4),0,CHOOSE(BH97,Rollover!$I$13,Rollover!$V$13,Rollover!$AI$13)*CHOOSE(BH97,Rollover!$O$13,Rollover!$AB$13,Rollover!$AO$13)*(1+CHOOSE(BH97,Rollover!$P$13,Rollover!$AC$13,Rollover!$AP$13))^(INT(MAX(0,BH98)/12))+(1-CHOOSE(BH97,Rollover!$I$13,Rollover!$V$13,Rollover!$AI$13))*CHOOSE(BH97,Rollover!$N$13,Rollover!$AA$13,Rollover!$AN$13)*(1+Assumptions!$C$25)^(INT(MAX(0,BH98)/12)))</f>
        <v>15.901952965481247</v>
      </c>
      <c r="BI99" s="115">
        <f>IF(OR(BI97=0,BI97=4),0,CHOOSE(BI97,Rollover!$I$13,Rollover!$V$13,Rollover!$AI$13)*CHOOSE(BI97,Rollover!$O$13,Rollover!$AB$13,Rollover!$AO$13)*(1+CHOOSE(BI97,Rollover!$P$13,Rollover!$AC$13,Rollover!$AP$13))^(INT(MAX(0,BI98)/12))+(1-CHOOSE(BI97,Rollover!$I$13,Rollover!$V$13,Rollover!$AI$13))*CHOOSE(BI97,Rollover!$N$13,Rollover!$AA$13,Rollover!$AN$13)*(1+Assumptions!$C$25)^(INT(MAX(0,BI98)/12)))</f>
        <v>15.901952965481247</v>
      </c>
      <c r="BJ99" s="115">
        <f>IF(OR(BJ97=0,BJ97=4),0,CHOOSE(BJ97,Rollover!$I$13,Rollover!$V$13,Rollover!$AI$13)*CHOOSE(BJ97,Rollover!$O$13,Rollover!$AB$13,Rollover!$AO$13)*(1+CHOOSE(BJ97,Rollover!$P$13,Rollover!$AC$13,Rollover!$AP$13))^(INT(MAX(0,BJ98)/12))+(1-CHOOSE(BJ97,Rollover!$I$13,Rollover!$V$13,Rollover!$AI$13))*CHOOSE(BJ97,Rollover!$N$13,Rollover!$AA$13,Rollover!$AN$13)*(1+Assumptions!$C$25)^(INT(MAX(0,BJ98)/12)))</f>
        <v>15.901952965481247</v>
      </c>
      <c r="BK99" s="115">
        <f>IF(OR(BK97=0,BK97=4),0,CHOOSE(BK97,Rollover!$I$13,Rollover!$V$13,Rollover!$AI$13)*CHOOSE(BK97,Rollover!$O$13,Rollover!$AB$13,Rollover!$AO$13)*(1+CHOOSE(BK97,Rollover!$P$13,Rollover!$AC$13,Rollover!$AP$13))^(INT(MAX(0,BK98)/12))+(1-CHOOSE(BK97,Rollover!$I$13,Rollover!$V$13,Rollover!$AI$13))*CHOOSE(BK97,Rollover!$N$13,Rollover!$AA$13,Rollover!$AN$13)*(1+Assumptions!$C$25)^(INT(MAX(0,BK98)/12)))</f>
        <v>15.901952965481247</v>
      </c>
      <c r="BL99" s="115">
        <f>IF(OR(BL97=0,BL97=4),0,CHOOSE(BL97,Rollover!$I$13,Rollover!$V$13,Rollover!$AI$13)*CHOOSE(BL97,Rollover!$O$13,Rollover!$AB$13,Rollover!$AO$13)*(1+CHOOSE(BL97,Rollover!$P$13,Rollover!$AC$13,Rollover!$AP$13))^(INT(MAX(0,BL98)/12))+(1-CHOOSE(BL97,Rollover!$I$13,Rollover!$V$13,Rollover!$AI$13))*CHOOSE(BL97,Rollover!$N$13,Rollover!$AA$13,Rollover!$AN$13)*(1+Assumptions!$C$25)^(INT(MAX(0,BL98)/12)))</f>
        <v>15.901952965481247</v>
      </c>
      <c r="BM99" s="115">
        <f>IF(OR(BM97=0,BM97=4),0,CHOOSE(BM97,Rollover!$I$13,Rollover!$V$13,Rollover!$AI$13)*CHOOSE(BM97,Rollover!$O$13,Rollover!$AB$13,Rollover!$AO$13)*(1+CHOOSE(BM97,Rollover!$P$13,Rollover!$AC$13,Rollover!$AP$13))^(INT(MAX(0,BM98)/12))+(1-CHOOSE(BM97,Rollover!$I$13,Rollover!$V$13,Rollover!$AI$13))*CHOOSE(BM97,Rollover!$N$13,Rollover!$AA$13,Rollover!$AN$13)*(1+Assumptions!$C$25)^(INT(MAX(0,BM98)/12)))</f>
        <v>15.901952965481247</v>
      </c>
      <c r="BN99" s="115">
        <f>IF(OR(BN97=0,BN97=4),0,CHOOSE(BN97,Rollover!$I$13,Rollover!$V$13,Rollover!$AI$13)*CHOOSE(BN97,Rollover!$O$13,Rollover!$AB$13,Rollover!$AO$13)*(1+CHOOSE(BN97,Rollover!$P$13,Rollover!$AC$13,Rollover!$AP$13))^(INT(MAX(0,BN98)/12))+(1-CHOOSE(BN97,Rollover!$I$13,Rollover!$V$13,Rollover!$AI$13))*CHOOSE(BN97,Rollover!$N$13,Rollover!$AA$13,Rollover!$AN$13)*(1+Assumptions!$C$25)^(INT(MAX(0,BN98)/12)))</f>
        <v>15.901952965481247</v>
      </c>
      <c r="BO99" s="115">
        <f>IF(OR(BO97=0,BO97=4),0,CHOOSE(BO97,Rollover!$I$13,Rollover!$V$13,Rollover!$AI$13)*CHOOSE(BO97,Rollover!$O$13,Rollover!$AB$13,Rollover!$AO$13)*(1+CHOOSE(BO97,Rollover!$P$13,Rollover!$AC$13,Rollover!$AP$13))^(INT(MAX(0,BO98)/12))+(1-CHOOSE(BO97,Rollover!$I$13,Rollover!$V$13,Rollover!$AI$13))*CHOOSE(BO97,Rollover!$N$13,Rollover!$AA$13,Rollover!$AN$13)*(1+Assumptions!$C$25)^(INT(MAX(0,BO98)/12)))</f>
        <v>15.901952965481247</v>
      </c>
      <c r="BP99" s="115">
        <f>IF(OR(BP97=0,BP97=4),0,CHOOSE(BP97,Rollover!$I$13,Rollover!$V$13,Rollover!$AI$13)*CHOOSE(BP97,Rollover!$O$13,Rollover!$AB$13,Rollover!$AO$13)*(1+CHOOSE(BP97,Rollover!$P$13,Rollover!$AC$13,Rollover!$AP$13))^(INT(MAX(0,BP98)/12))+(1-CHOOSE(BP97,Rollover!$I$13,Rollover!$V$13,Rollover!$AI$13))*CHOOSE(BP97,Rollover!$N$13,Rollover!$AA$13,Rollover!$AN$13)*(1+Assumptions!$C$25)^(INT(MAX(0,BP98)/12)))</f>
        <v>16.45852131927309</v>
      </c>
      <c r="BQ99" s="115">
        <f>IF(OR(BQ97=0,BQ97=4),0,CHOOSE(BQ97,Rollover!$I$13,Rollover!$V$13,Rollover!$AI$13)*CHOOSE(BQ97,Rollover!$O$13,Rollover!$AB$13,Rollover!$AO$13)*(1+CHOOSE(BQ97,Rollover!$P$13,Rollover!$AC$13,Rollover!$AP$13))^(INT(MAX(0,BQ98)/12))+(1-CHOOSE(BQ97,Rollover!$I$13,Rollover!$V$13,Rollover!$AI$13))*CHOOSE(BQ97,Rollover!$N$13,Rollover!$AA$13,Rollover!$AN$13)*(1+Assumptions!$C$25)^(INT(MAX(0,BQ98)/12)))</f>
        <v>16.45852131927309</v>
      </c>
      <c r="BR99" s="115">
        <f>IF(OR(BR97=0,BR97=4),0,CHOOSE(BR97,Rollover!$I$13,Rollover!$V$13,Rollover!$AI$13)*CHOOSE(BR97,Rollover!$O$13,Rollover!$AB$13,Rollover!$AO$13)*(1+CHOOSE(BR97,Rollover!$P$13,Rollover!$AC$13,Rollover!$AP$13))^(INT(MAX(0,BR98)/12))+(1-CHOOSE(BR97,Rollover!$I$13,Rollover!$V$13,Rollover!$AI$13))*CHOOSE(BR97,Rollover!$N$13,Rollover!$AA$13,Rollover!$AN$13)*(1+Assumptions!$C$25)^(INT(MAX(0,BR98)/12)))</f>
        <v>16.45852131927309</v>
      </c>
      <c r="BS99" s="115">
        <f>IF(OR(BS97=0,BS97=4),0,CHOOSE(BS97,Rollover!$I$13,Rollover!$V$13,Rollover!$AI$13)*CHOOSE(BS97,Rollover!$O$13,Rollover!$AB$13,Rollover!$AO$13)*(1+CHOOSE(BS97,Rollover!$P$13,Rollover!$AC$13,Rollover!$AP$13))^(INT(MAX(0,BS98)/12))+(1-CHOOSE(BS97,Rollover!$I$13,Rollover!$V$13,Rollover!$AI$13))*CHOOSE(BS97,Rollover!$N$13,Rollover!$AA$13,Rollover!$AN$13)*(1+Assumptions!$C$25)^(INT(MAX(0,BS98)/12)))</f>
        <v>16.45852131927309</v>
      </c>
      <c r="BT99" s="115">
        <f>IF(OR(BT97=0,BT97=4),0,CHOOSE(BT97,Rollover!$I$13,Rollover!$V$13,Rollover!$AI$13)*CHOOSE(BT97,Rollover!$O$13,Rollover!$AB$13,Rollover!$AO$13)*(1+CHOOSE(BT97,Rollover!$P$13,Rollover!$AC$13,Rollover!$AP$13))^(INT(MAX(0,BT98)/12))+(1-CHOOSE(BT97,Rollover!$I$13,Rollover!$V$13,Rollover!$AI$13))*CHOOSE(BT97,Rollover!$N$13,Rollover!$AA$13,Rollover!$AN$13)*(1+Assumptions!$C$25)^(INT(MAX(0,BT98)/12)))</f>
        <v>16.45852131927309</v>
      </c>
      <c r="BU99" s="115">
        <f>IF(OR(BU97=0,BU97=4),0,CHOOSE(BU97,Rollover!$I$13,Rollover!$V$13,Rollover!$AI$13)*CHOOSE(BU97,Rollover!$O$13,Rollover!$AB$13,Rollover!$AO$13)*(1+CHOOSE(BU97,Rollover!$P$13,Rollover!$AC$13,Rollover!$AP$13))^(INT(MAX(0,BU98)/12))+(1-CHOOSE(BU97,Rollover!$I$13,Rollover!$V$13,Rollover!$AI$13))*CHOOSE(BU97,Rollover!$N$13,Rollover!$AA$13,Rollover!$AN$13)*(1+Assumptions!$C$25)^(INT(MAX(0,BU98)/12)))</f>
        <v>16.45852131927309</v>
      </c>
      <c r="BV99" s="115">
        <f>IF(OR(BV97=0,BV97=4),0,CHOOSE(BV97,Rollover!$I$13,Rollover!$V$13,Rollover!$AI$13)*CHOOSE(BV97,Rollover!$O$13,Rollover!$AB$13,Rollover!$AO$13)*(1+CHOOSE(BV97,Rollover!$P$13,Rollover!$AC$13,Rollover!$AP$13))^(INT(MAX(0,BV98)/12))+(1-CHOOSE(BV97,Rollover!$I$13,Rollover!$V$13,Rollover!$AI$13))*CHOOSE(BV97,Rollover!$N$13,Rollover!$AA$13,Rollover!$AN$13)*(1+Assumptions!$C$25)^(INT(MAX(0,BV98)/12)))</f>
        <v>16.45852131927309</v>
      </c>
      <c r="BW99" s="115">
        <f>IF(OR(BW97=0,BW97=4),0,CHOOSE(BW97,Rollover!$I$13,Rollover!$V$13,Rollover!$AI$13)*CHOOSE(BW97,Rollover!$O$13,Rollover!$AB$13,Rollover!$AO$13)*(1+CHOOSE(BW97,Rollover!$P$13,Rollover!$AC$13,Rollover!$AP$13))^(INT(MAX(0,BW98)/12))+(1-CHOOSE(BW97,Rollover!$I$13,Rollover!$V$13,Rollover!$AI$13))*CHOOSE(BW97,Rollover!$N$13,Rollover!$AA$13,Rollover!$AN$13)*(1+Assumptions!$C$25)^(INT(MAX(0,BW98)/12)))</f>
        <v>16.45852131927309</v>
      </c>
      <c r="BX99" s="115">
        <f>IF(OR(BX97=0,BX97=4),0,CHOOSE(BX97,Rollover!$I$13,Rollover!$V$13,Rollover!$AI$13)*CHOOSE(BX97,Rollover!$O$13,Rollover!$AB$13,Rollover!$AO$13)*(1+CHOOSE(BX97,Rollover!$P$13,Rollover!$AC$13,Rollover!$AP$13))^(INT(MAX(0,BX98)/12))+(1-CHOOSE(BX97,Rollover!$I$13,Rollover!$V$13,Rollover!$AI$13))*CHOOSE(BX97,Rollover!$N$13,Rollover!$AA$13,Rollover!$AN$13)*(1+Assumptions!$C$25)^(INT(MAX(0,BX98)/12)))</f>
        <v>16.45852131927309</v>
      </c>
      <c r="BY99" s="115">
        <f>IF(OR(BY97=0,BY97=4),0,CHOOSE(BY97,Rollover!$I$13,Rollover!$V$13,Rollover!$AI$13)*CHOOSE(BY97,Rollover!$O$13,Rollover!$AB$13,Rollover!$AO$13)*(1+CHOOSE(BY97,Rollover!$P$13,Rollover!$AC$13,Rollover!$AP$13))^(INT(MAX(0,BY98)/12))+(1-CHOOSE(BY97,Rollover!$I$13,Rollover!$V$13,Rollover!$AI$13))*CHOOSE(BY97,Rollover!$N$13,Rollover!$AA$13,Rollover!$AN$13)*(1+Assumptions!$C$25)^(INT(MAX(0,BY98)/12)))</f>
        <v>16.45852131927309</v>
      </c>
      <c r="BZ99" s="115">
        <f>IF(OR(BZ97=0,BZ97=4),0,CHOOSE(BZ97,Rollover!$I$13,Rollover!$V$13,Rollover!$AI$13)*CHOOSE(BZ97,Rollover!$O$13,Rollover!$AB$13,Rollover!$AO$13)*(1+CHOOSE(BZ97,Rollover!$P$13,Rollover!$AC$13,Rollover!$AP$13))^(INT(MAX(0,BZ98)/12))+(1-CHOOSE(BZ97,Rollover!$I$13,Rollover!$V$13,Rollover!$AI$13))*CHOOSE(BZ97,Rollover!$N$13,Rollover!$AA$13,Rollover!$AN$13)*(1+Assumptions!$C$25)^(INT(MAX(0,BZ98)/12)))</f>
        <v>16.45852131927309</v>
      </c>
      <c r="CA99" s="115">
        <f>IF(OR(CA97=0,CA97=4),0,CHOOSE(CA97,Rollover!$I$13,Rollover!$V$13,Rollover!$AI$13)*CHOOSE(CA97,Rollover!$O$13,Rollover!$AB$13,Rollover!$AO$13)*(1+CHOOSE(CA97,Rollover!$P$13,Rollover!$AC$13,Rollover!$AP$13))^(INT(MAX(0,CA98)/12))+(1-CHOOSE(CA97,Rollover!$I$13,Rollover!$V$13,Rollover!$AI$13))*CHOOSE(CA97,Rollover!$N$13,Rollover!$AA$13,Rollover!$AN$13)*(1+Assumptions!$C$25)^(INT(MAX(0,CA98)/12)))</f>
        <v>16.45852131927309</v>
      </c>
      <c r="CB99" s="115">
        <f>IF(OR(CB97=0,CB97=4),0,CHOOSE(CB97,Rollover!$I$13,Rollover!$V$13,Rollover!$AI$13)*CHOOSE(CB97,Rollover!$O$13,Rollover!$AB$13,Rollover!$AO$13)*(1+CHOOSE(CB97,Rollover!$P$13,Rollover!$AC$13,Rollover!$AP$13))^(INT(MAX(0,CB98)/12))+(1-CHOOSE(CB97,Rollover!$I$13,Rollover!$V$13,Rollover!$AI$13))*CHOOSE(CB97,Rollover!$N$13,Rollover!$AA$13,Rollover!$AN$13)*(1+Assumptions!$C$25)^(INT(MAX(0,CB98)/12)))</f>
        <v>17.034569565447647</v>
      </c>
      <c r="CC99" s="115">
        <f>IF(OR(CC97=0,CC97=4),0,CHOOSE(CC97,Rollover!$I$13,Rollover!$V$13,Rollover!$AI$13)*CHOOSE(CC97,Rollover!$O$13,Rollover!$AB$13,Rollover!$AO$13)*(1+CHOOSE(CC97,Rollover!$P$13,Rollover!$AC$13,Rollover!$AP$13))^(INT(MAX(0,CC98)/12))+(1-CHOOSE(CC97,Rollover!$I$13,Rollover!$V$13,Rollover!$AI$13))*CHOOSE(CC97,Rollover!$N$13,Rollover!$AA$13,Rollover!$AN$13)*(1+Assumptions!$C$25)^(INT(MAX(0,CC98)/12)))</f>
        <v>17.034569565447647</v>
      </c>
      <c r="CD99" s="115">
        <f>IF(OR(CD97=0,CD97=4),0,CHOOSE(CD97,Rollover!$I$13,Rollover!$V$13,Rollover!$AI$13)*CHOOSE(CD97,Rollover!$O$13,Rollover!$AB$13,Rollover!$AO$13)*(1+CHOOSE(CD97,Rollover!$P$13,Rollover!$AC$13,Rollover!$AP$13))^(INT(MAX(0,CD98)/12))+(1-CHOOSE(CD97,Rollover!$I$13,Rollover!$V$13,Rollover!$AI$13))*CHOOSE(CD97,Rollover!$N$13,Rollover!$AA$13,Rollover!$AN$13)*(1+Assumptions!$C$25)^(INT(MAX(0,CD98)/12)))</f>
        <v>17.034569565447647</v>
      </c>
      <c r="CE99" s="115">
        <f>IF(OR(CE97=0,CE97=4),0,CHOOSE(CE97,Rollover!$I$13,Rollover!$V$13,Rollover!$AI$13)*CHOOSE(CE97,Rollover!$O$13,Rollover!$AB$13,Rollover!$AO$13)*(1+CHOOSE(CE97,Rollover!$P$13,Rollover!$AC$13,Rollover!$AP$13))^(INT(MAX(0,CE98)/12))+(1-CHOOSE(CE97,Rollover!$I$13,Rollover!$V$13,Rollover!$AI$13))*CHOOSE(CE97,Rollover!$N$13,Rollover!$AA$13,Rollover!$AN$13)*(1+Assumptions!$C$25)^(INT(MAX(0,CE98)/12)))</f>
        <v>17.034569565447647</v>
      </c>
      <c r="CF99" s="115">
        <f>IF(OR(CF97=0,CF97=4),0,CHOOSE(CF97,Rollover!$I$13,Rollover!$V$13,Rollover!$AI$13)*CHOOSE(CF97,Rollover!$O$13,Rollover!$AB$13,Rollover!$AO$13)*(1+CHOOSE(CF97,Rollover!$P$13,Rollover!$AC$13,Rollover!$AP$13))^(INT(MAX(0,CF98)/12))+(1-CHOOSE(CF97,Rollover!$I$13,Rollover!$V$13,Rollover!$AI$13))*CHOOSE(CF97,Rollover!$N$13,Rollover!$AA$13,Rollover!$AN$13)*(1+Assumptions!$C$25)^(INT(MAX(0,CF98)/12)))</f>
        <v>17.034569565447647</v>
      </c>
      <c r="CG99" s="115">
        <f>IF(OR(CG97=0,CG97=4),0,CHOOSE(CG97,Rollover!$I$13,Rollover!$V$13,Rollover!$AI$13)*CHOOSE(CG97,Rollover!$O$13,Rollover!$AB$13,Rollover!$AO$13)*(1+CHOOSE(CG97,Rollover!$P$13,Rollover!$AC$13,Rollover!$AP$13))^(INT(MAX(0,CG98)/12))+(1-CHOOSE(CG97,Rollover!$I$13,Rollover!$V$13,Rollover!$AI$13))*CHOOSE(CG97,Rollover!$N$13,Rollover!$AA$13,Rollover!$AN$13)*(1+Assumptions!$C$25)^(INT(MAX(0,CG98)/12)))</f>
        <v>17.034569565447647</v>
      </c>
      <c r="CH99" s="115">
        <f>IF(OR(CH97=0,CH97=4),0,CHOOSE(CH97,Rollover!$I$13,Rollover!$V$13,Rollover!$AI$13)*CHOOSE(CH97,Rollover!$O$13,Rollover!$AB$13,Rollover!$AO$13)*(1+CHOOSE(CH97,Rollover!$P$13,Rollover!$AC$13,Rollover!$AP$13))^(INT(MAX(0,CH98)/12))+(1-CHOOSE(CH97,Rollover!$I$13,Rollover!$V$13,Rollover!$AI$13))*CHOOSE(CH97,Rollover!$N$13,Rollover!$AA$13,Rollover!$AN$13)*(1+Assumptions!$C$25)^(INT(MAX(0,CH98)/12)))</f>
        <v>17.034569565447647</v>
      </c>
      <c r="CI99" s="115">
        <f>IF(OR(CI97=0,CI97=4),0,CHOOSE(CI97,Rollover!$I$13,Rollover!$V$13,Rollover!$AI$13)*CHOOSE(CI97,Rollover!$O$13,Rollover!$AB$13,Rollover!$AO$13)*(1+CHOOSE(CI97,Rollover!$P$13,Rollover!$AC$13,Rollover!$AP$13))^(INT(MAX(0,CI98)/12))+(1-CHOOSE(CI97,Rollover!$I$13,Rollover!$V$13,Rollover!$AI$13))*CHOOSE(CI97,Rollover!$N$13,Rollover!$AA$13,Rollover!$AN$13)*(1+Assumptions!$C$25)^(INT(MAX(0,CI98)/12)))</f>
        <v>17.034569565447647</v>
      </c>
      <c r="CJ99" s="115">
        <f>IF(OR(CJ97=0,CJ97=4),0,CHOOSE(CJ97,Rollover!$I$13,Rollover!$V$13,Rollover!$AI$13)*CHOOSE(CJ97,Rollover!$O$13,Rollover!$AB$13,Rollover!$AO$13)*(1+CHOOSE(CJ97,Rollover!$P$13,Rollover!$AC$13,Rollover!$AP$13))^(INT(MAX(0,CJ98)/12))+(1-CHOOSE(CJ97,Rollover!$I$13,Rollover!$V$13,Rollover!$AI$13))*CHOOSE(CJ97,Rollover!$N$13,Rollover!$AA$13,Rollover!$AN$13)*(1+Assumptions!$C$25)^(INT(MAX(0,CJ98)/12)))</f>
        <v>17.034569565447647</v>
      </c>
      <c r="CK99" s="115">
        <f>IF(OR(CK97=0,CK97=4),0,CHOOSE(CK97,Rollover!$I$13,Rollover!$V$13,Rollover!$AI$13)*CHOOSE(CK97,Rollover!$O$13,Rollover!$AB$13,Rollover!$AO$13)*(1+CHOOSE(CK97,Rollover!$P$13,Rollover!$AC$13,Rollover!$AP$13))^(INT(MAX(0,CK98)/12))+(1-CHOOSE(CK97,Rollover!$I$13,Rollover!$V$13,Rollover!$AI$13))*CHOOSE(CK97,Rollover!$N$13,Rollover!$AA$13,Rollover!$AN$13)*(1+Assumptions!$C$25)^(INT(MAX(0,CK98)/12)))</f>
        <v>17.034569565447647</v>
      </c>
      <c r="CL99" s="115">
        <f>IF(OR(CL97=0,CL97=4),0,CHOOSE(CL97,Rollover!$I$13,Rollover!$V$13,Rollover!$AI$13)*CHOOSE(CL97,Rollover!$O$13,Rollover!$AB$13,Rollover!$AO$13)*(1+CHOOSE(CL97,Rollover!$P$13,Rollover!$AC$13,Rollover!$AP$13))^(INT(MAX(0,CL98)/12))+(1-CHOOSE(CL97,Rollover!$I$13,Rollover!$V$13,Rollover!$AI$13))*CHOOSE(CL97,Rollover!$N$13,Rollover!$AA$13,Rollover!$AN$13)*(1+Assumptions!$C$25)^(INT(MAX(0,CL98)/12)))</f>
        <v>17.034569565447647</v>
      </c>
      <c r="CM99" s="115">
        <f>IF(OR(CM97=0,CM97=4),0,CHOOSE(CM97,Rollover!$I$13,Rollover!$V$13,Rollover!$AI$13)*CHOOSE(CM97,Rollover!$O$13,Rollover!$AB$13,Rollover!$AO$13)*(1+CHOOSE(CM97,Rollover!$P$13,Rollover!$AC$13,Rollover!$AP$13))^(INT(MAX(0,CM98)/12))+(1-CHOOSE(CM97,Rollover!$I$13,Rollover!$V$13,Rollover!$AI$13))*CHOOSE(CM97,Rollover!$N$13,Rollover!$AA$13,Rollover!$AN$13)*(1+Assumptions!$C$25)^(INT(MAX(0,CM98)/12)))</f>
        <v>17.034569565447647</v>
      </c>
      <c r="CN99" s="115">
        <f>IF(OR(CN97=0,CN97=4),0,CHOOSE(CN97,Rollover!$I$13,Rollover!$V$13,Rollover!$AI$13)*CHOOSE(CN97,Rollover!$O$13,Rollover!$AB$13,Rollover!$AO$13)*(1+CHOOSE(CN97,Rollover!$P$13,Rollover!$AC$13,Rollover!$AP$13))^(INT(MAX(0,CN98)/12))+(1-CHOOSE(CN97,Rollover!$I$13,Rollover!$V$13,Rollover!$AI$13))*CHOOSE(CN97,Rollover!$N$13,Rollover!$AA$13,Rollover!$AN$13)*(1+Assumptions!$C$25)^(INT(MAX(0,CN98)/12)))</f>
        <v>17.833171048660617</v>
      </c>
      <c r="CO99" s="115">
        <f>IF(OR(CO97=0,CO97=4),0,CHOOSE(CO97,Rollover!$I$13,Rollover!$V$13,Rollover!$AI$13)*CHOOSE(CO97,Rollover!$O$13,Rollover!$AB$13,Rollover!$AO$13)*(1+CHOOSE(CO97,Rollover!$P$13,Rollover!$AC$13,Rollover!$AP$13))^(INT(MAX(0,CO98)/12))+(1-CHOOSE(CO97,Rollover!$I$13,Rollover!$V$13,Rollover!$AI$13))*CHOOSE(CO97,Rollover!$N$13,Rollover!$AA$13,Rollover!$AN$13)*(1+Assumptions!$C$25)^(INT(MAX(0,CO98)/12)))</f>
        <v>17.833171048660617</v>
      </c>
      <c r="CP99" s="115">
        <f>IF(OR(CP97=0,CP97=4),0,CHOOSE(CP97,Rollover!$I$13,Rollover!$V$13,Rollover!$AI$13)*CHOOSE(CP97,Rollover!$O$13,Rollover!$AB$13,Rollover!$AO$13)*(1+CHOOSE(CP97,Rollover!$P$13,Rollover!$AC$13,Rollover!$AP$13))^(INT(MAX(0,CP98)/12))+(1-CHOOSE(CP97,Rollover!$I$13,Rollover!$V$13,Rollover!$AI$13))*CHOOSE(CP97,Rollover!$N$13,Rollover!$AA$13,Rollover!$AN$13)*(1+Assumptions!$C$25)^(INT(MAX(0,CP98)/12)))</f>
        <v>17.833171048660617</v>
      </c>
      <c r="CQ99" s="115">
        <f>IF(OR(CQ97=0,CQ97=4),0,CHOOSE(CQ97,Rollover!$I$13,Rollover!$V$13,Rollover!$AI$13)*CHOOSE(CQ97,Rollover!$O$13,Rollover!$AB$13,Rollover!$AO$13)*(1+CHOOSE(CQ97,Rollover!$P$13,Rollover!$AC$13,Rollover!$AP$13))^(INT(MAX(0,CQ98)/12))+(1-CHOOSE(CQ97,Rollover!$I$13,Rollover!$V$13,Rollover!$AI$13))*CHOOSE(CQ97,Rollover!$N$13,Rollover!$AA$13,Rollover!$AN$13)*(1+Assumptions!$C$25)^(INT(MAX(0,CQ98)/12)))</f>
        <v>17.833171048660617</v>
      </c>
      <c r="CR99" s="115">
        <f>IF(OR(CR97=0,CR97=4),0,CHOOSE(CR97,Rollover!$I$13,Rollover!$V$13,Rollover!$AI$13)*CHOOSE(CR97,Rollover!$O$13,Rollover!$AB$13,Rollover!$AO$13)*(1+CHOOSE(CR97,Rollover!$P$13,Rollover!$AC$13,Rollover!$AP$13))^(INT(MAX(0,CR98)/12))+(1-CHOOSE(CR97,Rollover!$I$13,Rollover!$V$13,Rollover!$AI$13))*CHOOSE(CR97,Rollover!$N$13,Rollover!$AA$13,Rollover!$AN$13)*(1+Assumptions!$C$25)^(INT(MAX(0,CR98)/12)))</f>
        <v>17.833171048660617</v>
      </c>
      <c r="CS99" s="115">
        <f>IF(OR(CS97=0,CS97=4),0,CHOOSE(CS97,Rollover!$I$13,Rollover!$V$13,Rollover!$AI$13)*CHOOSE(CS97,Rollover!$O$13,Rollover!$AB$13,Rollover!$AO$13)*(1+CHOOSE(CS97,Rollover!$P$13,Rollover!$AC$13,Rollover!$AP$13))^(INT(MAX(0,CS98)/12))+(1-CHOOSE(CS97,Rollover!$I$13,Rollover!$V$13,Rollover!$AI$13))*CHOOSE(CS97,Rollover!$N$13,Rollover!$AA$13,Rollover!$AN$13)*(1+Assumptions!$C$25)^(INT(MAX(0,CS98)/12)))</f>
        <v>17.833171048660617</v>
      </c>
      <c r="CT99" s="115">
        <f>IF(OR(CT97=0,CT97=4),0,CHOOSE(CT97,Rollover!$I$13,Rollover!$V$13,Rollover!$AI$13)*CHOOSE(CT97,Rollover!$O$13,Rollover!$AB$13,Rollover!$AO$13)*(1+CHOOSE(CT97,Rollover!$P$13,Rollover!$AC$13,Rollover!$AP$13))^(INT(MAX(0,CT98)/12))+(1-CHOOSE(CT97,Rollover!$I$13,Rollover!$V$13,Rollover!$AI$13))*CHOOSE(CT97,Rollover!$N$13,Rollover!$AA$13,Rollover!$AN$13)*(1+Assumptions!$C$25)^(INT(MAX(0,CT98)/12)))</f>
        <v>17.833171048660617</v>
      </c>
      <c r="CU99" s="115">
        <f>IF(OR(CU97=0,CU97=4),0,CHOOSE(CU97,Rollover!$I$13,Rollover!$V$13,Rollover!$AI$13)*CHOOSE(CU97,Rollover!$O$13,Rollover!$AB$13,Rollover!$AO$13)*(1+CHOOSE(CU97,Rollover!$P$13,Rollover!$AC$13,Rollover!$AP$13))^(INT(MAX(0,CU98)/12))+(1-CHOOSE(CU97,Rollover!$I$13,Rollover!$V$13,Rollover!$AI$13))*CHOOSE(CU97,Rollover!$N$13,Rollover!$AA$13,Rollover!$AN$13)*(1+Assumptions!$C$25)^(INT(MAX(0,CU98)/12)))</f>
        <v>17.833171048660617</v>
      </c>
      <c r="CV99" s="115">
        <f>IF(OR(CV97=0,CV97=4),0,CHOOSE(CV97,Rollover!$I$13,Rollover!$V$13,Rollover!$AI$13)*CHOOSE(CV97,Rollover!$O$13,Rollover!$AB$13,Rollover!$AO$13)*(1+CHOOSE(CV97,Rollover!$P$13,Rollover!$AC$13,Rollover!$AP$13))^(INT(MAX(0,CV98)/12))+(1-CHOOSE(CV97,Rollover!$I$13,Rollover!$V$13,Rollover!$AI$13))*CHOOSE(CV97,Rollover!$N$13,Rollover!$AA$13,Rollover!$AN$13)*(1+Assumptions!$C$25)^(INT(MAX(0,CV98)/12)))</f>
        <v>17.833171048660617</v>
      </c>
      <c r="CW99" s="115">
        <f>IF(OR(CW97=0,CW97=4),0,CHOOSE(CW97,Rollover!$I$13,Rollover!$V$13,Rollover!$AI$13)*CHOOSE(CW97,Rollover!$O$13,Rollover!$AB$13,Rollover!$AO$13)*(1+CHOOSE(CW97,Rollover!$P$13,Rollover!$AC$13,Rollover!$AP$13))^(INT(MAX(0,CW98)/12))+(1-CHOOSE(CW97,Rollover!$I$13,Rollover!$V$13,Rollover!$AI$13))*CHOOSE(CW97,Rollover!$N$13,Rollover!$AA$13,Rollover!$AN$13)*(1+Assumptions!$C$25)^(INT(MAX(0,CW98)/12)))</f>
        <v>17.833171048660617</v>
      </c>
      <c r="CX99" s="115">
        <f>IF(OR(CX97=0,CX97=4),0,CHOOSE(CX97,Rollover!$I$13,Rollover!$V$13,Rollover!$AI$13)*CHOOSE(CX97,Rollover!$O$13,Rollover!$AB$13,Rollover!$AO$13)*(1+CHOOSE(CX97,Rollover!$P$13,Rollover!$AC$13,Rollover!$AP$13))^(INT(MAX(0,CX98)/12))+(1-CHOOSE(CX97,Rollover!$I$13,Rollover!$V$13,Rollover!$AI$13))*CHOOSE(CX97,Rollover!$N$13,Rollover!$AA$13,Rollover!$AN$13)*(1+Assumptions!$C$25)^(INT(MAX(0,CX98)/12)))</f>
        <v>17.833171048660617</v>
      </c>
      <c r="CY99" s="115">
        <f>IF(OR(CY97=0,CY97=4),0,CHOOSE(CY97,Rollover!$I$13,Rollover!$V$13,Rollover!$AI$13)*CHOOSE(CY97,Rollover!$O$13,Rollover!$AB$13,Rollover!$AO$13)*(1+CHOOSE(CY97,Rollover!$P$13,Rollover!$AC$13,Rollover!$AP$13))^(INT(MAX(0,CY98)/12))+(1-CHOOSE(CY97,Rollover!$I$13,Rollover!$V$13,Rollover!$AI$13))*CHOOSE(CY97,Rollover!$N$13,Rollover!$AA$13,Rollover!$AN$13)*(1+Assumptions!$C$25)^(INT(MAX(0,CY98)/12)))</f>
        <v>17.833171048660617</v>
      </c>
      <c r="CZ99" s="115">
        <f>IF(OR(CZ97=0,CZ97=4),0,CHOOSE(CZ97,Rollover!$I$13,Rollover!$V$13,Rollover!$AI$13)*CHOOSE(CZ97,Rollover!$O$13,Rollover!$AB$13,Rollover!$AO$13)*(1+CHOOSE(CZ97,Rollover!$P$13,Rollover!$AC$13,Rollover!$AP$13))^(INT(MAX(0,CZ98)/12))+(1-CHOOSE(CZ97,Rollover!$I$13,Rollover!$V$13,Rollover!$AI$13))*CHOOSE(CZ97,Rollover!$N$13,Rollover!$AA$13,Rollover!$AN$13)*(1+Assumptions!$C$25)^(INT(MAX(0,CZ98)/12)))</f>
        <v>17.833171048660617</v>
      </c>
      <c r="DA99" s="115">
        <f>IF(OR(DA97=0,DA97=4),0,CHOOSE(DA97,Rollover!$I$13,Rollover!$V$13,Rollover!$AI$13)*CHOOSE(DA97,Rollover!$O$13,Rollover!$AB$13,Rollover!$AO$13)*(1+CHOOSE(DA97,Rollover!$P$13,Rollover!$AC$13,Rollover!$AP$13))^(INT(MAX(0,DA98)/12))+(1-CHOOSE(DA97,Rollover!$I$13,Rollover!$V$13,Rollover!$AI$13))*CHOOSE(DA97,Rollover!$N$13,Rollover!$AA$13,Rollover!$AN$13)*(1+Assumptions!$C$25)^(INT(MAX(0,DA98)/12)))</f>
        <v>17.833171048660617</v>
      </c>
      <c r="DB99" s="115">
        <f>IF(OR(DB97=0,DB97=4),0,CHOOSE(DB97,Rollover!$I$13,Rollover!$V$13,Rollover!$AI$13)*CHOOSE(DB97,Rollover!$O$13,Rollover!$AB$13,Rollover!$AO$13)*(1+CHOOSE(DB97,Rollover!$P$13,Rollover!$AC$13,Rollover!$AP$13))^(INT(MAX(0,DB98)/12))+(1-CHOOSE(DB97,Rollover!$I$13,Rollover!$V$13,Rollover!$AI$13))*CHOOSE(DB97,Rollover!$N$13,Rollover!$AA$13,Rollover!$AN$13)*(1+Assumptions!$C$25)^(INT(MAX(0,DB98)/12)))</f>
        <v>18.457332035363734</v>
      </c>
      <c r="DC99" s="115">
        <f>IF(OR(DC97=0,DC97=4),0,CHOOSE(DC97,Rollover!$I$13,Rollover!$V$13,Rollover!$AI$13)*CHOOSE(DC97,Rollover!$O$13,Rollover!$AB$13,Rollover!$AO$13)*(1+CHOOSE(DC97,Rollover!$P$13,Rollover!$AC$13,Rollover!$AP$13))^(INT(MAX(0,DC98)/12))+(1-CHOOSE(DC97,Rollover!$I$13,Rollover!$V$13,Rollover!$AI$13))*CHOOSE(DC97,Rollover!$N$13,Rollover!$AA$13,Rollover!$AN$13)*(1+Assumptions!$C$25)^(INT(MAX(0,DC98)/12)))</f>
        <v>18.457332035363734</v>
      </c>
      <c r="DD99" s="115">
        <f>IF(OR(DD97=0,DD97=4),0,CHOOSE(DD97,Rollover!$I$13,Rollover!$V$13,Rollover!$AI$13)*CHOOSE(DD97,Rollover!$O$13,Rollover!$AB$13,Rollover!$AO$13)*(1+CHOOSE(DD97,Rollover!$P$13,Rollover!$AC$13,Rollover!$AP$13))^(INT(MAX(0,DD98)/12))+(1-CHOOSE(DD97,Rollover!$I$13,Rollover!$V$13,Rollover!$AI$13))*CHOOSE(DD97,Rollover!$N$13,Rollover!$AA$13,Rollover!$AN$13)*(1+Assumptions!$C$25)^(INT(MAX(0,DD98)/12)))</f>
        <v>18.457332035363734</v>
      </c>
      <c r="DE99" s="115">
        <f>IF(OR(DE97=0,DE97=4),0,CHOOSE(DE97,Rollover!$I$13,Rollover!$V$13,Rollover!$AI$13)*CHOOSE(DE97,Rollover!$O$13,Rollover!$AB$13,Rollover!$AO$13)*(1+CHOOSE(DE97,Rollover!$P$13,Rollover!$AC$13,Rollover!$AP$13))^(INT(MAX(0,DE98)/12))+(1-CHOOSE(DE97,Rollover!$I$13,Rollover!$V$13,Rollover!$AI$13))*CHOOSE(DE97,Rollover!$N$13,Rollover!$AA$13,Rollover!$AN$13)*(1+Assumptions!$C$25)^(INT(MAX(0,DE98)/12)))</f>
        <v>18.457332035363734</v>
      </c>
      <c r="DF99" s="115">
        <f>IF(OR(DF97=0,DF97=4),0,CHOOSE(DF97,Rollover!$I$13,Rollover!$V$13,Rollover!$AI$13)*CHOOSE(DF97,Rollover!$O$13,Rollover!$AB$13,Rollover!$AO$13)*(1+CHOOSE(DF97,Rollover!$P$13,Rollover!$AC$13,Rollover!$AP$13))^(INT(MAX(0,DF98)/12))+(1-CHOOSE(DF97,Rollover!$I$13,Rollover!$V$13,Rollover!$AI$13))*CHOOSE(DF97,Rollover!$N$13,Rollover!$AA$13,Rollover!$AN$13)*(1+Assumptions!$C$25)^(INT(MAX(0,DF98)/12)))</f>
        <v>18.457332035363734</v>
      </c>
      <c r="DG99" s="115">
        <f>IF(OR(DG97=0,DG97=4),0,CHOOSE(DG97,Rollover!$I$13,Rollover!$V$13,Rollover!$AI$13)*CHOOSE(DG97,Rollover!$O$13,Rollover!$AB$13,Rollover!$AO$13)*(1+CHOOSE(DG97,Rollover!$P$13,Rollover!$AC$13,Rollover!$AP$13))^(INT(MAX(0,DG98)/12))+(1-CHOOSE(DG97,Rollover!$I$13,Rollover!$V$13,Rollover!$AI$13))*CHOOSE(DG97,Rollover!$N$13,Rollover!$AA$13,Rollover!$AN$13)*(1+Assumptions!$C$25)^(INT(MAX(0,DG98)/12)))</f>
        <v>18.457332035363734</v>
      </c>
      <c r="DH99" s="115">
        <f>IF(OR(DH97=0,DH97=4),0,CHOOSE(DH97,Rollover!$I$13,Rollover!$V$13,Rollover!$AI$13)*CHOOSE(DH97,Rollover!$O$13,Rollover!$AB$13,Rollover!$AO$13)*(1+CHOOSE(DH97,Rollover!$P$13,Rollover!$AC$13,Rollover!$AP$13))^(INT(MAX(0,DH98)/12))+(1-CHOOSE(DH97,Rollover!$I$13,Rollover!$V$13,Rollover!$AI$13))*CHOOSE(DH97,Rollover!$N$13,Rollover!$AA$13,Rollover!$AN$13)*(1+Assumptions!$C$25)^(INT(MAX(0,DH98)/12)))</f>
        <v>18.457332035363734</v>
      </c>
      <c r="DI99" s="115">
        <f>IF(OR(DI97=0,DI97=4),0,CHOOSE(DI97,Rollover!$I$13,Rollover!$V$13,Rollover!$AI$13)*CHOOSE(DI97,Rollover!$O$13,Rollover!$AB$13,Rollover!$AO$13)*(1+CHOOSE(DI97,Rollover!$P$13,Rollover!$AC$13,Rollover!$AP$13))^(INT(MAX(0,DI98)/12))+(1-CHOOSE(DI97,Rollover!$I$13,Rollover!$V$13,Rollover!$AI$13))*CHOOSE(DI97,Rollover!$N$13,Rollover!$AA$13,Rollover!$AN$13)*(1+Assumptions!$C$25)^(INT(MAX(0,DI98)/12)))</f>
        <v>18.457332035363734</v>
      </c>
      <c r="DJ99" s="115">
        <f>IF(OR(DJ97=0,DJ97=4),0,CHOOSE(DJ97,Rollover!$I$13,Rollover!$V$13,Rollover!$AI$13)*CHOOSE(DJ97,Rollover!$O$13,Rollover!$AB$13,Rollover!$AO$13)*(1+CHOOSE(DJ97,Rollover!$P$13,Rollover!$AC$13,Rollover!$AP$13))^(INT(MAX(0,DJ98)/12))+(1-CHOOSE(DJ97,Rollover!$I$13,Rollover!$V$13,Rollover!$AI$13))*CHOOSE(DJ97,Rollover!$N$13,Rollover!$AA$13,Rollover!$AN$13)*(1+Assumptions!$C$25)^(INT(MAX(0,DJ98)/12)))</f>
        <v>18.457332035363734</v>
      </c>
      <c r="DK99" s="115">
        <f>IF(OR(DK97=0,DK97=4),0,CHOOSE(DK97,Rollover!$I$13,Rollover!$V$13,Rollover!$AI$13)*CHOOSE(DK97,Rollover!$O$13,Rollover!$AB$13,Rollover!$AO$13)*(1+CHOOSE(DK97,Rollover!$P$13,Rollover!$AC$13,Rollover!$AP$13))^(INT(MAX(0,DK98)/12))+(1-CHOOSE(DK97,Rollover!$I$13,Rollover!$V$13,Rollover!$AI$13))*CHOOSE(DK97,Rollover!$N$13,Rollover!$AA$13,Rollover!$AN$13)*(1+Assumptions!$C$25)^(INT(MAX(0,DK98)/12)))</f>
        <v>18.457332035363734</v>
      </c>
      <c r="DL99" s="115">
        <f>IF(OR(DL97=0,DL97=4),0,CHOOSE(DL97,Rollover!$I$13,Rollover!$V$13,Rollover!$AI$13)*CHOOSE(DL97,Rollover!$O$13,Rollover!$AB$13,Rollover!$AO$13)*(1+CHOOSE(DL97,Rollover!$P$13,Rollover!$AC$13,Rollover!$AP$13))^(INT(MAX(0,DL98)/12))+(1-CHOOSE(DL97,Rollover!$I$13,Rollover!$V$13,Rollover!$AI$13))*CHOOSE(DL97,Rollover!$N$13,Rollover!$AA$13,Rollover!$AN$13)*(1+Assumptions!$C$25)^(INT(MAX(0,DL98)/12)))</f>
        <v>18.457332035363734</v>
      </c>
      <c r="DM99" s="115">
        <f>IF(OR(DM97=0,DM97=4),0,CHOOSE(DM97,Rollover!$I$13,Rollover!$V$13,Rollover!$AI$13)*CHOOSE(DM97,Rollover!$O$13,Rollover!$AB$13,Rollover!$AO$13)*(1+CHOOSE(DM97,Rollover!$P$13,Rollover!$AC$13,Rollover!$AP$13))^(INT(MAX(0,DM98)/12))+(1-CHOOSE(DM97,Rollover!$I$13,Rollover!$V$13,Rollover!$AI$13))*CHOOSE(DM97,Rollover!$N$13,Rollover!$AA$13,Rollover!$AN$13)*(1+Assumptions!$C$25)^(INT(MAX(0,DM98)/12)))</f>
        <v>18.457332035363734</v>
      </c>
      <c r="DN99" s="115">
        <f>IF(OR(DN97=0,DN97=4),0,CHOOSE(DN97,Rollover!$I$13,Rollover!$V$13,Rollover!$AI$13)*CHOOSE(DN97,Rollover!$O$13,Rollover!$AB$13,Rollover!$AO$13)*(1+CHOOSE(DN97,Rollover!$P$13,Rollover!$AC$13,Rollover!$AP$13))^(INT(MAX(0,DN98)/12))+(1-CHOOSE(DN97,Rollover!$I$13,Rollover!$V$13,Rollover!$AI$13))*CHOOSE(DN97,Rollover!$N$13,Rollover!$AA$13,Rollover!$AN$13)*(1+Assumptions!$C$25)^(INT(MAX(0,DN98)/12)))</f>
        <v>19.103338656601466</v>
      </c>
      <c r="DO99" s="115">
        <f>IF(OR(DO97=0,DO97=4),0,CHOOSE(DO97,Rollover!$I$13,Rollover!$V$13,Rollover!$AI$13)*CHOOSE(DO97,Rollover!$O$13,Rollover!$AB$13,Rollover!$AO$13)*(1+CHOOSE(DO97,Rollover!$P$13,Rollover!$AC$13,Rollover!$AP$13))^(INT(MAX(0,DO98)/12))+(1-CHOOSE(DO97,Rollover!$I$13,Rollover!$V$13,Rollover!$AI$13))*CHOOSE(DO97,Rollover!$N$13,Rollover!$AA$13,Rollover!$AN$13)*(1+Assumptions!$C$25)^(INT(MAX(0,DO98)/12)))</f>
        <v>19.103338656601466</v>
      </c>
      <c r="DP99" s="115">
        <f>IF(OR(DP97=0,DP97=4),0,CHOOSE(DP97,Rollover!$I$13,Rollover!$V$13,Rollover!$AI$13)*CHOOSE(DP97,Rollover!$O$13,Rollover!$AB$13,Rollover!$AO$13)*(1+CHOOSE(DP97,Rollover!$P$13,Rollover!$AC$13,Rollover!$AP$13))^(INT(MAX(0,DP98)/12))+(1-CHOOSE(DP97,Rollover!$I$13,Rollover!$V$13,Rollover!$AI$13))*CHOOSE(DP97,Rollover!$N$13,Rollover!$AA$13,Rollover!$AN$13)*(1+Assumptions!$C$25)^(INT(MAX(0,DP98)/12)))</f>
        <v>19.103338656601466</v>
      </c>
      <c r="DQ99" s="115">
        <f>IF(OR(DQ97=0,DQ97=4),0,CHOOSE(DQ97,Rollover!$I$13,Rollover!$V$13,Rollover!$AI$13)*CHOOSE(DQ97,Rollover!$O$13,Rollover!$AB$13,Rollover!$AO$13)*(1+CHOOSE(DQ97,Rollover!$P$13,Rollover!$AC$13,Rollover!$AP$13))^(INT(MAX(0,DQ98)/12))+(1-CHOOSE(DQ97,Rollover!$I$13,Rollover!$V$13,Rollover!$AI$13))*CHOOSE(DQ97,Rollover!$N$13,Rollover!$AA$13,Rollover!$AN$13)*(1+Assumptions!$C$25)^(INT(MAX(0,DQ98)/12)))</f>
        <v>19.103338656601466</v>
      </c>
      <c r="DR99" s="115">
        <f>IF(OR(DR97=0,DR97=4),0,CHOOSE(DR97,Rollover!$I$13,Rollover!$V$13,Rollover!$AI$13)*CHOOSE(DR97,Rollover!$O$13,Rollover!$AB$13,Rollover!$AO$13)*(1+CHOOSE(DR97,Rollover!$P$13,Rollover!$AC$13,Rollover!$AP$13))^(INT(MAX(0,DR98)/12))+(1-CHOOSE(DR97,Rollover!$I$13,Rollover!$V$13,Rollover!$AI$13))*CHOOSE(DR97,Rollover!$N$13,Rollover!$AA$13,Rollover!$AN$13)*(1+Assumptions!$C$25)^(INT(MAX(0,DR98)/12)))</f>
        <v>19.103338656601466</v>
      </c>
      <c r="DS99" s="115">
        <f>IF(OR(DS97=0,DS97=4),0,CHOOSE(DS97,Rollover!$I$13,Rollover!$V$13,Rollover!$AI$13)*CHOOSE(DS97,Rollover!$O$13,Rollover!$AB$13,Rollover!$AO$13)*(1+CHOOSE(DS97,Rollover!$P$13,Rollover!$AC$13,Rollover!$AP$13))^(INT(MAX(0,DS98)/12))+(1-CHOOSE(DS97,Rollover!$I$13,Rollover!$V$13,Rollover!$AI$13))*CHOOSE(DS97,Rollover!$N$13,Rollover!$AA$13,Rollover!$AN$13)*(1+Assumptions!$C$25)^(INT(MAX(0,DS98)/12)))</f>
        <v>19.103338656601466</v>
      </c>
      <c r="DT99" s="115">
        <f>IF(OR(DT97=0,DT97=4),0,CHOOSE(DT97,Rollover!$I$13,Rollover!$V$13,Rollover!$AI$13)*CHOOSE(DT97,Rollover!$O$13,Rollover!$AB$13,Rollover!$AO$13)*(1+CHOOSE(DT97,Rollover!$P$13,Rollover!$AC$13,Rollover!$AP$13))^(INT(MAX(0,DT98)/12))+(1-CHOOSE(DT97,Rollover!$I$13,Rollover!$V$13,Rollover!$AI$13))*CHOOSE(DT97,Rollover!$N$13,Rollover!$AA$13,Rollover!$AN$13)*(1+Assumptions!$C$25)^(INT(MAX(0,DT98)/12)))</f>
        <v>19.103338656601466</v>
      </c>
      <c r="DU99" s="115">
        <f>IF(OR(DU97=0,DU97=4),0,CHOOSE(DU97,Rollover!$I$13,Rollover!$V$13,Rollover!$AI$13)*CHOOSE(DU97,Rollover!$O$13,Rollover!$AB$13,Rollover!$AO$13)*(1+CHOOSE(DU97,Rollover!$P$13,Rollover!$AC$13,Rollover!$AP$13))^(INT(MAX(0,DU98)/12))+(1-CHOOSE(DU97,Rollover!$I$13,Rollover!$V$13,Rollover!$AI$13))*CHOOSE(DU97,Rollover!$N$13,Rollover!$AA$13,Rollover!$AN$13)*(1+Assumptions!$C$25)^(INT(MAX(0,DU98)/12)))</f>
        <v>19.103338656601466</v>
      </c>
      <c r="DV99" s="115">
        <f>IF(OR(DV97=0,DV97=4),0,CHOOSE(DV97,Rollover!$I$13,Rollover!$V$13,Rollover!$AI$13)*CHOOSE(DV97,Rollover!$O$13,Rollover!$AB$13,Rollover!$AO$13)*(1+CHOOSE(DV97,Rollover!$P$13,Rollover!$AC$13,Rollover!$AP$13))^(INT(MAX(0,DV98)/12))+(1-CHOOSE(DV97,Rollover!$I$13,Rollover!$V$13,Rollover!$AI$13))*CHOOSE(DV97,Rollover!$N$13,Rollover!$AA$13,Rollover!$AN$13)*(1+Assumptions!$C$25)^(INT(MAX(0,DV98)/12)))</f>
        <v>19.103338656601466</v>
      </c>
      <c r="DW99" s="115">
        <f>IF(OR(DW97=0,DW97=4),0,CHOOSE(DW97,Rollover!$I$13,Rollover!$V$13,Rollover!$AI$13)*CHOOSE(DW97,Rollover!$O$13,Rollover!$AB$13,Rollover!$AO$13)*(1+CHOOSE(DW97,Rollover!$P$13,Rollover!$AC$13,Rollover!$AP$13))^(INT(MAX(0,DW98)/12))+(1-CHOOSE(DW97,Rollover!$I$13,Rollover!$V$13,Rollover!$AI$13))*CHOOSE(DW97,Rollover!$N$13,Rollover!$AA$13,Rollover!$AN$13)*(1+Assumptions!$C$25)^(INT(MAX(0,DW98)/12)))</f>
        <v>19.103338656601466</v>
      </c>
      <c r="DX99" s="115">
        <f>IF(OR(DX97=0,DX97=4),0,CHOOSE(DX97,Rollover!$I$13,Rollover!$V$13,Rollover!$AI$13)*CHOOSE(DX97,Rollover!$O$13,Rollover!$AB$13,Rollover!$AO$13)*(1+CHOOSE(DX97,Rollover!$P$13,Rollover!$AC$13,Rollover!$AP$13))^(INT(MAX(0,DX98)/12))+(1-CHOOSE(DX97,Rollover!$I$13,Rollover!$V$13,Rollover!$AI$13))*CHOOSE(DX97,Rollover!$N$13,Rollover!$AA$13,Rollover!$AN$13)*(1+Assumptions!$C$25)^(INT(MAX(0,DX98)/12)))</f>
        <v>19.103338656601466</v>
      </c>
      <c r="DY99" s="115">
        <f>IF(OR(DY97=0,DY97=4),0,CHOOSE(DY97,Rollover!$I$13,Rollover!$V$13,Rollover!$AI$13)*CHOOSE(DY97,Rollover!$O$13,Rollover!$AB$13,Rollover!$AO$13)*(1+CHOOSE(DY97,Rollover!$P$13,Rollover!$AC$13,Rollover!$AP$13))^(INT(MAX(0,DY98)/12))+(1-CHOOSE(DY97,Rollover!$I$13,Rollover!$V$13,Rollover!$AI$13))*CHOOSE(DY97,Rollover!$N$13,Rollover!$AA$13,Rollover!$AN$13)*(1+Assumptions!$C$25)^(INT(MAX(0,DY98)/12)))</f>
        <v>19.103338656601466</v>
      </c>
      <c r="DZ99" s="115">
        <f>IF(OR(DZ97=0,DZ97=4),0,CHOOSE(DZ97,Rollover!$I$13,Rollover!$V$13,Rollover!$AI$13)*CHOOSE(DZ97,Rollover!$O$13,Rollover!$AB$13,Rollover!$AO$13)*(1+CHOOSE(DZ97,Rollover!$P$13,Rollover!$AC$13,Rollover!$AP$13))^(INT(MAX(0,DZ98)/12))+(1-CHOOSE(DZ97,Rollover!$I$13,Rollover!$V$13,Rollover!$AI$13))*CHOOSE(DZ97,Rollover!$N$13,Rollover!$AA$13,Rollover!$AN$13)*(1+Assumptions!$C$25)^(INT(MAX(0,DZ98)/12)))</f>
        <v>19.771955509582515</v>
      </c>
      <c r="EA99" s="115">
        <f>IF(OR(EA97=0,EA97=4),0,CHOOSE(EA97,Rollover!$I$13,Rollover!$V$13,Rollover!$AI$13)*CHOOSE(EA97,Rollover!$O$13,Rollover!$AB$13,Rollover!$AO$13)*(1+CHOOSE(EA97,Rollover!$P$13,Rollover!$AC$13,Rollover!$AP$13))^(INT(MAX(0,EA98)/12))+(1-CHOOSE(EA97,Rollover!$I$13,Rollover!$V$13,Rollover!$AI$13))*CHOOSE(EA97,Rollover!$N$13,Rollover!$AA$13,Rollover!$AN$13)*(1+Assumptions!$C$25)^(INT(MAX(0,EA98)/12)))</f>
        <v>19.771955509582515</v>
      </c>
      <c r="EB99" s="115">
        <f>IF(OR(EB97=0,EB97=4),0,CHOOSE(EB97,Rollover!$I$13,Rollover!$V$13,Rollover!$AI$13)*CHOOSE(EB97,Rollover!$O$13,Rollover!$AB$13,Rollover!$AO$13)*(1+CHOOSE(EB97,Rollover!$P$13,Rollover!$AC$13,Rollover!$AP$13))^(INT(MAX(0,EB98)/12))+(1-CHOOSE(EB97,Rollover!$I$13,Rollover!$V$13,Rollover!$AI$13))*CHOOSE(EB97,Rollover!$N$13,Rollover!$AA$13,Rollover!$AN$13)*(1+Assumptions!$C$25)^(INT(MAX(0,EB98)/12)))</f>
        <v>19.771955509582515</v>
      </c>
      <c r="EC99" s="115">
        <f>IF(OR(EC97=0,EC97=4),0,CHOOSE(EC97,Rollover!$I$13,Rollover!$V$13,Rollover!$AI$13)*CHOOSE(EC97,Rollover!$O$13,Rollover!$AB$13,Rollover!$AO$13)*(1+CHOOSE(EC97,Rollover!$P$13,Rollover!$AC$13,Rollover!$AP$13))^(INT(MAX(0,EC98)/12))+(1-CHOOSE(EC97,Rollover!$I$13,Rollover!$V$13,Rollover!$AI$13))*CHOOSE(EC97,Rollover!$N$13,Rollover!$AA$13,Rollover!$AN$13)*(1+Assumptions!$C$25)^(INT(MAX(0,EC98)/12)))</f>
        <v>19.771955509582515</v>
      </c>
      <c r="ED99" s="115">
        <f>IF(OR(ED97=0,ED97=4),0,CHOOSE(ED97,Rollover!$I$13,Rollover!$V$13,Rollover!$AI$13)*CHOOSE(ED97,Rollover!$O$13,Rollover!$AB$13,Rollover!$AO$13)*(1+CHOOSE(ED97,Rollover!$P$13,Rollover!$AC$13,Rollover!$AP$13))^(INT(MAX(0,ED98)/12))+(1-CHOOSE(ED97,Rollover!$I$13,Rollover!$V$13,Rollover!$AI$13))*CHOOSE(ED97,Rollover!$N$13,Rollover!$AA$13,Rollover!$AN$13)*(1+Assumptions!$C$25)^(INT(MAX(0,ED98)/12)))</f>
        <v>19.771955509582515</v>
      </c>
      <c r="EE99" s="115">
        <f>IF(OR(EE97=0,EE97=4),0,CHOOSE(EE97,Rollover!$I$13,Rollover!$V$13,Rollover!$AI$13)*CHOOSE(EE97,Rollover!$O$13,Rollover!$AB$13,Rollover!$AO$13)*(1+CHOOSE(EE97,Rollover!$P$13,Rollover!$AC$13,Rollover!$AP$13))^(INT(MAX(0,EE98)/12))+(1-CHOOSE(EE97,Rollover!$I$13,Rollover!$V$13,Rollover!$AI$13))*CHOOSE(EE97,Rollover!$N$13,Rollover!$AA$13,Rollover!$AN$13)*(1+Assumptions!$C$25)^(INT(MAX(0,EE98)/12)))</f>
        <v>19.771955509582515</v>
      </c>
      <c r="EF99" s="115">
        <f>IF(OR(EF97=0,EF97=4),0,CHOOSE(EF97,Rollover!$I$13,Rollover!$V$13,Rollover!$AI$13)*CHOOSE(EF97,Rollover!$O$13,Rollover!$AB$13,Rollover!$AO$13)*(1+CHOOSE(EF97,Rollover!$P$13,Rollover!$AC$13,Rollover!$AP$13))^(INT(MAX(0,EF98)/12))+(1-CHOOSE(EF97,Rollover!$I$13,Rollover!$V$13,Rollover!$AI$13))*CHOOSE(EF97,Rollover!$N$13,Rollover!$AA$13,Rollover!$AN$13)*(1+Assumptions!$C$25)^(INT(MAX(0,EF98)/12)))</f>
        <v>19.771955509582515</v>
      </c>
      <c r="EG99" s="115">
        <f>IF(OR(EG97=0,EG97=4),0,CHOOSE(EG97,Rollover!$I$13,Rollover!$V$13,Rollover!$AI$13)*CHOOSE(EG97,Rollover!$O$13,Rollover!$AB$13,Rollover!$AO$13)*(1+CHOOSE(EG97,Rollover!$P$13,Rollover!$AC$13,Rollover!$AP$13))^(INT(MAX(0,EG98)/12))+(1-CHOOSE(EG97,Rollover!$I$13,Rollover!$V$13,Rollover!$AI$13))*CHOOSE(EG97,Rollover!$N$13,Rollover!$AA$13,Rollover!$AN$13)*(1+Assumptions!$C$25)^(INT(MAX(0,EG98)/12)))</f>
        <v>19.771955509582515</v>
      </c>
      <c r="EH99" s="115">
        <f>IF(OR(EH97=0,EH97=4),0,CHOOSE(EH97,Rollover!$I$13,Rollover!$V$13,Rollover!$AI$13)*CHOOSE(EH97,Rollover!$O$13,Rollover!$AB$13,Rollover!$AO$13)*(1+CHOOSE(EH97,Rollover!$P$13,Rollover!$AC$13,Rollover!$AP$13))^(INT(MAX(0,EH98)/12))+(1-CHOOSE(EH97,Rollover!$I$13,Rollover!$V$13,Rollover!$AI$13))*CHOOSE(EH97,Rollover!$N$13,Rollover!$AA$13,Rollover!$AN$13)*(1+Assumptions!$C$25)^(INT(MAX(0,EH98)/12)))</f>
        <v>19.771955509582515</v>
      </c>
      <c r="EI99" s="115">
        <f>IF(OR(EI97=0,EI97=4),0,CHOOSE(EI97,Rollover!$I$13,Rollover!$V$13,Rollover!$AI$13)*CHOOSE(EI97,Rollover!$O$13,Rollover!$AB$13,Rollover!$AO$13)*(1+CHOOSE(EI97,Rollover!$P$13,Rollover!$AC$13,Rollover!$AP$13))^(INT(MAX(0,EI98)/12))+(1-CHOOSE(EI97,Rollover!$I$13,Rollover!$V$13,Rollover!$AI$13))*CHOOSE(EI97,Rollover!$N$13,Rollover!$AA$13,Rollover!$AN$13)*(1+Assumptions!$C$25)^(INT(MAX(0,EI98)/12)))</f>
        <v>19.771955509582515</v>
      </c>
    </row>
    <row r="100">
      <c r="B100" t="s" s="23">
        <v>393</v>
      </c>
      <c r="C100" t="s" s="118">
        <v>19</v>
      </c>
      <c r="D100" t="s" s="118">
        <v>430</v>
      </c>
      <c r="H100" s="95">
        <f>IF(H97=0,'Rent Roll'!$G$13*SUMIFS('Rent Schedules'!$I$6:$I$122,'Rent Schedules'!$B$6:$B$122,$C100,'Rent Schedules'!$D$6:$D$122,"In effect",'Rent Schedules'!$E$6:$E$122,"&lt;="&amp;H$6,'Rent Schedules'!$F$6:$F$122,"&gt;="&amp;H$6),0)</f>
        <v>15720</v>
      </c>
      <c r="I100" s="95">
        <f>IF(I97=0,'Rent Roll'!$G$13*SUMIFS('Rent Schedules'!$I$6:$I$122,'Rent Schedules'!$B$6:$B$122,$C100,'Rent Schedules'!$D$6:$D$122,"In effect",'Rent Schedules'!$E$6:$E$122,"&lt;="&amp;I$6,'Rent Schedules'!$F$6:$F$122,"&gt;="&amp;I$6),0)</f>
        <v>15720</v>
      </c>
      <c r="J100" s="95">
        <f>IF(J97=0,'Rent Roll'!$G$13*SUMIFS('Rent Schedules'!$I$6:$I$122,'Rent Schedules'!$B$6:$B$122,$C100,'Rent Schedules'!$D$6:$D$122,"In effect",'Rent Schedules'!$E$6:$E$122,"&lt;="&amp;J$6,'Rent Schedules'!$F$6:$F$122,"&gt;="&amp;J$6),0)</f>
        <v>15720</v>
      </c>
      <c r="K100" s="95">
        <f>IF(K97=0,'Rent Roll'!$G$13*SUMIFS('Rent Schedules'!$I$6:$I$122,'Rent Schedules'!$B$6:$B$122,$C100,'Rent Schedules'!$D$6:$D$122,"In effect",'Rent Schedules'!$E$6:$E$122,"&lt;="&amp;K$6,'Rent Schedules'!$F$6:$F$122,"&gt;="&amp;K$6),0)</f>
        <v>15720</v>
      </c>
      <c r="L100" s="95">
        <f>IF(L97=0,'Rent Roll'!$G$13*SUMIFS('Rent Schedules'!$I$6:$I$122,'Rent Schedules'!$B$6:$B$122,$C100,'Rent Schedules'!$D$6:$D$122,"In effect",'Rent Schedules'!$E$6:$E$122,"&lt;="&amp;L$6,'Rent Schedules'!$F$6:$F$122,"&gt;="&amp;L$6),0)</f>
        <v>15720</v>
      </c>
      <c r="M100" s="95">
        <f>IF(M97=0,'Rent Roll'!$G$13*SUMIFS('Rent Schedules'!$I$6:$I$122,'Rent Schedules'!$B$6:$B$122,$C100,'Rent Schedules'!$D$6:$D$122,"In effect",'Rent Schedules'!$E$6:$E$122,"&lt;="&amp;M$6,'Rent Schedules'!$F$6:$F$122,"&gt;="&amp;M$6),0)</f>
        <v>15720</v>
      </c>
      <c r="N100" s="95">
        <f>IF(N97=0,'Rent Roll'!$G$13*SUMIFS('Rent Schedules'!$I$6:$I$122,'Rent Schedules'!$B$6:$B$122,$C100,'Rent Schedules'!$D$6:$D$122,"In effect",'Rent Schedules'!$E$6:$E$122,"&lt;="&amp;N$6,'Rent Schedules'!$F$6:$F$122,"&gt;="&amp;N$6),0)</f>
        <v>15720</v>
      </c>
      <c r="O100" s="95">
        <f>IF(O97=0,'Rent Roll'!$G$13*SUMIFS('Rent Schedules'!$I$6:$I$122,'Rent Schedules'!$B$6:$B$122,$C100,'Rent Schedules'!$D$6:$D$122,"In effect",'Rent Schedules'!$E$6:$E$122,"&lt;="&amp;O$6,'Rent Schedules'!$F$6:$F$122,"&gt;="&amp;O$6),0)</f>
        <v>15720</v>
      </c>
      <c r="P100" s="95">
        <f>IF(P97=0,'Rent Roll'!$G$13*SUMIFS('Rent Schedules'!$I$6:$I$122,'Rent Schedules'!$B$6:$B$122,$C100,'Rent Schedules'!$D$6:$D$122,"In effect",'Rent Schedules'!$E$6:$E$122,"&lt;="&amp;P$6,'Rent Schedules'!$F$6:$F$122,"&gt;="&amp;P$6),0)</f>
        <v>15720</v>
      </c>
      <c r="Q100" s="95">
        <f>IF(Q97=0,'Rent Roll'!$G$13*SUMIFS('Rent Schedules'!$I$6:$I$122,'Rent Schedules'!$B$6:$B$122,$C100,'Rent Schedules'!$D$6:$D$122,"In effect",'Rent Schedules'!$E$6:$E$122,"&lt;="&amp;Q$6,'Rent Schedules'!$F$6:$F$122,"&gt;="&amp;Q$6),0)</f>
        <v>15720</v>
      </c>
      <c r="R100" s="95">
        <f>IF(R97=0,'Rent Roll'!$G$13*SUMIFS('Rent Schedules'!$I$6:$I$122,'Rent Schedules'!$B$6:$B$122,$C100,'Rent Schedules'!$D$6:$D$122,"In effect",'Rent Schedules'!$E$6:$E$122,"&lt;="&amp;R$6,'Rent Schedules'!$F$6:$F$122,"&gt;="&amp;R$6),0)</f>
        <v>16188</v>
      </c>
      <c r="S100" s="95">
        <f>IF(S97=0,'Rent Roll'!$G$13*SUMIFS('Rent Schedules'!$I$6:$I$122,'Rent Schedules'!$B$6:$B$122,$C100,'Rent Schedules'!$D$6:$D$122,"In effect",'Rent Schedules'!$E$6:$E$122,"&lt;="&amp;S$6,'Rent Schedules'!$F$6:$F$122,"&gt;="&amp;S$6),0)</f>
        <v>16188</v>
      </c>
      <c r="T100" s="95">
        <f>IF(T97=0,'Rent Roll'!$G$13*SUMIFS('Rent Schedules'!$I$6:$I$122,'Rent Schedules'!$B$6:$B$122,$C100,'Rent Schedules'!$D$6:$D$122,"In effect",'Rent Schedules'!$E$6:$E$122,"&lt;="&amp;T$6,'Rent Schedules'!$F$6:$F$122,"&gt;="&amp;T$6),0)</f>
        <v>16188</v>
      </c>
      <c r="U100" s="95">
        <f>IF(U97=0,'Rent Roll'!$G$13*SUMIFS('Rent Schedules'!$I$6:$I$122,'Rent Schedules'!$B$6:$B$122,$C100,'Rent Schedules'!$D$6:$D$122,"In effect",'Rent Schedules'!$E$6:$E$122,"&lt;="&amp;U$6,'Rent Schedules'!$F$6:$F$122,"&gt;="&amp;U$6),0)</f>
        <v>16188</v>
      </c>
      <c r="V100" s="95">
        <f>IF(V97=0,'Rent Roll'!$G$13*SUMIFS('Rent Schedules'!$I$6:$I$122,'Rent Schedules'!$B$6:$B$122,$C100,'Rent Schedules'!$D$6:$D$122,"In effect",'Rent Schedules'!$E$6:$E$122,"&lt;="&amp;V$6,'Rent Schedules'!$F$6:$F$122,"&gt;="&amp;V$6),0)</f>
        <v>16188</v>
      </c>
      <c r="W100" s="95">
        <f>IF(W97=0,'Rent Roll'!$G$13*SUMIFS('Rent Schedules'!$I$6:$I$122,'Rent Schedules'!$B$6:$B$122,$C100,'Rent Schedules'!$D$6:$D$122,"In effect",'Rent Schedules'!$E$6:$E$122,"&lt;="&amp;W$6,'Rent Schedules'!$F$6:$F$122,"&gt;="&amp;W$6),0)</f>
        <v>16188</v>
      </c>
      <c r="X100" s="95">
        <f>IF(X97=0,'Rent Roll'!$G$13*SUMIFS('Rent Schedules'!$I$6:$I$122,'Rent Schedules'!$B$6:$B$122,$C100,'Rent Schedules'!$D$6:$D$122,"In effect",'Rent Schedules'!$E$6:$E$122,"&lt;="&amp;X$6,'Rent Schedules'!$F$6:$F$122,"&gt;="&amp;X$6),0)</f>
        <v>16188</v>
      </c>
      <c r="Y100" s="95">
        <f>IF(Y97=0,'Rent Roll'!$G$13*SUMIFS('Rent Schedules'!$I$6:$I$122,'Rent Schedules'!$B$6:$B$122,$C100,'Rent Schedules'!$D$6:$D$122,"In effect",'Rent Schedules'!$E$6:$E$122,"&lt;="&amp;Y$6,'Rent Schedules'!$F$6:$F$122,"&gt;="&amp;Y$6),0)</f>
        <v>16188</v>
      </c>
      <c r="Z100" s="95">
        <f>IF(Z97=0,'Rent Roll'!$G$13*SUMIFS('Rent Schedules'!$I$6:$I$122,'Rent Schedules'!$B$6:$B$122,$C100,'Rent Schedules'!$D$6:$D$122,"In effect",'Rent Schedules'!$E$6:$E$122,"&lt;="&amp;Z$6,'Rent Schedules'!$F$6:$F$122,"&gt;="&amp;Z$6),0)</f>
        <v>16188</v>
      </c>
      <c r="AA100" s="95">
        <f>IF(AA97=0,'Rent Roll'!$G$13*SUMIFS('Rent Schedules'!$I$6:$I$122,'Rent Schedules'!$B$6:$B$122,$C100,'Rent Schedules'!$D$6:$D$122,"In effect",'Rent Schedules'!$E$6:$E$122,"&lt;="&amp;AA$6,'Rent Schedules'!$F$6:$F$122,"&gt;="&amp;AA$6),0)</f>
        <v>16188</v>
      </c>
      <c r="AB100" s="95">
        <f>IF(AB97=0,'Rent Roll'!$G$13*SUMIFS('Rent Schedules'!$I$6:$I$122,'Rent Schedules'!$B$6:$B$122,$C100,'Rent Schedules'!$D$6:$D$122,"In effect",'Rent Schedules'!$E$6:$E$122,"&lt;="&amp;AB$6,'Rent Schedules'!$F$6:$F$122,"&gt;="&amp;AB$6),0)</f>
        <v>16188</v>
      </c>
      <c r="AC100" s="95">
        <f>IF(AC97=0,'Rent Roll'!$G$13*SUMIFS('Rent Schedules'!$I$6:$I$122,'Rent Schedules'!$B$6:$B$122,$C100,'Rent Schedules'!$D$6:$D$122,"In effect",'Rent Schedules'!$E$6:$E$122,"&lt;="&amp;AC$6,'Rent Schedules'!$F$6:$F$122,"&gt;="&amp;AC$6),0)</f>
        <v>16188</v>
      </c>
      <c r="AD100" s="95">
        <f>IF(AD97=0,'Rent Roll'!$G$13*SUMIFS('Rent Schedules'!$I$6:$I$122,'Rent Schedules'!$B$6:$B$122,$C100,'Rent Schedules'!$D$6:$D$122,"In effect",'Rent Schedules'!$E$6:$E$122,"&lt;="&amp;AD$6,'Rent Schedules'!$F$6:$F$122,"&gt;="&amp;AD$6),0)</f>
        <v>0</v>
      </c>
      <c r="AE100" s="95">
        <f>IF(AE97=0,'Rent Roll'!$G$13*SUMIFS('Rent Schedules'!$I$6:$I$122,'Rent Schedules'!$B$6:$B$122,$C100,'Rent Schedules'!$D$6:$D$122,"In effect",'Rent Schedules'!$E$6:$E$122,"&lt;="&amp;AE$6,'Rent Schedules'!$F$6:$F$122,"&gt;="&amp;AE$6),0)</f>
        <v>0</v>
      </c>
      <c r="AF100" s="95">
        <f>IF(AF97=0,'Rent Roll'!$G$13*SUMIFS('Rent Schedules'!$I$6:$I$122,'Rent Schedules'!$B$6:$B$122,$C100,'Rent Schedules'!$D$6:$D$122,"In effect",'Rent Schedules'!$E$6:$E$122,"&lt;="&amp;AF$6,'Rent Schedules'!$F$6:$F$122,"&gt;="&amp;AF$6),0)</f>
        <v>0</v>
      </c>
      <c r="AG100" s="95">
        <f>IF(AG97=0,'Rent Roll'!$G$13*SUMIFS('Rent Schedules'!$I$6:$I$122,'Rent Schedules'!$B$6:$B$122,$C100,'Rent Schedules'!$D$6:$D$122,"In effect",'Rent Schedules'!$E$6:$E$122,"&lt;="&amp;AG$6,'Rent Schedules'!$F$6:$F$122,"&gt;="&amp;AG$6),0)</f>
        <v>0</v>
      </c>
      <c r="AH100" s="95">
        <f>IF(AH97=0,'Rent Roll'!$G$13*SUMIFS('Rent Schedules'!$I$6:$I$122,'Rent Schedules'!$B$6:$B$122,$C100,'Rent Schedules'!$D$6:$D$122,"In effect",'Rent Schedules'!$E$6:$E$122,"&lt;="&amp;AH$6,'Rent Schedules'!$F$6:$F$122,"&gt;="&amp;AH$6),0)</f>
        <v>0</v>
      </c>
      <c r="AI100" s="95">
        <f>IF(AI97=0,'Rent Roll'!$G$13*SUMIFS('Rent Schedules'!$I$6:$I$122,'Rent Schedules'!$B$6:$B$122,$C100,'Rent Schedules'!$D$6:$D$122,"In effect",'Rent Schedules'!$E$6:$E$122,"&lt;="&amp;AI$6,'Rent Schedules'!$F$6:$F$122,"&gt;="&amp;AI$6),0)</f>
        <v>0</v>
      </c>
      <c r="AJ100" s="95">
        <f>IF(AJ97=0,'Rent Roll'!$G$13*SUMIFS('Rent Schedules'!$I$6:$I$122,'Rent Schedules'!$B$6:$B$122,$C100,'Rent Schedules'!$D$6:$D$122,"In effect",'Rent Schedules'!$E$6:$E$122,"&lt;="&amp;AJ$6,'Rent Schedules'!$F$6:$F$122,"&gt;="&amp;AJ$6),0)</f>
        <v>0</v>
      </c>
      <c r="AK100" s="95">
        <f>IF(AK97=0,'Rent Roll'!$G$13*SUMIFS('Rent Schedules'!$I$6:$I$122,'Rent Schedules'!$B$6:$B$122,$C100,'Rent Schedules'!$D$6:$D$122,"In effect",'Rent Schedules'!$E$6:$E$122,"&lt;="&amp;AK$6,'Rent Schedules'!$F$6:$F$122,"&gt;="&amp;AK$6),0)</f>
        <v>0</v>
      </c>
      <c r="AL100" s="95">
        <f>IF(AL97=0,'Rent Roll'!$G$13*SUMIFS('Rent Schedules'!$I$6:$I$122,'Rent Schedules'!$B$6:$B$122,$C100,'Rent Schedules'!$D$6:$D$122,"In effect",'Rent Schedules'!$E$6:$E$122,"&lt;="&amp;AL$6,'Rent Schedules'!$F$6:$F$122,"&gt;="&amp;AL$6),0)</f>
        <v>0</v>
      </c>
      <c r="AM100" s="95">
        <f>IF(AM97=0,'Rent Roll'!$G$13*SUMIFS('Rent Schedules'!$I$6:$I$122,'Rent Schedules'!$B$6:$B$122,$C100,'Rent Schedules'!$D$6:$D$122,"In effect",'Rent Schedules'!$E$6:$E$122,"&lt;="&amp;AM$6,'Rent Schedules'!$F$6:$F$122,"&gt;="&amp;AM$6),0)</f>
        <v>0</v>
      </c>
      <c r="AN100" s="95">
        <f>IF(AN97=0,'Rent Roll'!$G$13*SUMIFS('Rent Schedules'!$I$6:$I$122,'Rent Schedules'!$B$6:$B$122,$C100,'Rent Schedules'!$D$6:$D$122,"In effect",'Rent Schedules'!$E$6:$E$122,"&lt;="&amp;AN$6,'Rent Schedules'!$F$6:$F$122,"&gt;="&amp;AN$6),0)</f>
        <v>0</v>
      </c>
      <c r="AO100" s="95">
        <f>IF(AO97=0,'Rent Roll'!$G$13*SUMIFS('Rent Schedules'!$I$6:$I$122,'Rent Schedules'!$B$6:$B$122,$C100,'Rent Schedules'!$D$6:$D$122,"In effect",'Rent Schedules'!$E$6:$E$122,"&lt;="&amp;AO$6,'Rent Schedules'!$F$6:$F$122,"&gt;="&amp;AO$6),0)</f>
        <v>0</v>
      </c>
      <c r="AP100" s="95">
        <f>IF(AP97=0,'Rent Roll'!$G$13*SUMIFS('Rent Schedules'!$I$6:$I$122,'Rent Schedules'!$B$6:$B$122,$C100,'Rent Schedules'!$D$6:$D$122,"In effect",'Rent Schedules'!$E$6:$E$122,"&lt;="&amp;AP$6,'Rent Schedules'!$F$6:$F$122,"&gt;="&amp;AP$6),0)</f>
        <v>0</v>
      </c>
      <c r="AQ100" s="95">
        <f>IF(AQ97=0,'Rent Roll'!$G$13*SUMIFS('Rent Schedules'!$I$6:$I$122,'Rent Schedules'!$B$6:$B$122,$C100,'Rent Schedules'!$D$6:$D$122,"In effect",'Rent Schedules'!$E$6:$E$122,"&lt;="&amp;AQ$6,'Rent Schedules'!$F$6:$F$122,"&gt;="&amp;AQ$6),0)</f>
        <v>0</v>
      </c>
      <c r="AR100" s="95">
        <f>IF(AR97=0,'Rent Roll'!$G$13*SUMIFS('Rent Schedules'!$I$6:$I$122,'Rent Schedules'!$B$6:$B$122,$C100,'Rent Schedules'!$D$6:$D$122,"In effect",'Rent Schedules'!$E$6:$E$122,"&lt;="&amp;AR$6,'Rent Schedules'!$F$6:$F$122,"&gt;="&amp;AR$6),0)</f>
        <v>0</v>
      </c>
      <c r="AS100" s="95">
        <f>IF(AS97=0,'Rent Roll'!$G$13*SUMIFS('Rent Schedules'!$I$6:$I$122,'Rent Schedules'!$B$6:$B$122,$C100,'Rent Schedules'!$D$6:$D$122,"In effect",'Rent Schedules'!$E$6:$E$122,"&lt;="&amp;AS$6,'Rent Schedules'!$F$6:$F$122,"&gt;="&amp;AS$6),0)</f>
        <v>0</v>
      </c>
      <c r="AT100" s="95">
        <f>IF(AT97=0,'Rent Roll'!$G$13*SUMIFS('Rent Schedules'!$I$6:$I$122,'Rent Schedules'!$B$6:$B$122,$C100,'Rent Schedules'!$D$6:$D$122,"In effect",'Rent Schedules'!$E$6:$E$122,"&lt;="&amp;AT$6,'Rent Schedules'!$F$6:$F$122,"&gt;="&amp;AT$6),0)</f>
        <v>0</v>
      </c>
      <c r="AU100" s="95">
        <f>IF(AU97=0,'Rent Roll'!$G$13*SUMIFS('Rent Schedules'!$I$6:$I$122,'Rent Schedules'!$B$6:$B$122,$C100,'Rent Schedules'!$D$6:$D$122,"In effect",'Rent Schedules'!$E$6:$E$122,"&lt;="&amp;AU$6,'Rent Schedules'!$F$6:$F$122,"&gt;="&amp;AU$6),0)</f>
        <v>0</v>
      </c>
      <c r="AV100" s="95">
        <f>IF(AV97=0,'Rent Roll'!$G$13*SUMIFS('Rent Schedules'!$I$6:$I$122,'Rent Schedules'!$B$6:$B$122,$C100,'Rent Schedules'!$D$6:$D$122,"In effect",'Rent Schedules'!$E$6:$E$122,"&lt;="&amp;AV$6,'Rent Schedules'!$F$6:$F$122,"&gt;="&amp;AV$6),0)</f>
        <v>0</v>
      </c>
      <c r="AW100" s="95">
        <f>IF(AW97=0,'Rent Roll'!$G$13*SUMIFS('Rent Schedules'!$I$6:$I$122,'Rent Schedules'!$B$6:$B$122,$C100,'Rent Schedules'!$D$6:$D$122,"In effect",'Rent Schedules'!$E$6:$E$122,"&lt;="&amp;AW$6,'Rent Schedules'!$F$6:$F$122,"&gt;="&amp;AW$6),0)</f>
        <v>0</v>
      </c>
      <c r="AX100" s="95">
        <f>IF(AX97=0,'Rent Roll'!$G$13*SUMIFS('Rent Schedules'!$I$6:$I$122,'Rent Schedules'!$B$6:$B$122,$C100,'Rent Schedules'!$D$6:$D$122,"In effect",'Rent Schedules'!$E$6:$E$122,"&lt;="&amp;AX$6,'Rent Schedules'!$F$6:$F$122,"&gt;="&amp;AX$6),0)</f>
        <v>0</v>
      </c>
      <c r="AY100" s="95">
        <f>IF(AY97=0,'Rent Roll'!$G$13*SUMIFS('Rent Schedules'!$I$6:$I$122,'Rent Schedules'!$B$6:$B$122,$C100,'Rent Schedules'!$D$6:$D$122,"In effect",'Rent Schedules'!$E$6:$E$122,"&lt;="&amp;AY$6,'Rent Schedules'!$F$6:$F$122,"&gt;="&amp;AY$6),0)</f>
        <v>0</v>
      </c>
      <c r="AZ100" s="95">
        <f>IF(AZ97=0,'Rent Roll'!$G$13*SUMIFS('Rent Schedules'!$I$6:$I$122,'Rent Schedules'!$B$6:$B$122,$C100,'Rent Schedules'!$D$6:$D$122,"In effect",'Rent Schedules'!$E$6:$E$122,"&lt;="&amp;AZ$6,'Rent Schedules'!$F$6:$F$122,"&gt;="&amp;AZ$6),0)</f>
        <v>0</v>
      </c>
      <c r="BA100" s="95">
        <f>IF(BA97=0,'Rent Roll'!$G$13*SUMIFS('Rent Schedules'!$I$6:$I$122,'Rent Schedules'!$B$6:$B$122,$C100,'Rent Schedules'!$D$6:$D$122,"In effect",'Rent Schedules'!$E$6:$E$122,"&lt;="&amp;BA$6,'Rent Schedules'!$F$6:$F$122,"&gt;="&amp;BA$6),0)</f>
        <v>0</v>
      </c>
      <c r="BB100" s="95">
        <f>IF(BB97=0,'Rent Roll'!$G$13*SUMIFS('Rent Schedules'!$I$6:$I$122,'Rent Schedules'!$B$6:$B$122,$C100,'Rent Schedules'!$D$6:$D$122,"In effect",'Rent Schedules'!$E$6:$E$122,"&lt;="&amp;BB$6,'Rent Schedules'!$F$6:$F$122,"&gt;="&amp;BB$6),0)</f>
        <v>0</v>
      </c>
      <c r="BC100" s="95">
        <f>IF(BC97=0,'Rent Roll'!$G$13*SUMIFS('Rent Schedules'!$I$6:$I$122,'Rent Schedules'!$B$6:$B$122,$C100,'Rent Schedules'!$D$6:$D$122,"In effect",'Rent Schedules'!$E$6:$E$122,"&lt;="&amp;BC$6,'Rent Schedules'!$F$6:$F$122,"&gt;="&amp;BC$6),0)</f>
        <v>0</v>
      </c>
      <c r="BD100" s="95">
        <f>IF(BD97=0,'Rent Roll'!$G$13*SUMIFS('Rent Schedules'!$I$6:$I$122,'Rent Schedules'!$B$6:$B$122,$C100,'Rent Schedules'!$D$6:$D$122,"In effect",'Rent Schedules'!$E$6:$E$122,"&lt;="&amp;BD$6,'Rent Schedules'!$F$6:$F$122,"&gt;="&amp;BD$6),0)</f>
        <v>0</v>
      </c>
      <c r="BE100" s="95">
        <f>IF(BE97=0,'Rent Roll'!$G$13*SUMIFS('Rent Schedules'!$I$6:$I$122,'Rent Schedules'!$B$6:$B$122,$C100,'Rent Schedules'!$D$6:$D$122,"In effect",'Rent Schedules'!$E$6:$E$122,"&lt;="&amp;BE$6,'Rent Schedules'!$F$6:$F$122,"&gt;="&amp;BE$6),0)</f>
        <v>0</v>
      </c>
      <c r="BF100" s="95">
        <f>IF(BF97=0,'Rent Roll'!$G$13*SUMIFS('Rent Schedules'!$I$6:$I$122,'Rent Schedules'!$B$6:$B$122,$C100,'Rent Schedules'!$D$6:$D$122,"In effect",'Rent Schedules'!$E$6:$E$122,"&lt;="&amp;BF$6,'Rent Schedules'!$F$6:$F$122,"&gt;="&amp;BF$6),0)</f>
        <v>0</v>
      </c>
      <c r="BG100" s="95">
        <f>IF(BG97=0,'Rent Roll'!$G$13*SUMIFS('Rent Schedules'!$I$6:$I$122,'Rent Schedules'!$B$6:$B$122,$C100,'Rent Schedules'!$D$6:$D$122,"In effect",'Rent Schedules'!$E$6:$E$122,"&lt;="&amp;BG$6,'Rent Schedules'!$F$6:$F$122,"&gt;="&amp;BG$6),0)</f>
        <v>0</v>
      </c>
      <c r="BH100" s="95">
        <f>IF(BH97=0,'Rent Roll'!$G$13*SUMIFS('Rent Schedules'!$I$6:$I$122,'Rent Schedules'!$B$6:$B$122,$C100,'Rent Schedules'!$D$6:$D$122,"In effect",'Rent Schedules'!$E$6:$E$122,"&lt;="&amp;BH$6,'Rent Schedules'!$F$6:$F$122,"&gt;="&amp;BH$6),0)</f>
        <v>0</v>
      </c>
      <c r="BI100" s="95">
        <f>IF(BI97=0,'Rent Roll'!$G$13*SUMIFS('Rent Schedules'!$I$6:$I$122,'Rent Schedules'!$B$6:$B$122,$C100,'Rent Schedules'!$D$6:$D$122,"In effect",'Rent Schedules'!$E$6:$E$122,"&lt;="&amp;BI$6,'Rent Schedules'!$F$6:$F$122,"&gt;="&amp;BI$6),0)</f>
        <v>0</v>
      </c>
      <c r="BJ100" s="95">
        <f>IF(BJ97=0,'Rent Roll'!$G$13*SUMIFS('Rent Schedules'!$I$6:$I$122,'Rent Schedules'!$B$6:$B$122,$C100,'Rent Schedules'!$D$6:$D$122,"In effect",'Rent Schedules'!$E$6:$E$122,"&lt;="&amp;BJ$6,'Rent Schedules'!$F$6:$F$122,"&gt;="&amp;BJ$6),0)</f>
        <v>0</v>
      </c>
      <c r="BK100" s="95">
        <f>IF(BK97=0,'Rent Roll'!$G$13*SUMIFS('Rent Schedules'!$I$6:$I$122,'Rent Schedules'!$B$6:$B$122,$C100,'Rent Schedules'!$D$6:$D$122,"In effect",'Rent Schedules'!$E$6:$E$122,"&lt;="&amp;BK$6,'Rent Schedules'!$F$6:$F$122,"&gt;="&amp;BK$6),0)</f>
        <v>0</v>
      </c>
      <c r="BL100" s="95">
        <f>IF(BL97=0,'Rent Roll'!$G$13*SUMIFS('Rent Schedules'!$I$6:$I$122,'Rent Schedules'!$B$6:$B$122,$C100,'Rent Schedules'!$D$6:$D$122,"In effect",'Rent Schedules'!$E$6:$E$122,"&lt;="&amp;BL$6,'Rent Schedules'!$F$6:$F$122,"&gt;="&amp;BL$6),0)</f>
        <v>0</v>
      </c>
      <c r="BM100" s="95">
        <f>IF(BM97=0,'Rent Roll'!$G$13*SUMIFS('Rent Schedules'!$I$6:$I$122,'Rent Schedules'!$B$6:$B$122,$C100,'Rent Schedules'!$D$6:$D$122,"In effect",'Rent Schedules'!$E$6:$E$122,"&lt;="&amp;BM$6,'Rent Schedules'!$F$6:$F$122,"&gt;="&amp;BM$6),0)</f>
        <v>0</v>
      </c>
      <c r="BN100" s="95">
        <f>IF(BN97=0,'Rent Roll'!$G$13*SUMIFS('Rent Schedules'!$I$6:$I$122,'Rent Schedules'!$B$6:$B$122,$C100,'Rent Schedules'!$D$6:$D$122,"In effect",'Rent Schedules'!$E$6:$E$122,"&lt;="&amp;BN$6,'Rent Schedules'!$F$6:$F$122,"&gt;="&amp;BN$6),0)</f>
        <v>0</v>
      </c>
      <c r="BO100" s="95">
        <f>IF(BO97=0,'Rent Roll'!$G$13*SUMIFS('Rent Schedules'!$I$6:$I$122,'Rent Schedules'!$B$6:$B$122,$C100,'Rent Schedules'!$D$6:$D$122,"In effect",'Rent Schedules'!$E$6:$E$122,"&lt;="&amp;BO$6,'Rent Schedules'!$F$6:$F$122,"&gt;="&amp;BO$6),0)</f>
        <v>0</v>
      </c>
      <c r="BP100" s="95">
        <f>IF(BP97=0,'Rent Roll'!$G$13*SUMIFS('Rent Schedules'!$I$6:$I$122,'Rent Schedules'!$B$6:$B$122,$C100,'Rent Schedules'!$D$6:$D$122,"In effect",'Rent Schedules'!$E$6:$E$122,"&lt;="&amp;BP$6,'Rent Schedules'!$F$6:$F$122,"&gt;="&amp;BP$6),0)</f>
        <v>0</v>
      </c>
      <c r="BQ100" s="95">
        <f>IF(BQ97=0,'Rent Roll'!$G$13*SUMIFS('Rent Schedules'!$I$6:$I$122,'Rent Schedules'!$B$6:$B$122,$C100,'Rent Schedules'!$D$6:$D$122,"In effect",'Rent Schedules'!$E$6:$E$122,"&lt;="&amp;BQ$6,'Rent Schedules'!$F$6:$F$122,"&gt;="&amp;BQ$6),0)</f>
        <v>0</v>
      </c>
      <c r="BR100" s="95">
        <f>IF(BR97=0,'Rent Roll'!$G$13*SUMIFS('Rent Schedules'!$I$6:$I$122,'Rent Schedules'!$B$6:$B$122,$C100,'Rent Schedules'!$D$6:$D$122,"In effect",'Rent Schedules'!$E$6:$E$122,"&lt;="&amp;BR$6,'Rent Schedules'!$F$6:$F$122,"&gt;="&amp;BR$6),0)</f>
        <v>0</v>
      </c>
      <c r="BS100" s="95">
        <f>IF(BS97=0,'Rent Roll'!$G$13*SUMIFS('Rent Schedules'!$I$6:$I$122,'Rent Schedules'!$B$6:$B$122,$C100,'Rent Schedules'!$D$6:$D$122,"In effect",'Rent Schedules'!$E$6:$E$122,"&lt;="&amp;BS$6,'Rent Schedules'!$F$6:$F$122,"&gt;="&amp;BS$6),0)</f>
        <v>0</v>
      </c>
      <c r="BT100" s="95">
        <f>IF(BT97=0,'Rent Roll'!$G$13*SUMIFS('Rent Schedules'!$I$6:$I$122,'Rent Schedules'!$B$6:$B$122,$C100,'Rent Schedules'!$D$6:$D$122,"In effect",'Rent Schedules'!$E$6:$E$122,"&lt;="&amp;BT$6,'Rent Schedules'!$F$6:$F$122,"&gt;="&amp;BT$6),0)</f>
        <v>0</v>
      </c>
      <c r="BU100" s="95">
        <f>IF(BU97=0,'Rent Roll'!$G$13*SUMIFS('Rent Schedules'!$I$6:$I$122,'Rent Schedules'!$B$6:$B$122,$C100,'Rent Schedules'!$D$6:$D$122,"In effect",'Rent Schedules'!$E$6:$E$122,"&lt;="&amp;BU$6,'Rent Schedules'!$F$6:$F$122,"&gt;="&amp;BU$6),0)</f>
        <v>0</v>
      </c>
      <c r="BV100" s="95">
        <f>IF(BV97=0,'Rent Roll'!$G$13*SUMIFS('Rent Schedules'!$I$6:$I$122,'Rent Schedules'!$B$6:$B$122,$C100,'Rent Schedules'!$D$6:$D$122,"In effect",'Rent Schedules'!$E$6:$E$122,"&lt;="&amp;BV$6,'Rent Schedules'!$F$6:$F$122,"&gt;="&amp;BV$6),0)</f>
        <v>0</v>
      </c>
      <c r="BW100" s="95">
        <f>IF(BW97=0,'Rent Roll'!$G$13*SUMIFS('Rent Schedules'!$I$6:$I$122,'Rent Schedules'!$B$6:$B$122,$C100,'Rent Schedules'!$D$6:$D$122,"In effect",'Rent Schedules'!$E$6:$E$122,"&lt;="&amp;BW$6,'Rent Schedules'!$F$6:$F$122,"&gt;="&amp;BW$6),0)</f>
        <v>0</v>
      </c>
      <c r="BX100" s="95">
        <f>IF(BX97=0,'Rent Roll'!$G$13*SUMIFS('Rent Schedules'!$I$6:$I$122,'Rent Schedules'!$B$6:$B$122,$C100,'Rent Schedules'!$D$6:$D$122,"In effect",'Rent Schedules'!$E$6:$E$122,"&lt;="&amp;BX$6,'Rent Schedules'!$F$6:$F$122,"&gt;="&amp;BX$6),0)</f>
        <v>0</v>
      </c>
      <c r="BY100" s="95">
        <f>IF(BY97=0,'Rent Roll'!$G$13*SUMIFS('Rent Schedules'!$I$6:$I$122,'Rent Schedules'!$B$6:$B$122,$C100,'Rent Schedules'!$D$6:$D$122,"In effect",'Rent Schedules'!$E$6:$E$122,"&lt;="&amp;BY$6,'Rent Schedules'!$F$6:$F$122,"&gt;="&amp;BY$6),0)</f>
        <v>0</v>
      </c>
      <c r="BZ100" s="95">
        <f>IF(BZ97=0,'Rent Roll'!$G$13*SUMIFS('Rent Schedules'!$I$6:$I$122,'Rent Schedules'!$B$6:$B$122,$C100,'Rent Schedules'!$D$6:$D$122,"In effect",'Rent Schedules'!$E$6:$E$122,"&lt;="&amp;BZ$6,'Rent Schedules'!$F$6:$F$122,"&gt;="&amp;BZ$6),0)</f>
        <v>0</v>
      </c>
      <c r="CA100" s="95">
        <f>IF(CA97=0,'Rent Roll'!$G$13*SUMIFS('Rent Schedules'!$I$6:$I$122,'Rent Schedules'!$B$6:$B$122,$C100,'Rent Schedules'!$D$6:$D$122,"In effect",'Rent Schedules'!$E$6:$E$122,"&lt;="&amp;CA$6,'Rent Schedules'!$F$6:$F$122,"&gt;="&amp;CA$6),0)</f>
        <v>0</v>
      </c>
      <c r="CB100" s="95">
        <f>IF(CB97=0,'Rent Roll'!$G$13*SUMIFS('Rent Schedules'!$I$6:$I$122,'Rent Schedules'!$B$6:$B$122,$C100,'Rent Schedules'!$D$6:$D$122,"In effect",'Rent Schedules'!$E$6:$E$122,"&lt;="&amp;CB$6,'Rent Schedules'!$F$6:$F$122,"&gt;="&amp;CB$6),0)</f>
        <v>0</v>
      </c>
      <c r="CC100" s="95">
        <f>IF(CC97=0,'Rent Roll'!$G$13*SUMIFS('Rent Schedules'!$I$6:$I$122,'Rent Schedules'!$B$6:$B$122,$C100,'Rent Schedules'!$D$6:$D$122,"In effect",'Rent Schedules'!$E$6:$E$122,"&lt;="&amp;CC$6,'Rent Schedules'!$F$6:$F$122,"&gt;="&amp;CC$6),0)</f>
        <v>0</v>
      </c>
      <c r="CD100" s="95">
        <f>IF(CD97=0,'Rent Roll'!$G$13*SUMIFS('Rent Schedules'!$I$6:$I$122,'Rent Schedules'!$B$6:$B$122,$C100,'Rent Schedules'!$D$6:$D$122,"In effect",'Rent Schedules'!$E$6:$E$122,"&lt;="&amp;CD$6,'Rent Schedules'!$F$6:$F$122,"&gt;="&amp;CD$6),0)</f>
        <v>0</v>
      </c>
      <c r="CE100" s="95">
        <f>IF(CE97=0,'Rent Roll'!$G$13*SUMIFS('Rent Schedules'!$I$6:$I$122,'Rent Schedules'!$B$6:$B$122,$C100,'Rent Schedules'!$D$6:$D$122,"In effect",'Rent Schedules'!$E$6:$E$122,"&lt;="&amp;CE$6,'Rent Schedules'!$F$6:$F$122,"&gt;="&amp;CE$6),0)</f>
        <v>0</v>
      </c>
      <c r="CF100" s="95">
        <f>IF(CF97=0,'Rent Roll'!$G$13*SUMIFS('Rent Schedules'!$I$6:$I$122,'Rent Schedules'!$B$6:$B$122,$C100,'Rent Schedules'!$D$6:$D$122,"In effect",'Rent Schedules'!$E$6:$E$122,"&lt;="&amp;CF$6,'Rent Schedules'!$F$6:$F$122,"&gt;="&amp;CF$6),0)</f>
        <v>0</v>
      </c>
      <c r="CG100" s="95">
        <f>IF(CG97=0,'Rent Roll'!$G$13*SUMIFS('Rent Schedules'!$I$6:$I$122,'Rent Schedules'!$B$6:$B$122,$C100,'Rent Schedules'!$D$6:$D$122,"In effect",'Rent Schedules'!$E$6:$E$122,"&lt;="&amp;CG$6,'Rent Schedules'!$F$6:$F$122,"&gt;="&amp;CG$6),0)</f>
        <v>0</v>
      </c>
      <c r="CH100" s="95">
        <f>IF(CH97=0,'Rent Roll'!$G$13*SUMIFS('Rent Schedules'!$I$6:$I$122,'Rent Schedules'!$B$6:$B$122,$C100,'Rent Schedules'!$D$6:$D$122,"In effect",'Rent Schedules'!$E$6:$E$122,"&lt;="&amp;CH$6,'Rent Schedules'!$F$6:$F$122,"&gt;="&amp;CH$6),0)</f>
        <v>0</v>
      </c>
      <c r="CI100" s="95">
        <f>IF(CI97=0,'Rent Roll'!$G$13*SUMIFS('Rent Schedules'!$I$6:$I$122,'Rent Schedules'!$B$6:$B$122,$C100,'Rent Schedules'!$D$6:$D$122,"In effect",'Rent Schedules'!$E$6:$E$122,"&lt;="&amp;CI$6,'Rent Schedules'!$F$6:$F$122,"&gt;="&amp;CI$6),0)</f>
        <v>0</v>
      </c>
      <c r="CJ100" s="95">
        <f>IF(CJ97=0,'Rent Roll'!$G$13*SUMIFS('Rent Schedules'!$I$6:$I$122,'Rent Schedules'!$B$6:$B$122,$C100,'Rent Schedules'!$D$6:$D$122,"In effect",'Rent Schedules'!$E$6:$E$122,"&lt;="&amp;CJ$6,'Rent Schedules'!$F$6:$F$122,"&gt;="&amp;CJ$6),0)</f>
        <v>0</v>
      </c>
      <c r="CK100" s="95">
        <f>IF(CK97=0,'Rent Roll'!$G$13*SUMIFS('Rent Schedules'!$I$6:$I$122,'Rent Schedules'!$B$6:$B$122,$C100,'Rent Schedules'!$D$6:$D$122,"In effect",'Rent Schedules'!$E$6:$E$122,"&lt;="&amp;CK$6,'Rent Schedules'!$F$6:$F$122,"&gt;="&amp;CK$6),0)</f>
        <v>0</v>
      </c>
      <c r="CL100" s="95">
        <f>IF(CL97=0,'Rent Roll'!$G$13*SUMIFS('Rent Schedules'!$I$6:$I$122,'Rent Schedules'!$B$6:$B$122,$C100,'Rent Schedules'!$D$6:$D$122,"In effect",'Rent Schedules'!$E$6:$E$122,"&lt;="&amp;CL$6,'Rent Schedules'!$F$6:$F$122,"&gt;="&amp;CL$6),0)</f>
        <v>0</v>
      </c>
      <c r="CM100" s="95">
        <f>IF(CM97=0,'Rent Roll'!$G$13*SUMIFS('Rent Schedules'!$I$6:$I$122,'Rent Schedules'!$B$6:$B$122,$C100,'Rent Schedules'!$D$6:$D$122,"In effect",'Rent Schedules'!$E$6:$E$122,"&lt;="&amp;CM$6,'Rent Schedules'!$F$6:$F$122,"&gt;="&amp;CM$6),0)</f>
        <v>0</v>
      </c>
      <c r="CN100" s="95">
        <f>IF(CN97=0,'Rent Roll'!$G$13*SUMIFS('Rent Schedules'!$I$6:$I$122,'Rent Schedules'!$B$6:$B$122,$C100,'Rent Schedules'!$D$6:$D$122,"In effect",'Rent Schedules'!$E$6:$E$122,"&lt;="&amp;CN$6,'Rent Schedules'!$F$6:$F$122,"&gt;="&amp;CN$6),0)</f>
        <v>0</v>
      </c>
      <c r="CO100" s="95">
        <f>IF(CO97=0,'Rent Roll'!$G$13*SUMIFS('Rent Schedules'!$I$6:$I$122,'Rent Schedules'!$B$6:$B$122,$C100,'Rent Schedules'!$D$6:$D$122,"In effect",'Rent Schedules'!$E$6:$E$122,"&lt;="&amp;CO$6,'Rent Schedules'!$F$6:$F$122,"&gt;="&amp;CO$6),0)</f>
        <v>0</v>
      </c>
      <c r="CP100" s="95">
        <f>IF(CP97=0,'Rent Roll'!$G$13*SUMIFS('Rent Schedules'!$I$6:$I$122,'Rent Schedules'!$B$6:$B$122,$C100,'Rent Schedules'!$D$6:$D$122,"In effect",'Rent Schedules'!$E$6:$E$122,"&lt;="&amp;CP$6,'Rent Schedules'!$F$6:$F$122,"&gt;="&amp;CP$6),0)</f>
        <v>0</v>
      </c>
      <c r="CQ100" s="95">
        <f>IF(CQ97=0,'Rent Roll'!$G$13*SUMIFS('Rent Schedules'!$I$6:$I$122,'Rent Schedules'!$B$6:$B$122,$C100,'Rent Schedules'!$D$6:$D$122,"In effect",'Rent Schedules'!$E$6:$E$122,"&lt;="&amp;CQ$6,'Rent Schedules'!$F$6:$F$122,"&gt;="&amp;CQ$6),0)</f>
        <v>0</v>
      </c>
      <c r="CR100" s="95">
        <f>IF(CR97=0,'Rent Roll'!$G$13*SUMIFS('Rent Schedules'!$I$6:$I$122,'Rent Schedules'!$B$6:$B$122,$C100,'Rent Schedules'!$D$6:$D$122,"In effect",'Rent Schedules'!$E$6:$E$122,"&lt;="&amp;CR$6,'Rent Schedules'!$F$6:$F$122,"&gt;="&amp;CR$6),0)</f>
        <v>0</v>
      </c>
      <c r="CS100" s="95">
        <f>IF(CS97=0,'Rent Roll'!$G$13*SUMIFS('Rent Schedules'!$I$6:$I$122,'Rent Schedules'!$B$6:$B$122,$C100,'Rent Schedules'!$D$6:$D$122,"In effect",'Rent Schedules'!$E$6:$E$122,"&lt;="&amp;CS$6,'Rent Schedules'!$F$6:$F$122,"&gt;="&amp;CS$6),0)</f>
        <v>0</v>
      </c>
      <c r="CT100" s="95">
        <f>IF(CT97=0,'Rent Roll'!$G$13*SUMIFS('Rent Schedules'!$I$6:$I$122,'Rent Schedules'!$B$6:$B$122,$C100,'Rent Schedules'!$D$6:$D$122,"In effect",'Rent Schedules'!$E$6:$E$122,"&lt;="&amp;CT$6,'Rent Schedules'!$F$6:$F$122,"&gt;="&amp;CT$6),0)</f>
        <v>0</v>
      </c>
      <c r="CU100" s="95">
        <f>IF(CU97=0,'Rent Roll'!$G$13*SUMIFS('Rent Schedules'!$I$6:$I$122,'Rent Schedules'!$B$6:$B$122,$C100,'Rent Schedules'!$D$6:$D$122,"In effect",'Rent Schedules'!$E$6:$E$122,"&lt;="&amp;CU$6,'Rent Schedules'!$F$6:$F$122,"&gt;="&amp;CU$6),0)</f>
        <v>0</v>
      </c>
      <c r="CV100" s="95">
        <f>IF(CV97=0,'Rent Roll'!$G$13*SUMIFS('Rent Schedules'!$I$6:$I$122,'Rent Schedules'!$B$6:$B$122,$C100,'Rent Schedules'!$D$6:$D$122,"In effect",'Rent Schedules'!$E$6:$E$122,"&lt;="&amp;CV$6,'Rent Schedules'!$F$6:$F$122,"&gt;="&amp;CV$6),0)</f>
        <v>0</v>
      </c>
      <c r="CW100" s="95">
        <f>IF(CW97=0,'Rent Roll'!$G$13*SUMIFS('Rent Schedules'!$I$6:$I$122,'Rent Schedules'!$B$6:$B$122,$C100,'Rent Schedules'!$D$6:$D$122,"In effect",'Rent Schedules'!$E$6:$E$122,"&lt;="&amp;CW$6,'Rent Schedules'!$F$6:$F$122,"&gt;="&amp;CW$6),0)</f>
        <v>0</v>
      </c>
      <c r="CX100" s="95">
        <f>IF(CX97=0,'Rent Roll'!$G$13*SUMIFS('Rent Schedules'!$I$6:$I$122,'Rent Schedules'!$B$6:$B$122,$C100,'Rent Schedules'!$D$6:$D$122,"In effect",'Rent Schedules'!$E$6:$E$122,"&lt;="&amp;CX$6,'Rent Schedules'!$F$6:$F$122,"&gt;="&amp;CX$6),0)</f>
        <v>0</v>
      </c>
      <c r="CY100" s="95">
        <f>IF(CY97=0,'Rent Roll'!$G$13*SUMIFS('Rent Schedules'!$I$6:$I$122,'Rent Schedules'!$B$6:$B$122,$C100,'Rent Schedules'!$D$6:$D$122,"In effect",'Rent Schedules'!$E$6:$E$122,"&lt;="&amp;CY$6,'Rent Schedules'!$F$6:$F$122,"&gt;="&amp;CY$6),0)</f>
        <v>0</v>
      </c>
      <c r="CZ100" s="95">
        <f>IF(CZ97=0,'Rent Roll'!$G$13*SUMIFS('Rent Schedules'!$I$6:$I$122,'Rent Schedules'!$B$6:$B$122,$C100,'Rent Schedules'!$D$6:$D$122,"In effect",'Rent Schedules'!$E$6:$E$122,"&lt;="&amp;CZ$6,'Rent Schedules'!$F$6:$F$122,"&gt;="&amp;CZ$6),0)</f>
        <v>0</v>
      </c>
      <c r="DA100" s="95">
        <f>IF(DA97=0,'Rent Roll'!$G$13*SUMIFS('Rent Schedules'!$I$6:$I$122,'Rent Schedules'!$B$6:$B$122,$C100,'Rent Schedules'!$D$6:$D$122,"In effect",'Rent Schedules'!$E$6:$E$122,"&lt;="&amp;DA$6,'Rent Schedules'!$F$6:$F$122,"&gt;="&amp;DA$6),0)</f>
        <v>0</v>
      </c>
      <c r="DB100" s="95">
        <f>IF(DB97=0,'Rent Roll'!$G$13*SUMIFS('Rent Schedules'!$I$6:$I$122,'Rent Schedules'!$B$6:$B$122,$C100,'Rent Schedules'!$D$6:$D$122,"In effect",'Rent Schedules'!$E$6:$E$122,"&lt;="&amp;DB$6,'Rent Schedules'!$F$6:$F$122,"&gt;="&amp;DB$6),0)</f>
        <v>0</v>
      </c>
      <c r="DC100" s="95">
        <f>IF(DC97=0,'Rent Roll'!$G$13*SUMIFS('Rent Schedules'!$I$6:$I$122,'Rent Schedules'!$B$6:$B$122,$C100,'Rent Schedules'!$D$6:$D$122,"In effect",'Rent Schedules'!$E$6:$E$122,"&lt;="&amp;DC$6,'Rent Schedules'!$F$6:$F$122,"&gt;="&amp;DC$6),0)</f>
        <v>0</v>
      </c>
      <c r="DD100" s="95">
        <f>IF(DD97=0,'Rent Roll'!$G$13*SUMIFS('Rent Schedules'!$I$6:$I$122,'Rent Schedules'!$B$6:$B$122,$C100,'Rent Schedules'!$D$6:$D$122,"In effect",'Rent Schedules'!$E$6:$E$122,"&lt;="&amp;DD$6,'Rent Schedules'!$F$6:$F$122,"&gt;="&amp;DD$6),0)</f>
        <v>0</v>
      </c>
      <c r="DE100" s="95">
        <f>IF(DE97=0,'Rent Roll'!$G$13*SUMIFS('Rent Schedules'!$I$6:$I$122,'Rent Schedules'!$B$6:$B$122,$C100,'Rent Schedules'!$D$6:$D$122,"In effect",'Rent Schedules'!$E$6:$E$122,"&lt;="&amp;DE$6,'Rent Schedules'!$F$6:$F$122,"&gt;="&amp;DE$6),0)</f>
        <v>0</v>
      </c>
      <c r="DF100" s="95">
        <f>IF(DF97=0,'Rent Roll'!$G$13*SUMIFS('Rent Schedules'!$I$6:$I$122,'Rent Schedules'!$B$6:$B$122,$C100,'Rent Schedules'!$D$6:$D$122,"In effect",'Rent Schedules'!$E$6:$E$122,"&lt;="&amp;DF$6,'Rent Schedules'!$F$6:$F$122,"&gt;="&amp;DF$6),0)</f>
        <v>0</v>
      </c>
      <c r="DG100" s="95">
        <f>IF(DG97=0,'Rent Roll'!$G$13*SUMIFS('Rent Schedules'!$I$6:$I$122,'Rent Schedules'!$B$6:$B$122,$C100,'Rent Schedules'!$D$6:$D$122,"In effect",'Rent Schedules'!$E$6:$E$122,"&lt;="&amp;DG$6,'Rent Schedules'!$F$6:$F$122,"&gt;="&amp;DG$6),0)</f>
        <v>0</v>
      </c>
      <c r="DH100" s="95">
        <f>IF(DH97=0,'Rent Roll'!$G$13*SUMIFS('Rent Schedules'!$I$6:$I$122,'Rent Schedules'!$B$6:$B$122,$C100,'Rent Schedules'!$D$6:$D$122,"In effect",'Rent Schedules'!$E$6:$E$122,"&lt;="&amp;DH$6,'Rent Schedules'!$F$6:$F$122,"&gt;="&amp;DH$6),0)</f>
        <v>0</v>
      </c>
      <c r="DI100" s="95">
        <f>IF(DI97=0,'Rent Roll'!$G$13*SUMIFS('Rent Schedules'!$I$6:$I$122,'Rent Schedules'!$B$6:$B$122,$C100,'Rent Schedules'!$D$6:$D$122,"In effect",'Rent Schedules'!$E$6:$E$122,"&lt;="&amp;DI$6,'Rent Schedules'!$F$6:$F$122,"&gt;="&amp;DI$6),0)</f>
        <v>0</v>
      </c>
      <c r="DJ100" s="95">
        <f>IF(DJ97=0,'Rent Roll'!$G$13*SUMIFS('Rent Schedules'!$I$6:$I$122,'Rent Schedules'!$B$6:$B$122,$C100,'Rent Schedules'!$D$6:$D$122,"In effect",'Rent Schedules'!$E$6:$E$122,"&lt;="&amp;DJ$6,'Rent Schedules'!$F$6:$F$122,"&gt;="&amp;DJ$6),0)</f>
        <v>0</v>
      </c>
      <c r="DK100" s="95">
        <f>IF(DK97=0,'Rent Roll'!$G$13*SUMIFS('Rent Schedules'!$I$6:$I$122,'Rent Schedules'!$B$6:$B$122,$C100,'Rent Schedules'!$D$6:$D$122,"In effect",'Rent Schedules'!$E$6:$E$122,"&lt;="&amp;DK$6,'Rent Schedules'!$F$6:$F$122,"&gt;="&amp;DK$6),0)</f>
        <v>0</v>
      </c>
      <c r="DL100" s="95">
        <f>IF(DL97=0,'Rent Roll'!$G$13*SUMIFS('Rent Schedules'!$I$6:$I$122,'Rent Schedules'!$B$6:$B$122,$C100,'Rent Schedules'!$D$6:$D$122,"In effect",'Rent Schedules'!$E$6:$E$122,"&lt;="&amp;DL$6,'Rent Schedules'!$F$6:$F$122,"&gt;="&amp;DL$6),0)</f>
        <v>0</v>
      </c>
      <c r="DM100" s="95">
        <f>IF(DM97=0,'Rent Roll'!$G$13*SUMIFS('Rent Schedules'!$I$6:$I$122,'Rent Schedules'!$B$6:$B$122,$C100,'Rent Schedules'!$D$6:$D$122,"In effect",'Rent Schedules'!$E$6:$E$122,"&lt;="&amp;DM$6,'Rent Schedules'!$F$6:$F$122,"&gt;="&amp;DM$6),0)</f>
        <v>0</v>
      </c>
      <c r="DN100" s="95">
        <f>IF(DN97=0,'Rent Roll'!$G$13*SUMIFS('Rent Schedules'!$I$6:$I$122,'Rent Schedules'!$B$6:$B$122,$C100,'Rent Schedules'!$D$6:$D$122,"In effect",'Rent Schedules'!$E$6:$E$122,"&lt;="&amp;DN$6,'Rent Schedules'!$F$6:$F$122,"&gt;="&amp;DN$6),0)</f>
        <v>0</v>
      </c>
      <c r="DO100" s="95">
        <f>IF(DO97=0,'Rent Roll'!$G$13*SUMIFS('Rent Schedules'!$I$6:$I$122,'Rent Schedules'!$B$6:$B$122,$C100,'Rent Schedules'!$D$6:$D$122,"In effect",'Rent Schedules'!$E$6:$E$122,"&lt;="&amp;DO$6,'Rent Schedules'!$F$6:$F$122,"&gt;="&amp;DO$6),0)</f>
        <v>0</v>
      </c>
      <c r="DP100" s="95">
        <f>IF(DP97=0,'Rent Roll'!$G$13*SUMIFS('Rent Schedules'!$I$6:$I$122,'Rent Schedules'!$B$6:$B$122,$C100,'Rent Schedules'!$D$6:$D$122,"In effect",'Rent Schedules'!$E$6:$E$122,"&lt;="&amp;DP$6,'Rent Schedules'!$F$6:$F$122,"&gt;="&amp;DP$6),0)</f>
        <v>0</v>
      </c>
      <c r="DQ100" s="95">
        <f>IF(DQ97=0,'Rent Roll'!$G$13*SUMIFS('Rent Schedules'!$I$6:$I$122,'Rent Schedules'!$B$6:$B$122,$C100,'Rent Schedules'!$D$6:$D$122,"In effect",'Rent Schedules'!$E$6:$E$122,"&lt;="&amp;DQ$6,'Rent Schedules'!$F$6:$F$122,"&gt;="&amp;DQ$6),0)</f>
        <v>0</v>
      </c>
      <c r="DR100" s="95">
        <f>IF(DR97=0,'Rent Roll'!$G$13*SUMIFS('Rent Schedules'!$I$6:$I$122,'Rent Schedules'!$B$6:$B$122,$C100,'Rent Schedules'!$D$6:$D$122,"In effect",'Rent Schedules'!$E$6:$E$122,"&lt;="&amp;DR$6,'Rent Schedules'!$F$6:$F$122,"&gt;="&amp;DR$6),0)</f>
        <v>0</v>
      </c>
      <c r="DS100" s="95">
        <f>IF(DS97=0,'Rent Roll'!$G$13*SUMIFS('Rent Schedules'!$I$6:$I$122,'Rent Schedules'!$B$6:$B$122,$C100,'Rent Schedules'!$D$6:$D$122,"In effect",'Rent Schedules'!$E$6:$E$122,"&lt;="&amp;DS$6,'Rent Schedules'!$F$6:$F$122,"&gt;="&amp;DS$6),0)</f>
        <v>0</v>
      </c>
      <c r="DT100" s="95">
        <f>IF(DT97=0,'Rent Roll'!$G$13*SUMIFS('Rent Schedules'!$I$6:$I$122,'Rent Schedules'!$B$6:$B$122,$C100,'Rent Schedules'!$D$6:$D$122,"In effect",'Rent Schedules'!$E$6:$E$122,"&lt;="&amp;DT$6,'Rent Schedules'!$F$6:$F$122,"&gt;="&amp;DT$6),0)</f>
        <v>0</v>
      </c>
      <c r="DU100" s="95">
        <f>IF(DU97=0,'Rent Roll'!$G$13*SUMIFS('Rent Schedules'!$I$6:$I$122,'Rent Schedules'!$B$6:$B$122,$C100,'Rent Schedules'!$D$6:$D$122,"In effect",'Rent Schedules'!$E$6:$E$122,"&lt;="&amp;DU$6,'Rent Schedules'!$F$6:$F$122,"&gt;="&amp;DU$6),0)</f>
        <v>0</v>
      </c>
      <c r="DV100" s="95">
        <f>IF(DV97=0,'Rent Roll'!$G$13*SUMIFS('Rent Schedules'!$I$6:$I$122,'Rent Schedules'!$B$6:$B$122,$C100,'Rent Schedules'!$D$6:$D$122,"In effect",'Rent Schedules'!$E$6:$E$122,"&lt;="&amp;DV$6,'Rent Schedules'!$F$6:$F$122,"&gt;="&amp;DV$6),0)</f>
        <v>0</v>
      </c>
      <c r="DW100" s="95">
        <f>IF(DW97=0,'Rent Roll'!$G$13*SUMIFS('Rent Schedules'!$I$6:$I$122,'Rent Schedules'!$B$6:$B$122,$C100,'Rent Schedules'!$D$6:$D$122,"In effect",'Rent Schedules'!$E$6:$E$122,"&lt;="&amp;DW$6,'Rent Schedules'!$F$6:$F$122,"&gt;="&amp;DW$6),0)</f>
        <v>0</v>
      </c>
      <c r="DX100" s="95">
        <f>IF(DX97=0,'Rent Roll'!$G$13*SUMIFS('Rent Schedules'!$I$6:$I$122,'Rent Schedules'!$B$6:$B$122,$C100,'Rent Schedules'!$D$6:$D$122,"In effect",'Rent Schedules'!$E$6:$E$122,"&lt;="&amp;DX$6,'Rent Schedules'!$F$6:$F$122,"&gt;="&amp;DX$6),0)</f>
        <v>0</v>
      </c>
      <c r="DY100" s="95">
        <f>IF(DY97=0,'Rent Roll'!$G$13*SUMIFS('Rent Schedules'!$I$6:$I$122,'Rent Schedules'!$B$6:$B$122,$C100,'Rent Schedules'!$D$6:$D$122,"In effect",'Rent Schedules'!$E$6:$E$122,"&lt;="&amp;DY$6,'Rent Schedules'!$F$6:$F$122,"&gt;="&amp;DY$6),0)</f>
        <v>0</v>
      </c>
      <c r="DZ100" s="95">
        <f>IF(DZ97=0,'Rent Roll'!$G$13*SUMIFS('Rent Schedules'!$I$6:$I$122,'Rent Schedules'!$B$6:$B$122,$C100,'Rent Schedules'!$D$6:$D$122,"In effect",'Rent Schedules'!$E$6:$E$122,"&lt;="&amp;DZ$6,'Rent Schedules'!$F$6:$F$122,"&gt;="&amp;DZ$6),0)</f>
        <v>0</v>
      </c>
      <c r="EA100" s="95">
        <f>IF(EA97=0,'Rent Roll'!$G$13*SUMIFS('Rent Schedules'!$I$6:$I$122,'Rent Schedules'!$B$6:$B$122,$C100,'Rent Schedules'!$D$6:$D$122,"In effect",'Rent Schedules'!$E$6:$E$122,"&lt;="&amp;EA$6,'Rent Schedules'!$F$6:$F$122,"&gt;="&amp;EA$6),0)</f>
        <v>0</v>
      </c>
      <c r="EB100" s="95">
        <f>IF(EB97=0,'Rent Roll'!$G$13*SUMIFS('Rent Schedules'!$I$6:$I$122,'Rent Schedules'!$B$6:$B$122,$C100,'Rent Schedules'!$D$6:$D$122,"In effect",'Rent Schedules'!$E$6:$E$122,"&lt;="&amp;EB$6,'Rent Schedules'!$F$6:$F$122,"&gt;="&amp;EB$6),0)</f>
        <v>0</v>
      </c>
      <c r="EC100" s="95">
        <f>IF(EC97=0,'Rent Roll'!$G$13*SUMIFS('Rent Schedules'!$I$6:$I$122,'Rent Schedules'!$B$6:$B$122,$C100,'Rent Schedules'!$D$6:$D$122,"In effect",'Rent Schedules'!$E$6:$E$122,"&lt;="&amp;EC$6,'Rent Schedules'!$F$6:$F$122,"&gt;="&amp;EC$6),0)</f>
        <v>0</v>
      </c>
      <c r="ED100" s="95">
        <f>IF(ED97=0,'Rent Roll'!$G$13*SUMIFS('Rent Schedules'!$I$6:$I$122,'Rent Schedules'!$B$6:$B$122,$C100,'Rent Schedules'!$D$6:$D$122,"In effect",'Rent Schedules'!$E$6:$E$122,"&lt;="&amp;ED$6,'Rent Schedules'!$F$6:$F$122,"&gt;="&amp;ED$6),0)</f>
        <v>0</v>
      </c>
      <c r="EE100" s="95">
        <f>IF(EE97=0,'Rent Roll'!$G$13*SUMIFS('Rent Schedules'!$I$6:$I$122,'Rent Schedules'!$B$6:$B$122,$C100,'Rent Schedules'!$D$6:$D$122,"In effect",'Rent Schedules'!$E$6:$E$122,"&lt;="&amp;EE$6,'Rent Schedules'!$F$6:$F$122,"&gt;="&amp;EE$6),0)</f>
        <v>0</v>
      </c>
      <c r="EF100" s="95">
        <f>IF(EF97=0,'Rent Roll'!$G$13*SUMIFS('Rent Schedules'!$I$6:$I$122,'Rent Schedules'!$B$6:$B$122,$C100,'Rent Schedules'!$D$6:$D$122,"In effect",'Rent Schedules'!$E$6:$E$122,"&lt;="&amp;EF$6,'Rent Schedules'!$F$6:$F$122,"&gt;="&amp;EF$6),0)</f>
        <v>0</v>
      </c>
      <c r="EG100" s="95">
        <f>IF(EG97=0,'Rent Roll'!$G$13*SUMIFS('Rent Schedules'!$I$6:$I$122,'Rent Schedules'!$B$6:$B$122,$C100,'Rent Schedules'!$D$6:$D$122,"In effect",'Rent Schedules'!$E$6:$E$122,"&lt;="&amp;EG$6,'Rent Schedules'!$F$6:$F$122,"&gt;="&amp;EG$6),0)</f>
        <v>0</v>
      </c>
      <c r="EH100" s="95">
        <f>IF(EH97=0,'Rent Roll'!$G$13*SUMIFS('Rent Schedules'!$I$6:$I$122,'Rent Schedules'!$B$6:$B$122,$C100,'Rent Schedules'!$D$6:$D$122,"In effect",'Rent Schedules'!$E$6:$E$122,"&lt;="&amp;EH$6,'Rent Schedules'!$F$6:$F$122,"&gt;="&amp;EH$6),0)</f>
        <v>0</v>
      </c>
      <c r="EI100" s="95">
        <f>IF(EI97=0,'Rent Roll'!$G$13*SUMIFS('Rent Schedules'!$I$6:$I$122,'Rent Schedules'!$B$6:$B$122,$C100,'Rent Schedules'!$D$6:$D$122,"In effect",'Rent Schedules'!$E$6:$E$122,"&lt;="&amp;EI$6,'Rent Schedules'!$F$6:$F$122,"&gt;="&amp;EI$6),0)</f>
        <v>0</v>
      </c>
    </row>
    <row r="101">
      <c r="B101" t="s" s="23">
        <v>394</v>
      </c>
      <c r="C101" t="s" s="118">
        <v>19</v>
      </c>
      <c r="D101" t="s" s="118">
        <v>431</v>
      </c>
      <c r="H101" s="95">
        <f>'Rent Roll'!$G$13*'Rent Roll'!$E$13*H99/12</f>
        <v>0</v>
      </c>
      <c r="I101" s="95">
        <f>'Rent Roll'!$G$13*'Rent Roll'!$E$13*I99/12</f>
        <v>0</v>
      </c>
      <c r="J101" s="95">
        <f>'Rent Roll'!$G$13*'Rent Roll'!$E$13*J99/12</f>
        <v>0</v>
      </c>
      <c r="K101" s="95">
        <f>'Rent Roll'!$G$13*'Rent Roll'!$E$13*K99/12</f>
        <v>0</v>
      </c>
      <c r="L101" s="95">
        <f>'Rent Roll'!$G$13*'Rent Roll'!$E$13*L99/12</f>
        <v>0</v>
      </c>
      <c r="M101" s="95">
        <f>'Rent Roll'!$G$13*'Rent Roll'!$E$13*M99/12</f>
        <v>0</v>
      </c>
      <c r="N101" s="95">
        <f>'Rent Roll'!$G$13*'Rent Roll'!$E$13*N99/12</f>
        <v>0</v>
      </c>
      <c r="O101" s="95">
        <f>'Rent Roll'!$G$13*'Rent Roll'!$E$13*O99/12</f>
        <v>0</v>
      </c>
      <c r="P101" s="95">
        <f>'Rent Roll'!$G$13*'Rent Roll'!$E$13*P99/12</f>
        <v>0</v>
      </c>
      <c r="Q101" s="95">
        <f>'Rent Roll'!$G$13*'Rent Roll'!$E$13*Q99/12</f>
        <v>0</v>
      </c>
      <c r="R101" s="95">
        <f>'Rent Roll'!$G$13*'Rent Roll'!$E$13*R99/12</f>
        <v>0</v>
      </c>
      <c r="S101" s="95">
        <f>'Rent Roll'!$G$13*'Rent Roll'!$E$13*S99/12</f>
        <v>0</v>
      </c>
      <c r="T101" s="95">
        <f>'Rent Roll'!$G$13*'Rent Roll'!$E$13*T99/12</f>
        <v>0</v>
      </c>
      <c r="U101" s="95">
        <f>'Rent Roll'!$G$13*'Rent Roll'!$E$13*U99/12</f>
        <v>0</v>
      </c>
      <c r="V101" s="95">
        <f>'Rent Roll'!$G$13*'Rent Roll'!$E$13*V99/12</f>
        <v>0</v>
      </c>
      <c r="W101" s="95">
        <f>'Rent Roll'!$G$13*'Rent Roll'!$E$13*W99/12</f>
        <v>0</v>
      </c>
      <c r="X101" s="95">
        <f>'Rent Roll'!$G$13*'Rent Roll'!$E$13*X99/12</f>
        <v>0</v>
      </c>
      <c r="Y101" s="95">
        <f>'Rent Roll'!$G$13*'Rent Roll'!$E$13*Y99/12</f>
        <v>0</v>
      </c>
      <c r="Z101" s="95">
        <f>'Rent Roll'!$G$13*'Rent Roll'!$E$13*Z99/12</f>
        <v>0</v>
      </c>
      <c r="AA101" s="95">
        <f>'Rent Roll'!$G$13*'Rent Roll'!$E$13*AA99/12</f>
        <v>0</v>
      </c>
      <c r="AB101" s="95">
        <f>'Rent Roll'!$G$13*'Rent Roll'!$E$13*AB99/12</f>
        <v>0</v>
      </c>
      <c r="AC101" s="95">
        <f>'Rent Roll'!$G$13*'Rent Roll'!$E$13*AC99/12</f>
        <v>0</v>
      </c>
      <c r="AD101" s="95">
        <f>'Rent Roll'!$G$13*'Rent Roll'!$E$13*AD99/12</f>
        <v>17813.5719</v>
      </c>
      <c r="AE101" s="95">
        <f>'Rent Roll'!$G$13*'Rent Roll'!$E$13*AE99/12</f>
        <v>17813.5719</v>
      </c>
      <c r="AF101" s="95">
        <f>'Rent Roll'!$G$13*'Rent Roll'!$E$13*AF99/12</f>
        <v>17813.5719</v>
      </c>
      <c r="AG101" s="95">
        <f>'Rent Roll'!$G$13*'Rent Roll'!$E$13*AG99/12</f>
        <v>17813.5719</v>
      </c>
      <c r="AH101" s="95">
        <f>'Rent Roll'!$G$13*'Rent Roll'!$E$13*AH99/12</f>
        <v>17813.5719</v>
      </c>
      <c r="AI101" s="95">
        <f>'Rent Roll'!$G$13*'Rent Roll'!$E$13*AI99/12</f>
        <v>17813.5719</v>
      </c>
      <c r="AJ101" s="95">
        <f>'Rent Roll'!$G$13*'Rent Roll'!$E$13*AJ99/12</f>
        <v>17813.5719</v>
      </c>
      <c r="AK101" s="95">
        <f>'Rent Roll'!$G$13*'Rent Roll'!$E$13*AK99/12</f>
        <v>17813.5719</v>
      </c>
      <c r="AL101" s="95">
        <f>'Rent Roll'!$G$13*'Rent Roll'!$E$13*AL99/12</f>
        <v>17813.5719</v>
      </c>
      <c r="AM101" s="95">
        <f>'Rent Roll'!$G$13*'Rent Roll'!$E$13*AM99/12</f>
        <v>17813.5719</v>
      </c>
      <c r="AN101" s="95">
        <f>'Rent Roll'!$G$13*'Rent Roll'!$E$13*AN99/12</f>
        <v>17813.5719</v>
      </c>
      <c r="AO101" s="95">
        <f>'Rent Roll'!$G$13*'Rent Roll'!$E$13*AO99/12</f>
        <v>17813.5719</v>
      </c>
      <c r="AP101" s="95">
        <f>'Rent Roll'!$G$13*'Rent Roll'!$E$13*AP99/12</f>
        <v>17813.5719</v>
      </c>
      <c r="AQ101" s="95">
        <f>'Rent Roll'!$G$13*'Rent Roll'!$E$13*AQ99/12</f>
        <v>17813.5719</v>
      </c>
      <c r="AR101" s="95">
        <f>'Rent Roll'!$G$13*'Rent Roll'!$E$13*AR99/12</f>
        <v>18437.0469165</v>
      </c>
      <c r="AS101" s="95">
        <f>'Rent Roll'!$G$13*'Rent Roll'!$E$13*AS99/12</f>
        <v>18437.0469165</v>
      </c>
      <c r="AT101" s="95">
        <f>'Rent Roll'!$G$13*'Rent Roll'!$E$13*AT99/12</f>
        <v>18437.0469165</v>
      </c>
      <c r="AU101" s="95">
        <f>'Rent Roll'!$G$13*'Rent Roll'!$E$13*AU99/12</f>
        <v>18437.0469165</v>
      </c>
      <c r="AV101" s="95">
        <f>'Rent Roll'!$G$13*'Rent Roll'!$E$13*AV99/12</f>
        <v>18437.0469165</v>
      </c>
      <c r="AW101" s="95">
        <f>'Rent Roll'!$G$13*'Rent Roll'!$E$13*AW99/12</f>
        <v>18437.0469165</v>
      </c>
      <c r="AX101" s="95">
        <f>'Rent Roll'!$G$13*'Rent Roll'!$E$13*AX99/12</f>
        <v>18437.0469165</v>
      </c>
      <c r="AY101" s="95">
        <f>'Rent Roll'!$G$13*'Rent Roll'!$E$13*AY99/12</f>
        <v>18437.0469165</v>
      </c>
      <c r="AZ101" s="95">
        <f>'Rent Roll'!$G$13*'Rent Roll'!$E$13*AZ99/12</f>
        <v>18437.0469165</v>
      </c>
      <c r="BA101" s="95">
        <f>'Rent Roll'!$G$13*'Rent Roll'!$E$13*BA99/12</f>
        <v>18437.0469165</v>
      </c>
      <c r="BB101" s="95">
        <f>'Rent Roll'!$G$13*'Rent Roll'!$E$13*BB99/12</f>
        <v>18437.0469165</v>
      </c>
      <c r="BC101" s="95">
        <f>'Rent Roll'!$G$13*'Rent Roll'!$E$13*BC99/12</f>
        <v>18437.0469165</v>
      </c>
      <c r="BD101" s="95">
        <f>'Rent Roll'!$G$13*'Rent Roll'!$E$13*BD99/12</f>
        <v>19082.343558577497</v>
      </c>
      <c r="BE101" s="95">
        <f>'Rent Roll'!$G$13*'Rent Roll'!$E$13*BE99/12</f>
        <v>19082.343558577497</v>
      </c>
      <c r="BF101" s="95">
        <f>'Rent Roll'!$G$13*'Rent Roll'!$E$13*BF99/12</f>
        <v>19082.343558577497</v>
      </c>
      <c r="BG101" s="95">
        <f>'Rent Roll'!$G$13*'Rent Roll'!$E$13*BG99/12</f>
        <v>19082.343558577497</v>
      </c>
      <c r="BH101" s="95">
        <f>'Rent Roll'!$G$13*'Rent Roll'!$E$13*BH99/12</f>
        <v>19082.343558577497</v>
      </c>
      <c r="BI101" s="95">
        <f>'Rent Roll'!$G$13*'Rent Roll'!$E$13*BI99/12</f>
        <v>19082.343558577497</v>
      </c>
      <c r="BJ101" s="95">
        <f>'Rent Roll'!$G$13*'Rent Roll'!$E$13*BJ99/12</f>
        <v>19082.343558577497</v>
      </c>
      <c r="BK101" s="95">
        <f>'Rent Roll'!$G$13*'Rent Roll'!$E$13*BK99/12</f>
        <v>19082.343558577497</v>
      </c>
      <c r="BL101" s="95">
        <f>'Rent Roll'!$G$13*'Rent Roll'!$E$13*BL99/12</f>
        <v>19082.343558577497</v>
      </c>
      <c r="BM101" s="95">
        <f>'Rent Roll'!$G$13*'Rent Roll'!$E$13*BM99/12</f>
        <v>19082.343558577497</v>
      </c>
      <c r="BN101" s="95">
        <f>'Rent Roll'!$G$13*'Rent Roll'!$E$13*BN99/12</f>
        <v>19082.343558577497</v>
      </c>
      <c r="BO101" s="95">
        <f>'Rent Roll'!$G$13*'Rent Roll'!$E$13*BO99/12</f>
        <v>19082.343558577497</v>
      </c>
      <c r="BP101" s="95">
        <f>'Rent Roll'!$G$13*'Rent Roll'!$E$13*BP99/12</f>
        <v>19750.225583127707</v>
      </c>
      <c r="BQ101" s="95">
        <f>'Rent Roll'!$G$13*'Rent Roll'!$E$13*BQ99/12</f>
        <v>19750.225583127707</v>
      </c>
      <c r="BR101" s="95">
        <f>'Rent Roll'!$G$13*'Rent Roll'!$E$13*BR99/12</f>
        <v>19750.225583127707</v>
      </c>
      <c r="BS101" s="95">
        <f>'Rent Roll'!$G$13*'Rent Roll'!$E$13*BS99/12</f>
        <v>19750.225583127707</v>
      </c>
      <c r="BT101" s="95">
        <f>'Rent Roll'!$G$13*'Rent Roll'!$E$13*BT99/12</f>
        <v>19750.225583127707</v>
      </c>
      <c r="BU101" s="95">
        <f>'Rent Roll'!$G$13*'Rent Roll'!$E$13*BU99/12</f>
        <v>19750.225583127707</v>
      </c>
      <c r="BV101" s="95">
        <f>'Rent Roll'!$G$13*'Rent Roll'!$E$13*BV99/12</f>
        <v>19750.225583127707</v>
      </c>
      <c r="BW101" s="95">
        <f>'Rent Roll'!$G$13*'Rent Roll'!$E$13*BW99/12</f>
        <v>19750.225583127707</v>
      </c>
      <c r="BX101" s="95">
        <f>'Rent Roll'!$G$13*'Rent Roll'!$E$13*BX99/12</f>
        <v>19750.225583127707</v>
      </c>
      <c r="BY101" s="95">
        <f>'Rent Roll'!$G$13*'Rent Roll'!$E$13*BY99/12</f>
        <v>19750.225583127707</v>
      </c>
      <c r="BZ101" s="95">
        <f>'Rent Roll'!$G$13*'Rent Roll'!$E$13*BZ99/12</f>
        <v>19750.225583127707</v>
      </c>
      <c r="CA101" s="95">
        <f>'Rent Roll'!$G$13*'Rent Roll'!$E$13*CA99/12</f>
        <v>19750.225583127707</v>
      </c>
      <c r="CB101" s="95">
        <f>'Rent Roll'!$G$13*'Rent Roll'!$E$13*CB99/12</f>
        <v>20441.483478537175</v>
      </c>
      <c r="CC101" s="95">
        <f>'Rent Roll'!$G$13*'Rent Roll'!$E$13*CC99/12</f>
        <v>20441.483478537175</v>
      </c>
      <c r="CD101" s="95">
        <f>'Rent Roll'!$G$13*'Rent Roll'!$E$13*CD99/12</f>
        <v>20441.483478537175</v>
      </c>
      <c r="CE101" s="95">
        <f>'Rent Roll'!$G$13*'Rent Roll'!$E$13*CE99/12</f>
        <v>20441.483478537175</v>
      </c>
      <c r="CF101" s="95">
        <f>'Rent Roll'!$G$13*'Rent Roll'!$E$13*CF99/12</f>
        <v>20441.483478537175</v>
      </c>
      <c r="CG101" s="95">
        <f>'Rent Roll'!$G$13*'Rent Roll'!$E$13*CG99/12</f>
        <v>20441.483478537175</v>
      </c>
      <c r="CH101" s="95">
        <f>'Rent Roll'!$G$13*'Rent Roll'!$E$13*CH99/12</f>
        <v>20441.483478537175</v>
      </c>
      <c r="CI101" s="95">
        <f>'Rent Roll'!$G$13*'Rent Roll'!$E$13*CI99/12</f>
        <v>20441.483478537175</v>
      </c>
      <c r="CJ101" s="95">
        <f>'Rent Roll'!$G$13*'Rent Roll'!$E$13*CJ99/12</f>
        <v>20441.483478537175</v>
      </c>
      <c r="CK101" s="95">
        <f>'Rent Roll'!$G$13*'Rent Roll'!$E$13*CK99/12</f>
        <v>20441.483478537175</v>
      </c>
      <c r="CL101" s="95">
        <f>'Rent Roll'!$G$13*'Rent Roll'!$E$13*CL99/12</f>
        <v>20441.483478537175</v>
      </c>
      <c r="CM101" s="95">
        <f>'Rent Roll'!$G$13*'Rent Roll'!$E$13*CM99/12</f>
        <v>20441.483478537175</v>
      </c>
      <c r="CN101" s="95">
        <f>'Rent Roll'!$G$13*'Rent Roll'!$E$13*CN99/12</f>
        <v>21399.80525839274</v>
      </c>
      <c r="CO101" s="95">
        <f>'Rent Roll'!$G$13*'Rent Roll'!$E$13*CO99/12</f>
        <v>21399.80525839274</v>
      </c>
      <c r="CP101" s="95">
        <f>'Rent Roll'!$G$13*'Rent Roll'!$E$13*CP99/12</f>
        <v>21399.80525839274</v>
      </c>
      <c r="CQ101" s="95">
        <f>'Rent Roll'!$G$13*'Rent Roll'!$E$13*CQ99/12</f>
        <v>21399.80525839274</v>
      </c>
      <c r="CR101" s="95">
        <f>'Rent Roll'!$G$13*'Rent Roll'!$E$13*CR99/12</f>
        <v>21399.80525839274</v>
      </c>
      <c r="CS101" s="95">
        <f>'Rent Roll'!$G$13*'Rent Roll'!$E$13*CS99/12</f>
        <v>21399.80525839274</v>
      </c>
      <c r="CT101" s="95">
        <f>'Rent Roll'!$G$13*'Rent Roll'!$E$13*CT99/12</f>
        <v>21399.80525839274</v>
      </c>
      <c r="CU101" s="95">
        <f>'Rent Roll'!$G$13*'Rent Roll'!$E$13*CU99/12</f>
        <v>21399.80525839274</v>
      </c>
      <c r="CV101" s="95">
        <f>'Rent Roll'!$G$13*'Rent Roll'!$E$13*CV99/12</f>
        <v>21399.80525839274</v>
      </c>
      <c r="CW101" s="95">
        <f>'Rent Roll'!$G$13*'Rent Roll'!$E$13*CW99/12</f>
        <v>21399.80525839274</v>
      </c>
      <c r="CX101" s="95">
        <f>'Rent Roll'!$G$13*'Rent Roll'!$E$13*CX99/12</f>
        <v>21399.80525839274</v>
      </c>
      <c r="CY101" s="95">
        <f>'Rent Roll'!$G$13*'Rent Roll'!$E$13*CY99/12</f>
        <v>21399.80525839274</v>
      </c>
      <c r="CZ101" s="95">
        <f>'Rent Roll'!$G$13*'Rent Roll'!$E$13*CZ99/12</f>
        <v>21399.80525839274</v>
      </c>
      <c r="DA101" s="95">
        <f>'Rent Roll'!$G$13*'Rent Roll'!$E$13*DA99/12</f>
        <v>21399.80525839274</v>
      </c>
      <c r="DB101" s="95">
        <f>'Rent Roll'!$G$13*'Rent Roll'!$E$13*DB99/12</f>
        <v>22148.79844243648</v>
      </c>
      <c r="DC101" s="95">
        <f>'Rent Roll'!$G$13*'Rent Roll'!$E$13*DC99/12</f>
        <v>22148.79844243648</v>
      </c>
      <c r="DD101" s="95">
        <f>'Rent Roll'!$G$13*'Rent Roll'!$E$13*DD99/12</f>
        <v>22148.79844243648</v>
      </c>
      <c r="DE101" s="95">
        <f>'Rent Roll'!$G$13*'Rent Roll'!$E$13*DE99/12</f>
        <v>22148.79844243648</v>
      </c>
      <c r="DF101" s="95">
        <f>'Rent Roll'!$G$13*'Rent Roll'!$E$13*DF99/12</f>
        <v>22148.79844243648</v>
      </c>
      <c r="DG101" s="95">
        <f>'Rent Roll'!$G$13*'Rent Roll'!$E$13*DG99/12</f>
        <v>22148.79844243648</v>
      </c>
      <c r="DH101" s="95">
        <f>'Rent Roll'!$G$13*'Rent Roll'!$E$13*DH99/12</f>
        <v>22148.79844243648</v>
      </c>
      <c r="DI101" s="95">
        <f>'Rent Roll'!$G$13*'Rent Roll'!$E$13*DI99/12</f>
        <v>22148.79844243648</v>
      </c>
      <c r="DJ101" s="95">
        <f>'Rent Roll'!$G$13*'Rent Roll'!$E$13*DJ99/12</f>
        <v>22148.79844243648</v>
      </c>
      <c r="DK101" s="95">
        <f>'Rent Roll'!$G$13*'Rent Roll'!$E$13*DK99/12</f>
        <v>22148.79844243648</v>
      </c>
      <c r="DL101" s="95">
        <f>'Rent Roll'!$G$13*'Rent Roll'!$E$13*DL99/12</f>
        <v>22148.79844243648</v>
      </c>
      <c r="DM101" s="95">
        <f>'Rent Roll'!$G$13*'Rent Roll'!$E$13*DM99/12</f>
        <v>22148.79844243648</v>
      </c>
      <c r="DN101" s="95">
        <f>'Rent Roll'!$G$13*'Rent Roll'!$E$13*DN99/12</f>
        <v>22924.00638792176</v>
      </c>
      <c r="DO101" s="95">
        <f>'Rent Roll'!$G$13*'Rent Roll'!$E$13*DO99/12</f>
        <v>22924.00638792176</v>
      </c>
      <c r="DP101" s="95">
        <f>'Rent Roll'!$G$13*'Rent Roll'!$E$13*DP99/12</f>
        <v>22924.00638792176</v>
      </c>
      <c r="DQ101" s="95">
        <f>'Rent Roll'!$G$13*'Rent Roll'!$E$13*DQ99/12</f>
        <v>22924.00638792176</v>
      </c>
      <c r="DR101" s="95">
        <f>'Rent Roll'!$G$13*'Rent Roll'!$E$13*DR99/12</f>
        <v>22924.00638792176</v>
      </c>
      <c r="DS101" s="95">
        <f>'Rent Roll'!$G$13*'Rent Roll'!$E$13*DS99/12</f>
        <v>22924.00638792176</v>
      </c>
      <c r="DT101" s="95">
        <f>'Rent Roll'!$G$13*'Rent Roll'!$E$13*DT99/12</f>
        <v>22924.00638792176</v>
      </c>
      <c r="DU101" s="95">
        <f>'Rent Roll'!$G$13*'Rent Roll'!$E$13*DU99/12</f>
        <v>22924.00638792176</v>
      </c>
      <c r="DV101" s="95">
        <f>'Rent Roll'!$G$13*'Rent Roll'!$E$13*DV99/12</f>
        <v>22924.00638792176</v>
      </c>
      <c r="DW101" s="95">
        <f>'Rent Roll'!$G$13*'Rent Roll'!$E$13*DW99/12</f>
        <v>22924.00638792176</v>
      </c>
      <c r="DX101" s="95">
        <f>'Rent Roll'!$G$13*'Rent Roll'!$E$13*DX99/12</f>
        <v>22924.00638792176</v>
      </c>
      <c r="DY101" s="95">
        <f>'Rent Roll'!$G$13*'Rent Roll'!$E$13*DY99/12</f>
        <v>22924.00638792176</v>
      </c>
      <c r="DZ101" s="95">
        <f>'Rent Roll'!$G$13*'Rent Roll'!$E$13*DZ99/12</f>
        <v>23726.34661149902</v>
      </c>
      <c r="EA101" s="95">
        <f>'Rent Roll'!$G$13*'Rent Roll'!$E$13*EA99/12</f>
        <v>23726.34661149902</v>
      </c>
      <c r="EB101" s="95">
        <f>'Rent Roll'!$G$13*'Rent Roll'!$E$13*EB99/12</f>
        <v>23726.34661149902</v>
      </c>
      <c r="EC101" s="95">
        <f>'Rent Roll'!$G$13*'Rent Roll'!$E$13*EC99/12</f>
        <v>23726.34661149902</v>
      </c>
      <c r="ED101" s="95">
        <f>'Rent Roll'!$G$13*'Rent Roll'!$E$13*ED99/12</f>
        <v>23726.34661149902</v>
      </c>
      <c r="EE101" s="95">
        <f>'Rent Roll'!$G$13*'Rent Roll'!$E$13*EE99/12</f>
        <v>23726.34661149902</v>
      </c>
      <c r="EF101" s="95">
        <f>'Rent Roll'!$G$13*'Rent Roll'!$E$13*EF99/12</f>
        <v>23726.34661149902</v>
      </c>
      <c r="EG101" s="95">
        <f>'Rent Roll'!$G$13*'Rent Roll'!$E$13*EG99/12</f>
        <v>23726.34661149902</v>
      </c>
      <c r="EH101" s="95">
        <f>'Rent Roll'!$G$13*'Rent Roll'!$E$13*EH99/12</f>
        <v>23726.34661149902</v>
      </c>
      <c r="EI101" s="95">
        <f>'Rent Roll'!$G$13*'Rent Roll'!$E$13*EI99/12</f>
        <v>23726.34661149902</v>
      </c>
    </row>
    <row r="102">
      <c r="B102" t="s" s="23">
        <v>395</v>
      </c>
      <c r="C102" t="s" s="118">
        <v>19</v>
      </c>
      <c r="D102" t="s" s="118">
        <v>432</v>
      </c>
      <c r="H102" s="82">
        <f>IF(AND(H97&gt;=1,H97&lt;=3,H98&lt;0),-H101,0)</f>
        <v>0</v>
      </c>
      <c r="I102" s="82">
        <f>IF(AND(I97&gt;=1,I97&lt;=3,I98&lt;0),-I101,0)</f>
        <v>0</v>
      </c>
      <c r="J102" s="82">
        <f>IF(AND(J97&gt;=1,J97&lt;=3,J98&lt;0),-J101,0)</f>
        <v>0</v>
      </c>
      <c r="K102" s="82">
        <f>IF(AND(K97&gt;=1,K97&lt;=3,K98&lt;0),-K101,0)</f>
        <v>0</v>
      </c>
      <c r="L102" s="82">
        <f>IF(AND(L97&gt;=1,L97&lt;=3,L98&lt;0),-L101,0)</f>
        <v>0</v>
      </c>
      <c r="M102" s="82">
        <f>IF(AND(M97&gt;=1,M97&lt;=3,M98&lt;0),-M101,0)</f>
        <v>0</v>
      </c>
      <c r="N102" s="82">
        <f>IF(AND(N97&gt;=1,N97&lt;=3,N98&lt;0),-N101,0)</f>
        <v>0</v>
      </c>
      <c r="O102" s="82">
        <f>IF(AND(O97&gt;=1,O97&lt;=3,O98&lt;0),-O101,0)</f>
        <v>0</v>
      </c>
      <c r="P102" s="82">
        <f>IF(AND(P97&gt;=1,P97&lt;=3,P98&lt;0),-P101,0)</f>
        <v>0</v>
      </c>
      <c r="Q102" s="82">
        <f>IF(AND(Q97&gt;=1,Q97&lt;=3,Q98&lt;0),-Q101,0)</f>
        <v>0</v>
      </c>
      <c r="R102" s="82">
        <f>IF(AND(R97&gt;=1,R97&lt;=3,R98&lt;0),-R101,0)</f>
        <v>0</v>
      </c>
      <c r="S102" s="82">
        <f>IF(AND(S97&gt;=1,S97&lt;=3,S98&lt;0),-S101,0)</f>
        <v>0</v>
      </c>
      <c r="T102" s="82">
        <f>IF(AND(T97&gt;=1,T97&lt;=3,T98&lt;0),-T101,0)</f>
        <v>0</v>
      </c>
      <c r="U102" s="82">
        <f>IF(AND(U97&gt;=1,U97&lt;=3,U98&lt;0),-U101,0)</f>
        <v>0</v>
      </c>
      <c r="V102" s="82">
        <f>IF(AND(V97&gt;=1,V97&lt;=3,V98&lt;0),-V101,0)</f>
        <v>0</v>
      </c>
      <c r="W102" s="82">
        <f>IF(AND(W97&gt;=1,W97&lt;=3,W98&lt;0),-W101,0)</f>
        <v>0</v>
      </c>
      <c r="X102" s="82">
        <f>IF(AND(X97&gt;=1,X97&lt;=3,X98&lt;0),-X101,0)</f>
        <v>0</v>
      </c>
      <c r="Y102" s="82">
        <f>IF(AND(Y97&gt;=1,Y97&lt;=3,Y98&lt;0),-Y101,0)</f>
        <v>0</v>
      </c>
      <c r="Z102" s="82">
        <f>IF(AND(Z97&gt;=1,Z97&lt;=3,Z98&lt;0),-Z101,0)</f>
        <v>0</v>
      </c>
      <c r="AA102" s="82">
        <f>IF(AND(AA97&gt;=1,AA97&lt;=3,AA98&lt;0),-AA101,0)</f>
        <v>0</v>
      </c>
      <c r="AB102" s="82">
        <f>IF(AND(AB97&gt;=1,AB97&lt;=3,AB98&lt;0),-AB101,0)</f>
        <v>0</v>
      </c>
      <c r="AC102" s="82">
        <f>IF(AND(AC97&gt;=1,AC97&lt;=3,AC98&lt;0),-AC101,0)</f>
        <v>0</v>
      </c>
      <c r="AD102" s="82">
        <f>IF(AND(AD97&gt;=1,AD97&lt;=3,AD98&lt;0),-AD101,0)</f>
        <v>-17813.5719</v>
      </c>
      <c r="AE102" s="82">
        <f>IF(AND(AE97&gt;=1,AE97&lt;=3,AE98&lt;0),-AE101,0)</f>
        <v>-17813.5719</v>
      </c>
      <c r="AF102" s="82">
        <f>IF(AND(AF97&gt;=1,AF97&lt;=3,AF98&lt;0),-AF101,0)</f>
        <v>0</v>
      </c>
      <c r="AG102" s="82">
        <f>IF(AND(AG97&gt;=1,AG97&lt;=3,AG98&lt;0),-AG101,0)</f>
        <v>0</v>
      </c>
      <c r="AH102" s="82">
        <f>IF(AND(AH97&gt;=1,AH97&lt;=3,AH98&lt;0),-AH101,0)</f>
        <v>0</v>
      </c>
      <c r="AI102" s="82">
        <f>IF(AND(AI97&gt;=1,AI97&lt;=3,AI98&lt;0),-AI101,0)</f>
        <v>0</v>
      </c>
      <c r="AJ102" s="82">
        <f>IF(AND(AJ97&gt;=1,AJ97&lt;=3,AJ98&lt;0),-AJ101,0)</f>
        <v>0</v>
      </c>
      <c r="AK102" s="82">
        <f>IF(AND(AK97&gt;=1,AK97&lt;=3,AK98&lt;0),-AK101,0)</f>
        <v>0</v>
      </c>
      <c r="AL102" s="82">
        <f>IF(AND(AL97&gt;=1,AL97&lt;=3,AL98&lt;0),-AL101,0)</f>
        <v>0</v>
      </c>
      <c r="AM102" s="82">
        <f>IF(AND(AM97&gt;=1,AM97&lt;=3,AM98&lt;0),-AM101,0)</f>
        <v>0</v>
      </c>
      <c r="AN102" s="82">
        <f>IF(AND(AN97&gt;=1,AN97&lt;=3,AN98&lt;0),-AN101,0)</f>
        <v>0</v>
      </c>
      <c r="AO102" s="82">
        <f>IF(AND(AO97&gt;=1,AO97&lt;=3,AO98&lt;0),-AO101,0)</f>
        <v>0</v>
      </c>
      <c r="AP102" s="82">
        <f>IF(AND(AP97&gt;=1,AP97&lt;=3,AP98&lt;0),-AP101,0)</f>
        <v>0</v>
      </c>
      <c r="AQ102" s="82">
        <f>IF(AND(AQ97&gt;=1,AQ97&lt;=3,AQ98&lt;0),-AQ101,0)</f>
        <v>0</v>
      </c>
      <c r="AR102" s="82">
        <f>IF(AND(AR97&gt;=1,AR97&lt;=3,AR98&lt;0),-AR101,0)</f>
        <v>0</v>
      </c>
      <c r="AS102" s="82">
        <f>IF(AND(AS97&gt;=1,AS97&lt;=3,AS98&lt;0),-AS101,0)</f>
        <v>0</v>
      </c>
      <c r="AT102" s="82">
        <f>IF(AND(AT97&gt;=1,AT97&lt;=3,AT98&lt;0),-AT101,0)</f>
        <v>0</v>
      </c>
      <c r="AU102" s="82">
        <f>IF(AND(AU97&gt;=1,AU97&lt;=3,AU98&lt;0),-AU101,0)</f>
        <v>0</v>
      </c>
      <c r="AV102" s="82">
        <f>IF(AND(AV97&gt;=1,AV97&lt;=3,AV98&lt;0),-AV101,0)</f>
        <v>0</v>
      </c>
      <c r="AW102" s="82">
        <f>IF(AND(AW97&gt;=1,AW97&lt;=3,AW98&lt;0),-AW101,0)</f>
        <v>0</v>
      </c>
      <c r="AX102" s="82">
        <f>IF(AND(AX97&gt;=1,AX97&lt;=3,AX98&lt;0),-AX101,0)</f>
        <v>0</v>
      </c>
      <c r="AY102" s="82">
        <f>IF(AND(AY97&gt;=1,AY97&lt;=3,AY98&lt;0),-AY101,0)</f>
        <v>0</v>
      </c>
      <c r="AZ102" s="82">
        <f>IF(AND(AZ97&gt;=1,AZ97&lt;=3,AZ98&lt;0),-AZ101,0)</f>
        <v>0</v>
      </c>
      <c r="BA102" s="82">
        <f>IF(AND(BA97&gt;=1,BA97&lt;=3,BA98&lt;0),-BA101,0)</f>
        <v>0</v>
      </c>
      <c r="BB102" s="82">
        <f>IF(AND(BB97&gt;=1,BB97&lt;=3,BB98&lt;0),-BB101,0)</f>
        <v>0</v>
      </c>
      <c r="BC102" s="82">
        <f>IF(AND(BC97&gt;=1,BC97&lt;=3,BC98&lt;0),-BC101,0)</f>
        <v>0</v>
      </c>
      <c r="BD102" s="82">
        <f>IF(AND(BD97&gt;=1,BD97&lt;=3,BD98&lt;0),-BD101,0)</f>
        <v>0</v>
      </c>
      <c r="BE102" s="82">
        <f>IF(AND(BE97&gt;=1,BE97&lt;=3,BE98&lt;0),-BE101,0)</f>
        <v>0</v>
      </c>
      <c r="BF102" s="82">
        <f>IF(AND(BF97&gt;=1,BF97&lt;=3,BF98&lt;0),-BF101,0)</f>
        <v>0</v>
      </c>
      <c r="BG102" s="82">
        <f>IF(AND(BG97&gt;=1,BG97&lt;=3,BG98&lt;0),-BG101,0)</f>
        <v>0</v>
      </c>
      <c r="BH102" s="82">
        <f>IF(AND(BH97&gt;=1,BH97&lt;=3,BH98&lt;0),-BH101,0)</f>
        <v>0</v>
      </c>
      <c r="BI102" s="82">
        <f>IF(AND(BI97&gt;=1,BI97&lt;=3,BI98&lt;0),-BI101,0)</f>
        <v>0</v>
      </c>
      <c r="BJ102" s="82">
        <f>IF(AND(BJ97&gt;=1,BJ97&lt;=3,BJ98&lt;0),-BJ101,0)</f>
        <v>0</v>
      </c>
      <c r="BK102" s="82">
        <f>IF(AND(BK97&gt;=1,BK97&lt;=3,BK98&lt;0),-BK101,0)</f>
        <v>0</v>
      </c>
      <c r="BL102" s="82">
        <f>IF(AND(BL97&gt;=1,BL97&lt;=3,BL98&lt;0),-BL101,0)</f>
        <v>0</v>
      </c>
      <c r="BM102" s="82">
        <f>IF(AND(BM97&gt;=1,BM97&lt;=3,BM98&lt;0),-BM101,0)</f>
        <v>0</v>
      </c>
      <c r="BN102" s="82">
        <f>IF(AND(BN97&gt;=1,BN97&lt;=3,BN98&lt;0),-BN101,0)</f>
        <v>0</v>
      </c>
      <c r="BO102" s="82">
        <f>IF(AND(BO97&gt;=1,BO97&lt;=3,BO98&lt;0),-BO101,0)</f>
        <v>0</v>
      </c>
      <c r="BP102" s="82">
        <f>IF(AND(BP97&gt;=1,BP97&lt;=3,BP98&lt;0),-BP101,0)</f>
        <v>0</v>
      </c>
      <c r="BQ102" s="82">
        <f>IF(AND(BQ97&gt;=1,BQ97&lt;=3,BQ98&lt;0),-BQ101,0)</f>
        <v>0</v>
      </c>
      <c r="BR102" s="82">
        <f>IF(AND(BR97&gt;=1,BR97&lt;=3,BR98&lt;0),-BR101,0)</f>
        <v>0</v>
      </c>
      <c r="BS102" s="82">
        <f>IF(AND(BS97&gt;=1,BS97&lt;=3,BS98&lt;0),-BS101,0)</f>
        <v>0</v>
      </c>
      <c r="BT102" s="82">
        <f>IF(AND(BT97&gt;=1,BT97&lt;=3,BT98&lt;0),-BT101,0)</f>
        <v>0</v>
      </c>
      <c r="BU102" s="82">
        <f>IF(AND(BU97&gt;=1,BU97&lt;=3,BU98&lt;0),-BU101,0)</f>
        <v>0</v>
      </c>
      <c r="BV102" s="82">
        <f>IF(AND(BV97&gt;=1,BV97&lt;=3,BV98&lt;0),-BV101,0)</f>
        <v>0</v>
      </c>
      <c r="BW102" s="82">
        <f>IF(AND(BW97&gt;=1,BW97&lt;=3,BW98&lt;0),-BW101,0)</f>
        <v>0</v>
      </c>
      <c r="BX102" s="82">
        <f>IF(AND(BX97&gt;=1,BX97&lt;=3,BX98&lt;0),-BX101,0)</f>
        <v>0</v>
      </c>
      <c r="BY102" s="82">
        <f>IF(AND(BY97&gt;=1,BY97&lt;=3,BY98&lt;0),-BY101,0)</f>
        <v>0</v>
      </c>
      <c r="BZ102" s="82">
        <f>IF(AND(BZ97&gt;=1,BZ97&lt;=3,BZ98&lt;0),-BZ101,0)</f>
        <v>0</v>
      </c>
      <c r="CA102" s="82">
        <f>IF(AND(CA97&gt;=1,CA97&lt;=3,CA98&lt;0),-CA101,0)</f>
        <v>0</v>
      </c>
      <c r="CB102" s="82">
        <f>IF(AND(CB97&gt;=1,CB97&lt;=3,CB98&lt;0),-CB101,0)</f>
        <v>0</v>
      </c>
      <c r="CC102" s="82">
        <f>IF(AND(CC97&gt;=1,CC97&lt;=3,CC98&lt;0),-CC101,0)</f>
        <v>0</v>
      </c>
      <c r="CD102" s="82">
        <f>IF(AND(CD97&gt;=1,CD97&lt;=3,CD98&lt;0),-CD101,0)</f>
        <v>0</v>
      </c>
      <c r="CE102" s="82">
        <f>IF(AND(CE97&gt;=1,CE97&lt;=3,CE98&lt;0),-CE101,0)</f>
        <v>0</v>
      </c>
      <c r="CF102" s="82">
        <f>IF(AND(CF97&gt;=1,CF97&lt;=3,CF98&lt;0),-CF101,0)</f>
        <v>0</v>
      </c>
      <c r="CG102" s="82">
        <f>IF(AND(CG97&gt;=1,CG97&lt;=3,CG98&lt;0),-CG101,0)</f>
        <v>0</v>
      </c>
      <c r="CH102" s="82">
        <f>IF(AND(CH97&gt;=1,CH97&lt;=3,CH98&lt;0),-CH101,0)</f>
        <v>0</v>
      </c>
      <c r="CI102" s="82">
        <f>IF(AND(CI97&gt;=1,CI97&lt;=3,CI98&lt;0),-CI101,0)</f>
        <v>0</v>
      </c>
      <c r="CJ102" s="82">
        <f>IF(AND(CJ97&gt;=1,CJ97&lt;=3,CJ98&lt;0),-CJ101,0)</f>
        <v>0</v>
      </c>
      <c r="CK102" s="82">
        <f>IF(AND(CK97&gt;=1,CK97&lt;=3,CK98&lt;0),-CK101,0)</f>
        <v>0</v>
      </c>
      <c r="CL102" s="82">
        <f>IF(AND(CL97&gt;=1,CL97&lt;=3,CL98&lt;0),-CL101,0)</f>
        <v>0</v>
      </c>
      <c r="CM102" s="82">
        <f>IF(AND(CM97&gt;=1,CM97&lt;=3,CM98&lt;0),-CM101,0)</f>
        <v>0</v>
      </c>
      <c r="CN102" s="82">
        <f>IF(AND(CN97&gt;=1,CN97&lt;=3,CN98&lt;0),-CN101,0)</f>
        <v>-21399.80525839274</v>
      </c>
      <c r="CO102" s="82">
        <f>IF(AND(CO97&gt;=1,CO97&lt;=3,CO98&lt;0),-CO101,0)</f>
        <v>-21399.80525839274</v>
      </c>
      <c r="CP102" s="82">
        <f>IF(AND(CP97&gt;=1,CP97&lt;=3,CP98&lt;0),-CP101,0)</f>
        <v>0</v>
      </c>
      <c r="CQ102" s="82">
        <f>IF(AND(CQ97&gt;=1,CQ97&lt;=3,CQ98&lt;0),-CQ101,0)</f>
        <v>0</v>
      </c>
      <c r="CR102" s="82">
        <f>IF(AND(CR97&gt;=1,CR97&lt;=3,CR98&lt;0),-CR101,0)</f>
        <v>0</v>
      </c>
      <c r="CS102" s="82">
        <f>IF(AND(CS97&gt;=1,CS97&lt;=3,CS98&lt;0),-CS101,0)</f>
        <v>0</v>
      </c>
      <c r="CT102" s="82">
        <f>IF(AND(CT97&gt;=1,CT97&lt;=3,CT98&lt;0),-CT101,0)</f>
        <v>0</v>
      </c>
      <c r="CU102" s="82">
        <f>IF(AND(CU97&gt;=1,CU97&lt;=3,CU98&lt;0),-CU101,0)</f>
        <v>0</v>
      </c>
      <c r="CV102" s="82">
        <f>IF(AND(CV97&gt;=1,CV97&lt;=3,CV98&lt;0),-CV101,0)</f>
        <v>0</v>
      </c>
      <c r="CW102" s="82">
        <f>IF(AND(CW97&gt;=1,CW97&lt;=3,CW98&lt;0),-CW101,0)</f>
        <v>0</v>
      </c>
      <c r="CX102" s="82">
        <f>IF(AND(CX97&gt;=1,CX97&lt;=3,CX98&lt;0),-CX101,0)</f>
        <v>0</v>
      </c>
      <c r="CY102" s="82">
        <f>IF(AND(CY97&gt;=1,CY97&lt;=3,CY98&lt;0),-CY101,0)</f>
        <v>0</v>
      </c>
      <c r="CZ102" s="82">
        <f>IF(AND(CZ97&gt;=1,CZ97&lt;=3,CZ98&lt;0),-CZ101,0)</f>
        <v>0</v>
      </c>
      <c r="DA102" s="82">
        <f>IF(AND(DA97&gt;=1,DA97&lt;=3,DA98&lt;0),-DA101,0)</f>
        <v>0</v>
      </c>
      <c r="DB102" s="82">
        <f>IF(AND(DB97&gt;=1,DB97&lt;=3,DB98&lt;0),-DB101,0)</f>
        <v>0</v>
      </c>
      <c r="DC102" s="82">
        <f>IF(AND(DC97&gt;=1,DC97&lt;=3,DC98&lt;0),-DC101,0)</f>
        <v>0</v>
      </c>
      <c r="DD102" s="82">
        <f>IF(AND(DD97&gt;=1,DD97&lt;=3,DD98&lt;0),-DD101,0)</f>
        <v>0</v>
      </c>
      <c r="DE102" s="82">
        <f>IF(AND(DE97&gt;=1,DE97&lt;=3,DE98&lt;0),-DE101,0)</f>
        <v>0</v>
      </c>
      <c r="DF102" s="82">
        <f>IF(AND(DF97&gt;=1,DF97&lt;=3,DF98&lt;0),-DF101,0)</f>
        <v>0</v>
      </c>
      <c r="DG102" s="82">
        <f>IF(AND(DG97&gt;=1,DG97&lt;=3,DG98&lt;0),-DG101,0)</f>
        <v>0</v>
      </c>
      <c r="DH102" s="82">
        <f>IF(AND(DH97&gt;=1,DH97&lt;=3,DH98&lt;0),-DH101,0)</f>
        <v>0</v>
      </c>
      <c r="DI102" s="82">
        <f>IF(AND(DI97&gt;=1,DI97&lt;=3,DI98&lt;0),-DI101,0)</f>
        <v>0</v>
      </c>
      <c r="DJ102" s="82">
        <f>IF(AND(DJ97&gt;=1,DJ97&lt;=3,DJ98&lt;0),-DJ101,0)</f>
        <v>0</v>
      </c>
      <c r="DK102" s="82">
        <f>IF(AND(DK97&gt;=1,DK97&lt;=3,DK98&lt;0),-DK101,0)</f>
        <v>0</v>
      </c>
      <c r="DL102" s="82">
        <f>IF(AND(DL97&gt;=1,DL97&lt;=3,DL98&lt;0),-DL101,0)</f>
        <v>0</v>
      </c>
      <c r="DM102" s="82">
        <f>IF(AND(DM97&gt;=1,DM97&lt;=3,DM98&lt;0),-DM101,0)</f>
        <v>0</v>
      </c>
      <c r="DN102" s="82">
        <f>IF(AND(DN97&gt;=1,DN97&lt;=3,DN98&lt;0),-DN101,0)</f>
        <v>0</v>
      </c>
      <c r="DO102" s="82">
        <f>IF(AND(DO97&gt;=1,DO97&lt;=3,DO98&lt;0),-DO101,0)</f>
        <v>0</v>
      </c>
      <c r="DP102" s="82">
        <f>IF(AND(DP97&gt;=1,DP97&lt;=3,DP98&lt;0),-DP101,0)</f>
        <v>0</v>
      </c>
      <c r="DQ102" s="82">
        <f>IF(AND(DQ97&gt;=1,DQ97&lt;=3,DQ98&lt;0),-DQ101,0)</f>
        <v>0</v>
      </c>
      <c r="DR102" s="82">
        <f>IF(AND(DR97&gt;=1,DR97&lt;=3,DR98&lt;0),-DR101,0)</f>
        <v>0</v>
      </c>
      <c r="DS102" s="82">
        <f>IF(AND(DS97&gt;=1,DS97&lt;=3,DS98&lt;0),-DS101,0)</f>
        <v>0</v>
      </c>
      <c r="DT102" s="82">
        <f>IF(AND(DT97&gt;=1,DT97&lt;=3,DT98&lt;0),-DT101,0)</f>
        <v>0</v>
      </c>
      <c r="DU102" s="82">
        <f>IF(AND(DU97&gt;=1,DU97&lt;=3,DU98&lt;0),-DU101,0)</f>
        <v>0</v>
      </c>
      <c r="DV102" s="82">
        <f>IF(AND(DV97&gt;=1,DV97&lt;=3,DV98&lt;0),-DV101,0)</f>
        <v>0</v>
      </c>
      <c r="DW102" s="82">
        <f>IF(AND(DW97&gt;=1,DW97&lt;=3,DW98&lt;0),-DW101,0)</f>
        <v>0</v>
      </c>
      <c r="DX102" s="82">
        <f>IF(AND(DX97&gt;=1,DX97&lt;=3,DX98&lt;0),-DX101,0)</f>
        <v>0</v>
      </c>
      <c r="DY102" s="82">
        <f>IF(AND(DY97&gt;=1,DY97&lt;=3,DY98&lt;0),-DY101,0)</f>
        <v>0</v>
      </c>
      <c r="DZ102" s="82">
        <f>IF(AND(DZ97&gt;=1,DZ97&lt;=3,DZ98&lt;0),-DZ101,0)</f>
        <v>0</v>
      </c>
      <c r="EA102" s="82">
        <f>IF(AND(EA97&gt;=1,EA97&lt;=3,EA98&lt;0),-EA101,0)</f>
        <v>0</v>
      </c>
      <c r="EB102" s="82">
        <f>IF(AND(EB97&gt;=1,EB97&lt;=3,EB98&lt;0),-EB101,0)</f>
        <v>0</v>
      </c>
      <c r="EC102" s="82">
        <f>IF(AND(EC97&gt;=1,EC97&lt;=3,EC98&lt;0),-EC101,0)</f>
        <v>0</v>
      </c>
      <c r="ED102" s="82">
        <f>IF(AND(ED97&gt;=1,ED97&lt;=3,ED98&lt;0),-ED101,0)</f>
        <v>0</v>
      </c>
      <c r="EE102" s="82">
        <f>IF(AND(EE97&gt;=1,EE97&lt;=3,EE98&lt;0),-EE101,0)</f>
        <v>0</v>
      </c>
      <c r="EF102" s="82">
        <f>IF(AND(EF97&gt;=1,EF97&lt;=3,EF98&lt;0),-EF101,0)</f>
        <v>0</v>
      </c>
      <c r="EG102" s="82">
        <f>IF(AND(EG97&gt;=1,EG97&lt;=3,EG98&lt;0),-EG101,0)</f>
        <v>0</v>
      </c>
      <c r="EH102" s="82">
        <f>IF(AND(EH97&gt;=1,EH97&lt;=3,EH98&lt;0),-EH101,0)</f>
        <v>0</v>
      </c>
      <c r="EI102" s="82">
        <f>IF(AND(EI97&gt;=1,EI97&lt;=3,EI98&lt;0),-EI101,0)</f>
        <v>0</v>
      </c>
    </row>
    <row r="103">
      <c r="B103" t="s" s="23">
        <v>396</v>
      </c>
      <c r="C103" t="s" s="118">
        <v>19</v>
      </c>
      <c r="D103" t="s" s="118">
        <v>433</v>
      </c>
      <c r="H103" s="95">
        <f>IF(AND(H97&gt;=1,H97&lt;=3,H98&gt;=0),-H101*MAX(0,MIN(1,CHOOSE(H97,Rollover!$Q$13,Rollover!$AD$13,Rollover!$AQ$13)-H98)),0)-IF(H$6&lt;='Rent Roll'!$M$13,H100,0)</f>
        <v>0</v>
      </c>
      <c r="I103" s="95">
        <f>IF(AND(I97&gt;=1,I97&lt;=3,I98&gt;=0),-I101*MAX(0,MIN(1,CHOOSE(I97,Rollover!$Q$13,Rollover!$AD$13,Rollover!$AQ$13)-I98)),0)-IF(I$6&lt;='Rent Roll'!$M$13,I100,0)</f>
        <v>0</v>
      </c>
      <c r="J103" s="95">
        <f>IF(AND(J97&gt;=1,J97&lt;=3,J98&gt;=0),-J101*MAX(0,MIN(1,CHOOSE(J97,Rollover!$Q$13,Rollover!$AD$13,Rollover!$AQ$13)-J98)),0)-IF(J$6&lt;='Rent Roll'!$M$13,J100,0)</f>
        <v>0</v>
      </c>
      <c r="K103" s="95">
        <f>IF(AND(K97&gt;=1,K97&lt;=3,K98&gt;=0),-K101*MAX(0,MIN(1,CHOOSE(K97,Rollover!$Q$13,Rollover!$AD$13,Rollover!$AQ$13)-K98)),0)-IF(K$6&lt;='Rent Roll'!$M$13,K100,0)</f>
        <v>0</v>
      </c>
      <c r="L103" s="95">
        <f>IF(AND(L97&gt;=1,L97&lt;=3,L98&gt;=0),-L101*MAX(0,MIN(1,CHOOSE(L97,Rollover!$Q$13,Rollover!$AD$13,Rollover!$AQ$13)-L98)),0)-IF(L$6&lt;='Rent Roll'!$M$13,L100,0)</f>
        <v>0</v>
      </c>
      <c r="M103" s="95">
        <f>IF(AND(M97&gt;=1,M97&lt;=3,M98&gt;=0),-M101*MAX(0,MIN(1,CHOOSE(M97,Rollover!$Q$13,Rollover!$AD$13,Rollover!$AQ$13)-M98)),0)-IF(M$6&lt;='Rent Roll'!$M$13,M100,0)</f>
        <v>0</v>
      </c>
      <c r="N103" s="95">
        <f>IF(AND(N97&gt;=1,N97&lt;=3,N98&gt;=0),-N101*MAX(0,MIN(1,CHOOSE(N97,Rollover!$Q$13,Rollover!$AD$13,Rollover!$AQ$13)-N98)),0)-IF(N$6&lt;='Rent Roll'!$M$13,N100,0)</f>
        <v>0</v>
      </c>
      <c r="O103" s="95">
        <f>IF(AND(O97&gt;=1,O97&lt;=3,O98&gt;=0),-O101*MAX(0,MIN(1,CHOOSE(O97,Rollover!$Q$13,Rollover!$AD$13,Rollover!$AQ$13)-O98)),0)-IF(O$6&lt;='Rent Roll'!$M$13,O100,0)</f>
        <v>0</v>
      </c>
      <c r="P103" s="95">
        <f>IF(AND(P97&gt;=1,P97&lt;=3,P98&gt;=0),-P101*MAX(0,MIN(1,CHOOSE(P97,Rollover!$Q$13,Rollover!$AD$13,Rollover!$AQ$13)-P98)),0)-IF(P$6&lt;='Rent Roll'!$M$13,P100,0)</f>
        <v>0</v>
      </c>
      <c r="Q103" s="95">
        <f>IF(AND(Q97&gt;=1,Q97&lt;=3,Q98&gt;=0),-Q101*MAX(0,MIN(1,CHOOSE(Q97,Rollover!$Q$13,Rollover!$AD$13,Rollover!$AQ$13)-Q98)),0)-IF(Q$6&lt;='Rent Roll'!$M$13,Q100,0)</f>
        <v>0</v>
      </c>
      <c r="R103" s="95">
        <f>IF(AND(R97&gt;=1,R97&lt;=3,R98&gt;=0),-R101*MAX(0,MIN(1,CHOOSE(R97,Rollover!$Q$13,Rollover!$AD$13,Rollover!$AQ$13)-R98)),0)-IF(R$6&lt;='Rent Roll'!$M$13,R100,0)</f>
        <v>0</v>
      </c>
      <c r="S103" s="95">
        <f>IF(AND(S97&gt;=1,S97&lt;=3,S98&gt;=0),-S101*MAX(0,MIN(1,CHOOSE(S97,Rollover!$Q$13,Rollover!$AD$13,Rollover!$AQ$13)-S98)),0)-IF(S$6&lt;='Rent Roll'!$M$13,S100,0)</f>
        <v>0</v>
      </c>
      <c r="T103" s="95">
        <f>IF(AND(T97&gt;=1,T97&lt;=3,T98&gt;=0),-T101*MAX(0,MIN(1,CHOOSE(T97,Rollover!$Q$13,Rollover!$AD$13,Rollover!$AQ$13)-T98)),0)-IF(T$6&lt;='Rent Roll'!$M$13,T100,0)</f>
        <v>0</v>
      </c>
      <c r="U103" s="95">
        <f>IF(AND(U97&gt;=1,U97&lt;=3,U98&gt;=0),-U101*MAX(0,MIN(1,CHOOSE(U97,Rollover!$Q$13,Rollover!$AD$13,Rollover!$AQ$13)-U98)),0)-IF(U$6&lt;='Rent Roll'!$M$13,U100,0)</f>
        <v>0</v>
      </c>
      <c r="V103" s="95">
        <f>IF(AND(V97&gt;=1,V97&lt;=3,V98&gt;=0),-V101*MAX(0,MIN(1,CHOOSE(V97,Rollover!$Q$13,Rollover!$AD$13,Rollover!$AQ$13)-V98)),0)-IF(V$6&lt;='Rent Roll'!$M$13,V100,0)</f>
        <v>0</v>
      </c>
      <c r="W103" s="95">
        <f>IF(AND(W97&gt;=1,W97&lt;=3,W98&gt;=0),-W101*MAX(0,MIN(1,CHOOSE(W97,Rollover!$Q$13,Rollover!$AD$13,Rollover!$AQ$13)-W98)),0)-IF(W$6&lt;='Rent Roll'!$M$13,W100,0)</f>
        <v>0</v>
      </c>
      <c r="X103" s="95">
        <f>IF(AND(X97&gt;=1,X97&lt;=3,X98&gt;=0),-X101*MAX(0,MIN(1,CHOOSE(X97,Rollover!$Q$13,Rollover!$AD$13,Rollover!$AQ$13)-X98)),0)-IF(X$6&lt;='Rent Roll'!$M$13,X100,0)</f>
        <v>0</v>
      </c>
      <c r="Y103" s="95">
        <f>IF(AND(Y97&gt;=1,Y97&lt;=3,Y98&gt;=0),-Y101*MAX(0,MIN(1,CHOOSE(Y97,Rollover!$Q$13,Rollover!$AD$13,Rollover!$AQ$13)-Y98)),0)-IF(Y$6&lt;='Rent Roll'!$M$13,Y100,0)</f>
        <v>0</v>
      </c>
      <c r="Z103" s="95">
        <f>IF(AND(Z97&gt;=1,Z97&lt;=3,Z98&gt;=0),-Z101*MAX(0,MIN(1,CHOOSE(Z97,Rollover!$Q$13,Rollover!$AD$13,Rollover!$AQ$13)-Z98)),0)-IF(Z$6&lt;='Rent Roll'!$M$13,Z100,0)</f>
        <v>0</v>
      </c>
      <c r="AA103" s="95">
        <f>IF(AND(AA97&gt;=1,AA97&lt;=3,AA98&gt;=0),-AA101*MAX(0,MIN(1,CHOOSE(AA97,Rollover!$Q$13,Rollover!$AD$13,Rollover!$AQ$13)-AA98)),0)-IF(AA$6&lt;='Rent Roll'!$M$13,AA100,0)</f>
        <v>0</v>
      </c>
      <c r="AB103" s="95">
        <f>IF(AND(AB97&gt;=1,AB97&lt;=3,AB98&gt;=0),-AB101*MAX(0,MIN(1,CHOOSE(AB97,Rollover!$Q$13,Rollover!$AD$13,Rollover!$AQ$13)-AB98)),0)-IF(AB$6&lt;='Rent Roll'!$M$13,AB100,0)</f>
        <v>0</v>
      </c>
      <c r="AC103" s="95">
        <f>IF(AND(AC97&gt;=1,AC97&lt;=3,AC98&gt;=0),-AC101*MAX(0,MIN(1,CHOOSE(AC97,Rollover!$Q$13,Rollover!$AD$13,Rollover!$AQ$13)-AC98)),0)-IF(AC$6&lt;='Rent Roll'!$M$13,AC100,0)</f>
        <v>0</v>
      </c>
      <c r="AD103" s="95">
        <f>IF(AND(AD97&gt;=1,AD97&lt;=3,AD98&gt;=0),-AD101*MAX(0,MIN(1,CHOOSE(AD97,Rollover!$Q$13,Rollover!$AD$13,Rollover!$AQ$13)-AD98)),0)-IF(AD$6&lt;='Rent Roll'!$M$13,AD100,0)</f>
        <v>0</v>
      </c>
      <c r="AE103" s="95">
        <f>IF(AND(AE97&gt;=1,AE97&lt;=3,AE98&gt;=0),-AE101*MAX(0,MIN(1,CHOOSE(AE97,Rollover!$Q$13,Rollover!$AD$13,Rollover!$AQ$13)-AE98)),0)-IF(AE$6&lt;='Rent Roll'!$M$13,AE100,0)</f>
        <v>0</v>
      </c>
      <c r="AF103" s="95">
        <f>IF(AND(AF97&gt;=1,AF97&lt;=3,AF98&gt;=0),-AF101*MAX(0,MIN(1,CHOOSE(AF97,Rollover!$Q$13,Rollover!$AD$13,Rollover!$AQ$13)-AF98)),0)-IF(AF$6&lt;='Rent Roll'!$M$13,AF100,0)</f>
        <v>-16032.214710000002</v>
      </c>
      <c r="AG103" s="95">
        <f>IF(AND(AG97&gt;=1,AG97&lt;=3,AG98&gt;=0),-AG101*MAX(0,MIN(1,CHOOSE(AG97,Rollover!$Q$13,Rollover!$AD$13,Rollover!$AQ$13)-AG98)),0)-IF(AG$6&lt;='Rent Roll'!$M$13,AG100,0)</f>
        <v>0</v>
      </c>
      <c r="AH103" s="95">
        <f>IF(AND(AH97&gt;=1,AH97&lt;=3,AH98&gt;=0),-AH101*MAX(0,MIN(1,CHOOSE(AH97,Rollover!$Q$13,Rollover!$AD$13,Rollover!$AQ$13)-AH98)),0)-IF(AH$6&lt;='Rent Roll'!$M$13,AH100,0)</f>
        <v>0</v>
      </c>
      <c r="AI103" s="95">
        <f>IF(AND(AI97&gt;=1,AI97&lt;=3,AI98&gt;=0),-AI101*MAX(0,MIN(1,CHOOSE(AI97,Rollover!$Q$13,Rollover!$AD$13,Rollover!$AQ$13)-AI98)),0)-IF(AI$6&lt;='Rent Roll'!$M$13,AI100,0)</f>
        <v>0</v>
      </c>
      <c r="AJ103" s="95">
        <f>IF(AND(AJ97&gt;=1,AJ97&lt;=3,AJ98&gt;=0),-AJ101*MAX(0,MIN(1,CHOOSE(AJ97,Rollover!$Q$13,Rollover!$AD$13,Rollover!$AQ$13)-AJ98)),0)-IF(AJ$6&lt;='Rent Roll'!$M$13,AJ100,0)</f>
        <v>0</v>
      </c>
      <c r="AK103" s="95">
        <f>IF(AND(AK97&gt;=1,AK97&lt;=3,AK98&gt;=0),-AK101*MAX(0,MIN(1,CHOOSE(AK97,Rollover!$Q$13,Rollover!$AD$13,Rollover!$AQ$13)-AK98)),0)-IF(AK$6&lt;='Rent Roll'!$M$13,AK100,0)</f>
        <v>0</v>
      </c>
      <c r="AL103" s="95">
        <f>IF(AND(AL97&gt;=1,AL97&lt;=3,AL98&gt;=0),-AL101*MAX(0,MIN(1,CHOOSE(AL97,Rollover!$Q$13,Rollover!$AD$13,Rollover!$AQ$13)-AL98)),0)-IF(AL$6&lt;='Rent Roll'!$M$13,AL100,0)</f>
        <v>0</v>
      </c>
      <c r="AM103" s="95">
        <f>IF(AND(AM97&gt;=1,AM97&lt;=3,AM98&gt;=0),-AM101*MAX(0,MIN(1,CHOOSE(AM97,Rollover!$Q$13,Rollover!$AD$13,Rollover!$AQ$13)-AM98)),0)-IF(AM$6&lt;='Rent Roll'!$M$13,AM100,0)</f>
        <v>0</v>
      </c>
      <c r="AN103" s="95">
        <f>IF(AND(AN97&gt;=1,AN97&lt;=3,AN98&gt;=0),-AN101*MAX(0,MIN(1,CHOOSE(AN97,Rollover!$Q$13,Rollover!$AD$13,Rollover!$AQ$13)-AN98)),0)-IF(AN$6&lt;='Rent Roll'!$M$13,AN100,0)</f>
        <v>0</v>
      </c>
      <c r="AO103" s="95">
        <f>IF(AND(AO97&gt;=1,AO97&lt;=3,AO98&gt;=0),-AO101*MAX(0,MIN(1,CHOOSE(AO97,Rollover!$Q$13,Rollover!$AD$13,Rollover!$AQ$13)-AO98)),0)-IF(AO$6&lt;='Rent Roll'!$M$13,AO100,0)</f>
        <v>0</v>
      </c>
      <c r="AP103" s="95">
        <f>IF(AND(AP97&gt;=1,AP97&lt;=3,AP98&gt;=0),-AP101*MAX(0,MIN(1,CHOOSE(AP97,Rollover!$Q$13,Rollover!$AD$13,Rollover!$AQ$13)-AP98)),0)-IF(AP$6&lt;='Rent Roll'!$M$13,AP100,0)</f>
        <v>0</v>
      </c>
      <c r="AQ103" s="95">
        <f>IF(AND(AQ97&gt;=1,AQ97&lt;=3,AQ98&gt;=0),-AQ101*MAX(0,MIN(1,CHOOSE(AQ97,Rollover!$Q$13,Rollover!$AD$13,Rollover!$AQ$13)-AQ98)),0)-IF(AQ$6&lt;='Rent Roll'!$M$13,AQ100,0)</f>
        <v>0</v>
      </c>
      <c r="AR103" s="95">
        <f>IF(AND(AR97&gt;=1,AR97&lt;=3,AR98&gt;=0),-AR101*MAX(0,MIN(1,CHOOSE(AR97,Rollover!$Q$13,Rollover!$AD$13,Rollover!$AQ$13)-AR98)),0)-IF(AR$6&lt;='Rent Roll'!$M$13,AR100,0)</f>
        <v>0</v>
      </c>
      <c r="AS103" s="95">
        <f>IF(AND(AS97&gt;=1,AS97&lt;=3,AS98&gt;=0),-AS101*MAX(0,MIN(1,CHOOSE(AS97,Rollover!$Q$13,Rollover!$AD$13,Rollover!$AQ$13)-AS98)),0)-IF(AS$6&lt;='Rent Roll'!$M$13,AS100,0)</f>
        <v>0</v>
      </c>
      <c r="AT103" s="95">
        <f>IF(AND(AT97&gt;=1,AT97&lt;=3,AT98&gt;=0),-AT101*MAX(0,MIN(1,CHOOSE(AT97,Rollover!$Q$13,Rollover!$AD$13,Rollover!$AQ$13)-AT98)),0)-IF(AT$6&lt;='Rent Roll'!$M$13,AT100,0)</f>
        <v>0</v>
      </c>
      <c r="AU103" s="95">
        <f>IF(AND(AU97&gt;=1,AU97&lt;=3,AU98&gt;=0),-AU101*MAX(0,MIN(1,CHOOSE(AU97,Rollover!$Q$13,Rollover!$AD$13,Rollover!$AQ$13)-AU98)),0)-IF(AU$6&lt;='Rent Roll'!$M$13,AU100,0)</f>
        <v>0</v>
      </c>
      <c r="AV103" s="95">
        <f>IF(AND(AV97&gt;=1,AV97&lt;=3,AV98&gt;=0),-AV101*MAX(0,MIN(1,CHOOSE(AV97,Rollover!$Q$13,Rollover!$AD$13,Rollover!$AQ$13)-AV98)),0)-IF(AV$6&lt;='Rent Roll'!$M$13,AV100,0)</f>
        <v>0</v>
      </c>
      <c r="AW103" s="95">
        <f>IF(AND(AW97&gt;=1,AW97&lt;=3,AW98&gt;=0),-AW101*MAX(0,MIN(1,CHOOSE(AW97,Rollover!$Q$13,Rollover!$AD$13,Rollover!$AQ$13)-AW98)),0)-IF(AW$6&lt;='Rent Roll'!$M$13,AW100,0)</f>
        <v>0</v>
      </c>
      <c r="AX103" s="95">
        <f>IF(AND(AX97&gt;=1,AX97&lt;=3,AX98&gt;=0),-AX101*MAX(0,MIN(1,CHOOSE(AX97,Rollover!$Q$13,Rollover!$AD$13,Rollover!$AQ$13)-AX98)),0)-IF(AX$6&lt;='Rent Roll'!$M$13,AX100,0)</f>
        <v>0</v>
      </c>
      <c r="AY103" s="95">
        <f>IF(AND(AY97&gt;=1,AY97&lt;=3,AY98&gt;=0),-AY101*MAX(0,MIN(1,CHOOSE(AY97,Rollover!$Q$13,Rollover!$AD$13,Rollover!$AQ$13)-AY98)),0)-IF(AY$6&lt;='Rent Roll'!$M$13,AY100,0)</f>
        <v>0</v>
      </c>
      <c r="AZ103" s="95">
        <f>IF(AND(AZ97&gt;=1,AZ97&lt;=3,AZ98&gt;=0),-AZ101*MAX(0,MIN(1,CHOOSE(AZ97,Rollover!$Q$13,Rollover!$AD$13,Rollover!$AQ$13)-AZ98)),0)-IF(AZ$6&lt;='Rent Roll'!$M$13,AZ100,0)</f>
        <v>0</v>
      </c>
      <c r="BA103" s="95">
        <f>IF(AND(BA97&gt;=1,BA97&lt;=3,BA98&gt;=0),-BA101*MAX(0,MIN(1,CHOOSE(BA97,Rollover!$Q$13,Rollover!$AD$13,Rollover!$AQ$13)-BA98)),0)-IF(BA$6&lt;='Rent Roll'!$M$13,BA100,0)</f>
        <v>0</v>
      </c>
      <c r="BB103" s="95">
        <f>IF(AND(BB97&gt;=1,BB97&lt;=3,BB98&gt;=0),-BB101*MAX(0,MIN(1,CHOOSE(BB97,Rollover!$Q$13,Rollover!$AD$13,Rollover!$AQ$13)-BB98)),0)-IF(BB$6&lt;='Rent Roll'!$M$13,BB100,0)</f>
        <v>0</v>
      </c>
      <c r="BC103" s="95">
        <f>IF(AND(BC97&gt;=1,BC97&lt;=3,BC98&gt;=0),-BC101*MAX(0,MIN(1,CHOOSE(BC97,Rollover!$Q$13,Rollover!$AD$13,Rollover!$AQ$13)-BC98)),0)-IF(BC$6&lt;='Rent Roll'!$M$13,BC100,0)</f>
        <v>0</v>
      </c>
      <c r="BD103" s="95">
        <f>IF(AND(BD97&gt;=1,BD97&lt;=3,BD98&gt;=0),-BD101*MAX(0,MIN(1,CHOOSE(BD97,Rollover!$Q$13,Rollover!$AD$13,Rollover!$AQ$13)-BD98)),0)-IF(BD$6&lt;='Rent Roll'!$M$13,BD100,0)</f>
        <v>0</v>
      </c>
      <c r="BE103" s="95">
        <f>IF(AND(BE97&gt;=1,BE97&lt;=3,BE98&gt;=0),-BE101*MAX(0,MIN(1,CHOOSE(BE97,Rollover!$Q$13,Rollover!$AD$13,Rollover!$AQ$13)-BE98)),0)-IF(BE$6&lt;='Rent Roll'!$M$13,BE100,0)</f>
        <v>0</v>
      </c>
      <c r="BF103" s="95">
        <f>IF(AND(BF97&gt;=1,BF97&lt;=3,BF98&gt;=0),-BF101*MAX(0,MIN(1,CHOOSE(BF97,Rollover!$Q$13,Rollover!$AD$13,Rollover!$AQ$13)-BF98)),0)-IF(BF$6&lt;='Rent Roll'!$M$13,BF100,0)</f>
        <v>0</v>
      </c>
      <c r="BG103" s="95">
        <f>IF(AND(BG97&gt;=1,BG97&lt;=3,BG98&gt;=0),-BG101*MAX(0,MIN(1,CHOOSE(BG97,Rollover!$Q$13,Rollover!$AD$13,Rollover!$AQ$13)-BG98)),0)-IF(BG$6&lt;='Rent Roll'!$M$13,BG100,0)</f>
        <v>0</v>
      </c>
      <c r="BH103" s="95">
        <f>IF(AND(BH97&gt;=1,BH97&lt;=3,BH98&gt;=0),-BH101*MAX(0,MIN(1,CHOOSE(BH97,Rollover!$Q$13,Rollover!$AD$13,Rollover!$AQ$13)-BH98)),0)-IF(BH$6&lt;='Rent Roll'!$M$13,BH100,0)</f>
        <v>0</v>
      </c>
      <c r="BI103" s="95">
        <f>IF(AND(BI97&gt;=1,BI97&lt;=3,BI98&gt;=0),-BI101*MAX(0,MIN(1,CHOOSE(BI97,Rollover!$Q$13,Rollover!$AD$13,Rollover!$AQ$13)-BI98)),0)-IF(BI$6&lt;='Rent Roll'!$M$13,BI100,0)</f>
        <v>0</v>
      </c>
      <c r="BJ103" s="95">
        <f>IF(AND(BJ97&gt;=1,BJ97&lt;=3,BJ98&gt;=0),-BJ101*MAX(0,MIN(1,CHOOSE(BJ97,Rollover!$Q$13,Rollover!$AD$13,Rollover!$AQ$13)-BJ98)),0)-IF(BJ$6&lt;='Rent Roll'!$M$13,BJ100,0)</f>
        <v>0</v>
      </c>
      <c r="BK103" s="95">
        <f>IF(AND(BK97&gt;=1,BK97&lt;=3,BK98&gt;=0),-BK101*MAX(0,MIN(1,CHOOSE(BK97,Rollover!$Q$13,Rollover!$AD$13,Rollover!$AQ$13)-BK98)),0)-IF(BK$6&lt;='Rent Roll'!$M$13,BK100,0)</f>
        <v>0</v>
      </c>
      <c r="BL103" s="95">
        <f>IF(AND(BL97&gt;=1,BL97&lt;=3,BL98&gt;=0),-BL101*MAX(0,MIN(1,CHOOSE(BL97,Rollover!$Q$13,Rollover!$AD$13,Rollover!$AQ$13)-BL98)),0)-IF(BL$6&lt;='Rent Roll'!$M$13,BL100,0)</f>
        <v>0</v>
      </c>
      <c r="BM103" s="95">
        <f>IF(AND(BM97&gt;=1,BM97&lt;=3,BM98&gt;=0),-BM101*MAX(0,MIN(1,CHOOSE(BM97,Rollover!$Q$13,Rollover!$AD$13,Rollover!$AQ$13)-BM98)),0)-IF(BM$6&lt;='Rent Roll'!$M$13,BM100,0)</f>
        <v>0</v>
      </c>
      <c r="BN103" s="95">
        <f>IF(AND(BN97&gt;=1,BN97&lt;=3,BN98&gt;=0),-BN101*MAX(0,MIN(1,CHOOSE(BN97,Rollover!$Q$13,Rollover!$AD$13,Rollover!$AQ$13)-BN98)),0)-IF(BN$6&lt;='Rent Roll'!$M$13,BN100,0)</f>
        <v>0</v>
      </c>
      <c r="BO103" s="95">
        <f>IF(AND(BO97&gt;=1,BO97&lt;=3,BO98&gt;=0),-BO101*MAX(0,MIN(1,CHOOSE(BO97,Rollover!$Q$13,Rollover!$AD$13,Rollover!$AQ$13)-BO98)),0)-IF(BO$6&lt;='Rent Roll'!$M$13,BO100,0)</f>
        <v>0</v>
      </c>
      <c r="BP103" s="95">
        <f>IF(AND(BP97&gt;=1,BP97&lt;=3,BP98&gt;=0),-BP101*MAX(0,MIN(1,CHOOSE(BP97,Rollover!$Q$13,Rollover!$AD$13,Rollover!$AQ$13)-BP98)),0)-IF(BP$6&lt;='Rent Roll'!$M$13,BP100,0)</f>
        <v>0</v>
      </c>
      <c r="BQ103" s="95">
        <f>IF(AND(BQ97&gt;=1,BQ97&lt;=3,BQ98&gt;=0),-BQ101*MAX(0,MIN(1,CHOOSE(BQ97,Rollover!$Q$13,Rollover!$AD$13,Rollover!$AQ$13)-BQ98)),0)-IF(BQ$6&lt;='Rent Roll'!$M$13,BQ100,0)</f>
        <v>0</v>
      </c>
      <c r="BR103" s="95">
        <f>IF(AND(BR97&gt;=1,BR97&lt;=3,BR98&gt;=0),-BR101*MAX(0,MIN(1,CHOOSE(BR97,Rollover!$Q$13,Rollover!$AD$13,Rollover!$AQ$13)-BR98)),0)-IF(BR$6&lt;='Rent Roll'!$M$13,BR100,0)</f>
        <v>0</v>
      </c>
      <c r="BS103" s="95">
        <f>IF(AND(BS97&gt;=1,BS97&lt;=3,BS98&gt;=0),-BS101*MAX(0,MIN(1,CHOOSE(BS97,Rollover!$Q$13,Rollover!$AD$13,Rollover!$AQ$13)-BS98)),0)-IF(BS$6&lt;='Rent Roll'!$M$13,BS100,0)</f>
        <v>0</v>
      </c>
      <c r="BT103" s="95">
        <f>IF(AND(BT97&gt;=1,BT97&lt;=3,BT98&gt;=0),-BT101*MAX(0,MIN(1,CHOOSE(BT97,Rollover!$Q$13,Rollover!$AD$13,Rollover!$AQ$13)-BT98)),0)-IF(BT$6&lt;='Rent Roll'!$M$13,BT100,0)</f>
        <v>0</v>
      </c>
      <c r="BU103" s="95">
        <f>IF(AND(BU97&gt;=1,BU97&lt;=3,BU98&gt;=0),-BU101*MAX(0,MIN(1,CHOOSE(BU97,Rollover!$Q$13,Rollover!$AD$13,Rollover!$AQ$13)-BU98)),0)-IF(BU$6&lt;='Rent Roll'!$M$13,BU100,0)</f>
        <v>0</v>
      </c>
      <c r="BV103" s="95">
        <f>IF(AND(BV97&gt;=1,BV97&lt;=3,BV98&gt;=0),-BV101*MAX(0,MIN(1,CHOOSE(BV97,Rollover!$Q$13,Rollover!$AD$13,Rollover!$AQ$13)-BV98)),0)-IF(BV$6&lt;='Rent Roll'!$M$13,BV100,0)</f>
        <v>0</v>
      </c>
      <c r="BW103" s="95">
        <f>IF(AND(BW97&gt;=1,BW97&lt;=3,BW98&gt;=0),-BW101*MAX(0,MIN(1,CHOOSE(BW97,Rollover!$Q$13,Rollover!$AD$13,Rollover!$AQ$13)-BW98)),0)-IF(BW$6&lt;='Rent Roll'!$M$13,BW100,0)</f>
        <v>0</v>
      </c>
      <c r="BX103" s="95">
        <f>IF(AND(BX97&gt;=1,BX97&lt;=3,BX98&gt;=0),-BX101*MAX(0,MIN(1,CHOOSE(BX97,Rollover!$Q$13,Rollover!$AD$13,Rollover!$AQ$13)-BX98)),0)-IF(BX$6&lt;='Rent Roll'!$M$13,BX100,0)</f>
        <v>0</v>
      </c>
      <c r="BY103" s="95">
        <f>IF(AND(BY97&gt;=1,BY97&lt;=3,BY98&gt;=0),-BY101*MAX(0,MIN(1,CHOOSE(BY97,Rollover!$Q$13,Rollover!$AD$13,Rollover!$AQ$13)-BY98)),0)-IF(BY$6&lt;='Rent Roll'!$M$13,BY100,0)</f>
        <v>0</v>
      </c>
      <c r="BZ103" s="95">
        <f>IF(AND(BZ97&gt;=1,BZ97&lt;=3,BZ98&gt;=0),-BZ101*MAX(0,MIN(1,CHOOSE(BZ97,Rollover!$Q$13,Rollover!$AD$13,Rollover!$AQ$13)-BZ98)),0)-IF(BZ$6&lt;='Rent Roll'!$M$13,BZ100,0)</f>
        <v>0</v>
      </c>
      <c r="CA103" s="95">
        <f>IF(AND(CA97&gt;=1,CA97&lt;=3,CA98&gt;=0),-CA101*MAX(0,MIN(1,CHOOSE(CA97,Rollover!$Q$13,Rollover!$AD$13,Rollover!$AQ$13)-CA98)),0)-IF(CA$6&lt;='Rent Roll'!$M$13,CA100,0)</f>
        <v>0</v>
      </c>
      <c r="CB103" s="95">
        <f>IF(AND(CB97&gt;=1,CB97&lt;=3,CB98&gt;=0),-CB101*MAX(0,MIN(1,CHOOSE(CB97,Rollover!$Q$13,Rollover!$AD$13,Rollover!$AQ$13)-CB98)),0)-IF(CB$6&lt;='Rent Roll'!$M$13,CB100,0)</f>
        <v>0</v>
      </c>
      <c r="CC103" s="95">
        <f>IF(AND(CC97&gt;=1,CC97&lt;=3,CC98&gt;=0),-CC101*MAX(0,MIN(1,CHOOSE(CC97,Rollover!$Q$13,Rollover!$AD$13,Rollover!$AQ$13)-CC98)),0)-IF(CC$6&lt;='Rent Roll'!$M$13,CC100,0)</f>
        <v>0</v>
      </c>
      <c r="CD103" s="95">
        <f>IF(AND(CD97&gt;=1,CD97&lt;=3,CD98&gt;=0),-CD101*MAX(0,MIN(1,CHOOSE(CD97,Rollover!$Q$13,Rollover!$AD$13,Rollover!$AQ$13)-CD98)),0)-IF(CD$6&lt;='Rent Roll'!$M$13,CD100,0)</f>
        <v>0</v>
      </c>
      <c r="CE103" s="95">
        <f>IF(AND(CE97&gt;=1,CE97&lt;=3,CE98&gt;=0),-CE101*MAX(0,MIN(1,CHOOSE(CE97,Rollover!$Q$13,Rollover!$AD$13,Rollover!$AQ$13)-CE98)),0)-IF(CE$6&lt;='Rent Roll'!$M$13,CE100,0)</f>
        <v>0</v>
      </c>
      <c r="CF103" s="95">
        <f>IF(AND(CF97&gt;=1,CF97&lt;=3,CF98&gt;=0),-CF101*MAX(0,MIN(1,CHOOSE(CF97,Rollover!$Q$13,Rollover!$AD$13,Rollover!$AQ$13)-CF98)),0)-IF(CF$6&lt;='Rent Roll'!$M$13,CF100,0)</f>
        <v>0</v>
      </c>
      <c r="CG103" s="95">
        <f>IF(AND(CG97&gt;=1,CG97&lt;=3,CG98&gt;=0),-CG101*MAX(0,MIN(1,CHOOSE(CG97,Rollover!$Q$13,Rollover!$AD$13,Rollover!$AQ$13)-CG98)),0)-IF(CG$6&lt;='Rent Roll'!$M$13,CG100,0)</f>
        <v>0</v>
      </c>
      <c r="CH103" s="95">
        <f>IF(AND(CH97&gt;=1,CH97&lt;=3,CH98&gt;=0),-CH101*MAX(0,MIN(1,CHOOSE(CH97,Rollover!$Q$13,Rollover!$AD$13,Rollover!$AQ$13)-CH98)),0)-IF(CH$6&lt;='Rent Roll'!$M$13,CH100,0)</f>
        <v>0</v>
      </c>
      <c r="CI103" s="95">
        <f>IF(AND(CI97&gt;=1,CI97&lt;=3,CI98&gt;=0),-CI101*MAX(0,MIN(1,CHOOSE(CI97,Rollover!$Q$13,Rollover!$AD$13,Rollover!$AQ$13)-CI98)),0)-IF(CI$6&lt;='Rent Roll'!$M$13,CI100,0)</f>
        <v>0</v>
      </c>
      <c r="CJ103" s="95">
        <f>IF(AND(CJ97&gt;=1,CJ97&lt;=3,CJ98&gt;=0),-CJ101*MAX(0,MIN(1,CHOOSE(CJ97,Rollover!$Q$13,Rollover!$AD$13,Rollover!$AQ$13)-CJ98)),0)-IF(CJ$6&lt;='Rent Roll'!$M$13,CJ100,0)</f>
        <v>0</v>
      </c>
      <c r="CK103" s="95">
        <f>IF(AND(CK97&gt;=1,CK97&lt;=3,CK98&gt;=0),-CK101*MAX(0,MIN(1,CHOOSE(CK97,Rollover!$Q$13,Rollover!$AD$13,Rollover!$AQ$13)-CK98)),0)-IF(CK$6&lt;='Rent Roll'!$M$13,CK100,0)</f>
        <v>0</v>
      </c>
      <c r="CL103" s="95">
        <f>IF(AND(CL97&gt;=1,CL97&lt;=3,CL98&gt;=0),-CL101*MAX(0,MIN(1,CHOOSE(CL97,Rollover!$Q$13,Rollover!$AD$13,Rollover!$AQ$13)-CL98)),0)-IF(CL$6&lt;='Rent Roll'!$M$13,CL100,0)</f>
        <v>0</v>
      </c>
      <c r="CM103" s="95">
        <f>IF(AND(CM97&gt;=1,CM97&lt;=3,CM98&gt;=0),-CM101*MAX(0,MIN(1,CHOOSE(CM97,Rollover!$Q$13,Rollover!$AD$13,Rollover!$AQ$13)-CM98)),0)-IF(CM$6&lt;='Rent Roll'!$M$13,CM100,0)</f>
        <v>0</v>
      </c>
      <c r="CN103" s="95">
        <f>IF(AND(CN97&gt;=1,CN97&lt;=3,CN98&gt;=0),-CN101*MAX(0,MIN(1,CHOOSE(CN97,Rollover!$Q$13,Rollover!$AD$13,Rollover!$AQ$13)-CN98)),0)-IF(CN$6&lt;='Rent Roll'!$M$13,CN100,0)</f>
        <v>0</v>
      </c>
      <c r="CO103" s="95">
        <f>IF(AND(CO97&gt;=1,CO97&lt;=3,CO98&gt;=0),-CO101*MAX(0,MIN(1,CHOOSE(CO97,Rollover!$Q$13,Rollover!$AD$13,Rollover!$AQ$13)-CO98)),0)-IF(CO$6&lt;='Rent Roll'!$M$13,CO100,0)</f>
        <v>0</v>
      </c>
      <c r="CP103" s="95">
        <f>IF(AND(CP97&gt;=1,CP97&lt;=3,CP98&gt;=0),-CP101*MAX(0,MIN(1,CHOOSE(CP97,Rollover!$Q$13,Rollover!$AD$13,Rollover!$AQ$13)-CP98)),0)-IF(CP$6&lt;='Rent Roll'!$M$13,CP100,0)</f>
        <v>-21399.80525839274</v>
      </c>
      <c r="CQ103" s="95">
        <f>IF(AND(CQ97&gt;=1,CQ97&lt;=3,CQ98&gt;=0),-CQ101*MAX(0,MIN(1,CHOOSE(CQ97,Rollover!$Q$13,Rollover!$AD$13,Rollover!$AQ$13)-CQ98)),0)-IF(CQ$6&lt;='Rent Roll'!$M$13,CQ100,0)</f>
        <v>-20329.8149954731</v>
      </c>
      <c r="CR103" s="95">
        <f>IF(AND(CR97&gt;=1,CR97&lt;=3,CR98&gt;=0),-CR101*MAX(0,MIN(1,CHOOSE(CR97,Rollover!$Q$13,Rollover!$AD$13,Rollover!$AQ$13)-CR98)),0)-IF(CR$6&lt;='Rent Roll'!$M$13,CR100,0)</f>
        <v>0</v>
      </c>
      <c r="CS103" s="95">
        <f>IF(AND(CS97&gt;=1,CS97&lt;=3,CS98&gt;=0),-CS101*MAX(0,MIN(1,CHOOSE(CS97,Rollover!$Q$13,Rollover!$AD$13,Rollover!$AQ$13)-CS98)),0)-IF(CS$6&lt;='Rent Roll'!$M$13,CS100,0)</f>
        <v>0</v>
      </c>
      <c r="CT103" s="95">
        <f>IF(AND(CT97&gt;=1,CT97&lt;=3,CT98&gt;=0),-CT101*MAX(0,MIN(1,CHOOSE(CT97,Rollover!$Q$13,Rollover!$AD$13,Rollover!$AQ$13)-CT98)),0)-IF(CT$6&lt;='Rent Roll'!$M$13,CT100,0)</f>
        <v>0</v>
      </c>
      <c r="CU103" s="95">
        <f>IF(AND(CU97&gt;=1,CU97&lt;=3,CU98&gt;=0),-CU101*MAX(0,MIN(1,CHOOSE(CU97,Rollover!$Q$13,Rollover!$AD$13,Rollover!$AQ$13)-CU98)),0)-IF(CU$6&lt;='Rent Roll'!$M$13,CU100,0)</f>
        <v>0</v>
      </c>
      <c r="CV103" s="95">
        <f>IF(AND(CV97&gt;=1,CV97&lt;=3,CV98&gt;=0),-CV101*MAX(0,MIN(1,CHOOSE(CV97,Rollover!$Q$13,Rollover!$AD$13,Rollover!$AQ$13)-CV98)),0)-IF(CV$6&lt;='Rent Roll'!$M$13,CV100,0)</f>
        <v>0</v>
      </c>
      <c r="CW103" s="95">
        <f>IF(AND(CW97&gt;=1,CW97&lt;=3,CW98&gt;=0),-CW101*MAX(0,MIN(1,CHOOSE(CW97,Rollover!$Q$13,Rollover!$AD$13,Rollover!$AQ$13)-CW98)),0)-IF(CW$6&lt;='Rent Roll'!$M$13,CW100,0)</f>
        <v>0</v>
      </c>
      <c r="CX103" s="95">
        <f>IF(AND(CX97&gt;=1,CX97&lt;=3,CX98&gt;=0),-CX101*MAX(0,MIN(1,CHOOSE(CX97,Rollover!$Q$13,Rollover!$AD$13,Rollover!$AQ$13)-CX98)),0)-IF(CX$6&lt;='Rent Roll'!$M$13,CX100,0)</f>
        <v>0</v>
      </c>
      <c r="CY103" s="95">
        <f>IF(AND(CY97&gt;=1,CY97&lt;=3,CY98&gt;=0),-CY101*MAX(0,MIN(1,CHOOSE(CY97,Rollover!$Q$13,Rollover!$AD$13,Rollover!$AQ$13)-CY98)),0)-IF(CY$6&lt;='Rent Roll'!$M$13,CY100,0)</f>
        <v>0</v>
      </c>
      <c r="CZ103" s="95">
        <f>IF(AND(CZ97&gt;=1,CZ97&lt;=3,CZ98&gt;=0),-CZ101*MAX(0,MIN(1,CHOOSE(CZ97,Rollover!$Q$13,Rollover!$AD$13,Rollover!$AQ$13)-CZ98)),0)-IF(CZ$6&lt;='Rent Roll'!$M$13,CZ100,0)</f>
        <v>0</v>
      </c>
      <c r="DA103" s="95">
        <f>IF(AND(DA97&gt;=1,DA97&lt;=3,DA98&gt;=0),-DA101*MAX(0,MIN(1,CHOOSE(DA97,Rollover!$Q$13,Rollover!$AD$13,Rollover!$AQ$13)-DA98)),0)-IF(DA$6&lt;='Rent Roll'!$M$13,DA100,0)</f>
        <v>0</v>
      </c>
      <c r="DB103" s="95">
        <f>IF(AND(DB97&gt;=1,DB97&lt;=3,DB98&gt;=0),-DB101*MAX(0,MIN(1,CHOOSE(DB97,Rollover!$Q$13,Rollover!$AD$13,Rollover!$AQ$13)-DB98)),0)-IF(DB$6&lt;='Rent Roll'!$M$13,DB100,0)</f>
        <v>0</v>
      </c>
      <c r="DC103" s="95">
        <f>IF(AND(DC97&gt;=1,DC97&lt;=3,DC98&gt;=0),-DC101*MAX(0,MIN(1,CHOOSE(DC97,Rollover!$Q$13,Rollover!$AD$13,Rollover!$AQ$13)-DC98)),0)-IF(DC$6&lt;='Rent Roll'!$M$13,DC100,0)</f>
        <v>0</v>
      </c>
      <c r="DD103" s="95">
        <f>IF(AND(DD97&gt;=1,DD97&lt;=3,DD98&gt;=0),-DD101*MAX(0,MIN(1,CHOOSE(DD97,Rollover!$Q$13,Rollover!$AD$13,Rollover!$AQ$13)-DD98)),0)-IF(DD$6&lt;='Rent Roll'!$M$13,DD100,0)</f>
        <v>0</v>
      </c>
      <c r="DE103" s="95">
        <f>IF(AND(DE97&gt;=1,DE97&lt;=3,DE98&gt;=0),-DE101*MAX(0,MIN(1,CHOOSE(DE97,Rollover!$Q$13,Rollover!$AD$13,Rollover!$AQ$13)-DE98)),0)-IF(DE$6&lt;='Rent Roll'!$M$13,DE100,0)</f>
        <v>0</v>
      </c>
      <c r="DF103" s="95">
        <f>IF(AND(DF97&gt;=1,DF97&lt;=3,DF98&gt;=0),-DF101*MAX(0,MIN(1,CHOOSE(DF97,Rollover!$Q$13,Rollover!$AD$13,Rollover!$AQ$13)-DF98)),0)-IF(DF$6&lt;='Rent Roll'!$M$13,DF100,0)</f>
        <v>0</v>
      </c>
      <c r="DG103" s="95">
        <f>IF(AND(DG97&gt;=1,DG97&lt;=3,DG98&gt;=0),-DG101*MAX(0,MIN(1,CHOOSE(DG97,Rollover!$Q$13,Rollover!$AD$13,Rollover!$AQ$13)-DG98)),0)-IF(DG$6&lt;='Rent Roll'!$M$13,DG100,0)</f>
        <v>0</v>
      </c>
      <c r="DH103" s="95">
        <f>IF(AND(DH97&gt;=1,DH97&lt;=3,DH98&gt;=0),-DH101*MAX(0,MIN(1,CHOOSE(DH97,Rollover!$Q$13,Rollover!$AD$13,Rollover!$AQ$13)-DH98)),0)-IF(DH$6&lt;='Rent Roll'!$M$13,DH100,0)</f>
        <v>0</v>
      </c>
      <c r="DI103" s="95">
        <f>IF(AND(DI97&gt;=1,DI97&lt;=3,DI98&gt;=0),-DI101*MAX(0,MIN(1,CHOOSE(DI97,Rollover!$Q$13,Rollover!$AD$13,Rollover!$AQ$13)-DI98)),0)-IF(DI$6&lt;='Rent Roll'!$M$13,DI100,0)</f>
        <v>0</v>
      </c>
      <c r="DJ103" s="95">
        <f>IF(AND(DJ97&gt;=1,DJ97&lt;=3,DJ98&gt;=0),-DJ101*MAX(0,MIN(1,CHOOSE(DJ97,Rollover!$Q$13,Rollover!$AD$13,Rollover!$AQ$13)-DJ98)),0)-IF(DJ$6&lt;='Rent Roll'!$M$13,DJ100,0)</f>
        <v>0</v>
      </c>
      <c r="DK103" s="95">
        <f>IF(AND(DK97&gt;=1,DK97&lt;=3,DK98&gt;=0),-DK101*MAX(0,MIN(1,CHOOSE(DK97,Rollover!$Q$13,Rollover!$AD$13,Rollover!$AQ$13)-DK98)),0)-IF(DK$6&lt;='Rent Roll'!$M$13,DK100,0)</f>
        <v>0</v>
      </c>
      <c r="DL103" s="95">
        <f>IF(AND(DL97&gt;=1,DL97&lt;=3,DL98&gt;=0),-DL101*MAX(0,MIN(1,CHOOSE(DL97,Rollover!$Q$13,Rollover!$AD$13,Rollover!$AQ$13)-DL98)),0)-IF(DL$6&lt;='Rent Roll'!$M$13,DL100,0)</f>
        <v>0</v>
      </c>
      <c r="DM103" s="95">
        <f>IF(AND(DM97&gt;=1,DM97&lt;=3,DM98&gt;=0),-DM101*MAX(0,MIN(1,CHOOSE(DM97,Rollover!$Q$13,Rollover!$AD$13,Rollover!$AQ$13)-DM98)),0)-IF(DM$6&lt;='Rent Roll'!$M$13,DM100,0)</f>
        <v>0</v>
      </c>
      <c r="DN103" s="95">
        <f>IF(AND(DN97&gt;=1,DN97&lt;=3,DN98&gt;=0),-DN101*MAX(0,MIN(1,CHOOSE(DN97,Rollover!$Q$13,Rollover!$AD$13,Rollover!$AQ$13)-DN98)),0)-IF(DN$6&lt;='Rent Roll'!$M$13,DN100,0)</f>
        <v>0</v>
      </c>
      <c r="DO103" s="95">
        <f>IF(AND(DO97&gt;=1,DO97&lt;=3,DO98&gt;=0),-DO101*MAX(0,MIN(1,CHOOSE(DO97,Rollover!$Q$13,Rollover!$AD$13,Rollover!$AQ$13)-DO98)),0)-IF(DO$6&lt;='Rent Roll'!$M$13,DO100,0)</f>
        <v>0</v>
      </c>
      <c r="DP103" s="95">
        <f>IF(AND(DP97&gt;=1,DP97&lt;=3,DP98&gt;=0),-DP101*MAX(0,MIN(1,CHOOSE(DP97,Rollover!$Q$13,Rollover!$AD$13,Rollover!$AQ$13)-DP98)),0)-IF(DP$6&lt;='Rent Roll'!$M$13,DP100,0)</f>
        <v>0</v>
      </c>
      <c r="DQ103" s="95">
        <f>IF(AND(DQ97&gt;=1,DQ97&lt;=3,DQ98&gt;=0),-DQ101*MAX(0,MIN(1,CHOOSE(DQ97,Rollover!$Q$13,Rollover!$AD$13,Rollover!$AQ$13)-DQ98)),0)-IF(DQ$6&lt;='Rent Roll'!$M$13,DQ100,0)</f>
        <v>0</v>
      </c>
      <c r="DR103" s="95">
        <f>IF(AND(DR97&gt;=1,DR97&lt;=3,DR98&gt;=0),-DR101*MAX(0,MIN(1,CHOOSE(DR97,Rollover!$Q$13,Rollover!$AD$13,Rollover!$AQ$13)-DR98)),0)-IF(DR$6&lt;='Rent Roll'!$M$13,DR100,0)</f>
        <v>0</v>
      </c>
      <c r="DS103" s="95">
        <f>IF(AND(DS97&gt;=1,DS97&lt;=3,DS98&gt;=0),-DS101*MAX(0,MIN(1,CHOOSE(DS97,Rollover!$Q$13,Rollover!$AD$13,Rollover!$AQ$13)-DS98)),0)-IF(DS$6&lt;='Rent Roll'!$M$13,DS100,0)</f>
        <v>0</v>
      </c>
      <c r="DT103" s="95">
        <f>IF(AND(DT97&gt;=1,DT97&lt;=3,DT98&gt;=0),-DT101*MAX(0,MIN(1,CHOOSE(DT97,Rollover!$Q$13,Rollover!$AD$13,Rollover!$AQ$13)-DT98)),0)-IF(DT$6&lt;='Rent Roll'!$M$13,DT100,0)</f>
        <v>0</v>
      </c>
      <c r="DU103" s="95">
        <f>IF(AND(DU97&gt;=1,DU97&lt;=3,DU98&gt;=0),-DU101*MAX(0,MIN(1,CHOOSE(DU97,Rollover!$Q$13,Rollover!$AD$13,Rollover!$AQ$13)-DU98)),0)-IF(DU$6&lt;='Rent Roll'!$M$13,DU100,0)</f>
        <v>0</v>
      </c>
      <c r="DV103" s="95">
        <f>IF(AND(DV97&gt;=1,DV97&lt;=3,DV98&gt;=0),-DV101*MAX(0,MIN(1,CHOOSE(DV97,Rollover!$Q$13,Rollover!$AD$13,Rollover!$AQ$13)-DV98)),0)-IF(DV$6&lt;='Rent Roll'!$M$13,DV100,0)</f>
        <v>0</v>
      </c>
      <c r="DW103" s="95">
        <f>IF(AND(DW97&gt;=1,DW97&lt;=3,DW98&gt;=0),-DW101*MAX(0,MIN(1,CHOOSE(DW97,Rollover!$Q$13,Rollover!$AD$13,Rollover!$AQ$13)-DW98)),0)-IF(DW$6&lt;='Rent Roll'!$M$13,DW100,0)</f>
        <v>0</v>
      </c>
      <c r="DX103" s="95">
        <f>IF(AND(DX97&gt;=1,DX97&lt;=3,DX98&gt;=0),-DX101*MAX(0,MIN(1,CHOOSE(DX97,Rollover!$Q$13,Rollover!$AD$13,Rollover!$AQ$13)-DX98)),0)-IF(DX$6&lt;='Rent Roll'!$M$13,DX100,0)</f>
        <v>0</v>
      </c>
      <c r="DY103" s="95">
        <f>IF(AND(DY97&gt;=1,DY97&lt;=3,DY98&gt;=0),-DY101*MAX(0,MIN(1,CHOOSE(DY97,Rollover!$Q$13,Rollover!$AD$13,Rollover!$AQ$13)-DY98)),0)-IF(DY$6&lt;='Rent Roll'!$M$13,DY100,0)</f>
        <v>0</v>
      </c>
      <c r="DZ103" s="95">
        <f>IF(AND(DZ97&gt;=1,DZ97&lt;=3,DZ98&gt;=0),-DZ101*MAX(0,MIN(1,CHOOSE(DZ97,Rollover!$Q$13,Rollover!$AD$13,Rollover!$AQ$13)-DZ98)),0)-IF(DZ$6&lt;='Rent Roll'!$M$13,DZ100,0)</f>
        <v>0</v>
      </c>
      <c r="EA103" s="95">
        <f>IF(AND(EA97&gt;=1,EA97&lt;=3,EA98&gt;=0),-EA101*MAX(0,MIN(1,CHOOSE(EA97,Rollover!$Q$13,Rollover!$AD$13,Rollover!$AQ$13)-EA98)),0)-IF(EA$6&lt;='Rent Roll'!$M$13,EA100,0)</f>
        <v>0</v>
      </c>
      <c r="EB103" s="95">
        <f>IF(AND(EB97&gt;=1,EB97&lt;=3,EB98&gt;=0),-EB101*MAX(0,MIN(1,CHOOSE(EB97,Rollover!$Q$13,Rollover!$AD$13,Rollover!$AQ$13)-EB98)),0)-IF(EB$6&lt;='Rent Roll'!$M$13,EB100,0)</f>
        <v>0</v>
      </c>
      <c r="EC103" s="95">
        <f>IF(AND(EC97&gt;=1,EC97&lt;=3,EC98&gt;=0),-EC101*MAX(0,MIN(1,CHOOSE(EC97,Rollover!$Q$13,Rollover!$AD$13,Rollover!$AQ$13)-EC98)),0)-IF(EC$6&lt;='Rent Roll'!$M$13,EC100,0)</f>
        <v>0</v>
      </c>
      <c r="ED103" s="95">
        <f>IF(AND(ED97&gt;=1,ED97&lt;=3,ED98&gt;=0),-ED101*MAX(0,MIN(1,CHOOSE(ED97,Rollover!$Q$13,Rollover!$AD$13,Rollover!$AQ$13)-ED98)),0)-IF(ED$6&lt;='Rent Roll'!$M$13,ED100,0)</f>
        <v>0</v>
      </c>
      <c r="EE103" s="95">
        <f>IF(AND(EE97&gt;=1,EE97&lt;=3,EE98&gt;=0),-EE101*MAX(0,MIN(1,CHOOSE(EE97,Rollover!$Q$13,Rollover!$AD$13,Rollover!$AQ$13)-EE98)),0)-IF(EE$6&lt;='Rent Roll'!$M$13,EE100,0)</f>
        <v>0</v>
      </c>
      <c r="EF103" s="95">
        <f>IF(AND(EF97&gt;=1,EF97&lt;=3,EF98&gt;=0),-EF101*MAX(0,MIN(1,CHOOSE(EF97,Rollover!$Q$13,Rollover!$AD$13,Rollover!$AQ$13)-EF98)),0)-IF(EF$6&lt;='Rent Roll'!$M$13,EF100,0)</f>
        <v>0</v>
      </c>
      <c r="EG103" s="95">
        <f>IF(AND(EG97&gt;=1,EG97&lt;=3,EG98&gt;=0),-EG101*MAX(0,MIN(1,CHOOSE(EG97,Rollover!$Q$13,Rollover!$AD$13,Rollover!$AQ$13)-EG98)),0)-IF(EG$6&lt;='Rent Roll'!$M$13,EG100,0)</f>
        <v>0</v>
      </c>
      <c r="EH103" s="95">
        <f>IF(AND(EH97&gt;=1,EH97&lt;=3,EH98&gt;=0),-EH101*MAX(0,MIN(1,CHOOSE(EH97,Rollover!$Q$13,Rollover!$AD$13,Rollover!$AQ$13)-EH98)),0)-IF(EH$6&lt;='Rent Roll'!$M$13,EH100,0)</f>
        <v>0</v>
      </c>
      <c r="EI103" s="95">
        <f>IF(AND(EI97&gt;=1,EI97&lt;=3,EI98&gt;=0),-EI101*MAX(0,MIN(1,CHOOSE(EI97,Rollover!$Q$13,Rollover!$AD$13,Rollover!$AQ$13)-EI98)),0)-IF(EI$6&lt;='Rent Roll'!$M$13,EI100,0)</f>
        <v>0</v>
      </c>
    </row>
    <row r="104">
      <c r="B104" t="s" s="23">
        <v>53</v>
      </c>
      <c r="C104" t="s" s="118">
        <v>19</v>
      </c>
      <c r="D104" t="s" s="118">
        <v>434</v>
      </c>
      <c r="H104" s="95">
        <f>'Rent Roll'!$G$13*IF(H97=0,IF('Rent Roll'!$N$13="NNN",'Rent Roll'!$F$13*H$15,IF('Rent Roll'!$N$13="NNN capped",'Rent Roll'!$F$13*(H$12+H$13)+MIN('Rent Roll'!$F$13*H$14,'Rent Roll'!$O$13*(1+Assumptions!$C$64)^(H$8-'Rent Roll'!$P$13)*'Rent Roll'!$E$13/12),0)),IF(AND(H97&lt;=3,H98&gt;=0),'Rent Roll'!$F$13*H$15,0))</f>
        <v>7405.111304347827</v>
      </c>
      <c r="I104" s="95">
        <f>'Rent Roll'!$G$13*IF(I97=0,IF('Rent Roll'!$N$13="NNN",'Rent Roll'!$F$13*I$15,IF('Rent Roll'!$N$13="NNN capped",'Rent Roll'!$F$13*(I$12+I$13)+MIN('Rent Roll'!$F$13*I$14,'Rent Roll'!$O$13*(1+Assumptions!$C$64)^(I$8-'Rent Roll'!$P$13)*'Rent Roll'!$E$13/12),0)),IF(AND(I97&lt;=3,I98&gt;=0),'Rent Roll'!$F$13*I$15,0))</f>
        <v>7405.111304347827</v>
      </c>
      <c r="J104" s="95">
        <f>'Rent Roll'!$G$13*IF(J97=0,IF('Rent Roll'!$N$13="NNN",'Rent Roll'!$F$13*J$15,IF('Rent Roll'!$N$13="NNN capped",'Rent Roll'!$F$13*(J$12+J$13)+MIN('Rent Roll'!$F$13*J$14,'Rent Roll'!$O$13*(1+Assumptions!$C$64)^(J$8-'Rent Roll'!$P$13)*'Rent Roll'!$E$13/12),0)),IF(AND(J97&lt;=3,J98&gt;=0),'Rent Roll'!$F$13*J$15,0))</f>
        <v>7405.111304347827</v>
      </c>
      <c r="K104" s="95">
        <f>'Rent Roll'!$G$13*IF(K97=0,IF('Rent Roll'!$N$13="NNN",'Rent Roll'!$F$13*K$15,IF('Rent Roll'!$N$13="NNN capped",'Rent Roll'!$F$13*(K$12+K$13)+MIN('Rent Roll'!$F$13*K$14,'Rent Roll'!$O$13*(1+Assumptions!$C$64)^(K$8-'Rent Roll'!$P$13)*'Rent Roll'!$E$13/12),0)),IF(AND(K97&lt;=3,K98&gt;=0),'Rent Roll'!$F$13*K$15,0))</f>
        <v>7405.111304347827</v>
      </c>
      <c r="L104" s="95">
        <f>'Rent Roll'!$G$13*IF(L97=0,IF('Rent Roll'!$N$13="NNN",'Rent Roll'!$F$13*L$15,IF('Rent Roll'!$N$13="NNN capped",'Rent Roll'!$F$13*(L$12+L$13)+MIN('Rent Roll'!$F$13*L$14,'Rent Roll'!$O$13*(1+Assumptions!$C$64)^(L$8-'Rent Roll'!$P$13)*'Rent Roll'!$E$13/12),0)),IF(AND(L97&lt;=3,L98&gt;=0),'Rent Roll'!$F$13*L$15,0))</f>
        <v>7405.111304347827</v>
      </c>
      <c r="M104" s="95">
        <f>'Rent Roll'!$G$13*IF(M97=0,IF('Rent Roll'!$N$13="NNN",'Rent Roll'!$F$13*M$15,IF('Rent Roll'!$N$13="NNN capped",'Rent Roll'!$F$13*(M$12+M$13)+MIN('Rent Roll'!$F$13*M$14,'Rent Roll'!$O$13*(1+Assumptions!$C$64)^(M$8-'Rent Roll'!$P$13)*'Rent Roll'!$E$13/12),0)),IF(AND(M97&lt;=3,M98&gt;=0),'Rent Roll'!$F$13*M$15,0))</f>
        <v>7405.111304347827</v>
      </c>
      <c r="N104" s="95">
        <f>'Rent Roll'!$G$13*IF(N97=0,IF('Rent Roll'!$N$13="NNN",'Rent Roll'!$F$13*N$15,IF('Rent Roll'!$N$13="NNN capped",'Rent Roll'!$F$13*(N$12+N$13)+MIN('Rent Roll'!$F$13*N$14,'Rent Roll'!$O$13*(1+Assumptions!$C$64)^(N$8-'Rent Roll'!$P$13)*'Rent Roll'!$E$13/12),0)),IF(AND(N97&lt;=3,N98&gt;=0),'Rent Roll'!$F$13*N$15,0))</f>
        <v>7405.111304347827</v>
      </c>
      <c r="O104" s="95">
        <f>'Rent Roll'!$G$13*IF(O97=0,IF('Rent Roll'!$N$13="NNN",'Rent Roll'!$F$13*O$15,IF('Rent Roll'!$N$13="NNN capped",'Rent Roll'!$F$13*(O$12+O$13)+MIN('Rent Roll'!$F$13*O$14,'Rent Roll'!$O$13*(1+Assumptions!$C$64)^(O$8-'Rent Roll'!$P$13)*'Rent Roll'!$E$13/12),0)),IF(AND(O97&lt;=3,O98&gt;=0),'Rent Roll'!$F$13*O$15,0))</f>
        <v>7405.111304347827</v>
      </c>
      <c r="P104" s="95">
        <f>'Rent Roll'!$G$13*IF(P97=0,IF('Rent Roll'!$N$13="NNN",'Rent Roll'!$F$13*P$15,IF('Rent Roll'!$N$13="NNN capped",'Rent Roll'!$F$13*(P$12+P$13)+MIN('Rent Roll'!$F$13*P$14,'Rent Roll'!$O$13*(1+Assumptions!$C$64)^(P$8-'Rent Roll'!$P$13)*'Rent Roll'!$E$13/12),0)),IF(AND(P97&lt;=3,P98&gt;=0),'Rent Roll'!$F$13*P$15,0))</f>
        <v>7405.111304347827</v>
      </c>
      <c r="Q104" s="95">
        <f>'Rent Roll'!$G$13*IF(Q97=0,IF('Rent Roll'!$N$13="NNN",'Rent Roll'!$F$13*Q$15,IF('Rent Roll'!$N$13="NNN capped",'Rent Roll'!$F$13*(Q$12+Q$13)+MIN('Rent Roll'!$F$13*Q$14,'Rent Roll'!$O$13*(1+Assumptions!$C$64)^(Q$8-'Rent Roll'!$P$13)*'Rent Roll'!$E$13/12),0)),IF(AND(Q97&lt;=3,Q98&gt;=0),'Rent Roll'!$F$13*Q$15,0))</f>
        <v>7405.111304347827</v>
      </c>
      <c r="R104" s="95">
        <f>'Rent Roll'!$G$13*IF(R97=0,IF('Rent Roll'!$N$13="NNN",'Rent Roll'!$F$13*R$15,IF('Rent Roll'!$N$13="NNN capped",'Rent Roll'!$F$13*(R$12+R$13)+MIN('Rent Roll'!$F$13*R$14,'Rent Roll'!$O$13*(1+Assumptions!$C$64)^(R$8-'Rent Roll'!$P$13)*'Rent Roll'!$E$13/12),0)),IF(AND(R97&lt;=3,R98&gt;=0),'Rent Roll'!$F$13*R$15,0))</f>
        <v>7405.111304347827</v>
      </c>
      <c r="S104" s="95">
        <f>'Rent Roll'!$G$13*IF(S97=0,IF('Rent Roll'!$N$13="NNN",'Rent Roll'!$F$13*S$15,IF('Rent Roll'!$N$13="NNN capped",'Rent Roll'!$F$13*(S$12+S$13)+MIN('Rent Roll'!$F$13*S$14,'Rent Roll'!$O$13*(1+Assumptions!$C$64)^(S$8-'Rent Roll'!$P$13)*'Rent Roll'!$E$13/12),0)),IF(AND(S97&lt;=3,S98&gt;=0),'Rent Roll'!$F$13*S$15,0))</f>
        <v>7405.111304347827</v>
      </c>
      <c r="T104" s="95">
        <f>'Rent Roll'!$G$13*IF(T97=0,IF('Rent Roll'!$N$13="NNN",'Rent Roll'!$F$13*T$15,IF('Rent Roll'!$N$13="NNN capped",'Rent Roll'!$F$13*(T$12+T$13)+MIN('Rent Roll'!$F$13*T$14,'Rent Roll'!$O$13*(1+Assumptions!$C$64)^(T$8-'Rent Roll'!$P$13)*'Rent Roll'!$E$13/12),0)),IF(AND(T97&lt;=3,T98&gt;=0),'Rent Roll'!$F$13*T$15,0))</f>
        <v>7575.090730434783</v>
      </c>
      <c r="U104" s="95">
        <f>'Rent Roll'!$G$13*IF(U97=0,IF('Rent Roll'!$N$13="NNN",'Rent Roll'!$F$13*U$15,IF('Rent Roll'!$N$13="NNN capped",'Rent Roll'!$F$13*(U$12+U$13)+MIN('Rent Roll'!$F$13*U$14,'Rent Roll'!$O$13*(1+Assumptions!$C$64)^(U$8-'Rent Roll'!$P$13)*'Rent Roll'!$E$13/12),0)),IF(AND(U97&lt;=3,U98&gt;=0),'Rent Roll'!$F$13*U$15,0))</f>
        <v>7575.090730434783</v>
      </c>
      <c r="V104" s="95">
        <f>'Rent Roll'!$G$13*IF(V97=0,IF('Rent Roll'!$N$13="NNN",'Rent Roll'!$F$13*V$15,IF('Rent Roll'!$N$13="NNN capped",'Rent Roll'!$F$13*(V$12+V$13)+MIN('Rent Roll'!$F$13*V$14,'Rent Roll'!$O$13*(1+Assumptions!$C$64)^(V$8-'Rent Roll'!$P$13)*'Rent Roll'!$E$13/12),0)),IF(AND(V97&lt;=3,V98&gt;=0),'Rent Roll'!$F$13*V$15,0))</f>
        <v>7575.090730434783</v>
      </c>
      <c r="W104" s="95">
        <f>'Rent Roll'!$G$13*IF(W97=0,IF('Rent Roll'!$N$13="NNN",'Rent Roll'!$F$13*W$15,IF('Rent Roll'!$N$13="NNN capped",'Rent Roll'!$F$13*(W$12+W$13)+MIN('Rent Roll'!$F$13*W$14,'Rent Roll'!$O$13*(1+Assumptions!$C$64)^(W$8-'Rent Roll'!$P$13)*'Rent Roll'!$E$13/12),0)),IF(AND(W97&lt;=3,W98&gt;=0),'Rent Roll'!$F$13*W$15,0))</f>
        <v>7575.090730434783</v>
      </c>
      <c r="X104" s="95">
        <f>'Rent Roll'!$G$13*IF(X97=0,IF('Rent Roll'!$N$13="NNN",'Rent Roll'!$F$13*X$15,IF('Rent Roll'!$N$13="NNN capped",'Rent Roll'!$F$13*(X$12+X$13)+MIN('Rent Roll'!$F$13*X$14,'Rent Roll'!$O$13*(1+Assumptions!$C$64)^(X$8-'Rent Roll'!$P$13)*'Rent Roll'!$E$13/12),0)),IF(AND(X97&lt;=3,X98&gt;=0),'Rent Roll'!$F$13*X$15,0))</f>
        <v>7575.090730434783</v>
      </c>
      <c r="Y104" s="95">
        <f>'Rent Roll'!$G$13*IF(Y97=0,IF('Rent Roll'!$N$13="NNN",'Rent Roll'!$F$13*Y$15,IF('Rent Roll'!$N$13="NNN capped",'Rent Roll'!$F$13*(Y$12+Y$13)+MIN('Rent Roll'!$F$13*Y$14,'Rent Roll'!$O$13*(1+Assumptions!$C$64)^(Y$8-'Rent Roll'!$P$13)*'Rent Roll'!$E$13/12),0)),IF(AND(Y97&lt;=3,Y98&gt;=0),'Rent Roll'!$F$13*Y$15,0))</f>
        <v>7575.090730434783</v>
      </c>
      <c r="Z104" s="95">
        <f>'Rent Roll'!$G$13*IF(Z97=0,IF('Rent Roll'!$N$13="NNN",'Rent Roll'!$F$13*Z$15,IF('Rent Roll'!$N$13="NNN capped",'Rent Roll'!$F$13*(Z$12+Z$13)+MIN('Rent Roll'!$F$13*Z$14,'Rent Roll'!$O$13*(1+Assumptions!$C$64)^(Z$8-'Rent Roll'!$P$13)*'Rent Roll'!$E$13/12),0)),IF(AND(Z97&lt;=3,Z98&gt;=0),'Rent Roll'!$F$13*Z$15,0))</f>
        <v>7575.090730434783</v>
      </c>
      <c r="AA104" s="95">
        <f>'Rent Roll'!$G$13*IF(AA97=0,IF('Rent Roll'!$N$13="NNN",'Rent Roll'!$F$13*AA$15,IF('Rent Roll'!$N$13="NNN capped",'Rent Roll'!$F$13*(AA$12+AA$13)+MIN('Rent Roll'!$F$13*AA$14,'Rent Roll'!$O$13*(1+Assumptions!$C$64)^(AA$8-'Rent Roll'!$P$13)*'Rent Roll'!$E$13/12),0)),IF(AND(AA97&lt;=3,AA98&gt;=0),'Rent Roll'!$F$13*AA$15,0))</f>
        <v>7575.090730434783</v>
      </c>
      <c r="AB104" s="95">
        <f>'Rent Roll'!$G$13*IF(AB97=0,IF('Rent Roll'!$N$13="NNN",'Rent Roll'!$F$13*AB$15,IF('Rent Roll'!$N$13="NNN capped",'Rent Roll'!$F$13*(AB$12+AB$13)+MIN('Rent Roll'!$F$13*AB$14,'Rent Roll'!$O$13*(1+Assumptions!$C$64)^(AB$8-'Rent Roll'!$P$13)*'Rent Roll'!$E$13/12),0)),IF(AND(AB97&lt;=3,AB98&gt;=0),'Rent Roll'!$F$13*AB$15,0))</f>
        <v>7575.090730434783</v>
      </c>
      <c r="AC104" s="95">
        <f>'Rent Roll'!$G$13*IF(AC97=0,IF('Rent Roll'!$N$13="NNN",'Rent Roll'!$F$13*AC$15,IF('Rent Roll'!$N$13="NNN capped",'Rent Roll'!$F$13*(AC$12+AC$13)+MIN('Rent Roll'!$F$13*AC$14,'Rent Roll'!$O$13*(1+Assumptions!$C$64)^(AC$8-'Rent Roll'!$P$13)*'Rent Roll'!$E$13/12),0)),IF(AND(AC97&lt;=3,AC98&gt;=0),'Rent Roll'!$F$13*AC$15,0))</f>
        <v>7575.090730434783</v>
      </c>
      <c r="AD104" s="95">
        <f>'Rent Roll'!$G$13*IF(AD97=0,IF('Rent Roll'!$N$13="NNN",'Rent Roll'!$F$13*AD$15,IF('Rent Roll'!$N$13="NNN capped",'Rent Roll'!$F$13*(AD$12+AD$13)+MIN('Rent Roll'!$F$13*AD$14,'Rent Roll'!$O$13*(1+Assumptions!$C$64)^(AD$8-'Rent Roll'!$P$13)*'Rent Roll'!$E$13/12),0)),IF(AND(AD97&lt;=3,AD98&gt;=0),'Rent Roll'!$F$13*AD$15,0))</f>
        <v>0</v>
      </c>
      <c r="AE104" s="95">
        <f>'Rent Roll'!$G$13*IF(AE97=0,IF('Rent Roll'!$N$13="NNN",'Rent Roll'!$F$13*AE$15,IF('Rent Roll'!$N$13="NNN capped",'Rent Roll'!$F$13*(AE$12+AE$13)+MIN('Rent Roll'!$F$13*AE$14,'Rent Roll'!$O$13*(1+Assumptions!$C$64)^(AE$8-'Rent Roll'!$P$13)*'Rent Roll'!$E$13/12),0)),IF(AND(AE97&lt;=3,AE98&gt;=0),'Rent Roll'!$F$13*AE$15,0))</f>
        <v>0</v>
      </c>
      <c r="AF104" s="95">
        <f>'Rent Roll'!$G$13*IF(AF97=0,IF('Rent Roll'!$N$13="NNN",'Rent Roll'!$F$13*AF$15,IF('Rent Roll'!$N$13="NNN capped",'Rent Roll'!$F$13*(AF$12+AF$13)+MIN('Rent Roll'!$F$13*AF$14,'Rent Roll'!$O$13*(1+Assumptions!$C$64)^(AF$8-'Rent Roll'!$P$13)*'Rent Roll'!$E$13/12),0)),IF(AND(AF97&lt;=3,AF98&gt;=0),'Rent Roll'!$F$13*AF$15,0))</f>
        <v>7749.126061043477</v>
      </c>
      <c r="AG104" s="95">
        <f>'Rent Roll'!$G$13*IF(AG97=0,IF('Rent Roll'!$N$13="NNN",'Rent Roll'!$F$13*AG$15,IF('Rent Roll'!$N$13="NNN capped",'Rent Roll'!$F$13*(AG$12+AG$13)+MIN('Rent Roll'!$F$13*AG$14,'Rent Roll'!$O$13*(1+Assumptions!$C$64)^(AG$8-'Rent Roll'!$P$13)*'Rent Roll'!$E$13/12),0)),IF(AND(AG97&lt;=3,AG98&gt;=0),'Rent Roll'!$F$13*AG$15,0))</f>
        <v>7749.126061043477</v>
      </c>
      <c r="AH104" s="95">
        <f>'Rent Roll'!$G$13*IF(AH97=0,IF('Rent Roll'!$N$13="NNN",'Rent Roll'!$F$13*AH$15,IF('Rent Roll'!$N$13="NNN capped",'Rent Roll'!$F$13*(AH$12+AH$13)+MIN('Rent Roll'!$F$13*AH$14,'Rent Roll'!$O$13*(1+Assumptions!$C$64)^(AH$8-'Rent Roll'!$P$13)*'Rent Roll'!$E$13/12),0)),IF(AND(AH97&lt;=3,AH98&gt;=0),'Rent Roll'!$F$13*AH$15,0))</f>
        <v>7749.126061043477</v>
      </c>
      <c r="AI104" s="95">
        <f>'Rent Roll'!$G$13*IF(AI97=0,IF('Rent Roll'!$N$13="NNN",'Rent Roll'!$F$13*AI$15,IF('Rent Roll'!$N$13="NNN capped",'Rent Roll'!$F$13*(AI$12+AI$13)+MIN('Rent Roll'!$F$13*AI$14,'Rent Roll'!$O$13*(1+Assumptions!$C$64)^(AI$8-'Rent Roll'!$P$13)*'Rent Roll'!$E$13/12),0)),IF(AND(AI97&lt;=3,AI98&gt;=0),'Rent Roll'!$F$13*AI$15,0))</f>
        <v>7749.126061043477</v>
      </c>
      <c r="AJ104" s="95">
        <f>'Rent Roll'!$G$13*IF(AJ97=0,IF('Rent Roll'!$N$13="NNN",'Rent Roll'!$F$13*AJ$15,IF('Rent Roll'!$N$13="NNN capped",'Rent Roll'!$F$13*(AJ$12+AJ$13)+MIN('Rent Roll'!$F$13*AJ$14,'Rent Roll'!$O$13*(1+Assumptions!$C$64)^(AJ$8-'Rent Roll'!$P$13)*'Rent Roll'!$E$13/12),0)),IF(AND(AJ97&lt;=3,AJ98&gt;=0),'Rent Roll'!$F$13*AJ$15,0))</f>
        <v>7749.126061043477</v>
      </c>
      <c r="AK104" s="95">
        <f>'Rent Roll'!$G$13*IF(AK97=0,IF('Rent Roll'!$N$13="NNN",'Rent Roll'!$F$13*AK$15,IF('Rent Roll'!$N$13="NNN capped",'Rent Roll'!$F$13*(AK$12+AK$13)+MIN('Rent Roll'!$F$13*AK$14,'Rent Roll'!$O$13*(1+Assumptions!$C$64)^(AK$8-'Rent Roll'!$P$13)*'Rent Roll'!$E$13/12),0)),IF(AND(AK97&lt;=3,AK98&gt;=0),'Rent Roll'!$F$13*AK$15,0))</f>
        <v>7749.126061043477</v>
      </c>
      <c r="AL104" s="95">
        <f>'Rent Roll'!$G$13*IF(AL97=0,IF('Rent Roll'!$N$13="NNN",'Rent Roll'!$F$13*AL$15,IF('Rent Roll'!$N$13="NNN capped",'Rent Roll'!$F$13*(AL$12+AL$13)+MIN('Rent Roll'!$F$13*AL$14,'Rent Roll'!$O$13*(1+Assumptions!$C$64)^(AL$8-'Rent Roll'!$P$13)*'Rent Roll'!$E$13/12),0)),IF(AND(AL97&lt;=3,AL98&gt;=0),'Rent Roll'!$F$13*AL$15,0))</f>
        <v>7749.126061043477</v>
      </c>
      <c r="AM104" s="95">
        <f>'Rent Roll'!$G$13*IF(AM97=0,IF('Rent Roll'!$N$13="NNN",'Rent Roll'!$F$13*AM$15,IF('Rent Roll'!$N$13="NNN capped",'Rent Roll'!$F$13*(AM$12+AM$13)+MIN('Rent Roll'!$F$13*AM$14,'Rent Roll'!$O$13*(1+Assumptions!$C$64)^(AM$8-'Rent Roll'!$P$13)*'Rent Roll'!$E$13/12),0)),IF(AND(AM97&lt;=3,AM98&gt;=0),'Rent Roll'!$F$13*AM$15,0))</f>
        <v>7749.126061043477</v>
      </c>
      <c r="AN104" s="95">
        <f>'Rent Roll'!$G$13*IF(AN97=0,IF('Rent Roll'!$N$13="NNN",'Rent Roll'!$F$13*AN$15,IF('Rent Roll'!$N$13="NNN capped",'Rent Roll'!$F$13*(AN$12+AN$13)+MIN('Rent Roll'!$F$13*AN$14,'Rent Roll'!$O$13*(1+Assumptions!$C$64)^(AN$8-'Rent Roll'!$P$13)*'Rent Roll'!$E$13/12),0)),IF(AND(AN97&lt;=3,AN98&gt;=0),'Rent Roll'!$F$13*AN$15,0))</f>
        <v>7749.126061043477</v>
      </c>
      <c r="AO104" s="95">
        <f>'Rent Roll'!$G$13*IF(AO97=0,IF('Rent Roll'!$N$13="NNN",'Rent Roll'!$F$13*AO$15,IF('Rent Roll'!$N$13="NNN capped",'Rent Roll'!$F$13*(AO$12+AO$13)+MIN('Rent Roll'!$F$13*AO$14,'Rent Roll'!$O$13*(1+Assumptions!$C$64)^(AO$8-'Rent Roll'!$P$13)*'Rent Roll'!$E$13/12),0)),IF(AND(AO97&lt;=3,AO98&gt;=0),'Rent Roll'!$F$13*AO$15,0))</f>
        <v>7749.126061043477</v>
      </c>
      <c r="AP104" s="95">
        <f>'Rent Roll'!$G$13*IF(AP97=0,IF('Rent Roll'!$N$13="NNN",'Rent Roll'!$F$13*AP$15,IF('Rent Roll'!$N$13="NNN capped",'Rent Roll'!$F$13*(AP$12+AP$13)+MIN('Rent Roll'!$F$13*AP$14,'Rent Roll'!$O$13*(1+Assumptions!$C$64)^(AP$8-'Rent Roll'!$P$13)*'Rent Roll'!$E$13/12),0)),IF(AND(AP97&lt;=3,AP98&gt;=0),'Rent Roll'!$F$13*AP$15,0))</f>
        <v>7749.126061043477</v>
      </c>
      <c r="AQ104" s="95">
        <f>'Rent Roll'!$G$13*IF(AQ97=0,IF('Rent Roll'!$N$13="NNN",'Rent Roll'!$F$13*AQ$15,IF('Rent Roll'!$N$13="NNN capped",'Rent Roll'!$F$13*(AQ$12+AQ$13)+MIN('Rent Roll'!$F$13*AQ$14,'Rent Roll'!$O$13*(1+Assumptions!$C$64)^(AQ$8-'Rent Roll'!$P$13)*'Rent Roll'!$E$13/12),0)),IF(AND(AQ97&lt;=3,AQ98&gt;=0),'Rent Roll'!$F$13*AQ$15,0))</f>
        <v>7749.126061043477</v>
      </c>
      <c r="AR104" s="95">
        <f>'Rent Roll'!$G$13*IF(AR97=0,IF('Rent Roll'!$N$13="NNN",'Rent Roll'!$F$13*AR$15,IF('Rent Roll'!$N$13="NNN capped",'Rent Roll'!$F$13*(AR$12+AR$13)+MIN('Rent Roll'!$F$13*AR$14,'Rent Roll'!$O$13*(1+Assumptions!$C$64)^(AR$8-'Rent Roll'!$P$13)*'Rent Roll'!$E$13/12),0)),IF(AND(AR97&lt;=3,AR98&gt;=0),'Rent Roll'!$F$13*AR$15,0))</f>
        <v>7927.318103744348</v>
      </c>
      <c r="AS104" s="95">
        <f>'Rent Roll'!$G$13*IF(AS97=0,IF('Rent Roll'!$N$13="NNN",'Rent Roll'!$F$13*AS$15,IF('Rent Roll'!$N$13="NNN capped",'Rent Roll'!$F$13*(AS$12+AS$13)+MIN('Rent Roll'!$F$13*AS$14,'Rent Roll'!$O$13*(1+Assumptions!$C$64)^(AS$8-'Rent Roll'!$P$13)*'Rent Roll'!$E$13/12),0)),IF(AND(AS97&lt;=3,AS98&gt;=0),'Rent Roll'!$F$13*AS$15,0))</f>
        <v>7927.318103744348</v>
      </c>
      <c r="AT104" s="95">
        <f>'Rent Roll'!$G$13*IF(AT97=0,IF('Rent Roll'!$N$13="NNN",'Rent Roll'!$F$13*AT$15,IF('Rent Roll'!$N$13="NNN capped",'Rent Roll'!$F$13*(AT$12+AT$13)+MIN('Rent Roll'!$F$13*AT$14,'Rent Roll'!$O$13*(1+Assumptions!$C$64)^(AT$8-'Rent Roll'!$P$13)*'Rent Roll'!$E$13/12),0)),IF(AND(AT97&lt;=3,AT98&gt;=0),'Rent Roll'!$F$13*AT$15,0))</f>
        <v>7927.318103744348</v>
      </c>
      <c r="AU104" s="95">
        <f>'Rent Roll'!$G$13*IF(AU97=0,IF('Rent Roll'!$N$13="NNN",'Rent Roll'!$F$13*AU$15,IF('Rent Roll'!$N$13="NNN capped",'Rent Roll'!$F$13*(AU$12+AU$13)+MIN('Rent Roll'!$F$13*AU$14,'Rent Roll'!$O$13*(1+Assumptions!$C$64)^(AU$8-'Rent Roll'!$P$13)*'Rent Roll'!$E$13/12),0)),IF(AND(AU97&lt;=3,AU98&gt;=0),'Rent Roll'!$F$13*AU$15,0))</f>
        <v>7927.318103744348</v>
      </c>
      <c r="AV104" s="95">
        <f>'Rent Roll'!$G$13*IF(AV97=0,IF('Rent Roll'!$N$13="NNN",'Rent Roll'!$F$13*AV$15,IF('Rent Roll'!$N$13="NNN capped",'Rent Roll'!$F$13*(AV$12+AV$13)+MIN('Rent Roll'!$F$13*AV$14,'Rent Roll'!$O$13*(1+Assumptions!$C$64)^(AV$8-'Rent Roll'!$P$13)*'Rent Roll'!$E$13/12),0)),IF(AND(AV97&lt;=3,AV98&gt;=0),'Rent Roll'!$F$13*AV$15,0))</f>
        <v>7927.318103744348</v>
      </c>
      <c r="AW104" s="95">
        <f>'Rent Roll'!$G$13*IF(AW97=0,IF('Rent Roll'!$N$13="NNN",'Rent Roll'!$F$13*AW$15,IF('Rent Roll'!$N$13="NNN capped",'Rent Roll'!$F$13*(AW$12+AW$13)+MIN('Rent Roll'!$F$13*AW$14,'Rent Roll'!$O$13*(1+Assumptions!$C$64)^(AW$8-'Rent Roll'!$P$13)*'Rent Roll'!$E$13/12),0)),IF(AND(AW97&lt;=3,AW98&gt;=0),'Rent Roll'!$F$13*AW$15,0))</f>
        <v>7927.318103744348</v>
      </c>
      <c r="AX104" s="95">
        <f>'Rent Roll'!$G$13*IF(AX97=0,IF('Rent Roll'!$N$13="NNN",'Rent Roll'!$F$13*AX$15,IF('Rent Roll'!$N$13="NNN capped",'Rent Roll'!$F$13*(AX$12+AX$13)+MIN('Rent Roll'!$F$13*AX$14,'Rent Roll'!$O$13*(1+Assumptions!$C$64)^(AX$8-'Rent Roll'!$P$13)*'Rent Roll'!$E$13/12),0)),IF(AND(AX97&lt;=3,AX98&gt;=0),'Rent Roll'!$F$13*AX$15,0))</f>
        <v>7927.318103744348</v>
      </c>
      <c r="AY104" s="95">
        <f>'Rent Roll'!$G$13*IF(AY97=0,IF('Rent Roll'!$N$13="NNN",'Rent Roll'!$F$13*AY$15,IF('Rent Roll'!$N$13="NNN capped",'Rent Roll'!$F$13*(AY$12+AY$13)+MIN('Rent Roll'!$F$13*AY$14,'Rent Roll'!$O$13*(1+Assumptions!$C$64)^(AY$8-'Rent Roll'!$P$13)*'Rent Roll'!$E$13/12),0)),IF(AND(AY97&lt;=3,AY98&gt;=0),'Rent Roll'!$F$13*AY$15,0))</f>
        <v>7927.318103744348</v>
      </c>
      <c r="AZ104" s="95">
        <f>'Rent Roll'!$G$13*IF(AZ97=0,IF('Rent Roll'!$N$13="NNN",'Rent Roll'!$F$13*AZ$15,IF('Rent Roll'!$N$13="NNN capped",'Rent Roll'!$F$13*(AZ$12+AZ$13)+MIN('Rent Roll'!$F$13*AZ$14,'Rent Roll'!$O$13*(1+Assumptions!$C$64)^(AZ$8-'Rent Roll'!$P$13)*'Rent Roll'!$E$13/12),0)),IF(AND(AZ97&lt;=3,AZ98&gt;=0),'Rent Roll'!$F$13*AZ$15,0))</f>
        <v>7927.318103744348</v>
      </c>
      <c r="BA104" s="95">
        <f>'Rent Roll'!$G$13*IF(BA97=0,IF('Rent Roll'!$N$13="NNN",'Rent Roll'!$F$13*BA$15,IF('Rent Roll'!$N$13="NNN capped",'Rent Roll'!$F$13*(BA$12+BA$13)+MIN('Rent Roll'!$F$13*BA$14,'Rent Roll'!$O$13*(1+Assumptions!$C$64)^(BA$8-'Rent Roll'!$P$13)*'Rent Roll'!$E$13/12),0)),IF(AND(BA97&lt;=3,BA98&gt;=0),'Rent Roll'!$F$13*BA$15,0))</f>
        <v>7927.318103744348</v>
      </c>
      <c r="BB104" s="95">
        <f>'Rent Roll'!$G$13*IF(BB97=0,IF('Rent Roll'!$N$13="NNN",'Rent Roll'!$F$13*BB$15,IF('Rent Roll'!$N$13="NNN capped",'Rent Roll'!$F$13*(BB$12+BB$13)+MIN('Rent Roll'!$F$13*BB$14,'Rent Roll'!$O$13*(1+Assumptions!$C$64)^(BB$8-'Rent Roll'!$P$13)*'Rent Roll'!$E$13/12),0)),IF(AND(BB97&lt;=3,BB98&gt;=0),'Rent Roll'!$F$13*BB$15,0))</f>
        <v>7927.318103744348</v>
      </c>
      <c r="BC104" s="95">
        <f>'Rent Roll'!$G$13*IF(BC97=0,IF('Rent Roll'!$N$13="NNN",'Rent Roll'!$F$13*BC$15,IF('Rent Roll'!$N$13="NNN capped",'Rent Roll'!$F$13*(BC$12+BC$13)+MIN('Rent Roll'!$F$13*BC$14,'Rent Roll'!$O$13*(1+Assumptions!$C$64)^(BC$8-'Rent Roll'!$P$13)*'Rent Roll'!$E$13/12),0)),IF(AND(BC97&lt;=3,BC98&gt;=0),'Rent Roll'!$F$13*BC$15,0))</f>
        <v>7927.318103744348</v>
      </c>
      <c r="BD104" s="95">
        <f>'Rent Roll'!$G$13*IF(BD97=0,IF('Rent Roll'!$N$13="NNN",'Rent Roll'!$F$13*BD$15,IF('Rent Roll'!$N$13="NNN capped",'Rent Roll'!$F$13*(BD$12+BD$13)+MIN('Rent Roll'!$F$13*BD$14,'Rent Roll'!$O$13*(1+Assumptions!$C$64)^(BD$8-'Rent Roll'!$P$13)*'Rent Roll'!$E$13/12),0)),IF(AND(BD97&lt;=3,BD98&gt;=0),'Rent Roll'!$F$13*BD$15,0))</f>
        <v>8109.770272943635</v>
      </c>
      <c r="BE104" s="95">
        <f>'Rent Roll'!$G$13*IF(BE97=0,IF('Rent Roll'!$N$13="NNN",'Rent Roll'!$F$13*BE$15,IF('Rent Roll'!$N$13="NNN capped",'Rent Roll'!$F$13*(BE$12+BE$13)+MIN('Rent Roll'!$F$13*BE$14,'Rent Roll'!$O$13*(1+Assumptions!$C$64)^(BE$8-'Rent Roll'!$P$13)*'Rent Roll'!$E$13/12),0)),IF(AND(BE97&lt;=3,BE98&gt;=0),'Rent Roll'!$F$13*BE$15,0))</f>
        <v>8109.770272943635</v>
      </c>
      <c r="BF104" s="95">
        <f>'Rent Roll'!$G$13*IF(BF97=0,IF('Rent Roll'!$N$13="NNN",'Rent Roll'!$F$13*BF$15,IF('Rent Roll'!$N$13="NNN capped",'Rent Roll'!$F$13*(BF$12+BF$13)+MIN('Rent Roll'!$F$13*BF$14,'Rent Roll'!$O$13*(1+Assumptions!$C$64)^(BF$8-'Rent Roll'!$P$13)*'Rent Roll'!$E$13/12),0)),IF(AND(BF97&lt;=3,BF98&gt;=0),'Rent Roll'!$F$13*BF$15,0))</f>
        <v>8109.770272943635</v>
      </c>
      <c r="BG104" s="95">
        <f>'Rent Roll'!$G$13*IF(BG97=0,IF('Rent Roll'!$N$13="NNN",'Rent Roll'!$F$13*BG$15,IF('Rent Roll'!$N$13="NNN capped",'Rent Roll'!$F$13*(BG$12+BG$13)+MIN('Rent Roll'!$F$13*BG$14,'Rent Roll'!$O$13*(1+Assumptions!$C$64)^(BG$8-'Rent Roll'!$P$13)*'Rent Roll'!$E$13/12),0)),IF(AND(BG97&lt;=3,BG98&gt;=0),'Rent Roll'!$F$13*BG$15,0))</f>
        <v>8109.770272943635</v>
      </c>
      <c r="BH104" s="95">
        <f>'Rent Roll'!$G$13*IF(BH97=0,IF('Rent Roll'!$N$13="NNN",'Rent Roll'!$F$13*BH$15,IF('Rent Roll'!$N$13="NNN capped",'Rent Roll'!$F$13*(BH$12+BH$13)+MIN('Rent Roll'!$F$13*BH$14,'Rent Roll'!$O$13*(1+Assumptions!$C$64)^(BH$8-'Rent Roll'!$P$13)*'Rent Roll'!$E$13/12),0)),IF(AND(BH97&lt;=3,BH98&gt;=0),'Rent Roll'!$F$13*BH$15,0))</f>
        <v>8109.770272943635</v>
      </c>
      <c r="BI104" s="95">
        <f>'Rent Roll'!$G$13*IF(BI97=0,IF('Rent Roll'!$N$13="NNN",'Rent Roll'!$F$13*BI$15,IF('Rent Roll'!$N$13="NNN capped",'Rent Roll'!$F$13*(BI$12+BI$13)+MIN('Rent Roll'!$F$13*BI$14,'Rent Roll'!$O$13*(1+Assumptions!$C$64)^(BI$8-'Rent Roll'!$P$13)*'Rent Roll'!$E$13/12),0)),IF(AND(BI97&lt;=3,BI98&gt;=0),'Rent Roll'!$F$13*BI$15,0))</f>
        <v>8109.770272943635</v>
      </c>
      <c r="BJ104" s="95">
        <f>'Rent Roll'!$G$13*IF(BJ97=0,IF('Rent Roll'!$N$13="NNN",'Rent Roll'!$F$13*BJ$15,IF('Rent Roll'!$N$13="NNN capped",'Rent Roll'!$F$13*(BJ$12+BJ$13)+MIN('Rent Roll'!$F$13*BJ$14,'Rent Roll'!$O$13*(1+Assumptions!$C$64)^(BJ$8-'Rent Roll'!$P$13)*'Rent Roll'!$E$13/12),0)),IF(AND(BJ97&lt;=3,BJ98&gt;=0),'Rent Roll'!$F$13*BJ$15,0))</f>
        <v>8109.770272943635</v>
      </c>
      <c r="BK104" s="95">
        <f>'Rent Roll'!$G$13*IF(BK97=0,IF('Rent Roll'!$N$13="NNN",'Rent Roll'!$F$13*BK$15,IF('Rent Roll'!$N$13="NNN capped",'Rent Roll'!$F$13*(BK$12+BK$13)+MIN('Rent Roll'!$F$13*BK$14,'Rent Roll'!$O$13*(1+Assumptions!$C$64)^(BK$8-'Rent Roll'!$P$13)*'Rent Roll'!$E$13/12),0)),IF(AND(BK97&lt;=3,BK98&gt;=0),'Rent Roll'!$F$13*BK$15,0))</f>
        <v>8109.770272943635</v>
      </c>
      <c r="BL104" s="95">
        <f>'Rent Roll'!$G$13*IF(BL97=0,IF('Rent Roll'!$N$13="NNN",'Rent Roll'!$F$13*BL$15,IF('Rent Roll'!$N$13="NNN capped",'Rent Roll'!$F$13*(BL$12+BL$13)+MIN('Rent Roll'!$F$13*BL$14,'Rent Roll'!$O$13*(1+Assumptions!$C$64)^(BL$8-'Rent Roll'!$P$13)*'Rent Roll'!$E$13/12),0)),IF(AND(BL97&lt;=3,BL98&gt;=0),'Rent Roll'!$F$13*BL$15,0))</f>
        <v>8109.770272943635</v>
      </c>
      <c r="BM104" s="95">
        <f>'Rent Roll'!$G$13*IF(BM97=0,IF('Rent Roll'!$N$13="NNN",'Rent Roll'!$F$13*BM$15,IF('Rent Roll'!$N$13="NNN capped",'Rent Roll'!$F$13*(BM$12+BM$13)+MIN('Rent Roll'!$F$13*BM$14,'Rent Roll'!$O$13*(1+Assumptions!$C$64)^(BM$8-'Rent Roll'!$P$13)*'Rent Roll'!$E$13/12),0)),IF(AND(BM97&lt;=3,BM98&gt;=0),'Rent Roll'!$F$13*BM$15,0))</f>
        <v>8109.770272943635</v>
      </c>
      <c r="BN104" s="95">
        <f>'Rent Roll'!$G$13*IF(BN97=0,IF('Rent Roll'!$N$13="NNN",'Rent Roll'!$F$13*BN$15,IF('Rent Roll'!$N$13="NNN capped",'Rent Roll'!$F$13*(BN$12+BN$13)+MIN('Rent Roll'!$F$13*BN$14,'Rent Roll'!$O$13*(1+Assumptions!$C$64)^(BN$8-'Rent Roll'!$P$13)*'Rent Roll'!$E$13/12),0)),IF(AND(BN97&lt;=3,BN98&gt;=0),'Rent Roll'!$F$13*BN$15,0))</f>
        <v>8109.770272943635</v>
      </c>
      <c r="BO104" s="95">
        <f>'Rent Roll'!$G$13*IF(BO97=0,IF('Rent Roll'!$N$13="NNN",'Rent Roll'!$F$13*BO$15,IF('Rent Roll'!$N$13="NNN capped",'Rent Roll'!$F$13*(BO$12+BO$13)+MIN('Rent Roll'!$F$13*BO$14,'Rent Roll'!$O$13*(1+Assumptions!$C$64)^(BO$8-'Rent Roll'!$P$13)*'Rent Roll'!$E$13/12),0)),IF(AND(BO97&lt;=3,BO98&gt;=0),'Rent Roll'!$F$13*BO$15,0))</f>
        <v>8109.770272943635</v>
      </c>
      <c r="BP104" s="95">
        <f>'Rent Roll'!$G$13*IF(BP97=0,IF('Rent Roll'!$N$13="NNN",'Rent Roll'!$F$13*BP$15,IF('Rent Roll'!$N$13="NNN capped",'Rent Roll'!$F$13*(BP$12+BP$13)+MIN('Rent Roll'!$F$13*BP$14,'Rent Roll'!$O$13*(1+Assumptions!$C$64)^(BP$8-'Rent Roll'!$P$13)*'Rent Roll'!$E$13/12),0)),IF(AND(BP97&lt;=3,BP98&gt;=0),'Rent Roll'!$F$13*BP$15,0))</f>
        <v>8296.58865974064</v>
      </c>
      <c r="BQ104" s="95">
        <f>'Rent Roll'!$G$13*IF(BQ97=0,IF('Rent Roll'!$N$13="NNN",'Rent Roll'!$F$13*BQ$15,IF('Rent Roll'!$N$13="NNN capped",'Rent Roll'!$F$13*(BQ$12+BQ$13)+MIN('Rent Roll'!$F$13*BQ$14,'Rent Roll'!$O$13*(1+Assumptions!$C$64)^(BQ$8-'Rent Roll'!$P$13)*'Rent Roll'!$E$13/12),0)),IF(AND(BQ97&lt;=3,BQ98&gt;=0),'Rent Roll'!$F$13*BQ$15,0))</f>
        <v>8296.58865974064</v>
      </c>
      <c r="BR104" s="95">
        <f>'Rent Roll'!$G$13*IF(BR97=0,IF('Rent Roll'!$N$13="NNN",'Rent Roll'!$F$13*BR$15,IF('Rent Roll'!$N$13="NNN capped",'Rent Roll'!$F$13*(BR$12+BR$13)+MIN('Rent Roll'!$F$13*BR$14,'Rent Roll'!$O$13*(1+Assumptions!$C$64)^(BR$8-'Rent Roll'!$P$13)*'Rent Roll'!$E$13/12),0)),IF(AND(BR97&lt;=3,BR98&gt;=0),'Rent Roll'!$F$13*BR$15,0))</f>
        <v>8296.58865974064</v>
      </c>
      <c r="BS104" s="95">
        <f>'Rent Roll'!$G$13*IF(BS97=0,IF('Rent Roll'!$N$13="NNN",'Rent Roll'!$F$13*BS$15,IF('Rent Roll'!$N$13="NNN capped",'Rent Roll'!$F$13*(BS$12+BS$13)+MIN('Rent Roll'!$F$13*BS$14,'Rent Roll'!$O$13*(1+Assumptions!$C$64)^(BS$8-'Rent Roll'!$P$13)*'Rent Roll'!$E$13/12),0)),IF(AND(BS97&lt;=3,BS98&gt;=0),'Rent Roll'!$F$13*BS$15,0))</f>
        <v>8296.58865974064</v>
      </c>
      <c r="BT104" s="95">
        <f>'Rent Roll'!$G$13*IF(BT97=0,IF('Rent Roll'!$N$13="NNN",'Rent Roll'!$F$13*BT$15,IF('Rent Roll'!$N$13="NNN capped",'Rent Roll'!$F$13*(BT$12+BT$13)+MIN('Rent Roll'!$F$13*BT$14,'Rent Roll'!$O$13*(1+Assumptions!$C$64)^(BT$8-'Rent Roll'!$P$13)*'Rent Roll'!$E$13/12),0)),IF(AND(BT97&lt;=3,BT98&gt;=0),'Rent Roll'!$F$13*BT$15,0))</f>
        <v>8296.58865974064</v>
      </c>
      <c r="BU104" s="95">
        <f>'Rent Roll'!$G$13*IF(BU97=0,IF('Rent Roll'!$N$13="NNN",'Rent Roll'!$F$13*BU$15,IF('Rent Roll'!$N$13="NNN capped",'Rent Roll'!$F$13*(BU$12+BU$13)+MIN('Rent Roll'!$F$13*BU$14,'Rent Roll'!$O$13*(1+Assumptions!$C$64)^(BU$8-'Rent Roll'!$P$13)*'Rent Roll'!$E$13/12),0)),IF(AND(BU97&lt;=3,BU98&gt;=0),'Rent Roll'!$F$13*BU$15,0))</f>
        <v>8296.58865974064</v>
      </c>
      <c r="BV104" s="95">
        <f>'Rent Roll'!$G$13*IF(BV97=0,IF('Rent Roll'!$N$13="NNN",'Rent Roll'!$F$13*BV$15,IF('Rent Roll'!$N$13="NNN capped",'Rent Roll'!$F$13*(BV$12+BV$13)+MIN('Rent Roll'!$F$13*BV$14,'Rent Roll'!$O$13*(1+Assumptions!$C$64)^(BV$8-'Rent Roll'!$P$13)*'Rent Roll'!$E$13/12),0)),IF(AND(BV97&lt;=3,BV98&gt;=0),'Rent Roll'!$F$13*BV$15,0))</f>
        <v>8296.58865974064</v>
      </c>
      <c r="BW104" s="95">
        <f>'Rent Roll'!$G$13*IF(BW97=0,IF('Rent Roll'!$N$13="NNN",'Rent Roll'!$F$13*BW$15,IF('Rent Roll'!$N$13="NNN capped",'Rent Roll'!$F$13*(BW$12+BW$13)+MIN('Rent Roll'!$F$13*BW$14,'Rent Roll'!$O$13*(1+Assumptions!$C$64)^(BW$8-'Rent Roll'!$P$13)*'Rent Roll'!$E$13/12),0)),IF(AND(BW97&lt;=3,BW98&gt;=0),'Rent Roll'!$F$13*BW$15,0))</f>
        <v>8296.58865974064</v>
      </c>
      <c r="BX104" s="95">
        <f>'Rent Roll'!$G$13*IF(BX97=0,IF('Rent Roll'!$N$13="NNN",'Rent Roll'!$F$13*BX$15,IF('Rent Roll'!$N$13="NNN capped",'Rent Roll'!$F$13*(BX$12+BX$13)+MIN('Rent Roll'!$F$13*BX$14,'Rent Roll'!$O$13*(1+Assumptions!$C$64)^(BX$8-'Rent Roll'!$P$13)*'Rent Roll'!$E$13/12),0)),IF(AND(BX97&lt;=3,BX98&gt;=0),'Rent Roll'!$F$13*BX$15,0))</f>
        <v>8296.58865974064</v>
      </c>
      <c r="BY104" s="95">
        <f>'Rent Roll'!$G$13*IF(BY97=0,IF('Rent Roll'!$N$13="NNN",'Rent Roll'!$F$13*BY$15,IF('Rent Roll'!$N$13="NNN capped",'Rent Roll'!$F$13*(BY$12+BY$13)+MIN('Rent Roll'!$F$13*BY$14,'Rent Roll'!$O$13*(1+Assumptions!$C$64)^(BY$8-'Rent Roll'!$P$13)*'Rent Roll'!$E$13/12),0)),IF(AND(BY97&lt;=3,BY98&gt;=0),'Rent Roll'!$F$13*BY$15,0))</f>
        <v>8296.58865974064</v>
      </c>
      <c r="BZ104" s="95">
        <f>'Rent Roll'!$G$13*IF(BZ97=0,IF('Rent Roll'!$N$13="NNN",'Rent Roll'!$F$13*BZ$15,IF('Rent Roll'!$N$13="NNN capped",'Rent Roll'!$F$13*(BZ$12+BZ$13)+MIN('Rent Roll'!$F$13*BZ$14,'Rent Roll'!$O$13*(1+Assumptions!$C$64)^(BZ$8-'Rent Roll'!$P$13)*'Rent Roll'!$E$13/12),0)),IF(AND(BZ97&lt;=3,BZ98&gt;=0),'Rent Roll'!$F$13*BZ$15,0))</f>
        <v>8296.58865974064</v>
      </c>
      <c r="CA104" s="95">
        <f>'Rent Roll'!$G$13*IF(CA97=0,IF('Rent Roll'!$N$13="NNN",'Rent Roll'!$F$13*CA$15,IF('Rent Roll'!$N$13="NNN capped",'Rent Roll'!$F$13*(CA$12+CA$13)+MIN('Rent Roll'!$F$13*CA$14,'Rent Roll'!$O$13*(1+Assumptions!$C$64)^(CA$8-'Rent Roll'!$P$13)*'Rent Roll'!$E$13/12),0)),IF(AND(CA97&lt;=3,CA98&gt;=0),'Rent Roll'!$F$13*CA$15,0))</f>
        <v>8296.58865974064</v>
      </c>
      <c r="CB104" s="95">
        <f>'Rent Roll'!$G$13*IF(CB97=0,IF('Rent Roll'!$N$13="NNN",'Rent Roll'!$F$13*CB$15,IF('Rent Roll'!$N$13="NNN capped",'Rent Roll'!$F$13*(CB$12+CB$13)+MIN('Rent Roll'!$F$13*CB$14,'Rent Roll'!$O$13*(1+Assumptions!$C$64)^(CB$8-'Rent Roll'!$P$13)*'Rent Roll'!$E$13/12),0)),IF(AND(CB97&lt;=3,CB98&gt;=0),'Rent Roll'!$F$13*CB$15,0))</f>
        <v>8487.88210371373</v>
      </c>
      <c r="CC104" s="95">
        <f>'Rent Roll'!$G$13*IF(CC97=0,IF('Rent Roll'!$N$13="NNN",'Rent Roll'!$F$13*CC$15,IF('Rent Roll'!$N$13="NNN capped",'Rent Roll'!$F$13*(CC$12+CC$13)+MIN('Rent Roll'!$F$13*CC$14,'Rent Roll'!$O$13*(1+Assumptions!$C$64)^(CC$8-'Rent Roll'!$P$13)*'Rent Roll'!$E$13/12),0)),IF(AND(CC97&lt;=3,CC98&gt;=0),'Rent Roll'!$F$13*CC$15,0))</f>
        <v>8487.88210371373</v>
      </c>
      <c r="CD104" s="95">
        <f>'Rent Roll'!$G$13*IF(CD97=0,IF('Rent Roll'!$N$13="NNN",'Rent Roll'!$F$13*CD$15,IF('Rent Roll'!$N$13="NNN capped",'Rent Roll'!$F$13*(CD$12+CD$13)+MIN('Rent Roll'!$F$13*CD$14,'Rent Roll'!$O$13*(1+Assumptions!$C$64)^(CD$8-'Rent Roll'!$P$13)*'Rent Roll'!$E$13/12),0)),IF(AND(CD97&lt;=3,CD98&gt;=0),'Rent Roll'!$F$13*CD$15,0))</f>
        <v>8487.88210371373</v>
      </c>
      <c r="CE104" s="95">
        <f>'Rent Roll'!$G$13*IF(CE97=0,IF('Rent Roll'!$N$13="NNN",'Rent Roll'!$F$13*CE$15,IF('Rent Roll'!$N$13="NNN capped",'Rent Roll'!$F$13*(CE$12+CE$13)+MIN('Rent Roll'!$F$13*CE$14,'Rent Roll'!$O$13*(1+Assumptions!$C$64)^(CE$8-'Rent Roll'!$P$13)*'Rent Roll'!$E$13/12),0)),IF(AND(CE97&lt;=3,CE98&gt;=0),'Rent Roll'!$F$13*CE$15,0))</f>
        <v>8487.88210371373</v>
      </c>
      <c r="CF104" s="95">
        <f>'Rent Roll'!$G$13*IF(CF97=0,IF('Rent Roll'!$N$13="NNN",'Rent Roll'!$F$13*CF$15,IF('Rent Roll'!$N$13="NNN capped",'Rent Roll'!$F$13*(CF$12+CF$13)+MIN('Rent Roll'!$F$13*CF$14,'Rent Roll'!$O$13*(1+Assumptions!$C$64)^(CF$8-'Rent Roll'!$P$13)*'Rent Roll'!$E$13/12),0)),IF(AND(CF97&lt;=3,CF98&gt;=0),'Rent Roll'!$F$13*CF$15,0))</f>
        <v>8487.88210371373</v>
      </c>
      <c r="CG104" s="95">
        <f>'Rent Roll'!$G$13*IF(CG97=0,IF('Rent Roll'!$N$13="NNN",'Rent Roll'!$F$13*CG$15,IF('Rent Roll'!$N$13="NNN capped",'Rent Roll'!$F$13*(CG$12+CG$13)+MIN('Rent Roll'!$F$13*CG$14,'Rent Roll'!$O$13*(1+Assumptions!$C$64)^(CG$8-'Rent Roll'!$P$13)*'Rent Roll'!$E$13/12),0)),IF(AND(CG97&lt;=3,CG98&gt;=0),'Rent Roll'!$F$13*CG$15,0))</f>
        <v>8487.88210371373</v>
      </c>
      <c r="CH104" s="95">
        <f>'Rent Roll'!$G$13*IF(CH97=0,IF('Rent Roll'!$N$13="NNN",'Rent Roll'!$F$13*CH$15,IF('Rent Roll'!$N$13="NNN capped",'Rent Roll'!$F$13*(CH$12+CH$13)+MIN('Rent Roll'!$F$13*CH$14,'Rent Roll'!$O$13*(1+Assumptions!$C$64)^(CH$8-'Rent Roll'!$P$13)*'Rent Roll'!$E$13/12),0)),IF(AND(CH97&lt;=3,CH98&gt;=0),'Rent Roll'!$F$13*CH$15,0))</f>
        <v>8487.88210371373</v>
      </c>
      <c r="CI104" s="95">
        <f>'Rent Roll'!$G$13*IF(CI97=0,IF('Rent Roll'!$N$13="NNN",'Rent Roll'!$F$13*CI$15,IF('Rent Roll'!$N$13="NNN capped",'Rent Roll'!$F$13*(CI$12+CI$13)+MIN('Rent Roll'!$F$13*CI$14,'Rent Roll'!$O$13*(1+Assumptions!$C$64)^(CI$8-'Rent Roll'!$P$13)*'Rent Roll'!$E$13/12),0)),IF(AND(CI97&lt;=3,CI98&gt;=0),'Rent Roll'!$F$13*CI$15,0))</f>
        <v>8487.88210371373</v>
      </c>
      <c r="CJ104" s="95">
        <f>'Rent Roll'!$G$13*IF(CJ97=0,IF('Rent Roll'!$N$13="NNN",'Rent Roll'!$F$13*CJ$15,IF('Rent Roll'!$N$13="NNN capped",'Rent Roll'!$F$13*(CJ$12+CJ$13)+MIN('Rent Roll'!$F$13*CJ$14,'Rent Roll'!$O$13*(1+Assumptions!$C$64)^(CJ$8-'Rent Roll'!$P$13)*'Rent Roll'!$E$13/12),0)),IF(AND(CJ97&lt;=3,CJ98&gt;=0),'Rent Roll'!$F$13*CJ$15,0))</f>
        <v>8487.88210371373</v>
      </c>
      <c r="CK104" s="95">
        <f>'Rent Roll'!$G$13*IF(CK97=0,IF('Rent Roll'!$N$13="NNN",'Rent Roll'!$F$13*CK$15,IF('Rent Roll'!$N$13="NNN capped",'Rent Roll'!$F$13*(CK$12+CK$13)+MIN('Rent Roll'!$F$13*CK$14,'Rent Roll'!$O$13*(1+Assumptions!$C$64)^(CK$8-'Rent Roll'!$P$13)*'Rent Roll'!$E$13/12),0)),IF(AND(CK97&lt;=3,CK98&gt;=0),'Rent Roll'!$F$13*CK$15,0))</f>
        <v>8487.88210371373</v>
      </c>
      <c r="CL104" s="95">
        <f>'Rent Roll'!$G$13*IF(CL97=0,IF('Rent Roll'!$N$13="NNN",'Rent Roll'!$F$13*CL$15,IF('Rent Roll'!$N$13="NNN capped",'Rent Roll'!$F$13*(CL$12+CL$13)+MIN('Rent Roll'!$F$13*CL$14,'Rent Roll'!$O$13*(1+Assumptions!$C$64)^(CL$8-'Rent Roll'!$P$13)*'Rent Roll'!$E$13/12),0)),IF(AND(CL97&lt;=3,CL98&gt;=0),'Rent Roll'!$F$13*CL$15,0))</f>
        <v>8487.88210371373</v>
      </c>
      <c r="CM104" s="95">
        <f>'Rent Roll'!$G$13*IF(CM97=0,IF('Rent Roll'!$N$13="NNN",'Rent Roll'!$F$13*CM$15,IF('Rent Roll'!$N$13="NNN capped",'Rent Roll'!$F$13*(CM$12+CM$13)+MIN('Rent Roll'!$F$13*CM$14,'Rent Roll'!$O$13*(1+Assumptions!$C$64)^(CM$8-'Rent Roll'!$P$13)*'Rent Roll'!$E$13/12),0)),IF(AND(CM97&lt;=3,CM98&gt;=0),'Rent Roll'!$F$13*CM$15,0))</f>
        <v>8487.88210371373</v>
      </c>
      <c r="CN104" s="95">
        <f>'Rent Roll'!$G$13*IF(CN97=0,IF('Rent Roll'!$N$13="NNN",'Rent Roll'!$F$13*CN$15,IF('Rent Roll'!$N$13="NNN capped",'Rent Roll'!$F$13*(CN$12+CN$13)+MIN('Rent Roll'!$F$13*CN$14,'Rent Roll'!$O$13*(1+Assumptions!$C$64)^(CN$8-'Rent Roll'!$P$13)*'Rent Roll'!$E$13/12),0)),IF(AND(CN97&lt;=3,CN98&gt;=0),'Rent Roll'!$F$13*CN$15,0))</f>
        <v>0</v>
      </c>
      <c r="CO104" s="95">
        <f>'Rent Roll'!$G$13*IF(CO97=0,IF('Rent Roll'!$N$13="NNN",'Rent Roll'!$F$13*CO$15,IF('Rent Roll'!$N$13="NNN capped",'Rent Roll'!$F$13*(CO$12+CO$13)+MIN('Rent Roll'!$F$13*CO$14,'Rent Roll'!$O$13*(1+Assumptions!$C$64)^(CO$8-'Rent Roll'!$P$13)*'Rent Roll'!$E$13/12),0)),IF(AND(CO97&lt;=3,CO98&gt;=0),'Rent Roll'!$F$13*CO$15,0))</f>
        <v>0</v>
      </c>
      <c r="CP104" s="95">
        <f>'Rent Roll'!$G$13*IF(CP97=0,IF('Rent Roll'!$N$13="NNN",'Rent Roll'!$F$13*CP$15,IF('Rent Roll'!$N$13="NNN capped",'Rent Roll'!$F$13*(CP$12+CP$13)+MIN('Rent Roll'!$F$13*CP$14,'Rent Roll'!$O$13*(1+Assumptions!$C$64)^(CP$8-'Rent Roll'!$P$13)*'Rent Roll'!$E$13/12),0)),IF(AND(CP97&lt;=3,CP98&gt;=0),'Rent Roll'!$F$13*CP$15,0))</f>
        <v>8683.762266689628</v>
      </c>
      <c r="CQ104" s="95">
        <f>'Rent Roll'!$G$13*IF(CQ97=0,IF('Rent Roll'!$N$13="NNN",'Rent Roll'!$F$13*CQ$15,IF('Rent Roll'!$N$13="NNN capped",'Rent Roll'!$F$13*(CQ$12+CQ$13)+MIN('Rent Roll'!$F$13*CQ$14,'Rent Roll'!$O$13*(1+Assumptions!$C$64)^(CQ$8-'Rent Roll'!$P$13)*'Rent Roll'!$E$13/12),0)),IF(AND(CQ97&lt;=3,CQ98&gt;=0),'Rent Roll'!$F$13*CQ$15,0))</f>
        <v>8683.762266689628</v>
      </c>
      <c r="CR104" s="95">
        <f>'Rent Roll'!$G$13*IF(CR97=0,IF('Rent Roll'!$N$13="NNN",'Rent Roll'!$F$13*CR$15,IF('Rent Roll'!$N$13="NNN capped",'Rent Roll'!$F$13*(CR$12+CR$13)+MIN('Rent Roll'!$F$13*CR$14,'Rent Roll'!$O$13*(1+Assumptions!$C$64)^(CR$8-'Rent Roll'!$P$13)*'Rent Roll'!$E$13/12),0)),IF(AND(CR97&lt;=3,CR98&gt;=0),'Rent Roll'!$F$13*CR$15,0))</f>
        <v>8683.762266689628</v>
      </c>
      <c r="CS104" s="95">
        <f>'Rent Roll'!$G$13*IF(CS97=0,IF('Rent Roll'!$N$13="NNN",'Rent Roll'!$F$13*CS$15,IF('Rent Roll'!$N$13="NNN capped",'Rent Roll'!$F$13*(CS$12+CS$13)+MIN('Rent Roll'!$F$13*CS$14,'Rent Roll'!$O$13*(1+Assumptions!$C$64)^(CS$8-'Rent Roll'!$P$13)*'Rent Roll'!$E$13/12),0)),IF(AND(CS97&lt;=3,CS98&gt;=0),'Rent Roll'!$F$13*CS$15,0))</f>
        <v>8683.762266689628</v>
      </c>
      <c r="CT104" s="95">
        <f>'Rent Roll'!$G$13*IF(CT97=0,IF('Rent Roll'!$N$13="NNN",'Rent Roll'!$F$13*CT$15,IF('Rent Roll'!$N$13="NNN capped",'Rent Roll'!$F$13*(CT$12+CT$13)+MIN('Rent Roll'!$F$13*CT$14,'Rent Roll'!$O$13*(1+Assumptions!$C$64)^(CT$8-'Rent Roll'!$P$13)*'Rent Roll'!$E$13/12),0)),IF(AND(CT97&lt;=3,CT98&gt;=0),'Rent Roll'!$F$13*CT$15,0))</f>
        <v>8683.762266689628</v>
      </c>
      <c r="CU104" s="95">
        <f>'Rent Roll'!$G$13*IF(CU97=0,IF('Rent Roll'!$N$13="NNN",'Rent Roll'!$F$13*CU$15,IF('Rent Roll'!$N$13="NNN capped",'Rent Roll'!$F$13*(CU$12+CU$13)+MIN('Rent Roll'!$F$13*CU$14,'Rent Roll'!$O$13*(1+Assumptions!$C$64)^(CU$8-'Rent Roll'!$P$13)*'Rent Roll'!$E$13/12),0)),IF(AND(CU97&lt;=3,CU98&gt;=0),'Rent Roll'!$F$13*CU$15,0))</f>
        <v>8683.762266689628</v>
      </c>
      <c r="CV104" s="95">
        <f>'Rent Roll'!$G$13*IF(CV97=0,IF('Rent Roll'!$N$13="NNN",'Rent Roll'!$F$13*CV$15,IF('Rent Roll'!$N$13="NNN capped",'Rent Roll'!$F$13*(CV$12+CV$13)+MIN('Rent Roll'!$F$13*CV$14,'Rent Roll'!$O$13*(1+Assumptions!$C$64)^(CV$8-'Rent Roll'!$P$13)*'Rent Roll'!$E$13/12),0)),IF(AND(CV97&lt;=3,CV98&gt;=0),'Rent Roll'!$F$13*CV$15,0))</f>
        <v>8683.762266689628</v>
      </c>
      <c r="CW104" s="95">
        <f>'Rent Roll'!$G$13*IF(CW97=0,IF('Rent Roll'!$N$13="NNN",'Rent Roll'!$F$13*CW$15,IF('Rent Roll'!$N$13="NNN capped",'Rent Roll'!$F$13*(CW$12+CW$13)+MIN('Rent Roll'!$F$13*CW$14,'Rent Roll'!$O$13*(1+Assumptions!$C$64)^(CW$8-'Rent Roll'!$P$13)*'Rent Roll'!$E$13/12),0)),IF(AND(CW97&lt;=3,CW98&gt;=0),'Rent Roll'!$F$13*CW$15,0))</f>
        <v>8683.762266689628</v>
      </c>
      <c r="CX104" s="95">
        <f>'Rent Roll'!$G$13*IF(CX97=0,IF('Rent Roll'!$N$13="NNN",'Rent Roll'!$F$13*CX$15,IF('Rent Roll'!$N$13="NNN capped",'Rent Roll'!$F$13*(CX$12+CX$13)+MIN('Rent Roll'!$F$13*CX$14,'Rent Roll'!$O$13*(1+Assumptions!$C$64)^(CX$8-'Rent Roll'!$P$13)*'Rent Roll'!$E$13/12),0)),IF(AND(CX97&lt;=3,CX98&gt;=0),'Rent Roll'!$F$13*CX$15,0))</f>
        <v>8683.762266689628</v>
      </c>
      <c r="CY104" s="95">
        <f>'Rent Roll'!$G$13*IF(CY97=0,IF('Rent Roll'!$N$13="NNN",'Rent Roll'!$F$13*CY$15,IF('Rent Roll'!$N$13="NNN capped",'Rent Roll'!$F$13*(CY$12+CY$13)+MIN('Rent Roll'!$F$13*CY$14,'Rent Roll'!$O$13*(1+Assumptions!$C$64)^(CY$8-'Rent Roll'!$P$13)*'Rent Roll'!$E$13/12),0)),IF(AND(CY97&lt;=3,CY98&gt;=0),'Rent Roll'!$F$13*CY$15,0))</f>
        <v>8683.762266689628</v>
      </c>
      <c r="CZ104" s="95">
        <f>'Rent Roll'!$G$13*IF(CZ97=0,IF('Rent Roll'!$N$13="NNN",'Rent Roll'!$F$13*CZ$15,IF('Rent Roll'!$N$13="NNN capped",'Rent Roll'!$F$13*(CZ$12+CZ$13)+MIN('Rent Roll'!$F$13*CZ$14,'Rent Roll'!$O$13*(1+Assumptions!$C$64)^(CZ$8-'Rent Roll'!$P$13)*'Rent Roll'!$E$13/12),0)),IF(AND(CZ97&lt;=3,CZ98&gt;=0),'Rent Roll'!$F$13*CZ$15,0))</f>
        <v>8884.343708552095</v>
      </c>
      <c r="DA104" s="95">
        <f>'Rent Roll'!$G$13*IF(DA97=0,IF('Rent Roll'!$N$13="NNN",'Rent Roll'!$F$13*DA$15,IF('Rent Roll'!$N$13="NNN capped",'Rent Roll'!$F$13*(DA$12+DA$13)+MIN('Rent Roll'!$F$13*DA$14,'Rent Roll'!$O$13*(1+Assumptions!$C$64)^(DA$8-'Rent Roll'!$P$13)*'Rent Roll'!$E$13/12),0)),IF(AND(DA97&lt;=3,DA98&gt;=0),'Rent Roll'!$F$13*DA$15,0))</f>
        <v>8884.343708552095</v>
      </c>
      <c r="DB104" s="95">
        <f>'Rent Roll'!$G$13*IF(DB97=0,IF('Rent Roll'!$N$13="NNN",'Rent Roll'!$F$13*DB$15,IF('Rent Roll'!$N$13="NNN capped",'Rent Roll'!$F$13*(DB$12+DB$13)+MIN('Rent Roll'!$F$13*DB$14,'Rent Roll'!$O$13*(1+Assumptions!$C$64)^(DB$8-'Rent Roll'!$P$13)*'Rent Roll'!$E$13/12),0)),IF(AND(DB97&lt;=3,DB98&gt;=0),'Rent Roll'!$F$13*DB$15,0))</f>
        <v>8884.343708552095</v>
      </c>
      <c r="DC104" s="95">
        <f>'Rent Roll'!$G$13*IF(DC97=0,IF('Rent Roll'!$N$13="NNN",'Rent Roll'!$F$13*DC$15,IF('Rent Roll'!$N$13="NNN capped",'Rent Roll'!$F$13*(DC$12+DC$13)+MIN('Rent Roll'!$F$13*DC$14,'Rent Roll'!$O$13*(1+Assumptions!$C$64)^(DC$8-'Rent Roll'!$P$13)*'Rent Roll'!$E$13/12),0)),IF(AND(DC97&lt;=3,DC98&gt;=0),'Rent Roll'!$F$13*DC$15,0))</f>
        <v>8884.343708552095</v>
      </c>
      <c r="DD104" s="95">
        <f>'Rent Roll'!$G$13*IF(DD97=0,IF('Rent Roll'!$N$13="NNN",'Rent Roll'!$F$13*DD$15,IF('Rent Roll'!$N$13="NNN capped",'Rent Roll'!$F$13*(DD$12+DD$13)+MIN('Rent Roll'!$F$13*DD$14,'Rent Roll'!$O$13*(1+Assumptions!$C$64)^(DD$8-'Rent Roll'!$P$13)*'Rent Roll'!$E$13/12),0)),IF(AND(DD97&lt;=3,DD98&gt;=0),'Rent Roll'!$F$13*DD$15,0))</f>
        <v>8884.343708552095</v>
      </c>
      <c r="DE104" s="95">
        <f>'Rent Roll'!$G$13*IF(DE97=0,IF('Rent Roll'!$N$13="NNN",'Rent Roll'!$F$13*DE$15,IF('Rent Roll'!$N$13="NNN capped",'Rent Roll'!$F$13*(DE$12+DE$13)+MIN('Rent Roll'!$F$13*DE$14,'Rent Roll'!$O$13*(1+Assumptions!$C$64)^(DE$8-'Rent Roll'!$P$13)*'Rent Roll'!$E$13/12),0)),IF(AND(DE97&lt;=3,DE98&gt;=0),'Rent Roll'!$F$13*DE$15,0))</f>
        <v>8884.343708552095</v>
      </c>
      <c r="DF104" s="95">
        <f>'Rent Roll'!$G$13*IF(DF97=0,IF('Rent Roll'!$N$13="NNN",'Rent Roll'!$F$13*DF$15,IF('Rent Roll'!$N$13="NNN capped",'Rent Roll'!$F$13*(DF$12+DF$13)+MIN('Rent Roll'!$F$13*DF$14,'Rent Roll'!$O$13*(1+Assumptions!$C$64)^(DF$8-'Rent Roll'!$P$13)*'Rent Roll'!$E$13/12),0)),IF(AND(DF97&lt;=3,DF98&gt;=0),'Rent Roll'!$F$13*DF$15,0))</f>
        <v>8884.343708552095</v>
      </c>
      <c r="DG104" s="95">
        <f>'Rent Roll'!$G$13*IF(DG97=0,IF('Rent Roll'!$N$13="NNN",'Rent Roll'!$F$13*DG$15,IF('Rent Roll'!$N$13="NNN capped",'Rent Roll'!$F$13*(DG$12+DG$13)+MIN('Rent Roll'!$F$13*DG$14,'Rent Roll'!$O$13*(1+Assumptions!$C$64)^(DG$8-'Rent Roll'!$P$13)*'Rent Roll'!$E$13/12),0)),IF(AND(DG97&lt;=3,DG98&gt;=0),'Rent Roll'!$F$13*DG$15,0))</f>
        <v>8884.343708552095</v>
      </c>
      <c r="DH104" s="95">
        <f>'Rent Roll'!$G$13*IF(DH97=0,IF('Rent Roll'!$N$13="NNN",'Rent Roll'!$F$13*DH$15,IF('Rent Roll'!$N$13="NNN capped",'Rent Roll'!$F$13*(DH$12+DH$13)+MIN('Rent Roll'!$F$13*DH$14,'Rent Roll'!$O$13*(1+Assumptions!$C$64)^(DH$8-'Rent Roll'!$P$13)*'Rent Roll'!$E$13/12),0)),IF(AND(DH97&lt;=3,DH98&gt;=0),'Rent Roll'!$F$13*DH$15,0))</f>
        <v>8884.343708552095</v>
      </c>
      <c r="DI104" s="95">
        <f>'Rent Roll'!$G$13*IF(DI97=0,IF('Rent Roll'!$N$13="NNN",'Rent Roll'!$F$13*DI$15,IF('Rent Roll'!$N$13="NNN capped",'Rent Roll'!$F$13*(DI$12+DI$13)+MIN('Rent Roll'!$F$13*DI$14,'Rent Roll'!$O$13*(1+Assumptions!$C$64)^(DI$8-'Rent Roll'!$P$13)*'Rent Roll'!$E$13/12),0)),IF(AND(DI97&lt;=3,DI98&gt;=0),'Rent Roll'!$F$13*DI$15,0))</f>
        <v>8884.343708552095</v>
      </c>
      <c r="DJ104" s="95">
        <f>'Rent Roll'!$G$13*IF(DJ97=0,IF('Rent Roll'!$N$13="NNN",'Rent Roll'!$F$13*DJ$15,IF('Rent Roll'!$N$13="NNN capped",'Rent Roll'!$F$13*(DJ$12+DJ$13)+MIN('Rent Roll'!$F$13*DJ$14,'Rent Roll'!$O$13*(1+Assumptions!$C$64)^(DJ$8-'Rent Roll'!$P$13)*'Rent Roll'!$E$13/12),0)),IF(AND(DJ97&lt;=3,DJ98&gt;=0),'Rent Roll'!$F$13*DJ$15,0))</f>
        <v>8884.343708552095</v>
      </c>
      <c r="DK104" s="95">
        <f>'Rent Roll'!$G$13*IF(DK97=0,IF('Rent Roll'!$N$13="NNN",'Rent Roll'!$F$13*DK$15,IF('Rent Roll'!$N$13="NNN capped",'Rent Roll'!$F$13*(DK$12+DK$13)+MIN('Rent Roll'!$F$13*DK$14,'Rent Roll'!$O$13*(1+Assumptions!$C$64)^(DK$8-'Rent Roll'!$P$13)*'Rent Roll'!$E$13/12),0)),IF(AND(DK97&lt;=3,DK98&gt;=0),'Rent Roll'!$F$13*DK$15,0))</f>
        <v>8884.343708552095</v>
      </c>
      <c r="DL104" s="95">
        <f>'Rent Roll'!$G$13*IF(DL97=0,IF('Rent Roll'!$N$13="NNN",'Rent Roll'!$F$13*DL$15,IF('Rent Roll'!$N$13="NNN capped",'Rent Roll'!$F$13*(DL$12+DL$13)+MIN('Rent Roll'!$F$13*DL$14,'Rent Roll'!$O$13*(1+Assumptions!$C$64)^(DL$8-'Rent Roll'!$P$13)*'Rent Roll'!$E$13/12),0)),IF(AND(DL97&lt;=3,DL98&gt;=0),'Rent Roll'!$F$13*DL$15,0))</f>
        <v>9089.743965147669</v>
      </c>
      <c r="DM104" s="95">
        <f>'Rent Roll'!$G$13*IF(DM97=0,IF('Rent Roll'!$N$13="NNN",'Rent Roll'!$F$13*DM$15,IF('Rent Roll'!$N$13="NNN capped",'Rent Roll'!$F$13*(DM$12+DM$13)+MIN('Rent Roll'!$F$13*DM$14,'Rent Roll'!$O$13*(1+Assumptions!$C$64)^(DM$8-'Rent Roll'!$P$13)*'Rent Roll'!$E$13/12),0)),IF(AND(DM97&lt;=3,DM98&gt;=0),'Rent Roll'!$F$13*DM$15,0))</f>
        <v>9089.743965147669</v>
      </c>
      <c r="DN104" s="95">
        <f>'Rent Roll'!$G$13*IF(DN97=0,IF('Rent Roll'!$N$13="NNN",'Rent Roll'!$F$13*DN$15,IF('Rent Roll'!$N$13="NNN capped",'Rent Roll'!$F$13*(DN$12+DN$13)+MIN('Rent Roll'!$F$13*DN$14,'Rent Roll'!$O$13*(1+Assumptions!$C$64)^(DN$8-'Rent Roll'!$P$13)*'Rent Roll'!$E$13/12),0)),IF(AND(DN97&lt;=3,DN98&gt;=0),'Rent Roll'!$F$13*DN$15,0))</f>
        <v>9089.743965147669</v>
      </c>
      <c r="DO104" s="95">
        <f>'Rent Roll'!$G$13*IF(DO97=0,IF('Rent Roll'!$N$13="NNN",'Rent Roll'!$F$13*DO$15,IF('Rent Roll'!$N$13="NNN capped",'Rent Roll'!$F$13*(DO$12+DO$13)+MIN('Rent Roll'!$F$13*DO$14,'Rent Roll'!$O$13*(1+Assumptions!$C$64)^(DO$8-'Rent Roll'!$P$13)*'Rent Roll'!$E$13/12),0)),IF(AND(DO97&lt;=3,DO98&gt;=0),'Rent Roll'!$F$13*DO$15,0))</f>
        <v>9089.743965147669</v>
      </c>
      <c r="DP104" s="95">
        <f>'Rent Roll'!$G$13*IF(DP97=0,IF('Rent Roll'!$N$13="NNN",'Rent Roll'!$F$13*DP$15,IF('Rent Roll'!$N$13="NNN capped",'Rent Roll'!$F$13*(DP$12+DP$13)+MIN('Rent Roll'!$F$13*DP$14,'Rent Roll'!$O$13*(1+Assumptions!$C$64)^(DP$8-'Rent Roll'!$P$13)*'Rent Roll'!$E$13/12),0)),IF(AND(DP97&lt;=3,DP98&gt;=0),'Rent Roll'!$F$13*DP$15,0))</f>
        <v>9089.743965147669</v>
      </c>
      <c r="DQ104" s="95">
        <f>'Rent Roll'!$G$13*IF(DQ97=0,IF('Rent Roll'!$N$13="NNN",'Rent Roll'!$F$13*DQ$15,IF('Rent Roll'!$N$13="NNN capped",'Rent Roll'!$F$13*(DQ$12+DQ$13)+MIN('Rent Roll'!$F$13*DQ$14,'Rent Roll'!$O$13*(1+Assumptions!$C$64)^(DQ$8-'Rent Roll'!$P$13)*'Rent Roll'!$E$13/12),0)),IF(AND(DQ97&lt;=3,DQ98&gt;=0),'Rent Roll'!$F$13*DQ$15,0))</f>
        <v>9089.743965147669</v>
      </c>
      <c r="DR104" s="95">
        <f>'Rent Roll'!$G$13*IF(DR97=0,IF('Rent Roll'!$N$13="NNN",'Rent Roll'!$F$13*DR$15,IF('Rent Roll'!$N$13="NNN capped",'Rent Roll'!$F$13*(DR$12+DR$13)+MIN('Rent Roll'!$F$13*DR$14,'Rent Roll'!$O$13*(1+Assumptions!$C$64)^(DR$8-'Rent Roll'!$P$13)*'Rent Roll'!$E$13/12),0)),IF(AND(DR97&lt;=3,DR98&gt;=0),'Rent Roll'!$F$13*DR$15,0))</f>
        <v>9089.743965147669</v>
      </c>
      <c r="DS104" s="95">
        <f>'Rent Roll'!$G$13*IF(DS97=0,IF('Rent Roll'!$N$13="NNN",'Rent Roll'!$F$13*DS$15,IF('Rent Roll'!$N$13="NNN capped",'Rent Roll'!$F$13*(DS$12+DS$13)+MIN('Rent Roll'!$F$13*DS$14,'Rent Roll'!$O$13*(1+Assumptions!$C$64)^(DS$8-'Rent Roll'!$P$13)*'Rent Roll'!$E$13/12),0)),IF(AND(DS97&lt;=3,DS98&gt;=0),'Rent Roll'!$F$13*DS$15,0))</f>
        <v>9089.743965147669</v>
      </c>
      <c r="DT104" s="95">
        <f>'Rent Roll'!$G$13*IF(DT97=0,IF('Rent Roll'!$N$13="NNN",'Rent Roll'!$F$13*DT$15,IF('Rent Roll'!$N$13="NNN capped",'Rent Roll'!$F$13*(DT$12+DT$13)+MIN('Rent Roll'!$F$13*DT$14,'Rent Roll'!$O$13*(1+Assumptions!$C$64)^(DT$8-'Rent Roll'!$P$13)*'Rent Roll'!$E$13/12),0)),IF(AND(DT97&lt;=3,DT98&gt;=0),'Rent Roll'!$F$13*DT$15,0))</f>
        <v>9089.743965147669</v>
      </c>
      <c r="DU104" s="95">
        <f>'Rent Roll'!$G$13*IF(DU97=0,IF('Rent Roll'!$N$13="NNN",'Rent Roll'!$F$13*DU$15,IF('Rent Roll'!$N$13="NNN capped",'Rent Roll'!$F$13*(DU$12+DU$13)+MIN('Rent Roll'!$F$13*DU$14,'Rent Roll'!$O$13*(1+Assumptions!$C$64)^(DU$8-'Rent Roll'!$P$13)*'Rent Roll'!$E$13/12),0)),IF(AND(DU97&lt;=3,DU98&gt;=0),'Rent Roll'!$F$13*DU$15,0))</f>
        <v>9089.743965147669</v>
      </c>
      <c r="DV104" s="95">
        <f>'Rent Roll'!$G$13*IF(DV97=0,IF('Rent Roll'!$N$13="NNN",'Rent Roll'!$F$13*DV$15,IF('Rent Roll'!$N$13="NNN capped",'Rent Roll'!$F$13*(DV$12+DV$13)+MIN('Rent Roll'!$F$13*DV$14,'Rent Roll'!$O$13*(1+Assumptions!$C$64)^(DV$8-'Rent Roll'!$P$13)*'Rent Roll'!$E$13/12),0)),IF(AND(DV97&lt;=3,DV98&gt;=0),'Rent Roll'!$F$13*DV$15,0))</f>
        <v>9089.743965147669</v>
      </c>
      <c r="DW104" s="95">
        <f>'Rent Roll'!$G$13*IF(DW97=0,IF('Rent Roll'!$N$13="NNN",'Rent Roll'!$F$13*DW$15,IF('Rent Roll'!$N$13="NNN capped",'Rent Roll'!$F$13*(DW$12+DW$13)+MIN('Rent Roll'!$F$13*DW$14,'Rent Roll'!$O$13*(1+Assumptions!$C$64)^(DW$8-'Rent Roll'!$P$13)*'Rent Roll'!$E$13/12),0)),IF(AND(DW97&lt;=3,DW98&gt;=0),'Rent Roll'!$F$13*DW$15,0))</f>
        <v>9089.743965147669</v>
      </c>
      <c r="DX104" s="95">
        <f>'Rent Roll'!$G$13*IF(DX97=0,IF('Rent Roll'!$N$13="NNN",'Rent Roll'!$F$13*DX$15,IF('Rent Roll'!$N$13="NNN capped",'Rent Roll'!$F$13*(DX$12+DX$13)+MIN('Rent Roll'!$F$13*DX$14,'Rent Roll'!$O$13*(1+Assumptions!$C$64)^(DX$8-'Rent Roll'!$P$13)*'Rent Roll'!$E$13/12),0)),IF(AND(DX97&lt;=3,DX98&gt;=0),'Rent Roll'!$F$13*DX$15,0))</f>
        <v>9300.083628347893</v>
      </c>
      <c r="DY104" s="95">
        <f>'Rent Roll'!$G$13*IF(DY97=0,IF('Rent Roll'!$N$13="NNN",'Rent Roll'!$F$13*DY$15,IF('Rent Roll'!$N$13="NNN capped",'Rent Roll'!$F$13*(DY$12+DY$13)+MIN('Rent Roll'!$F$13*DY$14,'Rent Roll'!$O$13*(1+Assumptions!$C$64)^(DY$8-'Rent Roll'!$P$13)*'Rent Roll'!$E$13/12),0)),IF(AND(DY97&lt;=3,DY98&gt;=0),'Rent Roll'!$F$13*DY$15,0))</f>
        <v>9300.083628347893</v>
      </c>
      <c r="DZ104" s="95">
        <f>'Rent Roll'!$G$13*IF(DZ97=0,IF('Rent Roll'!$N$13="NNN",'Rent Roll'!$F$13*DZ$15,IF('Rent Roll'!$N$13="NNN capped",'Rent Roll'!$F$13*(DZ$12+DZ$13)+MIN('Rent Roll'!$F$13*DZ$14,'Rent Roll'!$O$13*(1+Assumptions!$C$64)^(DZ$8-'Rent Roll'!$P$13)*'Rent Roll'!$E$13/12),0)),IF(AND(DZ97&lt;=3,DZ98&gt;=0),'Rent Roll'!$F$13*DZ$15,0))</f>
        <v>9300.083628347893</v>
      </c>
      <c r="EA104" s="95">
        <f>'Rent Roll'!$G$13*IF(EA97=0,IF('Rent Roll'!$N$13="NNN",'Rent Roll'!$F$13*EA$15,IF('Rent Roll'!$N$13="NNN capped",'Rent Roll'!$F$13*(EA$12+EA$13)+MIN('Rent Roll'!$F$13*EA$14,'Rent Roll'!$O$13*(1+Assumptions!$C$64)^(EA$8-'Rent Roll'!$P$13)*'Rent Roll'!$E$13/12),0)),IF(AND(EA97&lt;=3,EA98&gt;=0),'Rent Roll'!$F$13*EA$15,0))</f>
        <v>9300.083628347893</v>
      </c>
      <c r="EB104" s="95">
        <f>'Rent Roll'!$G$13*IF(EB97=0,IF('Rent Roll'!$N$13="NNN",'Rent Roll'!$F$13*EB$15,IF('Rent Roll'!$N$13="NNN capped",'Rent Roll'!$F$13*(EB$12+EB$13)+MIN('Rent Roll'!$F$13*EB$14,'Rent Roll'!$O$13*(1+Assumptions!$C$64)^(EB$8-'Rent Roll'!$P$13)*'Rent Roll'!$E$13/12),0)),IF(AND(EB97&lt;=3,EB98&gt;=0),'Rent Roll'!$F$13*EB$15,0))</f>
        <v>9300.083628347893</v>
      </c>
      <c r="EC104" s="95">
        <f>'Rent Roll'!$G$13*IF(EC97=0,IF('Rent Roll'!$N$13="NNN",'Rent Roll'!$F$13*EC$15,IF('Rent Roll'!$N$13="NNN capped",'Rent Roll'!$F$13*(EC$12+EC$13)+MIN('Rent Roll'!$F$13*EC$14,'Rent Roll'!$O$13*(1+Assumptions!$C$64)^(EC$8-'Rent Roll'!$P$13)*'Rent Roll'!$E$13/12),0)),IF(AND(EC97&lt;=3,EC98&gt;=0),'Rent Roll'!$F$13*EC$15,0))</f>
        <v>9300.083628347893</v>
      </c>
      <c r="ED104" s="95">
        <f>'Rent Roll'!$G$13*IF(ED97=0,IF('Rent Roll'!$N$13="NNN",'Rent Roll'!$F$13*ED$15,IF('Rent Roll'!$N$13="NNN capped",'Rent Roll'!$F$13*(ED$12+ED$13)+MIN('Rent Roll'!$F$13*ED$14,'Rent Roll'!$O$13*(1+Assumptions!$C$64)^(ED$8-'Rent Roll'!$P$13)*'Rent Roll'!$E$13/12),0)),IF(AND(ED97&lt;=3,ED98&gt;=0),'Rent Roll'!$F$13*ED$15,0))</f>
        <v>9300.083628347893</v>
      </c>
      <c r="EE104" s="95">
        <f>'Rent Roll'!$G$13*IF(EE97=0,IF('Rent Roll'!$N$13="NNN",'Rent Roll'!$F$13*EE$15,IF('Rent Roll'!$N$13="NNN capped",'Rent Roll'!$F$13*(EE$12+EE$13)+MIN('Rent Roll'!$F$13*EE$14,'Rent Roll'!$O$13*(1+Assumptions!$C$64)^(EE$8-'Rent Roll'!$P$13)*'Rent Roll'!$E$13/12),0)),IF(AND(EE97&lt;=3,EE98&gt;=0),'Rent Roll'!$F$13*EE$15,0))</f>
        <v>9300.083628347893</v>
      </c>
      <c r="EF104" s="95">
        <f>'Rent Roll'!$G$13*IF(EF97=0,IF('Rent Roll'!$N$13="NNN",'Rent Roll'!$F$13*EF$15,IF('Rent Roll'!$N$13="NNN capped",'Rent Roll'!$F$13*(EF$12+EF$13)+MIN('Rent Roll'!$F$13*EF$14,'Rent Roll'!$O$13*(1+Assumptions!$C$64)^(EF$8-'Rent Roll'!$P$13)*'Rent Roll'!$E$13/12),0)),IF(AND(EF97&lt;=3,EF98&gt;=0),'Rent Roll'!$F$13*EF$15,0))</f>
        <v>9300.083628347893</v>
      </c>
      <c r="EG104" s="95">
        <f>'Rent Roll'!$G$13*IF(EG97=0,IF('Rent Roll'!$N$13="NNN",'Rent Roll'!$F$13*EG$15,IF('Rent Roll'!$N$13="NNN capped",'Rent Roll'!$F$13*(EG$12+EG$13)+MIN('Rent Roll'!$F$13*EG$14,'Rent Roll'!$O$13*(1+Assumptions!$C$64)^(EG$8-'Rent Roll'!$P$13)*'Rent Roll'!$E$13/12),0)),IF(AND(EG97&lt;=3,EG98&gt;=0),'Rent Roll'!$F$13*EG$15,0))</f>
        <v>9300.083628347893</v>
      </c>
      <c r="EH104" s="95">
        <f>'Rent Roll'!$G$13*IF(EH97=0,IF('Rent Roll'!$N$13="NNN",'Rent Roll'!$F$13*EH$15,IF('Rent Roll'!$N$13="NNN capped",'Rent Roll'!$F$13*(EH$12+EH$13)+MIN('Rent Roll'!$F$13*EH$14,'Rent Roll'!$O$13*(1+Assumptions!$C$64)^(EH$8-'Rent Roll'!$P$13)*'Rent Roll'!$E$13/12),0)),IF(AND(EH97&lt;=3,EH98&gt;=0),'Rent Roll'!$F$13*EH$15,0))</f>
        <v>9300.083628347893</v>
      </c>
      <c r="EI104" s="95">
        <f>'Rent Roll'!$G$13*IF(EI97=0,IF('Rent Roll'!$N$13="NNN",'Rent Roll'!$F$13*EI$15,IF('Rent Roll'!$N$13="NNN capped",'Rent Roll'!$F$13*(EI$12+EI$13)+MIN('Rent Roll'!$F$13*EI$14,'Rent Roll'!$O$13*(1+Assumptions!$C$64)^(EI$8-'Rent Roll'!$P$13)*'Rent Roll'!$E$13/12),0)),IF(AND(EI97&lt;=3,EI98&gt;=0),'Rent Roll'!$F$13*EI$15,0))</f>
        <v>9300.083628347893</v>
      </c>
    </row>
    <row r="105">
      <c r="B105" t="s" s="23">
        <v>397</v>
      </c>
      <c r="C105" t="s" s="118">
        <v>19</v>
      </c>
      <c r="D105" t="s" s="118">
        <v>435</v>
      </c>
      <c r="H105" s="95">
        <f>IF(AND(H97&gt;=1,H97&lt;=3,H98=0),-CHOOSE(H97,Rollover!$R$13,Rollover!$AE$13,Rollover!$AR$13),0)</f>
        <v>0</v>
      </c>
      <c r="I105" s="95">
        <f>IF(AND(I97&gt;=1,I97&lt;=3,I98=0),-CHOOSE(I97,Rollover!$R$13,Rollover!$AE$13,Rollover!$AR$13),0)</f>
        <v>0</v>
      </c>
      <c r="J105" s="95">
        <f>IF(AND(J97&gt;=1,J97&lt;=3,J98=0),-CHOOSE(J97,Rollover!$R$13,Rollover!$AE$13,Rollover!$AR$13),0)</f>
        <v>0</v>
      </c>
      <c r="K105" s="95">
        <f>IF(AND(K97&gt;=1,K97&lt;=3,K98=0),-CHOOSE(K97,Rollover!$R$13,Rollover!$AE$13,Rollover!$AR$13),0)</f>
        <v>0</v>
      </c>
      <c r="L105" s="95">
        <f>IF(AND(L97&gt;=1,L97&lt;=3,L98=0),-CHOOSE(L97,Rollover!$R$13,Rollover!$AE$13,Rollover!$AR$13),0)</f>
        <v>0</v>
      </c>
      <c r="M105" s="95">
        <f>IF(AND(M97&gt;=1,M97&lt;=3,M98=0),-CHOOSE(M97,Rollover!$R$13,Rollover!$AE$13,Rollover!$AR$13),0)</f>
        <v>0</v>
      </c>
      <c r="N105" s="95">
        <f>IF(AND(N97&gt;=1,N97&lt;=3,N98=0),-CHOOSE(N97,Rollover!$R$13,Rollover!$AE$13,Rollover!$AR$13),0)</f>
        <v>0</v>
      </c>
      <c r="O105" s="95">
        <f>IF(AND(O97&gt;=1,O97&lt;=3,O98=0),-CHOOSE(O97,Rollover!$R$13,Rollover!$AE$13,Rollover!$AR$13),0)</f>
        <v>0</v>
      </c>
      <c r="P105" s="95">
        <f>IF(AND(P97&gt;=1,P97&lt;=3,P98=0),-CHOOSE(P97,Rollover!$R$13,Rollover!$AE$13,Rollover!$AR$13),0)</f>
        <v>0</v>
      </c>
      <c r="Q105" s="95">
        <f>IF(AND(Q97&gt;=1,Q97&lt;=3,Q98=0),-CHOOSE(Q97,Rollover!$R$13,Rollover!$AE$13,Rollover!$AR$13),0)</f>
        <v>0</v>
      </c>
      <c r="R105" s="95">
        <f>IF(AND(R97&gt;=1,R97&lt;=3,R98=0),-CHOOSE(R97,Rollover!$R$13,Rollover!$AE$13,Rollover!$AR$13),0)</f>
        <v>0</v>
      </c>
      <c r="S105" s="95">
        <f>IF(AND(S97&gt;=1,S97&lt;=3,S98=0),-CHOOSE(S97,Rollover!$R$13,Rollover!$AE$13,Rollover!$AR$13),0)</f>
        <v>0</v>
      </c>
      <c r="T105" s="95">
        <f>IF(AND(T97&gt;=1,T97&lt;=3,T98=0),-CHOOSE(T97,Rollover!$R$13,Rollover!$AE$13,Rollover!$AR$13),0)</f>
        <v>0</v>
      </c>
      <c r="U105" s="95">
        <f>IF(AND(U97&gt;=1,U97&lt;=3,U98=0),-CHOOSE(U97,Rollover!$R$13,Rollover!$AE$13,Rollover!$AR$13),0)</f>
        <v>0</v>
      </c>
      <c r="V105" s="95">
        <f>IF(AND(V97&gt;=1,V97&lt;=3,V98=0),-CHOOSE(V97,Rollover!$R$13,Rollover!$AE$13,Rollover!$AR$13),0)</f>
        <v>0</v>
      </c>
      <c r="W105" s="95">
        <f>IF(AND(W97&gt;=1,W97&lt;=3,W98=0),-CHOOSE(W97,Rollover!$R$13,Rollover!$AE$13,Rollover!$AR$13),0)</f>
        <v>0</v>
      </c>
      <c r="X105" s="95">
        <f>IF(AND(X97&gt;=1,X97&lt;=3,X98=0),-CHOOSE(X97,Rollover!$R$13,Rollover!$AE$13,Rollover!$AR$13),0)</f>
        <v>0</v>
      </c>
      <c r="Y105" s="95">
        <f>IF(AND(Y97&gt;=1,Y97&lt;=3,Y98=0),-CHOOSE(Y97,Rollover!$R$13,Rollover!$AE$13,Rollover!$AR$13),0)</f>
        <v>0</v>
      </c>
      <c r="Z105" s="95">
        <f>IF(AND(Z97&gt;=1,Z97&lt;=3,Z98=0),-CHOOSE(Z97,Rollover!$R$13,Rollover!$AE$13,Rollover!$AR$13),0)</f>
        <v>0</v>
      </c>
      <c r="AA105" s="95">
        <f>IF(AND(AA97&gt;=1,AA97&lt;=3,AA98=0),-CHOOSE(AA97,Rollover!$R$13,Rollover!$AE$13,Rollover!$AR$13),0)</f>
        <v>0</v>
      </c>
      <c r="AB105" s="95">
        <f>IF(AND(AB97&gt;=1,AB97&lt;=3,AB98=0),-CHOOSE(AB97,Rollover!$R$13,Rollover!$AE$13,Rollover!$AR$13),0)</f>
        <v>0</v>
      </c>
      <c r="AC105" s="95">
        <f>IF(AND(AC97&gt;=1,AC97&lt;=3,AC98=0),-CHOOSE(AC97,Rollover!$R$13,Rollover!$AE$13,Rollover!$AR$13),0)</f>
        <v>0</v>
      </c>
      <c r="AD105" s="95">
        <f>IF(AND(AD97&gt;=1,AD97&lt;=3,AD98=0),-CHOOSE(AD97,Rollover!$R$13,Rollover!$AE$13,Rollover!$AR$13),0)</f>
        <v>0</v>
      </c>
      <c r="AE105" s="95">
        <f>IF(AND(AE97&gt;=1,AE97&lt;=3,AE98=0),-CHOOSE(AE97,Rollover!$R$13,Rollover!$AE$13,Rollover!$AR$13),0)</f>
        <v>0</v>
      </c>
      <c r="AF105" s="95">
        <f>IF(AND(AF97&gt;=1,AF97&lt;=3,AF98=0),-CHOOSE(AF97,Rollover!$R$13,Rollover!$AE$13,Rollover!$AR$13),0)</f>
        <v>-17568.504000000004</v>
      </c>
      <c r="AG105" s="95">
        <f>IF(AND(AG97&gt;=1,AG97&lt;=3,AG98=0),-CHOOSE(AG97,Rollover!$R$13,Rollover!$AE$13,Rollover!$AR$13),0)</f>
        <v>0</v>
      </c>
      <c r="AH105" s="95">
        <f>IF(AND(AH97&gt;=1,AH97&lt;=3,AH98=0),-CHOOSE(AH97,Rollover!$R$13,Rollover!$AE$13,Rollover!$AR$13),0)</f>
        <v>0</v>
      </c>
      <c r="AI105" s="95">
        <f>IF(AND(AI97&gt;=1,AI97&lt;=3,AI98=0),-CHOOSE(AI97,Rollover!$R$13,Rollover!$AE$13,Rollover!$AR$13),0)</f>
        <v>0</v>
      </c>
      <c r="AJ105" s="95">
        <f>IF(AND(AJ97&gt;=1,AJ97&lt;=3,AJ98=0),-CHOOSE(AJ97,Rollover!$R$13,Rollover!$AE$13,Rollover!$AR$13),0)</f>
        <v>0</v>
      </c>
      <c r="AK105" s="95">
        <f>IF(AND(AK97&gt;=1,AK97&lt;=3,AK98=0),-CHOOSE(AK97,Rollover!$R$13,Rollover!$AE$13,Rollover!$AR$13),0)</f>
        <v>0</v>
      </c>
      <c r="AL105" s="95">
        <f>IF(AND(AL97&gt;=1,AL97&lt;=3,AL98=0),-CHOOSE(AL97,Rollover!$R$13,Rollover!$AE$13,Rollover!$AR$13),0)</f>
        <v>0</v>
      </c>
      <c r="AM105" s="95">
        <f>IF(AND(AM97&gt;=1,AM97&lt;=3,AM98=0),-CHOOSE(AM97,Rollover!$R$13,Rollover!$AE$13,Rollover!$AR$13),0)</f>
        <v>0</v>
      </c>
      <c r="AN105" s="95">
        <f>IF(AND(AN97&gt;=1,AN97&lt;=3,AN98=0),-CHOOSE(AN97,Rollover!$R$13,Rollover!$AE$13,Rollover!$AR$13),0)</f>
        <v>0</v>
      </c>
      <c r="AO105" s="95">
        <f>IF(AND(AO97&gt;=1,AO97&lt;=3,AO98=0),-CHOOSE(AO97,Rollover!$R$13,Rollover!$AE$13,Rollover!$AR$13),0)</f>
        <v>0</v>
      </c>
      <c r="AP105" s="95">
        <f>IF(AND(AP97&gt;=1,AP97&lt;=3,AP98=0),-CHOOSE(AP97,Rollover!$R$13,Rollover!$AE$13,Rollover!$AR$13),0)</f>
        <v>0</v>
      </c>
      <c r="AQ105" s="95">
        <f>IF(AND(AQ97&gt;=1,AQ97&lt;=3,AQ98=0),-CHOOSE(AQ97,Rollover!$R$13,Rollover!$AE$13,Rollover!$AR$13),0)</f>
        <v>0</v>
      </c>
      <c r="AR105" s="95">
        <f>IF(AND(AR97&gt;=1,AR97&lt;=3,AR98=0),-CHOOSE(AR97,Rollover!$R$13,Rollover!$AE$13,Rollover!$AR$13),0)</f>
        <v>0</v>
      </c>
      <c r="AS105" s="95">
        <f>IF(AND(AS97&gt;=1,AS97&lt;=3,AS98=0),-CHOOSE(AS97,Rollover!$R$13,Rollover!$AE$13,Rollover!$AR$13),0)</f>
        <v>0</v>
      </c>
      <c r="AT105" s="95">
        <f>IF(AND(AT97&gt;=1,AT97&lt;=3,AT98=0),-CHOOSE(AT97,Rollover!$R$13,Rollover!$AE$13,Rollover!$AR$13),0)</f>
        <v>0</v>
      </c>
      <c r="AU105" s="95">
        <f>IF(AND(AU97&gt;=1,AU97&lt;=3,AU98=0),-CHOOSE(AU97,Rollover!$R$13,Rollover!$AE$13,Rollover!$AR$13),0)</f>
        <v>0</v>
      </c>
      <c r="AV105" s="95">
        <f>IF(AND(AV97&gt;=1,AV97&lt;=3,AV98=0),-CHOOSE(AV97,Rollover!$R$13,Rollover!$AE$13,Rollover!$AR$13),0)</f>
        <v>0</v>
      </c>
      <c r="AW105" s="95">
        <f>IF(AND(AW97&gt;=1,AW97&lt;=3,AW98=0),-CHOOSE(AW97,Rollover!$R$13,Rollover!$AE$13,Rollover!$AR$13),0)</f>
        <v>0</v>
      </c>
      <c r="AX105" s="95">
        <f>IF(AND(AX97&gt;=1,AX97&lt;=3,AX98=0),-CHOOSE(AX97,Rollover!$R$13,Rollover!$AE$13,Rollover!$AR$13),0)</f>
        <v>0</v>
      </c>
      <c r="AY105" s="95">
        <f>IF(AND(AY97&gt;=1,AY97&lt;=3,AY98=0),-CHOOSE(AY97,Rollover!$R$13,Rollover!$AE$13,Rollover!$AR$13),0)</f>
        <v>0</v>
      </c>
      <c r="AZ105" s="95">
        <f>IF(AND(AZ97&gt;=1,AZ97&lt;=3,AZ98=0),-CHOOSE(AZ97,Rollover!$R$13,Rollover!$AE$13,Rollover!$AR$13),0)</f>
        <v>0</v>
      </c>
      <c r="BA105" s="95">
        <f>IF(AND(BA97&gt;=1,BA97&lt;=3,BA98=0),-CHOOSE(BA97,Rollover!$R$13,Rollover!$AE$13,Rollover!$AR$13),0)</f>
        <v>0</v>
      </c>
      <c r="BB105" s="95">
        <f>IF(AND(BB97&gt;=1,BB97&lt;=3,BB98=0),-CHOOSE(BB97,Rollover!$R$13,Rollover!$AE$13,Rollover!$AR$13),0)</f>
        <v>0</v>
      </c>
      <c r="BC105" s="95">
        <f>IF(AND(BC97&gt;=1,BC97&lt;=3,BC98=0),-CHOOSE(BC97,Rollover!$R$13,Rollover!$AE$13,Rollover!$AR$13),0)</f>
        <v>0</v>
      </c>
      <c r="BD105" s="95">
        <f>IF(AND(BD97&gt;=1,BD97&lt;=3,BD98=0),-CHOOSE(BD97,Rollover!$R$13,Rollover!$AE$13,Rollover!$AR$13),0)</f>
        <v>0</v>
      </c>
      <c r="BE105" s="95">
        <f>IF(AND(BE97&gt;=1,BE97&lt;=3,BE98=0),-CHOOSE(BE97,Rollover!$R$13,Rollover!$AE$13,Rollover!$AR$13),0)</f>
        <v>0</v>
      </c>
      <c r="BF105" s="95">
        <f>IF(AND(BF97&gt;=1,BF97&lt;=3,BF98=0),-CHOOSE(BF97,Rollover!$R$13,Rollover!$AE$13,Rollover!$AR$13),0)</f>
        <v>0</v>
      </c>
      <c r="BG105" s="95">
        <f>IF(AND(BG97&gt;=1,BG97&lt;=3,BG98=0),-CHOOSE(BG97,Rollover!$R$13,Rollover!$AE$13,Rollover!$AR$13),0)</f>
        <v>0</v>
      </c>
      <c r="BH105" s="95">
        <f>IF(AND(BH97&gt;=1,BH97&lt;=3,BH98=0),-CHOOSE(BH97,Rollover!$R$13,Rollover!$AE$13,Rollover!$AR$13),0)</f>
        <v>0</v>
      </c>
      <c r="BI105" s="95">
        <f>IF(AND(BI97&gt;=1,BI97&lt;=3,BI98=0),-CHOOSE(BI97,Rollover!$R$13,Rollover!$AE$13,Rollover!$AR$13),0)</f>
        <v>0</v>
      </c>
      <c r="BJ105" s="95">
        <f>IF(AND(BJ97&gt;=1,BJ97&lt;=3,BJ98=0),-CHOOSE(BJ97,Rollover!$R$13,Rollover!$AE$13,Rollover!$AR$13),0)</f>
        <v>0</v>
      </c>
      <c r="BK105" s="95">
        <f>IF(AND(BK97&gt;=1,BK97&lt;=3,BK98=0),-CHOOSE(BK97,Rollover!$R$13,Rollover!$AE$13,Rollover!$AR$13),0)</f>
        <v>0</v>
      </c>
      <c r="BL105" s="95">
        <f>IF(AND(BL97&gt;=1,BL97&lt;=3,BL98=0),-CHOOSE(BL97,Rollover!$R$13,Rollover!$AE$13,Rollover!$AR$13),0)</f>
        <v>0</v>
      </c>
      <c r="BM105" s="95">
        <f>IF(AND(BM97&gt;=1,BM97&lt;=3,BM98=0),-CHOOSE(BM97,Rollover!$R$13,Rollover!$AE$13,Rollover!$AR$13),0)</f>
        <v>0</v>
      </c>
      <c r="BN105" s="95">
        <f>IF(AND(BN97&gt;=1,BN97&lt;=3,BN98=0),-CHOOSE(BN97,Rollover!$R$13,Rollover!$AE$13,Rollover!$AR$13),0)</f>
        <v>0</v>
      </c>
      <c r="BO105" s="95">
        <f>IF(AND(BO97&gt;=1,BO97&lt;=3,BO98=0),-CHOOSE(BO97,Rollover!$R$13,Rollover!$AE$13,Rollover!$AR$13),0)</f>
        <v>0</v>
      </c>
      <c r="BP105" s="95">
        <f>IF(AND(BP97&gt;=1,BP97&lt;=3,BP98=0),-CHOOSE(BP97,Rollover!$R$13,Rollover!$AE$13,Rollover!$AR$13),0)</f>
        <v>0</v>
      </c>
      <c r="BQ105" s="95">
        <f>IF(AND(BQ97&gt;=1,BQ97&lt;=3,BQ98=0),-CHOOSE(BQ97,Rollover!$R$13,Rollover!$AE$13,Rollover!$AR$13),0)</f>
        <v>0</v>
      </c>
      <c r="BR105" s="95">
        <f>IF(AND(BR97&gt;=1,BR97&lt;=3,BR98=0),-CHOOSE(BR97,Rollover!$R$13,Rollover!$AE$13,Rollover!$AR$13),0)</f>
        <v>0</v>
      </c>
      <c r="BS105" s="95">
        <f>IF(AND(BS97&gt;=1,BS97&lt;=3,BS98=0),-CHOOSE(BS97,Rollover!$R$13,Rollover!$AE$13,Rollover!$AR$13),0)</f>
        <v>0</v>
      </c>
      <c r="BT105" s="95">
        <f>IF(AND(BT97&gt;=1,BT97&lt;=3,BT98=0),-CHOOSE(BT97,Rollover!$R$13,Rollover!$AE$13,Rollover!$AR$13),0)</f>
        <v>0</v>
      </c>
      <c r="BU105" s="95">
        <f>IF(AND(BU97&gt;=1,BU97&lt;=3,BU98=0),-CHOOSE(BU97,Rollover!$R$13,Rollover!$AE$13,Rollover!$AR$13),0)</f>
        <v>0</v>
      </c>
      <c r="BV105" s="95">
        <f>IF(AND(BV97&gt;=1,BV97&lt;=3,BV98=0),-CHOOSE(BV97,Rollover!$R$13,Rollover!$AE$13,Rollover!$AR$13),0)</f>
        <v>0</v>
      </c>
      <c r="BW105" s="95">
        <f>IF(AND(BW97&gt;=1,BW97&lt;=3,BW98=0),-CHOOSE(BW97,Rollover!$R$13,Rollover!$AE$13,Rollover!$AR$13),0)</f>
        <v>0</v>
      </c>
      <c r="BX105" s="95">
        <f>IF(AND(BX97&gt;=1,BX97&lt;=3,BX98=0),-CHOOSE(BX97,Rollover!$R$13,Rollover!$AE$13,Rollover!$AR$13),0)</f>
        <v>0</v>
      </c>
      <c r="BY105" s="95">
        <f>IF(AND(BY97&gt;=1,BY97&lt;=3,BY98=0),-CHOOSE(BY97,Rollover!$R$13,Rollover!$AE$13,Rollover!$AR$13),0)</f>
        <v>0</v>
      </c>
      <c r="BZ105" s="95">
        <f>IF(AND(BZ97&gt;=1,BZ97&lt;=3,BZ98=0),-CHOOSE(BZ97,Rollover!$R$13,Rollover!$AE$13,Rollover!$AR$13),0)</f>
        <v>0</v>
      </c>
      <c r="CA105" s="95">
        <f>IF(AND(CA97&gt;=1,CA97&lt;=3,CA98=0),-CHOOSE(CA97,Rollover!$R$13,Rollover!$AE$13,Rollover!$AR$13),0)</f>
        <v>0</v>
      </c>
      <c r="CB105" s="95">
        <f>IF(AND(CB97&gt;=1,CB97&lt;=3,CB98=0),-CHOOSE(CB97,Rollover!$R$13,Rollover!$AE$13,Rollover!$AR$13),0)</f>
        <v>0</v>
      </c>
      <c r="CC105" s="95">
        <f>IF(AND(CC97&gt;=1,CC97&lt;=3,CC98=0),-CHOOSE(CC97,Rollover!$R$13,Rollover!$AE$13,Rollover!$AR$13),0)</f>
        <v>0</v>
      </c>
      <c r="CD105" s="95">
        <f>IF(AND(CD97&gt;=1,CD97&lt;=3,CD98=0),-CHOOSE(CD97,Rollover!$R$13,Rollover!$AE$13,Rollover!$AR$13),0)</f>
        <v>0</v>
      </c>
      <c r="CE105" s="95">
        <f>IF(AND(CE97&gt;=1,CE97&lt;=3,CE98=0),-CHOOSE(CE97,Rollover!$R$13,Rollover!$AE$13,Rollover!$AR$13),0)</f>
        <v>0</v>
      </c>
      <c r="CF105" s="95">
        <f>IF(AND(CF97&gt;=1,CF97&lt;=3,CF98=0),-CHOOSE(CF97,Rollover!$R$13,Rollover!$AE$13,Rollover!$AR$13),0)</f>
        <v>0</v>
      </c>
      <c r="CG105" s="95">
        <f>IF(AND(CG97&gt;=1,CG97&lt;=3,CG98=0),-CHOOSE(CG97,Rollover!$R$13,Rollover!$AE$13,Rollover!$AR$13),0)</f>
        <v>0</v>
      </c>
      <c r="CH105" s="95">
        <f>IF(AND(CH97&gt;=1,CH97&lt;=3,CH98=0),-CHOOSE(CH97,Rollover!$R$13,Rollover!$AE$13,Rollover!$AR$13),0)</f>
        <v>0</v>
      </c>
      <c r="CI105" s="95">
        <f>IF(AND(CI97&gt;=1,CI97&lt;=3,CI98=0),-CHOOSE(CI97,Rollover!$R$13,Rollover!$AE$13,Rollover!$AR$13),0)</f>
        <v>0</v>
      </c>
      <c r="CJ105" s="95">
        <f>IF(AND(CJ97&gt;=1,CJ97&lt;=3,CJ98=0),-CHOOSE(CJ97,Rollover!$R$13,Rollover!$AE$13,Rollover!$AR$13),0)</f>
        <v>0</v>
      </c>
      <c r="CK105" s="95">
        <f>IF(AND(CK97&gt;=1,CK97&lt;=3,CK98=0),-CHOOSE(CK97,Rollover!$R$13,Rollover!$AE$13,Rollover!$AR$13),0)</f>
        <v>0</v>
      </c>
      <c r="CL105" s="95">
        <f>IF(AND(CL97&gt;=1,CL97&lt;=3,CL98=0),-CHOOSE(CL97,Rollover!$R$13,Rollover!$AE$13,Rollover!$AR$13),0)</f>
        <v>0</v>
      </c>
      <c r="CM105" s="95">
        <f>IF(AND(CM97&gt;=1,CM97&lt;=3,CM98=0),-CHOOSE(CM97,Rollover!$R$13,Rollover!$AE$13,Rollover!$AR$13),0)</f>
        <v>0</v>
      </c>
      <c r="CN105" s="95">
        <f>IF(AND(CN97&gt;=1,CN97&lt;=3,CN98=0),-CHOOSE(CN97,Rollover!$R$13,Rollover!$AE$13,Rollover!$AR$13),0)</f>
        <v>0</v>
      </c>
      <c r="CO105" s="95">
        <f>IF(AND(CO97&gt;=1,CO97&lt;=3,CO98=0),-CHOOSE(CO97,Rollover!$R$13,Rollover!$AE$13,Rollover!$AR$13),0)</f>
        <v>0</v>
      </c>
      <c r="CP105" s="95">
        <f>IF(AND(CP97&gt;=1,CP97&lt;=3,CP98=0),-CHOOSE(CP97,Rollover!$R$13,Rollover!$AE$13,Rollover!$AR$13),0)</f>
        <v>-44127.87429144434</v>
      </c>
      <c r="CQ105" s="95">
        <f>IF(AND(CQ97&gt;=1,CQ97&lt;=3,CQ98=0),-CHOOSE(CQ97,Rollover!$R$13,Rollover!$AE$13,Rollover!$AR$13),0)</f>
        <v>0</v>
      </c>
      <c r="CR105" s="95">
        <f>IF(AND(CR97&gt;=1,CR97&lt;=3,CR98=0),-CHOOSE(CR97,Rollover!$R$13,Rollover!$AE$13,Rollover!$AR$13),0)</f>
        <v>0</v>
      </c>
      <c r="CS105" s="95">
        <f>IF(AND(CS97&gt;=1,CS97&lt;=3,CS98=0),-CHOOSE(CS97,Rollover!$R$13,Rollover!$AE$13,Rollover!$AR$13),0)</f>
        <v>0</v>
      </c>
      <c r="CT105" s="95">
        <f>IF(AND(CT97&gt;=1,CT97&lt;=3,CT98=0),-CHOOSE(CT97,Rollover!$R$13,Rollover!$AE$13,Rollover!$AR$13),0)</f>
        <v>0</v>
      </c>
      <c r="CU105" s="95">
        <f>IF(AND(CU97&gt;=1,CU97&lt;=3,CU98=0),-CHOOSE(CU97,Rollover!$R$13,Rollover!$AE$13,Rollover!$AR$13),0)</f>
        <v>0</v>
      </c>
      <c r="CV105" s="95">
        <f>IF(AND(CV97&gt;=1,CV97&lt;=3,CV98=0),-CHOOSE(CV97,Rollover!$R$13,Rollover!$AE$13,Rollover!$AR$13),0)</f>
        <v>0</v>
      </c>
      <c r="CW105" s="95">
        <f>IF(AND(CW97&gt;=1,CW97&lt;=3,CW98=0),-CHOOSE(CW97,Rollover!$R$13,Rollover!$AE$13,Rollover!$AR$13),0)</f>
        <v>0</v>
      </c>
      <c r="CX105" s="95">
        <f>IF(AND(CX97&gt;=1,CX97&lt;=3,CX98=0),-CHOOSE(CX97,Rollover!$R$13,Rollover!$AE$13,Rollover!$AR$13),0)</f>
        <v>0</v>
      </c>
      <c r="CY105" s="95">
        <f>IF(AND(CY97&gt;=1,CY97&lt;=3,CY98=0),-CHOOSE(CY97,Rollover!$R$13,Rollover!$AE$13,Rollover!$AR$13),0)</f>
        <v>0</v>
      </c>
      <c r="CZ105" s="95">
        <f>IF(AND(CZ97&gt;=1,CZ97&lt;=3,CZ98=0),-CHOOSE(CZ97,Rollover!$R$13,Rollover!$AE$13,Rollover!$AR$13),0)</f>
        <v>0</v>
      </c>
      <c r="DA105" s="95">
        <f>IF(AND(DA97&gt;=1,DA97&lt;=3,DA98=0),-CHOOSE(DA97,Rollover!$R$13,Rollover!$AE$13,Rollover!$AR$13),0)</f>
        <v>0</v>
      </c>
      <c r="DB105" s="95">
        <f>IF(AND(DB97&gt;=1,DB97&lt;=3,DB98=0),-CHOOSE(DB97,Rollover!$R$13,Rollover!$AE$13,Rollover!$AR$13),0)</f>
        <v>0</v>
      </c>
      <c r="DC105" s="95">
        <f>IF(AND(DC97&gt;=1,DC97&lt;=3,DC98=0),-CHOOSE(DC97,Rollover!$R$13,Rollover!$AE$13,Rollover!$AR$13),0)</f>
        <v>0</v>
      </c>
      <c r="DD105" s="95">
        <f>IF(AND(DD97&gt;=1,DD97&lt;=3,DD98=0),-CHOOSE(DD97,Rollover!$R$13,Rollover!$AE$13,Rollover!$AR$13),0)</f>
        <v>0</v>
      </c>
      <c r="DE105" s="95">
        <f>IF(AND(DE97&gt;=1,DE97&lt;=3,DE98=0),-CHOOSE(DE97,Rollover!$R$13,Rollover!$AE$13,Rollover!$AR$13),0)</f>
        <v>0</v>
      </c>
      <c r="DF105" s="95">
        <f>IF(AND(DF97&gt;=1,DF97&lt;=3,DF98=0),-CHOOSE(DF97,Rollover!$R$13,Rollover!$AE$13,Rollover!$AR$13),0)</f>
        <v>0</v>
      </c>
      <c r="DG105" s="95">
        <f>IF(AND(DG97&gt;=1,DG97&lt;=3,DG98=0),-CHOOSE(DG97,Rollover!$R$13,Rollover!$AE$13,Rollover!$AR$13),0)</f>
        <v>0</v>
      </c>
      <c r="DH105" s="95">
        <f>IF(AND(DH97&gt;=1,DH97&lt;=3,DH98=0),-CHOOSE(DH97,Rollover!$R$13,Rollover!$AE$13,Rollover!$AR$13),0)</f>
        <v>0</v>
      </c>
      <c r="DI105" s="95">
        <f>IF(AND(DI97&gt;=1,DI97&lt;=3,DI98=0),-CHOOSE(DI97,Rollover!$R$13,Rollover!$AE$13,Rollover!$AR$13),0)</f>
        <v>0</v>
      </c>
      <c r="DJ105" s="95">
        <f>IF(AND(DJ97&gt;=1,DJ97&lt;=3,DJ98=0),-CHOOSE(DJ97,Rollover!$R$13,Rollover!$AE$13,Rollover!$AR$13),0)</f>
        <v>0</v>
      </c>
      <c r="DK105" s="95">
        <f>IF(AND(DK97&gt;=1,DK97&lt;=3,DK98=0),-CHOOSE(DK97,Rollover!$R$13,Rollover!$AE$13,Rollover!$AR$13),0)</f>
        <v>0</v>
      </c>
      <c r="DL105" s="95">
        <f>IF(AND(DL97&gt;=1,DL97&lt;=3,DL98=0),-CHOOSE(DL97,Rollover!$R$13,Rollover!$AE$13,Rollover!$AR$13),0)</f>
        <v>0</v>
      </c>
      <c r="DM105" s="95">
        <f>IF(AND(DM97&gt;=1,DM97&lt;=3,DM98=0),-CHOOSE(DM97,Rollover!$R$13,Rollover!$AE$13,Rollover!$AR$13),0)</f>
        <v>0</v>
      </c>
      <c r="DN105" s="95">
        <f>IF(AND(DN97&gt;=1,DN97&lt;=3,DN98=0),-CHOOSE(DN97,Rollover!$R$13,Rollover!$AE$13,Rollover!$AR$13),0)</f>
        <v>0</v>
      </c>
      <c r="DO105" s="95">
        <f>IF(AND(DO97&gt;=1,DO97&lt;=3,DO98=0),-CHOOSE(DO97,Rollover!$R$13,Rollover!$AE$13,Rollover!$AR$13),0)</f>
        <v>0</v>
      </c>
      <c r="DP105" s="95">
        <f>IF(AND(DP97&gt;=1,DP97&lt;=3,DP98=0),-CHOOSE(DP97,Rollover!$R$13,Rollover!$AE$13,Rollover!$AR$13),0)</f>
        <v>0</v>
      </c>
      <c r="DQ105" s="95">
        <f>IF(AND(DQ97&gt;=1,DQ97&lt;=3,DQ98=0),-CHOOSE(DQ97,Rollover!$R$13,Rollover!$AE$13,Rollover!$AR$13),0)</f>
        <v>0</v>
      </c>
      <c r="DR105" s="95">
        <f>IF(AND(DR97&gt;=1,DR97&lt;=3,DR98=0),-CHOOSE(DR97,Rollover!$R$13,Rollover!$AE$13,Rollover!$AR$13),0)</f>
        <v>0</v>
      </c>
      <c r="DS105" s="95">
        <f>IF(AND(DS97&gt;=1,DS97&lt;=3,DS98=0),-CHOOSE(DS97,Rollover!$R$13,Rollover!$AE$13,Rollover!$AR$13),0)</f>
        <v>0</v>
      </c>
      <c r="DT105" s="95">
        <f>IF(AND(DT97&gt;=1,DT97&lt;=3,DT98=0),-CHOOSE(DT97,Rollover!$R$13,Rollover!$AE$13,Rollover!$AR$13),0)</f>
        <v>0</v>
      </c>
      <c r="DU105" s="95">
        <f>IF(AND(DU97&gt;=1,DU97&lt;=3,DU98=0),-CHOOSE(DU97,Rollover!$R$13,Rollover!$AE$13,Rollover!$AR$13),0)</f>
        <v>0</v>
      </c>
      <c r="DV105" s="95">
        <f>IF(AND(DV97&gt;=1,DV97&lt;=3,DV98=0),-CHOOSE(DV97,Rollover!$R$13,Rollover!$AE$13,Rollover!$AR$13),0)</f>
        <v>0</v>
      </c>
      <c r="DW105" s="95">
        <f>IF(AND(DW97&gt;=1,DW97&lt;=3,DW98=0),-CHOOSE(DW97,Rollover!$R$13,Rollover!$AE$13,Rollover!$AR$13),0)</f>
        <v>0</v>
      </c>
      <c r="DX105" s="95">
        <f>IF(AND(DX97&gt;=1,DX97&lt;=3,DX98=0),-CHOOSE(DX97,Rollover!$R$13,Rollover!$AE$13,Rollover!$AR$13),0)</f>
        <v>0</v>
      </c>
      <c r="DY105" s="95">
        <f>IF(AND(DY97&gt;=1,DY97&lt;=3,DY98=0),-CHOOSE(DY97,Rollover!$R$13,Rollover!$AE$13,Rollover!$AR$13),0)</f>
        <v>0</v>
      </c>
      <c r="DZ105" s="95">
        <f>IF(AND(DZ97&gt;=1,DZ97&lt;=3,DZ98=0),-CHOOSE(DZ97,Rollover!$R$13,Rollover!$AE$13,Rollover!$AR$13),0)</f>
        <v>0</v>
      </c>
      <c r="EA105" s="95">
        <f>IF(AND(EA97&gt;=1,EA97&lt;=3,EA98=0),-CHOOSE(EA97,Rollover!$R$13,Rollover!$AE$13,Rollover!$AR$13),0)</f>
        <v>0</v>
      </c>
      <c r="EB105" s="95">
        <f>IF(AND(EB97&gt;=1,EB97&lt;=3,EB98=0),-CHOOSE(EB97,Rollover!$R$13,Rollover!$AE$13,Rollover!$AR$13),0)</f>
        <v>0</v>
      </c>
      <c r="EC105" s="95">
        <f>IF(AND(EC97&gt;=1,EC97&lt;=3,EC98=0),-CHOOSE(EC97,Rollover!$R$13,Rollover!$AE$13,Rollover!$AR$13),0)</f>
        <v>0</v>
      </c>
      <c r="ED105" s="95">
        <f>IF(AND(ED97&gt;=1,ED97&lt;=3,ED98=0),-CHOOSE(ED97,Rollover!$R$13,Rollover!$AE$13,Rollover!$AR$13),0)</f>
        <v>0</v>
      </c>
      <c r="EE105" s="95">
        <f>IF(AND(EE97&gt;=1,EE97&lt;=3,EE98=0),-CHOOSE(EE97,Rollover!$R$13,Rollover!$AE$13,Rollover!$AR$13),0)</f>
        <v>0</v>
      </c>
      <c r="EF105" s="95">
        <f>IF(AND(EF97&gt;=1,EF97&lt;=3,EF98=0),-CHOOSE(EF97,Rollover!$R$13,Rollover!$AE$13,Rollover!$AR$13),0)</f>
        <v>0</v>
      </c>
      <c r="EG105" s="95">
        <f>IF(AND(EG97&gt;=1,EG97&lt;=3,EG98=0),-CHOOSE(EG97,Rollover!$R$13,Rollover!$AE$13,Rollover!$AR$13),0)</f>
        <v>0</v>
      </c>
      <c r="EH105" s="95">
        <f>IF(AND(EH97&gt;=1,EH97&lt;=3,EH98=0),-CHOOSE(EH97,Rollover!$R$13,Rollover!$AE$13,Rollover!$AR$13),0)</f>
        <v>0</v>
      </c>
      <c r="EI105" s="95">
        <f>IF(AND(EI97&gt;=1,EI97&lt;=3,EI98=0),-CHOOSE(EI97,Rollover!$R$13,Rollover!$AE$13,Rollover!$AR$13),0)</f>
        <v>0</v>
      </c>
    </row>
    <row r="106">
      <c r="B106" t="s" s="23">
        <v>398</v>
      </c>
      <c r="C106" t="s" s="118">
        <v>19</v>
      </c>
      <c r="D106" t="s" s="118">
        <v>436</v>
      </c>
      <c r="H106" s="95">
        <f>IF(AND(H97&gt;=1,H97&lt;=3,H98=0),-CHOOSE(H97,Rollover!$S$13,Rollover!$AF$13,Rollover!$AS$13),0)</f>
        <v>0</v>
      </c>
      <c r="I106" s="95">
        <f>IF(AND(I97&gt;=1,I97&lt;=3,I98=0),-CHOOSE(I97,Rollover!$S$13,Rollover!$AF$13,Rollover!$AS$13),0)</f>
        <v>0</v>
      </c>
      <c r="J106" s="95">
        <f>IF(AND(J97&gt;=1,J97&lt;=3,J98=0),-CHOOSE(J97,Rollover!$S$13,Rollover!$AF$13,Rollover!$AS$13),0)</f>
        <v>0</v>
      </c>
      <c r="K106" s="95">
        <f>IF(AND(K97&gt;=1,K97&lt;=3,K98=0),-CHOOSE(K97,Rollover!$S$13,Rollover!$AF$13,Rollover!$AS$13),0)</f>
        <v>0</v>
      </c>
      <c r="L106" s="95">
        <f>IF(AND(L97&gt;=1,L97&lt;=3,L98=0),-CHOOSE(L97,Rollover!$S$13,Rollover!$AF$13,Rollover!$AS$13),0)</f>
        <v>0</v>
      </c>
      <c r="M106" s="95">
        <f>IF(AND(M97&gt;=1,M97&lt;=3,M98=0),-CHOOSE(M97,Rollover!$S$13,Rollover!$AF$13,Rollover!$AS$13),0)</f>
        <v>0</v>
      </c>
      <c r="N106" s="95">
        <f>IF(AND(N97&gt;=1,N97&lt;=3,N98=0),-CHOOSE(N97,Rollover!$S$13,Rollover!$AF$13,Rollover!$AS$13),0)</f>
        <v>0</v>
      </c>
      <c r="O106" s="95">
        <f>IF(AND(O97&gt;=1,O97&lt;=3,O98=0),-CHOOSE(O97,Rollover!$S$13,Rollover!$AF$13,Rollover!$AS$13),0)</f>
        <v>0</v>
      </c>
      <c r="P106" s="95">
        <f>IF(AND(P97&gt;=1,P97&lt;=3,P98=0),-CHOOSE(P97,Rollover!$S$13,Rollover!$AF$13,Rollover!$AS$13),0)</f>
        <v>0</v>
      </c>
      <c r="Q106" s="95">
        <f>IF(AND(Q97&gt;=1,Q97&lt;=3,Q98=0),-CHOOSE(Q97,Rollover!$S$13,Rollover!$AF$13,Rollover!$AS$13),0)</f>
        <v>0</v>
      </c>
      <c r="R106" s="95">
        <f>IF(AND(R97&gt;=1,R97&lt;=3,R98=0),-CHOOSE(R97,Rollover!$S$13,Rollover!$AF$13,Rollover!$AS$13),0)</f>
        <v>0</v>
      </c>
      <c r="S106" s="95">
        <f>IF(AND(S97&gt;=1,S97&lt;=3,S98=0),-CHOOSE(S97,Rollover!$S$13,Rollover!$AF$13,Rollover!$AS$13),0)</f>
        <v>0</v>
      </c>
      <c r="T106" s="95">
        <f>IF(AND(T97&gt;=1,T97&lt;=3,T98=0),-CHOOSE(T97,Rollover!$S$13,Rollover!$AF$13,Rollover!$AS$13),0)</f>
        <v>0</v>
      </c>
      <c r="U106" s="95">
        <f>IF(AND(U97&gt;=1,U97&lt;=3,U98=0),-CHOOSE(U97,Rollover!$S$13,Rollover!$AF$13,Rollover!$AS$13),0)</f>
        <v>0</v>
      </c>
      <c r="V106" s="95">
        <f>IF(AND(V97&gt;=1,V97&lt;=3,V98=0),-CHOOSE(V97,Rollover!$S$13,Rollover!$AF$13,Rollover!$AS$13),0)</f>
        <v>0</v>
      </c>
      <c r="W106" s="95">
        <f>IF(AND(W97&gt;=1,W97&lt;=3,W98=0),-CHOOSE(W97,Rollover!$S$13,Rollover!$AF$13,Rollover!$AS$13),0)</f>
        <v>0</v>
      </c>
      <c r="X106" s="95">
        <f>IF(AND(X97&gt;=1,X97&lt;=3,X98=0),-CHOOSE(X97,Rollover!$S$13,Rollover!$AF$13,Rollover!$AS$13),0)</f>
        <v>0</v>
      </c>
      <c r="Y106" s="95">
        <f>IF(AND(Y97&gt;=1,Y97&lt;=3,Y98=0),-CHOOSE(Y97,Rollover!$S$13,Rollover!$AF$13,Rollover!$AS$13),0)</f>
        <v>0</v>
      </c>
      <c r="Z106" s="95">
        <f>IF(AND(Z97&gt;=1,Z97&lt;=3,Z98=0),-CHOOSE(Z97,Rollover!$S$13,Rollover!$AF$13,Rollover!$AS$13),0)</f>
        <v>0</v>
      </c>
      <c r="AA106" s="95">
        <f>IF(AND(AA97&gt;=1,AA97&lt;=3,AA98=0),-CHOOSE(AA97,Rollover!$S$13,Rollover!$AF$13,Rollover!$AS$13),0)</f>
        <v>0</v>
      </c>
      <c r="AB106" s="95">
        <f>IF(AND(AB97&gt;=1,AB97&lt;=3,AB98=0),-CHOOSE(AB97,Rollover!$S$13,Rollover!$AF$13,Rollover!$AS$13),0)</f>
        <v>0</v>
      </c>
      <c r="AC106" s="95">
        <f>IF(AND(AC97&gt;=1,AC97&lt;=3,AC98=0),-CHOOSE(AC97,Rollover!$S$13,Rollover!$AF$13,Rollover!$AS$13),0)</f>
        <v>0</v>
      </c>
      <c r="AD106" s="95">
        <f>IF(AND(AD97&gt;=1,AD97&lt;=3,AD98=0),-CHOOSE(AD97,Rollover!$S$13,Rollover!$AF$13,Rollover!$AS$13),0)</f>
        <v>0</v>
      </c>
      <c r="AE106" s="95">
        <f>IF(AND(AE97&gt;=1,AE97&lt;=3,AE98=0),-CHOOSE(AE97,Rollover!$S$13,Rollover!$AF$13,Rollover!$AS$13),0)</f>
        <v>0</v>
      </c>
      <c r="AF106" s="95">
        <f>IF(AND(AF97&gt;=1,AF97&lt;=3,AF98=0),-CHOOSE(AF97,Rollover!$S$13,Rollover!$AF$13,Rollover!$AS$13),0)</f>
        <v>-45079.725774396225</v>
      </c>
      <c r="AG106" s="95">
        <f>IF(AND(AG97&gt;=1,AG97&lt;=3,AG98=0),-CHOOSE(AG97,Rollover!$S$13,Rollover!$AF$13,Rollover!$AS$13),0)</f>
        <v>0</v>
      </c>
      <c r="AH106" s="95">
        <f>IF(AND(AH97&gt;=1,AH97&lt;=3,AH98=0),-CHOOSE(AH97,Rollover!$S$13,Rollover!$AF$13,Rollover!$AS$13),0)</f>
        <v>0</v>
      </c>
      <c r="AI106" s="95">
        <f>IF(AND(AI97&gt;=1,AI97&lt;=3,AI98=0),-CHOOSE(AI97,Rollover!$S$13,Rollover!$AF$13,Rollover!$AS$13),0)</f>
        <v>0</v>
      </c>
      <c r="AJ106" s="95">
        <f>IF(AND(AJ97&gt;=1,AJ97&lt;=3,AJ98=0),-CHOOSE(AJ97,Rollover!$S$13,Rollover!$AF$13,Rollover!$AS$13),0)</f>
        <v>0</v>
      </c>
      <c r="AK106" s="95">
        <f>IF(AND(AK97&gt;=1,AK97&lt;=3,AK98=0),-CHOOSE(AK97,Rollover!$S$13,Rollover!$AF$13,Rollover!$AS$13),0)</f>
        <v>0</v>
      </c>
      <c r="AL106" s="95">
        <f>IF(AND(AL97&gt;=1,AL97&lt;=3,AL98=0),-CHOOSE(AL97,Rollover!$S$13,Rollover!$AF$13,Rollover!$AS$13),0)</f>
        <v>0</v>
      </c>
      <c r="AM106" s="95">
        <f>IF(AND(AM97&gt;=1,AM97&lt;=3,AM98=0),-CHOOSE(AM97,Rollover!$S$13,Rollover!$AF$13,Rollover!$AS$13),0)</f>
        <v>0</v>
      </c>
      <c r="AN106" s="95">
        <f>IF(AND(AN97&gt;=1,AN97&lt;=3,AN98=0),-CHOOSE(AN97,Rollover!$S$13,Rollover!$AF$13,Rollover!$AS$13),0)</f>
        <v>0</v>
      </c>
      <c r="AO106" s="95">
        <f>IF(AND(AO97&gt;=1,AO97&lt;=3,AO98=0),-CHOOSE(AO97,Rollover!$S$13,Rollover!$AF$13,Rollover!$AS$13),0)</f>
        <v>0</v>
      </c>
      <c r="AP106" s="95">
        <f>IF(AND(AP97&gt;=1,AP97&lt;=3,AP98=0),-CHOOSE(AP97,Rollover!$S$13,Rollover!$AF$13,Rollover!$AS$13),0)</f>
        <v>0</v>
      </c>
      <c r="AQ106" s="95">
        <f>IF(AND(AQ97&gt;=1,AQ97&lt;=3,AQ98=0),-CHOOSE(AQ97,Rollover!$S$13,Rollover!$AF$13,Rollover!$AS$13),0)</f>
        <v>0</v>
      </c>
      <c r="AR106" s="95">
        <f>IF(AND(AR97&gt;=1,AR97&lt;=3,AR98=0),-CHOOSE(AR97,Rollover!$S$13,Rollover!$AF$13,Rollover!$AS$13),0)</f>
        <v>0</v>
      </c>
      <c r="AS106" s="95">
        <f>IF(AND(AS97&gt;=1,AS97&lt;=3,AS98=0),-CHOOSE(AS97,Rollover!$S$13,Rollover!$AF$13,Rollover!$AS$13),0)</f>
        <v>0</v>
      </c>
      <c r="AT106" s="95">
        <f>IF(AND(AT97&gt;=1,AT97&lt;=3,AT98=0),-CHOOSE(AT97,Rollover!$S$13,Rollover!$AF$13,Rollover!$AS$13),0)</f>
        <v>0</v>
      </c>
      <c r="AU106" s="95">
        <f>IF(AND(AU97&gt;=1,AU97&lt;=3,AU98=0),-CHOOSE(AU97,Rollover!$S$13,Rollover!$AF$13,Rollover!$AS$13),0)</f>
        <v>0</v>
      </c>
      <c r="AV106" s="95">
        <f>IF(AND(AV97&gt;=1,AV97&lt;=3,AV98=0),-CHOOSE(AV97,Rollover!$S$13,Rollover!$AF$13,Rollover!$AS$13),0)</f>
        <v>0</v>
      </c>
      <c r="AW106" s="95">
        <f>IF(AND(AW97&gt;=1,AW97&lt;=3,AW98=0),-CHOOSE(AW97,Rollover!$S$13,Rollover!$AF$13,Rollover!$AS$13),0)</f>
        <v>0</v>
      </c>
      <c r="AX106" s="95">
        <f>IF(AND(AX97&gt;=1,AX97&lt;=3,AX98=0),-CHOOSE(AX97,Rollover!$S$13,Rollover!$AF$13,Rollover!$AS$13),0)</f>
        <v>0</v>
      </c>
      <c r="AY106" s="95">
        <f>IF(AND(AY97&gt;=1,AY97&lt;=3,AY98=0),-CHOOSE(AY97,Rollover!$S$13,Rollover!$AF$13,Rollover!$AS$13),0)</f>
        <v>0</v>
      </c>
      <c r="AZ106" s="95">
        <f>IF(AND(AZ97&gt;=1,AZ97&lt;=3,AZ98=0),-CHOOSE(AZ97,Rollover!$S$13,Rollover!$AF$13,Rollover!$AS$13),0)</f>
        <v>0</v>
      </c>
      <c r="BA106" s="95">
        <f>IF(AND(BA97&gt;=1,BA97&lt;=3,BA98=0),-CHOOSE(BA97,Rollover!$S$13,Rollover!$AF$13,Rollover!$AS$13),0)</f>
        <v>0</v>
      </c>
      <c r="BB106" s="95">
        <f>IF(AND(BB97&gt;=1,BB97&lt;=3,BB98=0),-CHOOSE(BB97,Rollover!$S$13,Rollover!$AF$13,Rollover!$AS$13),0)</f>
        <v>0</v>
      </c>
      <c r="BC106" s="95">
        <f>IF(AND(BC97&gt;=1,BC97&lt;=3,BC98=0),-CHOOSE(BC97,Rollover!$S$13,Rollover!$AF$13,Rollover!$AS$13),0)</f>
        <v>0</v>
      </c>
      <c r="BD106" s="95">
        <f>IF(AND(BD97&gt;=1,BD97&lt;=3,BD98=0),-CHOOSE(BD97,Rollover!$S$13,Rollover!$AF$13,Rollover!$AS$13),0)</f>
        <v>0</v>
      </c>
      <c r="BE106" s="95">
        <f>IF(AND(BE97&gt;=1,BE97&lt;=3,BE98=0),-CHOOSE(BE97,Rollover!$S$13,Rollover!$AF$13,Rollover!$AS$13),0)</f>
        <v>0</v>
      </c>
      <c r="BF106" s="95">
        <f>IF(AND(BF97&gt;=1,BF97&lt;=3,BF98=0),-CHOOSE(BF97,Rollover!$S$13,Rollover!$AF$13,Rollover!$AS$13),0)</f>
        <v>0</v>
      </c>
      <c r="BG106" s="95">
        <f>IF(AND(BG97&gt;=1,BG97&lt;=3,BG98=0),-CHOOSE(BG97,Rollover!$S$13,Rollover!$AF$13,Rollover!$AS$13),0)</f>
        <v>0</v>
      </c>
      <c r="BH106" s="95">
        <f>IF(AND(BH97&gt;=1,BH97&lt;=3,BH98=0),-CHOOSE(BH97,Rollover!$S$13,Rollover!$AF$13,Rollover!$AS$13),0)</f>
        <v>0</v>
      </c>
      <c r="BI106" s="95">
        <f>IF(AND(BI97&gt;=1,BI97&lt;=3,BI98=0),-CHOOSE(BI97,Rollover!$S$13,Rollover!$AF$13,Rollover!$AS$13),0)</f>
        <v>0</v>
      </c>
      <c r="BJ106" s="95">
        <f>IF(AND(BJ97&gt;=1,BJ97&lt;=3,BJ98=0),-CHOOSE(BJ97,Rollover!$S$13,Rollover!$AF$13,Rollover!$AS$13),0)</f>
        <v>0</v>
      </c>
      <c r="BK106" s="95">
        <f>IF(AND(BK97&gt;=1,BK97&lt;=3,BK98=0),-CHOOSE(BK97,Rollover!$S$13,Rollover!$AF$13,Rollover!$AS$13),0)</f>
        <v>0</v>
      </c>
      <c r="BL106" s="95">
        <f>IF(AND(BL97&gt;=1,BL97&lt;=3,BL98=0),-CHOOSE(BL97,Rollover!$S$13,Rollover!$AF$13,Rollover!$AS$13),0)</f>
        <v>0</v>
      </c>
      <c r="BM106" s="95">
        <f>IF(AND(BM97&gt;=1,BM97&lt;=3,BM98=0),-CHOOSE(BM97,Rollover!$S$13,Rollover!$AF$13,Rollover!$AS$13),0)</f>
        <v>0</v>
      </c>
      <c r="BN106" s="95">
        <f>IF(AND(BN97&gt;=1,BN97&lt;=3,BN98=0),-CHOOSE(BN97,Rollover!$S$13,Rollover!$AF$13,Rollover!$AS$13),0)</f>
        <v>0</v>
      </c>
      <c r="BO106" s="95">
        <f>IF(AND(BO97&gt;=1,BO97&lt;=3,BO98=0),-CHOOSE(BO97,Rollover!$S$13,Rollover!$AF$13,Rollover!$AS$13),0)</f>
        <v>0</v>
      </c>
      <c r="BP106" s="95">
        <f>IF(AND(BP97&gt;=1,BP97&lt;=3,BP98=0),-CHOOSE(BP97,Rollover!$S$13,Rollover!$AF$13,Rollover!$AS$13),0)</f>
        <v>0</v>
      </c>
      <c r="BQ106" s="95">
        <f>IF(AND(BQ97&gt;=1,BQ97&lt;=3,BQ98=0),-CHOOSE(BQ97,Rollover!$S$13,Rollover!$AF$13,Rollover!$AS$13),0)</f>
        <v>0</v>
      </c>
      <c r="BR106" s="95">
        <f>IF(AND(BR97&gt;=1,BR97&lt;=3,BR98=0),-CHOOSE(BR97,Rollover!$S$13,Rollover!$AF$13,Rollover!$AS$13),0)</f>
        <v>0</v>
      </c>
      <c r="BS106" s="95">
        <f>IF(AND(BS97&gt;=1,BS97&lt;=3,BS98=0),-CHOOSE(BS97,Rollover!$S$13,Rollover!$AF$13,Rollover!$AS$13),0)</f>
        <v>0</v>
      </c>
      <c r="BT106" s="95">
        <f>IF(AND(BT97&gt;=1,BT97&lt;=3,BT98=0),-CHOOSE(BT97,Rollover!$S$13,Rollover!$AF$13,Rollover!$AS$13),0)</f>
        <v>0</v>
      </c>
      <c r="BU106" s="95">
        <f>IF(AND(BU97&gt;=1,BU97&lt;=3,BU98=0),-CHOOSE(BU97,Rollover!$S$13,Rollover!$AF$13,Rollover!$AS$13),0)</f>
        <v>0</v>
      </c>
      <c r="BV106" s="95">
        <f>IF(AND(BV97&gt;=1,BV97&lt;=3,BV98=0),-CHOOSE(BV97,Rollover!$S$13,Rollover!$AF$13,Rollover!$AS$13),0)</f>
        <v>0</v>
      </c>
      <c r="BW106" s="95">
        <f>IF(AND(BW97&gt;=1,BW97&lt;=3,BW98=0),-CHOOSE(BW97,Rollover!$S$13,Rollover!$AF$13,Rollover!$AS$13),0)</f>
        <v>0</v>
      </c>
      <c r="BX106" s="95">
        <f>IF(AND(BX97&gt;=1,BX97&lt;=3,BX98=0),-CHOOSE(BX97,Rollover!$S$13,Rollover!$AF$13,Rollover!$AS$13),0)</f>
        <v>0</v>
      </c>
      <c r="BY106" s="95">
        <f>IF(AND(BY97&gt;=1,BY97&lt;=3,BY98=0),-CHOOSE(BY97,Rollover!$S$13,Rollover!$AF$13,Rollover!$AS$13),0)</f>
        <v>0</v>
      </c>
      <c r="BZ106" s="95">
        <f>IF(AND(BZ97&gt;=1,BZ97&lt;=3,BZ98=0),-CHOOSE(BZ97,Rollover!$S$13,Rollover!$AF$13,Rollover!$AS$13),0)</f>
        <v>0</v>
      </c>
      <c r="CA106" s="95">
        <f>IF(AND(CA97&gt;=1,CA97&lt;=3,CA98=0),-CHOOSE(CA97,Rollover!$S$13,Rollover!$AF$13,Rollover!$AS$13),0)</f>
        <v>0</v>
      </c>
      <c r="CB106" s="95">
        <f>IF(AND(CB97&gt;=1,CB97&lt;=3,CB98=0),-CHOOSE(CB97,Rollover!$S$13,Rollover!$AF$13,Rollover!$AS$13),0)</f>
        <v>0</v>
      </c>
      <c r="CC106" s="95">
        <f>IF(AND(CC97&gt;=1,CC97&lt;=3,CC98=0),-CHOOSE(CC97,Rollover!$S$13,Rollover!$AF$13,Rollover!$AS$13),0)</f>
        <v>0</v>
      </c>
      <c r="CD106" s="95">
        <f>IF(AND(CD97&gt;=1,CD97&lt;=3,CD98=0),-CHOOSE(CD97,Rollover!$S$13,Rollover!$AF$13,Rollover!$AS$13),0)</f>
        <v>0</v>
      </c>
      <c r="CE106" s="95">
        <f>IF(AND(CE97&gt;=1,CE97&lt;=3,CE98=0),-CHOOSE(CE97,Rollover!$S$13,Rollover!$AF$13,Rollover!$AS$13),0)</f>
        <v>0</v>
      </c>
      <c r="CF106" s="95">
        <f>IF(AND(CF97&gt;=1,CF97&lt;=3,CF98=0),-CHOOSE(CF97,Rollover!$S$13,Rollover!$AF$13,Rollover!$AS$13),0)</f>
        <v>0</v>
      </c>
      <c r="CG106" s="95">
        <f>IF(AND(CG97&gt;=1,CG97&lt;=3,CG98=0),-CHOOSE(CG97,Rollover!$S$13,Rollover!$AF$13,Rollover!$AS$13),0)</f>
        <v>0</v>
      </c>
      <c r="CH106" s="95">
        <f>IF(AND(CH97&gt;=1,CH97&lt;=3,CH98=0),-CHOOSE(CH97,Rollover!$S$13,Rollover!$AF$13,Rollover!$AS$13),0)</f>
        <v>0</v>
      </c>
      <c r="CI106" s="95">
        <f>IF(AND(CI97&gt;=1,CI97&lt;=3,CI98=0),-CHOOSE(CI97,Rollover!$S$13,Rollover!$AF$13,Rollover!$AS$13),0)</f>
        <v>0</v>
      </c>
      <c r="CJ106" s="95">
        <f>IF(AND(CJ97&gt;=1,CJ97&lt;=3,CJ98=0),-CHOOSE(CJ97,Rollover!$S$13,Rollover!$AF$13,Rollover!$AS$13),0)</f>
        <v>0</v>
      </c>
      <c r="CK106" s="95">
        <f>IF(AND(CK97&gt;=1,CK97&lt;=3,CK98=0),-CHOOSE(CK97,Rollover!$S$13,Rollover!$AF$13,Rollover!$AS$13),0)</f>
        <v>0</v>
      </c>
      <c r="CL106" s="95">
        <f>IF(AND(CL97&gt;=1,CL97&lt;=3,CL98=0),-CHOOSE(CL97,Rollover!$S$13,Rollover!$AF$13,Rollover!$AS$13),0)</f>
        <v>0</v>
      </c>
      <c r="CM106" s="95">
        <f>IF(AND(CM97&gt;=1,CM97&lt;=3,CM98=0),-CHOOSE(CM97,Rollover!$S$13,Rollover!$AF$13,Rollover!$AS$13),0)</f>
        <v>0</v>
      </c>
      <c r="CN106" s="95">
        <f>IF(AND(CN97&gt;=1,CN97&lt;=3,CN98=0),-CHOOSE(CN97,Rollover!$S$13,Rollover!$AF$13,Rollover!$AS$13),0)</f>
        <v>0</v>
      </c>
      <c r="CO106" s="95">
        <f>IF(AND(CO97&gt;=1,CO97&lt;=3,CO98=0),-CHOOSE(CO97,Rollover!$S$13,Rollover!$AF$13,Rollover!$AS$13),0)</f>
        <v>0</v>
      </c>
      <c r="CP106" s="95">
        <f>IF(AND(CP97&gt;=1,CP97&lt;=3,CP98=0),-CHOOSE(CP97,Rollover!$S$13,Rollover!$AF$13,Rollover!$AS$13),0)</f>
        <v>-53705.67950739476</v>
      </c>
      <c r="CQ106" s="95">
        <f>IF(AND(CQ97&gt;=1,CQ97&lt;=3,CQ98=0),-CHOOSE(CQ97,Rollover!$S$13,Rollover!$AF$13,Rollover!$AS$13),0)</f>
        <v>0</v>
      </c>
      <c r="CR106" s="95">
        <f>IF(AND(CR97&gt;=1,CR97&lt;=3,CR98=0),-CHOOSE(CR97,Rollover!$S$13,Rollover!$AF$13,Rollover!$AS$13),0)</f>
        <v>0</v>
      </c>
      <c r="CS106" s="95">
        <f>IF(AND(CS97&gt;=1,CS97&lt;=3,CS98=0),-CHOOSE(CS97,Rollover!$S$13,Rollover!$AF$13,Rollover!$AS$13),0)</f>
        <v>0</v>
      </c>
      <c r="CT106" s="95">
        <f>IF(AND(CT97&gt;=1,CT97&lt;=3,CT98=0),-CHOOSE(CT97,Rollover!$S$13,Rollover!$AF$13,Rollover!$AS$13),0)</f>
        <v>0</v>
      </c>
      <c r="CU106" s="95">
        <f>IF(AND(CU97&gt;=1,CU97&lt;=3,CU98=0),-CHOOSE(CU97,Rollover!$S$13,Rollover!$AF$13,Rollover!$AS$13),0)</f>
        <v>0</v>
      </c>
      <c r="CV106" s="95">
        <f>IF(AND(CV97&gt;=1,CV97&lt;=3,CV98=0),-CHOOSE(CV97,Rollover!$S$13,Rollover!$AF$13,Rollover!$AS$13),0)</f>
        <v>0</v>
      </c>
      <c r="CW106" s="95">
        <f>IF(AND(CW97&gt;=1,CW97&lt;=3,CW98=0),-CHOOSE(CW97,Rollover!$S$13,Rollover!$AF$13,Rollover!$AS$13),0)</f>
        <v>0</v>
      </c>
      <c r="CX106" s="95">
        <f>IF(AND(CX97&gt;=1,CX97&lt;=3,CX98=0),-CHOOSE(CX97,Rollover!$S$13,Rollover!$AF$13,Rollover!$AS$13),0)</f>
        <v>0</v>
      </c>
      <c r="CY106" s="95">
        <f>IF(AND(CY97&gt;=1,CY97&lt;=3,CY98=0),-CHOOSE(CY97,Rollover!$S$13,Rollover!$AF$13,Rollover!$AS$13),0)</f>
        <v>0</v>
      </c>
      <c r="CZ106" s="95">
        <f>IF(AND(CZ97&gt;=1,CZ97&lt;=3,CZ98=0),-CHOOSE(CZ97,Rollover!$S$13,Rollover!$AF$13,Rollover!$AS$13),0)</f>
        <v>0</v>
      </c>
      <c r="DA106" s="95">
        <f>IF(AND(DA97&gt;=1,DA97&lt;=3,DA98=0),-CHOOSE(DA97,Rollover!$S$13,Rollover!$AF$13,Rollover!$AS$13),0)</f>
        <v>0</v>
      </c>
      <c r="DB106" s="95">
        <f>IF(AND(DB97&gt;=1,DB97&lt;=3,DB98=0),-CHOOSE(DB97,Rollover!$S$13,Rollover!$AF$13,Rollover!$AS$13),0)</f>
        <v>0</v>
      </c>
      <c r="DC106" s="95">
        <f>IF(AND(DC97&gt;=1,DC97&lt;=3,DC98=0),-CHOOSE(DC97,Rollover!$S$13,Rollover!$AF$13,Rollover!$AS$13),0)</f>
        <v>0</v>
      </c>
      <c r="DD106" s="95">
        <f>IF(AND(DD97&gt;=1,DD97&lt;=3,DD98=0),-CHOOSE(DD97,Rollover!$S$13,Rollover!$AF$13,Rollover!$AS$13),0)</f>
        <v>0</v>
      </c>
      <c r="DE106" s="95">
        <f>IF(AND(DE97&gt;=1,DE97&lt;=3,DE98=0),-CHOOSE(DE97,Rollover!$S$13,Rollover!$AF$13,Rollover!$AS$13),0)</f>
        <v>0</v>
      </c>
      <c r="DF106" s="95">
        <f>IF(AND(DF97&gt;=1,DF97&lt;=3,DF98=0),-CHOOSE(DF97,Rollover!$S$13,Rollover!$AF$13,Rollover!$AS$13),0)</f>
        <v>0</v>
      </c>
      <c r="DG106" s="95">
        <f>IF(AND(DG97&gt;=1,DG97&lt;=3,DG98=0),-CHOOSE(DG97,Rollover!$S$13,Rollover!$AF$13,Rollover!$AS$13),0)</f>
        <v>0</v>
      </c>
      <c r="DH106" s="95">
        <f>IF(AND(DH97&gt;=1,DH97&lt;=3,DH98=0),-CHOOSE(DH97,Rollover!$S$13,Rollover!$AF$13,Rollover!$AS$13),0)</f>
        <v>0</v>
      </c>
      <c r="DI106" s="95">
        <f>IF(AND(DI97&gt;=1,DI97&lt;=3,DI98=0),-CHOOSE(DI97,Rollover!$S$13,Rollover!$AF$13,Rollover!$AS$13),0)</f>
        <v>0</v>
      </c>
      <c r="DJ106" s="95">
        <f>IF(AND(DJ97&gt;=1,DJ97&lt;=3,DJ98=0),-CHOOSE(DJ97,Rollover!$S$13,Rollover!$AF$13,Rollover!$AS$13),0)</f>
        <v>0</v>
      </c>
      <c r="DK106" s="95">
        <f>IF(AND(DK97&gt;=1,DK97&lt;=3,DK98=0),-CHOOSE(DK97,Rollover!$S$13,Rollover!$AF$13,Rollover!$AS$13),0)</f>
        <v>0</v>
      </c>
      <c r="DL106" s="95">
        <f>IF(AND(DL97&gt;=1,DL97&lt;=3,DL98=0),-CHOOSE(DL97,Rollover!$S$13,Rollover!$AF$13,Rollover!$AS$13),0)</f>
        <v>0</v>
      </c>
      <c r="DM106" s="95">
        <f>IF(AND(DM97&gt;=1,DM97&lt;=3,DM98=0),-CHOOSE(DM97,Rollover!$S$13,Rollover!$AF$13,Rollover!$AS$13),0)</f>
        <v>0</v>
      </c>
      <c r="DN106" s="95">
        <f>IF(AND(DN97&gt;=1,DN97&lt;=3,DN98=0),-CHOOSE(DN97,Rollover!$S$13,Rollover!$AF$13,Rollover!$AS$13),0)</f>
        <v>0</v>
      </c>
      <c r="DO106" s="95">
        <f>IF(AND(DO97&gt;=1,DO97&lt;=3,DO98=0),-CHOOSE(DO97,Rollover!$S$13,Rollover!$AF$13,Rollover!$AS$13),0)</f>
        <v>0</v>
      </c>
      <c r="DP106" s="95">
        <f>IF(AND(DP97&gt;=1,DP97&lt;=3,DP98=0),-CHOOSE(DP97,Rollover!$S$13,Rollover!$AF$13,Rollover!$AS$13),0)</f>
        <v>0</v>
      </c>
      <c r="DQ106" s="95">
        <f>IF(AND(DQ97&gt;=1,DQ97&lt;=3,DQ98=0),-CHOOSE(DQ97,Rollover!$S$13,Rollover!$AF$13,Rollover!$AS$13),0)</f>
        <v>0</v>
      </c>
      <c r="DR106" s="95">
        <f>IF(AND(DR97&gt;=1,DR97&lt;=3,DR98=0),-CHOOSE(DR97,Rollover!$S$13,Rollover!$AF$13,Rollover!$AS$13),0)</f>
        <v>0</v>
      </c>
      <c r="DS106" s="95">
        <f>IF(AND(DS97&gt;=1,DS97&lt;=3,DS98=0),-CHOOSE(DS97,Rollover!$S$13,Rollover!$AF$13,Rollover!$AS$13),0)</f>
        <v>0</v>
      </c>
      <c r="DT106" s="95">
        <f>IF(AND(DT97&gt;=1,DT97&lt;=3,DT98=0),-CHOOSE(DT97,Rollover!$S$13,Rollover!$AF$13,Rollover!$AS$13),0)</f>
        <v>0</v>
      </c>
      <c r="DU106" s="95">
        <f>IF(AND(DU97&gt;=1,DU97&lt;=3,DU98=0),-CHOOSE(DU97,Rollover!$S$13,Rollover!$AF$13,Rollover!$AS$13),0)</f>
        <v>0</v>
      </c>
      <c r="DV106" s="95">
        <f>IF(AND(DV97&gt;=1,DV97&lt;=3,DV98=0),-CHOOSE(DV97,Rollover!$S$13,Rollover!$AF$13,Rollover!$AS$13),0)</f>
        <v>0</v>
      </c>
      <c r="DW106" s="95">
        <f>IF(AND(DW97&gt;=1,DW97&lt;=3,DW98=0),-CHOOSE(DW97,Rollover!$S$13,Rollover!$AF$13,Rollover!$AS$13),0)</f>
        <v>0</v>
      </c>
      <c r="DX106" s="95">
        <f>IF(AND(DX97&gt;=1,DX97&lt;=3,DX98=0),-CHOOSE(DX97,Rollover!$S$13,Rollover!$AF$13,Rollover!$AS$13),0)</f>
        <v>0</v>
      </c>
      <c r="DY106" s="95">
        <f>IF(AND(DY97&gt;=1,DY97&lt;=3,DY98=0),-CHOOSE(DY97,Rollover!$S$13,Rollover!$AF$13,Rollover!$AS$13),0)</f>
        <v>0</v>
      </c>
      <c r="DZ106" s="95">
        <f>IF(AND(DZ97&gt;=1,DZ97&lt;=3,DZ98=0),-CHOOSE(DZ97,Rollover!$S$13,Rollover!$AF$13,Rollover!$AS$13),0)</f>
        <v>0</v>
      </c>
      <c r="EA106" s="95">
        <f>IF(AND(EA97&gt;=1,EA97&lt;=3,EA98=0),-CHOOSE(EA97,Rollover!$S$13,Rollover!$AF$13,Rollover!$AS$13),0)</f>
        <v>0</v>
      </c>
      <c r="EB106" s="95">
        <f>IF(AND(EB97&gt;=1,EB97&lt;=3,EB98=0),-CHOOSE(EB97,Rollover!$S$13,Rollover!$AF$13,Rollover!$AS$13),0)</f>
        <v>0</v>
      </c>
      <c r="EC106" s="95">
        <f>IF(AND(EC97&gt;=1,EC97&lt;=3,EC98=0),-CHOOSE(EC97,Rollover!$S$13,Rollover!$AF$13,Rollover!$AS$13),0)</f>
        <v>0</v>
      </c>
      <c r="ED106" s="95">
        <f>IF(AND(ED97&gt;=1,ED97&lt;=3,ED98=0),-CHOOSE(ED97,Rollover!$S$13,Rollover!$AF$13,Rollover!$AS$13),0)</f>
        <v>0</v>
      </c>
      <c r="EE106" s="95">
        <f>IF(AND(EE97&gt;=1,EE97&lt;=3,EE98=0),-CHOOSE(EE97,Rollover!$S$13,Rollover!$AF$13,Rollover!$AS$13),0)</f>
        <v>0</v>
      </c>
      <c r="EF106" s="95">
        <f>IF(AND(EF97&gt;=1,EF97&lt;=3,EF98=0),-CHOOSE(EF97,Rollover!$S$13,Rollover!$AF$13,Rollover!$AS$13),0)</f>
        <v>0</v>
      </c>
      <c r="EG106" s="95">
        <f>IF(AND(EG97&gt;=1,EG97&lt;=3,EG98=0),-CHOOSE(EG97,Rollover!$S$13,Rollover!$AF$13,Rollover!$AS$13),0)</f>
        <v>0</v>
      </c>
      <c r="EH106" s="95">
        <f>IF(AND(EH97&gt;=1,EH97&lt;=3,EH98=0),-CHOOSE(EH97,Rollover!$S$13,Rollover!$AF$13,Rollover!$AS$13),0)</f>
        <v>0</v>
      </c>
      <c r="EI106" s="95">
        <f>IF(AND(EI97&gt;=1,EI97&lt;=3,EI98=0),-CHOOSE(EI97,Rollover!$S$13,Rollover!$AF$13,Rollover!$AS$13),0)</f>
        <v>0</v>
      </c>
    </row>
    <row r="107">
      <c r="B107" t="s" s="23">
        <v>399</v>
      </c>
      <c r="C107" t="s" s="118">
        <v>19</v>
      </c>
      <c r="D107" t="s" s="118">
        <v>437</v>
      </c>
      <c r="H107" s="117">
        <f>'Rent Roll'!$G$13*'Rent Roll'!$E$13*IF(H97=0,1,IF(AND(H97&lt;=3,H98&gt;=0),1,0))</f>
        <v>14400</v>
      </c>
      <c r="I107" s="117">
        <f>'Rent Roll'!$G$13*'Rent Roll'!$E$13*IF(I97=0,1,IF(AND(I97&lt;=3,I98&gt;=0),1,0))</f>
        <v>14400</v>
      </c>
      <c r="J107" s="117">
        <f>'Rent Roll'!$G$13*'Rent Roll'!$E$13*IF(J97=0,1,IF(AND(J97&lt;=3,J98&gt;=0),1,0))</f>
        <v>14400</v>
      </c>
      <c r="K107" s="117">
        <f>'Rent Roll'!$G$13*'Rent Roll'!$E$13*IF(K97=0,1,IF(AND(K97&lt;=3,K98&gt;=0),1,0))</f>
        <v>14400</v>
      </c>
      <c r="L107" s="117">
        <f>'Rent Roll'!$G$13*'Rent Roll'!$E$13*IF(L97=0,1,IF(AND(L97&lt;=3,L98&gt;=0),1,0))</f>
        <v>14400</v>
      </c>
      <c r="M107" s="117">
        <f>'Rent Roll'!$G$13*'Rent Roll'!$E$13*IF(M97=0,1,IF(AND(M97&lt;=3,M98&gt;=0),1,0))</f>
        <v>14400</v>
      </c>
      <c r="N107" s="117">
        <f>'Rent Roll'!$G$13*'Rent Roll'!$E$13*IF(N97=0,1,IF(AND(N97&lt;=3,N98&gt;=0),1,0))</f>
        <v>14400</v>
      </c>
      <c r="O107" s="117">
        <f>'Rent Roll'!$G$13*'Rent Roll'!$E$13*IF(O97=0,1,IF(AND(O97&lt;=3,O98&gt;=0),1,0))</f>
        <v>14400</v>
      </c>
      <c r="P107" s="117">
        <f>'Rent Roll'!$G$13*'Rent Roll'!$E$13*IF(P97=0,1,IF(AND(P97&lt;=3,P98&gt;=0),1,0))</f>
        <v>14400</v>
      </c>
      <c r="Q107" s="117">
        <f>'Rent Roll'!$G$13*'Rent Roll'!$E$13*IF(Q97=0,1,IF(AND(Q97&lt;=3,Q98&gt;=0),1,0))</f>
        <v>14400</v>
      </c>
      <c r="R107" s="117">
        <f>'Rent Roll'!$G$13*'Rent Roll'!$E$13*IF(R97=0,1,IF(AND(R97&lt;=3,R98&gt;=0),1,0))</f>
        <v>14400</v>
      </c>
      <c r="S107" s="117">
        <f>'Rent Roll'!$G$13*'Rent Roll'!$E$13*IF(S97=0,1,IF(AND(S97&lt;=3,S98&gt;=0),1,0))</f>
        <v>14400</v>
      </c>
      <c r="T107" s="117">
        <f>'Rent Roll'!$G$13*'Rent Roll'!$E$13*IF(T97=0,1,IF(AND(T97&lt;=3,T98&gt;=0),1,0))</f>
        <v>14400</v>
      </c>
      <c r="U107" s="117">
        <f>'Rent Roll'!$G$13*'Rent Roll'!$E$13*IF(U97=0,1,IF(AND(U97&lt;=3,U98&gt;=0),1,0))</f>
        <v>14400</v>
      </c>
      <c r="V107" s="117">
        <f>'Rent Roll'!$G$13*'Rent Roll'!$E$13*IF(V97=0,1,IF(AND(V97&lt;=3,V98&gt;=0),1,0))</f>
        <v>14400</v>
      </c>
      <c r="W107" s="117">
        <f>'Rent Roll'!$G$13*'Rent Roll'!$E$13*IF(W97=0,1,IF(AND(W97&lt;=3,W98&gt;=0),1,0))</f>
        <v>14400</v>
      </c>
      <c r="X107" s="117">
        <f>'Rent Roll'!$G$13*'Rent Roll'!$E$13*IF(X97=0,1,IF(AND(X97&lt;=3,X98&gt;=0),1,0))</f>
        <v>14400</v>
      </c>
      <c r="Y107" s="117">
        <f>'Rent Roll'!$G$13*'Rent Roll'!$E$13*IF(Y97=0,1,IF(AND(Y97&lt;=3,Y98&gt;=0),1,0))</f>
        <v>14400</v>
      </c>
      <c r="Z107" s="117">
        <f>'Rent Roll'!$G$13*'Rent Roll'!$E$13*IF(Z97=0,1,IF(AND(Z97&lt;=3,Z98&gt;=0),1,0))</f>
        <v>14400</v>
      </c>
      <c r="AA107" s="117">
        <f>'Rent Roll'!$G$13*'Rent Roll'!$E$13*IF(AA97=0,1,IF(AND(AA97&lt;=3,AA98&gt;=0),1,0))</f>
        <v>14400</v>
      </c>
      <c r="AB107" s="117">
        <f>'Rent Roll'!$G$13*'Rent Roll'!$E$13*IF(AB97=0,1,IF(AND(AB97&lt;=3,AB98&gt;=0),1,0))</f>
        <v>14400</v>
      </c>
      <c r="AC107" s="117">
        <f>'Rent Roll'!$G$13*'Rent Roll'!$E$13*IF(AC97=0,1,IF(AND(AC97&lt;=3,AC98&gt;=0),1,0))</f>
        <v>14400</v>
      </c>
      <c r="AD107" s="117">
        <f>'Rent Roll'!$G$13*'Rent Roll'!$E$13*IF(AD97=0,1,IF(AND(AD97&lt;=3,AD98&gt;=0),1,0))</f>
        <v>0</v>
      </c>
      <c r="AE107" s="117">
        <f>'Rent Roll'!$G$13*'Rent Roll'!$E$13*IF(AE97=0,1,IF(AND(AE97&lt;=3,AE98&gt;=0),1,0))</f>
        <v>0</v>
      </c>
      <c r="AF107" s="117">
        <f>'Rent Roll'!$G$13*'Rent Roll'!$E$13*IF(AF97=0,1,IF(AND(AF97&lt;=3,AF98&gt;=0),1,0))</f>
        <v>14400</v>
      </c>
      <c r="AG107" s="117">
        <f>'Rent Roll'!$G$13*'Rent Roll'!$E$13*IF(AG97=0,1,IF(AND(AG97&lt;=3,AG98&gt;=0),1,0))</f>
        <v>14400</v>
      </c>
      <c r="AH107" s="117">
        <f>'Rent Roll'!$G$13*'Rent Roll'!$E$13*IF(AH97=0,1,IF(AND(AH97&lt;=3,AH98&gt;=0),1,0))</f>
        <v>14400</v>
      </c>
      <c r="AI107" s="117">
        <f>'Rent Roll'!$G$13*'Rent Roll'!$E$13*IF(AI97=0,1,IF(AND(AI97&lt;=3,AI98&gt;=0),1,0))</f>
        <v>14400</v>
      </c>
      <c r="AJ107" s="117">
        <f>'Rent Roll'!$G$13*'Rent Roll'!$E$13*IF(AJ97=0,1,IF(AND(AJ97&lt;=3,AJ98&gt;=0),1,0))</f>
        <v>14400</v>
      </c>
      <c r="AK107" s="117">
        <f>'Rent Roll'!$G$13*'Rent Roll'!$E$13*IF(AK97=0,1,IF(AND(AK97&lt;=3,AK98&gt;=0),1,0))</f>
        <v>14400</v>
      </c>
      <c r="AL107" s="117">
        <f>'Rent Roll'!$G$13*'Rent Roll'!$E$13*IF(AL97=0,1,IF(AND(AL97&lt;=3,AL98&gt;=0),1,0))</f>
        <v>14400</v>
      </c>
      <c r="AM107" s="117">
        <f>'Rent Roll'!$G$13*'Rent Roll'!$E$13*IF(AM97=0,1,IF(AND(AM97&lt;=3,AM98&gt;=0),1,0))</f>
        <v>14400</v>
      </c>
      <c r="AN107" s="117">
        <f>'Rent Roll'!$G$13*'Rent Roll'!$E$13*IF(AN97=0,1,IF(AND(AN97&lt;=3,AN98&gt;=0),1,0))</f>
        <v>14400</v>
      </c>
      <c r="AO107" s="117">
        <f>'Rent Roll'!$G$13*'Rent Roll'!$E$13*IF(AO97=0,1,IF(AND(AO97&lt;=3,AO98&gt;=0),1,0))</f>
        <v>14400</v>
      </c>
      <c r="AP107" s="117">
        <f>'Rent Roll'!$G$13*'Rent Roll'!$E$13*IF(AP97=0,1,IF(AND(AP97&lt;=3,AP98&gt;=0),1,0))</f>
        <v>14400</v>
      </c>
      <c r="AQ107" s="117">
        <f>'Rent Roll'!$G$13*'Rent Roll'!$E$13*IF(AQ97=0,1,IF(AND(AQ97&lt;=3,AQ98&gt;=0),1,0))</f>
        <v>14400</v>
      </c>
      <c r="AR107" s="117">
        <f>'Rent Roll'!$G$13*'Rent Roll'!$E$13*IF(AR97=0,1,IF(AND(AR97&lt;=3,AR98&gt;=0),1,0))</f>
        <v>14400</v>
      </c>
      <c r="AS107" s="117">
        <f>'Rent Roll'!$G$13*'Rent Roll'!$E$13*IF(AS97=0,1,IF(AND(AS97&lt;=3,AS98&gt;=0),1,0))</f>
        <v>14400</v>
      </c>
      <c r="AT107" s="117">
        <f>'Rent Roll'!$G$13*'Rent Roll'!$E$13*IF(AT97=0,1,IF(AND(AT97&lt;=3,AT98&gt;=0),1,0))</f>
        <v>14400</v>
      </c>
      <c r="AU107" s="117">
        <f>'Rent Roll'!$G$13*'Rent Roll'!$E$13*IF(AU97=0,1,IF(AND(AU97&lt;=3,AU98&gt;=0),1,0))</f>
        <v>14400</v>
      </c>
      <c r="AV107" s="117">
        <f>'Rent Roll'!$G$13*'Rent Roll'!$E$13*IF(AV97=0,1,IF(AND(AV97&lt;=3,AV98&gt;=0),1,0))</f>
        <v>14400</v>
      </c>
      <c r="AW107" s="117">
        <f>'Rent Roll'!$G$13*'Rent Roll'!$E$13*IF(AW97=0,1,IF(AND(AW97&lt;=3,AW98&gt;=0),1,0))</f>
        <v>14400</v>
      </c>
      <c r="AX107" s="117">
        <f>'Rent Roll'!$G$13*'Rent Roll'!$E$13*IF(AX97=0,1,IF(AND(AX97&lt;=3,AX98&gt;=0),1,0))</f>
        <v>14400</v>
      </c>
      <c r="AY107" s="117">
        <f>'Rent Roll'!$G$13*'Rent Roll'!$E$13*IF(AY97=0,1,IF(AND(AY97&lt;=3,AY98&gt;=0),1,0))</f>
        <v>14400</v>
      </c>
      <c r="AZ107" s="117">
        <f>'Rent Roll'!$G$13*'Rent Roll'!$E$13*IF(AZ97=0,1,IF(AND(AZ97&lt;=3,AZ98&gt;=0),1,0))</f>
        <v>14400</v>
      </c>
      <c r="BA107" s="117">
        <f>'Rent Roll'!$G$13*'Rent Roll'!$E$13*IF(BA97=0,1,IF(AND(BA97&lt;=3,BA98&gt;=0),1,0))</f>
        <v>14400</v>
      </c>
      <c r="BB107" s="117">
        <f>'Rent Roll'!$G$13*'Rent Roll'!$E$13*IF(BB97=0,1,IF(AND(BB97&lt;=3,BB98&gt;=0),1,0))</f>
        <v>14400</v>
      </c>
      <c r="BC107" s="117">
        <f>'Rent Roll'!$G$13*'Rent Roll'!$E$13*IF(BC97=0,1,IF(AND(BC97&lt;=3,BC98&gt;=0),1,0))</f>
        <v>14400</v>
      </c>
      <c r="BD107" s="117">
        <f>'Rent Roll'!$G$13*'Rent Roll'!$E$13*IF(BD97=0,1,IF(AND(BD97&lt;=3,BD98&gt;=0),1,0))</f>
        <v>14400</v>
      </c>
      <c r="BE107" s="117">
        <f>'Rent Roll'!$G$13*'Rent Roll'!$E$13*IF(BE97=0,1,IF(AND(BE97&lt;=3,BE98&gt;=0),1,0))</f>
        <v>14400</v>
      </c>
      <c r="BF107" s="117">
        <f>'Rent Roll'!$G$13*'Rent Roll'!$E$13*IF(BF97=0,1,IF(AND(BF97&lt;=3,BF98&gt;=0),1,0))</f>
        <v>14400</v>
      </c>
      <c r="BG107" s="117">
        <f>'Rent Roll'!$G$13*'Rent Roll'!$E$13*IF(BG97=0,1,IF(AND(BG97&lt;=3,BG98&gt;=0),1,0))</f>
        <v>14400</v>
      </c>
      <c r="BH107" s="117">
        <f>'Rent Roll'!$G$13*'Rent Roll'!$E$13*IF(BH97=0,1,IF(AND(BH97&lt;=3,BH98&gt;=0),1,0))</f>
        <v>14400</v>
      </c>
      <c r="BI107" s="117">
        <f>'Rent Roll'!$G$13*'Rent Roll'!$E$13*IF(BI97=0,1,IF(AND(BI97&lt;=3,BI98&gt;=0),1,0))</f>
        <v>14400</v>
      </c>
      <c r="BJ107" s="117">
        <f>'Rent Roll'!$G$13*'Rent Roll'!$E$13*IF(BJ97=0,1,IF(AND(BJ97&lt;=3,BJ98&gt;=0),1,0))</f>
        <v>14400</v>
      </c>
      <c r="BK107" s="117">
        <f>'Rent Roll'!$G$13*'Rent Roll'!$E$13*IF(BK97=0,1,IF(AND(BK97&lt;=3,BK98&gt;=0),1,0))</f>
        <v>14400</v>
      </c>
      <c r="BL107" s="117">
        <f>'Rent Roll'!$G$13*'Rent Roll'!$E$13*IF(BL97=0,1,IF(AND(BL97&lt;=3,BL98&gt;=0),1,0))</f>
        <v>14400</v>
      </c>
      <c r="BM107" s="117">
        <f>'Rent Roll'!$G$13*'Rent Roll'!$E$13*IF(BM97=0,1,IF(AND(BM97&lt;=3,BM98&gt;=0),1,0))</f>
        <v>14400</v>
      </c>
      <c r="BN107" s="117">
        <f>'Rent Roll'!$G$13*'Rent Roll'!$E$13*IF(BN97=0,1,IF(AND(BN97&lt;=3,BN98&gt;=0),1,0))</f>
        <v>14400</v>
      </c>
      <c r="BO107" s="117">
        <f>'Rent Roll'!$G$13*'Rent Roll'!$E$13*IF(BO97=0,1,IF(AND(BO97&lt;=3,BO98&gt;=0),1,0))</f>
        <v>14400</v>
      </c>
      <c r="BP107" s="117">
        <f>'Rent Roll'!$G$13*'Rent Roll'!$E$13*IF(BP97=0,1,IF(AND(BP97&lt;=3,BP98&gt;=0),1,0))</f>
        <v>14400</v>
      </c>
      <c r="BQ107" s="117">
        <f>'Rent Roll'!$G$13*'Rent Roll'!$E$13*IF(BQ97=0,1,IF(AND(BQ97&lt;=3,BQ98&gt;=0),1,0))</f>
        <v>14400</v>
      </c>
      <c r="BR107" s="117">
        <f>'Rent Roll'!$G$13*'Rent Roll'!$E$13*IF(BR97=0,1,IF(AND(BR97&lt;=3,BR98&gt;=0),1,0))</f>
        <v>14400</v>
      </c>
      <c r="BS107" s="117">
        <f>'Rent Roll'!$G$13*'Rent Roll'!$E$13*IF(BS97=0,1,IF(AND(BS97&lt;=3,BS98&gt;=0),1,0))</f>
        <v>14400</v>
      </c>
      <c r="BT107" s="117">
        <f>'Rent Roll'!$G$13*'Rent Roll'!$E$13*IF(BT97=0,1,IF(AND(BT97&lt;=3,BT98&gt;=0),1,0))</f>
        <v>14400</v>
      </c>
      <c r="BU107" s="117">
        <f>'Rent Roll'!$G$13*'Rent Roll'!$E$13*IF(BU97=0,1,IF(AND(BU97&lt;=3,BU98&gt;=0),1,0))</f>
        <v>14400</v>
      </c>
      <c r="BV107" s="117">
        <f>'Rent Roll'!$G$13*'Rent Roll'!$E$13*IF(BV97=0,1,IF(AND(BV97&lt;=3,BV98&gt;=0),1,0))</f>
        <v>14400</v>
      </c>
      <c r="BW107" s="117">
        <f>'Rent Roll'!$G$13*'Rent Roll'!$E$13*IF(BW97=0,1,IF(AND(BW97&lt;=3,BW98&gt;=0),1,0))</f>
        <v>14400</v>
      </c>
      <c r="BX107" s="117">
        <f>'Rent Roll'!$G$13*'Rent Roll'!$E$13*IF(BX97=0,1,IF(AND(BX97&lt;=3,BX98&gt;=0),1,0))</f>
        <v>14400</v>
      </c>
      <c r="BY107" s="117">
        <f>'Rent Roll'!$G$13*'Rent Roll'!$E$13*IF(BY97=0,1,IF(AND(BY97&lt;=3,BY98&gt;=0),1,0))</f>
        <v>14400</v>
      </c>
      <c r="BZ107" s="117">
        <f>'Rent Roll'!$G$13*'Rent Roll'!$E$13*IF(BZ97=0,1,IF(AND(BZ97&lt;=3,BZ98&gt;=0),1,0))</f>
        <v>14400</v>
      </c>
      <c r="CA107" s="117">
        <f>'Rent Roll'!$G$13*'Rent Roll'!$E$13*IF(CA97=0,1,IF(AND(CA97&lt;=3,CA98&gt;=0),1,0))</f>
        <v>14400</v>
      </c>
      <c r="CB107" s="117">
        <f>'Rent Roll'!$G$13*'Rent Roll'!$E$13*IF(CB97=0,1,IF(AND(CB97&lt;=3,CB98&gt;=0),1,0))</f>
        <v>14400</v>
      </c>
      <c r="CC107" s="117">
        <f>'Rent Roll'!$G$13*'Rent Roll'!$E$13*IF(CC97=0,1,IF(AND(CC97&lt;=3,CC98&gt;=0),1,0))</f>
        <v>14400</v>
      </c>
      <c r="CD107" s="117">
        <f>'Rent Roll'!$G$13*'Rent Roll'!$E$13*IF(CD97=0,1,IF(AND(CD97&lt;=3,CD98&gt;=0),1,0))</f>
        <v>14400</v>
      </c>
      <c r="CE107" s="117">
        <f>'Rent Roll'!$G$13*'Rent Roll'!$E$13*IF(CE97=0,1,IF(AND(CE97&lt;=3,CE98&gt;=0),1,0))</f>
        <v>14400</v>
      </c>
      <c r="CF107" s="117">
        <f>'Rent Roll'!$G$13*'Rent Roll'!$E$13*IF(CF97=0,1,IF(AND(CF97&lt;=3,CF98&gt;=0),1,0))</f>
        <v>14400</v>
      </c>
      <c r="CG107" s="117">
        <f>'Rent Roll'!$G$13*'Rent Roll'!$E$13*IF(CG97=0,1,IF(AND(CG97&lt;=3,CG98&gt;=0),1,0))</f>
        <v>14400</v>
      </c>
      <c r="CH107" s="117">
        <f>'Rent Roll'!$G$13*'Rent Roll'!$E$13*IF(CH97=0,1,IF(AND(CH97&lt;=3,CH98&gt;=0),1,0))</f>
        <v>14400</v>
      </c>
      <c r="CI107" s="117">
        <f>'Rent Roll'!$G$13*'Rent Roll'!$E$13*IF(CI97=0,1,IF(AND(CI97&lt;=3,CI98&gt;=0),1,0))</f>
        <v>14400</v>
      </c>
      <c r="CJ107" s="117">
        <f>'Rent Roll'!$G$13*'Rent Roll'!$E$13*IF(CJ97=0,1,IF(AND(CJ97&lt;=3,CJ98&gt;=0),1,0))</f>
        <v>14400</v>
      </c>
      <c r="CK107" s="117">
        <f>'Rent Roll'!$G$13*'Rent Roll'!$E$13*IF(CK97=0,1,IF(AND(CK97&lt;=3,CK98&gt;=0),1,0))</f>
        <v>14400</v>
      </c>
      <c r="CL107" s="117">
        <f>'Rent Roll'!$G$13*'Rent Roll'!$E$13*IF(CL97=0,1,IF(AND(CL97&lt;=3,CL98&gt;=0),1,0))</f>
        <v>14400</v>
      </c>
      <c r="CM107" s="117">
        <f>'Rent Roll'!$G$13*'Rent Roll'!$E$13*IF(CM97=0,1,IF(AND(CM97&lt;=3,CM98&gt;=0),1,0))</f>
        <v>14400</v>
      </c>
      <c r="CN107" s="117">
        <f>'Rent Roll'!$G$13*'Rent Roll'!$E$13*IF(CN97=0,1,IF(AND(CN97&lt;=3,CN98&gt;=0),1,0))</f>
        <v>0</v>
      </c>
      <c r="CO107" s="117">
        <f>'Rent Roll'!$G$13*'Rent Roll'!$E$13*IF(CO97=0,1,IF(AND(CO97&lt;=3,CO98&gt;=0),1,0))</f>
        <v>0</v>
      </c>
      <c r="CP107" s="117">
        <f>'Rent Roll'!$G$13*'Rent Roll'!$E$13*IF(CP97=0,1,IF(AND(CP97&lt;=3,CP98&gt;=0),1,0))</f>
        <v>14400</v>
      </c>
      <c r="CQ107" s="117">
        <f>'Rent Roll'!$G$13*'Rent Roll'!$E$13*IF(CQ97=0,1,IF(AND(CQ97&lt;=3,CQ98&gt;=0),1,0))</f>
        <v>14400</v>
      </c>
      <c r="CR107" s="117">
        <f>'Rent Roll'!$G$13*'Rent Roll'!$E$13*IF(CR97=0,1,IF(AND(CR97&lt;=3,CR98&gt;=0),1,0))</f>
        <v>14400</v>
      </c>
      <c r="CS107" s="117">
        <f>'Rent Roll'!$G$13*'Rent Roll'!$E$13*IF(CS97=0,1,IF(AND(CS97&lt;=3,CS98&gt;=0),1,0))</f>
        <v>14400</v>
      </c>
      <c r="CT107" s="117">
        <f>'Rent Roll'!$G$13*'Rent Roll'!$E$13*IF(CT97=0,1,IF(AND(CT97&lt;=3,CT98&gt;=0),1,0))</f>
        <v>14400</v>
      </c>
      <c r="CU107" s="117">
        <f>'Rent Roll'!$G$13*'Rent Roll'!$E$13*IF(CU97=0,1,IF(AND(CU97&lt;=3,CU98&gt;=0),1,0))</f>
        <v>14400</v>
      </c>
      <c r="CV107" s="117">
        <f>'Rent Roll'!$G$13*'Rent Roll'!$E$13*IF(CV97=0,1,IF(AND(CV97&lt;=3,CV98&gt;=0),1,0))</f>
        <v>14400</v>
      </c>
      <c r="CW107" s="117">
        <f>'Rent Roll'!$G$13*'Rent Roll'!$E$13*IF(CW97=0,1,IF(AND(CW97&lt;=3,CW98&gt;=0),1,0))</f>
        <v>14400</v>
      </c>
      <c r="CX107" s="117">
        <f>'Rent Roll'!$G$13*'Rent Roll'!$E$13*IF(CX97=0,1,IF(AND(CX97&lt;=3,CX98&gt;=0),1,0))</f>
        <v>14400</v>
      </c>
      <c r="CY107" s="117">
        <f>'Rent Roll'!$G$13*'Rent Roll'!$E$13*IF(CY97=0,1,IF(AND(CY97&lt;=3,CY98&gt;=0),1,0))</f>
        <v>14400</v>
      </c>
      <c r="CZ107" s="117">
        <f>'Rent Roll'!$G$13*'Rent Roll'!$E$13*IF(CZ97=0,1,IF(AND(CZ97&lt;=3,CZ98&gt;=0),1,0))</f>
        <v>14400</v>
      </c>
      <c r="DA107" s="117">
        <f>'Rent Roll'!$G$13*'Rent Roll'!$E$13*IF(DA97=0,1,IF(AND(DA97&lt;=3,DA98&gt;=0),1,0))</f>
        <v>14400</v>
      </c>
      <c r="DB107" s="117">
        <f>'Rent Roll'!$G$13*'Rent Roll'!$E$13*IF(DB97=0,1,IF(AND(DB97&lt;=3,DB98&gt;=0),1,0))</f>
        <v>14400</v>
      </c>
      <c r="DC107" s="117">
        <f>'Rent Roll'!$G$13*'Rent Roll'!$E$13*IF(DC97=0,1,IF(AND(DC97&lt;=3,DC98&gt;=0),1,0))</f>
        <v>14400</v>
      </c>
      <c r="DD107" s="117">
        <f>'Rent Roll'!$G$13*'Rent Roll'!$E$13*IF(DD97=0,1,IF(AND(DD97&lt;=3,DD98&gt;=0),1,0))</f>
        <v>14400</v>
      </c>
      <c r="DE107" s="117">
        <f>'Rent Roll'!$G$13*'Rent Roll'!$E$13*IF(DE97=0,1,IF(AND(DE97&lt;=3,DE98&gt;=0),1,0))</f>
        <v>14400</v>
      </c>
      <c r="DF107" s="117">
        <f>'Rent Roll'!$G$13*'Rent Roll'!$E$13*IF(DF97=0,1,IF(AND(DF97&lt;=3,DF98&gt;=0),1,0))</f>
        <v>14400</v>
      </c>
      <c r="DG107" s="117">
        <f>'Rent Roll'!$G$13*'Rent Roll'!$E$13*IF(DG97=0,1,IF(AND(DG97&lt;=3,DG98&gt;=0),1,0))</f>
        <v>14400</v>
      </c>
      <c r="DH107" s="117">
        <f>'Rent Roll'!$G$13*'Rent Roll'!$E$13*IF(DH97=0,1,IF(AND(DH97&lt;=3,DH98&gt;=0),1,0))</f>
        <v>14400</v>
      </c>
      <c r="DI107" s="117">
        <f>'Rent Roll'!$G$13*'Rent Roll'!$E$13*IF(DI97=0,1,IF(AND(DI97&lt;=3,DI98&gt;=0),1,0))</f>
        <v>14400</v>
      </c>
      <c r="DJ107" s="117">
        <f>'Rent Roll'!$G$13*'Rent Roll'!$E$13*IF(DJ97=0,1,IF(AND(DJ97&lt;=3,DJ98&gt;=0),1,0))</f>
        <v>14400</v>
      </c>
      <c r="DK107" s="117">
        <f>'Rent Roll'!$G$13*'Rent Roll'!$E$13*IF(DK97=0,1,IF(AND(DK97&lt;=3,DK98&gt;=0),1,0))</f>
        <v>14400</v>
      </c>
      <c r="DL107" s="117">
        <f>'Rent Roll'!$G$13*'Rent Roll'!$E$13*IF(DL97=0,1,IF(AND(DL97&lt;=3,DL98&gt;=0),1,0))</f>
        <v>14400</v>
      </c>
      <c r="DM107" s="117">
        <f>'Rent Roll'!$G$13*'Rent Roll'!$E$13*IF(DM97=0,1,IF(AND(DM97&lt;=3,DM98&gt;=0),1,0))</f>
        <v>14400</v>
      </c>
      <c r="DN107" s="117">
        <f>'Rent Roll'!$G$13*'Rent Roll'!$E$13*IF(DN97=0,1,IF(AND(DN97&lt;=3,DN98&gt;=0),1,0))</f>
        <v>14400</v>
      </c>
      <c r="DO107" s="117">
        <f>'Rent Roll'!$G$13*'Rent Roll'!$E$13*IF(DO97=0,1,IF(AND(DO97&lt;=3,DO98&gt;=0),1,0))</f>
        <v>14400</v>
      </c>
      <c r="DP107" s="117">
        <f>'Rent Roll'!$G$13*'Rent Roll'!$E$13*IF(DP97=0,1,IF(AND(DP97&lt;=3,DP98&gt;=0),1,0))</f>
        <v>14400</v>
      </c>
      <c r="DQ107" s="117">
        <f>'Rent Roll'!$G$13*'Rent Roll'!$E$13*IF(DQ97=0,1,IF(AND(DQ97&lt;=3,DQ98&gt;=0),1,0))</f>
        <v>14400</v>
      </c>
      <c r="DR107" s="117">
        <f>'Rent Roll'!$G$13*'Rent Roll'!$E$13*IF(DR97=0,1,IF(AND(DR97&lt;=3,DR98&gt;=0),1,0))</f>
        <v>14400</v>
      </c>
      <c r="DS107" s="117">
        <f>'Rent Roll'!$G$13*'Rent Roll'!$E$13*IF(DS97=0,1,IF(AND(DS97&lt;=3,DS98&gt;=0),1,0))</f>
        <v>14400</v>
      </c>
      <c r="DT107" s="117">
        <f>'Rent Roll'!$G$13*'Rent Roll'!$E$13*IF(DT97=0,1,IF(AND(DT97&lt;=3,DT98&gt;=0),1,0))</f>
        <v>14400</v>
      </c>
      <c r="DU107" s="117">
        <f>'Rent Roll'!$G$13*'Rent Roll'!$E$13*IF(DU97=0,1,IF(AND(DU97&lt;=3,DU98&gt;=0),1,0))</f>
        <v>14400</v>
      </c>
      <c r="DV107" s="117">
        <f>'Rent Roll'!$G$13*'Rent Roll'!$E$13*IF(DV97=0,1,IF(AND(DV97&lt;=3,DV98&gt;=0),1,0))</f>
        <v>14400</v>
      </c>
      <c r="DW107" s="117">
        <f>'Rent Roll'!$G$13*'Rent Roll'!$E$13*IF(DW97=0,1,IF(AND(DW97&lt;=3,DW98&gt;=0),1,0))</f>
        <v>14400</v>
      </c>
      <c r="DX107" s="117">
        <f>'Rent Roll'!$G$13*'Rent Roll'!$E$13*IF(DX97=0,1,IF(AND(DX97&lt;=3,DX98&gt;=0),1,0))</f>
        <v>14400</v>
      </c>
      <c r="DY107" s="117">
        <f>'Rent Roll'!$G$13*'Rent Roll'!$E$13*IF(DY97=0,1,IF(AND(DY97&lt;=3,DY98&gt;=0),1,0))</f>
        <v>14400</v>
      </c>
      <c r="DZ107" s="117">
        <f>'Rent Roll'!$G$13*'Rent Roll'!$E$13*IF(DZ97=0,1,IF(AND(DZ97&lt;=3,DZ98&gt;=0),1,0))</f>
        <v>14400</v>
      </c>
      <c r="EA107" s="117">
        <f>'Rent Roll'!$G$13*'Rent Roll'!$E$13*IF(EA97=0,1,IF(AND(EA97&lt;=3,EA98&gt;=0),1,0))</f>
        <v>14400</v>
      </c>
      <c r="EB107" s="117">
        <f>'Rent Roll'!$G$13*'Rent Roll'!$E$13*IF(EB97=0,1,IF(AND(EB97&lt;=3,EB98&gt;=0),1,0))</f>
        <v>14400</v>
      </c>
      <c r="EC107" s="117">
        <f>'Rent Roll'!$G$13*'Rent Roll'!$E$13*IF(EC97=0,1,IF(AND(EC97&lt;=3,EC98&gt;=0),1,0))</f>
        <v>14400</v>
      </c>
      <c r="ED107" s="117">
        <f>'Rent Roll'!$G$13*'Rent Roll'!$E$13*IF(ED97=0,1,IF(AND(ED97&lt;=3,ED98&gt;=0),1,0))</f>
        <v>14400</v>
      </c>
      <c r="EE107" s="117">
        <f>'Rent Roll'!$G$13*'Rent Roll'!$E$13*IF(EE97=0,1,IF(AND(EE97&lt;=3,EE98&gt;=0),1,0))</f>
        <v>14400</v>
      </c>
      <c r="EF107" s="117">
        <f>'Rent Roll'!$G$13*'Rent Roll'!$E$13*IF(EF97=0,1,IF(AND(EF97&lt;=3,EF98&gt;=0),1,0))</f>
        <v>14400</v>
      </c>
      <c r="EG107" s="117">
        <f>'Rent Roll'!$G$13*'Rent Roll'!$E$13*IF(EG97=0,1,IF(AND(EG97&lt;=3,EG98&gt;=0),1,0))</f>
        <v>14400</v>
      </c>
      <c r="EH107" s="117">
        <f>'Rent Roll'!$G$13*'Rent Roll'!$E$13*IF(EH97=0,1,IF(AND(EH97&lt;=3,EH98&gt;=0),1,0))</f>
        <v>14400</v>
      </c>
      <c r="EI107" s="117">
        <f>'Rent Roll'!$G$13*'Rent Roll'!$E$13*IF(EI97=0,1,IF(AND(EI97&lt;=3,EI98&gt;=0),1,0))</f>
        <v>14400</v>
      </c>
    </row>
    <row r="109">
      <c r="B109" t="s" s="113">
        <v>611</v>
      </c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13"/>
      <c r="BB109" s="113"/>
      <c r="BC109" s="113"/>
      <c r="BD109" s="113"/>
      <c r="BE109" s="113"/>
      <c r="BF109" s="113"/>
      <c r="BG109" s="113"/>
      <c r="BH109" s="113"/>
      <c r="BI109" s="113"/>
      <c r="BJ109" s="113"/>
      <c r="BK109" s="113"/>
      <c r="BL109" s="113"/>
      <c r="BM109" s="113"/>
      <c r="BN109" s="113"/>
      <c r="BO109" s="113"/>
      <c r="BP109" s="113"/>
      <c r="BQ109" s="113"/>
      <c r="BR109" s="113"/>
      <c r="BS109" s="113"/>
      <c r="BT109" s="113"/>
      <c r="BU109" s="113"/>
      <c r="BV109" s="113"/>
      <c r="BW109" s="113"/>
      <c r="BX109" s="113"/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3"/>
      <c r="CS109" s="113"/>
      <c r="CT109" s="113"/>
      <c r="CU109" s="113"/>
      <c r="CV109" s="113"/>
      <c r="CW109" s="113"/>
      <c r="CX109" s="113"/>
      <c r="CY109" s="113"/>
      <c r="CZ109" s="113"/>
      <c r="DA109" s="113"/>
      <c r="DB109" s="113"/>
      <c r="DC109" s="113"/>
      <c r="DD109" s="113"/>
      <c r="DE109" s="113"/>
      <c r="DF109" s="113"/>
      <c r="DG109" s="113"/>
      <c r="DH109" s="113"/>
      <c r="DI109" s="113"/>
      <c r="DJ109" s="113"/>
      <c r="DK109" s="113"/>
      <c r="DL109" s="113"/>
      <c r="DM109" s="113"/>
      <c r="DN109" s="113"/>
      <c r="DO109" s="113"/>
      <c r="DP109" s="113"/>
      <c r="DQ109" s="113"/>
      <c r="DR109" s="113"/>
      <c r="DS109" s="113"/>
      <c r="DT109" s="113"/>
      <c r="DU109" s="113"/>
      <c r="DV109" s="113"/>
      <c r="DW109" s="113"/>
      <c r="DX109" s="113"/>
      <c r="DY109" s="113"/>
      <c r="DZ109" s="113"/>
      <c r="EA109" s="113"/>
      <c r="EB109" s="113"/>
      <c r="EC109" s="113"/>
      <c r="ED109" s="113"/>
      <c r="EE109" s="113"/>
      <c r="EF109" s="113"/>
      <c r="EG109" s="113"/>
      <c r="EH109" s="113"/>
      <c r="EI109" s="113"/>
    </row>
    <row r="110">
      <c r="B110" t="s" s="23">
        <v>390</v>
      </c>
      <c r="C110" t="s" s="118">
        <v>21</v>
      </c>
      <c r="D110" t="s" s="118">
        <v>427</v>
      </c>
      <c r="H110" s="114">
        <f>(H$6&gt;Rollover!$G$14)+(H$6&gt;Rollover!$M$14)+(H$6&gt;Rollover!$Z$14)+(H$6&gt;Rollover!$AM$14)</f>
        <v>0</v>
      </c>
      <c r="I110" s="114">
        <f>(I$6&gt;Rollover!$G$14)+(I$6&gt;Rollover!$M$14)+(I$6&gt;Rollover!$Z$14)+(I$6&gt;Rollover!$AM$14)</f>
        <v>0</v>
      </c>
      <c r="J110" s="114">
        <f>(J$6&gt;Rollover!$G$14)+(J$6&gt;Rollover!$M$14)+(J$6&gt;Rollover!$Z$14)+(J$6&gt;Rollover!$AM$14)</f>
        <v>0</v>
      </c>
      <c r="K110" s="114">
        <f>(K$6&gt;Rollover!$G$14)+(K$6&gt;Rollover!$M$14)+(K$6&gt;Rollover!$Z$14)+(K$6&gt;Rollover!$AM$14)</f>
        <v>0</v>
      </c>
      <c r="L110" s="114">
        <f>(L$6&gt;Rollover!$G$14)+(L$6&gt;Rollover!$M$14)+(L$6&gt;Rollover!$Z$14)+(L$6&gt;Rollover!$AM$14)</f>
        <v>0</v>
      </c>
      <c r="M110" s="114">
        <f>(M$6&gt;Rollover!$G$14)+(M$6&gt;Rollover!$M$14)+(M$6&gt;Rollover!$Z$14)+(M$6&gt;Rollover!$AM$14)</f>
        <v>0</v>
      </c>
      <c r="N110" s="114">
        <f>(N$6&gt;Rollover!$G$14)+(N$6&gt;Rollover!$M$14)+(N$6&gt;Rollover!$Z$14)+(N$6&gt;Rollover!$AM$14)</f>
        <v>0</v>
      </c>
      <c r="O110" s="114">
        <f>(O$6&gt;Rollover!$G$14)+(O$6&gt;Rollover!$M$14)+(O$6&gt;Rollover!$Z$14)+(O$6&gt;Rollover!$AM$14)</f>
        <v>0</v>
      </c>
      <c r="P110" s="114">
        <f>(P$6&gt;Rollover!$G$14)+(P$6&gt;Rollover!$M$14)+(P$6&gt;Rollover!$Z$14)+(P$6&gt;Rollover!$AM$14)</f>
        <v>0</v>
      </c>
      <c r="Q110" s="114">
        <f>(Q$6&gt;Rollover!$G$14)+(Q$6&gt;Rollover!$M$14)+(Q$6&gt;Rollover!$Z$14)+(Q$6&gt;Rollover!$AM$14)</f>
        <v>0</v>
      </c>
      <c r="R110" s="114">
        <f>(R$6&gt;Rollover!$G$14)+(R$6&gt;Rollover!$M$14)+(R$6&gt;Rollover!$Z$14)+(R$6&gt;Rollover!$AM$14)</f>
        <v>0</v>
      </c>
      <c r="S110" s="114">
        <f>(S$6&gt;Rollover!$G$14)+(S$6&gt;Rollover!$M$14)+(S$6&gt;Rollover!$Z$14)+(S$6&gt;Rollover!$AM$14)</f>
        <v>0</v>
      </c>
      <c r="T110" s="114">
        <f>(T$6&gt;Rollover!$G$14)+(T$6&gt;Rollover!$M$14)+(T$6&gt;Rollover!$Z$14)+(T$6&gt;Rollover!$AM$14)</f>
        <v>0</v>
      </c>
      <c r="U110" s="114">
        <f>(U$6&gt;Rollover!$G$14)+(U$6&gt;Rollover!$M$14)+(U$6&gt;Rollover!$Z$14)+(U$6&gt;Rollover!$AM$14)</f>
        <v>0</v>
      </c>
      <c r="V110" s="114">
        <f>(V$6&gt;Rollover!$G$14)+(V$6&gt;Rollover!$M$14)+(V$6&gt;Rollover!$Z$14)+(V$6&gt;Rollover!$AM$14)</f>
        <v>0</v>
      </c>
      <c r="W110" s="114">
        <f>(W$6&gt;Rollover!$G$14)+(W$6&gt;Rollover!$M$14)+(W$6&gt;Rollover!$Z$14)+(W$6&gt;Rollover!$AM$14)</f>
        <v>0</v>
      </c>
      <c r="X110" s="114">
        <f>(X$6&gt;Rollover!$G$14)+(X$6&gt;Rollover!$M$14)+(X$6&gt;Rollover!$Z$14)+(X$6&gt;Rollover!$AM$14)</f>
        <v>0</v>
      </c>
      <c r="Y110" s="114">
        <f>(Y$6&gt;Rollover!$G$14)+(Y$6&gt;Rollover!$M$14)+(Y$6&gt;Rollover!$Z$14)+(Y$6&gt;Rollover!$AM$14)</f>
        <v>0</v>
      </c>
      <c r="Z110" s="114">
        <f>(Z$6&gt;Rollover!$G$14)+(Z$6&gt;Rollover!$M$14)+(Z$6&gt;Rollover!$Z$14)+(Z$6&gt;Rollover!$AM$14)</f>
        <v>0</v>
      </c>
      <c r="AA110" s="114">
        <f>(AA$6&gt;Rollover!$G$14)+(AA$6&gt;Rollover!$M$14)+(AA$6&gt;Rollover!$Z$14)+(AA$6&gt;Rollover!$AM$14)</f>
        <v>0</v>
      </c>
      <c r="AB110" s="114">
        <f>(AB$6&gt;Rollover!$G$14)+(AB$6&gt;Rollover!$M$14)+(AB$6&gt;Rollover!$Z$14)+(AB$6&gt;Rollover!$AM$14)</f>
        <v>0</v>
      </c>
      <c r="AC110" s="114">
        <f>(AC$6&gt;Rollover!$G$14)+(AC$6&gt;Rollover!$M$14)+(AC$6&gt;Rollover!$Z$14)+(AC$6&gt;Rollover!$AM$14)</f>
        <v>0</v>
      </c>
      <c r="AD110" s="114">
        <f>(AD$6&gt;Rollover!$G$14)+(AD$6&gt;Rollover!$M$14)+(AD$6&gt;Rollover!$Z$14)+(AD$6&gt;Rollover!$AM$14)</f>
        <v>0</v>
      </c>
      <c r="AE110" s="114">
        <f>(AE$6&gt;Rollover!$G$14)+(AE$6&gt;Rollover!$M$14)+(AE$6&gt;Rollover!$Z$14)+(AE$6&gt;Rollover!$AM$14)</f>
        <v>0</v>
      </c>
      <c r="AF110" s="114">
        <f>(AF$6&gt;Rollover!$G$14)+(AF$6&gt;Rollover!$M$14)+(AF$6&gt;Rollover!$Z$14)+(AF$6&gt;Rollover!$AM$14)</f>
        <v>0</v>
      </c>
      <c r="AG110" s="114">
        <f>(AG$6&gt;Rollover!$G$14)+(AG$6&gt;Rollover!$M$14)+(AG$6&gt;Rollover!$Z$14)+(AG$6&gt;Rollover!$AM$14)</f>
        <v>0</v>
      </c>
      <c r="AH110" s="114">
        <f>(AH$6&gt;Rollover!$G$14)+(AH$6&gt;Rollover!$M$14)+(AH$6&gt;Rollover!$Z$14)+(AH$6&gt;Rollover!$AM$14)</f>
        <v>0</v>
      </c>
      <c r="AI110" s="114">
        <f>(AI$6&gt;Rollover!$G$14)+(AI$6&gt;Rollover!$M$14)+(AI$6&gt;Rollover!$Z$14)+(AI$6&gt;Rollover!$AM$14)</f>
        <v>0</v>
      </c>
      <c r="AJ110" s="114">
        <f>(AJ$6&gt;Rollover!$G$14)+(AJ$6&gt;Rollover!$M$14)+(AJ$6&gt;Rollover!$Z$14)+(AJ$6&gt;Rollover!$AM$14)</f>
        <v>0</v>
      </c>
      <c r="AK110" s="114">
        <f>(AK$6&gt;Rollover!$G$14)+(AK$6&gt;Rollover!$M$14)+(AK$6&gt;Rollover!$Z$14)+(AK$6&gt;Rollover!$AM$14)</f>
        <v>0</v>
      </c>
      <c r="AL110" s="114">
        <f>(AL$6&gt;Rollover!$G$14)+(AL$6&gt;Rollover!$M$14)+(AL$6&gt;Rollover!$Z$14)+(AL$6&gt;Rollover!$AM$14)</f>
        <v>0</v>
      </c>
      <c r="AM110" s="114">
        <f>(AM$6&gt;Rollover!$G$14)+(AM$6&gt;Rollover!$M$14)+(AM$6&gt;Rollover!$Z$14)+(AM$6&gt;Rollover!$AM$14)</f>
        <v>0</v>
      </c>
      <c r="AN110" s="114">
        <f>(AN$6&gt;Rollover!$G$14)+(AN$6&gt;Rollover!$M$14)+(AN$6&gt;Rollover!$Z$14)+(AN$6&gt;Rollover!$AM$14)</f>
        <v>0</v>
      </c>
      <c r="AO110" s="114">
        <f>(AO$6&gt;Rollover!$G$14)+(AO$6&gt;Rollover!$M$14)+(AO$6&gt;Rollover!$Z$14)+(AO$6&gt;Rollover!$AM$14)</f>
        <v>0</v>
      </c>
      <c r="AP110" s="114">
        <f>(AP$6&gt;Rollover!$G$14)+(AP$6&gt;Rollover!$M$14)+(AP$6&gt;Rollover!$Z$14)+(AP$6&gt;Rollover!$AM$14)</f>
        <v>0</v>
      </c>
      <c r="AQ110" s="114">
        <f>(AQ$6&gt;Rollover!$G$14)+(AQ$6&gt;Rollover!$M$14)+(AQ$6&gt;Rollover!$Z$14)+(AQ$6&gt;Rollover!$AM$14)</f>
        <v>0</v>
      </c>
      <c r="AR110" s="114">
        <f>(AR$6&gt;Rollover!$G$14)+(AR$6&gt;Rollover!$M$14)+(AR$6&gt;Rollover!$Z$14)+(AR$6&gt;Rollover!$AM$14)</f>
        <v>0</v>
      </c>
      <c r="AS110" s="114">
        <f>(AS$6&gt;Rollover!$G$14)+(AS$6&gt;Rollover!$M$14)+(AS$6&gt;Rollover!$Z$14)+(AS$6&gt;Rollover!$AM$14)</f>
        <v>0</v>
      </c>
      <c r="AT110" s="114">
        <f>(AT$6&gt;Rollover!$G$14)+(AT$6&gt;Rollover!$M$14)+(AT$6&gt;Rollover!$Z$14)+(AT$6&gt;Rollover!$AM$14)</f>
        <v>0</v>
      </c>
      <c r="AU110" s="114">
        <f>(AU$6&gt;Rollover!$G$14)+(AU$6&gt;Rollover!$M$14)+(AU$6&gt;Rollover!$Z$14)+(AU$6&gt;Rollover!$AM$14)</f>
        <v>1</v>
      </c>
      <c r="AV110" s="114">
        <f>(AV$6&gt;Rollover!$G$14)+(AV$6&gt;Rollover!$M$14)+(AV$6&gt;Rollover!$Z$14)+(AV$6&gt;Rollover!$AM$14)</f>
        <v>1</v>
      </c>
      <c r="AW110" s="114">
        <f>(AW$6&gt;Rollover!$G$14)+(AW$6&gt;Rollover!$M$14)+(AW$6&gt;Rollover!$Z$14)+(AW$6&gt;Rollover!$AM$14)</f>
        <v>1</v>
      </c>
      <c r="AX110" s="114">
        <f>(AX$6&gt;Rollover!$G$14)+(AX$6&gt;Rollover!$M$14)+(AX$6&gt;Rollover!$Z$14)+(AX$6&gt;Rollover!$AM$14)</f>
        <v>1</v>
      </c>
      <c r="AY110" s="114">
        <f>(AY$6&gt;Rollover!$G$14)+(AY$6&gt;Rollover!$M$14)+(AY$6&gt;Rollover!$Z$14)+(AY$6&gt;Rollover!$AM$14)</f>
        <v>1</v>
      </c>
      <c r="AZ110" s="114">
        <f>(AZ$6&gt;Rollover!$G$14)+(AZ$6&gt;Rollover!$M$14)+(AZ$6&gt;Rollover!$Z$14)+(AZ$6&gt;Rollover!$AM$14)</f>
        <v>1</v>
      </c>
      <c r="BA110" s="114">
        <f>(BA$6&gt;Rollover!$G$14)+(BA$6&gt;Rollover!$M$14)+(BA$6&gt;Rollover!$Z$14)+(BA$6&gt;Rollover!$AM$14)</f>
        <v>1</v>
      </c>
      <c r="BB110" s="114">
        <f>(BB$6&gt;Rollover!$G$14)+(BB$6&gt;Rollover!$M$14)+(BB$6&gt;Rollover!$Z$14)+(BB$6&gt;Rollover!$AM$14)</f>
        <v>1</v>
      </c>
      <c r="BC110" s="114">
        <f>(BC$6&gt;Rollover!$G$14)+(BC$6&gt;Rollover!$M$14)+(BC$6&gt;Rollover!$Z$14)+(BC$6&gt;Rollover!$AM$14)</f>
        <v>1</v>
      </c>
      <c r="BD110" s="114">
        <f>(BD$6&gt;Rollover!$G$14)+(BD$6&gt;Rollover!$M$14)+(BD$6&gt;Rollover!$Z$14)+(BD$6&gt;Rollover!$AM$14)</f>
        <v>1</v>
      </c>
      <c r="BE110" s="114">
        <f>(BE$6&gt;Rollover!$G$14)+(BE$6&gt;Rollover!$M$14)+(BE$6&gt;Rollover!$Z$14)+(BE$6&gt;Rollover!$AM$14)</f>
        <v>1</v>
      </c>
      <c r="BF110" s="114">
        <f>(BF$6&gt;Rollover!$G$14)+(BF$6&gt;Rollover!$M$14)+(BF$6&gt;Rollover!$Z$14)+(BF$6&gt;Rollover!$AM$14)</f>
        <v>1</v>
      </c>
      <c r="BG110" s="114">
        <f>(BG$6&gt;Rollover!$G$14)+(BG$6&gt;Rollover!$M$14)+(BG$6&gt;Rollover!$Z$14)+(BG$6&gt;Rollover!$AM$14)</f>
        <v>1</v>
      </c>
      <c r="BH110" s="114">
        <f>(BH$6&gt;Rollover!$G$14)+(BH$6&gt;Rollover!$M$14)+(BH$6&gt;Rollover!$Z$14)+(BH$6&gt;Rollover!$AM$14)</f>
        <v>1</v>
      </c>
      <c r="BI110" s="114">
        <f>(BI$6&gt;Rollover!$G$14)+(BI$6&gt;Rollover!$M$14)+(BI$6&gt;Rollover!$Z$14)+(BI$6&gt;Rollover!$AM$14)</f>
        <v>1</v>
      </c>
      <c r="BJ110" s="114">
        <f>(BJ$6&gt;Rollover!$G$14)+(BJ$6&gt;Rollover!$M$14)+(BJ$6&gt;Rollover!$Z$14)+(BJ$6&gt;Rollover!$AM$14)</f>
        <v>1</v>
      </c>
      <c r="BK110" s="114">
        <f>(BK$6&gt;Rollover!$G$14)+(BK$6&gt;Rollover!$M$14)+(BK$6&gt;Rollover!$Z$14)+(BK$6&gt;Rollover!$AM$14)</f>
        <v>1</v>
      </c>
      <c r="BL110" s="114">
        <f>(BL$6&gt;Rollover!$G$14)+(BL$6&gt;Rollover!$M$14)+(BL$6&gt;Rollover!$Z$14)+(BL$6&gt;Rollover!$AM$14)</f>
        <v>1</v>
      </c>
      <c r="BM110" s="114">
        <f>(BM$6&gt;Rollover!$G$14)+(BM$6&gt;Rollover!$M$14)+(BM$6&gt;Rollover!$Z$14)+(BM$6&gt;Rollover!$AM$14)</f>
        <v>1</v>
      </c>
      <c r="BN110" s="114">
        <f>(BN$6&gt;Rollover!$G$14)+(BN$6&gt;Rollover!$M$14)+(BN$6&gt;Rollover!$Z$14)+(BN$6&gt;Rollover!$AM$14)</f>
        <v>1</v>
      </c>
      <c r="BO110" s="114">
        <f>(BO$6&gt;Rollover!$G$14)+(BO$6&gt;Rollover!$M$14)+(BO$6&gt;Rollover!$Z$14)+(BO$6&gt;Rollover!$AM$14)</f>
        <v>1</v>
      </c>
      <c r="BP110" s="114">
        <f>(BP$6&gt;Rollover!$G$14)+(BP$6&gt;Rollover!$M$14)+(BP$6&gt;Rollover!$Z$14)+(BP$6&gt;Rollover!$AM$14)</f>
        <v>1</v>
      </c>
      <c r="BQ110" s="114">
        <f>(BQ$6&gt;Rollover!$G$14)+(BQ$6&gt;Rollover!$M$14)+(BQ$6&gt;Rollover!$Z$14)+(BQ$6&gt;Rollover!$AM$14)</f>
        <v>1</v>
      </c>
      <c r="BR110" s="114">
        <f>(BR$6&gt;Rollover!$G$14)+(BR$6&gt;Rollover!$M$14)+(BR$6&gt;Rollover!$Z$14)+(BR$6&gt;Rollover!$AM$14)</f>
        <v>1</v>
      </c>
      <c r="BS110" s="114">
        <f>(BS$6&gt;Rollover!$G$14)+(BS$6&gt;Rollover!$M$14)+(BS$6&gt;Rollover!$Z$14)+(BS$6&gt;Rollover!$AM$14)</f>
        <v>1</v>
      </c>
      <c r="BT110" s="114">
        <f>(BT$6&gt;Rollover!$G$14)+(BT$6&gt;Rollover!$M$14)+(BT$6&gt;Rollover!$Z$14)+(BT$6&gt;Rollover!$AM$14)</f>
        <v>1</v>
      </c>
      <c r="BU110" s="114">
        <f>(BU$6&gt;Rollover!$G$14)+(BU$6&gt;Rollover!$M$14)+(BU$6&gt;Rollover!$Z$14)+(BU$6&gt;Rollover!$AM$14)</f>
        <v>1</v>
      </c>
      <c r="BV110" s="114">
        <f>(BV$6&gt;Rollover!$G$14)+(BV$6&gt;Rollover!$M$14)+(BV$6&gt;Rollover!$Z$14)+(BV$6&gt;Rollover!$AM$14)</f>
        <v>1</v>
      </c>
      <c r="BW110" s="114">
        <f>(BW$6&gt;Rollover!$G$14)+(BW$6&gt;Rollover!$M$14)+(BW$6&gt;Rollover!$Z$14)+(BW$6&gt;Rollover!$AM$14)</f>
        <v>1</v>
      </c>
      <c r="BX110" s="114">
        <f>(BX$6&gt;Rollover!$G$14)+(BX$6&gt;Rollover!$M$14)+(BX$6&gt;Rollover!$Z$14)+(BX$6&gt;Rollover!$AM$14)</f>
        <v>1</v>
      </c>
      <c r="BY110" s="114">
        <f>(BY$6&gt;Rollover!$G$14)+(BY$6&gt;Rollover!$M$14)+(BY$6&gt;Rollover!$Z$14)+(BY$6&gt;Rollover!$AM$14)</f>
        <v>1</v>
      </c>
      <c r="BZ110" s="114">
        <f>(BZ$6&gt;Rollover!$G$14)+(BZ$6&gt;Rollover!$M$14)+(BZ$6&gt;Rollover!$Z$14)+(BZ$6&gt;Rollover!$AM$14)</f>
        <v>1</v>
      </c>
      <c r="CA110" s="114">
        <f>(CA$6&gt;Rollover!$G$14)+(CA$6&gt;Rollover!$M$14)+(CA$6&gt;Rollover!$Z$14)+(CA$6&gt;Rollover!$AM$14)</f>
        <v>1</v>
      </c>
      <c r="CB110" s="114">
        <f>(CB$6&gt;Rollover!$G$14)+(CB$6&gt;Rollover!$M$14)+(CB$6&gt;Rollover!$Z$14)+(CB$6&gt;Rollover!$AM$14)</f>
        <v>1</v>
      </c>
      <c r="CC110" s="114">
        <f>(CC$6&gt;Rollover!$G$14)+(CC$6&gt;Rollover!$M$14)+(CC$6&gt;Rollover!$Z$14)+(CC$6&gt;Rollover!$AM$14)</f>
        <v>1</v>
      </c>
      <c r="CD110" s="114">
        <f>(CD$6&gt;Rollover!$G$14)+(CD$6&gt;Rollover!$M$14)+(CD$6&gt;Rollover!$Z$14)+(CD$6&gt;Rollover!$AM$14)</f>
        <v>1</v>
      </c>
      <c r="CE110" s="114">
        <f>(CE$6&gt;Rollover!$G$14)+(CE$6&gt;Rollover!$M$14)+(CE$6&gt;Rollover!$Z$14)+(CE$6&gt;Rollover!$AM$14)</f>
        <v>1</v>
      </c>
      <c r="CF110" s="114">
        <f>(CF$6&gt;Rollover!$G$14)+(CF$6&gt;Rollover!$M$14)+(CF$6&gt;Rollover!$Z$14)+(CF$6&gt;Rollover!$AM$14)</f>
        <v>1</v>
      </c>
      <c r="CG110" s="114">
        <f>(CG$6&gt;Rollover!$G$14)+(CG$6&gt;Rollover!$M$14)+(CG$6&gt;Rollover!$Z$14)+(CG$6&gt;Rollover!$AM$14)</f>
        <v>1</v>
      </c>
      <c r="CH110" s="114">
        <f>(CH$6&gt;Rollover!$G$14)+(CH$6&gt;Rollover!$M$14)+(CH$6&gt;Rollover!$Z$14)+(CH$6&gt;Rollover!$AM$14)</f>
        <v>1</v>
      </c>
      <c r="CI110" s="114">
        <f>(CI$6&gt;Rollover!$G$14)+(CI$6&gt;Rollover!$M$14)+(CI$6&gt;Rollover!$Z$14)+(CI$6&gt;Rollover!$AM$14)</f>
        <v>1</v>
      </c>
      <c r="CJ110" s="114">
        <f>(CJ$6&gt;Rollover!$G$14)+(CJ$6&gt;Rollover!$M$14)+(CJ$6&gt;Rollover!$Z$14)+(CJ$6&gt;Rollover!$AM$14)</f>
        <v>1</v>
      </c>
      <c r="CK110" s="114">
        <f>(CK$6&gt;Rollover!$G$14)+(CK$6&gt;Rollover!$M$14)+(CK$6&gt;Rollover!$Z$14)+(CK$6&gt;Rollover!$AM$14)</f>
        <v>1</v>
      </c>
      <c r="CL110" s="114">
        <f>(CL$6&gt;Rollover!$G$14)+(CL$6&gt;Rollover!$M$14)+(CL$6&gt;Rollover!$Z$14)+(CL$6&gt;Rollover!$AM$14)</f>
        <v>1</v>
      </c>
      <c r="CM110" s="114">
        <f>(CM$6&gt;Rollover!$G$14)+(CM$6&gt;Rollover!$M$14)+(CM$6&gt;Rollover!$Z$14)+(CM$6&gt;Rollover!$AM$14)</f>
        <v>1</v>
      </c>
      <c r="CN110" s="114">
        <f>(CN$6&gt;Rollover!$G$14)+(CN$6&gt;Rollover!$M$14)+(CN$6&gt;Rollover!$Z$14)+(CN$6&gt;Rollover!$AM$14)</f>
        <v>1</v>
      </c>
      <c r="CO110" s="114">
        <f>(CO$6&gt;Rollover!$G$14)+(CO$6&gt;Rollover!$M$14)+(CO$6&gt;Rollover!$Z$14)+(CO$6&gt;Rollover!$AM$14)</f>
        <v>1</v>
      </c>
      <c r="CP110" s="114">
        <f>(CP$6&gt;Rollover!$G$14)+(CP$6&gt;Rollover!$M$14)+(CP$6&gt;Rollover!$Z$14)+(CP$6&gt;Rollover!$AM$14)</f>
        <v>1</v>
      </c>
      <c r="CQ110" s="114">
        <f>(CQ$6&gt;Rollover!$G$14)+(CQ$6&gt;Rollover!$M$14)+(CQ$6&gt;Rollover!$Z$14)+(CQ$6&gt;Rollover!$AM$14)</f>
        <v>1</v>
      </c>
      <c r="CR110" s="114">
        <f>(CR$6&gt;Rollover!$G$14)+(CR$6&gt;Rollover!$M$14)+(CR$6&gt;Rollover!$Z$14)+(CR$6&gt;Rollover!$AM$14)</f>
        <v>1</v>
      </c>
      <c r="CS110" s="114">
        <f>(CS$6&gt;Rollover!$G$14)+(CS$6&gt;Rollover!$M$14)+(CS$6&gt;Rollover!$Z$14)+(CS$6&gt;Rollover!$AM$14)</f>
        <v>1</v>
      </c>
      <c r="CT110" s="114">
        <f>(CT$6&gt;Rollover!$G$14)+(CT$6&gt;Rollover!$M$14)+(CT$6&gt;Rollover!$Z$14)+(CT$6&gt;Rollover!$AM$14)</f>
        <v>1</v>
      </c>
      <c r="CU110" s="114">
        <f>(CU$6&gt;Rollover!$G$14)+(CU$6&gt;Rollover!$M$14)+(CU$6&gt;Rollover!$Z$14)+(CU$6&gt;Rollover!$AM$14)</f>
        <v>1</v>
      </c>
      <c r="CV110" s="114">
        <f>(CV$6&gt;Rollover!$G$14)+(CV$6&gt;Rollover!$M$14)+(CV$6&gt;Rollover!$Z$14)+(CV$6&gt;Rollover!$AM$14)</f>
        <v>1</v>
      </c>
      <c r="CW110" s="114">
        <f>(CW$6&gt;Rollover!$G$14)+(CW$6&gt;Rollover!$M$14)+(CW$6&gt;Rollover!$Z$14)+(CW$6&gt;Rollover!$AM$14)</f>
        <v>1</v>
      </c>
      <c r="CX110" s="114">
        <f>(CX$6&gt;Rollover!$G$14)+(CX$6&gt;Rollover!$M$14)+(CX$6&gt;Rollover!$Z$14)+(CX$6&gt;Rollover!$AM$14)</f>
        <v>1</v>
      </c>
      <c r="CY110" s="114">
        <f>(CY$6&gt;Rollover!$G$14)+(CY$6&gt;Rollover!$M$14)+(CY$6&gt;Rollover!$Z$14)+(CY$6&gt;Rollover!$AM$14)</f>
        <v>1</v>
      </c>
      <c r="CZ110" s="114">
        <f>(CZ$6&gt;Rollover!$G$14)+(CZ$6&gt;Rollover!$M$14)+(CZ$6&gt;Rollover!$Z$14)+(CZ$6&gt;Rollover!$AM$14)</f>
        <v>1</v>
      </c>
      <c r="DA110" s="114">
        <f>(DA$6&gt;Rollover!$G$14)+(DA$6&gt;Rollover!$M$14)+(DA$6&gt;Rollover!$Z$14)+(DA$6&gt;Rollover!$AM$14)</f>
        <v>1</v>
      </c>
      <c r="DB110" s="114">
        <f>(DB$6&gt;Rollover!$G$14)+(DB$6&gt;Rollover!$M$14)+(DB$6&gt;Rollover!$Z$14)+(DB$6&gt;Rollover!$AM$14)</f>
        <v>1</v>
      </c>
      <c r="DC110" s="114">
        <f>(DC$6&gt;Rollover!$G$14)+(DC$6&gt;Rollover!$M$14)+(DC$6&gt;Rollover!$Z$14)+(DC$6&gt;Rollover!$AM$14)</f>
        <v>1</v>
      </c>
      <c r="DD110" s="114">
        <f>(DD$6&gt;Rollover!$G$14)+(DD$6&gt;Rollover!$M$14)+(DD$6&gt;Rollover!$Z$14)+(DD$6&gt;Rollover!$AM$14)</f>
        <v>1</v>
      </c>
      <c r="DE110" s="114">
        <f>(DE$6&gt;Rollover!$G$14)+(DE$6&gt;Rollover!$M$14)+(DE$6&gt;Rollover!$Z$14)+(DE$6&gt;Rollover!$AM$14)</f>
        <v>2</v>
      </c>
      <c r="DF110" s="114">
        <f>(DF$6&gt;Rollover!$G$14)+(DF$6&gt;Rollover!$M$14)+(DF$6&gt;Rollover!$Z$14)+(DF$6&gt;Rollover!$AM$14)</f>
        <v>2</v>
      </c>
      <c r="DG110" s="114">
        <f>(DG$6&gt;Rollover!$G$14)+(DG$6&gt;Rollover!$M$14)+(DG$6&gt;Rollover!$Z$14)+(DG$6&gt;Rollover!$AM$14)</f>
        <v>2</v>
      </c>
      <c r="DH110" s="114">
        <f>(DH$6&gt;Rollover!$G$14)+(DH$6&gt;Rollover!$M$14)+(DH$6&gt;Rollover!$Z$14)+(DH$6&gt;Rollover!$AM$14)</f>
        <v>2</v>
      </c>
      <c r="DI110" s="114">
        <f>(DI$6&gt;Rollover!$G$14)+(DI$6&gt;Rollover!$M$14)+(DI$6&gt;Rollover!$Z$14)+(DI$6&gt;Rollover!$AM$14)</f>
        <v>2</v>
      </c>
      <c r="DJ110" s="114">
        <f>(DJ$6&gt;Rollover!$G$14)+(DJ$6&gt;Rollover!$M$14)+(DJ$6&gt;Rollover!$Z$14)+(DJ$6&gt;Rollover!$AM$14)</f>
        <v>2</v>
      </c>
      <c r="DK110" s="114">
        <f>(DK$6&gt;Rollover!$G$14)+(DK$6&gt;Rollover!$M$14)+(DK$6&gt;Rollover!$Z$14)+(DK$6&gt;Rollover!$AM$14)</f>
        <v>2</v>
      </c>
      <c r="DL110" s="114">
        <f>(DL$6&gt;Rollover!$G$14)+(DL$6&gt;Rollover!$M$14)+(DL$6&gt;Rollover!$Z$14)+(DL$6&gt;Rollover!$AM$14)</f>
        <v>2</v>
      </c>
      <c r="DM110" s="114">
        <f>(DM$6&gt;Rollover!$G$14)+(DM$6&gt;Rollover!$M$14)+(DM$6&gt;Rollover!$Z$14)+(DM$6&gt;Rollover!$AM$14)</f>
        <v>2</v>
      </c>
      <c r="DN110" s="114">
        <f>(DN$6&gt;Rollover!$G$14)+(DN$6&gt;Rollover!$M$14)+(DN$6&gt;Rollover!$Z$14)+(DN$6&gt;Rollover!$AM$14)</f>
        <v>2</v>
      </c>
      <c r="DO110" s="114">
        <f>(DO$6&gt;Rollover!$G$14)+(DO$6&gt;Rollover!$M$14)+(DO$6&gt;Rollover!$Z$14)+(DO$6&gt;Rollover!$AM$14)</f>
        <v>2</v>
      </c>
      <c r="DP110" s="114">
        <f>(DP$6&gt;Rollover!$G$14)+(DP$6&gt;Rollover!$M$14)+(DP$6&gt;Rollover!$Z$14)+(DP$6&gt;Rollover!$AM$14)</f>
        <v>2</v>
      </c>
      <c r="DQ110" s="114">
        <f>(DQ$6&gt;Rollover!$G$14)+(DQ$6&gt;Rollover!$M$14)+(DQ$6&gt;Rollover!$Z$14)+(DQ$6&gt;Rollover!$AM$14)</f>
        <v>2</v>
      </c>
      <c r="DR110" s="114">
        <f>(DR$6&gt;Rollover!$G$14)+(DR$6&gt;Rollover!$M$14)+(DR$6&gt;Rollover!$Z$14)+(DR$6&gt;Rollover!$AM$14)</f>
        <v>2</v>
      </c>
      <c r="DS110" s="114">
        <f>(DS$6&gt;Rollover!$G$14)+(DS$6&gt;Rollover!$M$14)+(DS$6&gt;Rollover!$Z$14)+(DS$6&gt;Rollover!$AM$14)</f>
        <v>2</v>
      </c>
      <c r="DT110" s="114">
        <f>(DT$6&gt;Rollover!$G$14)+(DT$6&gt;Rollover!$M$14)+(DT$6&gt;Rollover!$Z$14)+(DT$6&gt;Rollover!$AM$14)</f>
        <v>2</v>
      </c>
      <c r="DU110" s="114">
        <f>(DU$6&gt;Rollover!$G$14)+(DU$6&gt;Rollover!$M$14)+(DU$6&gt;Rollover!$Z$14)+(DU$6&gt;Rollover!$AM$14)</f>
        <v>2</v>
      </c>
      <c r="DV110" s="114">
        <f>(DV$6&gt;Rollover!$G$14)+(DV$6&gt;Rollover!$M$14)+(DV$6&gt;Rollover!$Z$14)+(DV$6&gt;Rollover!$AM$14)</f>
        <v>2</v>
      </c>
      <c r="DW110" s="114">
        <f>(DW$6&gt;Rollover!$G$14)+(DW$6&gt;Rollover!$M$14)+(DW$6&gt;Rollover!$Z$14)+(DW$6&gt;Rollover!$AM$14)</f>
        <v>2</v>
      </c>
      <c r="DX110" s="114">
        <f>(DX$6&gt;Rollover!$G$14)+(DX$6&gt;Rollover!$M$14)+(DX$6&gt;Rollover!$Z$14)+(DX$6&gt;Rollover!$AM$14)</f>
        <v>2</v>
      </c>
      <c r="DY110" s="114">
        <f>(DY$6&gt;Rollover!$G$14)+(DY$6&gt;Rollover!$M$14)+(DY$6&gt;Rollover!$Z$14)+(DY$6&gt;Rollover!$AM$14)</f>
        <v>2</v>
      </c>
      <c r="DZ110" s="114">
        <f>(DZ$6&gt;Rollover!$G$14)+(DZ$6&gt;Rollover!$M$14)+(DZ$6&gt;Rollover!$Z$14)+(DZ$6&gt;Rollover!$AM$14)</f>
        <v>2</v>
      </c>
      <c r="EA110" s="114">
        <f>(EA$6&gt;Rollover!$G$14)+(EA$6&gt;Rollover!$M$14)+(EA$6&gt;Rollover!$Z$14)+(EA$6&gt;Rollover!$AM$14)</f>
        <v>2</v>
      </c>
      <c r="EB110" s="114">
        <f>(EB$6&gt;Rollover!$G$14)+(EB$6&gt;Rollover!$M$14)+(EB$6&gt;Rollover!$Z$14)+(EB$6&gt;Rollover!$AM$14)</f>
        <v>2</v>
      </c>
      <c r="EC110" s="114">
        <f>(EC$6&gt;Rollover!$G$14)+(EC$6&gt;Rollover!$M$14)+(EC$6&gt;Rollover!$Z$14)+(EC$6&gt;Rollover!$AM$14)</f>
        <v>2</v>
      </c>
      <c r="ED110" s="114">
        <f>(ED$6&gt;Rollover!$G$14)+(ED$6&gt;Rollover!$M$14)+(ED$6&gt;Rollover!$Z$14)+(ED$6&gt;Rollover!$AM$14)</f>
        <v>2</v>
      </c>
      <c r="EE110" s="114">
        <f>(EE$6&gt;Rollover!$G$14)+(EE$6&gt;Rollover!$M$14)+(EE$6&gt;Rollover!$Z$14)+(EE$6&gt;Rollover!$AM$14)</f>
        <v>2</v>
      </c>
      <c r="EF110" s="114">
        <f>(EF$6&gt;Rollover!$G$14)+(EF$6&gt;Rollover!$M$14)+(EF$6&gt;Rollover!$Z$14)+(EF$6&gt;Rollover!$AM$14)</f>
        <v>2</v>
      </c>
      <c r="EG110" s="114">
        <f>(EG$6&gt;Rollover!$G$14)+(EG$6&gt;Rollover!$M$14)+(EG$6&gt;Rollover!$Z$14)+(EG$6&gt;Rollover!$AM$14)</f>
        <v>2</v>
      </c>
      <c r="EH110" s="114">
        <f>(EH$6&gt;Rollover!$G$14)+(EH$6&gt;Rollover!$M$14)+(EH$6&gt;Rollover!$Z$14)+(EH$6&gt;Rollover!$AM$14)</f>
        <v>2</v>
      </c>
      <c r="EI110" s="114">
        <f>(EI$6&gt;Rollover!$G$14)+(EI$6&gt;Rollover!$M$14)+(EI$6&gt;Rollover!$Z$14)+(EI$6&gt;Rollover!$AM$14)</f>
        <v>2</v>
      </c>
    </row>
    <row r="111">
      <c r="B111" t="s" s="23">
        <v>391</v>
      </c>
      <c r="C111" t="s" s="118">
        <v>21</v>
      </c>
      <c r="D111" t="s" s="118">
        <v>428</v>
      </c>
      <c r="H111" s="114">
        <f>IF(OR(H110=0,H110=4),0,(YEAR(H$6)-YEAR(CHOOSE(H110,Rollover!$K$14,Rollover!$X$14,Rollover!$AK$14)))*12+MONTH(H$6)-MONTH(CHOOSE(H110,Rollover!$K$14,Rollover!$X$14,Rollover!$AK$14)))</f>
        <v>0</v>
      </c>
      <c r="I111" s="114">
        <f>IF(OR(I110=0,I110=4),0,(YEAR(I$6)-YEAR(CHOOSE(I110,Rollover!$K$14,Rollover!$X$14,Rollover!$AK$14)))*12+MONTH(I$6)-MONTH(CHOOSE(I110,Rollover!$K$14,Rollover!$X$14,Rollover!$AK$14)))</f>
        <v>0</v>
      </c>
      <c r="J111" s="114">
        <f>IF(OR(J110=0,J110=4),0,(YEAR(J$6)-YEAR(CHOOSE(J110,Rollover!$K$14,Rollover!$X$14,Rollover!$AK$14)))*12+MONTH(J$6)-MONTH(CHOOSE(J110,Rollover!$K$14,Rollover!$X$14,Rollover!$AK$14)))</f>
        <v>0</v>
      </c>
      <c r="K111" s="114">
        <f>IF(OR(K110=0,K110=4),0,(YEAR(K$6)-YEAR(CHOOSE(K110,Rollover!$K$14,Rollover!$X$14,Rollover!$AK$14)))*12+MONTH(K$6)-MONTH(CHOOSE(K110,Rollover!$K$14,Rollover!$X$14,Rollover!$AK$14)))</f>
        <v>0</v>
      </c>
      <c r="L111" s="114">
        <f>IF(OR(L110=0,L110=4),0,(YEAR(L$6)-YEAR(CHOOSE(L110,Rollover!$K$14,Rollover!$X$14,Rollover!$AK$14)))*12+MONTH(L$6)-MONTH(CHOOSE(L110,Rollover!$K$14,Rollover!$X$14,Rollover!$AK$14)))</f>
        <v>0</v>
      </c>
      <c r="M111" s="114">
        <f>IF(OR(M110=0,M110=4),0,(YEAR(M$6)-YEAR(CHOOSE(M110,Rollover!$K$14,Rollover!$X$14,Rollover!$AK$14)))*12+MONTH(M$6)-MONTH(CHOOSE(M110,Rollover!$K$14,Rollover!$X$14,Rollover!$AK$14)))</f>
        <v>0</v>
      </c>
      <c r="N111" s="114">
        <f>IF(OR(N110=0,N110=4),0,(YEAR(N$6)-YEAR(CHOOSE(N110,Rollover!$K$14,Rollover!$X$14,Rollover!$AK$14)))*12+MONTH(N$6)-MONTH(CHOOSE(N110,Rollover!$K$14,Rollover!$X$14,Rollover!$AK$14)))</f>
        <v>0</v>
      </c>
      <c r="O111" s="114">
        <f>IF(OR(O110=0,O110=4),0,(YEAR(O$6)-YEAR(CHOOSE(O110,Rollover!$K$14,Rollover!$X$14,Rollover!$AK$14)))*12+MONTH(O$6)-MONTH(CHOOSE(O110,Rollover!$K$14,Rollover!$X$14,Rollover!$AK$14)))</f>
        <v>0</v>
      </c>
      <c r="P111" s="114">
        <f>IF(OR(P110=0,P110=4),0,(YEAR(P$6)-YEAR(CHOOSE(P110,Rollover!$K$14,Rollover!$X$14,Rollover!$AK$14)))*12+MONTH(P$6)-MONTH(CHOOSE(P110,Rollover!$K$14,Rollover!$X$14,Rollover!$AK$14)))</f>
        <v>0</v>
      </c>
      <c r="Q111" s="114">
        <f>IF(OR(Q110=0,Q110=4),0,(YEAR(Q$6)-YEAR(CHOOSE(Q110,Rollover!$K$14,Rollover!$X$14,Rollover!$AK$14)))*12+MONTH(Q$6)-MONTH(CHOOSE(Q110,Rollover!$K$14,Rollover!$X$14,Rollover!$AK$14)))</f>
        <v>0</v>
      </c>
      <c r="R111" s="114">
        <f>IF(OR(R110=0,R110=4),0,(YEAR(R$6)-YEAR(CHOOSE(R110,Rollover!$K$14,Rollover!$X$14,Rollover!$AK$14)))*12+MONTH(R$6)-MONTH(CHOOSE(R110,Rollover!$K$14,Rollover!$X$14,Rollover!$AK$14)))</f>
        <v>0</v>
      </c>
      <c r="S111" s="114">
        <f>IF(OR(S110=0,S110=4),0,(YEAR(S$6)-YEAR(CHOOSE(S110,Rollover!$K$14,Rollover!$X$14,Rollover!$AK$14)))*12+MONTH(S$6)-MONTH(CHOOSE(S110,Rollover!$K$14,Rollover!$X$14,Rollover!$AK$14)))</f>
        <v>0</v>
      </c>
      <c r="T111" s="114">
        <f>IF(OR(T110=0,T110=4),0,(YEAR(T$6)-YEAR(CHOOSE(T110,Rollover!$K$14,Rollover!$X$14,Rollover!$AK$14)))*12+MONTH(T$6)-MONTH(CHOOSE(T110,Rollover!$K$14,Rollover!$X$14,Rollover!$AK$14)))</f>
        <v>0</v>
      </c>
      <c r="U111" s="114">
        <f>IF(OR(U110=0,U110=4),0,(YEAR(U$6)-YEAR(CHOOSE(U110,Rollover!$K$14,Rollover!$X$14,Rollover!$AK$14)))*12+MONTH(U$6)-MONTH(CHOOSE(U110,Rollover!$K$14,Rollover!$X$14,Rollover!$AK$14)))</f>
        <v>0</v>
      </c>
      <c r="V111" s="114">
        <f>IF(OR(V110=0,V110=4),0,(YEAR(V$6)-YEAR(CHOOSE(V110,Rollover!$K$14,Rollover!$X$14,Rollover!$AK$14)))*12+MONTH(V$6)-MONTH(CHOOSE(V110,Rollover!$K$14,Rollover!$X$14,Rollover!$AK$14)))</f>
        <v>0</v>
      </c>
      <c r="W111" s="114">
        <f>IF(OR(W110=0,W110=4),0,(YEAR(W$6)-YEAR(CHOOSE(W110,Rollover!$K$14,Rollover!$X$14,Rollover!$AK$14)))*12+MONTH(W$6)-MONTH(CHOOSE(W110,Rollover!$K$14,Rollover!$X$14,Rollover!$AK$14)))</f>
        <v>0</v>
      </c>
      <c r="X111" s="114">
        <f>IF(OR(X110=0,X110=4),0,(YEAR(X$6)-YEAR(CHOOSE(X110,Rollover!$K$14,Rollover!$X$14,Rollover!$AK$14)))*12+MONTH(X$6)-MONTH(CHOOSE(X110,Rollover!$K$14,Rollover!$X$14,Rollover!$AK$14)))</f>
        <v>0</v>
      </c>
      <c r="Y111" s="114">
        <f>IF(OR(Y110=0,Y110=4),0,(YEAR(Y$6)-YEAR(CHOOSE(Y110,Rollover!$K$14,Rollover!$X$14,Rollover!$AK$14)))*12+MONTH(Y$6)-MONTH(CHOOSE(Y110,Rollover!$K$14,Rollover!$X$14,Rollover!$AK$14)))</f>
        <v>0</v>
      </c>
      <c r="Z111" s="114">
        <f>IF(OR(Z110=0,Z110=4),0,(YEAR(Z$6)-YEAR(CHOOSE(Z110,Rollover!$K$14,Rollover!$X$14,Rollover!$AK$14)))*12+MONTH(Z$6)-MONTH(CHOOSE(Z110,Rollover!$K$14,Rollover!$X$14,Rollover!$AK$14)))</f>
        <v>0</v>
      </c>
      <c r="AA111" s="114">
        <f>IF(OR(AA110=0,AA110=4),0,(YEAR(AA$6)-YEAR(CHOOSE(AA110,Rollover!$K$14,Rollover!$X$14,Rollover!$AK$14)))*12+MONTH(AA$6)-MONTH(CHOOSE(AA110,Rollover!$K$14,Rollover!$X$14,Rollover!$AK$14)))</f>
        <v>0</v>
      </c>
      <c r="AB111" s="114">
        <f>IF(OR(AB110=0,AB110=4),0,(YEAR(AB$6)-YEAR(CHOOSE(AB110,Rollover!$K$14,Rollover!$X$14,Rollover!$AK$14)))*12+MONTH(AB$6)-MONTH(CHOOSE(AB110,Rollover!$K$14,Rollover!$X$14,Rollover!$AK$14)))</f>
        <v>0</v>
      </c>
      <c r="AC111" s="114">
        <f>IF(OR(AC110=0,AC110=4),0,(YEAR(AC$6)-YEAR(CHOOSE(AC110,Rollover!$K$14,Rollover!$X$14,Rollover!$AK$14)))*12+MONTH(AC$6)-MONTH(CHOOSE(AC110,Rollover!$K$14,Rollover!$X$14,Rollover!$AK$14)))</f>
        <v>0</v>
      </c>
      <c r="AD111" s="114">
        <f>IF(OR(AD110=0,AD110=4),0,(YEAR(AD$6)-YEAR(CHOOSE(AD110,Rollover!$K$14,Rollover!$X$14,Rollover!$AK$14)))*12+MONTH(AD$6)-MONTH(CHOOSE(AD110,Rollover!$K$14,Rollover!$X$14,Rollover!$AK$14)))</f>
        <v>0</v>
      </c>
      <c r="AE111" s="114">
        <f>IF(OR(AE110=0,AE110=4),0,(YEAR(AE$6)-YEAR(CHOOSE(AE110,Rollover!$K$14,Rollover!$X$14,Rollover!$AK$14)))*12+MONTH(AE$6)-MONTH(CHOOSE(AE110,Rollover!$K$14,Rollover!$X$14,Rollover!$AK$14)))</f>
        <v>0</v>
      </c>
      <c r="AF111" s="114">
        <f>IF(OR(AF110=0,AF110=4),0,(YEAR(AF$6)-YEAR(CHOOSE(AF110,Rollover!$K$14,Rollover!$X$14,Rollover!$AK$14)))*12+MONTH(AF$6)-MONTH(CHOOSE(AF110,Rollover!$K$14,Rollover!$X$14,Rollover!$AK$14)))</f>
        <v>0</v>
      </c>
      <c r="AG111" s="114">
        <f>IF(OR(AG110=0,AG110=4),0,(YEAR(AG$6)-YEAR(CHOOSE(AG110,Rollover!$K$14,Rollover!$X$14,Rollover!$AK$14)))*12+MONTH(AG$6)-MONTH(CHOOSE(AG110,Rollover!$K$14,Rollover!$X$14,Rollover!$AK$14)))</f>
        <v>0</v>
      </c>
      <c r="AH111" s="114">
        <f>IF(OR(AH110=0,AH110=4),0,(YEAR(AH$6)-YEAR(CHOOSE(AH110,Rollover!$K$14,Rollover!$X$14,Rollover!$AK$14)))*12+MONTH(AH$6)-MONTH(CHOOSE(AH110,Rollover!$K$14,Rollover!$X$14,Rollover!$AK$14)))</f>
        <v>0</v>
      </c>
      <c r="AI111" s="114">
        <f>IF(OR(AI110=0,AI110=4),0,(YEAR(AI$6)-YEAR(CHOOSE(AI110,Rollover!$K$14,Rollover!$X$14,Rollover!$AK$14)))*12+MONTH(AI$6)-MONTH(CHOOSE(AI110,Rollover!$K$14,Rollover!$X$14,Rollover!$AK$14)))</f>
        <v>0</v>
      </c>
      <c r="AJ111" s="114">
        <f>IF(OR(AJ110=0,AJ110=4),0,(YEAR(AJ$6)-YEAR(CHOOSE(AJ110,Rollover!$K$14,Rollover!$X$14,Rollover!$AK$14)))*12+MONTH(AJ$6)-MONTH(CHOOSE(AJ110,Rollover!$K$14,Rollover!$X$14,Rollover!$AK$14)))</f>
        <v>0</v>
      </c>
      <c r="AK111" s="114">
        <f>IF(OR(AK110=0,AK110=4),0,(YEAR(AK$6)-YEAR(CHOOSE(AK110,Rollover!$K$14,Rollover!$X$14,Rollover!$AK$14)))*12+MONTH(AK$6)-MONTH(CHOOSE(AK110,Rollover!$K$14,Rollover!$X$14,Rollover!$AK$14)))</f>
        <v>0</v>
      </c>
      <c r="AL111" s="114">
        <f>IF(OR(AL110=0,AL110=4),0,(YEAR(AL$6)-YEAR(CHOOSE(AL110,Rollover!$K$14,Rollover!$X$14,Rollover!$AK$14)))*12+MONTH(AL$6)-MONTH(CHOOSE(AL110,Rollover!$K$14,Rollover!$X$14,Rollover!$AK$14)))</f>
        <v>0</v>
      </c>
      <c r="AM111" s="114">
        <f>IF(OR(AM110=0,AM110=4),0,(YEAR(AM$6)-YEAR(CHOOSE(AM110,Rollover!$K$14,Rollover!$X$14,Rollover!$AK$14)))*12+MONTH(AM$6)-MONTH(CHOOSE(AM110,Rollover!$K$14,Rollover!$X$14,Rollover!$AK$14)))</f>
        <v>0</v>
      </c>
      <c r="AN111" s="114">
        <f>IF(OR(AN110=0,AN110=4),0,(YEAR(AN$6)-YEAR(CHOOSE(AN110,Rollover!$K$14,Rollover!$X$14,Rollover!$AK$14)))*12+MONTH(AN$6)-MONTH(CHOOSE(AN110,Rollover!$K$14,Rollover!$X$14,Rollover!$AK$14)))</f>
        <v>0</v>
      </c>
      <c r="AO111" s="114">
        <f>IF(OR(AO110=0,AO110=4),0,(YEAR(AO$6)-YEAR(CHOOSE(AO110,Rollover!$K$14,Rollover!$X$14,Rollover!$AK$14)))*12+MONTH(AO$6)-MONTH(CHOOSE(AO110,Rollover!$K$14,Rollover!$X$14,Rollover!$AK$14)))</f>
        <v>0</v>
      </c>
      <c r="AP111" s="114">
        <f>IF(OR(AP110=0,AP110=4),0,(YEAR(AP$6)-YEAR(CHOOSE(AP110,Rollover!$K$14,Rollover!$X$14,Rollover!$AK$14)))*12+MONTH(AP$6)-MONTH(CHOOSE(AP110,Rollover!$K$14,Rollover!$X$14,Rollover!$AK$14)))</f>
        <v>0</v>
      </c>
      <c r="AQ111" s="114">
        <f>IF(OR(AQ110=0,AQ110=4),0,(YEAR(AQ$6)-YEAR(CHOOSE(AQ110,Rollover!$K$14,Rollover!$X$14,Rollover!$AK$14)))*12+MONTH(AQ$6)-MONTH(CHOOSE(AQ110,Rollover!$K$14,Rollover!$X$14,Rollover!$AK$14)))</f>
        <v>0</v>
      </c>
      <c r="AR111" s="114">
        <f>IF(OR(AR110=0,AR110=4),0,(YEAR(AR$6)-YEAR(CHOOSE(AR110,Rollover!$K$14,Rollover!$X$14,Rollover!$AK$14)))*12+MONTH(AR$6)-MONTH(CHOOSE(AR110,Rollover!$K$14,Rollover!$X$14,Rollover!$AK$14)))</f>
        <v>0</v>
      </c>
      <c r="AS111" s="114">
        <f>IF(OR(AS110=0,AS110=4),0,(YEAR(AS$6)-YEAR(CHOOSE(AS110,Rollover!$K$14,Rollover!$X$14,Rollover!$AK$14)))*12+MONTH(AS$6)-MONTH(CHOOSE(AS110,Rollover!$K$14,Rollover!$X$14,Rollover!$AK$14)))</f>
        <v>0</v>
      </c>
      <c r="AT111" s="114">
        <f>IF(OR(AT110=0,AT110=4),0,(YEAR(AT$6)-YEAR(CHOOSE(AT110,Rollover!$K$14,Rollover!$X$14,Rollover!$AK$14)))*12+MONTH(AT$6)-MONTH(CHOOSE(AT110,Rollover!$K$14,Rollover!$X$14,Rollover!$AK$14)))</f>
        <v>0</v>
      </c>
      <c r="AU111" s="114">
        <f>IF(OR(AU110=0,AU110=4),0,(YEAR(AU$6)-YEAR(CHOOSE(AU110,Rollover!$K$14,Rollover!$X$14,Rollover!$AK$14)))*12+MONTH(AU$6)-MONTH(CHOOSE(AU110,Rollover!$K$14,Rollover!$X$14,Rollover!$AK$14)))</f>
        <v>-2</v>
      </c>
      <c r="AV111" s="114">
        <f>IF(OR(AV110=0,AV110=4),0,(YEAR(AV$6)-YEAR(CHOOSE(AV110,Rollover!$K$14,Rollover!$X$14,Rollover!$AK$14)))*12+MONTH(AV$6)-MONTH(CHOOSE(AV110,Rollover!$K$14,Rollover!$X$14,Rollover!$AK$14)))</f>
        <v>-1</v>
      </c>
      <c r="AW111" s="114">
        <f>IF(OR(AW110=0,AW110=4),0,(YEAR(AW$6)-YEAR(CHOOSE(AW110,Rollover!$K$14,Rollover!$X$14,Rollover!$AK$14)))*12+MONTH(AW$6)-MONTH(CHOOSE(AW110,Rollover!$K$14,Rollover!$X$14,Rollover!$AK$14)))</f>
        <v>0</v>
      </c>
      <c r="AX111" s="114">
        <f>IF(OR(AX110=0,AX110=4),0,(YEAR(AX$6)-YEAR(CHOOSE(AX110,Rollover!$K$14,Rollover!$X$14,Rollover!$AK$14)))*12+MONTH(AX$6)-MONTH(CHOOSE(AX110,Rollover!$K$14,Rollover!$X$14,Rollover!$AK$14)))</f>
        <v>1</v>
      </c>
      <c r="AY111" s="114">
        <f>IF(OR(AY110=0,AY110=4),0,(YEAR(AY$6)-YEAR(CHOOSE(AY110,Rollover!$K$14,Rollover!$X$14,Rollover!$AK$14)))*12+MONTH(AY$6)-MONTH(CHOOSE(AY110,Rollover!$K$14,Rollover!$X$14,Rollover!$AK$14)))</f>
        <v>2</v>
      </c>
      <c r="AZ111" s="114">
        <f>IF(OR(AZ110=0,AZ110=4),0,(YEAR(AZ$6)-YEAR(CHOOSE(AZ110,Rollover!$K$14,Rollover!$X$14,Rollover!$AK$14)))*12+MONTH(AZ$6)-MONTH(CHOOSE(AZ110,Rollover!$K$14,Rollover!$X$14,Rollover!$AK$14)))</f>
        <v>3</v>
      </c>
      <c r="BA111" s="114">
        <f>IF(OR(BA110=0,BA110=4),0,(YEAR(BA$6)-YEAR(CHOOSE(BA110,Rollover!$K$14,Rollover!$X$14,Rollover!$AK$14)))*12+MONTH(BA$6)-MONTH(CHOOSE(BA110,Rollover!$K$14,Rollover!$X$14,Rollover!$AK$14)))</f>
        <v>4</v>
      </c>
      <c r="BB111" s="114">
        <f>IF(OR(BB110=0,BB110=4),0,(YEAR(BB$6)-YEAR(CHOOSE(BB110,Rollover!$K$14,Rollover!$X$14,Rollover!$AK$14)))*12+MONTH(BB$6)-MONTH(CHOOSE(BB110,Rollover!$K$14,Rollover!$X$14,Rollover!$AK$14)))</f>
        <v>5</v>
      </c>
      <c r="BC111" s="114">
        <f>IF(OR(BC110=0,BC110=4),0,(YEAR(BC$6)-YEAR(CHOOSE(BC110,Rollover!$K$14,Rollover!$X$14,Rollover!$AK$14)))*12+MONTH(BC$6)-MONTH(CHOOSE(BC110,Rollover!$K$14,Rollover!$X$14,Rollover!$AK$14)))</f>
        <v>6</v>
      </c>
      <c r="BD111" s="114">
        <f>IF(OR(BD110=0,BD110=4),0,(YEAR(BD$6)-YEAR(CHOOSE(BD110,Rollover!$K$14,Rollover!$X$14,Rollover!$AK$14)))*12+MONTH(BD$6)-MONTH(CHOOSE(BD110,Rollover!$K$14,Rollover!$X$14,Rollover!$AK$14)))</f>
        <v>7</v>
      </c>
      <c r="BE111" s="114">
        <f>IF(OR(BE110=0,BE110=4),0,(YEAR(BE$6)-YEAR(CHOOSE(BE110,Rollover!$K$14,Rollover!$X$14,Rollover!$AK$14)))*12+MONTH(BE$6)-MONTH(CHOOSE(BE110,Rollover!$K$14,Rollover!$X$14,Rollover!$AK$14)))</f>
        <v>8</v>
      </c>
      <c r="BF111" s="114">
        <f>IF(OR(BF110=0,BF110=4),0,(YEAR(BF$6)-YEAR(CHOOSE(BF110,Rollover!$K$14,Rollover!$X$14,Rollover!$AK$14)))*12+MONTH(BF$6)-MONTH(CHOOSE(BF110,Rollover!$K$14,Rollover!$X$14,Rollover!$AK$14)))</f>
        <v>9</v>
      </c>
      <c r="BG111" s="114">
        <f>IF(OR(BG110=0,BG110=4),0,(YEAR(BG$6)-YEAR(CHOOSE(BG110,Rollover!$K$14,Rollover!$X$14,Rollover!$AK$14)))*12+MONTH(BG$6)-MONTH(CHOOSE(BG110,Rollover!$K$14,Rollover!$X$14,Rollover!$AK$14)))</f>
        <v>10</v>
      </c>
      <c r="BH111" s="114">
        <f>IF(OR(BH110=0,BH110=4),0,(YEAR(BH$6)-YEAR(CHOOSE(BH110,Rollover!$K$14,Rollover!$X$14,Rollover!$AK$14)))*12+MONTH(BH$6)-MONTH(CHOOSE(BH110,Rollover!$K$14,Rollover!$X$14,Rollover!$AK$14)))</f>
        <v>11</v>
      </c>
      <c r="BI111" s="114">
        <f>IF(OR(BI110=0,BI110=4),0,(YEAR(BI$6)-YEAR(CHOOSE(BI110,Rollover!$K$14,Rollover!$X$14,Rollover!$AK$14)))*12+MONTH(BI$6)-MONTH(CHOOSE(BI110,Rollover!$K$14,Rollover!$X$14,Rollover!$AK$14)))</f>
        <v>12</v>
      </c>
      <c r="BJ111" s="114">
        <f>IF(OR(BJ110=0,BJ110=4),0,(YEAR(BJ$6)-YEAR(CHOOSE(BJ110,Rollover!$K$14,Rollover!$X$14,Rollover!$AK$14)))*12+MONTH(BJ$6)-MONTH(CHOOSE(BJ110,Rollover!$K$14,Rollover!$X$14,Rollover!$AK$14)))</f>
        <v>13</v>
      </c>
      <c r="BK111" s="114">
        <f>IF(OR(BK110=0,BK110=4),0,(YEAR(BK$6)-YEAR(CHOOSE(BK110,Rollover!$K$14,Rollover!$X$14,Rollover!$AK$14)))*12+MONTH(BK$6)-MONTH(CHOOSE(BK110,Rollover!$K$14,Rollover!$X$14,Rollover!$AK$14)))</f>
        <v>14</v>
      </c>
      <c r="BL111" s="114">
        <f>IF(OR(BL110=0,BL110=4),0,(YEAR(BL$6)-YEAR(CHOOSE(BL110,Rollover!$K$14,Rollover!$X$14,Rollover!$AK$14)))*12+MONTH(BL$6)-MONTH(CHOOSE(BL110,Rollover!$K$14,Rollover!$X$14,Rollover!$AK$14)))</f>
        <v>15</v>
      </c>
      <c r="BM111" s="114">
        <f>IF(OR(BM110=0,BM110=4),0,(YEAR(BM$6)-YEAR(CHOOSE(BM110,Rollover!$K$14,Rollover!$X$14,Rollover!$AK$14)))*12+MONTH(BM$6)-MONTH(CHOOSE(BM110,Rollover!$K$14,Rollover!$X$14,Rollover!$AK$14)))</f>
        <v>16</v>
      </c>
      <c r="BN111" s="114">
        <f>IF(OR(BN110=0,BN110=4),0,(YEAR(BN$6)-YEAR(CHOOSE(BN110,Rollover!$K$14,Rollover!$X$14,Rollover!$AK$14)))*12+MONTH(BN$6)-MONTH(CHOOSE(BN110,Rollover!$K$14,Rollover!$X$14,Rollover!$AK$14)))</f>
        <v>17</v>
      </c>
      <c r="BO111" s="114">
        <f>IF(OR(BO110=0,BO110=4),0,(YEAR(BO$6)-YEAR(CHOOSE(BO110,Rollover!$K$14,Rollover!$X$14,Rollover!$AK$14)))*12+MONTH(BO$6)-MONTH(CHOOSE(BO110,Rollover!$K$14,Rollover!$X$14,Rollover!$AK$14)))</f>
        <v>18</v>
      </c>
      <c r="BP111" s="114">
        <f>IF(OR(BP110=0,BP110=4),0,(YEAR(BP$6)-YEAR(CHOOSE(BP110,Rollover!$K$14,Rollover!$X$14,Rollover!$AK$14)))*12+MONTH(BP$6)-MONTH(CHOOSE(BP110,Rollover!$K$14,Rollover!$X$14,Rollover!$AK$14)))</f>
        <v>19</v>
      </c>
      <c r="BQ111" s="114">
        <f>IF(OR(BQ110=0,BQ110=4),0,(YEAR(BQ$6)-YEAR(CHOOSE(BQ110,Rollover!$K$14,Rollover!$X$14,Rollover!$AK$14)))*12+MONTH(BQ$6)-MONTH(CHOOSE(BQ110,Rollover!$K$14,Rollover!$X$14,Rollover!$AK$14)))</f>
        <v>20</v>
      </c>
      <c r="BR111" s="114">
        <f>IF(OR(BR110=0,BR110=4),0,(YEAR(BR$6)-YEAR(CHOOSE(BR110,Rollover!$K$14,Rollover!$X$14,Rollover!$AK$14)))*12+MONTH(BR$6)-MONTH(CHOOSE(BR110,Rollover!$K$14,Rollover!$X$14,Rollover!$AK$14)))</f>
        <v>21</v>
      </c>
      <c r="BS111" s="114">
        <f>IF(OR(BS110=0,BS110=4),0,(YEAR(BS$6)-YEAR(CHOOSE(BS110,Rollover!$K$14,Rollover!$X$14,Rollover!$AK$14)))*12+MONTH(BS$6)-MONTH(CHOOSE(BS110,Rollover!$K$14,Rollover!$X$14,Rollover!$AK$14)))</f>
        <v>22</v>
      </c>
      <c r="BT111" s="114">
        <f>IF(OR(BT110=0,BT110=4),0,(YEAR(BT$6)-YEAR(CHOOSE(BT110,Rollover!$K$14,Rollover!$X$14,Rollover!$AK$14)))*12+MONTH(BT$6)-MONTH(CHOOSE(BT110,Rollover!$K$14,Rollover!$X$14,Rollover!$AK$14)))</f>
        <v>23</v>
      </c>
      <c r="BU111" s="114">
        <f>IF(OR(BU110=0,BU110=4),0,(YEAR(BU$6)-YEAR(CHOOSE(BU110,Rollover!$K$14,Rollover!$X$14,Rollover!$AK$14)))*12+MONTH(BU$6)-MONTH(CHOOSE(BU110,Rollover!$K$14,Rollover!$X$14,Rollover!$AK$14)))</f>
        <v>24</v>
      </c>
      <c r="BV111" s="114">
        <f>IF(OR(BV110=0,BV110=4),0,(YEAR(BV$6)-YEAR(CHOOSE(BV110,Rollover!$K$14,Rollover!$X$14,Rollover!$AK$14)))*12+MONTH(BV$6)-MONTH(CHOOSE(BV110,Rollover!$K$14,Rollover!$X$14,Rollover!$AK$14)))</f>
        <v>25</v>
      </c>
      <c r="BW111" s="114">
        <f>IF(OR(BW110=0,BW110=4),0,(YEAR(BW$6)-YEAR(CHOOSE(BW110,Rollover!$K$14,Rollover!$X$14,Rollover!$AK$14)))*12+MONTH(BW$6)-MONTH(CHOOSE(BW110,Rollover!$K$14,Rollover!$X$14,Rollover!$AK$14)))</f>
        <v>26</v>
      </c>
      <c r="BX111" s="114">
        <f>IF(OR(BX110=0,BX110=4),0,(YEAR(BX$6)-YEAR(CHOOSE(BX110,Rollover!$K$14,Rollover!$X$14,Rollover!$AK$14)))*12+MONTH(BX$6)-MONTH(CHOOSE(BX110,Rollover!$K$14,Rollover!$X$14,Rollover!$AK$14)))</f>
        <v>27</v>
      </c>
      <c r="BY111" s="114">
        <f>IF(OR(BY110=0,BY110=4),0,(YEAR(BY$6)-YEAR(CHOOSE(BY110,Rollover!$K$14,Rollover!$X$14,Rollover!$AK$14)))*12+MONTH(BY$6)-MONTH(CHOOSE(BY110,Rollover!$K$14,Rollover!$X$14,Rollover!$AK$14)))</f>
        <v>28</v>
      </c>
      <c r="BZ111" s="114">
        <f>IF(OR(BZ110=0,BZ110=4),0,(YEAR(BZ$6)-YEAR(CHOOSE(BZ110,Rollover!$K$14,Rollover!$X$14,Rollover!$AK$14)))*12+MONTH(BZ$6)-MONTH(CHOOSE(BZ110,Rollover!$K$14,Rollover!$X$14,Rollover!$AK$14)))</f>
        <v>29</v>
      </c>
      <c r="CA111" s="114">
        <f>IF(OR(CA110=0,CA110=4),0,(YEAR(CA$6)-YEAR(CHOOSE(CA110,Rollover!$K$14,Rollover!$X$14,Rollover!$AK$14)))*12+MONTH(CA$6)-MONTH(CHOOSE(CA110,Rollover!$K$14,Rollover!$X$14,Rollover!$AK$14)))</f>
        <v>30</v>
      </c>
      <c r="CB111" s="114">
        <f>IF(OR(CB110=0,CB110=4),0,(YEAR(CB$6)-YEAR(CHOOSE(CB110,Rollover!$K$14,Rollover!$X$14,Rollover!$AK$14)))*12+MONTH(CB$6)-MONTH(CHOOSE(CB110,Rollover!$K$14,Rollover!$X$14,Rollover!$AK$14)))</f>
        <v>31</v>
      </c>
      <c r="CC111" s="114">
        <f>IF(OR(CC110=0,CC110=4),0,(YEAR(CC$6)-YEAR(CHOOSE(CC110,Rollover!$K$14,Rollover!$X$14,Rollover!$AK$14)))*12+MONTH(CC$6)-MONTH(CHOOSE(CC110,Rollover!$K$14,Rollover!$X$14,Rollover!$AK$14)))</f>
        <v>32</v>
      </c>
      <c r="CD111" s="114">
        <f>IF(OR(CD110=0,CD110=4),0,(YEAR(CD$6)-YEAR(CHOOSE(CD110,Rollover!$K$14,Rollover!$X$14,Rollover!$AK$14)))*12+MONTH(CD$6)-MONTH(CHOOSE(CD110,Rollover!$K$14,Rollover!$X$14,Rollover!$AK$14)))</f>
        <v>33</v>
      </c>
      <c r="CE111" s="114">
        <f>IF(OR(CE110=0,CE110=4),0,(YEAR(CE$6)-YEAR(CHOOSE(CE110,Rollover!$K$14,Rollover!$X$14,Rollover!$AK$14)))*12+MONTH(CE$6)-MONTH(CHOOSE(CE110,Rollover!$K$14,Rollover!$X$14,Rollover!$AK$14)))</f>
        <v>34</v>
      </c>
      <c r="CF111" s="114">
        <f>IF(OR(CF110=0,CF110=4),0,(YEAR(CF$6)-YEAR(CHOOSE(CF110,Rollover!$K$14,Rollover!$X$14,Rollover!$AK$14)))*12+MONTH(CF$6)-MONTH(CHOOSE(CF110,Rollover!$K$14,Rollover!$X$14,Rollover!$AK$14)))</f>
        <v>35</v>
      </c>
      <c r="CG111" s="114">
        <f>IF(OR(CG110=0,CG110=4),0,(YEAR(CG$6)-YEAR(CHOOSE(CG110,Rollover!$K$14,Rollover!$X$14,Rollover!$AK$14)))*12+MONTH(CG$6)-MONTH(CHOOSE(CG110,Rollover!$K$14,Rollover!$X$14,Rollover!$AK$14)))</f>
        <v>36</v>
      </c>
      <c r="CH111" s="114">
        <f>IF(OR(CH110=0,CH110=4),0,(YEAR(CH$6)-YEAR(CHOOSE(CH110,Rollover!$K$14,Rollover!$X$14,Rollover!$AK$14)))*12+MONTH(CH$6)-MONTH(CHOOSE(CH110,Rollover!$K$14,Rollover!$X$14,Rollover!$AK$14)))</f>
        <v>37</v>
      </c>
      <c r="CI111" s="114">
        <f>IF(OR(CI110=0,CI110=4),0,(YEAR(CI$6)-YEAR(CHOOSE(CI110,Rollover!$K$14,Rollover!$X$14,Rollover!$AK$14)))*12+MONTH(CI$6)-MONTH(CHOOSE(CI110,Rollover!$K$14,Rollover!$X$14,Rollover!$AK$14)))</f>
        <v>38</v>
      </c>
      <c r="CJ111" s="114">
        <f>IF(OR(CJ110=0,CJ110=4),0,(YEAR(CJ$6)-YEAR(CHOOSE(CJ110,Rollover!$K$14,Rollover!$X$14,Rollover!$AK$14)))*12+MONTH(CJ$6)-MONTH(CHOOSE(CJ110,Rollover!$K$14,Rollover!$X$14,Rollover!$AK$14)))</f>
        <v>39</v>
      </c>
      <c r="CK111" s="114">
        <f>IF(OR(CK110=0,CK110=4),0,(YEAR(CK$6)-YEAR(CHOOSE(CK110,Rollover!$K$14,Rollover!$X$14,Rollover!$AK$14)))*12+MONTH(CK$6)-MONTH(CHOOSE(CK110,Rollover!$K$14,Rollover!$X$14,Rollover!$AK$14)))</f>
        <v>40</v>
      </c>
      <c r="CL111" s="114">
        <f>IF(OR(CL110=0,CL110=4),0,(YEAR(CL$6)-YEAR(CHOOSE(CL110,Rollover!$K$14,Rollover!$X$14,Rollover!$AK$14)))*12+MONTH(CL$6)-MONTH(CHOOSE(CL110,Rollover!$K$14,Rollover!$X$14,Rollover!$AK$14)))</f>
        <v>41</v>
      </c>
      <c r="CM111" s="114">
        <f>IF(OR(CM110=0,CM110=4),0,(YEAR(CM$6)-YEAR(CHOOSE(CM110,Rollover!$K$14,Rollover!$X$14,Rollover!$AK$14)))*12+MONTH(CM$6)-MONTH(CHOOSE(CM110,Rollover!$K$14,Rollover!$X$14,Rollover!$AK$14)))</f>
        <v>42</v>
      </c>
      <c r="CN111" s="114">
        <f>IF(OR(CN110=0,CN110=4),0,(YEAR(CN$6)-YEAR(CHOOSE(CN110,Rollover!$K$14,Rollover!$X$14,Rollover!$AK$14)))*12+MONTH(CN$6)-MONTH(CHOOSE(CN110,Rollover!$K$14,Rollover!$X$14,Rollover!$AK$14)))</f>
        <v>43</v>
      </c>
      <c r="CO111" s="114">
        <f>IF(OR(CO110=0,CO110=4),0,(YEAR(CO$6)-YEAR(CHOOSE(CO110,Rollover!$K$14,Rollover!$X$14,Rollover!$AK$14)))*12+MONTH(CO$6)-MONTH(CHOOSE(CO110,Rollover!$K$14,Rollover!$X$14,Rollover!$AK$14)))</f>
        <v>44</v>
      </c>
      <c r="CP111" s="114">
        <f>IF(OR(CP110=0,CP110=4),0,(YEAR(CP$6)-YEAR(CHOOSE(CP110,Rollover!$K$14,Rollover!$X$14,Rollover!$AK$14)))*12+MONTH(CP$6)-MONTH(CHOOSE(CP110,Rollover!$K$14,Rollover!$X$14,Rollover!$AK$14)))</f>
        <v>45</v>
      </c>
      <c r="CQ111" s="114">
        <f>IF(OR(CQ110=0,CQ110=4),0,(YEAR(CQ$6)-YEAR(CHOOSE(CQ110,Rollover!$K$14,Rollover!$X$14,Rollover!$AK$14)))*12+MONTH(CQ$6)-MONTH(CHOOSE(CQ110,Rollover!$K$14,Rollover!$X$14,Rollover!$AK$14)))</f>
        <v>46</v>
      </c>
      <c r="CR111" s="114">
        <f>IF(OR(CR110=0,CR110=4),0,(YEAR(CR$6)-YEAR(CHOOSE(CR110,Rollover!$K$14,Rollover!$X$14,Rollover!$AK$14)))*12+MONTH(CR$6)-MONTH(CHOOSE(CR110,Rollover!$K$14,Rollover!$X$14,Rollover!$AK$14)))</f>
        <v>47</v>
      </c>
      <c r="CS111" s="114">
        <f>IF(OR(CS110=0,CS110=4),0,(YEAR(CS$6)-YEAR(CHOOSE(CS110,Rollover!$K$14,Rollover!$X$14,Rollover!$AK$14)))*12+MONTH(CS$6)-MONTH(CHOOSE(CS110,Rollover!$K$14,Rollover!$X$14,Rollover!$AK$14)))</f>
        <v>48</v>
      </c>
      <c r="CT111" s="114">
        <f>IF(OR(CT110=0,CT110=4),0,(YEAR(CT$6)-YEAR(CHOOSE(CT110,Rollover!$K$14,Rollover!$X$14,Rollover!$AK$14)))*12+MONTH(CT$6)-MONTH(CHOOSE(CT110,Rollover!$K$14,Rollover!$X$14,Rollover!$AK$14)))</f>
        <v>49</v>
      </c>
      <c r="CU111" s="114">
        <f>IF(OR(CU110=0,CU110=4),0,(YEAR(CU$6)-YEAR(CHOOSE(CU110,Rollover!$K$14,Rollover!$X$14,Rollover!$AK$14)))*12+MONTH(CU$6)-MONTH(CHOOSE(CU110,Rollover!$K$14,Rollover!$X$14,Rollover!$AK$14)))</f>
        <v>50</v>
      </c>
      <c r="CV111" s="114">
        <f>IF(OR(CV110=0,CV110=4),0,(YEAR(CV$6)-YEAR(CHOOSE(CV110,Rollover!$K$14,Rollover!$X$14,Rollover!$AK$14)))*12+MONTH(CV$6)-MONTH(CHOOSE(CV110,Rollover!$K$14,Rollover!$X$14,Rollover!$AK$14)))</f>
        <v>51</v>
      </c>
      <c r="CW111" s="114">
        <f>IF(OR(CW110=0,CW110=4),0,(YEAR(CW$6)-YEAR(CHOOSE(CW110,Rollover!$K$14,Rollover!$X$14,Rollover!$AK$14)))*12+MONTH(CW$6)-MONTH(CHOOSE(CW110,Rollover!$K$14,Rollover!$X$14,Rollover!$AK$14)))</f>
        <v>52</v>
      </c>
      <c r="CX111" s="114">
        <f>IF(OR(CX110=0,CX110=4),0,(YEAR(CX$6)-YEAR(CHOOSE(CX110,Rollover!$K$14,Rollover!$X$14,Rollover!$AK$14)))*12+MONTH(CX$6)-MONTH(CHOOSE(CX110,Rollover!$K$14,Rollover!$X$14,Rollover!$AK$14)))</f>
        <v>53</v>
      </c>
      <c r="CY111" s="114">
        <f>IF(OR(CY110=0,CY110=4),0,(YEAR(CY$6)-YEAR(CHOOSE(CY110,Rollover!$K$14,Rollover!$X$14,Rollover!$AK$14)))*12+MONTH(CY$6)-MONTH(CHOOSE(CY110,Rollover!$K$14,Rollover!$X$14,Rollover!$AK$14)))</f>
        <v>54</v>
      </c>
      <c r="CZ111" s="114">
        <f>IF(OR(CZ110=0,CZ110=4),0,(YEAR(CZ$6)-YEAR(CHOOSE(CZ110,Rollover!$K$14,Rollover!$X$14,Rollover!$AK$14)))*12+MONTH(CZ$6)-MONTH(CHOOSE(CZ110,Rollover!$K$14,Rollover!$X$14,Rollover!$AK$14)))</f>
        <v>55</v>
      </c>
      <c r="DA111" s="114">
        <f>IF(OR(DA110=0,DA110=4),0,(YEAR(DA$6)-YEAR(CHOOSE(DA110,Rollover!$K$14,Rollover!$X$14,Rollover!$AK$14)))*12+MONTH(DA$6)-MONTH(CHOOSE(DA110,Rollover!$K$14,Rollover!$X$14,Rollover!$AK$14)))</f>
        <v>56</v>
      </c>
      <c r="DB111" s="114">
        <f>IF(OR(DB110=0,DB110=4),0,(YEAR(DB$6)-YEAR(CHOOSE(DB110,Rollover!$K$14,Rollover!$X$14,Rollover!$AK$14)))*12+MONTH(DB$6)-MONTH(CHOOSE(DB110,Rollover!$K$14,Rollover!$X$14,Rollover!$AK$14)))</f>
        <v>57</v>
      </c>
      <c r="DC111" s="114">
        <f>IF(OR(DC110=0,DC110=4),0,(YEAR(DC$6)-YEAR(CHOOSE(DC110,Rollover!$K$14,Rollover!$X$14,Rollover!$AK$14)))*12+MONTH(DC$6)-MONTH(CHOOSE(DC110,Rollover!$K$14,Rollover!$X$14,Rollover!$AK$14)))</f>
        <v>58</v>
      </c>
      <c r="DD111" s="114">
        <f>IF(OR(DD110=0,DD110=4),0,(YEAR(DD$6)-YEAR(CHOOSE(DD110,Rollover!$K$14,Rollover!$X$14,Rollover!$AK$14)))*12+MONTH(DD$6)-MONTH(CHOOSE(DD110,Rollover!$K$14,Rollover!$X$14,Rollover!$AK$14)))</f>
        <v>59</v>
      </c>
      <c r="DE111" s="114">
        <f>IF(OR(DE110=0,DE110=4),0,(YEAR(DE$6)-YEAR(CHOOSE(DE110,Rollover!$K$14,Rollover!$X$14,Rollover!$AK$14)))*12+MONTH(DE$6)-MONTH(CHOOSE(DE110,Rollover!$K$14,Rollover!$X$14,Rollover!$AK$14)))</f>
        <v>-2</v>
      </c>
      <c r="DF111" s="114">
        <f>IF(OR(DF110=0,DF110=4),0,(YEAR(DF$6)-YEAR(CHOOSE(DF110,Rollover!$K$14,Rollover!$X$14,Rollover!$AK$14)))*12+MONTH(DF$6)-MONTH(CHOOSE(DF110,Rollover!$K$14,Rollover!$X$14,Rollover!$AK$14)))</f>
        <v>-1</v>
      </c>
      <c r="DG111" s="114">
        <f>IF(OR(DG110=0,DG110=4),0,(YEAR(DG$6)-YEAR(CHOOSE(DG110,Rollover!$K$14,Rollover!$X$14,Rollover!$AK$14)))*12+MONTH(DG$6)-MONTH(CHOOSE(DG110,Rollover!$K$14,Rollover!$X$14,Rollover!$AK$14)))</f>
        <v>0</v>
      </c>
      <c r="DH111" s="114">
        <f>IF(OR(DH110=0,DH110=4),0,(YEAR(DH$6)-YEAR(CHOOSE(DH110,Rollover!$K$14,Rollover!$X$14,Rollover!$AK$14)))*12+MONTH(DH$6)-MONTH(CHOOSE(DH110,Rollover!$K$14,Rollover!$X$14,Rollover!$AK$14)))</f>
        <v>1</v>
      </c>
      <c r="DI111" s="114">
        <f>IF(OR(DI110=0,DI110=4),0,(YEAR(DI$6)-YEAR(CHOOSE(DI110,Rollover!$K$14,Rollover!$X$14,Rollover!$AK$14)))*12+MONTH(DI$6)-MONTH(CHOOSE(DI110,Rollover!$K$14,Rollover!$X$14,Rollover!$AK$14)))</f>
        <v>2</v>
      </c>
      <c r="DJ111" s="114">
        <f>IF(OR(DJ110=0,DJ110=4),0,(YEAR(DJ$6)-YEAR(CHOOSE(DJ110,Rollover!$K$14,Rollover!$X$14,Rollover!$AK$14)))*12+MONTH(DJ$6)-MONTH(CHOOSE(DJ110,Rollover!$K$14,Rollover!$X$14,Rollover!$AK$14)))</f>
        <v>3</v>
      </c>
      <c r="DK111" s="114">
        <f>IF(OR(DK110=0,DK110=4),0,(YEAR(DK$6)-YEAR(CHOOSE(DK110,Rollover!$K$14,Rollover!$X$14,Rollover!$AK$14)))*12+MONTH(DK$6)-MONTH(CHOOSE(DK110,Rollover!$K$14,Rollover!$X$14,Rollover!$AK$14)))</f>
        <v>4</v>
      </c>
      <c r="DL111" s="114">
        <f>IF(OR(DL110=0,DL110=4),0,(YEAR(DL$6)-YEAR(CHOOSE(DL110,Rollover!$K$14,Rollover!$X$14,Rollover!$AK$14)))*12+MONTH(DL$6)-MONTH(CHOOSE(DL110,Rollover!$K$14,Rollover!$X$14,Rollover!$AK$14)))</f>
        <v>5</v>
      </c>
      <c r="DM111" s="114">
        <f>IF(OR(DM110=0,DM110=4),0,(YEAR(DM$6)-YEAR(CHOOSE(DM110,Rollover!$K$14,Rollover!$X$14,Rollover!$AK$14)))*12+MONTH(DM$6)-MONTH(CHOOSE(DM110,Rollover!$K$14,Rollover!$X$14,Rollover!$AK$14)))</f>
        <v>6</v>
      </c>
      <c r="DN111" s="114">
        <f>IF(OR(DN110=0,DN110=4),0,(YEAR(DN$6)-YEAR(CHOOSE(DN110,Rollover!$K$14,Rollover!$X$14,Rollover!$AK$14)))*12+MONTH(DN$6)-MONTH(CHOOSE(DN110,Rollover!$K$14,Rollover!$X$14,Rollover!$AK$14)))</f>
        <v>7</v>
      </c>
      <c r="DO111" s="114">
        <f>IF(OR(DO110=0,DO110=4),0,(YEAR(DO$6)-YEAR(CHOOSE(DO110,Rollover!$K$14,Rollover!$X$14,Rollover!$AK$14)))*12+MONTH(DO$6)-MONTH(CHOOSE(DO110,Rollover!$K$14,Rollover!$X$14,Rollover!$AK$14)))</f>
        <v>8</v>
      </c>
      <c r="DP111" s="114">
        <f>IF(OR(DP110=0,DP110=4),0,(YEAR(DP$6)-YEAR(CHOOSE(DP110,Rollover!$K$14,Rollover!$X$14,Rollover!$AK$14)))*12+MONTH(DP$6)-MONTH(CHOOSE(DP110,Rollover!$K$14,Rollover!$X$14,Rollover!$AK$14)))</f>
        <v>9</v>
      </c>
      <c r="DQ111" s="114">
        <f>IF(OR(DQ110=0,DQ110=4),0,(YEAR(DQ$6)-YEAR(CHOOSE(DQ110,Rollover!$K$14,Rollover!$X$14,Rollover!$AK$14)))*12+MONTH(DQ$6)-MONTH(CHOOSE(DQ110,Rollover!$K$14,Rollover!$X$14,Rollover!$AK$14)))</f>
        <v>10</v>
      </c>
      <c r="DR111" s="114">
        <f>IF(OR(DR110=0,DR110=4),0,(YEAR(DR$6)-YEAR(CHOOSE(DR110,Rollover!$K$14,Rollover!$X$14,Rollover!$AK$14)))*12+MONTH(DR$6)-MONTH(CHOOSE(DR110,Rollover!$K$14,Rollover!$X$14,Rollover!$AK$14)))</f>
        <v>11</v>
      </c>
      <c r="DS111" s="114">
        <f>IF(OR(DS110=0,DS110=4),0,(YEAR(DS$6)-YEAR(CHOOSE(DS110,Rollover!$K$14,Rollover!$X$14,Rollover!$AK$14)))*12+MONTH(DS$6)-MONTH(CHOOSE(DS110,Rollover!$K$14,Rollover!$X$14,Rollover!$AK$14)))</f>
        <v>12</v>
      </c>
      <c r="DT111" s="114">
        <f>IF(OR(DT110=0,DT110=4),0,(YEAR(DT$6)-YEAR(CHOOSE(DT110,Rollover!$K$14,Rollover!$X$14,Rollover!$AK$14)))*12+MONTH(DT$6)-MONTH(CHOOSE(DT110,Rollover!$K$14,Rollover!$X$14,Rollover!$AK$14)))</f>
        <v>13</v>
      </c>
      <c r="DU111" s="114">
        <f>IF(OR(DU110=0,DU110=4),0,(YEAR(DU$6)-YEAR(CHOOSE(DU110,Rollover!$K$14,Rollover!$X$14,Rollover!$AK$14)))*12+MONTH(DU$6)-MONTH(CHOOSE(DU110,Rollover!$K$14,Rollover!$X$14,Rollover!$AK$14)))</f>
        <v>14</v>
      </c>
      <c r="DV111" s="114">
        <f>IF(OR(DV110=0,DV110=4),0,(YEAR(DV$6)-YEAR(CHOOSE(DV110,Rollover!$K$14,Rollover!$X$14,Rollover!$AK$14)))*12+MONTH(DV$6)-MONTH(CHOOSE(DV110,Rollover!$K$14,Rollover!$X$14,Rollover!$AK$14)))</f>
        <v>15</v>
      </c>
      <c r="DW111" s="114">
        <f>IF(OR(DW110=0,DW110=4),0,(YEAR(DW$6)-YEAR(CHOOSE(DW110,Rollover!$K$14,Rollover!$X$14,Rollover!$AK$14)))*12+MONTH(DW$6)-MONTH(CHOOSE(DW110,Rollover!$K$14,Rollover!$X$14,Rollover!$AK$14)))</f>
        <v>16</v>
      </c>
      <c r="DX111" s="114">
        <f>IF(OR(DX110=0,DX110=4),0,(YEAR(DX$6)-YEAR(CHOOSE(DX110,Rollover!$K$14,Rollover!$X$14,Rollover!$AK$14)))*12+MONTH(DX$6)-MONTH(CHOOSE(DX110,Rollover!$K$14,Rollover!$X$14,Rollover!$AK$14)))</f>
        <v>17</v>
      </c>
      <c r="DY111" s="114">
        <f>IF(OR(DY110=0,DY110=4),0,(YEAR(DY$6)-YEAR(CHOOSE(DY110,Rollover!$K$14,Rollover!$X$14,Rollover!$AK$14)))*12+MONTH(DY$6)-MONTH(CHOOSE(DY110,Rollover!$K$14,Rollover!$X$14,Rollover!$AK$14)))</f>
        <v>18</v>
      </c>
      <c r="DZ111" s="114">
        <f>IF(OR(DZ110=0,DZ110=4),0,(YEAR(DZ$6)-YEAR(CHOOSE(DZ110,Rollover!$K$14,Rollover!$X$14,Rollover!$AK$14)))*12+MONTH(DZ$6)-MONTH(CHOOSE(DZ110,Rollover!$K$14,Rollover!$X$14,Rollover!$AK$14)))</f>
        <v>19</v>
      </c>
      <c r="EA111" s="114">
        <f>IF(OR(EA110=0,EA110=4),0,(YEAR(EA$6)-YEAR(CHOOSE(EA110,Rollover!$K$14,Rollover!$X$14,Rollover!$AK$14)))*12+MONTH(EA$6)-MONTH(CHOOSE(EA110,Rollover!$K$14,Rollover!$X$14,Rollover!$AK$14)))</f>
        <v>20</v>
      </c>
      <c r="EB111" s="114">
        <f>IF(OR(EB110=0,EB110=4),0,(YEAR(EB$6)-YEAR(CHOOSE(EB110,Rollover!$K$14,Rollover!$X$14,Rollover!$AK$14)))*12+MONTH(EB$6)-MONTH(CHOOSE(EB110,Rollover!$K$14,Rollover!$X$14,Rollover!$AK$14)))</f>
        <v>21</v>
      </c>
      <c r="EC111" s="114">
        <f>IF(OR(EC110=0,EC110=4),0,(YEAR(EC$6)-YEAR(CHOOSE(EC110,Rollover!$K$14,Rollover!$X$14,Rollover!$AK$14)))*12+MONTH(EC$6)-MONTH(CHOOSE(EC110,Rollover!$K$14,Rollover!$X$14,Rollover!$AK$14)))</f>
        <v>22</v>
      </c>
      <c r="ED111" s="114">
        <f>IF(OR(ED110=0,ED110=4),0,(YEAR(ED$6)-YEAR(CHOOSE(ED110,Rollover!$K$14,Rollover!$X$14,Rollover!$AK$14)))*12+MONTH(ED$6)-MONTH(CHOOSE(ED110,Rollover!$K$14,Rollover!$X$14,Rollover!$AK$14)))</f>
        <v>23</v>
      </c>
      <c r="EE111" s="114">
        <f>IF(OR(EE110=0,EE110=4),0,(YEAR(EE$6)-YEAR(CHOOSE(EE110,Rollover!$K$14,Rollover!$X$14,Rollover!$AK$14)))*12+MONTH(EE$6)-MONTH(CHOOSE(EE110,Rollover!$K$14,Rollover!$X$14,Rollover!$AK$14)))</f>
        <v>24</v>
      </c>
      <c r="EF111" s="114">
        <f>IF(OR(EF110=0,EF110=4),0,(YEAR(EF$6)-YEAR(CHOOSE(EF110,Rollover!$K$14,Rollover!$X$14,Rollover!$AK$14)))*12+MONTH(EF$6)-MONTH(CHOOSE(EF110,Rollover!$K$14,Rollover!$X$14,Rollover!$AK$14)))</f>
        <v>25</v>
      </c>
      <c r="EG111" s="114">
        <f>IF(OR(EG110=0,EG110=4),0,(YEAR(EG$6)-YEAR(CHOOSE(EG110,Rollover!$K$14,Rollover!$X$14,Rollover!$AK$14)))*12+MONTH(EG$6)-MONTH(CHOOSE(EG110,Rollover!$K$14,Rollover!$X$14,Rollover!$AK$14)))</f>
        <v>26</v>
      </c>
      <c r="EH111" s="114">
        <f>IF(OR(EH110=0,EH110=4),0,(YEAR(EH$6)-YEAR(CHOOSE(EH110,Rollover!$K$14,Rollover!$X$14,Rollover!$AK$14)))*12+MONTH(EH$6)-MONTH(CHOOSE(EH110,Rollover!$K$14,Rollover!$X$14,Rollover!$AK$14)))</f>
        <v>27</v>
      </c>
      <c r="EI111" s="114">
        <f>IF(OR(EI110=0,EI110=4),0,(YEAR(EI$6)-YEAR(CHOOSE(EI110,Rollover!$K$14,Rollover!$X$14,Rollover!$AK$14)))*12+MONTH(EI$6)-MONTH(CHOOSE(EI110,Rollover!$K$14,Rollover!$X$14,Rollover!$AK$14)))</f>
        <v>28</v>
      </c>
    </row>
    <row r="112">
      <c r="B112" t="s" s="23">
        <v>392</v>
      </c>
      <c r="C112" t="s" s="118">
        <v>21</v>
      </c>
      <c r="D112" t="s" s="118">
        <v>429</v>
      </c>
      <c r="H112" s="115">
        <f>IF(OR(H110=0,H110=4),0,CHOOSE(H110,Rollover!$I$14,Rollover!$V$14,Rollover!$AI$14)*CHOOSE(H110,Rollover!$O$14,Rollover!$AB$14,Rollover!$AO$14)*(1+CHOOSE(H110,Rollover!$P$14,Rollover!$AC$14,Rollover!$AP$14))^(INT(MAX(0,H111)/12))+(1-CHOOSE(H110,Rollover!$I$14,Rollover!$V$14,Rollover!$AI$14))*CHOOSE(H110,Rollover!$N$14,Rollover!$AA$14,Rollover!$AN$14)*(1+Assumptions!$C$25)^(INT(MAX(0,H111)/12)))</f>
        <v>0</v>
      </c>
      <c r="I112" s="115">
        <f>IF(OR(I110=0,I110=4),0,CHOOSE(I110,Rollover!$I$14,Rollover!$V$14,Rollover!$AI$14)*CHOOSE(I110,Rollover!$O$14,Rollover!$AB$14,Rollover!$AO$14)*(1+CHOOSE(I110,Rollover!$P$14,Rollover!$AC$14,Rollover!$AP$14))^(INT(MAX(0,I111)/12))+(1-CHOOSE(I110,Rollover!$I$14,Rollover!$V$14,Rollover!$AI$14))*CHOOSE(I110,Rollover!$N$14,Rollover!$AA$14,Rollover!$AN$14)*(1+Assumptions!$C$25)^(INT(MAX(0,I111)/12)))</f>
        <v>0</v>
      </c>
      <c r="J112" s="115">
        <f>IF(OR(J110=0,J110=4),0,CHOOSE(J110,Rollover!$I$14,Rollover!$V$14,Rollover!$AI$14)*CHOOSE(J110,Rollover!$O$14,Rollover!$AB$14,Rollover!$AO$14)*(1+CHOOSE(J110,Rollover!$P$14,Rollover!$AC$14,Rollover!$AP$14))^(INT(MAX(0,J111)/12))+(1-CHOOSE(J110,Rollover!$I$14,Rollover!$V$14,Rollover!$AI$14))*CHOOSE(J110,Rollover!$N$14,Rollover!$AA$14,Rollover!$AN$14)*(1+Assumptions!$C$25)^(INT(MAX(0,J111)/12)))</f>
        <v>0</v>
      </c>
      <c r="K112" s="115">
        <f>IF(OR(K110=0,K110=4),0,CHOOSE(K110,Rollover!$I$14,Rollover!$V$14,Rollover!$AI$14)*CHOOSE(K110,Rollover!$O$14,Rollover!$AB$14,Rollover!$AO$14)*(1+CHOOSE(K110,Rollover!$P$14,Rollover!$AC$14,Rollover!$AP$14))^(INT(MAX(0,K111)/12))+(1-CHOOSE(K110,Rollover!$I$14,Rollover!$V$14,Rollover!$AI$14))*CHOOSE(K110,Rollover!$N$14,Rollover!$AA$14,Rollover!$AN$14)*(1+Assumptions!$C$25)^(INT(MAX(0,K111)/12)))</f>
        <v>0</v>
      </c>
      <c r="L112" s="115">
        <f>IF(OR(L110=0,L110=4),0,CHOOSE(L110,Rollover!$I$14,Rollover!$V$14,Rollover!$AI$14)*CHOOSE(L110,Rollover!$O$14,Rollover!$AB$14,Rollover!$AO$14)*(1+CHOOSE(L110,Rollover!$P$14,Rollover!$AC$14,Rollover!$AP$14))^(INT(MAX(0,L111)/12))+(1-CHOOSE(L110,Rollover!$I$14,Rollover!$V$14,Rollover!$AI$14))*CHOOSE(L110,Rollover!$N$14,Rollover!$AA$14,Rollover!$AN$14)*(1+Assumptions!$C$25)^(INT(MAX(0,L111)/12)))</f>
        <v>0</v>
      </c>
      <c r="M112" s="115">
        <f>IF(OR(M110=0,M110=4),0,CHOOSE(M110,Rollover!$I$14,Rollover!$V$14,Rollover!$AI$14)*CHOOSE(M110,Rollover!$O$14,Rollover!$AB$14,Rollover!$AO$14)*(1+CHOOSE(M110,Rollover!$P$14,Rollover!$AC$14,Rollover!$AP$14))^(INT(MAX(0,M111)/12))+(1-CHOOSE(M110,Rollover!$I$14,Rollover!$V$14,Rollover!$AI$14))*CHOOSE(M110,Rollover!$N$14,Rollover!$AA$14,Rollover!$AN$14)*(1+Assumptions!$C$25)^(INT(MAX(0,M111)/12)))</f>
        <v>0</v>
      </c>
      <c r="N112" s="115">
        <f>IF(OR(N110=0,N110=4),0,CHOOSE(N110,Rollover!$I$14,Rollover!$V$14,Rollover!$AI$14)*CHOOSE(N110,Rollover!$O$14,Rollover!$AB$14,Rollover!$AO$14)*(1+CHOOSE(N110,Rollover!$P$14,Rollover!$AC$14,Rollover!$AP$14))^(INT(MAX(0,N111)/12))+(1-CHOOSE(N110,Rollover!$I$14,Rollover!$V$14,Rollover!$AI$14))*CHOOSE(N110,Rollover!$N$14,Rollover!$AA$14,Rollover!$AN$14)*(1+Assumptions!$C$25)^(INT(MAX(0,N111)/12)))</f>
        <v>0</v>
      </c>
      <c r="O112" s="115">
        <f>IF(OR(O110=0,O110=4),0,CHOOSE(O110,Rollover!$I$14,Rollover!$V$14,Rollover!$AI$14)*CHOOSE(O110,Rollover!$O$14,Rollover!$AB$14,Rollover!$AO$14)*(1+CHOOSE(O110,Rollover!$P$14,Rollover!$AC$14,Rollover!$AP$14))^(INT(MAX(0,O111)/12))+(1-CHOOSE(O110,Rollover!$I$14,Rollover!$V$14,Rollover!$AI$14))*CHOOSE(O110,Rollover!$N$14,Rollover!$AA$14,Rollover!$AN$14)*(1+Assumptions!$C$25)^(INT(MAX(0,O111)/12)))</f>
        <v>0</v>
      </c>
      <c r="P112" s="115">
        <f>IF(OR(P110=0,P110=4),0,CHOOSE(P110,Rollover!$I$14,Rollover!$V$14,Rollover!$AI$14)*CHOOSE(P110,Rollover!$O$14,Rollover!$AB$14,Rollover!$AO$14)*(1+CHOOSE(P110,Rollover!$P$14,Rollover!$AC$14,Rollover!$AP$14))^(INT(MAX(0,P111)/12))+(1-CHOOSE(P110,Rollover!$I$14,Rollover!$V$14,Rollover!$AI$14))*CHOOSE(P110,Rollover!$N$14,Rollover!$AA$14,Rollover!$AN$14)*(1+Assumptions!$C$25)^(INT(MAX(0,P111)/12)))</f>
        <v>0</v>
      </c>
      <c r="Q112" s="115">
        <f>IF(OR(Q110=0,Q110=4),0,CHOOSE(Q110,Rollover!$I$14,Rollover!$V$14,Rollover!$AI$14)*CHOOSE(Q110,Rollover!$O$14,Rollover!$AB$14,Rollover!$AO$14)*(1+CHOOSE(Q110,Rollover!$P$14,Rollover!$AC$14,Rollover!$AP$14))^(INT(MAX(0,Q111)/12))+(1-CHOOSE(Q110,Rollover!$I$14,Rollover!$V$14,Rollover!$AI$14))*CHOOSE(Q110,Rollover!$N$14,Rollover!$AA$14,Rollover!$AN$14)*(1+Assumptions!$C$25)^(INT(MAX(0,Q111)/12)))</f>
        <v>0</v>
      </c>
      <c r="R112" s="115">
        <f>IF(OR(R110=0,R110=4),0,CHOOSE(R110,Rollover!$I$14,Rollover!$V$14,Rollover!$AI$14)*CHOOSE(R110,Rollover!$O$14,Rollover!$AB$14,Rollover!$AO$14)*(1+CHOOSE(R110,Rollover!$P$14,Rollover!$AC$14,Rollover!$AP$14))^(INT(MAX(0,R111)/12))+(1-CHOOSE(R110,Rollover!$I$14,Rollover!$V$14,Rollover!$AI$14))*CHOOSE(R110,Rollover!$N$14,Rollover!$AA$14,Rollover!$AN$14)*(1+Assumptions!$C$25)^(INT(MAX(0,R111)/12)))</f>
        <v>0</v>
      </c>
      <c r="S112" s="115">
        <f>IF(OR(S110=0,S110=4),0,CHOOSE(S110,Rollover!$I$14,Rollover!$V$14,Rollover!$AI$14)*CHOOSE(S110,Rollover!$O$14,Rollover!$AB$14,Rollover!$AO$14)*(1+CHOOSE(S110,Rollover!$P$14,Rollover!$AC$14,Rollover!$AP$14))^(INT(MAX(0,S111)/12))+(1-CHOOSE(S110,Rollover!$I$14,Rollover!$V$14,Rollover!$AI$14))*CHOOSE(S110,Rollover!$N$14,Rollover!$AA$14,Rollover!$AN$14)*(1+Assumptions!$C$25)^(INT(MAX(0,S111)/12)))</f>
        <v>0</v>
      </c>
      <c r="T112" s="115">
        <f>IF(OR(T110=0,T110=4),0,CHOOSE(T110,Rollover!$I$14,Rollover!$V$14,Rollover!$AI$14)*CHOOSE(T110,Rollover!$O$14,Rollover!$AB$14,Rollover!$AO$14)*(1+CHOOSE(T110,Rollover!$P$14,Rollover!$AC$14,Rollover!$AP$14))^(INT(MAX(0,T111)/12))+(1-CHOOSE(T110,Rollover!$I$14,Rollover!$V$14,Rollover!$AI$14))*CHOOSE(T110,Rollover!$N$14,Rollover!$AA$14,Rollover!$AN$14)*(1+Assumptions!$C$25)^(INT(MAX(0,T111)/12)))</f>
        <v>0</v>
      </c>
      <c r="U112" s="115">
        <f>IF(OR(U110=0,U110=4),0,CHOOSE(U110,Rollover!$I$14,Rollover!$V$14,Rollover!$AI$14)*CHOOSE(U110,Rollover!$O$14,Rollover!$AB$14,Rollover!$AO$14)*(1+CHOOSE(U110,Rollover!$P$14,Rollover!$AC$14,Rollover!$AP$14))^(INT(MAX(0,U111)/12))+(1-CHOOSE(U110,Rollover!$I$14,Rollover!$V$14,Rollover!$AI$14))*CHOOSE(U110,Rollover!$N$14,Rollover!$AA$14,Rollover!$AN$14)*(1+Assumptions!$C$25)^(INT(MAX(0,U111)/12)))</f>
        <v>0</v>
      </c>
      <c r="V112" s="115">
        <f>IF(OR(V110=0,V110=4),0,CHOOSE(V110,Rollover!$I$14,Rollover!$V$14,Rollover!$AI$14)*CHOOSE(V110,Rollover!$O$14,Rollover!$AB$14,Rollover!$AO$14)*(1+CHOOSE(V110,Rollover!$P$14,Rollover!$AC$14,Rollover!$AP$14))^(INT(MAX(0,V111)/12))+(1-CHOOSE(V110,Rollover!$I$14,Rollover!$V$14,Rollover!$AI$14))*CHOOSE(V110,Rollover!$N$14,Rollover!$AA$14,Rollover!$AN$14)*(1+Assumptions!$C$25)^(INT(MAX(0,V111)/12)))</f>
        <v>0</v>
      </c>
      <c r="W112" s="115">
        <f>IF(OR(W110=0,W110=4),0,CHOOSE(W110,Rollover!$I$14,Rollover!$V$14,Rollover!$AI$14)*CHOOSE(W110,Rollover!$O$14,Rollover!$AB$14,Rollover!$AO$14)*(1+CHOOSE(W110,Rollover!$P$14,Rollover!$AC$14,Rollover!$AP$14))^(INT(MAX(0,W111)/12))+(1-CHOOSE(W110,Rollover!$I$14,Rollover!$V$14,Rollover!$AI$14))*CHOOSE(W110,Rollover!$N$14,Rollover!$AA$14,Rollover!$AN$14)*(1+Assumptions!$C$25)^(INT(MAX(0,W111)/12)))</f>
        <v>0</v>
      </c>
      <c r="X112" s="115">
        <f>IF(OR(X110=0,X110=4),0,CHOOSE(X110,Rollover!$I$14,Rollover!$V$14,Rollover!$AI$14)*CHOOSE(X110,Rollover!$O$14,Rollover!$AB$14,Rollover!$AO$14)*(1+CHOOSE(X110,Rollover!$P$14,Rollover!$AC$14,Rollover!$AP$14))^(INT(MAX(0,X111)/12))+(1-CHOOSE(X110,Rollover!$I$14,Rollover!$V$14,Rollover!$AI$14))*CHOOSE(X110,Rollover!$N$14,Rollover!$AA$14,Rollover!$AN$14)*(1+Assumptions!$C$25)^(INT(MAX(0,X111)/12)))</f>
        <v>0</v>
      </c>
      <c r="Y112" s="115">
        <f>IF(OR(Y110=0,Y110=4),0,CHOOSE(Y110,Rollover!$I$14,Rollover!$V$14,Rollover!$AI$14)*CHOOSE(Y110,Rollover!$O$14,Rollover!$AB$14,Rollover!$AO$14)*(1+CHOOSE(Y110,Rollover!$P$14,Rollover!$AC$14,Rollover!$AP$14))^(INT(MAX(0,Y111)/12))+(1-CHOOSE(Y110,Rollover!$I$14,Rollover!$V$14,Rollover!$AI$14))*CHOOSE(Y110,Rollover!$N$14,Rollover!$AA$14,Rollover!$AN$14)*(1+Assumptions!$C$25)^(INT(MAX(0,Y111)/12)))</f>
        <v>0</v>
      </c>
      <c r="Z112" s="115">
        <f>IF(OR(Z110=0,Z110=4),0,CHOOSE(Z110,Rollover!$I$14,Rollover!$V$14,Rollover!$AI$14)*CHOOSE(Z110,Rollover!$O$14,Rollover!$AB$14,Rollover!$AO$14)*(1+CHOOSE(Z110,Rollover!$P$14,Rollover!$AC$14,Rollover!$AP$14))^(INT(MAX(0,Z111)/12))+(1-CHOOSE(Z110,Rollover!$I$14,Rollover!$V$14,Rollover!$AI$14))*CHOOSE(Z110,Rollover!$N$14,Rollover!$AA$14,Rollover!$AN$14)*(1+Assumptions!$C$25)^(INT(MAX(0,Z111)/12)))</f>
        <v>0</v>
      </c>
      <c r="AA112" s="115">
        <f>IF(OR(AA110=0,AA110=4),0,CHOOSE(AA110,Rollover!$I$14,Rollover!$V$14,Rollover!$AI$14)*CHOOSE(AA110,Rollover!$O$14,Rollover!$AB$14,Rollover!$AO$14)*(1+CHOOSE(AA110,Rollover!$P$14,Rollover!$AC$14,Rollover!$AP$14))^(INT(MAX(0,AA111)/12))+(1-CHOOSE(AA110,Rollover!$I$14,Rollover!$V$14,Rollover!$AI$14))*CHOOSE(AA110,Rollover!$N$14,Rollover!$AA$14,Rollover!$AN$14)*(1+Assumptions!$C$25)^(INT(MAX(0,AA111)/12)))</f>
        <v>0</v>
      </c>
      <c r="AB112" s="115">
        <f>IF(OR(AB110=0,AB110=4),0,CHOOSE(AB110,Rollover!$I$14,Rollover!$V$14,Rollover!$AI$14)*CHOOSE(AB110,Rollover!$O$14,Rollover!$AB$14,Rollover!$AO$14)*(1+CHOOSE(AB110,Rollover!$P$14,Rollover!$AC$14,Rollover!$AP$14))^(INT(MAX(0,AB111)/12))+(1-CHOOSE(AB110,Rollover!$I$14,Rollover!$V$14,Rollover!$AI$14))*CHOOSE(AB110,Rollover!$N$14,Rollover!$AA$14,Rollover!$AN$14)*(1+Assumptions!$C$25)^(INT(MAX(0,AB111)/12)))</f>
        <v>0</v>
      </c>
      <c r="AC112" s="115">
        <f>IF(OR(AC110=0,AC110=4),0,CHOOSE(AC110,Rollover!$I$14,Rollover!$V$14,Rollover!$AI$14)*CHOOSE(AC110,Rollover!$O$14,Rollover!$AB$14,Rollover!$AO$14)*(1+CHOOSE(AC110,Rollover!$P$14,Rollover!$AC$14,Rollover!$AP$14))^(INT(MAX(0,AC111)/12))+(1-CHOOSE(AC110,Rollover!$I$14,Rollover!$V$14,Rollover!$AI$14))*CHOOSE(AC110,Rollover!$N$14,Rollover!$AA$14,Rollover!$AN$14)*(1+Assumptions!$C$25)^(INT(MAX(0,AC111)/12)))</f>
        <v>0</v>
      </c>
      <c r="AD112" s="115">
        <f>IF(OR(AD110=0,AD110=4),0,CHOOSE(AD110,Rollover!$I$14,Rollover!$V$14,Rollover!$AI$14)*CHOOSE(AD110,Rollover!$O$14,Rollover!$AB$14,Rollover!$AO$14)*(1+CHOOSE(AD110,Rollover!$P$14,Rollover!$AC$14,Rollover!$AP$14))^(INT(MAX(0,AD111)/12))+(1-CHOOSE(AD110,Rollover!$I$14,Rollover!$V$14,Rollover!$AI$14))*CHOOSE(AD110,Rollover!$N$14,Rollover!$AA$14,Rollover!$AN$14)*(1+Assumptions!$C$25)^(INT(MAX(0,AD111)/12)))</f>
        <v>0</v>
      </c>
      <c r="AE112" s="115">
        <f>IF(OR(AE110=0,AE110=4),0,CHOOSE(AE110,Rollover!$I$14,Rollover!$V$14,Rollover!$AI$14)*CHOOSE(AE110,Rollover!$O$14,Rollover!$AB$14,Rollover!$AO$14)*(1+CHOOSE(AE110,Rollover!$P$14,Rollover!$AC$14,Rollover!$AP$14))^(INT(MAX(0,AE111)/12))+(1-CHOOSE(AE110,Rollover!$I$14,Rollover!$V$14,Rollover!$AI$14))*CHOOSE(AE110,Rollover!$N$14,Rollover!$AA$14,Rollover!$AN$14)*(1+Assumptions!$C$25)^(INT(MAX(0,AE111)/12)))</f>
        <v>0</v>
      </c>
      <c r="AF112" s="115">
        <f>IF(OR(AF110=0,AF110=4),0,CHOOSE(AF110,Rollover!$I$14,Rollover!$V$14,Rollover!$AI$14)*CHOOSE(AF110,Rollover!$O$14,Rollover!$AB$14,Rollover!$AO$14)*(1+CHOOSE(AF110,Rollover!$P$14,Rollover!$AC$14,Rollover!$AP$14))^(INT(MAX(0,AF111)/12))+(1-CHOOSE(AF110,Rollover!$I$14,Rollover!$V$14,Rollover!$AI$14))*CHOOSE(AF110,Rollover!$N$14,Rollover!$AA$14,Rollover!$AN$14)*(1+Assumptions!$C$25)^(INT(MAX(0,AF111)/12)))</f>
        <v>0</v>
      </c>
      <c r="AG112" s="115">
        <f>IF(OR(AG110=0,AG110=4),0,CHOOSE(AG110,Rollover!$I$14,Rollover!$V$14,Rollover!$AI$14)*CHOOSE(AG110,Rollover!$O$14,Rollover!$AB$14,Rollover!$AO$14)*(1+CHOOSE(AG110,Rollover!$P$14,Rollover!$AC$14,Rollover!$AP$14))^(INT(MAX(0,AG111)/12))+(1-CHOOSE(AG110,Rollover!$I$14,Rollover!$V$14,Rollover!$AI$14))*CHOOSE(AG110,Rollover!$N$14,Rollover!$AA$14,Rollover!$AN$14)*(1+Assumptions!$C$25)^(INT(MAX(0,AG111)/12)))</f>
        <v>0</v>
      </c>
      <c r="AH112" s="115">
        <f>IF(OR(AH110=0,AH110=4),0,CHOOSE(AH110,Rollover!$I$14,Rollover!$V$14,Rollover!$AI$14)*CHOOSE(AH110,Rollover!$O$14,Rollover!$AB$14,Rollover!$AO$14)*(1+CHOOSE(AH110,Rollover!$P$14,Rollover!$AC$14,Rollover!$AP$14))^(INT(MAX(0,AH111)/12))+(1-CHOOSE(AH110,Rollover!$I$14,Rollover!$V$14,Rollover!$AI$14))*CHOOSE(AH110,Rollover!$N$14,Rollover!$AA$14,Rollover!$AN$14)*(1+Assumptions!$C$25)^(INT(MAX(0,AH111)/12)))</f>
        <v>0</v>
      </c>
      <c r="AI112" s="115">
        <f>IF(OR(AI110=0,AI110=4),0,CHOOSE(AI110,Rollover!$I$14,Rollover!$V$14,Rollover!$AI$14)*CHOOSE(AI110,Rollover!$O$14,Rollover!$AB$14,Rollover!$AO$14)*(1+CHOOSE(AI110,Rollover!$P$14,Rollover!$AC$14,Rollover!$AP$14))^(INT(MAX(0,AI111)/12))+(1-CHOOSE(AI110,Rollover!$I$14,Rollover!$V$14,Rollover!$AI$14))*CHOOSE(AI110,Rollover!$N$14,Rollover!$AA$14,Rollover!$AN$14)*(1+Assumptions!$C$25)^(INT(MAX(0,AI111)/12)))</f>
        <v>0</v>
      </c>
      <c r="AJ112" s="115">
        <f>IF(OR(AJ110=0,AJ110=4),0,CHOOSE(AJ110,Rollover!$I$14,Rollover!$V$14,Rollover!$AI$14)*CHOOSE(AJ110,Rollover!$O$14,Rollover!$AB$14,Rollover!$AO$14)*(1+CHOOSE(AJ110,Rollover!$P$14,Rollover!$AC$14,Rollover!$AP$14))^(INT(MAX(0,AJ111)/12))+(1-CHOOSE(AJ110,Rollover!$I$14,Rollover!$V$14,Rollover!$AI$14))*CHOOSE(AJ110,Rollover!$N$14,Rollover!$AA$14,Rollover!$AN$14)*(1+Assumptions!$C$25)^(INT(MAX(0,AJ111)/12)))</f>
        <v>0</v>
      </c>
      <c r="AK112" s="115">
        <f>IF(OR(AK110=0,AK110=4),0,CHOOSE(AK110,Rollover!$I$14,Rollover!$V$14,Rollover!$AI$14)*CHOOSE(AK110,Rollover!$O$14,Rollover!$AB$14,Rollover!$AO$14)*(1+CHOOSE(AK110,Rollover!$P$14,Rollover!$AC$14,Rollover!$AP$14))^(INT(MAX(0,AK111)/12))+(1-CHOOSE(AK110,Rollover!$I$14,Rollover!$V$14,Rollover!$AI$14))*CHOOSE(AK110,Rollover!$N$14,Rollover!$AA$14,Rollover!$AN$14)*(1+Assumptions!$C$25)^(INT(MAX(0,AK111)/12)))</f>
        <v>0</v>
      </c>
      <c r="AL112" s="115">
        <f>IF(OR(AL110=0,AL110=4),0,CHOOSE(AL110,Rollover!$I$14,Rollover!$V$14,Rollover!$AI$14)*CHOOSE(AL110,Rollover!$O$14,Rollover!$AB$14,Rollover!$AO$14)*(1+CHOOSE(AL110,Rollover!$P$14,Rollover!$AC$14,Rollover!$AP$14))^(INT(MAX(0,AL111)/12))+(1-CHOOSE(AL110,Rollover!$I$14,Rollover!$V$14,Rollover!$AI$14))*CHOOSE(AL110,Rollover!$N$14,Rollover!$AA$14,Rollover!$AN$14)*(1+Assumptions!$C$25)^(INT(MAX(0,AL111)/12)))</f>
        <v>0</v>
      </c>
      <c r="AM112" s="115">
        <f>IF(OR(AM110=0,AM110=4),0,CHOOSE(AM110,Rollover!$I$14,Rollover!$V$14,Rollover!$AI$14)*CHOOSE(AM110,Rollover!$O$14,Rollover!$AB$14,Rollover!$AO$14)*(1+CHOOSE(AM110,Rollover!$P$14,Rollover!$AC$14,Rollover!$AP$14))^(INT(MAX(0,AM111)/12))+(1-CHOOSE(AM110,Rollover!$I$14,Rollover!$V$14,Rollover!$AI$14))*CHOOSE(AM110,Rollover!$N$14,Rollover!$AA$14,Rollover!$AN$14)*(1+Assumptions!$C$25)^(INT(MAX(0,AM111)/12)))</f>
        <v>0</v>
      </c>
      <c r="AN112" s="115">
        <f>IF(OR(AN110=0,AN110=4),0,CHOOSE(AN110,Rollover!$I$14,Rollover!$V$14,Rollover!$AI$14)*CHOOSE(AN110,Rollover!$O$14,Rollover!$AB$14,Rollover!$AO$14)*(1+CHOOSE(AN110,Rollover!$P$14,Rollover!$AC$14,Rollover!$AP$14))^(INT(MAX(0,AN111)/12))+(1-CHOOSE(AN110,Rollover!$I$14,Rollover!$V$14,Rollover!$AI$14))*CHOOSE(AN110,Rollover!$N$14,Rollover!$AA$14,Rollover!$AN$14)*(1+Assumptions!$C$25)^(INT(MAX(0,AN111)/12)))</f>
        <v>0</v>
      </c>
      <c r="AO112" s="115">
        <f>IF(OR(AO110=0,AO110=4),0,CHOOSE(AO110,Rollover!$I$14,Rollover!$V$14,Rollover!$AI$14)*CHOOSE(AO110,Rollover!$O$14,Rollover!$AB$14,Rollover!$AO$14)*(1+CHOOSE(AO110,Rollover!$P$14,Rollover!$AC$14,Rollover!$AP$14))^(INT(MAX(0,AO111)/12))+(1-CHOOSE(AO110,Rollover!$I$14,Rollover!$V$14,Rollover!$AI$14))*CHOOSE(AO110,Rollover!$N$14,Rollover!$AA$14,Rollover!$AN$14)*(1+Assumptions!$C$25)^(INT(MAX(0,AO111)/12)))</f>
        <v>0</v>
      </c>
      <c r="AP112" s="115">
        <f>IF(OR(AP110=0,AP110=4),0,CHOOSE(AP110,Rollover!$I$14,Rollover!$V$14,Rollover!$AI$14)*CHOOSE(AP110,Rollover!$O$14,Rollover!$AB$14,Rollover!$AO$14)*(1+CHOOSE(AP110,Rollover!$P$14,Rollover!$AC$14,Rollover!$AP$14))^(INT(MAX(0,AP111)/12))+(1-CHOOSE(AP110,Rollover!$I$14,Rollover!$V$14,Rollover!$AI$14))*CHOOSE(AP110,Rollover!$N$14,Rollover!$AA$14,Rollover!$AN$14)*(1+Assumptions!$C$25)^(INT(MAX(0,AP111)/12)))</f>
        <v>0</v>
      </c>
      <c r="AQ112" s="115">
        <f>IF(OR(AQ110=0,AQ110=4),0,CHOOSE(AQ110,Rollover!$I$14,Rollover!$V$14,Rollover!$AI$14)*CHOOSE(AQ110,Rollover!$O$14,Rollover!$AB$14,Rollover!$AO$14)*(1+CHOOSE(AQ110,Rollover!$P$14,Rollover!$AC$14,Rollover!$AP$14))^(INT(MAX(0,AQ111)/12))+(1-CHOOSE(AQ110,Rollover!$I$14,Rollover!$V$14,Rollover!$AI$14))*CHOOSE(AQ110,Rollover!$N$14,Rollover!$AA$14,Rollover!$AN$14)*(1+Assumptions!$C$25)^(INT(MAX(0,AQ111)/12)))</f>
        <v>0</v>
      </c>
      <c r="AR112" s="115">
        <f>IF(OR(AR110=0,AR110=4),0,CHOOSE(AR110,Rollover!$I$14,Rollover!$V$14,Rollover!$AI$14)*CHOOSE(AR110,Rollover!$O$14,Rollover!$AB$14,Rollover!$AO$14)*(1+CHOOSE(AR110,Rollover!$P$14,Rollover!$AC$14,Rollover!$AP$14))^(INT(MAX(0,AR111)/12))+(1-CHOOSE(AR110,Rollover!$I$14,Rollover!$V$14,Rollover!$AI$14))*CHOOSE(AR110,Rollover!$N$14,Rollover!$AA$14,Rollover!$AN$14)*(1+Assumptions!$C$25)^(INT(MAX(0,AR111)/12)))</f>
        <v>0</v>
      </c>
      <c r="AS112" s="115">
        <f>IF(OR(AS110=0,AS110=4),0,CHOOSE(AS110,Rollover!$I$14,Rollover!$V$14,Rollover!$AI$14)*CHOOSE(AS110,Rollover!$O$14,Rollover!$AB$14,Rollover!$AO$14)*(1+CHOOSE(AS110,Rollover!$P$14,Rollover!$AC$14,Rollover!$AP$14))^(INT(MAX(0,AS111)/12))+(1-CHOOSE(AS110,Rollover!$I$14,Rollover!$V$14,Rollover!$AI$14))*CHOOSE(AS110,Rollover!$N$14,Rollover!$AA$14,Rollover!$AN$14)*(1+Assumptions!$C$25)^(INT(MAX(0,AS111)/12)))</f>
        <v>0</v>
      </c>
      <c r="AT112" s="115">
        <f>IF(OR(AT110=0,AT110=4),0,CHOOSE(AT110,Rollover!$I$14,Rollover!$V$14,Rollover!$AI$14)*CHOOSE(AT110,Rollover!$O$14,Rollover!$AB$14,Rollover!$AO$14)*(1+CHOOSE(AT110,Rollover!$P$14,Rollover!$AC$14,Rollover!$AP$14))^(INT(MAX(0,AT111)/12))+(1-CHOOSE(AT110,Rollover!$I$14,Rollover!$V$14,Rollover!$AI$14))*CHOOSE(AT110,Rollover!$N$14,Rollover!$AA$14,Rollover!$AN$14)*(1+Assumptions!$C$25)^(INT(MAX(0,AT111)/12)))</f>
        <v>0</v>
      </c>
      <c r="AU112" s="115">
        <f>IF(OR(AU110=0,AU110=4),0,CHOOSE(AU110,Rollover!$I$14,Rollover!$V$14,Rollover!$AI$14)*CHOOSE(AU110,Rollover!$O$14,Rollover!$AB$14,Rollover!$AO$14)*(1+CHOOSE(AU110,Rollover!$P$14,Rollover!$AC$14,Rollover!$AP$14))^(INT(MAX(0,AU111)/12))+(1-CHOOSE(AU110,Rollover!$I$14,Rollover!$V$14,Rollover!$AI$14))*CHOOSE(AU110,Rollover!$N$14,Rollover!$AA$14,Rollover!$AN$14)*(1+Assumptions!$C$25)^(INT(MAX(0,AU111)/12)))</f>
        <v>15.2899825475</v>
      </c>
      <c r="AV112" s="115">
        <f>IF(OR(AV110=0,AV110=4),0,CHOOSE(AV110,Rollover!$I$14,Rollover!$V$14,Rollover!$AI$14)*CHOOSE(AV110,Rollover!$O$14,Rollover!$AB$14,Rollover!$AO$14)*(1+CHOOSE(AV110,Rollover!$P$14,Rollover!$AC$14,Rollover!$AP$14))^(INT(MAX(0,AV111)/12))+(1-CHOOSE(AV110,Rollover!$I$14,Rollover!$V$14,Rollover!$AI$14))*CHOOSE(AV110,Rollover!$N$14,Rollover!$AA$14,Rollover!$AN$14)*(1+Assumptions!$C$25)^(INT(MAX(0,AV111)/12)))</f>
        <v>15.2899825475</v>
      </c>
      <c r="AW112" s="115">
        <f>IF(OR(AW110=0,AW110=4),0,CHOOSE(AW110,Rollover!$I$14,Rollover!$V$14,Rollover!$AI$14)*CHOOSE(AW110,Rollover!$O$14,Rollover!$AB$14,Rollover!$AO$14)*(1+CHOOSE(AW110,Rollover!$P$14,Rollover!$AC$14,Rollover!$AP$14))^(INT(MAX(0,AW111)/12))+(1-CHOOSE(AW110,Rollover!$I$14,Rollover!$V$14,Rollover!$AI$14))*CHOOSE(AW110,Rollover!$N$14,Rollover!$AA$14,Rollover!$AN$14)*(1+Assumptions!$C$25)^(INT(MAX(0,AW111)/12)))</f>
        <v>15.2899825475</v>
      </c>
      <c r="AX112" s="115">
        <f>IF(OR(AX110=0,AX110=4),0,CHOOSE(AX110,Rollover!$I$14,Rollover!$V$14,Rollover!$AI$14)*CHOOSE(AX110,Rollover!$O$14,Rollover!$AB$14,Rollover!$AO$14)*(1+CHOOSE(AX110,Rollover!$P$14,Rollover!$AC$14,Rollover!$AP$14))^(INT(MAX(0,AX111)/12))+(1-CHOOSE(AX110,Rollover!$I$14,Rollover!$V$14,Rollover!$AI$14))*CHOOSE(AX110,Rollover!$N$14,Rollover!$AA$14,Rollover!$AN$14)*(1+Assumptions!$C$25)^(INT(MAX(0,AX111)/12)))</f>
        <v>15.2899825475</v>
      </c>
      <c r="AY112" s="115">
        <f>IF(OR(AY110=0,AY110=4),0,CHOOSE(AY110,Rollover!$I$14,Rollover!$V$14,Rollover!$AI$14)*CHOOSE(AY110,Rollover!$O$14,Rollover!$AB$14,Rollover!$AO$14)*(1+CHOOSE(AY110,Rollover!$P$14,Rollover!$AC$14,Rollover!$AP$14))^(INT(MAX(0,AY111)/12))+(1-CHOOSE(AY110,Rollover!$I$14,Rollover!$V$14,Rollover!$AI$14))*CHOOSE(AY110,Rollover!$N$14,Rollover!$AA$14,Rollover!$AN$14)*(1+Assumptions!$C$25)^(INT(MAX(0,AY111)/12)))</f>
        <v>15.2899825475</v>
      </c>
      <c r="AZ112" s="115">
        <f>IF(OR(AZ110=0,AZ110=4),0,CHOOSE(AZ110,Rollover!$I$14,Rollover!$V$14,Rollover!$AI$14)*CHOOSE(AZ110,Rollover!$O$14,Rollover!$AB$14,Rollover!$AO$14)*(1+CHOOSE(AZ110,Rollover!$P$14,Rollover!$AC$14,Rollover!$AP$14))^(INT(MAX(0,AZ111)/12))+(1-CHOOSE(AZ110,Rollover!$I$14,Rollover!$V$14,Rollover!$AI$14))*CHOOSE(AZ110,Rollover!$N$14,Rollover!$AA$14,Rollover!$AN$14)*(1+Assumptions!$C$25)^(INT(MAX(0,AZ111)/12)))</f>
        <v>15.2899825475</v>
      </c>
      <c r="BA112" s="115">
        <f>IF(OR(BA110=0,BA110=4),0,CHOOSE(BA110,Rollover!$I$14,Rollover!$V$14,Rollover!$AI$14)*CHOOSE(BA110,Rollover!$O$14,Rollover!$AB$14,Rollover!$AO$14)*(1+CHOOSE(BA110,Rollover!$P$14,Rollover!$AC$14,Rollover!$AP$14))^(INT(MAX(0,BA111)/12))+(1-CHOOSE(BA110,Rollover!$I$14,Rollover!$V$14,Rollover!$AI$14))*CHOOSE(BA110,Rollover!$N$14,Rollover!$AA$14,Rollover!$AN$14)*(1+Assumptions!$C$25)^(INT(MAX(0,BA111)/12)))</f>
        <v>15.2899825475</v>
      </c>
      <c r="BB112" s="115">
        <f>IF(OR(BB110=0,BB110=4),0,CHOOSE(BB110,Rollover!$I$14,Rollover!$V$14,Rollover!$AI$14)*CHOOSE(BB110,Rollover!$O$14,Rollover!$AB$14,Rollover!$AO$14)*(1+CHOOSE(BB110,Rollover!$P$14,Rollover!$AC$14,Rollover!$AP$14))^(INT(MAX(0,BB111)/12))+(1-CHOOSE(BB110,Rollover!$I$14,Rollover!$V$14,Rollover!$AI$14))*CHOOSE(BB110,Rollover!$N$14,Rollover!$AA$14,Rollover!$AN$14)*(1+Assumptions!$C$25)^(INT(MAX(0,BB111)/12)))</f>
        <v>15.2899825475</v>
      </c>
      <c r="BC112" s="115">
        <f>IF(OR(BC110=0,BC110=4),0,CHOOSE(BC110,Rollover!$I$14,Rollover!$V$14,Rollover!$AI$14)*CHOOSE(BC110,Rollover!$O$14,Rollover!$AB$14,Rollover!$AO$14)*(1+CHOOSE(BC110,Rollover!$P$14,Rollover!$AC$14,Rollover!$AP$14))^(INT(MAX(0,BC111)/12))+(1-CHOOSE(BC110,Rollover!$I$14,Rollover!$V$14,Rollover!$AI$14))*CHOOSE(BC110,Rollover!$N$14,Rollover!$AA$14,Rollover!$AN$14)*(1+Assumptions!$C$25)^(INT(MAX(0,BC111)/12)))</f>
        <v>15.2899825475</v>
      </c>
      <c r="BD112" s="115">
        <f>IF(OR(BD110=0,BD110=4),0,CHOOSE(BD110,Rollover!$I$14,Rollover!$V$14,Rollover!$AI$14)*CHOOSE(BD110,Rollover!$O$14,Rollover!$AB$14,Rollover!$AO$14)*(1+CHOOSE(BD110,Rollover!$P$14,Rollover!$AC$14,Rollover!$AP$14))^(INT(MAX(0,BD111)/12))+(1-CHOOSE(BD110,Rollover!$I$14,Rollover!$V$14,Rollover!$AI$14))*CHOOSE(BD110,Rollover!$N$14,Rollover!$AA$14,Rollover!$AN$14)*(1+Assumptions!$C$25)^(INT(MAX(0,BD111)/12)))</f>
        <v>15.2899825475</v>
      </c>
      <c r="BE112" s="115">
        <f>IF(OR(BE110=0,BE110=4),0,CHOOSE(BE110,Rollover!$I$14,Rollover!$V$14,Rollover!$AI$14)*CHOOSE(BE110,Rollover!$O$14,Rollover!$AB$14,Rollover!$AO$14)*(1+CHOOSE(BE110,Rollover!$P$14,Rollover!$AC$14,Rollover!$AP$14))^(INT(MAX(0,BE111)/12))+(1-CHOOSE(BE110,Rollover!$I$14,Rollover!$V$14,Rollover!$AI$14))*CHOOSE(BE110,Rollover!$N$14,Rollover!$AA$14,Rollover!$AN$14)*(1+Assumptions!$C$25)^(INT(MAX(0,BE111)/12)))</f>
        <v>15.2899825475</v>
      </c>
      <c r="BF112" s="115">
        <f>IF(OR(BF110=0,BF110=4),0,CHOOSE(BF110,Rollover!$I$14,Rollover!$V$14,Rollover!$AI$14)*CHOOSE(BF110,Rollover!$O$14,Rollover!$AB$14,Rollover!$AO$14)*(1+CHOOSE(BF110,Rollover!$P$14,Rollover!$AC$14,Rollover!$AP$14))^(INT(MAX(0,BF111)/12))+(1-CHOOSE(BF110,Rollover!$I$14,Rollover!$V$14,Rollover!$AI$14))*CHOOSE(BF110,Rollover!$N$14,Rollover!$AA$14,Rollover!$AN$14)*(1+Assumptions!$C$25)^(INT(MAX(0,BF111)/12)))</f>
        <v>15.2899825475</v>
      </c>
      <c r="BG112" s="115">
        <f>IF(OR(BG110=0,BG110=4),0,CHOOSE(BG110,Rollover!$I$14,Rollover!$V$14,Rollover!$AI$14)*CHOOSE(BG110,Rollover!$O$14,Rollover!$AB$14,Rollover!$AO$14)*(1+CHOOSE(BG110,Rollover!$P$14,Rollover!$AC$14,Rollover!$AP$14))^(INT(MAX(0,BG111)/12))+(1-CHOOSE(BG110,Rollover!$I$14,Rollover!$V$14,Rollover!$AI$14))*CHOOSE(BG110,Rollover!$N$14,Rollover!$AA$14,Rollover!$AN$14)*(1+Assumptions!$C$25)^(INT(MAX(0,BG111)/12)))</f>
        <v>15.2899825475</v>
      </c>
      <c r="BH112" s="115">
        <f>IF(OR(BH110=0,BH110=4),0,CHOOSE(BH110,Rollover!$I$14,Rollover!$V$14,Rollover!$AI$14)*CHOOSE(BH110,Rollover!$O$14,Rollover!$AB$14,Rollover!$AO$14)*(1+CHOOSE(BH110,Rollover!$P$14,Rollover!$AC$14,Rollover!$AP$14))^(INT(MAX(0,BH111)/12))+(1-CHOOSE(BH110,Rollover!$I$14,Rollover!$V$14,Rollover!$AI$14))*CHOOSE(BH110,Rollover!$N$14,Rollover!$AA$14,Rollover!$AN$14)*(1+Assumptions!$C$25)^(INT(MAX(0,BH111)/12)))</f>
        <v>15.2899825475</v>
      </c>
      <c r="BI112" s="115">
        <f>IF(OR(BI110=0,BI110=4),0,CHOOSE(BI110,Rollover!$I$14,Rollover!$V$14,Rollover!$AI$14)*CHOOSE(BI110,Rollover!$O$14,Rollover!$AB$14,Rollover!$AO$14)*(1+CHOOSE(BI110,Rollover!$P$14,Rollover!$AC$14,Rollover!$AP$14))^(INT(MAX(0,BI111)/12))+(1-CHOOSE(BI110,Rollover!$I$14,Rollover!$V$14,Rollover!$AI$14))*CHOOSE(BI110,Rollover!$N$14,Rollover!$AA$14,Rollover!$AN$14)*(1+Assumptions!$C$25)^(INT(MAX(0,BI111)/12)))</f>
        <v>15.825131936662498</v>
      </c>
      <c r="BJ112" s="115">
        <f>IF(OR(BJ110=0,BJ110=4),0,CHOOSE(BJ110,Rollover!$I$14,Rollover!$V$14,Rollover!$AI$14)*CHOOSE(BJ110,Rollover!$O$14,Rollover!$AB$14,Rollover!$AO$14)*(1+CHOOSE(BJ110,Rollover!$P$14,Rollover!$AC$14,Rollover!$AP$14))^(INT(MAX(0,BJ111)/12))+(1-CHOOSE(BJ110,Rollover!$I$14,Rollover!$V$14,Rollover!$AI$14))*CHOOSE(BJ110,Rollover!$N$14,Rollover!$AA$14,Rollover!$AN$14)*(1+Assumptions!$C$25)^(INT(MAX(0,BJ111)/12)))</f>
        <v>15.825131936662498</v>
      </c>
      <c r="BK112" s="115">
        <f>IF(OR(BK110=0,BK110=4),0,CHOOSE(BK110,Rollover!$I$14,Rollover!$V$14,Rollover!$AI$14)*CHOOSE(BK110,Rollover!$O$14,Rollover!$AB$14,Rollover!$AO$14)*(1+CHOOSE(BK110,Rollover!$P$14,Rollover!$AC$14,Rollover!$AP$14))^(INT(MAX(0,BK111)/12))+(1-CHOOSE(BK110,Rollover!$I$14,Rollover!$V$14,Rollover!$AI$14))*CHOOSE(BK110,Rollover!$N$14,Rollover!$AA$14,Rollover!$AN$14)*(1+Assumptions!$C$25)^(INT(MAX(0,BK111)/12)))</f>
        <v>15.825131936662498</v>
      </c>
      <c r="BL112" s="115">
        <f>IF(OR(BL110=0,BL110=4),0,CHOOSE(BL110,Rollover!$I$14,Rollover!$V$14,Rollover!$AI$14)*CHOOSE(BL110,Rollover!$O$14,Rollover!$AB$14,Rollover!$AO$14)*(1+CHOOSE(BL110,Rollover!$P$14,Rollover!$AC$14,Rollover!$AP$14))^(INT(MAX(0,BL111)/12))+(1-CHOOSE(BL110,Rollover!$I$14,Rollover!$V$14,Rollover!$AI$14))*CHOOSE(BL110,Rollover!$N$14,Rollover!$AA$14,Rollover!$AN$14)*(1+Assumptions!$C$25)^(INT(MAX(0,BL111)/12)))</f>
        <v>15.825131936662498</v>
      </c>
      <c r="BM112" s="115">
        <f>IF(OR(BM110=0,BM110=4),0,CHOOSE(BM110,Rollover!$I$14,Rollover!$V$14,Rollover!$AI$14)*CHOOSE(BM110,Rollover!$O$14,Rollover!$AB$14,Rollover!$AO$14)*(1+CHOOSE(BM110,Rollover!$P$14,Rollover!$AC$14,Rollover!$AP$14))^(INT(MAX(0,BM111)/12))+(1-CHOOSE(BM110,Rollover!$I$14,Rollover!$V$14,Rollover!$AI$14))*CHOOSE(BM110,Rollover!$N$14,Rollover!$AA$14,Rollover!$AN$14)*(1+Assumptions!$C$25)^(INT(MAX(0,BM111)/12)))</f>
        <v>15.825131936662498</v>
      </c>
      <c r="BN112" s="115">
        <f>IF(OR(BN110=0,BN110=4),0,CHOOSE(BN110,Rollover!$I$14,Rollover!$V$14,Rollover!$AI$14)*CHOOSE(BN110,Rollover!$O$14,Rollover!$AB$14,Rollover!$AO$14)*(1+CHOOSE(BN110,Rollover!$P$14,Rollover!$AC$14,Rollover!$AP$14))^(INT(MAX(0,BN111)/12))+(1-CHOOSE(BN110,Rollover!$I$14,Rollover!$V$14,Rollover!$AI$14))*CHOOSE(BN110,Rollover!$N$14,Rollover!$AA$14,Rollover!$AN$14)*(1+Assumptions!$C$25)^(INT(MAX(0,BN111)/12)))</f>
        <v>15.825131936662498</v>
      </c>
      <c r="BO112" s="115">
        <f>IF(OR(BO110=0,BO110=4),0,CHOOSE(BO110,Rollover!$I$14,Rollover!$V$14,Rollover!$AI$14)*CHOOSE(BO110,Rollover!$O$14,Rollover!$AB$14,Rollover!$AO$14)*(1+CHOOSE(BO110,Rollover!$P$14,Rollover!$AC$14,Rollover!$AP$14))^(INT(MAX(0,BO111)/12))+(1-CHOOSE(BO110,Rollover!$I$14,Rollover!$V$14,Rollover!$AI$14))*CHOOSE(BO110,Rollover!$N$14,Rollover!$AA$14,Rollover!$AN$14)*(1+Assumptions!$C$25)^(INT(MAX(0,BO111)/12)))</f>
        <v>15.825131936662498</v>
      </c>
      <c r="BP112" s="115">
        <f>IF(OR(BP110=0,BP110=4),0,CHOOSE(BP110,Rollover!$I$14,Rollover!$V$14,Rollover!$AI$14)*CHOOSE(BP110,Rollover!$O$14,Rollover!$AB$14,Rollover!$AO$14)*(1+CHOOSE(BP110,Rollover!$P$14,Rollover!$AC$14,Rollover!$AP$14))^(INT(MAX(0,BP111)/12))+(1-CHOOSE(BP110,Rollover!$I$14,Rollover!$V$14,Rollover!$AI$14))*CHOOSE(BP110,Rollover!$N$14,Rollover!$AA$14,Rollover!$AN$14)*(1+Assumptions!$C$25)^(INT(MAX(0,BP111)/12)))</f>
        <v>15.825131936662498</v>
      </c>
      <c r="BQ112" s="115">
        <f>IF(OR(BQ110=0,BQ110=4),0,CHOOSE(BQ110,Rollover!$I$14,Rollover!$V$14,Rollover!$AI$14)*CHOOSE(BQ110,Rollover!$O$14,Rollover!$AB$14,Rollover!$AO$14)*(1+CHOOSE(BQ110,Rollover!$P$14,Rollover!$AC$14,Rollover!$AP$14))^(INT(MAX(0,BQ111)/12))+(1-CHOOSE(BQ110,Rollover!$I$14,Rollover!$V$14,Rollover!$AI$14))*CHOOSE(BQ110,Rollover!$N$14,Rollover!$AA$14,Rollover!$AN$14)*(1+Assumptions!$C$25)^(INT(MAX(0,BQ111)/12)))</f>
        <v>15.825131936662498</v>
      </c>
      <c r="BR112" s="115">
        <f>IF(OR(BR110=0,BR110=4),0,CHOOSE(BR110,Rollover!$I$14,Rollover!$V$14,Rollover!$AI$14)*CHOOSE(BR110,Rollover!$O$14,Rollover!$AB$14,Rollover!$AO$14)*(1+CHOOSE(BR110,Rollover!$P$14,Rollover!$AC$14,Rollover!$AP$14))^(INT(MAX(0,BR111)/12))+(1-CHOOSE(BR110,Rollover!$I$14,Rollover!$V$14,Rollover!$AI$14))*CHOOSE(BR110,Rollover!$N$14,Rollover!$AA$14,Rollover!$AN$14)*(1+Assumptions!$C$25)^(INT(MAX(0,BR111)/12)))</f>
        <v>15.825131936662498</v>
      </c>
      <c r="BS112" s="115">
        <f>IF(OR(BS110=0,BS110=4),0,CHOOSE(BS110,Rollover!$I$14,Rollover!$V$14,Rollover!$AI$14)*CHOOSE(BS110,Rollover!$O$14,Rollover!$AB$14,Rollover!$AO$14)*(1+CHOOSE(BS110,Rollover!$P$14,Rollover!$AC$14,Rollover!$AP$14))^(INT(MAX(0,BS111)/12))+(1-CHOOSE(BS110,Rollover!$I$14,Rollover!$V$14,Rollover!$AI$14))*CHOOSE(BS110,Rollover!$N$14,Rollover!$AA$14,Rollover!$AN$14)*(1+Assumptions!$C$25)^(INT(MAX(0,BS111)/12)))</f>
        <v>15.825131936662498</v>
      </c>
      <c r="BT112" s="115">
        <f>IF(OR(BT110=0,BT110=4),0,CHOOSE(BT110,Rollover!$I$14,Rollover!$V$14,Rollover!$AI$14)*CHOOSE(BT110,Rollover!$O$14,Rollover!$AB$14,Rollover!$AO$14)*(1+CHOOSE(BT110,Rollover!$P$14,Rollover!$AC$14,Rollover!$AP$14))^(INT(MAX(0,BT111)/12))+(1-CHOOSE(BT110,Rollover!$I$14,Rollover!$V$14,Rollover!$AI$14))*CHOOSE(BT110,Rollover!$N$14,Rollover!$AA$14,Rollover!$AN$14)*(1+Assumptions!$C$25)^(INT(MAX(0,BT111)/12)))</f>
        <v>15.825131936662498</v>
      </c>
      <c r="BU112" s="115">
        <f>IF(OR(BU110=0,BU110=4),0,CHOOSE(BU110,Rollover!$I$14,Rollover!$V$14,Rollover!$AI$14)*CHOOSE(BU110,Rollover!$O$14,Rollover!$AB$14,Rollover!$AO$14)*(1+CHOOSE(BU110,Rollover!$P$14,Rollover!$AC$14,Rollover!$AP$14))^(INT(MAX(0,BU111)/12))+(1-CHOOSE(BU110,Rollover!$I$14,Rollover!$V$14,Rollover!$AI$14))*CHOOSE(BU110,Rollover!$N$14,Rollover!$AA$14,Rollover!$AN$14)*(1+Assumptions!$C$25)^(INT(MAX(0,BU111)/12)))</f>
        <v>16.379011554445686</v>
      </c>
      <c r="BV112" s="115">
        <f>IF(OR(BV110=0,BV110=4),0,CHOOSE(BV110,Rollover!$I$14,Rollover!$V$14,Rollover!$AI$14)*CHOOSE(BV110,Rollover!$O$14,Rollover!$AB$14,Rollover!$AO$14)*(1+CHOOSE(BV110,Rollover!$P$14,Rollover!$AC$14,Rollover!$AP$14))^(INT(MAX(0,BV111)/12))+(1-CHOOSE(BV110,Rollover!$I$14,Rollover!$V$14,Rollover!$AI$14))*CHOOSE(BV110,Rollover!$N$14,Rollover!$AA$14,Rollover!$AN$14)*(1+Assumptions!$C$25)^(INT(MAX(0,BV111)/12)))</f>
        <v>16.379011554445686</v>
      </c>
      <c r="BW112" s="115">
        <f>IF(OR(BW110=0,BW110=4),0,CHOOSE(BW110,Rollover!$I$14,Rollover!$V$14,Rollover!$AI$14)*CHOOSE(BW110,Rollover!$O$14,Rollover!$AB$14,Rollover!$AO$14)*(1+CHOOSE(BW110,Rollover!$P$14,Rollover!$AC$14,Rollover!$AP$14))^(INT(MAX(0,BW111)/12))+(1-CHOOSE(BW110,Rollover!$I$14,Rollover!$V$14,Rollover!$AI$14))*CHOOSE(BW110,Rollover!$N$14,Rollover!$AA$14,Rollover!$AN$14)*(1+Assumptions!$C$25)^(INT(MAX(0,BW111)/12)))</f>
        <v>16.379011554445686</v>
      </c>
      <c r="BX112" s="115">
        <f>IF(OR(BX110=0,BX110=4),0,CHOOSE(BX110,Rollover!$I$14,Rollover!$V$14,Rollover!$AI$14)*CHOOSE(BX110,Rollover!$O$14,Rollover!$AB$14,Rollover!$AO$14)*(1+CHOOSE(BX110,Rollover!$P$14,Rollover!$AC$14,Rollover!$AP$14))^(INT(MAX(0,BX111)/12))+(1-CHOOSE(BX110,Rollover!$I$14,Rollover!$V$14,Rollover!$AI$14))*CHOOSE(BX110,Rollover!$N$14,Rollover!$AA$14,Rollover!$AN$14)*(1+Assumptions!$C$25)^(INT(MAX(0,BX111)/12)))</f>
        <v>16.379011554445686</v>
      </c>
      <c r="BY112" s="115">
        <f>IF(OR(BY110=0,BY110=4),0,CHOOSE(BY110,Rollover!$I$14,Rollover!$V$14,Rollover!$AI$14)*CHOOSE(BY110,Rollover!$O$14,Rollover!$AB$14,Rollover!$AO$14)*(1+CHOOSE(BY110,Rollover!$P$14,Rollover!$AC$14,Rollover!$AP$14))^(INT(MAX(0,BY111)/12))+(1-CHOOSE(BY110,Rollover!$I$14,Rollover!$V$14,Rollover!$AI$14))*CHOOSE(BY110,Rollover!$N$14,Rollover!$AA$14,Rollover!$AN$14)*(1+Assumptions!$C$25)^(INT(MAX(0,BY111)/12)))</f>
        <v>16.379011554445686</v>
      </c>
      <c r="BZ112" s="115">
        <f>IF(OR(BZ110=0,BZ110=4),0,CHOOSE(BZ110,Rollover!$I$14,Rollover!$V$14,Rollover!$AI$14)*CHOOSE(BZ110,Rollover!$O$14,Rollover!$AB$14,Rollover!$AO$14)*(1+CHOOSE(BZ110,Rollover!$P$14,Rollover!$AC$14,Rollover!$AP$14))^(INT(MAX(0,BZ111)/12))+(1-CHOOSE(BZ110,Rollover!$I$14,Rollover!$V$14,Rollover!$AI$14))*CHOOSE(BZ110,Rollover!$N$14,Rollover!$AA$14,Rollover!$AN$14)*(1+Assumptions!$C$25)^(INT(MAX(0,BZ111)/12)))</f>
        <v>16.379011554445686</v>
      </c>
      <c r="CA112" s="115">
        <f>IF(OR(CA110=0,CA110=4),0,CHOOSE(CA110,Rollover!$I$14,Rollover!$V$14,Rollover!$AI$14)*CHOOSE(CA110,Rollover!$O$14,Rollover!$AB$14,Rollover!$AO$14)*(1+CHOOSE(CA110,Rollover!$P$14,Rollover!$AC$14,Rollover!$AP$14))^(INT(MAX(0,CA111)/12))+(1-CHOOSE(CA110,Rollover!$I$14,Rollover!$V$14,Rollover!$AI$14))*CHOOSE(CA110,Rollover!$N$14,Rollover!$AA$14,Rollover!$AN$14)*(1+Assumptions!$C$25)^(INT(MAX(0,CA111)/12)))</f>
        <v>16.379011554445686</v>
      </c>
      <c r="CB112" s="115">
        <f>IF(OR(CB110=0,CB110=4),0,CHOOSE(CB110,Rollover!$I$14,Rollover!$V$14,Rollover!$AI$14)*CHOOSE(CB110,Rollover!$O$14,Rollover!$AB$14,Rollover!$AO$14)*(1+CHOOSE(CB110,Rollover!$P$14,Rollover!$AC$14,Rollover!$AP$14))^(INT(MAX(0,CB111)/12))+(1-CHOOSE(CB110,Rollover!$I$14,Rollover!$V$14,Rollover!$AI$14))*CHOOSE(CB110,Rollover!$N$14,Rollover!$AA$14,Rollover!$AN$14)*(1+Assumptions!$C$25)^(INT(MAX(0,CB111)/12)))</f>
        <v>16.379011554445686</v>
      </c>
      <c r="CC112" s="115">
        <f>IF(OR(CC110=0,CC110=4),0,CHOOSE(CC110,Rollover!$I$14,Rollover!$V$14,Rollover!$AI$14)*CHOOSE(CC110,Rollover!$O$14,Rollover!$AB$14,Rollover!$AO$14)*(1+CHOOSE(CC110,Rollover!$P$14,Rollover!$AC$14,Rollover!$AP$14))^(INT(MAX(0,CC111)/12))+(1-CHOOSE(CC110,Rollover!$I$14,Rollover!$V$14,Rollover!$AI$14))*CHOOSE(CC110,Rollover!$N$14,Rollover!$AA$14,Rollover!$AN$14)*(1+Assumptions!$C$25)^(INT(MAX(0,CC111)/12)))</f>
        <v>16.379011554445686</v>
      </c>
      <c r="CD112" s="115">
        <f>IF(OR(CD110=0,CD110=4),0,CHOOSE(CD110,Rollover!$I$14,Rollover!$V$14,Rollover!$AI$14)*CHOOSE(CD110,Rollover!$O$14,Rollover!$AB$14,Rollover!$AO$14)*(1+CHOOSE(CD110,Rollover!$P$14,Rollover!$AC$14,Rollover!$AP$14))^(INT(MAX(0,CD111)/12))+(1-CHOOSE(CD110,Rollover!$I$14,Rollover!$V$14,Rollover!$AI$14))*CHOOSE(CD110,Rollover!$N$14,Rollover!$AA$14,Rollover!$AN$14)*(1+Assumptions!$C$25)^(INT(MAX(0,CD111)/12)))</f>
        <v>16.379011554445686</v>
      </c>
      <c r="CE112" s="115">
        <f>IF(OR(CE110=0,CE110=4),0,CHOOSE(CE110,Rollover!$I$14,Rollover!$V$14,Rollover!$AI$14)*CHOOSE(CE110,Rollover!$O$14,Rollover!$AB$14,Rollover!$AO$14)*(1+CHOOSE(CE110,Rollover!$P$14,Rollover!$AC$14,Rollover!$AP$14))^(INT(MAX(0,CE111)/12))+(1-CHOOSE(CE110,Rollover!$I$14,Rollover!$V$14,Rollover!$AI$14))*CHOOSE(CE110,Rollover!$N$14,Rollover!$AA$14,Rollover!$AN$14)*(1+Assumptions!$C$25)^(INT(MAX(0,CE111)/12)))</f>
        <v>16.379011554445686</v>
      </c>
      <c r="CF112" s="115">
        <f>IF(OR(CF110=0,CF110=4),0,CHOOSE(CF110,Rollover!$I$14,Rollover!$V$14,Rollover!$AI$14)*CHOOSE(CF110,Rollover!$O$14,Rollover!$AB$14,Rollover!$AO$14)*(1+CHOOSE(CF110,Rollover!$P$14,Rollover!$AC$14,Rollover!$AP$14))^(INT(MAX(0,CF111)/12))+(1-CHOOSE(CF110,Rollover!$I$14,Rollover!$V$14,Rollover!$AI$14))*CHOOSE(CF110,Rollover!$N$14,Rollover!$AA$14,Rollover!$AN$14)*(1+Assumptions!$C$25)^(INT(MAX(0,CF111)/12)))</f>
        <v>16.379011554445686</v>
      </c>
      <c r="CG112" s="115">
        <f>IF(OR(CG110=0,CG110=4),0,CHOOSE(CG110,Rollover!$I$14,Rollover!$V$14,Rollover!$AI$14)*CHOOSE(CG110,Rollover!$O$14,Rollover!$AB$14,Rollover!$AO$14)*(1+CHOOSE(CG110,Rollover!$P$14,Rollover!$AC$14,Rollover!$AP$14))^(INT(MAX(0,CG111)/12))+(1-CHOOSE(CG110,Rollover!$I$14,Rollover!$V$14,Rollover!$AI$14))*CHOOSE(CG110,Rollover!$N$14,Rollover!$AA$14,Rollover!$AN$14)*(1+Assumptions!$C$25)^(INT(MAX(0,CG111)/12)))</f>
        <v>16.952276958851282</v>
      </c>
      <c r="CH112" s="115">
        <f>IF(OR(CH110=0,CH110=4),0,CHOOSE(CH110,Rollover!$I$14,Rollover!$V$14,Rollover!$AI$14)*CHOOSE(CH110,Rollover!$O$14,Rollover!$AB$14,Rollover!$AO$14)*(1+CHOOSE(CH110,Rollover!$P$14,Rollover!$AC$14,Rollover!$AP$14))^(INT(MAX(0,CH111)/12))+(1-CHOOSE(CH110,Rollover!$I$14,Rollover!$V$14,Rollover!$AI$14))*CHOOSE(CH110,Rollover!$N$14,Rollover!$AA$14,Rollover!$AN$14)*(1+Assumptions!$C$25)^(INT(MAX(0,CH111)/12)))</f>
        <v>16.952276958851282</v>
      </c>
      <c r="CI112" s="115">
        <f>IF(OR(CI110=0,CI110=4),0,CHOOSE(CI110,Rollover!$I$14,Rollover!$V$14,Rollover!$AI$14)*CHOOSE(CI110,Rollover!$O$14,Rollover!$AB$14,Rollover!$AO$14)*(1+CHOOSE(CI110,Rollover!$P$14,Rollover!$AC$14,Rollover!$AP$14))^(INT(MAX(0,CI111)/12))+(1-CHOOSE(CI110,Rollover!$I$14,Rollover!$V$14,Rollover!$AI$14))*CHOOSE(CI110,Rollover!$N$14,Rollover!$AA$14,Rollover!$AN$14)*(1+Assumptions!$C$25)^(INT(MAX(0,CI111)/12)))</f>
        <v>16.952276958851282</v>
      </c>
      <c r="CJ112" s="115">
        <f>IF(OR(CJ110=0,CJ110=4),0,CHOOSE(CJ110,Rollover!$I$14,Rollover!$V$14,Rollover!$AI$14)*CHOOSE(CJ110,Rollover!$O$14,Rollover!$AB$14,Rollover!$AO$14)*(1+CHOOSE(CJ110,Rollover!$P$14,Rollover!$AC$14,Rollover!$AP$14))^(INT(MAX(0,CJ111)/12))+(1-CHOOSE(CJ110,Rollover!$I$14,Rollover!$V$14,Rollover!$AI$14))*CHOOSE(CJ110,Rollover!$N$14,Rollover!$AA$14,Rollover!$AN$14)*(1+Assumptions!$C$25)^(INT(MAX(0,CJ111)/12)))</f>
        <v>16.952276958851282</v>
      </c>
      <c r="CK112" s="115">
        <f>IF(OR(CK110=0,CK110=4),0,CHOOSE(CK110,Rollover!$I$14,Rollover!$V$14,Rollover!$AI$14)*CHOOSE(CK110,Rollover!$O$14,Rollover!$AB$14,Rollover!$AO$14)*(1+CHOOSE(CK110,Rollover!$P$14,Rollover!$AC$14,Rollover!$AP$14))^(INT(MAX(0,CK111)/12))+(1-CHOOSE(CK110,Rollover!$I$14,Rollover!$V$14,Rollover!$AI$14))*CHOOSE(CK110,Rollover!$N$14,Rollover!$AA$14,Rollover!$AN$14)*(1+Assumptions!$C$25)^(INT(MAX(0,CK111)/12)))</f>
        <v>16.952276958851282</v>
      </c>
      <c r="CL112" s="115">
        <f>IF(OR(CL110=0,CL110=4),0,CHOOSE(CL110,Rollover!$I$14,Rollover!$V$14,Rollover!$AI$14)*CHOOSE(CL110,Rollover!$O$14,Rollover!$AB$14,Rollover!$AO$14)*(1+CHOOSE(CL110,Rollover!$P$14,Rollover!$AC$14,Rollover!$AP$14))^(INT(MAX(0,CL111)/12))+(1-CHOOSE(CL110,Rollover!$I$14,Rollover!$V$14,Rollover!$AI$14))*CHOOSE(CL110,Rollover!$N$14,Rollover!$AA$14,Rollover!$AN$14)*(1+Assumptions!$C$25)^(INT(MAX(0,CL111)/12)))</f>
        <v>16.952276958851282</v>
      </c>
      <c r="CM112" s="115">
        <f>IF(OR(CM110=0,CM110=4),0,CHOOSE(CM110,Rollover!$I$14,Rollover!$V$14,Rollover!$AI$14)*CHOOSE(CM110,Rollover!$O$14,Rollover!$AB$14,Rollover!$AO$14)*(1+CHOOSE(CM110,Rollover!$P$14,Rollover!$AC$14,Rollover!$AP$14))^(INT(MAX(0,CM111)/12))+(1-CHOOSE(CM110,Rollover!$I$14,Rollover!$V$14,Rollover!$AI$14))*CHOOSE(CM110,Rollover!$N$14,Rollover!$AA$14,Rollover!$AN$14)*(1+Assumptions!$C$25)^(INT(MAX(0,CM111)/12)))</f>
        <v>16.952276958851282</v>
      </c>
      <c r="CN112" s="115">
        <f>IF(OR(CN110=0,CN110=4),0,CHOOSE(CN110,Rollover!$I$14,Rollover!$V$14,Rollover!$AI$14)*CHOOSE(CN110,Rollover!$O$14,Rollover!$AB$14,Rollover!$AO$14)*(1+CHOOSE(CN110,Rollover!$P$14,Rollover!$AC$14,Rollover!$AP$14))^(INT(MAX(0,CN111)/12))+(1-CHOOSE(CN110,Rollover!$I$14,Rollover!$V$14,Rollover!$AI$14))*CHOOSE(CN110,Rollover!$N$14,Rollover!$AA$14,Rollover!$AN$14)*(1+Assumptions!$C$25)^(INT(MAX(0,CN111)/12)))</f>
        <v>16.952276958851282</v>
      </c>
      <c r="CO112" s="115">
        <f>IF(OR(CO110=0,CO110=4),0,CHOOSE(CO110,Rollover!$I$14,Rollover!$V$14,Rollover!$AI$14)*CHOOSE(CO110,Rollover!$O$14,Rollover!$AB$14,Rollover!$AO$14)*(1+CHOOSE(CO110,Rollover!$P$14,Rollover!$AC$14,Rollover!$AP$14))^(INT(MAX(0,CO111)/12))+(1-CHOOSE(CO110,Rollover!$I$14,Rollover!$V$14,Rollover!$AI$14))*CHOOSE(CO110,Rollover!$N$14,Rollover!$AA$14,Rollover!$AN$14)*(1+Assumptions!$C$25)^(INT(MAX(0,CO111)/12)))</f>
        <v>16.952276958851282</v>
      </c>
      <c r="CP112" s="115">
        <f>IF(OR(CP110=0,CP110=4),0,CHOOSE(CP110,Rollover!$I$14,Rollover!$V$14,Rollover!$AI$14)*CHOOSE(CP110,Rollover!$O$14,Rollover!$AB$14,Rollover!$AO$14)*(1+CHOOSE(CP110,Rollover!$P$14,Rollover!$AC$14,Rollover!$AP$14))^(INT(MAX(0,CP111)/12))+(1-CHOOSE(CP110,Rollover!$I$14,Rollover!$V$14,Rollover!$AI$14))*CHOOSE(CP110,Rollover!$N$14,Rollover!$AA$14,Rollover!$AN$14)*(1+Assumptions!$C$25)^(INT(MAX(0,CP111)/12)))</f>
        <v>16.952276958851282</v>
      </c>
      <c r="CQ112" s="115">
        <f>IF(OR(CQ110=0,CQ110=4),0,CHOOSE(CQ110,Rollover!$I$14,Rollover!$V$14,Rollover!$AI$14)*CHOOSE(CQ110,Rollover!$O$14,Rollover!$AB$14,Rollover!$AO$14)*(1+CHOOSE(CQ110,Rollover!$P$14,Rollover!$AC$14,Rollover!$AP$14))^(INT(MAX(0,CQ111)/12))+(1-CHOOSE(CQ110,Rollover!$I$14,Rollover!$V$14,Rollover!$AI$14))*CHOOSE(CQ110,Rollover!$N$14,Rollover!$AA$14,Rollover!$AN$14)*(1+Assumptions!$C$25)^(INT(MAX(0,CQ111)/12)))</f>
        <v>16.952276958851282</v>
      </c>
      <c r="CR112" s="115">
        <f>IF(OR(CR110=0,CR110=4),0,CHOOSE(CR110,Rollover!$I$14,Rollover!$V$14,Rollover!$AI$14)*CHOOSE(CR110,Rollover!$O$14,Rollover!$AB$14,Rollover!$AO$14)*(1+CHOOSE(CR110,Rollover!$P$14,Rollover!$AC$14,Rollover!$AP$14))^(INT(MAX(0,CR111)/12))+(1-CHOOSE(CR110,Rollover!$I$14,Rollover!$V$14,Rollover!$AI$14))*CHOOSE(CR110,Rollover!$N$14,Rollover!$AA$14,Rollover!$AN$14)*(1+Assumptions!$C$25)^(INT(MAX(0,CR111)/12)))</f>
        <v>16.952276958851282</v>
      </c>
      <c r="CS112" s="115">
        <f>IF(OR(CS110=0,CS110=4),0,CHOOSE(CS110,Rollover!$I$14,Rollover!$V$14,Rollover!$AI$14)*CHOOSE(CS110,Rollover!$O$14,Rollover!$AB$14,Rollover!$AO$14)*(1+CHOOSE(CS110,Rollover!$P$14,Rollover!$AC$14,Rollover!$AP$14))^(INT(MAX(0,CS111)/12))+(1-CHOOSE(CS110,Rollover!$I$14,Rollover!$V$14,Rollover!$AI$14))*CHOOSE(CS110,Rollover!$N$14,Rollover!$AA$14,Rollover!$AN$14)*(1+Assumptions!$C$25)^(INT(MAX(0,CS111)/12)))</f>
        <v>17.545606652411077</v>
      </c>
      <c r="CT112" s="115">
        <f>IF(OR(CT110=0,CT110=4),0,CHOOSE(CT110,Rollover!$I$14,Rollover!$V$14,Rollover!$AI$14)*CHOOSE(CT110,Rollover!$O$14,Rollover!$AB$14,Rollover!$AO$14)*(1+CHOOSE(CT110,Rollover!$P$14,Rollover!$AC$14,Rollover!$AP$14))^(INT(MAX(0,CT111)/12))+(1-CHOOSE(CT110,Rollover!$I$14,Rollover!$V$14,Rollover!$AI$14))*CHOOSE(CT110,Rollover!$N$14,Rollover!$AA$14,Rollover!$AN$14)*(1+Assumptions!$C$25)^(INT(MAX(0,CT111)/12)))</f>
        <v>17.545606652411077</v>
      </c>
      <c r="CU112" s="115">
        <f>IF(OR(CU110=0,CU110=4),0,CHOOSE(CU110,Rollover!$I$14,Rollover!$V$14,Rollover!$AI$14)*CHOOSE(CU110,Rollover!$O$14,Rollover!$AB$14,Rollover!$AO$14)*(1+CHOOSE(CU110,Rollover!$P$14,Rollover!$AC$14,Rollover!$AP$14))^(INT(MAX(0,CU111)/12))+(1-CHOOSE(CU110,Rollover!$I$14,Rollover!$V$14,Rollover!$AI$14))*CHOOSE(CU110,Rollover!$N$14,Rollover!$AA$14,Rollover!$AN$14)*(1+Assumptions!$C$25)^(INT(MAX(0,CU111)/12)))</f>
        <v>17.545606652411077</v>
      </c>
      <c r="CV112" s="115">
        <f>IF(OR(CV110=0,CV110=4),0,CHOOSE(CV110,Rollover!$I$14,Rollover!$V$14,Rollover!$AI$14)*CHOOSE(CV110,Rollover!$O$14,Rollover!$AB$14,Rollover!$AO$14)*(1+CHOOSE(CV110,Rollover!$P$14,Rollover!$AC$14,Rollover!$AP$14))^(INT(MAX(0,CV111)/12))+(1-CHOOSE(CV110,Rollover!$I$14,Rollover!$V$14,Rollover!$AI$14))*CHOOSE(CV110,Rollover!$N$14,Rollover!$AA$14,Rollover!$AN$14)*(1+Assumptions!$C$25)^(INT(MAX(0,CV111)/12)))</f>
        <v>17.545606652411077</v>
      </c>
      <c r="CW112" s="115">
        <f>IF(OR(CW110=0,CW110=4),0,CHOOSE(CW110,Rollover!$I$14,Rollover!$V$14,Rollover!$AI$14)*CHOOSE(CW110,Rollover!$O$14,Rollover!$AB$14,Rollover!$AO$14)*(1+CHOOSE(CW110,Rollover!$P$14,Rollover!$AC$14,Rollover!$AP$14))^(INT(MAX(0,CW111)/12))+(1-CHOOSE(CW110,Rollover!$I$14,Rollover!$V$14,Rollover!$AI$14))*CHOOSE(CW110,Rollover!$N$14,Rollover!$AA$14,Rollover!$AN$14)*(1+Assumptions!$C$25)^(INT(MAX(0,CW111)/12)))</f>
        <v>17.545606652411077</v>
      </c>
      <c r="CX112" s="115">
        <f>IF(OR(CX110=0,CX110=4),0,CHOOSE(CX110,Rollover!$I$14,Rollover!$V$14,Rollover!$AI$14)*CHOOSE(CX110,Rollover!$O$14,Rollover!$AB$14,Rollover!$AO$14)*(1+CHOOSE(CX110,Rollover!$P$14,Rollover!$AC$14,Rollover!$AP$14))^(INT(MAX(0,CX111)/12))+(1-CHOOSE(CX110,Rollover!$I$14,Rollover!$V$14,Rollover!$AI$14))*CHOOSE(CX110,Rollover!$N$14,Rollover!$AA$14,Rollover!$AN$14)*(1+Assumptions!$C$25)^(INT(MAX(0,CX111)/12)))</f>
        <v>17.545606652411077</v>
      </c>
      <c r="CY112" s="115">
        <f>IF(OR(CY110=0,CY110=4),0,CHOOSE(CY110,Rollover!$I$14,Rollover!$V$14,Rollover!$AI$14)*CHOOSE(CY110,Rollover!$O$14,Rollover!$AB$14,Rollover!$AO$14)*(1+CHOOSE(CY110,Rollover!$P$14,Rollover!$AC$14,Rollover!$AP$14))^(INT(MAX(0,CY111)/12))+(1-CHOOSE(CY110,Rollover!$I$14,Rollover!$V$14,Rollover!$AI$14))*CHOOSE(CY110,Rollover!$N$14,Rollover!$AA$14,Rollover!$AN$14)*(1+Assumptions!$C$25)^(INT(MAX(0,CY111)/12)))</f>
        <v>17.545606652411077</v>
      </c>
      <c r="CZ112" s="115">
        <f>IF(OR(CZ110=0,CZ110=4),0,CHOOSE(CZ110,Rollover!$I$14,Rollover!$V$14,Rollover!$AI$14)*CHOOSE(CZ110,Rollover!$O$14,Rollover!$AB$14,Rollover!$AO$14)*(1+CHOOSE(CZ110,Rollover!$P$14,Rollover!$AC$14,Rollover!$AP$14))^(INT(MAX(0,CZ111)/12))+(1-CHOOSE(CZ110,Rollover!$I$14,Rollover!$V$14,Rollover!$AI$14))*CHOOSE(CZ110,Rollover!$N$14,Rollover!$AA$14,Rollover!$AN$14)*(1+Assumptions!$C$25)^(INT(MAX(0,CZ111)/12)))</f>
        <v>17.545606652411077</v>
      </c>
      <c r="DA112" s="115">
        <f>IF(OR(DA110=0,DA110=4),0,CHOOSE(DA110,Rollover!$I$14,Rollover!$V$14,Rollover!$AI$14)*CHOOSE(DA110,Rollover!$O$14,Rollover!$AB$14,Rollover!$AO$14)*(1+CHOOSE(DA110,Rollover!$P$14,Rollover!$AC$14,Rollover!$AP$14))^(INT(MAX(0,DA111)/12))+(1-CHOOSE(DA110,Rollover!$I$14,Rollover!$V$14,Rollover!$AI$14))*CHOOSE(DA110,Rollover!$N$14,Rollover!$AA$14,Rollover!$AN$14)*(1+Assumptions!$C$25)^(INT(MAX(0,DA111)/12)))</f>
        <v>17.545606652411077</v>
      </c>
      <c r="DB112" s="115">
        <f>IF(OR(DB110=0,DB110=4),0,CHOOSE(DB110,Rollover!$I$14,Rollover!$V$14,Rollover!$AI$14)*CHOOSE(DB110,Rollover!$O$14,Rollover!$AB$14,Rollover!$AO$14)*(1+CHOOSE(DB110,Rollover!$P$14,Rollover!$AC$14,Rollover!$AP$14))^(INT(MAX(0,DB111)/12))+(1-CHOOSE(DB110,Rollover!$I$14,Rollover!$V$14,Rollover!$AI$14))*CHOOSE(DB110,Rollover!$N$14,Rollover!$AA$14,Rollover!$AN$14)*(1+Assumptions!$C$25)^(INT(MAX(0,DB111)/12)))</f>
        <v>17.545606652411077</v>
      </c>
      <c r="DC112" s="115">
        <f>IF(OR(DC110=0,DC110=4),0,CHOOSE(DC110,Rollover!$I$14,Rollover!$V$14,Rollover!$AI$14)*CHOOSE(DC110,Rollover!$O$14,Rollover!$AB$14,Rollover!$AO$14)*(1+CHOOSE(DC110,Rollover!$P$14,Rollover!$AC$14,Rollover!$AP$14))^(INT(MAX(0,DC111)/12))+(1-CHOOSE(DC110,Rollover!$I$14,Rollover!$V$14,Rollover!$AI$14))*CHOOSE(DC110,Rollover!$N$14,Rollover!$AA$14,Rollover!$AN$14)*(1+Assumptions!$C$25)^(INT(MAX(0,DC111)/12)))</f>
        <v>17.545606652411077</v>
      </c>
      <c r="DD112" s="115">
        <f>IF(OR(DD110=0,DD110=4),0,CHOOSE(DD110,Rollover!$I$14,Rollover!$V$14,Rollover!$AI$14)*CHOOSE(DD110,Rollover!$O$14,Rollover!$AB$14,Rollover!$AO$14)*(1+CHOOSE(DD110,Rollover!$P$14,Rollover!$AC$14,Rollover!$AP$14))^(INT(MAX(0,DD111)/12))+(1-CHOOSE(DD110,Rollover!$I$14,Rollover!$V$14,Rollover!$AI$14))*CHOOSE(DD110,Rollover!$N$14,Rollover!$AA$14,Rollover!$AN$14)*(1+Assumptions!$C$25)^(INT(MAX(0,DD111)/12)))</f>
        <v>17.545606652411077</v>
      </c>
      <c r="DE112" s="115">
        <f>IF(OR(DE110=0,DE110=4),0,CHOOSE(DE110,Rollover!$I$14,Rollover!$V$14,Rollover!$AI$14)*CHOOSE(DE110,Rollover!$O$14,Rollover!$AB$14,Rollover!$AO$14)*(1+CHOOSE(DE110,Rollover!$P$14,Rollover!$AC$14,Rollover!$AP$14))^(INT(MAX(0,DE111)/12))+(1-CHOOSE(DE110,Rollover!$I$14,Rollover!$V$14,Rollover!$AI$14))*CHOOSE(DE110,Rollover!$N$14,Rollover!$AA$14,Rollover!$AN$14)*(1+Assumptions!$C$25)^(INT(MAX(0,DE111)/12)))</f>
        <v>18.368166180120436</v>
      </c>
      <c r="DF112" s="115">
        <f>IF(OR(DF110=0,DF110=4),0,CHOOSE(DF110,Rollover!$I$14,Rollover!$V$14,Rollover!$AI$14)*CHOOSE(DF110,Rollover!$O$14,Rollover!$AB$14,Rollover!$AO$14)*(1+CHOOSE(DF110,Rollover!$P$14,Rollover!$AC$14,Rollover!$AP$14))^(INT(MAX(0,DF111)/12))+(1-CHOOSE(DF110,Rollover!$I$14,Rollover!$V$14,Rollover!$AI$14))*CHOOSE(DF110,Rollover!$N$14,Rollover!$AA$14,Rollover!$AN$14)*(1+Assumptions!$C$25)^(INT(MAX(0,DF111)/12)))</f>
        <v>18.368166180120436</v>
      </c>
      <c r="DG112" s="115">
        <f>IF(OR(DG110=0,DG110=4),0,CHOOSE(DG110,Rollover!$I$14,Rollover!$V$14,Rollover!$AI$14)*CHOOSE(DG110,Rollover!$O$14,Rollover!$AB$14,Rollover!$AO$14)*(1+CHOOSE(DG110,Rollover!$P$14,Rollover!$AC$14,Rollover!$AP$14))^(INT(MAX(0,DG111)/12))+(1-CHOOSE(DG110,Rollover!$I$14,Rollover!$V$14,Rollover!$AI$14))*CHOOSE(DG110,Rollover!$N$14,Rollover!$AA$14,Rollover!$AN$14)*(1+Assumptions!$C$25)^(INT(MAX(0,DG111)/12)))</f>
        <v>18.368166180120436</v>
      </c>
      <c r="DH112" s="115">
        <f>IF(OR(DH110=0,DH110=4),0,CHOOSE(DH110,Rollover!$I$14,Rollover!$V$14,Rollover!$AI$14)*CHOOSE(DH110,Rollover!$O$14,Rollover!$AB$14,Rollover!$AO$14)*(1+CHOOSE(DH110,Rollover!$P$14,Rollover!$AC$14,Rollover!$AP$14))^(INT(MAX(0,DH111)/12))+(1-CHOOSE(DH110,Rollover!$I$14,Rollover!$V$14,Rollover!$AI$14))*CHOOSE(DH110,Rollover!$N$14,Rollover!$AA$14,Rollover!$AN$14)*(1+Assumptions!$C$25)^(INT(MAX(0,DH111)/12)))</f>
        <v>18.368166180120436</v>
      </c>
      <c r="DI112" s="115">
        <f>IF(OR(DI110=0,DI110=4),0,CHOOSE(DI110,Rollover!$I$14,Rollover!$V$14,Rollover!$AI$14)*CHOOSE(DI110,Rollover!$O$14,Rollover!$AB$14,Rollover!$AO$14)*(1+CHOOSE(DI110,Rollover!$P$14,Rollover!$AC$14,Rollover!$AP$14))^(INT(MAX(0,DI111)/12))+(1-CHOOSE(DI110,Rollover!$I$14,Rollover!$V$14,Rollover!$AI$14))*CHOOSE(DI110,Rollover!$N$14,Rollover!$AA$14,Rollover!$AN$14)*(1+Assumptions!$C$25)^(INT(MAX(0,DI111)/12)))</f>
        <v>18.368166180120436</v>
      </c>
      <c r="DJ112" s="115">
        <f>IF(OR(DJ110=0,DJ110=4),0,CHOOSE(DJ110,Rollover!$I$14,Rollover!$V$14,Rollover!$AI$14)*CHOOSE(DJ110,Rollover!$O$14,Rollover!$AB$14,Rollover!$AO$14)*(1+CHOOSE(DJ110,Rollover!$P$14,Rollover!$AC$14,Rollover!$AP$14))^(INT(MAX(0,DJ111)/12))+(1-CHOOSE(DJ110,Rollover!$I$14,Rollover!$V$14,Rollover!$AI$14))*CHOOSE(DJ110,Rollover!$N$14,Rollover!$AA$14,Rollover!$AN$14)*(1+Assumptions!$C$25)^(INT(MAX(0,DJ111)/12)))</f>
        <v>18.368166180120436</v>
      </c>
      <c r="DK112" s="115">
        <f>IF(OR(DK110=0,DK110=4),0,CHOOSE(DK110,Rollover!$I$14,Rollover!$V$14,Rollover!$AI$14)*CHOOSE(DK110,Rollover!$O$14,Rollover!$AB$14,Rollover!$AO$14)*(1+CHOOSE(DK110,Rollover!$P$14,Rollover!$AC$14,Rollover!$AP$14))^(INT(MAX(0,DK111)/12))+(1-CHOOSE(DK110,Rollover!$I$14,Rollover!$V$14,Rollover!$AI$14))*CHOOSE(DK110,Rollover!$N$14,Rollover!$AA$14,Rollover!$AN$14)*(1+Assumptions!$C$25)^(INT(MAX(0,DK111)/12)))</f>
        <v>18.368166180120436</v>
      </c>
      <c r="DL112" s="115">
        <f>IF(OR(DL110=0,DL110=4),0,CHOOSE(DL110,Rollover!$I$14,Rollover!$V$14,Rollover!$AI$14)*CHOOSE(DL110,Rollover!$O$14,Rollover!$AB$14,Rollover!$AO$14)*(1+CHOOSE(DL110,Rollover!$P$14,Rollover!$AC$14,Rollover!$AP$14))^(INT(MAX(0,DL111)/12))+(1-CHOOSE(DL110,Rollover!$I$14,Rollover!$V$14,Rollover!$AI$14))*CHOOSE(DL110,Rollover!$N$14,Rollover!$AA$14,Rollover!$AN$14)*(1+Assumptions!$C$25)^(INT(MAX(0,DL111)/12)))</f>
        <v>18.368166180120436</v>
      </c>
      <c r="DM112" s="115">
        <f>IF(OR(DM110=0,DM110=4),0,CHOOSE(DM110,Rollover!$I$14,Rollover!$V$14,Rollover!$AI$14)*CHOOSE(DM110,Rollover!$O$14,Rollover!$AB$14,Rollover!$AO$14)*(1+CHOOSE(DM110,Rollover!$P$14,Rollover!$AC$14,Rollover!$AP$14))^(INT(MAX(0,DM111)/12))+(1-CHOOSE(DM110,Rollover!$I$14,Rollover!$V$14,Rollover!$AI$14))*CHOOSE(DM110,Rollover!$N$14,Rollover!$AA$14,Rollover!$AN$14)*(1+Assumptions!$C$25)^(INT(MAX(0,DM111)/12)))</f>
        <v>18.368166180120436</v>
      </c>
      <c r="DN112" s="115">
        <f>IF(OR(DN110=0,DN110=4),0,CHOOSE(DN110,Rollover!$I$14,Rollover!$V$14,Rollover!$AI$14)*CHOOSE(DN110,Rollover!$O$14,Rollover!$AB$14,Rollover!$AO$14)*(1+CHOOSE(DN110,Rollover!$P$14,Rollover!$AC$14,Rollover!$AP$14))^(INT(MAX(0,DN111)/12))+(1-CHOOSE(DN110,Rollover!$I$14,Rollover!$V$14,Rollover!$AI$14))*CHOOSE(DN110,Rollover!$N$14,Rollover!$AA$14,Rollover!$AN$14)*(1+Assumptions!$C$25)^(INT(MAX(0,DN111)/12)))</f>
        <v>18.368166180120436</v>
      </c>
      <c r="DO112" s="115">
        <f>IF(OR(DO110=0,DO110=4),0,CHOOSE(DO110,Rollover!$I$14,Rollover!$V$14,Rollover!$AI$14)*CHOOSE(DO110,Rollover!$O$14,Rollover!$AB$14,Rollover!$AO$14)*(1+CHOOSE(DO110,Rollover!$P$14,Rollover!$AC$14,Rollover!$AP$14))^(INT(MAX(0,DO111)/12))+(1-CHOOSE(DO110,Rollover!$I$14,Rollover!$V$14,Rollover!$AI$14))*CHOOSE(DO110,Rollover!$N$14,Rollover!$AA$14,Rollover!$AN$14)*(1+Assumptions!$C$25)^(INT(MAX(0,DO111)/12)))</f>
        <v>18.368166180120436</v>
      </c>
      <c r="DP112" s="115">
        <f>IF(OR(DP110=0,DP110=4),0,CHOOSE(DP110,Rollover!$I$14,Rollover!$V$14,Rollover!$AI$14)*CHOOSE(DP110,Rollover!$O$14,Rollover!$AB$14,Rollover!$AO$14)*(1+CHOOSE(DP110,Rollover!$P$14,Rollover!$AC$14,Rollover!$AP$14))^(INT(MAX(0,DP111)/12))+(1-CHOOSE(DP110,Rollover!$I$14,Rollover!$V$14,Rollover!$AI$14))*CHOOSE(DP110,Rollover!$N$14,Rollover!$AA$14,Rollover!$AN$14)*(1+Assumptions!$C$25)^(INT(MAX(0,DP111)/12)))</f>
        <v>18.368166180120436</v>
      </c>
      <c r="DQ112" s="115">
        <f>IF(OR(DQ110=0,DQ110=4),0,CHOOSE(DQ110,Rollover!$I$14,Rollover!$V$14,Rollover!$AI$14)*CHOOSE(DQ110,Rollover!$O$14,Rollover!$AB$14,Rollover!$AO$14)*(1+CHOOSE(DQ110,Rollover!$P$14,Rollover!$AC$14,Rollover!$AP$14))^(INT(MAX(0,DQ111)/12))+(1-CHOOSE(DQ110,Rollover!$I$14,Rollover!$V$14,Rollover!$AI$14))*CHOOSE(DQ110,Rollover!$N$14,Rollover!$AA$14,Rollover!$AN$14)*(1+Assumptions!$C$25)^(INT(MAX(0,DQ111)/12)))</f>
        <v>18.368166180120436</v>
      </c>
      <c r="DR112" s="115">
        <f>IF(OR(DR110=0,DR110=4),0,CHOOSE(DR110,Rollover!$I$14,Rollover!$V$14,Rollover!$AI$14)*CHOOSE(DR110,Rollover!$O$14,Rollover!$AB$14,Rollover!$AO$14)*(1+CHOOSE(DR110,Rollover!$P$14,Rollover!$AC$14,Rollover!$AP$14))^(INT(MAX(0,DR111)/12))+(1-CHOOSE(DR110,Rollover!$I$14,Rollover!$V$14,Rollover!$AI$14))*CHOOSE(DR110,Rollover!$N$14,Rollover!$AA$14,Rollover!$AN$14)*(1+Assumptions!$C$25)^(INT(MAX(0,DR111)/12)))</f>
        <v>18.368166180120436</v>
      </c>
      <c r="DS112" s="115">
        <f>IF(OR(DS110=0,DS110=4),0,CHOOSE(DS110,Rollover!$I$14,Rollover!$V$14,Rollover!$AI$14)*CHOOSE(DS110,Rollover!$O$14,Rollover!$AB$14,Rollover!$AO$14)*(1+CHOOSE(DS110,Rollover!$P$14,Rollover!$AC$14,Rollover!$AP$14))^(INT(MAX(0,DS111)/12))+(1-CHOOSE(DS110,Rollover!$I$14,Rollover!$V$14,Rollover!$AI$14))*CHOOSE(DS110,Rollover!$N$14,Rollover!$AA$14,Rollover!$AN$14)*(1+Assumptions!$C$25)^(INT(MAX(0,DS111)/12)))</f>
        <v>19.011051996424648</v>
      </c>
      <c r="DT112" s="115">
        <f>IF(OR(DT110=0,DT110=4),0,CHOOSE(DT110,Rollover!$I$14,Rollover!$V$14,Rollover!$AI$14)*CHOOSE(DT110,Rollover!$O$14,Rollover!$AB$14,Rollover!$AO$14)*(1+CHOOSE(DT110,Rollover!$P$14,Rollover!$AC$14,Rollover!$AP$14))^(INT(MAX(0,DT111)/12))+(1-CHOOSE(DT110,Rollover!$I$14,Rollover!$V$14,Rollover!$AI$14))*CHOOSE(DT110,Rollover!$N$14,Rollover!$AA$14,Rollover!$AN$14)*(1+Assumptions!$C$25)^(INT(MAX(0,DT111)/12)))</f>
        <v>19.011051996424648</v>
      </c>
      <c r="DU112" s="115">
        <f>IF(OR(DU110=0,DU110=4),0,CHOOSE(DU110,Rollover!$I$14,Rollover!$V$14,Rollover!$AI$14)*CHOOSE(DU110,Rollover!$O$14,Rollover!$AB$14,Rollover!$AO$14)*(1+CHOOSE(DU110,Rollover!$P$14,Rollover!$AC$14,Rollover!$AP$14))^(INT(MAX(0,DU111)/12))+(1-CHOOSE(DU110,Rollover!$I$14,Rollover!$V$14,Rollover!$AI$14))*CHOOSE(DU110,Rollover!$N$14,Rollover!$AA$14,Rollover!$AN$14)*(1+Assumptions!$C$25)^(INT(MAX(0,DU111)/12)))</f>
        <v>19.011051996424648</v>
      </c>
      <c r="DV112" s="115">
        <f>IF(OR(DV110=0,DV110=4),0,CHOOSE(DV110,Rollover!$I$14,Rollover!$V$14,Rollover!$AI$14)*CHOOSE(DV110,Rollover!$O$14,Rollover!$AB$14,Rollover!$AO$14)*(1+CHOOSE(DV110,Rollover!$P$14,Rollover!$AC$14,Rollover!$AP$14))^(INT(MAX(0,DV111)/12))+(1-CHOOSE(DV110,Rollover!$I$14,Rollover!$V$14,Rollover!$AI$14))*CHOOSE(DV110,Rollover!$N$14,Rollover!$AA$14,Rollover!$AN$14)*(1+Assumptions!$C$25)^(INT(MAX(0,DV111)/12)))</f>
        <v>19.011051996424648</v>
      </c>
      <c r="DW112" s="115">
        <f>IF(OR(DW110=0,DW110=4),0,CHOOSE(DW110,Rollover!$I$14,Rollover!$V$14,Rollover!$AI$14)*CHOOSE(DW110,Rollover!$O$14,Rollover!$AB$14,Rollover!$AO$14)*(1+CHOOSE(DW110,Rollover!$P$14,Rollover!$AC$14,Rollover!$AP$14))^(INT(MAX(0,DW111)/12))+(1-CHOOSE(DW110,Rollover!$I$14,Rollover!$V$14,Rollover!$AI$14))*CHOOSE(DW110,Rollover!$N$14,Rollover!$AA$14,Rollover!$AN$14)*(1+Assumptions!$C$25)^(INT(MAX(0,DW111)/12)))</f>
        <v>19.011051996424648</v>
      </c>
      <c r="DX112" s="115">
        <f>IF(OR(DX110=0,DX110=4),0,CHOOSE(DX110,Rollover!$I$14,Rollover!$V$14,Rollover!$AI$14)*CHOOSE(DX110,Rollover!$O$14,Rollover!$AB$14,Rollover!$AO$14)*(1+CHOOSE(DX110,Rollover!$P$14,Rollover!$AC$14,Rollover!$AP$14))^(INT(MAX(0,DX111)/12))+(1-CHOOSE(DX110,Rollover!$I$14,Rollover!$V$14,Rollover!$AI$14))*CHOOSE(DX110,Rollover!$N$14,Rollover!$AA$14,Rollover!$AN$14)*(1+Assumptions!$C$25)^(INT(MAX(0,DX111)/12)))</f>
        <v>19.011051996424648</v>
      </c>
      <c r="DY112" s="115">
        <f>IF(OR(DY110=0,DY110=4),0,CHOOSE(DY110,Rollover!$I$14,Rollover!$V$14,Rollover!$AI$14)*CHOOSE(DY110,Rollover!$O$14,Rollover!$AB$14,Rollover!$AO$14)*(1+CHOOSE(DY110,Rollover!$P$14,Rollover!$AC$14,Rollover!$AP$14))^(INT(MAX(0,DY111)/12))+(1-CHOOSE(DY110,Rollover!$I$14,Rollover!$V$14,Rollover!$AI$14))*CHOOSE(DY110,Rollover!$N$14,Rollover!$AA$14,Rollover!$AN$14)*(1+Assumptions!$C$25)^(INT(MAX(0,DY111)/12)))</f>
        <v>19.011051996424648</v>
      </c>
      <c r="DZ112" s="115">
        <f>IF(OR(DZ110=0,DZ110=4),0,CHOOSE(DZ110,Rollover!$I$14,Rollover!$V$14,Rollover!$AI$14)*CHOOSE(DZ110,Rollover!$O$14,Rollover!$AB$14,Rollover!$AO$14)*(1+CHOOSE(DZ110,Rollover!$P$14,Rollover!$AC$14,Rollover!$AP$14))^(INT(MAX(0,DZ111)/12))+(1-CHOOSE(DZ110,Rollover!$I$14,Rollover!$V$14,Rollover!$AI$14))*CHOOSE(DZ110,Rollover!$N$14,Rollover!$AA$14,Rollover!$AN$14)*(1+Assumptions!$C$25)^(INT(MAX(0,DZ111)/12)))</f>
        <v>19.011051996424648</v>
      </c>
      <c r="EA112" s="115">
        <f>IF(OR(EA110=0,EA110=4),0,CHOOSE(EA110,Rollover!$I$14,Rollover!$V$14,Rollover!$AI$14)*CHOOSE(EA110,Rollover!$O$14,Rollover!$AB$14,Rollover!$AO$14)*(1+CHOOSE(EA110,Rollover!$P$14,Rollover!$AC$14,Rollover!$AP$14))^(INT(MAX(0,EA111)/12))+(1-CHOOSE(EA110,Rollover!$I$14,Rollover!$V$14,Rollover!$AI$14))*CHOOSE(EA110,Rollover!$N$14,Rollover!$AA$14,Rollover!$AN$14)*(1+Assumptions!$C$25)^(INT(MAX(0,EA111)/12)))</f>
        <v>19.011051996424648</v>
      </c>
      <c r="EB112" s="115">
        <f>IF(OR(EB110=0,EB110=4),0,CHOOSE(EB110,Rollover!$I$14,Rollover!$V$14,Rollover!$AI$14)*CHOOSE(EB110,Rollover!$O$14,Rollover!$AB$14,Rollover!$AO$14)*(1+CHOOSE(EB110,Rollover!$P$14,Rollover!$AC$14,Rollover!$AP$14))^(INT(MAX(0,EB111)/12))+(1-CHOOSE(EB110,Rollover!$I$14,Rollover!$V$14,Rollover!$AI$14))*CHOOSE(EB110,Rollover!$N$14,Rollover!$AA$14,Rollover!$AN$14)*(1+Assumptions!$C$25)^(INT(MAX(0,EB111)/12)))</f>
        <v>19.011051996424648</v>
      </c>
      <c r="EC112" s="115">
        <f>IF(OR(EC110=0,EC110=4),0,CHOOSE(EC110,Rollover!$I$14,Rollover!$V$14,Rollover!$AI$14)*CHOOSE(EC110,Rollover!$O$14,Rollover!$AB$14,Rollover!$AO$14)*(1+CHOOSE(EC110,Rollover!$P$14,Rollover!$AC$14,Rollover!$AP$14))^(INT(MAX(0,EC111)/12))+(1-CHOOSE(EC110,Rollover!$I$14,Rollover!$V$14,Rollover!$AI$14))*CHOOSE(EC110,Rollover!$N$14,Rollover!$AA$14,Rollover!$AN$14)*(1+Assumptions!$C$25)^(INT(MAX(0,EC111)/12)))</f>
        <v>19.011051996424648</v>
      </c>
      <c r="ED112" s="115">
        <f>IF(OR(ED110=0,ED110=4),0,CHOOSE(ED110,Rollover!$I$14,Rollover!$V$14,Rollover!$AI$14)*CHOOSE(ED110,Rollover!$O$14,Rollover!$AB$14,Rollover!$AO$14)*(1+CHOOSE(ED110,Rollover!$P$14,Rollover!$AC$14,Rollover!$AP$14))^(INT(MAX(0,ED111)/12))+(1-CHOOSE(ED110,Rollover!$I$14,Rollover!$V$14,Rollover!$AI$14))*CHOOSE(ED110,Rollover!$N$14,Rollover!$AA$14,Rollover!$AN$14)*(1+Assumptions!$C$25)^(INT(MAX(0,ED111)/12)))</f>
        <v>19.011051996424648</v>
      </c>
      <c r="EE112" s="115">
        <f>IF(OR(EE110=0,EE110=4),0,CHOOSE(EE110,Rollover!$I$14,Rollover!$V$14,Rollover!$AI$14)*CHOOSE(EE110,Rollover!$O$14,Rollover!$AB$14,Rollover!$AO$14)*(1+CHOOSE(EE110,Rollover!$P$14,Rollover!$AC$14,Rollover!$AP$14))^(INT(MAX(0,EE111)/12))+(1-CHOOSE(EE110,Rollover!$I$14,Rollover!$V$14,Rollover!$AI$14))*CHOOSE(EE110,Rollover!$N$14,Rollover!$AA$14,Rollover!$AN$14)*(1+Assumptions!$C$25)^(INT(MAX(0,EE111)/12)))</f>
        <v>19.676438816299513</v>
      </c>
      <c r="EF112" s="115">
        <f>IF(OR(EF110=0,EF110=4),0,CHOOSE(EF110,Rollover!$I$14,Rollover!$V$14,Rollover!$AI$14)*CHOOSE(EF110,Rollover!$O$14,Rollover!$AB$14,Rollover!$AO$14)*(1+CHOOSE(EF110,Rollover!$P$14,Rollover!$AC$14,Rollover!$AP$14))^(INT(MAX(0,EF111)/12))+(1-CHOOSE(EF110,Rollover!$I$14,Rollover!$V$14,Rollover!$AI$14))*CHOOSE(EF110,Rollover!$N$14,Rollover!$AA$14,Rollover!$AN$14)*(1+Assumptions!$C$25)^(INT(MAX(0,EF111)/12)))</f>
        <v>19.676438816299513</v>
      </c>
      <c r="EG112" s="115">
        <f>IF(OR(EG110=0,EG110=4),0,CHOOSE(EG110,Rollover!$I$14,Rollover!$V$14,Rollover!$AI$14)*CHOOSE(EG110,Rollover!$O$14,Rollover!$AB$14,Rollover!$AO$14)*(1+CHOOSE(EG110,Rollover!$P$14,Rollover!$AC$14,Rollover!$AP$14))^(INT(MAX(0,EG111)/12))+(1-CHOOSE(EG110,Rollover!$I$14,Rollover!$V$14,Rollover!$AI$14))*CHOOSE(EG110,Rollover!$N$14,Rollover!$AA$14,Rollover!$AN$14)*(1+Assumptions!$C$25)^(INT(MAX(0,EG111)/12)))</f>
        <v>19.676438816299513</v>
      </c>
      <c r="EH112" s="115">
        <f>IF(OR(EH110=0,EH110=4),0,CHOOSE(EH110,Rollover!$I$14,Rollover!$V$14,Rollover!$AI$14)*CHOOSE(EH110,Rollover!$O$14,Rollover!$AB$14,Rollover!$AO$14)*(1+CHOOSE(EH110,Rollover!$P$14,Rollover!$AC$14,Rollover!$AP$14))^(INT(MAX(0,EH111)/12))+(1-CHOOSE(EH110,Rollover!$I$14,Rollover!$V$14,Rollover!$AI$14))*CHOOSE(EH110,Rollover!$N$14,Rollover!$AA$14,Rollover!$AN$14)*(1+Assumptions!$C$25)^(INT(MAX(0,EH111)/12)))</f>
        <v>19.676438816299513</v>
      </c>
      <c r="EI112" s="115">
        <f>IF(OR(EI110=0,EI110=4),0,CHOOSE(EI110,Rollover!$I$14,Rollover!$V$14,Rollover!$AI$14)*CHOOSE(EI110,Rollover!$O$14,Rollover!$AB$14,Rollover!$AO$14)*(1+CHOOSE(EI110,Rollover!$P$14,Rollover!$AC$14,Rollover!$AP$14))^(INT(MAX(0,EI111)/12))+(1-CHOOSE(EI110,Rollover!$I$14,Rollover!$V$14,Rollover!$AI$14))*CHOOSE(EI110,Rollover!$N$14,Rollover!$AA$14,Rollover!$AN$14)*(1+Assumptions!$C$25)^(INT(MAX(0,EI111)/12)))</f>
        <v>19.676438816299513</v>
      </c>
    </row>
    <row r="113">
      <c r="B113" t="s" s="23">
        <v>393</v>
      </c>
      <c r="C113" t="s" s="118">
        <v>21</v>
      </c>
      <c r="D113" t="s" s="118">
        <v>430</v>
      </c>
      <c r="H113" s="95">
        <f>IF(H110=0,'Rent Roll'!$G$14*SUMIFS('Rent Schedules'!$I$6:$I$122,'Rent Schedules'!$B$6:$B$122,$C113,'Rent Schedules'!$D$6:$D$122,"In effect",'Rent Schedules'!$E$6:$E$122,"&lt;="&amp;H$6,'Rent Schedules'!$F$6:$F$122,"&gt;="&amp;H$6),0)</f>
        <v>14230</v>
      </c>
      <c r="I113" s="95">
        <f>IF(I110=0,'Rent Roll'!$G$14*SUMIFS('Rent Schedules'!$I$6:$I$122,'Rent Schedules'!$B$6:$B$122,$C113,'Rent Schedules'!$D$6:$D$122,"In effect",'Rent Schedules'!$E$6:$E$122,"&lt;="&amp;I$6,'Rent Schedules'!$F$6:$F$122,"&gt;="&amp;I$6),0)</f>
        <v>14230</v>
      </c>
      <c r="J113" s="95">
        <f>IF(J110=0,'Rent Roll'!$G$14*SUMIFS('Rent Schedules'!$I$6:$I$122,'Rent Schedules'!$B$6:$B$122,$C113,'Rent Schedules'!$D$6:$D$122,"In effect",'Rent Schedules'!$E$6:$E$122,"&lt;="&amp;J$6,'Rent Schedules'!$F$6:$F$122,"&gt;="&amp;J$6),0)</f>
        <v>14230</v>
      </c>
      <c r="K113" s="95">
        <f>IF(K110=0,'Rent Roll'!$G$14*SUMIFS('Rent Schedules'!$I$6:$I$122,'Rent Schedules'!$B$6:$B$122,$C113,'Rent Schedules'!$D$6:$D$122,"In effect",'Rent Schedules'!$E$6:$E$122,"&lt;="&amp;K$6,'Rent Schedules'!$F$6:$F$122,"&gt;="&amp;K$6),0)</f>
        <v>14730</v>
      </c>
      <c r="L113" s="95">
        <f>IF(L110=0,'Rent Roll'!$G$14*SUMIFS('Rent Schedules'!$I$6:$I$122,'Rent Schedules'!$B$6:$B$122,$C113,'Rent Schedules'!$D$6:$D$122,"In effect",'Rent Schedules'!$E$6:$E$122,"&lt;="&amp;L$6,'Rent Schedules'!$F$6:$F$122,"&gt;="&amp;L$6),0)</f>
        <v>14730</v>
      </c>
      <c r="M113" s="95">
        <f>IF(M110=0,'Rent Roll'!$G$14*SUMIFS('Rent Schedules'!$I$6:$I$122,'Rent Schedules'!$B$6:$B$122,$C113,'Rent Schedules'!$D$6:$D$122,"In effect",'Rent Schedules'!$E$6:$E$122,"&lt;="&amp;M$6,'Rent Schedules'!$F$6:$F$122,"&gt;="&amp;M$6),0)</f>
        <v>14730</v>
      </c>
      <c r="N113" s="95">
        <f>IF(N110=0,'Rent Roll'!$G$14*SUMIFS('Rent Schedules'!$I$6:$I$122,'Rent Schedules'!$B$6:$B$122,$C113,'Rent Schedules'!$D$6:$D$122,"In effect",'Rent Schedules'!$E$6:$E$122,"&lt;="&amp;N$6,'Rent Schedules'!$F$6:$F$122,"&gt;="&amp;N$6),0)</f>
        <v>14730</v>
      </c>
      <c r="O113" s="95">
        <f>IF(O110=0,'Rent Roll'!$G$14*SUMIFS('Rent Schedules'!$I$6:$I$122,'Rent Schedules'!$B$6:$B$122,$C113,'Rent Schedules'!$D$6:$D$122,"In effect",'Rent Schedules'!$E$6:$E$122,"&lt;="&amp;O$6,'Rent Schedules'!$F$6:$F$122,"&gt;="&amp;O$6),0)</f>
        <v>14730</v>
      </c>
      <c r="P113" s="95">
        <f>IF(P110=0,'Rent Roll'!$G$14*SUMIFS('Rent Schedules'!$I$6:$I$122,'Rent Schedules'!$B$6:$B$122,$C113,'Rent Schedules'!$D$6:$D$122,"In effect",'Rent Schedules'!$E$6:$E$122,"&lt;="&amp;P$6,'Rent Schedules'!$F$6:$F$122,"&gt;="&amp;P$6),0)</f>
        <v>14730</v>
      </c>
      <c r="Q113" s="95">
        <f>IF(Q110=0,'Rent Roll'!$G$14*SUMIFS('Rent Schedules'!$I$6:$I$122,'Rent Schedules'!$B$6:$B$122,$C113,'Rent Schedules'!$D$6:$D$122,"In effect",'Rent Schedules'!$E$6:$E$122,"&lt;="&amp;Q$6,'Rent Schedules'!$F$6:$F$122,"&gt;="&amp;Q$6),0)</f>
        <v>14730</v>
      </c>
      <c r="R113" s="95">
        <f>IF(R110=0,'Rent Roll'!$G$14*SUMIFS('Rent Schedules'!$I$6:$I$122,'Rent Schedules'!$B$6:$B$122,$C113,'Rent Schedules'!$D$6:$D$122,"In effect",'Rent Schedules'!$E$6:$E$122,"&lt;="&amp;R$6,'Rent Schedules'!$F$6:$F$122,"&gt;="&amp;R$6),0)</f>
        <v>14730</v>
      </c>
      <c r="S113" s="95">
        <f>IF(S110=0,'Rent Roll'!$G$14*SUMIFS('Rent Schedules'!$I$6:$I$122,'Rent Schedules'!$B$6:$B$122,$C113,'Rent Schedules'!$D$6:$D$122,"In effect",'Rent Schedules'!$E$6:$E$122,"&lt;="&amp;S$6,'Rent Schedules'!$F$6:$F$122,"&gt;="&amp;S$6),0)</f>
        <v>14730</v>
      </c>
      <c r="T113" s="95">
        <f>IF(T110=0,'Rent Roll'!$G$14*SUMIFS('Rent Schedules'!$I$6:$I$122,'Rent Schedules'!$B$6:$B$122,$C113,'Rent Schedules'!$D$6:$D$122,"In effect",'Rent Schedules'!$E$6:$E$122,"&lt;="&amp;T$6,'Rent Schedules'!$F$6:$F$122,"&gt;="&amp;T$6),0)</f>
        <v>14730</v>
      </c>
      <c r="U113" s="95">
        <f>IF(U110=0,'Rent Roll'!$G$14*SUMIFS('Rent Schedules'!$I$6:$I$122,'Rent Schedules'!$B$6:$B$122,$C113,'Rent Schedules'!$D$6:$D$122,"In effect",'Rent Schedules'!$E$6:$E$122,"&lt;="&amp;U$6,'Rent Schedules'!$F$6:$F$122,"&gt;="&amp;U$6),0)</f>
        <v>14730</v>
      </c>
      <c r="V113" s="95">
        <f>IF(V110=0,'Rent Roll'!$G$14*SUMIFS('Rent Schedules'!$I$6:$I$122,'Rent Schedules'!$B$6:$B$122,$C113,'Rent Schedules'!$D$6:$D$122,"In effect",'Rent Schedules'!$E$6:$E$122,"&lt;="&amp;V$6,'Rent Schedules'!$F$6:$F$122,"&gt;="&amp;V$6),0)</f>
        <v>14730</v>
      </c>
      <c r="W113" s="95">
        <f>IF(W110=0,'Rent Roll'!$G$14*SUMIFS('Rent Schedules'!$I$6:$I$122,'Rent Schedules'!$B$6:$B$122,$C113,'Rent Schedules'!$D$6:$D$122,"In effect",'Rent Schedules'!$E$6:$E$122,"&lt;="&amp;W$6,'Rent Schedules'!$F$6:$F$122,"&gt;="&amp;W$6),0)</f>
        <v>15240</v>
      </c>
      <c r="X113" s="95">
        <f>IF(X110=0,'Rent Roll'!$G$14*SUMIFS('Rent Schedules'!$I$6:$I$122,'Rent Schedules'!$B$6:$B$122,$C113,'Rent Schedules'!$D$6:$D$122,"In effect",'Rent Schedules'!$E$6:$E$122,"&lt;="&amp;X$6,'Rent Schedules'!$F$6:$F$122,"&gt;="&amp;X$6),0)</f>
        <v>15240</v>
      </c>
      <c r="Y113" s="95">
        <f>IF(Y110=0,'Rent Roll'!$G$14*SUMIFS('Rent Schedules'!$I$6:$I$122,'Rent Schedules'!$B$6:$B$122,$C113,'Rent Schedules'!$D$6:$D$122,"In effect",'Rent Schedules'!$E$6:$E$122,"&lt;="&amp;Y$6,'Rent Schedules'!$F$6:$F$122,"&gt;="&amp;Y$6),0)</f>
        <v>15240</v>
      </c>
      <c r="Z113" s="95">
        <f>IF(Z110=0,'Rent Roll'!$G$14*SUMIFS('Rent Schedules'!$I$6:$I$122,'Rent Schedules'!$B$6:$B$122,$C113,'Rent Schedules'!$D$6:$D$122,"In effect",'Rent Schedules'!$E$6:$E$122,"&lt;="&amp;Z$6,'Rent Schedules'!$F$6:$F$122,"&gt;="&amp;Z$6),0)</f>
        <v>15240</v>
      </c>
      <c r="AA113" s="95">
        <f>IF(AA110=0,'Rent Roll'!$G$14*SUMIFS('Rent Schedules'!$I$6:$I$122,'Rent Schedules'!$B$6:$B$122,$C113,'Rent Schedules'!$D$6:$D$122,"In effect",'Rent Schedules'!$E$6:$E$122,"&lt;="&amp;AA$6,'Rent Schedules'!$F$6:$F$122,"&gt;="&amp;AA$6),0)</f>
        <v>15240</v>
      </c>
      <c r="AB113" s="95">
        <f>IF(AB110=0,'Rent Roll'!$G$14*SUMIFS('Rent Schedules'!$I$6:$I$122,'Rent Schedules'!$B$6:$B$122,$C113,'Rent Schedules'!$D$6:$D$122,"In effect",'Rent Schedules'!$E$6:$E$122,"&lt;="&amp;AB$6,'Rent Schedules'!$F$6:$F$122,"&gt;="&amp;AB$6),0)</f>
        <v>15240</v>
      </c>
      <c r="AC113" s="95">
        <f>IF(AC110=0,'Rent Roll'!$G$14*SUMIFS('Rent Schedules'!$I$6:$I$122,'Rent Schedules'!$B$6:$B$122,$C113,'Rent Schedules'!$D$6:$D$122,"In effect",'Rent Schedules'!$E$6:$E$122,"&lt;="&amp;AC$6,'Rent Schedules'!$F$6:$F$122,"&gt;="&amp;AC$6),0)</f>
        <v>15240</v>
      </c>
      <c r="AD113" s="95">
        <f>IF(AD110=0,'Rent Roll'!$G$14*SUMIFS('Rent Schedules'!$I$6:$I$122,'Rent Schedules'!$B$6:$B$122,$C113,'Rent Schedules'!$D$6:$D$122,"In effect",'Rent Schedules'!$E$6:$E$122,"&lt;="&amp;AD$6,'Rent Schedules'!$F$6:$F$122,"&gt;="&amp;AD$6),0)</f>
        <v>15240</v>
      </c>
      <c r="AE113" s="95">
        <f>IF(AE110=0,'Rent Roll'!$G$14*SUMIFS('Rent Schedules'!$I$6:$I$122,'Rent Schedules'!$B$6:$B$122,$C113,'Rent Schedules'!$D$6:$D$122,"In effect",'Rent Schedules'!$E$6:$E$122,"&lt;="&amp;AE$6,'Rent Schedules'!$F$6:$F$122,"&gt;="&amp;AE$6),0)</f>
        <v>15240</v>
      </c>
      <c r="AF113" s="95">
        <f>IF(AF110=0,'Rent Roll'!$G$14*SUMIFS('Rent Schedules'!$I$6:$I$122,'Rent Schedules'!$B$6:$B$122,$C113,'Rent Schedules'!$D$6:$D$122,"In effect",'Rent Schedules'!$E$6:$E$122,"&lt;="&amp;AF$6,'Rent Schedules'!$F$6:$F$122,"&gt;="&amp;AF$6),0)</f>
        <v>15240</v>
      </c>
      <c r="AG113" s="95">
        <f>IF(AG110=0,'Rent Roll'!$G$14*SUMIFS('Rent Schedules'!$I$6:$I$122,'Rent Schedules'!$B$6:$B$122,$C113,'Rent Schedules'!$D$6:$D$122,"In effect",'Rent Schedules'!$E$6:$E$122,"&lt;="&amp;AG$6,'Rent Schedules'!$F$6:$F$122,"&gt;="&amp;AG$6),0)</f>
        <v>15240</v>
      </c>
      <c r="AH113" s="95">
        <f>IF(AH110=0,'Rent Roll'!$G$14*SUMIFS('Rent Schedules'!$I$6:$I$122,'Rent Schedules'!$B$6:$B$122,$C113,'Rent Schedules'!$D$6:$D$122,"In effect",'Rent Schedules'!$E$6:$E$122,"&lt;="&amp;AH$6,'Rent Schedules'!$F$6:$F$122,"&gt;="&amp;AH$6),0)</f>
        <v>15240</v>
      </c>
      <c r="AI113" s="95">
        <f>IF(AI110=0,'Rent Roll'!$G$14*SUMIFS('Rent Schedules'!$I$6:$I$122,'Rent Schedules'!$B$6:$B$122,$C113,'Rent Schedules'!$D$6:$D$122,"In effect",'Rent Schedules'!$E$6:$E$122,"&lt;="&amp;AI$6,'Rent Schedules'!$F$6:$F$122,"&gt;="&amp;AI$6),0)</f>
        <v>15780</v>
      </c>
      <c r="AJ113" s="95">
        <f>IF(AJ110=0,'Rent Roll'!$G$14*SUMIFS('Rent Schedules'!$I$6:$I$122,'Rent Schedules'!$B$6:$B$122,$C113,'Rent Schedules'!$D$6:$D$122,"In effect",'Rent Schedules'!$E$6:$E$122,"&lt;="&amp;AJ$6,'Rent Schedules'!$F$6:$F$122,"&gt;="&amp;AJ$6),0)</f>
        <v>15780</v>
      </c>
      <c r="AK113" s="95">
        <f>IF(AK110=0,'Rent Roll'!$G$14*SUMIFS('Rent Schedules'!$I$6:$I$122,'Rent Schedules'!$B$6:$B$122,$C113,'Rent Schedules'!$D$6:$D$122,"In effect",'Rent Schedules'!$E$6:$E$122,"&lt;="&amp;AK$6,'Rent Schedules'!$F$6:$F$122,"&gt;="&amp;AK$6),0)</f>
        <v>15780</v>
      </c>
      <c r="AL113" s="95">
        <f>IF(AL110=0,'Rent Roll'!$G$14*SUMIFS('Rent Schedules'!$I$6:$I$122,'Rent Schedules'!$B$6:$B$122,$C113,'Rent Schedules'!$D$6:$D$122,"In effect",'Rent Schedules'!$E$6:$E$122,"&lt;="&amp;AL$6,'Rent Schedules'!$F$6:$F$122,"&gt;="&amp;AL$6),0)</f>
        <v>15780</v>
      </c>
      <c r="AM113" s="95">
        <f>IF(AM110=0,'Rent Roll'!$G$14*SUMIFS('Rent Schedules'!$I$6:$I$122,'Rent Schedules'!$B$6:$B$122,$C113,'Rent Schedules'!$D$6:$D$122,"In effect",'Rent Schedules'!$E$6:$E$122,"&lt;="&amp;AM$6,'Rent Schedules'!$F$6:$F$122,"&gt;="&amp;AM$6),0)</f>
        <v>15780</v>
      </c>
      <c r="AN113" s="95">
        <f>IF(AN110=0,'Rent Roll'!$G$14*SUMIFS('Rent Schedules'!$I$6:$I$122,'Rent Schedules'!$B$6:$B$122,$C113,'Rent Schedules'!$D$6:$D$122,"In effect",'Rent Schedules'!$E$6:$E$122,"&lt;="&amp;AN$6,'Rent Schedules'!$F$6:$F$122,"&gt;="&amp;AN$6),0)</f>
        <v>15780</v>
      </c>
      <c r="AO113" s="95">
        <f>IF(AO110=0,'Rent Roll'!$G$14*SUMIFS('Rent Schedules'!$I$6:$I$122,'Rent Schedules'!$B$6:$B$122,$C113,'Rent Schedules'!$D$6:$D$122,"In effect",'Rent Schedules'!$E$6:$E$122,"&lt;="&amp;AO$6,'Rent Schedules'!$F$6:$F$122,"&gt;="&amp;AO$6),0)</f>
        <v>15780</v>
      </c>
      <c r="AP113" s="95">
        <f>IF(AP110=0,'Rent Roll'!$G$14*SUMIFS('Rent Schedules'!$I$6:$I$122,'Rent Schedules'!$B$6:$B$122,$C113,'Rent Schedules'!$D$6:$D$122,"In effect",'Rent Schedules'!$E$6:$E$122,"&lt;="&amp;AP$6,'Rent Schedules'!$F$6:$F$122,"&gt;="&amp;AP$6),0)</f>
        <v>15780</v>
      </c>
      <c r="AQ113" s="95">
        <f>IF(AQ110=0,'Rent Roll'!$G$14*SUMIFS('Rent Schedules'!$I$6:$I$122,'Rent Schedules'!$B$6:$B$122,$C113,'Rent Schedules'!$D$6:$D$122,"In effect",'Rent Schedules'!$E$6:$E$122,"&lt;="&amp;AQ$6,'Rent Schedules'!$F$6:$F$122,"&gt;="&amp;AQ$6),0)</f>
        <v>15780</v>
      </c>
      <c r="AR113" s="95">
        <f>IF(AR110=0,'Rent Roll'!$G$14*SUMIFS('Rent Schedules'!$I$6:$I$122,'Rent Schedules'!$B$6:$B$122,$C113,'Rent Schedules'!$D$6:$D$122,"In effect",'Rent Schedules'!$E$6:$E$122,"&lt;="&amp;AR$6,'Rent Schedules'!$F$6:$F$122,"&gt;="&amp;AR$6),0)</f>
        <v>15780</v>
      </c>
      <c r="AS113" s="95">
        <f>IF(AS110=0,'Rent Roll'!$G$14*SUMIFS('Rent Schedules'!$I$6:$I$122,'Rent Schedules'!$B$6:$B$122,$C113,'Rent Schedules'!$D$6:$D$122,"In effect",'Rent Schedules'!$E$6:$E$122,"&lt;="&amp;AS$6,'Rent Schedules'!$F$6:$F$122,"&gt;="&amp;AS$6),0)</f>
        <v>15780</v>
      </c>
      <c r="AT113" s="95">
        <f>IF(AT110=0,'Rent Roll'!$G$14*SUMIFS('Rent Schedules'!$I$6:$I$122,'Rent Schedules'!$B$6:$B$122,$C113,'Rent Schedules'!$D$6:$D$122,"In effect",'Rent Schedules'!$E$6:$E$122,"&lt;="&amp;AT$6,'Rent Schedules'!$F$6:$F$122,"&gt;="&amp;AT$6),0)</f>
        <v>15780</v>
      </c>
      <c r="AU113" s="95">
        <f>IF(AU110=0,'Rent Roll'!$G$14*SUMIFS('Rent Schedules'!$I$6:$I$122,'Rent Schedules'!$B$6:$B$122,$C113,'Rent Schedules'!$D$6:$D$122,"In effect",'Rent Schedules'!$E$6:$E$122,"&lt;="&amp;AU$6,'Rent Schedules'!$F$6:$F$122,"&gt;="&amp;AU$6),0)</f>
        <v>0</v>
      </c>
      <c r="AV113" s="95">
        <f>IF(AV110=0,'Rent Roll'!$G$14*SUMIFS('Rent Schedules'!$I$6:$I$122,'Rent Schedules'!$B$6:$B$122,$C113,'Rent Schedules'!$D$6:$D$122,"In effect",'Rent Schedules'!$E$6:$E$122,"&lt;="&amp;AV$6,'Rent Schedules'!$F$6:$F$122,"&gt;="&amp;AV$6),0)</f>
        <v>0</v>
      </c>
      <c r="AW113" s="95">
        <f>IF(AW110=0,'Rent Roll'!$G$14*SUMIFS('Rent Schedules'!$I$6:$I$122,'Rent Schedules'!$B$6:$B$122,$C113,'Rent Schedules'!$D$6:$D$122,"In effect",'Rent Schedules'!$E$6:$E$122,"&lt;="&amp;AW$6,'Rent Schedules'!$F$6:$F$122,"&gt;="&amp;AW$6),0)</f>
        <v>0</v>
      </c>
      <c r="AX113" s="95">
        <f>IF(AX110=0,'Rent Roll'!$G$14*SUMIFS('Rent Schedules'!$I$6:$I$122,'Rent Schedules'!$B$6:$B$122,$C113,'Rent Schedules'!$D$6:$D$122,"In effect",'Rent Schedules'!$E$6:$E$122,"&lt;="&amp;AX$6,'Rent Schedules'!$F$6:$F$122,"&gt;="&amp;AX$6),0)</f>
        <v>0</v>
      </c>
      <c r="AY113" s="95">
        <f>IF(AY110=0,'Rent Roll'!$G$14*SUMIFS('Rent Schedules'!$I$6:$I$122,'Rent Schedules'!$B$6:$B$122,$C113,'Rent Schedules'!$D$6:$D$122,"In effect",'Rent Schedules'!$E$6:$E$122,"&lt;="&amp;AY$6,'Rent Schedules'!$F$6:$F$122,"&gt;="&amp;AY$6),0)</f>
        <v>0</v>
      </c>
      <c r="AZ113" s="95">
        <f>IF(AZ110=0,'Rent Roll'!$G$14*SUMIFS('Rent Schedules'!$I$6:$I$122,'Rent Schedules'!$B$6:$B$122,$C113,'Rent Schedules'!$D$6:$D$122,"In effect",'Rent Schedules'!$E$6:$E$122,"&lt;="&amp;AZ$6,'Rent Schedules'!$F$6:$F$122,"&gt;="&amp;AZ$6),0)</f>
        <v>0</v>
      </c>
      <c r="BA113" s="95">
        <f>IF(BA110=0,'Rent Roll'!$G$14*SUMIFS('Rent Schedules'!$I$6:$I$122,'Rent Schedules'!$B$6:$B$122,$C113,'Rent Schedules'!$D$6:$D$122,"In effect",'Rent Schedules'!$E$6:$E$122,"&lt;="&amp;BA$6,'Rent Schedules'!$F$6:$F$122,"&gt;="&amp;BA$6),0)</f>
        <v>0</v>
      </c>
      <c r="BB113" s="95">
        <f>IF(BB110=0,'Rent Roll'!$G$14*SUMIFS('Rent Schedules'!$I$6:$I$122,'Rent Schedules'!$B$6:$B$122,$C113,'Rent Schedules'!$D$6:$D$122,"In effect",'Rent Schedules'!$E$6:$E$122,"&lt;="&amp;BB$6,'Rent Schedules'!$F$6:$F$122,"&gt;="&amp;BB$6),0)</f>
        <v>0</v>
      </c>
      <c r="BC113" s="95">
        <f>IF(BC110=0,'Rent Roll'!$G$14*SUMIFS('Rent Schedules'!$I$6:$I$122,'Rent Schedules'!$B$6:$B$122,$C113,'Rent Schedules'!$D$6:$D$122,"In effect",'Rent Schedules'!$E$6:$E$122,"&lt;="&amp;BC$6,'Rent Schedules'!$F$6:$F$122,"&gt;="&amp;BC$6),0)</f>
        <v>0</v>
      </c>
      <c r="BD113" s="95">
        <f>IF(BD110=0,'Rent Roll'!$G$14*SUMIFS('Rent Schedules'!$I$6:$I$122,'Rent Schedules'!$B$6:$B$122,$C113,'Rent Schedules'!$D$6:$D$122,"In effect",'Rent Schedules'!$E$6:$E$122,"&lt;="&amp;BD$6,'Rent Schedules'!$F$6:$F$122,"&gt;="&amp;BD$6),0)</f>
        <v>0</v>
      </c>
      <c r="BE113" s="95">
        <f>IF(BE110=0,'Rent Roll'!$G$14*SUMIFS('Rent Schedules'!$I$6:$I$122,'Rent Schedules'!$B$6:$B$122,$C113,'Rent Schedules'!$D$6:$D$122,"In effect",'Rent Schedules'!$E$6:$E$122,"&lt;="&amp;BE$6,'Rent Schedules'!$F$6:$F$122,"&gt;="&amp;BE$6),0)</f>
        <v>0</v>
      </c>
      <c r="BF113" s="95">
        <f>IF(BF110=0,'Rent Roll'!$G$14*SUMIFS('Rent Schedules'!$I$6:$I$122,'Rent Schedules'!$B$6:$B$122,$C113,'Rent Schedules'!$D$6:$D$122,"In effect",'Rent Schedules'!$E$6:$E$122,"&lt;="&amp;BF$6,'Rent Schedules'!$F$6:$F$122,"&gt;="&amp;BF$6),0)</f>
        <v>0</v>
      </c>
      <c r="BG113" s="95">
        <f>IF(BG110=0,'Rent Roll'!$G$14*SUMIFS('Rent Schedules'!$I$6:$I$122,'Rent Schedules'!$B$6:$B$122,$C113,'Rent Schedules'!$D$6:$D$122,"In effect",'Rent Schedules'!$E$6:$E$122,"&lt;="&amp;BG$6,'Rent Schedules'!$F$6:$F$122,"&gt;="&amp;BG$6),0)</f>
        <v>0</v>
      </c>
      <c r="BH113" s="95">
        <f>IF(BH110=0,'Rent Roll'!$G$14*SUMIFS('Rent Schedules'!$I$6:$I$122,'Rent Schedules'!$B$6:$B$122,$C113,'Rent Schedules'!$D$6:$D$122,"In effect",'Rent Schedules'!$E$6:$E$122,"&lt;="&amp;BH$6,'Rent Schedules'!$F$6:$F$122,"&gt;="&amp;BH$6),0)</f>
        <v>0</v>
      </c>
      <c r="BI113" s="95">
        <f>IF(BI110=0,'Rent Roll'!$G$14*SUMIFS('Rent Schedules'!$I$6:$I$122,'Rent Schedules'!$B$6:$B$122,$C113,'Rent Schedules'!$D$6:$D$122,"In effect",'Rent Schedules'!$E$6:$E$122,"&lt;="&amp;BI$6,'Rent Schedules'!$F$6:$F$122,"&gt;="&amp;BI$6),0)</f>
        <v>0</v>
      </c>
      <c r="BJ113" s="95">
        <f>IF(BJ110=0,'Rent Roll'!$G$14*SUMIFS('Rent Schedules'!$I$6:$I$122,'Rent Schedules'!$B$6:$B$122,$C113,'Rent Schedules'!$D$6:$D$122,"In effect",'Rent Schedules'!$E$6:$E$122,"&lt;="&amp;BJ$6,'Rent Schedules'!$F$6:$F$122,"&gt;="&amp;BJ$6),0)</f>
        <v>0</v>
      </c>
      <c r="BK113" s="95">
        <f>IF(BK110=0,'Rent Roll'!$G$14*SUMIFS('Rent Schedules'!$I$6:$I$122,'Rent Schedules'!$B$6:$B$122,$C113,'Rent Schedules'!$D$6:$D$122,"In effect",'Rent Schedules'!$E$6:$E$122,"&lt;="&amp;BK$6,'Rent Schedules'!$F$6:$F$122,"&gt;="&amp;BK$6),0)</f>
        <v>0</v>
      </c>
      <c r="BL113" s="95">
        <f>IF(BL110=0,'Rent Roll'!$G$14*SUMIFS('Rent Schedules'!$I$6:$I$122,'Rent Schedules'!$B$6:$B$122,$C113,'Rent Schedules'!$D$6:$D$122,"In effect",'Rent Schedules'!$E$6:$E$122,"&lt;="&amp;BL$6,'Rent Schedules'!$F$6:$F$122,"&gt;="&amp;BL$6),0)</f>
        <v>0</v>
      </c>
      <c r="BM113" s="95">
        <f>IF(BM110=0,'Rent Roll'!$G$14*SUMIFS('Rent Schedules'!$I$6:$I$122,'Rent Schedules'!$B$6:$B$122,$C113,'Rent Schedules'!$D$6:$D$122,"In effect",'Rent Schedules'!$E$6:$E$122,"&lt;="&amp;BM$6,'Rent Schedules'!$F$6:$F$122,"&gt;="&amp;BM$6),0)</f>
        <v>0</v>
      </c>
      <c r="BN113" s="95">
        <f>IF(BN110=0,'Rent Roll'!$G$14*SUMIFS('Rent Schedules'!$I$6:$I$122,'Rent Schedules'!$B$6:$B$122,$C113,'Rent Schedules'!$D$6:$D$122,"In effect",'Rent Schedules'!$E$6:$E$122,"&lt;="&amp;BN$6,'Rent Schedules'!$F$6:$F$122,"&gt;="&amp;BN$6),0)</f>
        <v>0</v>
      </c>
      <c r="BO113" s="95">
        <f>IF(BO110=0,'Rent Roll'!$G$14*SUMIFS('Rent Schedules'!$I$6:$I$122,'Rent Schedules'!$B$6:$B$122,$C113,'Rent Schedules'!$D$6:$D$122,"In effect",'Rent Schedules'!$E$6:$E$122,"&lt;="&amp;BO$6,'Rent Schedules'!$F$6:$F$122,"&gt;="&amp;BO$6),0)</f>
        <v>0</v>
      </c>
      <c r="BP113" s="95">
        <f>IF(BP110=0,'Rent Roll'!$G$14*SUMIFS('Rent Schedules'!$I$6:$I$122,'Rent Schedules'!$B$6:$B$122,$C113,'Rent Schedules'!$D$6:$D$122,"In effect",'Rent Schedules'!$E$6:$E$122,"&lt;="&amp;BP$6,'Rent Schedules'!$F$6:$F$122,"&gt;="&amp;BP$6),0)</f>
        <v>0</v>
      </c>
      <c r="BQ113" s="95">
        <f>IF(BQ110=0,'Rent Roll'!$G$14*SUMIFS('Rent Schedules'!$I$6:$I$122,'Rent Schedules'!$B$6:$B$122,$C113,'Rent Schedules'!$D$6:$D$122,"In effect",'Rent Schedules'!$E$6:$E$122,"&lt;="&amp;BQ$6,'Rent Schedules'!$F$6:$F$122,"&gt;="&amp;BQ$6),0)</f>
        <v>0</v>
      </c>
      <c r="BR113" s="95">
        <f>IF(BR110=0,'Rent Roll'!$G$14*SUMIFS('Rent Schedules'!$I$6:$I$122,'Rent Schedules'!$B$6:$B$122,$C113,'Rent Schedules'!$D$6:$D$122,"In effect",'Rent Schedules'!$E$6:$E$122,"&lt;="&amp;BR$6,'Rent Schedules'!$F$6:$F$122,"&gt;="&amp;BR$6),0)</f>
        <v>0</v>
      </c>
      <c r="BS113" s="95">
        <f>IF(BS110=0,'Rent Roll'!$G$14*SUMIFS('Rent Schedules'!$I$6:$I$122,'Rent Schedules'!$B$6:$B$122,$C113,'Rent Schedules'!$D$6:$D$122,"In effect",'Rent Schedules'!$E$6:$E$122,"&lt;="&amp;BS$6,'Rent Schedules'!$F$6:$F$122,"&gt;="&amp;BS$6),0)</f>
        <v>0</v>
      </c>
      <c r="BT113" s="95">
        <f>IF(BT110=0,'Rent Roll'!$G$14*SUMIFS('Rent Schedules'!$I$6:$I$122,'Rent Schedules'!$B$6:$B$122,$C113,'Rent Schedules'!$D$6:$D$122,"In effect",'Rent Schedules'!$E$6:$E$122,"&lt;="&amp;BT$6,'Rent Schedules'!$F$6:$F$122,"&gt;="&amp;BT$6),0)</f>
        <v>0</v>
      </c>
      <c r="BU113" s="95">
        <f>IF(BU110=0,'Rent Roll'!$G$14*SUMIFS('Rent Schedules'!$I$6:$I$122,'Rent Schedules'!$B$6:$B$122,$C113,'Rent Schedules'!$D$6:$D$122,"In effect",'Rent Schedules'!$E$6:$E$122,"&lt;="&amp;BU$6,'Rent Schedules'!$F$6:$F$122,"&gt;="&amp;BU$6),0)</f>
        <v>0</v>
      </c>
      <c r="BV113" s="95">
        <f>IF(BV110=0,'Rent Roll'!$G$14*SUMIFS('Rent Schedules'!$I$6:$I$122,'Rent Schedules'!$B$6:$B$122,$C113,'Rent Schedules'!$D$6:$D$122,"In effect",'Rent Schedules'!$E$6:$E$122,"&lt;="&amp;BV$6,'Rent Schedules'!$F$6:$F$122,"&gt;="&amp;BV$6),0)</f>
        <v>0</v>
      </c>
      <c r="BW113" s="95">
        <f>IF(BW110=0,'Rent Roll'!$G$14*SUMIFS('Rent Schedules'!$I$6:$I$122,'Rent Schedules'!$B$6:$B$122,$C113,'Rent Schedules'!$D$6:$D$122,"In effect",'Rent Schedules'!$E$6:$E$122,"&lt;="&amp;BW$6,'Rent Schedules'!$F$6:$F$122,"&gt;="&amp;BW$6),0)</f>
        <v>0</v>
      </c>
      <c r="BX113" s="95">
        <f>IF(BX110=0,'Rent Roll'!$G$14*SUMIFS('Rent Schedules'!$I$6:$I$122,'Rent Schedules'!$B$6:$B$122,$C113,'Rent Schedules'!$D$6:$D$122,"In effect",'Rent Schedules'!$E$6:$E$122,"&lt;="&amp;BX$6,'Rent Schedules'!$F$6:$F$122,"&gt;="&amp;BX$6),0)</f>
        <v>0</v>
      </c>
      <c r="BY113" s="95">
        <f>IF(BY110=0,'Rent Roll'!$G$14*SUMIFS('Rent Schedules'!$I$6:$I$122,'Rent Schedules'!$B$6:$B$122,$C113,'Rent Schedules'!$D$6:$D$122,"In effect",'Rent Schedules'!$E$6:$E$122,"&lt;="&amp;BY$6,'Rent Schedules'!$F$6:$F$122,"&gt;="&amp;BY$6),0)</f>
        <v>0</v>
      </c>
      <c r="BZ113" s="95">
        <f>IF(BZ110=0,'Rent Roll'!$G$14*SUMIFS('Rent Schedules'!$I$6:$I$122,'Rent Schedules'!$B$6:$B$122,$C113,'Rent Schedules'!$D$6:$D$122,"In effect",'Rent Schedules'!$E$6:$E$122,"&lt;="&amp;BZ$6,'Rent Schedules'!$F$6:$F$122,"&gt;="&amp;BZ$6),0)</f>
        <v>0</v>
      </c>
      <c r="CA113" s="95">
        <f>IF(CA110=0,'Rent Roll'!$G$14*SUMIFS('Rent Schedules'!$I$6:$I$122,'Rent Schedules'!$B$6:$B$122,$C113,'Rent Schedules'!$D$6:$D$122,"In effect",'Rent Schedules'!$E$6:$E$122,"&lt;="&amp;CA$6,'Rent Schedules'!$F$6:$F$122,"&gt;="&amp;CA$6),0)</f>
        <v>0</v>
      </c>
      <c r="CB113" s="95">
        <f>IF(CB110=0,'Rent Roll'!$G$14*SUMIFS('Rent Schedules'!$I$6:$I$122,'Rent Schedules'!$B$6:$B$122,$C113,'Rent Schedules'!$D$6:$D$122,"In effect",'Rent Schedules'!$E$6:$E$122,"&lt;="&amp;CB$6,'Rent Schedules'!$F$6:$F$122,"&gt;="&amp;CB$6),0)</f>
        <v>0</v>
      </c>
      <c r="CC113" s="95">
        <f>IF(CC110=0,'Rent Roll'!$G$14*SUMIFS('Rent Schedules'!$I$6:$I$122,'Rent Schedules'!$B$6:$B$122,$C113,'Rent Schedules'!$D$6:$D$122,"In effect",'Rent Schedules'!$E$6:$E$122,"&lt;="&amp;CC$6,'Rent Schedules'!$F$6:$F$122,"&gt;="&amp;CC$6),0)</f>
        <v>0</v>
      </c>
      <c r="CD113" s="95">
        <f>IF(CD110=0,'Rent Roll'!$G$14*SUMIFS('Rent Schedules'!$I$6:$I$122,'Rent Schedules'!$B$6:$B$122,$C113,'Rent Schedules'!$D$6:$D$122,"In effect",'Rent Schedules'!$E$6:$E$122,"&lt;="&amp;CD$6,'Rent Schedules'!$F$6:$F$122,"&gt;="&amp;CD$6),0)</f>
        <v>0</v>
      </c>
      <c r="CE113" s="95">
        <f>IF(CE110=0,'Rent Roll'!$G$14*SUMIFS('Rent Schedules'!$I$6:$I$122,'Rent Schedules'!$B$6:$B$122,$C113,'Rent Schedules'!$D$6:$D$122,"In effect",'Rent Schedules'!$E$6:$E$122,"&lt;="&amp;CE$6,'Rent Schedules'!$F$6:$F$122,"&gt;="&amp;CE$6),0)</f>
        <v>0</v>
      </c>
      <c r="CF113" s="95">
        <f>IF(CF110=0,'Rent Roll'!$G$14*SUMIFS('Rent Schedules'!$I$6:$I$122,'Rent Schedules'!$B$6:$B$122,$C113,'Rent Schedules'!$D$6:$D$122,"In effect",'Rent Schedules'!$E$6:$E$122,"&lt;="&amp;CF$6,'Rent Schedules'!$F$6:$F$122,"&gt;="&amp;CF$6),0)</f>
        <v>0</v>
      </c>
      <c r="CG113" s="95">
        <f>IF(CG110=0,'Rent Roll'!$G$14*SUMIFS('Rent Schedules'!$I$6:$I$122,'Rent Schedules'!$B$6:$B$122,$C113,'Rent Schedules'!$D$6:$D$122,"In effect",'Rent Schedules'!$E$6:$E$122,"&lt;="&amp;CG$6,'Rent Schedules'!$F$6:$F$122,"&gt;="&amp;CG$6),0)</f>
        <v>0</v>
      </c>
      <c r="CH113" s="95">
        <f>IF(CH110=0,'Rent Roll'!$G$14*SUMIFS('Rent Schedules'!$I$6:$I$122,'Rent Schedules'!$B$6:$B$122,$C113,'Rent Schedules'!$D$6:$D$122,"In effect",'Rent Schedules'!$E$6:$E$122,"&lt;="&amp;CH$6,'Rent Schedules'!$F$6:$F$122,"&gt;="&amp;CH$6),0)</f>
        <v>0</v>
      </c>
      <c r="CI113" s="95">
        <f>IF(CI110=0,'Rent Roll'!$G$14*SUMIFS('Rent Schedules'!$I$6:$I$122,'Rent Schedules'!$B$6:$B$122,$C113,'Rent Schedules'!$D$6:$D$122,"In effect",'Rent Schedules'!$E$6:$E$122,"&lt;="&amp;CI$6,'Rent Schedules'!$F$6:$F$122,"&gt;="&amp;CI$6),0)</f>
        <v>0</v>
      </c>
      <c r="CJ113" s="95">
        <f>IF(CJ110=0,'Rent Roll'!$G$14*SUMIFS('Rent Schedules'!$I$6:$I$122,'Rent Schedules'!$B$6:$B$122,$C113,'Rent Schedules'!$D$6:$D$122,"In effect",'Rent Schedules'!$E$6:$E$122,"&lt;="&amp;CJ$6,'Rent Schedules'!$F$6:$F$122,"&gt;="&amp;CJ$6),0)</f>
        <v>0</v>
      </c>
      <c r="CK113" s="95">
        <f>IF(CK110=0,'Rent Roll'!$G$14*SUMIFS('Rent Schedules'!$I$6:$I$122,'Rent Schedules'!$B$6:$B$122,$C113,'Rent Schedules'!$D$6:$D$122,"In effect",'Rent Schedules'!$E$6:$E$122,"&lt;="&amp;CK$6,'Rent Schedules'!$F$6:$F$122,"&gt;="&amp;CK$6),0)</f>
        <v>0</v>
      </c>
      <c r="CL113" s="95">
        <f>IF(CL110=0,'Rent Roll'!$G$14*SUMIFS('Rent Schedules'!$I$6:$I$122,'Rent Schedules'!$B$6:$B$122,$C113,'Rent Schedules'!$D$6:$D$122,"In effect",'Rent Schedules'!$E$6:$E$122,"&lt;="&amp;CL$6,'Rent Schedules'!$F$6:$F$122,"&gt;="&amp;CL$6),0)</f>
        <v>0</v>
      </c>
      <c r="CM113" s="95">
        <f>IF(CM110=0,'Rent Roll'!$G$14*SUMIFS('Rent Schedules'!$I$6:$I$122,'Rent Schedules'!$B$6:$B$122,$C113,'Rent Schedules'!$D$6:$D$122,"In effect",'Rent Schedules'!$E$6:$E$122,"&lt;="&amp;CM$6,'Rent Schedules'!$F$6:$F$122,"&gt;="&amp;CM$6),0)</f>
        <v>0</v>
      </c>
      <c r="CN113" s="95">
        <f>IF(CN110=0,'Rent Roll'!$G$14*SUMIFS('Rent Schedules'!$I$6:$I$122,'Rent Schedules'!$B$6:$B$122,$C113,'Rent Schedules'!$D$6:$D$122,"In effect",'Rent Schedules'!$E$6:$E$122,"&lt;="&amp;CN$6,'Rent Schedules'!$F$6:$F$122,"&gt;="&amp;CN$6),0)</f>
        <v>0</v>
      </c>
      <c r="CO113" s="95">
        <f>IF(CO110=0,'Rent Roll'!$G$14*SUMIFS('Rent Schedules'!$I$6:$I$122,'Rent Schedules'!$B$6:$B$122,$C113,'Rent Schedules'!$D$6:$D$122,"In effect",'Rent Schedules'!$E$6:$E$122,"&lt;="&amp;CO$6,'Rent Schedules'!$F$6:$F$122,"&gt;="&amp;CO$6),0)</f>
        <v>0</v>
      </c>
      <c r="CP113" s="95">
        <f>IF(CP110=0,'Rent Roll'!$G$14*SUMIFS('Rent Schedules'!$I$6:$I$122,'Rent Schedules'!$B$6:$B$122,$C113,'Rent Schedules'!$D$6:$D$122,"In effect",'Rent Schedules'!$E$6:$E$122,"&lt;="&amp;CP$6,'Rent Schedules'!$F$6:$F$122,"&gt;="&amp;CP$6),0)</f>
        <v>0</v>
      </c>
      <c r="CQ113" s="95">
        <f>IF(CQ110=0,'Rent Roll'!$G$14*SUMIFS('Rent Schedules'!$I$6:$I$122,'Rent Schedules'!$B$6:$B$122,$C113,'Rent Schedules'!$D$6:$D$122,"In effect",'Rent Schedules'!$E$6:$E$122,"&lt;="&amp;CQ$6,'Rent Schedules'!$F$6:$F$122,"&gt;="&amp;CQ$6),0)</f>
        <v>0</v>
      </c>
      <c r="CR113" s="95">
        <f>IF(CR110=0,'Rent Roll'!$G$14*SUMIFS('Rent Schedules'!$I$6:$I$122,'Rent Schedules'!$B$6:$B$122,$C113,'Rent Schedules'!$D$6:$D$122,"In effect",'Rent Schedules'!$E$6:$E$122,"&lt;="&amp;CR$6,'Rent Schedules'!$F$6:$F$122,"&gt;="&amp;CR$6),0)</f>
        <v>0</v>
      </c>
      <c r="CS113" s="95">
        <f>IF(CS110=0,'Rent Roll'!$G$14*SUMIFS('Rent Schedules'!$I$6:$I$122,'Rent Schedules'!$B$6:$B$122,$C113,'Rent Schedules'!$D$6:$D$122,"In effect",'Rent Schedules'!$E$6:$E$122,"&lt;="&amp;CS$6,'Rent Schedules'!$F$6:$F$122,"&gt;="&amp;CS$6),0)</f>
        <v>0</v>
      </c>
      <c r="CT113" s="95">
        <f>IF(CT110=0,'Rent Roll'!$G$14*SUMIFS('Rent Schedules'!$I$6:$I$122,'Rent Schedules'!$B$6:$B$122,$C113,'Rent Schedules'!$D$6:$D$122,"In effect",'Rent Schedules'!$E$6:$E$122,"&lt;="&amp;CT$6,'Rent Schedules'!$F$6:$F$122,"&gt;="&amp;CT$6),0)</f>
        <v>0</v>
      </c>
      <c r="CU113" s="95">
        <f>IF(CU110=0,'Rent Roll'!$G$14*SUMIFS('Rent Schedules'!$I$6:$I$122,'Rent Schedules'!$B$6:$B$122,$C113,'Rent Schedules'!$D$6:$D$122,"In effect",'Rent Schedules'!$E$6:$E$122,"&lt;="&amp;CU$6,'Rent Schedules'!$F$6:$F$122,"&gt;="&amp;CU$6),0)</f>
        <v>0</v>
      </c>
      <c r="CV113" s="95">
        <f>IF(CV110=0,'Rent Roll'!$G$14*SUMIFS('Rent Schedules'!$I$6:$I$122,'Rent Schedules'!$B$6:$B$122,$C113,'Rent Schedules'!$D$6:$D$122,"In effect",'Rent Schedules'!$E$6:$E$122,"&lt;="&amp;CV$6,'Rent Schedules'!$F$6:$F$122,"&gt;="&amp;CV$6),0)</f>
        <v>0</v>
      </c>
      <c r="CW113" s="95">
        <f>IF(CW110=0,'Rent Roll'!$G$14*SUMIFS('Rent Schedules'!$I$6:$I$122,'Rent Schedules'!$B$6:$B$122,$C113,'Rent Schedules'!$D$6:$D$122,"In effect",'Rent Schedules'!$E$6:$E$122,"&lt;="&amp;CW$6,'Rent Schedules'!$F$6:$F$122,"&gt;="&amp;CW$6),0)</f>
        <v>0</v>
      </c>
      <c r="CX113" s="95">
        <f>IF(CX110=0,'Rent Roll'!$G$14*SUMIFS('Rent Schedules'!$I$6:$I$122,'Rent Schedules'!$B$6:$B$122,$C113,'Rent Schedules'!$D$6:$D$122,"In effect",'Rent Schedules'!$E$6:$E$122,"&lt;="&amp;CX$6,'Rent Schedules'!$F$6:$F$122,"&gt;="&amp;CX$6),0)</f>
        <v>0</v>
      </c>
      <c r="CY113" s="95">
        <f>IF(CY110=0,'Rent Roll'!$G$14*SUMIFS('Rent Schedules'!$I$6:$I$122,'Rent Schedules'!$B$6:$B$122,$C113,'Rent Schedules'!$D$6:$D$122,"In effect",'Rent Schedules'!$E$6:$E$122,"&lt;="&amp;CY$6,'Rent Schedules'!$F$6:$F$122,"&gt;="&amp;CY$6),0)</f>
        <v>0</v>
      </c>
      <c r="CZ113" s="95">
        <f>IF(CZ110=0,'Rent Roll'!$G$14*SUMIFS('Rent Schedules'!$I$6:$I$122,'Rent Schedules'!$B$6:$B$122,$C113,'Rent Schedules'!$D$6:$D$122,"In effect",'Rent Schedules'!$E$6:$E$122,"&lt;="&amp;CZ$6,'Rent Schedules'!$F$6:$F$122,"&gt;="&amp;CZ$6),0)</f>
        <v>0</v>
      </c>
      <c r="DA113" s="95">
        <f>IF(DA110=0,'Rent Roll'!$G$14*SUMIFS('Rent Schedules'!$I$6:$I$122,'Rent Schedules'!$B$6:$B$122,$C113,'Rent Schedules'!$D$6:$D$122,"In effect",'Rent Schedules'!$E$6:$E$122,"&lt;="&amp;DA$6,'Rent Schedules'!$F$6:$F$122,"&gt;="&amp;DA$6),0)</f>
        <v>0</v>
      </c>
      <c r="DB113" s="95">
        <f>IF(DB110=0,'Rent Roll'!$G$14*SUMIFS('Rent Schedules'!$I$6:$I$122,'Rent Schedules'!$B$6:$B$122,$C113,'Rent Schedules'!$D$6:$D$122,"In effect",'Rent Schedules'!$E$6:$E$122,"&lt;="&amp;DB$6,'Rent Schedules'!$F$6:$F$122,"&gt;="&amp;DB$6),0)</f>
        <v>0</v>
      </c>
      <c r="DC113" s="95">
        <f>IF(DC110=0,'Rent Roll'!$G$14*SUMIFS('Rent Schedules'!$I$6:$I$122,'Rent Schedules'!$B$6:$B$122,$C113,'Rent Schedules'!$D$6:$D$122,"In effect",'Rent Schedules'!$E$6:$E$122,"&lt;="&amp;DC$6,'Rent Schedules'!$F$6:$F$122,"&gt;="&amp;DC$6),0)</f>
        <v>0</v>
      </c>
      <c r="DD113" s="95">
        <f>IF(DD110=0,'Rent Roll'!$G$14*SUMIFS('Rent Schedules'!$I$6:$I$122,'Rent Schedules'!$B$6:$B$122,$C113,'Rent Schedules'!$D$6:$D$122,"In effect",'Rent Schedules'!$E$6:$E$122,"&lt;="&amp;DD$6,'Rent Schedules'!$F$6:$F$122,"&gt;="&amp;DD$6),0)</f>
        <v>0</v>
      </c>
      <c r="DE113" s="95">
        <f>IF(DE110=0,'Rent Roll'!$G$14*SUMIFS('Rent Schedules'!$I$6:$I$122,'Rent Schedules'!$B$6:$B$122,$C113,'Rent Schedules'!$D$6:$D$122,"In effect",'Rent Schedules'!$E$6:$E$122,"&lt;="&amp;DE$6,'Rent Schedules'!$F$6:$F$122,"&gt;="&amp;DE$6),0)</f>
        <v>0</v>
      </c>
      <c r="DF113" s="95">
        <f>IF(DF110=0,'Rent Roll'!$G$14*SUMIFS('Rent Schedules'!$I$6:$I$122,'Rent Schedules'!$B$6:$B$122,$C113,'Rent Schedules'!$D$6:$D$122,"In effect",'Rent Schedules'!$E$6:$E$122,"&lt;="&amp;DF$6,'Rent Schedules'!$F$6:$F$122,"&gt;="&amp;DF$6),0)</f>
        <v>0</v>
      </c>
      <c r="DG113" s="95">
        <f>IF(DG110=0,'Rent Roll'!$G$14*SUMIFS('Rent Schedules'!$I$6:$I$122,'Rent Schedules'!$B$6:$B$122,$C113,'Rent Schedules'!$D$6:$D$122,"In effect",'Rent Schedules'!$E$6:$E$122,"&lt;="&amp;DG$6,'Rent Schedules'!$F$6:$F$122,"&gt;="&amp;DG$6),0)</f>
        <v>0</v>
      </c>
      <c r="DH113" s="95">
        <f>IF(DH110=0,'Rent Roll'!$G$14*SUMIFS('Rent Schedules'!$I$6:$I$122,'Rent Schedules'!$B$6:$B$122,$C113,'Rent Schedules'!$D$6:$D$122,"In effect",'Rent Schedules'!$E$6:$E$122,"&lt;="&amp;DH$6,'Rent Schedules'!$F$6:$F$122,"&gt;="&amp;DH$6),0)</f>
        <v>0</v>
      </c>
      <c r="DI113" s="95">
        <f>IF(DI110=0,'Rent Roll'!$G$14*SUMIFS('Rent Schedules'!$I$6:$I$122,'Rent Schedules'!$B$6:$B$122,$C113,'Rent Schedules'!$D$6:$D$122,"In effect",'Rent Schedules'!$E$6:$E$122,"&lt;="&amp;DI$6,'Rent Schedules'!$F$6:$F$122,"&gt;="&amp;DI$6),0)</f>
        <v>0</v>
      </c>
      <c r="DJ113" s="95">
        <f>IF(DJ110=0,'Rent Roll'!$G$14*SUMIFS('Rent Schedules'!$I$6:$I$122,'Rent Schedules'!$B$6:$B$122,$C113,'Rent Schedules'!$D$6:$D$122,"In effect",'Rent Schedules'!$E$6:$E$122,"&lt;="&amp;DJ$6,'Rent Schedules'!$F$6:$F$122,"&gt;="&amp;DJ$6),0)</f>
        <v>0</v>
      </c>
      <c r="DK113" s="95">
        <f>IF(DK110=0,'Rent Roll'!$G$14*SUMIFS('Rent Schedules'!$I$6:$I$122,'Rent Schedules'!$B$6:$B$122,$C113,'Rent Schedules'!$D$6:$D$122,"In effect",'Rent Schedules'!$E$6:$E$122,"&lt;="&amp;DK$6,'Rent Schedules'!$F$6:$F$122,"&gt;="&amp;DK$6),0)</f>
        <v>0</v>
      </c>
      <c r="DL113" s="95">
        <f>IF(DL110=0,'Rent Roll'!$G$14*SUMIFS('Rent Schedules'!$I$6:$I$122,'Rent Schedules'!$B$6:$B$122,$C113,'Rent Schedules'!$D$6:$D$122,"In effect",'Rent Schedules'!$E$6:$E$122,"&lt;="&amp;DL$6,'Rent Schedules'!$F$6:$F$122,"&gt;="&amp;DL$6),0)</f>
        <v>0</v>
      </c>
      <c r="DM113" s="95">
        <f>IF(DM110=0,'Rent Roll'!$G$14*SUMIFS('Rent Schedules'!$I$6:$I$122,'Rent Schedules'!$B$6:$B$122,$C113,'Rent Schedules'!$D$6:$D$122,"In effect",'Rent Schedules'!$E$6:$E$122,"&lt;="&amp;DM$6,'Rent Schedules'!$F$6:$F$122,"&gt;="&amp;DM$6),0)</f>
        <v>0</v>
      </c>
      <c r="DN113" s="95">
        <f>IF(DN110=0,'Rent Roll'!$G$14*SUMIFS('Rent Schedules'!$I$6:$I$122,'Rent Schedules'!$B$6:$B$122,$C113,'Rent Schedules'!$D$6:$D$122,"In effect",'Rent Schedules'!$E$6:$E$122,"&lt;="&amp;DN$6,'Rent Schedules'!$F$6:$F$122,"&gt;="&amp;DN$6),0)</f>
        <v>0</v>
      </c>
      <c r="DO113" s="95">
        <f>IF(DO110=0,'Rent Roll'!$G$14*SUMIFS('Rent Schedules'!$I$6:$I$122,'Rent Schedules'!$B$6:$B$122,$C113,'Rent Schedules'!$D$6:$D$122,"In effect",'Rent Schedules'!$E$6:$E$122,"&lt;="&amp;DO$6,'Rent Schedules'!$F$6:$F$122,"&gt;="&amp;DO$6),0)</f>
        <v>0</v>
      </c>
      <c r="DP113" s="95">
        <f>IF(DP110=0,'Rent Roll'!$G$14*SUMIFS('Rent Schedules'!$I$6:$I$122,'Rent Schedules'!$B$6:$B$122,$C113,'Rent Schedules'!$D$6:$D$122,"In effect",'Rent Schedules'!$E$6:$E$122,"&lt;="&amp;DP$6,'Rent Schedules'!$F$6:$F$122,"&gt;="&amp;DP$6),0)</f>
        <v>0</v>
      </c>
      <c r="DQ113" s="95">
        <f>IF(DQ110=0,'Rent Roll'!$G$14*SUMIFS('Rent Schedules'!$I$6:$I$122,'Rent Schedules'!$B$6:$B$122,$C113,'Rent Schedules'!$D$6:$D$122,"In effect",'Rent Schedules'!$E$6:$E$122,"&lt;="&amp;DQ$6,'Rent Schedules'!$F$6:$F$122,"&gt;="&amp;DQ$6),0)</f>
        <v>0</v>
      </c>
      <c r="DR113" s="95">
        <f>IF(DR110=0,'Rent Roll'!$G$14*SUMIFS('Rent Schedules'!$I$6:$I$122,'Rent Schedules'!$B$6:$B$122,$C113,'Rent Schedules'!$D$6:$D$122,"In effect",'Rent Schedules'!$E$6:$E$122,"&lt;="&amp;DR$6,'Rent Schedules'!$F$6:$F$122,"&gt;="&amp;DR$6),0)</f>
        <v>0</v>
      </c>
      <c r="DS113" s="95">
        <f>IF(DS110=0,'Rent Roll'!$G$14*SUMIFS('Rent Schedules'!$I$6:$I$122,'Rent Schedules'!$B$6:$B$122,$C113,'Rent Schedules'!$D$6:$D$122,"In effect",'Rent Schedules'!$E$6:$E$122,"&lt;="&amp;DS$6,'Rent Schedules'!$F$6:$F$122,"&gt;="&amp;DS$6),0)</f>
        <v>0</v>
      </c>
      <c r="DT113" s="95">
        <f>IF(DT110=0,'Rent Roll'!$G$14*SUMIFS('Rent Schedules'!$I$6:$I$122,'Rent Schedules'!$B$6:$B$122,$C113,'Rent Schedules'!$D$6:$D$122,"In effect",'Rent Schedules'!$E$6:$E$122,"&lt;="&amp;DT$6,'Rent Schedules'!$F$6:$F$122,"&gt;="&amp;DT$6),0)</f>
        <v>0</v>
      </c>
      <c r="DU113" s="95">
        <f>IF(DU110=0,'Rent Roll'!$G$14*SUMIFS('Rent Schedules'!$I$6:$I$122,'Rent Schedules'!$B$6:$B$122,$C113,'Rent Schedules'!$D$6:$D$122,"In effect",'Rent Schedules'!$E$6:$E$122,"&lt;="&amp;DU$6,'Rent Schedules'!$F$6:$F$122,"&gt;="&amp;DU$6),0)</f>
        <v>0</v>
      </c>
      <c r="DV113" s="95">
        <f>IF(DV110=0,'Rent Roll'!$G$14*SUMIFS('Rent Schedules'!$I$6:$I$122,'Rent Schedules'!$B$6:$B$122,$C113,'Rent Schedules'!$D$6:$D$122,"In effect",'Rent Schedules'!$E$6:$E$122,"&lt;="&amp;DV$6,'Rent Schedules'!$F$6:$F$122,"&gt;="&amp;DV$6),0)</f>
        <v>0</v>
      </c>
      <c r="DW113" s="95">
        <f>IF(DW110=0,'Rent Roll'!$G$14*SUMIFS('Rent Schedules'!$I$6:$I$122,'Rent Schedules'!$B$6:$B$122,$C113,'Rent Schedules'!$D$6:$D$122,"In effect",'Rent Schedules'!$E$6:$E$122,"&lt;="&amp;DW$6,'Rent Schedules'!$F$6:$F$122,"&gt;="&amp;DW$6),0)</f>
        <v>0</v>
      </c>
      <c r="DX113" s="95">
        <f>IF(DX110=0,'Rent Roll'!$G$14*SUMIFS('Rent Schedules'!$I$6:$I$122,'Rent Schedules'!$B$6:$B$122,$C113,'Rent Schedules'!$D$6:$D$122,"In effect",'Rent Schedules'!$E$6:$E$122,"&lt;="&amp;DX$6,'Rent Schedules'!$F$6:$F$122,"&gt;="&amp;DX$6),0)</f>
        <v>0</v>
      </c>
      <c r="DY113" s="95">
        <f>IF(DY110=0,'Rent Roll'!$G$14*SUMIFS('Rent Schedules'!$I$6:$I$122,'Rent Schedules'!$B$6:$B$122,$C113,'Rent Schedules'!$D$6:$D$122,"In effect",'Rent Schedules'!$E$6:$E$122,"&lt;="&amp;DY$6,'Rent Schedules'!$F$6:$F$122,"&gt;="&amp;DY$6),0)</f>
        <v>0</v>
      </c>
      <c r="DZ113" s="95">
        <f>IF(DZ110=0,'Rent Roll'!$G$14*SUMIFS('Rent Schedules'!$I$6:$I$122,'Rent Schedules'!$B$6:$B$122,$C113,'Rent Schedules'!$D$6:$D$122,"In effect",'Rent Schedules'!$E$6:$E$122,"&lt;="&amp;DZ$6,'Rent Schedules'!$F$6:$F$122,"&gt;="&amp;DZ$6),0)</f>
        <v>0</v>
      </c>
      <c r="EA113" s="95">
        <f>IF(EA110=0,'Rent Roll'!$G$14*SUMIFS('Rent Schedules'!$I$6:$I$122,'Rent Schedules'!$B$6:$B$122,$C113,'Rent Schedules'!$D$6:$D$122,"In effect",'Rent Schedules'!$E$6:$E$122,"&lt;="&amp;EA$6,'Rent Schedules'!$F$6:$F$122,"&gt;="&amp;EA$6),0)</f>
        <v>0</v>
      </c>
      <c r="EB113" s="95">
        <f>IF(EB110=0,'Rent Roll'!$G$14*SUMIFS('Rent Schedules'!$I$6:$I$122,'Rent Schedules'!$B$6:$B$122,$C113,'Rent Schedules'!$D$6:$D$122,"In effect",'Rent Schedules'!$E$6:$E$122,"&lt;="&amp;EB$6,'Rent Schedules'!$F$6:$F$122,"&gt;="&amp;EB$6),0)</f>
        <v>0</v>
      </c>
      <c r="EC113" s="95">
        <f>IF(EC110=0,'Rent Roll'!$G$14*SUMIFS('Rent Schedules'!$I$6:$I$122,'Rent Schedules'!$B$6:$B$122,$C113,'Rent Schedules'!$D$6:$D$122,"In effect",'Rent Schedules'!$E$6:$E$122,"&lt;="&amp;EC$6,'Rent Schedules'!$F$6:$F$122,"&gt;="&amp;EC$6),0)</f>
        <v>0</v>
      </c>
      <c r="ED113" s="95">
        <f>IF(ED110=0,'Rent Roll'!$G$14*SUMIFS('Rent Schedules'!$I$6:$I$122,'Rent Schedules'!$B$6:$B$122,$C113,'Rent Schedules'!$D$6:$D$122,"In effect",'Rent Schedules'!$E$6:$E$122,"&lt;="&amp;ED$6,'Rent Schedules'!$F$6:$F$122,"&gt;="&amp;ED$6),0)</f>
        <v>0</v>
      </c>
      <c r="EE113" s="95">
        <f>IF(EE110=0,'Rent Roll'!$G$14*SUMIFS('Rent Schedules'!$I$6:$I$122,'Rent Schedules'!$B$6:$B$122,$C113,'Rent Schedules'!$D$6:$D$122,"In effect",'Rent Schedules'!$E$6:$E$122,"&lt;="&amp;EE$6,'Rent Schedules'!$F$6:$F$122,"&gt;="&amp;EE$6),0)</f>
        <v>0</v>
      </c>
      <c r="EF113" s="95">
        <f>IF(EF110=0,'Rent Roll'!$G$14*SUMIFS('Rent Schedules'!$I$6:$I$122,'Rent Schedules'!$B$6:$B$122,$C113,'Rent Schedules'!$D$6:$D$122,"In effect",'Rent Schedules'!$E$6:$E$122,"&lt;="&amp;EF$6,'Rent Schedules'!$F$6:$F$122,"&gt;="&amp;EF$6),0)</f>
        <v>0</v>
      </c>
      <c r="EG113" s="95">
        <f>IF(EG110=0,'Rent Roll'!$G$14*SUMIFS('Rent Schedules'!$I$6:$I$122,'Rent Schedules'!$B$6:$B$122,$C113,'Rent Schedules'!$D$6:$D$122,"In effect",'Rent Schedules'!$E$6:$E$122,"&lt;="&amp;EG$6,'Rent Schedules'!$F$6:$F$122,"&gt;="&amp;EG$6),0)</f>
        <v>0</v>
      </c>
      <c r="EH113" s="95">
        <f>IF(EH110=0,'Rent Roll'!$G$14*SUMIFS('Rent Schedules'!$I$6:$I$122,'Rent Schedules'!$B$6:$B$122,$C113,'Rent Schedules'!$D$6:$D$122,"In effect",'Rent Schedules'!$E$6:$E$122,"&lt;="&amp;EH$6,'Rent Schedules'!$F$6:$F$122,"&gt;="&amp;EH$6),0)</f>
        <v>0</v>
      </c>
      <c r="EI113" s="95">
        <f>IF(EI110=0,'Rent Roll'!$G$14*SUMIFS('Rent Schedules'!$I$6:$I$122,'Rent Schedules'!$B$6:$B$122,$C113,'Rent Schedules'!$D$6:$D$122,"In effect",'Rent Schedules'!$E$6:$E$122,"&lt;="&amp;EI$6,'Rent Schedules'!$F$6:$F$122,"&gt;="&amp;EI$6),0)</f>
        <v>0</v>
      </c>
    </row>
    <row r="114">
      <c r="B114" t="s" s="23">
        <v>394</v>
      </c>
      <c r="C114" t="s" s="118">
        <v>21</v>
      </c>
      <c r="D114" t="s" s="118">
        <v>431</v>
      </c>
      <c r="H114" s="95">
        <f>'Rent Roll'!$G$14*'Rent Roll'!$E$14*H112/12</f>
        <v>0</v>
      </c>
      <c r="I114" s="95">
        <f>'Rent Roll'!$G$14*'Rent Roll'!$E$14*I112/12</f>
        <v>0</v>
      </c>
      <c r="J114" s="95">
        <f>'Rent Roll'!$G$14*'Rent Roll'!$E$14*J112/12</f>
        <v>0</v>
      </c>
      <c r="K114" s="95">
        <f>'Rent Roll'!$G$14*'Rent Roll'!$E$14*K112/12</f>
        <v>0</v>
      </c>
      <c r="L114" s="95">
        <f>'Rent Roll'!$G$14*'Rent Roll'!$E$14*L112/12</f>
        <v>0</v>
      </c>
      <c r="M114" s="95">
        <f>'Rent Roll'!$G$14*'Rent Roll'!$E$14*M112/12</f>
        <v>0</v>
      </c>
      <c r="N114" s="95">
        <f>'Rent Roll'!$G$14*'Rent Roll'!$E$14*N112/12</f>
        <v>0</v>
      </c>
      <c r="O114" s="95">
        <f>'Rent Roll'!$G$14*'Rent Roll'!$E$14*O112/12</f>
        <v>0</v>
      </c>
      <c r="P114" s="95">
        <f>'Rent Roll'!$G$14*'Rent Roll'!$E$14*P112/12</f>
        <v>0</v>
      </c>
      <c r="Q114" s="95">
        <f>'Rent Roll'!$G$14*'Rent Roll'!$E$14*Q112/12</f>
        <v>0</v>
      </c>
      <c r="R114" s="95">
        <f>'Rent Roll'!$G$14*'Rent Roll'!$E$14*R112/12</f>
        <v>0</v>
      </c>
      <c r="S114" s="95">
        <f>'Rent Roll'!$G$14*'Rent Roll'!$E$14*S112/12</f>
        <v>0</v>
      </c>
      <c r="T114" s="95">
        <f>'Rent Roll'!$G$14*'Rent Roll'!$E$14*T112/12</f>
        <v>0</v>
      </c>
      <c r="U114" s="95">
        <f>'Rent Roll'!$G$14*'Rent Roll'!$E$14*U112/12</f>
        <v>0</v>
      </c>
      <c r="V114" s="95">
        <f>'Rent Roll'!$G$14*'Rent Roll'!$E$14*V112/12</f>
        <v>0</v>
      </c>
      <c r="W114" s="95">
        <f>'Rent Roll'!$G$14*'Rent Roll'!$E$14*W112/12</f>
        <v>0</v>
      </c>
      <c r="X114" s="95">
        <f>'Rent Roll'!$G$14*'Rent Roll'!$E$14*X112/12</f>
        <v>0</v>
      </c>
      <c r="Y114" s="95">
        <f>'Rent Roll'!$G$14*'Rent Roll'!$E$14*Y112/12</f>
        <v>0</v>
      </c>
      <c r="Z114" s="95">
        <f>'Rent Roll'!$G$14*'Rent Roll'!$E$14*Z112/12</f>
        <v>0</v>
      </c>
      <c r="AA114" s="95">
        <f>'Rent Roll'!$G$14*'Rent Roll'!$E$14*AA112/12</f>
        <v>0</v>
      </c>
      <c r="AB114" s="95">
        <f>'Rent Roll'!$G$14*'Rent Roll'!$E$14*AB112/12</f>
        <v>0</v>
      </c>
      <c r="AC114" s="95">
        <f>'Rent Roll'!$G$14*'Rent Roll'!$E$14*AC112/12</f>
        <v>0</v>
      </c>
      <c r="AD114" s="95">
        <f>'Rent Roll'!$G$14*'Rent Roll'!$E$14*AD112/12</f>
        <v>0</v>
      </c>
      <c r="AE114" s="95">
        <f>'Rent Roll'!$G$14*'Rent Roll'!$E$14*AE112/12</f>
        <v>0</v>
      </c>
      <c r="AF114" s="95">
        <f>'Rent Roll'!$G$14*'Rent Roll'!$E$14*AF112/12</f>
        <v>0</v>
      </c>
      <c r="AG114" s="95">
        <f>'Rent Roll'!$G$14*'Rent Roll'!$E$14*AG112/12</f>
        <v>0</v>
      </c>
      <c r="AH114" s="95">
        <f>'Rent Roll'!$G$14*'Rent Roll'!$E$14*AH112/12</f>
        <v>0</v>
      </c>
      <c r="AI114" s="95">
        <f>'Rent Roll'!$G$14*'Rent Roll'!$E$14*AI112/12</f>
        <v>0</v>
      </c>
      <c r="AJ114" s="95">
        <f>'Rent Roll'!$G$14*'Rent Roll'!$E$14*AJ112/12</f>
        <v>0</v>
      </c>
      <c r="AK114" s="95">
        <f>'Rent Roll'!$G$14*'Rent Roll'!$E$14*AK112/12</f>
        <v>0</v>
      </c>
      <c r="AL114" s="95">
        <f>'Rent Roll'!$G$14*'Rent Roll'!$E$14*AL112/12</f>
        <v>0</v>
      </c>
      <c r="AM114" s="95">
        <f>'Rent Roll'!$G$14*'Rent Roll'!$E$14*AM112/12</f>
        <v>0</v>
      </c>
      <c r="AN114" s="95">
        <f>'Rent Roll'!$G$14*'Rent Roll'!$E$14*AN112/12</f>
        <v>0</v>
      </c>
      <c r="AO114" s="95">
        <f>'Rent Roll'!$G$14*'Rent Roll'!$E$14*AO112/12</f>
        <v>0</v>
      </c>
      <c r="AP114" s="95">
        <f>'Rent Roll'!$G$14*'Rent Roll'!$E$14*AP112/12</f>
        <v>0</v>
      </c>
      <c r="AQ114" s="95">
        <f>'Rent Roll'!$G$14*'Rent Roll'!$E$14*AQ112/12</f>
        <v>0</v>
      </c>
      <c r="AR114" s="95">
        <f>'Rent Roll'!$G$14*'Rent Roll'!$E$14*AR112/12</f>
        <v>0</v>
      </c>
      <c r="AS114" s="95">
        <f>'Rent Roll'!$G$14*'Rent Roll'!$E$14*AS112/12</f>
        <v>0</v>
      </c>
      <c r="AT114" s="95">
        <f>'Rent Roll'!$G$14*'Rent Roll'!$E$14*AT112/12</f>
        <v>0</v>
      </c>
      <c r="AU114" s="95">
        <f>'Rent Roll'!$G$14*'Rent Roll'!$E$14*AU112/12</f>
        <v>15289.982547499998</v>
      </c>
      <c r="AV114" s="95">
        <f>'Rent Roll'!$G$14*'Rent Roll'!$E$14*AV112/12</f>
        <v>15289.982547499998</v>
      </c>
      <c r="AW114" s="95">
        <f>'Rent Roll'!$G$14*'Rent Roll'!$E$14*AW112/12</f>
        <v>15289.982547499998</v>
      </c>
      <c r="AX114" s="95">
        <f>'Rent Roll'!$G$14*'Rent Roll'!$E$14*AX112/12</f>
        <v>15289.982547499998</v>
      </c>
      <c r="AY114" s="95">
        <f>'Rent Roll'!$G$14*'Rent Roll'!$E$14*AY112/12</f>
        <v>15289.982547499998</v>
      </c>
      <c r="AZ114" s="95">
        <f>'Rent Roll'!$G$14*'Rent Roll'!$E$14*AZ112/12</f>
        <v>15289.982547499998</v>
      </c>
      <c r="BA114" s="95">
        <f>'Rent Roll'!$G$14*'Rent Roll'!$E$14*BA112/12</f>
        <v>15289.982547499998</v>
      </c>
      <c r="BB114" s="95">
        <f>'Rent Roll'!$G$14*'Rent Roll'!$E$14*BB112/12</f>
        <v>15289.982547499998</v>
      </c>
      <c r="BC114" s="95">
        <f>'Rent Roll'!$G$14*'Rent Roll'!$E$14*BC112/12</f>
        <v>15289.982547499998</v>
      </c>
      <c r="BD114" s="95">
        <f>'Rent Roll'!$G$14*'Rent Roll'!$E$14*BD112/12</f>
        <v>15289.982547499998</v>
      </c>
      <c r="BE114" s="95">
        <f>'Rent Roll'!$G$14*'Rent Roll'!$E$14*BE112/12</f>
        <v>15289.982547499998</v>
      </c>
      <c r="BF114" s="95">
        <f>'Rent Roll'!$G$14*'Rent Roll'!$E$14*BF112/12</f>
        <v>15289.982547499998</v>
      </c>
      <c r="BG114" s="95">
        <f>'Rent Roll'!$G$14*'Rent Roll'!$E$14*BG112/12</f>
        <v>15289.982547499998</v>
      </c>
      <c r="BH114" s="95">
        <f>'Rent Roll'!$G$14*'Rent Roll'!$E$14*BH112/12</f>
        <v>15289.982547499998</v>
      </c>
      <c r="BI114" s="95">
        <f>'Rent Roll'!$G$14*'Rent Roll'!$E$14*BI112/12</f>
        <v>15825.131936662498</v>
      </c>
      <c r="BJ114" s="95">
        <f>'Rent Roll'!$G$14*'Rent Roll'!$E$14*BJ112/12</f>
        <v>15825.131936662498</v>
      </c>
      <c r="BK114" s="95">
        <f>'Rent Roll'!$G$14*'Rent Roll'!$E$14*BK112/12</f>
        <v>15825.131936662498</v>
      </c>
      <c r="BL114" s="95">
        <f>'Rent Roll'!$G$14*'Rent Roll'!$E$14*BL112/12</f>
        <v>15825.131936662498</v>
      </c>
      <c r="BM114" s="95">
        <f>'Rent Roll'!$G$14*'Rent Roll'!$E$14*BM112/12</f>
        <v>15825.131936662498</v>
      </c>
      <c r="BN114" s="95">
        <f>'Rent Roll'!$G$14*'Rent Roll'!$E$14*BN112/12</f>
        <v>15825.131936662498</v>
      </c>
      <c r="BO114" s="95">
        <f>'Rent Roll'!$G$14*'Rent Roll'!$E$14*BO112/12</f>
        <v>15825.131936662498</v>
      </c>
      <c r="BP114" s="95">
        <f>'Rent Roll'!$G$14*'Rent Roll'!$E$14*BP112/12</f>
        <v>15825.131936662498</v>
      </c>
      <c r="BQ114" s="95">
        <f>'Rent Roll'!$G$14*'Rent Roll'!$E$14*BQ112/12</f>
        <v>15825.131936662498</v>
      </c>
      <c r="BR114" s="95">
        <f>'Rent Roll'!$G$14*'Rent Roll'!$E$14*BR112/12</f>
        <v>15825.131936662498</v>
      </c>
      <c r="BS114" s="95">
        <f>'Rent Roll'!$G$14*'Rent Roll'!$E$14*BS112/12</f>
        <v>15825.131936662498</v>
      </c>
      <c r="BT114" s="95">
        <f>'Rent Roll'!$G$14*'Rent Roll'!$E$14*BT112/12</f>
        <v>15825.131936662498</v>
      </c>
      <c r="BU114" s="95">
        <f>'Rent Roll'!$G$14*'Rent Roll'!$E$14*BU112/12</f>
        <v>16379.011554445686</v>
      </c>
      <c r="BV114" s="95">
        <f>'Rent Roll'!$G$14*'Rent Roll'!$E$14*BV112/12</f>
        <v>16379.011554445686</v>
      </c>
      <c r="BW114" s="95">
        <f>'Rent Roll'!$G$14*'Rent Roll'!$E$14*BW112/12</f>
        <v>16379.011554445686</v>
      </c>
      <c r="BX114" s="95">
        <f>'Rent Roll'!$G$14*'Rent Roll'!$E$14*BX112/12</f>
        <v>16379.011554445686</v>
      </c>
      <c r="BY114" s="95">
        <f>'Rent Roll'!$G$14*'Rent Roll'!$E$14*BY112/12</f>
        <v>16379.011554445686</v>
      </c>
      <c r="BZ114" s="95">
        <f>'Rent Roll'!$G$14*'Rent Roll'!$E$14*BZ112/12</f>
        <v>16379.011554445686</v>
      </c>
      <c r="CA114" s="95">
        <f>'Rent Roll'!$G$14*'Rent Roll'!$E$14*CA112/12</f>
        <v>16379.011554445686</v>
      </c>
      <c r="CB114" s="95">
        <f>'Rent Roll'!$G$14*'Rent Roll'!$E$14*CB112/12</f>
        <v>16379.011554445686</v>
      </c>
      <c r="CC114" s="95">
        <f>'Rent Roll'!$G$14*'Rent Roll'!$E$14*CC112/12</f>
        <v>16379.011554445686</v>
      </c>
      <c r="CD114" s="95">
        <f>'Rent Roll'!$G$14*'Rent Roll'!$E$14*CD112/12</f>
        <v>16379.011554445686</v>
      </c>
      <c r="CE114" s="95">
        <f>'Rent Roll'!$G$14*'Rent Roll'!$E$14*CE112/12</f>
        <v>16379.011554445686</v>
      </c>
      <c r="CF114" s="95">
        <f>'Rent Roll'!$G$14*'Rent Roll'!$E$14*CF112/12</f>
        <v>16379.011554445686</v>
      </c>
      <c r="CG114" s="95">
        <f>'Rent Roll'!$G$14*'Rent Roll'!$E$14*CG112/12</f>
        <v>16952.276958851282</v>
      </c>
      <c r="CH114" s="95">
        <f>'Rent Roll'!$G$14*'Rent Roll'!$E$14*CH112/12</f>
        <v>16952.276958851282</v>
      </c>
      <c r="CI114" s="95">
        <f>'Rent Roll'!$G$14*'Rent Roll'!$E$14*CI112/12</f>
        <v>16952.276958851282</v>
      </c>
      <c r="CJ114" s="95">
        <f>'Rent Roll'!$G$14*'Rent Roll'!$E$14*CJ112/12</f>
        <v>16952.276958851282</v>
      </c>
      <c r="CK114" s="95">
        <f>'Rent Roll'!$G$14*'Rent Roll'!$E$14*CK112/12</f>
        <v>16952.276958851282</v>
      </c>
      <c r="CL114" s="95">
        <f>'Rent Roll'!$G$14*'Rent Roll'!$E$14*CL112/12</f>
        <v>16952.276958851282</v>
      </c>
      <c r="CM114" s="95">
        <f>'Rent Roll'!$G$14*'Rent Roll'!$E$14*CM112/12</f>
        <v>16952.276958851282</v>
      </c>
      <c r="CN114" s="95">
        <f>'Rent Roll'!$G$14*'Rent Roll'!$E$14*CN112/12</f>
        <v>16952.276958851282</v>
      </c>
      <c r="CO114" s="95">
        <f>'Rent Roll'!$G$14*'Rent Roll'!$E$14*CO112/12</f>
        <v>16952.276958851282</v>
      </c>
      <c r="CP114" s="95">
        <f>'Rent Roll'!$G$14*'Rent Roll'!$E$14*CP112/12</f>
        <v>16952.276958851282</v>
      </c>
      <c r="CQ114" s="95">
        <f>'Rent Roll'!$G$14*'Rent Roll'!$E$14*CQ112/12</f>
        <v>16952.276958851282</v>
      </c>
      <c r="CR114" s="95">
        <f>'Rent Roll'!$G$14*'Rent Roll'!$E$14*CR112/12</f>
        <v>16952.276958851282</v>
      </c>
      <c r="CS114" s="95">
        <f>'Rent Roll'!$G$14*'Rent Roll'!$E$14*CS112/12</f>
        <v>17545.606652411076</v>
      </c>
      <c r="CT114" s="95">
        <f>'Rent Roll'!$G$14*'Rent Roll'!$E$14*CT112/12</f>
        <v>17545.606652411076</v>
      </c>
      <c r="CU114" s="95">
        <f>'Rent Roll'!$G$14*'Rent Roll'!$E$14*CU112/12</f>
        <v>17545.606652411076</v>
      </c>
      <c r="CV114" s="95">
        <f>'Rent Roll'!$G$14*'Rent Roll'!$E$14*CV112/12</f>
        <v>17545.606652411076</v>
      </c>
      <c r="CW114" s="95">
        <f>'Rent Roll'!$G$14*'Rent Roll'!$E$14*CW112/12</f>
        <v>17545.606652411076</v>
      </c>
      <c r="CX114" s="95">
        <f>'Rent Roll'!$G$14*'Rent Roll'!$E$14*CX112/12</f>
        <v>17545.606652411076</v>
      </c>
      <c r="CY114" s="95">
        <f>'Rent Roll'!$G$14*'Rent Roll'!$E$14*CY112/12</f>
        <v>17545.606652411076</v>
      </c>
      <c r="CZ114" s="95">
        <f>'Rent Roll'!$G$14*'Rent Roll'!$E$14*CZ112/12</f>
        <v>17545.606652411076</v>
      </c>
      <c r="DA114" s="95">
        <f>'Rent Roll'!$G$14*'Rent Roll'!$E$14*DA112/12</f>
        <v>17545.606652411076</v>
      </c>
      <c r="DB114" s="95">
        <f>'Rent Roll'!$G$14*'Rent Roll'!$E$14*DB112/12</f>
        <v>17545.606652411076</v>
      </c>
      <c r="DC114" s="95">
        <f>'Rent Roll'!$G$14*'Rent Roll'!$E$14*DC112/12</f>
        <v>17545.606652411076</v>
      </c>
      <c r="DD114" s="95">
        <f>'Rent Roll'!$G$14*'Rent Roll'!$E$14*DD112/12</f>
        <v>17545.606652411076</v>
      </c>
      <c r="DE114" s="95">
        <f>'Rent Roll'!$G$14*'Rent Roll'!$E$14*DE112/12</f>
        <v>18368.166180120435</v>
      </c>
      <c r="DF114" s="95">
        <f>'Rent Roll'!$G$14*'Rent Roll'!$E$14*DF112/12</f>
        <v>18368.166180120435</v>
      </c>
      <c r="DG114" s="95">
        <f>'Rent Roll'!$G$14*'Rent Roll'!$E$14*DG112/12</f>
        <v>18368.166180120435</v>
      </c>
      <c r="DH114" s="95">
        <f>'Rent Roll'!$G$14*'Rent Roll'!$E$14*DH112/12</f>
        <v>18368.166180120435</v>
      </c>
      <c r="DI114" s="95">
        <f>'Rent Roll'!$G$14*'Rent Roll'!$E$14*DI112/12</f>
        <v>18368.166180120435</v>
      </c>
      <c r="DJ114" s="95">
        <f>'Rent Roll'!$G$14*'Rent Roll'!$E$14*DJ112/12</f>
        <v>18368.166180120435</v>
      </c>
      <c r="DK114" s="95">
        <f>'Rent Roll'!$G$14*'Rent Roll'!$E$14*DK112/12</f>
        <v>18368.166180120435</v>
      </c>
      <c r="DL114" s="95">
        <f>'Rent Roll'!$G$14*'Rent Roll'!$E$14*DL112/12</f>
        <v>18368.166180120435</v>
      </c>
      <c r="DM114" s="95">
        <f>'Rent Roll'!$G$14*'Rent Roll'!$E$14*DM112/12</f>
        <v>18368.166180120435</v>
      </c>
      <c r="DN114" s="95">
        <f>'Rent Roll'!$G$14*'Rent Roll'!$E$14*DN112/12</f>
        <v>18368.166180120435</v>
      </c>
      <c r="DO114" s="95">
        <f>'Rent Roll'!$G$14*'Rent Roll'!$E$14*DO112/12</f>
        <v>18368.166180120435</v>
      </c>
      <c r="DP114" s="95">
        <f>'Rent Roll'!$G$14*'Rent Roll'!$E$14*DP112/12</f>
        <v>18368.166180120435</v>
      </c>
      <c r="DQ114" s="95">
        <f>'Rent Roll'!$G$14*'Rent Roll'!$E$14*DQ112/12</f>
        <v>18368.166180120435</v>
      </c>
      <c r="DR114" s="95">
        <f>'Rent Roll'!$G$14*'Rent Roll'!$E$14*DR112/12</f>
        <v>18368.166180120435</v>
      </c>
      <c r="DS114" s="95">
        <f>'Rent Roll'!$G$14*'Rent Roll'!$E$14*DS112/12</f>
        <v>19011.05199642465</v>
      </c>
      <c r="DT114" s="95">
        <f>'Rent Roll'!$G$14*'Rent Roll'!$E$14*DT112/12</f>
        <v>19011.05199642465</v>
      </c>
      <c r="DU114" s="95">
        <f>'Rent Roll'!$G$14*'Rent Roll'!$E$14*DU112/12</f>
        <v>19011.05199642465</v>
      </c>
      <c r="DV114" s="95">
        <f>'Rent Roll'!$G$14*'Rent Roll'!$E$14*DV112/12</f>
        <v>19011.05199642465</v>
      </c>
      <c r="DW114" s="95">
        <f>'Rent Roll'!$G$14*'Rent Roll'!$E$14*DW112/12</f>
        <v>19011.05199642465</v>
      </c>
      <c r="DX114" s="95">
        <f>'Rent Roll'!$G$14*'Rent Roll'!$E$14*DX112/12</f>
        <v>19011.05199642465</v>
      </c>
      <c r="DY114" s="95">
        <f>'Rent Roll'!$G$14*'Rent Roll'!$E$14*DY112/12</f>
        <v>19011.05199642465</v>
      </c>
      <c r="DZ114" s="95">
        <f>'Rent Roll'!$G$14*'Rent Roll'!$E$14*DZ112/12</f>
        <v>19011.05199642465</v>
      </c>
      <c r="EA114" s="95">
        <f>'Rent Roll'!$G$14*'Rent Roll'!$E$14*EA112/12</f>
        <v>19011.05199642465</v>
      </c>
      <c r="EB114" s="95">
        <f>'Rent Roll'!$G$14*'Rent Roll'!$E$14*EB112/12</f>
        <v>19011.05199642465</v>
      </c>
      <c r="EC114" s="95">
        <f>'Rent Roll'!$G$14*'Rent Roll'!$E$14*EC112/12</f>
        <v>19011.05199642465</v>
      </c>
      <c r="ED114" s="95">
        <f>'Rent Roll'!$G$14*'Rent Roll'!$E$14*ED112/12</f>
        <v>19011.05199642465</v>
      </c>
      <c r="EE114" s="95">
        <f>'Rent Roll'!$G$14*'Rent Roll'!$E$14*EE112/12</f>
        <v>19676.438816299513</v>
      </c>
      <c r="EF114" s="95">
        <f>'Rent Roll'!$G$14*'Rent Roll'!$E$14*EF112/12</f>
        <v>19676.438816299513</v>
      </c>
      <c r="EG114" s="95">
        <f>'Rent Roll'!$G$14*'Rent Roll'!$E$14*EG112/12</f>
        <v>19676.438816299513</v>
      </c>
      <c r="EH114" s="95">
        <f>'Rent Roll'!$G$14*'Rent Roll'!$E$14*EH112/12</f>
        <v>19676.438816299513</v>
      </c>
      <c r="EI114" s="95">
        <f>'Rent Roll'!$G$14*'Rent Roll'!$E$14*EI112/12</f>
        <v>19676.438816299513</v>
      </c>
    </row>
    <row r="115">
      <c r="B115" t="s" s="23">
        <v>395</v>
      </c>
      <c r="C115" t="s" s="118">
        <v>21</v>
      </c>
      <c r="D115" t="s" s="118">
        <v>432</v>
      </c>
      <c r="H115" s="82">
        <f>IF(AND(H110&gt;=1,H110&lt;=3,H111&lt;0),-H114,0)</f>
        <v>0</v>
      </c>
      <c r="I115" s="82">
        <f>IF(AND(I110&gt;=1,I110&lt;=3,I111&lt;0),-I114,0)</f>
        <v>0</v>
      </c>
      <c r="J115" s="82">
        <f>IF(AND(J110&gt;=1,J110&lt;=3,J111&lt;0),-J114,0)</f>
        <v>0</v>
      </c>
      <c r="K115" s="82">
        <f>IF(AND(K110&gt;=1,K110&lt;=3,K111&lt;0),-K114,0)</f>
        <v>0</v>
      </c>
      <c r="L115" s="82">
        <f>IF(AND(L110&gt;=1,L110&lt;=3,L111&lt;0),-L114,0)</f>
        <v>0</v>
      </c>
      <c r="M115" s="82">
        <f>IF(AND(M110&gt;=1,M110&lt;=3,M111&lt;0),-M114,0)</f>
        <v>0</v>
      </c>
      <c r="N115" s="82">
        <f>IF(AND(N110&gt;=1,N110&lt;=3,N111&lt;0),-N114,0)</f>
        <v>0</v>
      </c>
      <c r="O115" s="82">
        <f>IF(AND(O110&gt;=1,O110&lt;=3,O111&lt;0),-O114,0)</f>
        <v>0</v>
      </c>
      <c r="P115" s="82">
        <f>IF(AND(P110&gt;=1,P110&lt;=3,P111&lt;0),-P114,0)</f>
        <v>0</v>
      </c>
      <c r="Q115" s="82">
        <f>IF(AND(Q110&gt;=1,Q110&lt;=3,Q111&lt;0),-Q114,0)</f>
        <v>0</v>
      </c>
      <c r="R115" s="82">
        <f>IF(AND(R110&gt;=1,R110&lt;=3,R111&lt;0),-R114,0)</f>
        <v>0</v>
      </c>
      <c r="S115" s="82">
        <f>IF(AND(S110&gt;=1,S110&lt;=3,S111&lt;0),-S114,0)</f>
        <v>0</v>
      </c>
      <c r="T115" s="82">
        <f>IF(AND(T110&gt;=1,T110&lt;=3,T111&lt;0),-T114,0)</f>
        <v>0</v>
      </c>
      <c r="U115" s="82">
        <f>IF(AND(U110&gt;=1,U110&lt;=3,U111&lt;0),-U114,0)</f>
        <v>0</v>
      </c>
      <c r="V115" s="82">
        <f>IF(AND(V110&gt;=1,V110&lt;=3,V111&lt;0),-V114,0)</f>
        <v>0</v>
      </c>
      <c r="W115" s="82">
        <f>IF(AND(W110&gt;=1,W110&lt;=3,W111&lt;0),-W114,0)</f>
        <v>0</v>
      </c>
      <c r="X115" s="82">
        <f>IF(AND(X110&gt;=1,X110&lt;=3,X111&lt;0),-X114,0)</f>
        <v>0</v>
      </c>
      <c r="Y115" s="82">
        <f>IF(AND(Y110&gt;=1,Y110&lt;=3,Y111&lt;0),-Y114,0)</f>
        <v>0</v>
      </c>
      <c r="Z115" s="82">
        <f>IF(AND(Z110&gt;=1,Z110&lt;=3,Z111&lt;0),-Z114,0)</f>
        <v>0</v>
      </c>
      <c r="AA115" s="82">
        <f>IF(AND(AA110&gt;=1,AA110&lt;=3,AA111&lt;0),-AA114,0)</f>
        <v>0</v>
      </c>
      <c r="AB115" s="82">
        <f>IF(AND(AB110&gt;=1,AB110&lt;=3,AB111&lt;0),-AB114,0)</f>
        <v>0</v>
      </c>
      <c r="AC115" s="82">
        <f>IF(AND(AC110&gt;=1,AC110&lt;=3,AC111&lt;0),-AC114,0)</f>
        <v>0</v>
      </c>
      <c r="AD115" s="82">
        <f>IF(AND(AD110&gt;=1,AD110&lt;=3,AD111&lt;0),-AD114,0)</f>
        <v>0</v>
      </c>
      <c r="AE115" s="82">
        <f>IF(AND(AE110&gt;=1,AE110&lt;=3,AE111&lt;0),-AE114,0)</f>
        <v>0</v>
      </c>
      <c r="AF115" s="82">
        <f>IF(AND(AF110&gt;=1,AF110&lt;=3,AF111&lt;0),-AF114,0)</f>
        <v>0</v>
      </c>
      <c r="AG115" s="82">
        <f>IF(AND(AG110&gt;=1,AG110&lt;=3,AG111&lt;0),-AG114,0)</f>
        <v>0</v>
      </c>
      <c r="AH115" s="82">
        <f>IF(AND(AH110&gt;=1,AH110&lt;=3,AH111&lt;0),-AH114,0)</f>
        <v>0</v>
      </c>
      <c r="AI115" s="82">
        <f>IF(AND(AI110&gt;=1,AI110&lt;=3,AI111&lt;0),-AI114,0)</f>
        <v>0</v>
      </c>
      <c r="AJ115" s="82">
        <f>IF(AND(AJ110&gt;=1,AJ110&lt;=3,AJ111&lt;0),-AJ114,0)</f>
        <v>0</v>
      </c>
      <c r="AK115" s="82">
        <f>IF(AND(AK110&gt;=1,AK110&lt;=3,AK111&lt;0),-AK114,0)</f>
        <v>0</v>
      </c>
      <c r="AL115" s="82">
        <f>IF(AND(AL110&gt;=1,AL110&lt;=3,AL111&lt;0),-AL114,0)</f>
        <v>0</v>
      </c>
      <c r="AM115" s="82">
        <f>IF(AND(AM110&gt;=1,AM110&lt;=3,AM111&lt;0),-AM114,0)</f>
        <v>0</v>
      </c>
      <c r="AN115" s="82">
        <f>IF(AND(AN110&gt;=1,AN110&lt;=3,AN111&lt;0),-AN114,0)</f>
        <v>0</v>
      </c>
      <c r="AO115" s="82">
        <f>IF(AND(AO110&gt;=1,AO110&lt;=3,AO111&lt;0),-AO114,0)</f>
        <v>0</v>
      </c>
      <c r="AP115" s="82">
        <f>IF(AND(AP110&gt;=1,AP110&lt;=3,AP111&lt;0),-AP114,0)</f>
        <v>0</v>
      </c>
      <c r="AQ115" s="82">
        <f>IF(AND(AQ110&gt;=1,AQ110&lt;=3,AQ111&lt;0),-AQ114,0)</f>
        <v>0</v>
      </c>
      <c r="AR115" s="82">
        <f>IF(AND(AR110&gt;=1,AR110&lt;=3,AR111&lt;0),-AR114,0)</f>
        <v>0</v>
      </c>
      <c r="AS115" s="82">
        <f>IF(AND(AS110&gt;=1,AS110&lt;=3,AS111&lt;0),-AS114,0)</f>
        <v>0</v>
      </c>
      <c r="AT115" s="82">
        <f>IF(AND(AT110&gt;=1,AT110&lt;=3,AT111&lt;0),-AT114,0)</f>
        <v>0</v>
      </c>
      <c r="AU115" s="82">
        <f>IF(AND(AU110&gt;=1,AU110&lt;=3,AU111&lt;0),-AU114,0)</f>
        <v>-15289.982547499998</v>
      </c>
      <c r="AV115" s="82">
        <f>IF(AND(AV110&gt;=1,AV110&lt;=3,AV111&lt;0),-AV114,0)</f>
        <v>-15289.982547499998</v>
      </c>
      <c r="AW115" s="82">
        <f>IF(AND(AW110&gt;=1,AW110&lt;=3,AW111&lt;0),-AW114,0)</f>
        <v>0</v>
      </c>
      <c r="AX115" s="82">
        <f>IF(AND(AX110&gt;=1,AX110&lt;=3,AX111&lt;0),-AX114,0)</f>
        <v>0</v>
      </c>
      <c r="AY115" s="82">
        <f>IF(AND(AY110&gt;=1,AY110&lt;=3,AY111&lt;0),-AY114,0)</f>
        <v>0</v>
      </c>
      <c r="AZ115" s="82">
        <f>IF(AND(AZ110&gt;=1,AZ110&lt;=3,AZ111&lt;0),-AZ114,0)</f>
        <v>0</v>
      </c>
      <c r="BA115" s="82">
        <f>IF(AND(BA110&gt;=1,BA110&lt;=3,BA111&lt;0),-BA114,0)</f>
        <v>0</v>
      </c>
      <c r="BB115" s="82">
        <f>IF(AND(BB110&gt;=1,BB110&lt;=3,BB111&lt;0),-BB114,0)</f>
        <v>0</v>
      </c>
      <c r="BC115" s="82">
        <f>IF(AND(BC110&gt;=1,BC110&lt;=3,BC111&lt;0),-BC114,0)</f>
        <v>0</v>
      </c>
      <c r="BD115" s="82">
        <f>IF(AND(BD110&gt;=1,BD110&lt;=3,BD111&lt;0),-BD114,0)</f>
        <v>0</v>
      </c>
      <c r="BE115" s="82">
        <f>IF(AND(BE110&gt;=1,BE110&lt;=3,BE111&lt;0),-BE114,0)</f>
        <v>0</v>
      </c>
      <c r="BF115" s="82">
        <f>IF(AND(BF110&gt;=1,BF110&lt;=3,BF111&lt;0),-BF114,0)</f>
        <v>0</v>
      </c>
      <c r="BG115" s="82">
        <f>IF(AND(BG110&gt;=1,BG110&lt;=3,BG111&lt;0),-BG114,0)</f>
        <v>0</v>
      </c>
      <c r="BH115" s="82">
        <f>IF(AND(BH110&gt;=1,BH110&lt;=3,BH111&lt;0),-BH114,0)</f>
        <v>0</v>
      </c>
      <c r="BI115" s="82">
        <f>IF(AND(BI110&gt;=1,BI110&lt;=3,BI111&lt;0),-BI114,0)</f>
        <v>0</v>
      </c>
      <c r="BJ115" s="82">
        <f>IF(AND(BJ110&gt;=1,BJ110&lt;=3,BJ111&lt;0),-BJ114,0)</f>
        <v>0</v>
      </c>
      <c r="BK115" s="82">
        <f>IF(AND(BK110&gt;=1,BK110&lt;=3,BK111&lt;0),-BK114,0)</f>
        <v>0</v>
      </c>
      <c r="BL115" s="82">
        <f>IF(AND(BL110&gt;=1,BL110&lt;=3,BL111&lt;0),-BL114,0)</f>
        <v>0</v>
      </c>
      <c r="BM115" s="82">
        <f>IF(AND(BM110&gt;=1,BM110&lt;=3,BM111&lt;0),-BM114,0)</f>
        <v>0</v>
      </c>
      <c r="BN115" s="82">
        <f>IF(AND(BN110&gt;=1,BN110&lt;=3,BN111&lt;0),-BN114,0)</f>
        <v>0</v>
      </c>
      <c r="BO115" s="82">
        <f>IF(AND(BO110&gt;=1,BO110&lt;=3,BO111&lt;0),-BO114,0)</f>
        <v>0</v>
      </c>
      <c r="BP115" s="82">
        <f>IF(AND(BP110&gt;=1,BP110&lt;=3,BP111&lt;0),-BP114,0)</f>
        <v>0</v>
      </c>
      <c r="BQ115" s="82">
        <f>IF(AND(BQ110&gt;=1,BQ110&lt;=3,BQ111&lt;0),-BQ114,0)</f>
        <v>0</v>
      </c>
      <c r="BR115" s="82">
        <f>IF(AND(BR110&gt;=1,BR110&lt;=3,BR111&lt;0),-BR114,0)</f>
        <v>0</v>
      </c>
      <c r="BS115" s="82">
        <f>IF(AND(BS110&gt;=1,BS110&lt;=3,BS111&lt;0),-BS114,0)</f>
        <v>0</v>
      </c>
      <c r="BT115" s="82">
        <f>IF(AND(BT110&gt;=1,BT110&lt;=3,BT111&lt;0),-BT114,0)</f>
        <v>0</v>
      </c>
      <c r="BU115" s="82">
        <f>IF(AND(BU110&gt;=1,BU110&lt;=3,BU111&lt;0),-BU114,0)</f>
        <v>0</v>
      </c>
      <c r="BV115" s="82">
        <f>IF(AND(BV110&gt;=1,BV110&lt;=3,BV111&lt;0),-BV114,0)</f>
        <v>0</v>
      </c>
      <c r="BW115" s="82">
        <f>IF(AND(BW110&gt;=1,BW110&lt;=3,BW111&lt;0),-BW114,0)</f>
        <v>0</v>
      </c>
      <c r="BX115" s="82">
        <f>IF(AND(BX110&gt;=1,BX110&lt;=3,BX111&lt;0),-BX114,0)</f>
        <v>0</v>
      </c>
      <c r="BY115" s="82">
        <f>IF(AND(BY110&gt;=1,BY110&lt;=3,BY111&lt;0),-BY114,0)</f>
        <v>0</v>
      </c>
      <c r="BZ115" s="82">
        <f>IF(AND(BZ110&gt;=1,BZ110&lt;=3,BZ111&lt;0),-BZ114,0)</f>
        <v>0</v>
      </c>
      <c r="CA115" s="82">
        <f>IF(AND(CA110&gt;=1,CA110&lt;=3,CA111&lt;0),-CA114,0)</f>
        <v>0</v>
      </c>
      <c r="CB115" s="82">
        <f>IF(AND(CB110&gt;=1,CB110&lt;=3,CB111&lt;0),-CB114,0)</f>
        <v>0</v>
      </c>
      <c r="CC115" s="82">
        <f>IF(AND(CC110&gt;=1,CC110&lt;=3,CC111&lt;0),-CC114,0)</f>
        <v>0</v>
      </c>
      <c r="CD115" s="82">
        <f>IF(AND(CD110&gt;=1,CD110&lt;=3,CD111&lt;0),-CD114,0)</f>
        <v>0</v>
      </c>
      <c r="CE115" s="82">
        <f>IF(AND(CE110&gt;=1,CE110&lt;=3,CE111&lt;0),-CE114,0)</f>
        <v>0</v>
      </c>
      <c r="CF115" s="82">
        <f>IF(AND(CF110&gt;=1,CF110&lt;=3,CF111&lt;0),-CF114,0)</f>
        <v>0</v>
      </c>
      <c r="CG115" s="82">
        <f>IF(AND(CG110&gt;=1,CG110&lt;=3,CG111&lt;0),-CG114,0)</f>
        <v>0</v>
      </c>
      <c r="CH115" s="82">
        <f>IF(AND(CH110&gt;=1,CH110&lt;=3,CH111&lt;0),-CH114,0)</f>
        <v>0</v>
      </c>
      <c r="CI115" s="82">
        <f>IF(AND(CI110&gt;=1,CI110&lt;=3,CI111&lt;0),-CI114,0)</f>
        <v>0</v>
      </c>
      <c r="CJ115" s="82">
        <f>IF(AND(CJ110&gt;=1,CJ110&lt;=3,CJ111&lt;0),-CJ114,0)</f>
        <v>0</v>
      </c>
      <c r="CK115" s="82">
        <f>IF(AND(CK110&gt;=1,CK110&lt;=3,CK111&lt;0),-CK114,0)</f>
        <v>0</v>
      </c>
      <c r="CL115" s="82">
        <f>IF(AND(CL110&gt;=1,CL110&lt;=3,CL111&lt;0),-CL114,0)</f>
        <v>0</v>
      </c>
      <c r="CM115" s="82">
        <f>IF(AND(CM110&gt;=1,CM110&lt;=3,CM111&lt;0),-CM114,0)</f>
        <v>0</v>
      </c>
      <c r="CN115" s="82">
        <f>IF(AND(CN110&gt;=1,CN110&lt;=3,CN111&lt;0),-CN114,0)</f>
        <v>0</v>
      </c>
      <c r="CO115" s="82">
        <f>IF(AND(CO110&gt;=1,CO110&lt;=3,CO111&lt;0),-CO114,0)</f>
        <v>0</v>
      </c>
      <c r="CP115" s="82">
        <f>IF(AND(CP110&gt;=1,CP110&lt;=3,CP111&lt;0),-CP114,0)</f>
        <v>0</v>
      </c>
      <c r="CQ115" s="82">
        <f>IF(AND(CQ110&gt;=1,CQ110&lt;=3,CQ111&lt;0),-CQ114,0)</f>
        <v>0</v>
      </c>
      <c r="CR115" s="82">
        <f>IF(AND(CR110&gt;=1,CR110&lt;=3,CR111&lt;0),-CR114,0)</f>
        <v>0</v>
      </c>
      <c r="CS115" s="82">
        <f>IF(AND(CS110&gt;=1,CS110&lt;=3,CS111&lt;0),-CS114,0)</f>
        <v>0</v>
      </c>
      <c r="CT115" s="82">
        <f>IF(AND(CT110&gt;=1,CT110&lt;=3,CT111&lt;0),-CT114,0)</f>
        <v>0</v>
      </c>
      <c r="CU115" s="82">
        <f>IF(AND(CU110&gt;=1,CU110&lt;=3,CU111&lt;0),-CU114,0)</f>
        <v>0</v>
      </c>
      <c r="CV115" s="82">
        <f>IF(AND(CV110&gt;=1,CV110&lt;=3,CV111&lt;0),-CV114,0)</f>
        <v>0</v>
      </c>
      <c r="CW115" s="82">
        <f>IF(AND(CW110&gt;=1,CW110&lt;=3,CW111&lt;0),-CW114,0)</f>
        <v>0</v>
      </c>
      <c r="CX115" s="82">
        <f>IF(AND(CX110&gt;=1,CX110&lt;=3,CX111&lt;0),-CX114,0)</f>
        <v>0</v>
      </c>
      <c r="CY115" s="82">
        <f>IF(AND(CY110&gt;=1,CY110&lt;=3,CY111&lt;0),-CY114,0)</f>
        <v>0</v>
      </c>
      <c r="CZ115" s="82">
        <f>IF(AND(CZ110&gt;=1,CZ110&lt;=3,CZ111&lt;0),-CZ114,0)</f>
        <v>0</v>
      </c>
      <c r="DA115" s="82">
        <f>IF(AND(DA110&gt;=1,DA110&lt;=3,DA111&lt;0),-DA114,0)</f>
        <v>0</v>
      </c>
      <c r="DB115" s="82">
        <f>IF(AND(DB110&gt;=1,DB110&lt;=3,DB111&lt;0),-DB114,0)</f>
        <v>0</v>
      </c>
      <c r="DC115" s="82">
        <f>IF(AND(DC110&gt;=1,DC110&lt;=3,DC111&lt;0),-DC114,0)</f>
        <v>0</v>
      </c>
      <c r="DD115" s="82">
        <f>IF(AND(DD110&gt;=1,DD110&lt;=3,DD111&lt;0),-DD114,0)</f>
        <v>0</v>
      </c>
      <c r="DE115" s="82">
        <f>IF(AND(DE110&gt;=1,DE110&lt;=3,DE111&lt;0),-DE114,0)</f>
        <v>-18368.166180120435</v>
      </c>
      <c r="DF115" s="82">
        <f>IF(AND(DF110&gt;=1,DF110&lt;=3,DF111&lt;0),-DF114,0)</f>
        <v>-18368.166180120435</v>
      </c>
      <c r="DG115" s="82">
        <f>IF(AND(DG110&gt;=1,DG110&lt;=3,DG111&lt;0),-DG114,0)</f>
        <v>0</v>
      </c>
      <c r="DH115" s="82">
        <f>IF(AND(DH110&gt;=1,DH110&lt;=3,DH111&lt;0),-DH114,0)</f>
        <v>0</v>
      </c>
      <c r="DI115" s="82">
        <f>IF(AND(DI110&gt;=1,DI110&lt;=3,DI111&lt;0),-DI114,0)</f>
        <v>0</v>
      </c>
      <c r="DJ115" s="82">
        <f>IF(AND(DJ110&gt;=1,DJ110&lt;=3,DJ111&lt;0),-DJ114,0)</f>
        <v>0</v>
      </c>
      <c r="DK115" s="82">
        <f>IF(AND(DK110&gt;=1,DK110&lt;=3,DK111&lt;0),-DK114,0)</f>
        <v>0</v>
      </c>
      <c r="DL115" s="82">
        <f>IF(AND(DL110&gt;=1,DL110&lt;=3,DL111&lt;0),-DL114,0)</f>
        <v>0</v>
      </c>
      <c r="DM115" s="82">
        <f>IF(AND(DM110&gt;=1,DM110&lt;=3,DM111&lt;0),-DM114,0)</f>
        <v>0</v>
      </c>
      <c r="DN115" s="82">
        <f>IF(AND(DN110&gt;=1,DN110&lt;=3,DN111&lt;0),-DN114,0)</f>
        <v>0</v>
      </c>
      <c r="DO115" s="82">
        <f>IF(AND(DO110&gt;=1,DO110&lt;=3,DO111&lt;0),-DO114,0)</f>
        <v>0</v>
      </c>
      <c r="DP115" s="82">
        <f>IF(AND(DP110&gt;=1,DP110&lt;=3,DP111&lt;0),-DP114,0)</f>
        <v>0</v>
      </c>
      <c r="DQ115" s="82">
        <f>IF(AND(DQ110&gt;=1,DQ110&lt;=3,DQ111&lt;0),-DQ114,0)</f>
        <v>0</v>
      </c>
      <c r="DR115" s="82">
        <f>IF(AND(DR110&gt;=1,DR110&lt;=3,DR111&lt;0),-DR114,0)</f>
        <v>0</v>
      </c>
      <c r="DS115" s="82">
        <f>IF(AND(DS110&gt;=1,DS110&lt;=3,DS111&lt;0),-DS114,0)</f>
        <v>0</v>
      </c>
      <c r="DT115" s="82">
        <f>IF(AND(DT110&gt;=1,DT110&lt;=3,DT111&lt;0),-DT114,0)</f>
        <v>0</v>
      </c>
      <c r="DU115" s="82">
        <f>IF(AND(DU110&gt;=1,DU110&lt;=3,DU111&lt;0),-DU114,0)</f>
        <v>0</v>
      </c>
      <c r="DV115" s="82">
        <f>IF(AND(DV110&gt;=1,DV110&lt;=3,DV111&lt;0),-DV114,0)</f>
        <v>0</v>
      </c>
      <c r="DW115" s="82">
        <f>IF(AND(DW110&gt;=1,DW110&lt;=3,DW111&lt;0),-DW114,0)</f>
        <v>0</v>
      </c>
      <c r="DX115" s="82">
        <f>IF(AND(DX110&gt;=1,DX110&lt;=3,DX111&lt;0),-DX114,0)</f>
        <v>0</v>
      </c>
      <c r="DY115" s="82">
        <f>IF(AND(DY110&gt;=1,DY110&lt;=3,DY111&lt;0),-DY114,0)</f>
        <v>0</v>
      </c>
      <c r="DZ115" s="82">
        <f>IF(AND(DZ110&gt;=1,DZ110&lt;=3,DZ111&lt;0),-DZ114,0)</f>
        <v>0</v>
      </c>
      <c r="EA115" s="82">
        <f>IF(AND(EA110&gt;=1,EA110&lt;=3,EA111&lt;0),-EA114,0)</f>
        <v>0</v>
      </c>
      <c r="EB115" s="82">
        <f>IF(AND(EB110&gt;=1,EB110&lt;=3,EB111&lt;0),-EB114,0)</f>
        <v>0</v>
      </c>
      <c r="EC115" s="82">
        <f>IF(AND(EC110&gt;=1,EC110&lt;=3,EC111&lt;0),-EC114,0)</f>
        <v>0</v>
      </c>
      <c r="ED115" s="82">
        <f>IF(AND(ED110&gt;=1,ED110&lt;=3,ED111&lt;0),-ED114,0)</f>
        <v>0</v>
      </c>
      <c r="EE115" s="82">
        <f>IF(AND(EE110&gt;=1,EE110&lt;=3,EE111&lt;0),-EE114,0)</f>
        <v>0</v>
      </c>
      <c r="EF115" s="82">
        <f>IF(AND(EF110&gt;=1,EF110&lt;=3,EF111&lt;0),-EF114,0)</f>
        <v>0</v>
      </c>
      <c r="EG115" s="82">
        <f>IF(AND(EG110&gt;=1,EG110&lt;=3,EG111&lt;0),-EG114,0)</f>
        <v>0</v>
      </c>
      <c r="EH115" s="82">
        <f>IF(AND(EH110&gt;=1,EH110&lt;=3,EH111&lt;0),-EH114,0)</f>
        <v>0</v>
      </c>
      <c r="EI115" s="82">
        <f>IF(AND(EI110&gt;=1,EI110&lt;=3,EI111&lt;0),-EI114,0)</f>
        <v>0</v>
      </c>
    </row>
    <row r="116">
      <c r="B116" t="s" s="23">
        <v>396</v>
      </c>
      <c r="C116" t="s" s="118">
        <v>21</v>
      </c>
      <c r="D116" t="s" s="118">
        <v>433</v>
      </c>
      <c r="H116" s="95">
        <f>IF(AND(H110&gt;=1,H110&lt;=3,H111&gt;=0),-H114*MAX(0,MIN(1,CHOOSE(H110,Rollover!$Q$14,Rollover!$AD$14,Rollover!$AQ$14)-H111)),0)-IF(H$6&lt;='Rent Roll'!$M$14,H113,0)</f>
        <v>0</v>
      </c>
      <c r="I116" s="95">
        <f>IF(AND(I110&gt;=1,I110&lt;=3,I111&gt;=0),-I114*MAX(0,MIN(1,CHOOSE(I110,Rollover!$Q$14,Rollover!$AD$14,Rollover!$AQ$14)-I111)),0)-IF(I$6&lt;='Rent Roll'!$M$14,I113,0)</f>
        <v>0</v>
      </c>
      <c r="J116" s="95">
        <f>IF(AND(J110&gt;=1,J110&lt;=3,J111&gt;=0),-J114*MAX(0,MIN(1,CHOOSE(J110,Rollover!$Q$14,Rollover!$AD$14,Rollover!$AQ$14)-J111)),0)-IF(J$6&lt;='Rent Roll'!$M$14,J113,0)</f>
        <v>0</v>
      </c>
      <c r="K116" s="95">
        <f>IF(AND(K110&gt;=1,K110&lt;=3,K111&gt;=0),-K114*MAX(0,MIN(1,CHOOSE(K110,Rollover!$Q$14,Rollover!$AD$14,Rollover!$AQ$14)-K111)),0)-IF(K$6&lt;='Rent Roll'!$M$14,K113,0)</f>
        <v>0</v>
      </c>
      <c r="L116" s="95">
        <f>IF(AND(L110&gt;=1,L110&lt;=3,L111&gt;=0),-L114*MAX(0,MIN(1,CHOOSE(L110,Rollover!$Q$14,Rollover!$AD$14,Rollover!$AQ$14)-L111)),0)-IF(L$6&lt;='Rent Roll'!$M$14,L113,0)</f>
        <v>0</v>
      </c>
      <c r="M116" s="95">
        <f>IF(AND(M110&gt;=1,M110&lt;=3,M111&gt;=0),-M114*MAX(0,MIN(1,CHOOSE(M110,Rollover!$Q$14,Rollover!$AD$14,Rollover!$AQ$14)-M111)),0)-IF(M$6&lt;='Rent Roll'!$M$14,M113,0)</f>
        <v>0</v>
      </c>
      <c r="N116" s="95">
        <f>IF(AND(N110&gt;=1,N110&lt;=3,N111&gt;=0),-N114*MAX(0,MIN(1,CHOOSE(N110,Rollover!$Q$14,Rollover!$AD$14,Rollover!$AQ$14)-N111)),0)-IF(N$6&lt;='Rent Roll'!$M$14,N113,0)</f>
        <v>0</v>
      </c>
      <c r="O116" s="95">
        <f>IF(AND(O110&gt;=1,O110&lt;=3,O111&gt;=0),-O114*MAX(0,MIN(1,CHOOSE(O110,Rollover!$Q$14,Rollover!$AD$14,Rollover!$AQ$14)-O111)),0)-IF(O$6&lt;='Rent Roll'!$M$14,O113,0)</f>
        <v>0</v>
      </c>
      <c r="P116" s="95">
        <f>IF(AND(P110&gt;=1,P110&lt;=3,P111&gt;=0),-P114*MAX(0,MIN(1,CHOOSE(P110,Rollover!$Q$14,Rollover!$AD$14,Rollover!$AQ$14)-P111)),0)-IF(P$6&lt;='Rent Roll'!$M$14,P113,0)</f>
        <v>0</v>
      </c>
      <c r="Q116" s="95">
        <f>IF(AND(Q110&gt;=1,Q110&lt;=3,Q111&gt;=0),-Q114*MAX(0,MIN(1,CHOOSE(Q110,Rollover!$Q$14,Rollover!$AD$14,Rollover!$AQ$14)-Q111)),0)-IF(Q$6&lt;='Rent Roll'!$M$14,Q113,0)</f>
        <v>0</v>
      </c>
      <c r="R116" s="95">
        <f>IF(AND(R110&gt;=1,R110&lt;=3,R111&gt;=0),-R114*MAX(0,MIN(1,CHOOSE(R110,Rollover!$Q$14,Rollover!$AD$14,Rollover!$AQ$14)-R111)),0)-IF(R$6&lt;='Rent Roll'!$M$14,R113,0)</f>
        <v>0</v>
      </c>
      <c r="S116" s="95">
        <f>IF(AND(S110&gt;=1,S110&lt;=3,S111&gt;=0),-S114*MAX(0,MIN(1,CHOOSE(S110,Rollover!$Q$14,Rollover!$AD$14,Rollover!$AQ$14)-S111)),0)-IF(S$6&lt;='Rent Roll'!$M$14,S113,0)</f>
        <v>0</v>
      </c>
      <c r="T116" s="95">
        <f>IF(AND(T110&gt;=1,T110&lt;=3,T111&gt;=0),-T114*MAX(0,MIN(1,CHOOSE(T110,Rollover!$Q$14,Rollover!$AD$14,Rollover!$AQ$14)-T111)),0)-IF(T$6&lt;='Rent Roll'!$M$14,T113,0)</f>
        <v>0</v>
      </c>
      <c r="U116" s="95">
        <f>IF(AND(U110&gt;=1,U110&lt;=3,U111&gt;=0),-U114*MAX(0,MIN(1,CHOOSE(U110,Rollover!$Q$14,Rollover!$AD$14,Rollover!$AQ$14)-U111)),0)-IF(U$6&lt;='Rent Roll'!$M$14,U113,0)</f>
        <v>0</v>
      </c>
      <c r="V116" s="95">
        <f>IF(AND(V110&gt;=1,V110&lt;=3,V111&gt;=0),-V114*MAX(0,MIN(1,CHOOSE(V110,Rollover!$Q$14,Rollover!$AD$14,Rollover!$AQ$14)-V111)),0)-IF(V$6&lt;='Rent Roll'!$M$14,V113,0)</f>
        <v>0</v>
      </c>
      <c r="W116" s="95">
        <f>IF(AND(W110&gt;=1,W110&lt;=3,W111&gt;=0),-W114*MAX(0,MIN(1,CHOOSE(W110,Rollover!$Q$14,Rollover!$AD$14,Rollover!$AQ$14)-W111)),0)-IF(W$6&lt;='Rent Roll'!$M$14,W113,0)</f>
        <v>0</v>
      </c>
      <c r="X116" s="95">
        <f>IF(AND(X110&gt;=1,X110&lt;=3,X111&gt;=0),-X114*MAX(0,MIN(1,CHOOSE(X110,Rollover!$Q$14,Rollover!$AD$14,Rollover!$AQ$14)-X111)),0)-IF(X$6&lt;='Rent Roll'!$M$14,X113,0)</f>
        <v>0</v>
      </c>
      <c r="Y116" s="95">
        <f>IF(AND(Y110&gt;=1,Y110&lt;=3,Y111&gt;=0),-Y114*MAX(0,MIN(1,CHOOSE(Y110,Rollover!$Q$14,Rollover!$AD$14,Rollover!$AQ$14)-Y111)),0)-IF(Y$6&lt;='Rent Roll'!$M$14,Y113,0)</f>
        <v>0</v>
      </c>
      <c r="Z116" s="95">
        <f>IF(AND(Z110&gt;=1,Z110&lt;=3,Z111&gt;=0),-Z114*MAX(0,MIN(1,CHOOSE(Z110,Rollover!$Q$14,Rollover!$AD$14,Rollover!$AQ$14)-Z111)),0)-IF(Z$6&lt;='Rent Roll'!$M$14,Z113,0)</f>
        <v>0</v>
      </c>
      <c r="AA116" s="95">
        <f>IF(AND(AA110&gt;=1,AA110&lt;=3,AA111&gt;=0),-AA114*MAX(0,MIN(1,CHOOSE(AA110,Rollover!$Q$14,Rollover!$AD$14,Rollover!$AQ$14)-AA111)),0)-IF(AA$6&lt;='Rent Roll'!$M$14,AA113,0)</f>
        <v>0</v>
      </c>
      <c r="AB116" s="95">
        <f>IF(AND(AB110&gt;=1,AB110&lt;=3,AB111&gt;=0),-AB114*MAX(0,MIN(1,CHOOSE(AB110,Rollover!$Q$14,Rollover!$AD$14,Rollover!$AQ$14)-AB111)),0)-IF(AB$6&lt;='Rent Roll'!$M$14,AB113,0)</f>
        <v>0</v>
      </c>
      <c r="AC116" s="95">
        <f>IF(AND(AC110&gt;=1,AC110&lt;=3,AC111&gt;=0),-AC114*MAX(0,MIN(1,CHOOSE(AC110,Rollover!$Q$14,Rollover!$AD$14,Rollover!$AQ$14)-AC111)),0)-IF(AC$6&lt;='Rent Roll'!$M$14,AC113,0)</f>
        <v>0</v>
      </c>
      <c r="AD116" s="95">
        <f>IF(AND(AD110&gt;=1,AD110&lt;=3,AD111&gt;=0),-AD114*MAX(0,MIN(1,CHOOSE(AD110,Rollover!$Q$14,Rollover!$AD$14,Rollover!$AQ$14)-AD111)),0)-IF(AD$6&lt;='Rent Roll'!$M$14,AD113,0)</f>
        <v>0</v>
      </c>
      <c r="AE116" s="95">
        <f>IF(AND(AE110&gt;=1,AE110&lt;=3,AE111&gt;=0),-AE114*MAX(0,MIN(1,CHOOSE(AE110,Rollover!$Q$14,Rollover!$AD$14,Rollover!$AQ$14)-AE111)),0)-IF(AE$6&lt;='Rent Roll'!$M$14,AE113,0)</f>
        <v>0</v>
      </c>
      <c r="AF116" s="95">
        <f>IF(AND(AF110&gt;=1,AF110&lt;=3,AF111&gt;=0),-AF114*MAX(0,MIN(1,CHOOSE(AF110,Rollover!$Q$14,Rollover!$AD$14,Rollover!$AQ$14)-AF111)),0)-IF(AF$6&lt;='Rent Roll'!$M$14,AF113,0)</f>
        <v>0</v>
      </c>
      <c r="AG116" s="95">
        <f>IF(AND(AG110&gt;=1,AG110&lt;=3,AG111&gt;=0),-AG114*MAX(0,MIN(1,CHOOSE(AG110,Rollover!$Q$14,Rollover!$AD$14,Rollover!$AQ$14)-AG111)),0)-IF(AG$6&lt;='Rent Roll'!$M$14,AG113,0)</f>
        <v>0</v>
      </c>
      <c r="AH116" s="95">
        <f>IF(AND(AH110&gt;=1,AH110&lt;=3,AH111&gt;=0),-AH114*MAX(0,MIN(1,CHOOSE(AH110,Rollover!$Q$14,Rollover!$AD$14,Rollover!$AQ$14)-AH111)),0)-IF(AH$6&lt;='Rent Roll'!$M$14,AH113,0)</f>
        <v>0</v>
      </c>
      <c r="AI116" s="95">
        <f>IF(AND(AI110&gt;=1,AI110&lt;=3,AI111&gt;=0),-AI114*MAX(0,MIN(1,CHOOSE(AI110,Rollover!$Q$14,Rollover!$AD$14,Rollover!$AQ$14)-AI111)),0)-IF(AI$6&lt;='Rent Roll'!$M$14,AI113,0)</f>
        <v>0</v>
      </c>
      <c r="AJ116" s="95">
        <f>IF(AND(AJ110&gt;=1,AJ110&lt;=3,AJ111&gt;=0),-AJ114*MAX(0,MIN(1,CHOOSE(AJ110,Rollover!$Q$14,Rollover!$AD$14,Rollover!$AQ$14)-AJ111)),0)-IF(AJ$6&lt;='Rent Roll'!$M$14,AJ113,0)</f>
        <v>0</v>
      </c>
      <c r="AK116" s="95">
        <f>IF(AND(AK110&gt;=1,AK110&lt;=3,AK111&gt;=0),-AK114*MAX(0,MIN(1,CHOOSE(AK110,Rollover!$Q$14,Rollover!$AD$14,Rollover!$AQ$14)-AK111)),0)-IF(AK$6&lt;='Rent Roll'!$M$14,AK113,0)</f>
        <v>0</v>
      </c>
      <c r="AL116" s="95">
        <f>IF(AND(AL110&gt;=1,AL110&lt;=3,AL111&gt;=0),-AL114*MAX(0,MIN(1,CHOOSE(AL110,Rollover!$Q$14,Rollover!$AD$14,Rollover!$AQ$14)-AL111)),0)-IF(AL$6&lt;='Rent Roll'!$M$14,AL113,0)</f>
        <v>0</v>
      </c>
      <c r="AM116" s="95">
        <f>IF(AND(AM110&gt;=1,AM110&lt;=3,AM111&gt;=0),-AM114*MAX(0,MIN(1,CHOOSE(AM110,Rollover!$Q$14,Rollover!$AD$14,Rollover!$AQ$14)-AM111)),0)-IF(AM$6&lt;='Rent Roll'!$M$14,AM113,0)</f>
        <v>0</v>
      </c>
      <c r="AN116" s="95">
        <f>IF(AND(AN110&gt;=1,AN110&lt;=3,AN111&gt;=0),-AN114*MAX(0,MIN(1,CHOOSE(AN110,Rollover!$Q$14,Rollover!$AD$14,Rollover!$AQ$14)-AN111)),0)-IF(AN$6&lt;='Rent Roll'!$M$14,AN113,0)</f>
        <v>0</v>
      </c>
      <c r="AO116" s="95">
        <f>IF(AND(AO110&gt;=1,AO110&lt;=3,AO111&gt;=0),-AO114*MAX(0,MIN(1,CHOOSE(AO110,Rollover!$Q$14,Rollover!$AD$14,Rollover!$AQ$14)-AO111)),0)-IF(AO$6&lt;='Rent Roll'!$M$14,AO113,0)</f>
        <v>0</v>
      </c>
      <c r="AP116" s="95">
        <f>IF(AND(AP110&gt;=1,AP110&lt;=3,AP111&gt;=0),-AP114*MAX(0,MIN(1,CHOOSE(AP110,Rollover!$Q$14,Rollover!$AD$14,Rollover!$AQ$14)-AP111)),0)-IF(AP$6&lt;='Rent Roll'!$M$14,AP113,0)</f>
        <v>0</v>
      </c>
      <c r="AQ116" s="95">
        <f>IF(AND(AQ110&gt;=1,AQ110&lt;=3,AQ111&gt;=0),-AQ114*MAX(0,MIN(1,CHOOSE(AQ110,Rollover!$Q$14,Rollover!$AD$14,Rollover!$AQ$14)-AQ111)),0)-IF(AQ$6&lt;='Rent Roll'!$M$14,AQ113,0)</f>
        <v>0</v>
      </c>
      <c r="AR116" s="95">
        <f>IF(AND(AR110&gt;=1,AR110&lt;=3,AR111&gt;=0),-AR114*MAX(0,MIN(1,CHOOSE(AR110,Rollover!$Q$14,Rollover!$AD$14,Rollover!$AQ$14)-AR111)),0)-IF(AR$6&lt;='Rent Roll'!$M$14,AR113,0)</f>
        <v>0</v>
      </c>
      <c r="AS116" s="95">
        <f>IF(AND(AS110&gt;=1,AS110&lt;=3,AS111&gt;=0),-AS114*MAX(0,MIN(1,CHOOSE(AS110,Rollover!$Q$14,Rollover!$AD$14,Rollover!$AQ$14)-AS111)),0)-IF(AS$6&lt;='Rent Roll'!$M$14,AS113,0)</f>
        <v>0</v>
      </c>
      <c r="AT116" s="95">
        <f>IF(AND(AT110&gt;=1,AT110&lt;=3,AT111&gt;=0),-AT114*MAX(0,MIN(1,CHOOSE(AT110,Rollover!$Q$14,Rollover!$AD$14,Rollover!$AQ$14)-AT111)),0)-IF(AT$6&lt;='Rent Roll'!$M$14,AT113,0)</f>
        <v>0</v>
      </c>
      <c r="AU116" s="95">
        <f>IF(AND(AU110&gt;=1,AU110&lt;=3,AU111&gt;=0),-AU114*MAX(0,MIN(1,CHOOSE(AU110,Rollover!$Q$14,Rollover!$AD$14,Rollover!$AQ$14)-AU111)),0)-IF(AU$6&lt;='Rent Roll'!$M$14,AU113,0)</f>
        <v>0</v>
      </c>
      <c r="AV116" s="95">
        <f>IF(AND(AV110&gt;=1,AV110&lt;=3,AV111&gt;=0),-AV114*MAX(0,MIN(1,CHOOSE(AV110,Rollover!$Q$14,Rollover!$AD$14,Rollover!$AQ$14)-AV111)),0)-IF(AV$6&lt;='Rent Roll'!$M$14,AV113,0)</f>
        <v>0</v>
      </c>
      <c r="AW116" s="95">
        <f>IF(AND(AW110&gt;=1,AW110&lt;=3,AW111&gt;=0),-AW114*MAX(0,MIN(1,CHOOSE(AW110,Rollover!$Q$14,Rollover!$AD$14,Rollover!$AQ$14)-AW111)),0)-IF(AW$6&lt;='Rent Roll'!$M$14,AW113,0)</f>
        <v>-13760.98429275</v>
      </c>
      <c r="AX116" s="95">
        <f>IF(AND(AX110&gt;=1,AX110&lt;=3,AX111&gt;=0),-AX114*MAX(0,MIN(1,CHOOSE(AX110,Rollover!$Q$14,Rollover!$AD$14,Rollover!$AQ$14)-AX111)),0)-IF(AX$6&lt;='Rent Roll'!$M$14,AX113,0)</f>
        <v>0</v>
      </c>
      <c r="AY116" s="95">
        <f>IF(AND(AY110&gt;=1,AY110&lt;=3,AY111&gt;=0),-AY114*MAX(0,MIN(1,CHOOSE(AY110,Rollover!$Q$14,Rollover!$AD$14,Rollover!$AQ$14)-AY111)),0)-IF(AY$6&lt;='Rent Roll'!$M$14,AY113,0)</f>
        <v>0</v>
      </c>
      <c r="AZ116" s="95">
        <f>IF(AND(AZ110&gt;=1,AZ110&lt;=3,AZ111&gt;=0),-AZ114*MAX(0,MIN(1,CHOOSE(AZ110,Rollover!$Q$14,Rollover!$AD$14,Rollover!$AQ$14)-AZ111)),0)-IF(AZ$6&lt;='Rent Roll'!$M$14,AZ113,0)</f>
        <v>0</v>
      </c>
      <c r="BA116" s="95">
        <f>IF(AND(BA110&gt;=1,BA110&lt;=3,BA111&gt;=0),-BA114*MAX(0,MIN(1,CHOOSE(BA110,Rollover!$Q$14,Rollover!$AD$14,Rollover!$AQ$14)-BA111)),0)-IF(BA$6&lt;='Rent Roll'!$M$14,BA113,0)</f>
        <v>0</v>
      </c>
      <c r="BB116" s="95">
        <f>IF(AND(BB110&gt;=1,BB110&lt;=3,BB111&gt;=0),-BB114*MAX(0,MIN(1,CHOOSE(BB110,Rollover!$Q$14,Rollover!$AD$14,Rollover!$AQ$14)-BB111)),0)-IF(BB$6&lt;='Rent Roll'!$M$14,BB113,0)</f>
        <v>0</v>
      </c>
      <c r="BC116" s="95">
        <f>IF(AND(BC110&gt;=1,BC110&lt;=3,BC111&gt;=0),-BC114*MAX(0,MIN(1,CHOOSE(BC110,Rollover!$Q$14,Rollover!$AD$14,Rollover!$AQ$14)-BC111)),0)-IF(BC$6&lt;='Rent Roll'!$M$14,BC113,0)</f>
        <v>0</v>
      </c>
      <c r="BD116" s="95">
        <f>IF(AND(BD110&gt;=1,BD110&lt;=3,BD111&gt;=0),-BD114*MAX(0,MIN(1,CHOOSE(BD110,Rollover!$Q$14,Rollover!$AD$14,Rollover!$AQ$14)-BD111)),0)-IF(BD$6&lt;='Rent Roll'!$M$14,BD113,0)</f>
        <v>0</v>
      </c>
      <c r="BE116" s="95">
        <f>IF(AND(BE110&gt;=1,BE110&lt;=3,BE111&gt;=0),-BE114*MAX(0,MIN(1,CHOOSE(BE110,Rollover!$Q$14,Rollover!$AD$14,Rollover!$AQ$14)-BE111)),0)-IF(BE$6&lt;='Rent Roll'!$M$14,BE113,0)</f>
        <v>0</v>
      </c>
      <c r="BF116" s="95">
        <f>IF(AND(BF110&gt;=1,BF110&lt;=3,BF111&gt;=0),-BF114*MAX(0,MIN(1,CHOOSE(BF110,Rollover!$Q$14,Rollover!$AD$14,Rollover!$AQ$14)-BF111)),0)-IF(BF$6&lt;='Rent Roll'!$M$14,BF113,0)</f>
        <v>0</v>
      </c>
      <c r="BG116" s="95">
        <f>IF(AND(BG110&gt;=1,BG110&lt;=3,BG111&gt;=0),-BG114*MAX(0,MIN(1,CHOOSE(BG110,Rollover!$Q$14,Rollover!$AD$14,Rollover!$AQ$14)-BG111)),0)-IF(BG$6&lt;='Rent Roll'!$M$14,BG113,0)</f>
        <v>0</v>
      </c>
      <c r="BH116" s="95">
        <f>IF(AND(BH110&gt;=1,BH110&lt;=3,BH111&gt;=0),-BH114*MAX(0,MIN(1,CHOOSE(BH110,Rollover!$Q$14,Rollover!$AD$14,Rollover!$AQ$14)-BH111)),0)-IF(BH$6&lt;='Rent Roll'!$M$14,BH113,0)</f>
        <v>0</v>
      </c>
      <c r="BI116" s="95">
        <f>IF(AND(BI110&gt;=1,BI110&lt;=3,BI111&gt;=0),-BI114*MAX(0,MIN(1,CHOOSE(BI110,Rollover!$Q$14,Rollover!$AD$14,Rollover!$AQ$14)-BI111)),0)-IF(BI$6&lt;='Rent Roll'!$M$14,BI113,0)</f>
        <v>0</v>
      </c>
      <c r="BJ116" s="95">
        <f>IF(AND(BJ110&gt;=1,BJ110&lt;=3,BJ111&gt;=0),-BJ114*MAX(0,MIN(1,CHOOSE(BJ110,Rollover!$Q$14,Rollover!$AD$14,Rollover!$AQ$14)-BJ111)),0)-IF(BJ$6&lt;='Rent Roll'!$M$14,BJ113,0)</f>
        <v>0</v>
      </c>
      <c r="BK116" s="95">
        <f>IF(AND(BK110&gt;=1,BK110&lt;=3,BK111&gt;=0),-BK114*MAX(0,MIN(1,CHOOSE(BK110,Rollover!$Q$14,Rollover!$AD$14,Rollover!$AQ$14)-BK111)),0)-IF(BK$6&lt;='Rent Roll'!$M$14,BK113,0)</f>
        <v>0</v>
      </c>
      <c r="BL116" s="95">
        <f>IF(AND(BL110&gt;=1,BL110&lt;=3,BL111&gt;=0),-BL114*MAX(0,MIN(1,CHOOSE(BL110,Rollover!$Q$14,Rollover!$AD$14,Rollover!$AQ$14)-BL111)),0)-IF(BL$6&lt;='Rent Roll'!$M$14,BL113,0)</f>
        <v>0</v>
      </c>
      <c r="BM116" s="95">
        <f>IF(AND(BM110&gt;=1,BM110&lt;=3,BM111&gt;=0),-BM114*MAX(0,MIN(1,CHOOSE(BM110,Rollover!$Q$14,Rollover!$AD$14,Rollover!$AQ$14)-BM111)),0)-IF(BM$6&lt;='Rent Roll'!$M$14,BM113,0)</f>
        <v>0</v>
      </c>
      <c r="BN116" s="95">
        <f>IF(AND(BN110&gt;=1,BN110&lt;=3,BN111&gt;=0),-BN114*MAX(0,MIN(1,CHOOSE(BN110,Rollover!$Q$14,Rollover!$AD$14,Rollover!$AQ$14)-BN111)),0)-IF(BN$6&lt;='Rent Roll'!$M$14,BN113,0)</f>
        <v>0</v>
      </c>
      <c r="BO116" s="95">
        <f>IF(AND(BO110&gt;=1,BO110&lt;=3,BO111&gt;=0),-BO114*MAX(0,MIN(1,CHOOSE(BO110,Rollover!$Q$14,Rollover!$AD$14,Rollover!$AQ$14)-BO111)),0)-IF(BO$6&lt;='Rent Roll'!$M$14,BO113,0)</f>
        <v>0</v>
      </c>
      <c r="BP116" s="95">
        <f>IF(AND(BP110&gt;=1,BP110&lt;=3,BP111&gt;=0),-BP114*MAX(0,MIN(1,CHOOSE(BP110,Rollover!$Q$14,Rollover!$AD$14,Rollover!$AQ$14)-BP111)),0)-IF(BP$6&lt;='Rent Roll'!$M$14,BP113,0)</f>
        <v>0</v>
      </c>
      <c r="BQ116" s="95">
        <f>IF(AND(BQ110&gt;=1,BQ110&lt;=3,BQ111&gt;=0),-BQ114*MAX(0,MIN(1,CHOOSE(BQ110,Rollover!$Q$14,Rollover!$AD$14,Rollover!$AQ$14)-BQ111)),0)-IF(BQ$6&lt;='Rent Roll'!$M$14,BQ113,0)</f>
        <v>0</v>
      </c>
      <c r="BR116" s="95">
        <f>IF(AND(BR110&gt;=1,BR110&lt;=3,BR111&gt;=0),-BR114*MAX(0,MIN(1,CHOOSE(BR110,Rollover!$Q$14,Rollover!$AD$14,Rollover!$AQ$14)-BR111)),0)-IF(BR$6&lt;='Rent Roll'!$M$14,BR113,0)</f>
        <v>0</v>
      </c>
      <c r="BS116" s="95">
        <f>IF(AND(BS110&gt;=1,BS110&lt;=3,BS111&gt;=0),-BS114*MAX(0,MIN(1,CHOOSE(BS110,Rollover!$Q$14,Rollover!$AD$14,Rollover!$AQ$14)-BS111)),0)-IF(BS$6&lt;='Rent Roll'!$M$14,BS113,0)</f>
        <v>0</v>
      </c>
      <c r="BT116" s="95">
        <f>IF(AND(BT110&gt;=1,BT110&lt;=3,BT111&gt;=0),-BT114*MAX(0,MIN(1,CHOOSE(BT110,Rollover!$Q$14,Rollover!$AD$14,Rollover!$AQ$14)-BT111)),0)-IF(BT$6&lt;='Rent Roll'!$M$14,BT113,0)</f>
        <v>0</v>
      </c>
      <c r="BU116" s="95">
        <f>IF(AND(BU110&gt;=1,BU110&lt;=3,BU111&gt;=0),-BU114*MAX(0,MIN(1,CHOOSE(BU110,Rollover!$Q$14,Rollover!$AD$14,Rollover!$AQ$14)-BU111)),0)-IF(BU$6&lt;='Rent Roll'!$M$14,BU113,0)</f>
        <v>0</v>
      </c>
      <c r="BV116" s="95">
        <f>IF(AND(BV110&gt;=1,BV110&lt;=3,BV111&gt;=0),-BV114*MAX(0,MIN(1,CHOOSE(BV110,Rollover!$Q$14,Rollover!$AD$14,Rollover!$AQ$14)-BV111)),0)-IF(BV$6&lt;='Rent Roll'!$M$14,BV113,0)</f>
        <v>0</v>
      </c>
      <c r="BW116" s="95">
        <f>IF(AND(BW110&gt;=1,BW110&lt;=3,BW111&gt;=0),-BW114*MAX(0,MIN(1,CHOOSE(BW110,Rollover!$Q$14,Rollover!$AD$14,Rollover!$AQ$14)-BW111)),0)-IF(BW$6&lt;='Rent Roll'!$M$14,BW113,0)</f>
        <v>0</v>
      </c>
      <c r="BX116" s="95">
        <f>IF(AND(BX110&gt;=1,BX110&lt;=3,BX111&gt;=0),-BX114*MAX(0,MIN(1,CHOOSE(BX110,Rollover!$Q$14,Rollover!$AD$14,Rollover!$AQ$14)-BX111)),0)-IF(BX$6&lt;='Rent Roll'!$M$14,BX113,0)</f>
        <v>0</v>
      </c>
      <c r="BY116" s="95">
        <f>IF(AND(BY110&gt;=1,BY110&lt;=3,BY111&gt;=0),-BY114*MAX(0,MIN(1,CHOOSE(BY110,Rollover!$Q$14,Rollover!$AD$14,Rollover!$AQ$14)-BY111)),0)-IF(BY$6&lt;='Rent Roll'!$M$14,BY113,0)</f>
        <v>0</v>
      </c>
      <c r="BZ116" s="95">
        <f>IF(AND(BZ110&gt;=1,BZ110&lt;=3,BZ111&gt;=0),-BZ114*MAX(0,MIN(1,CHOOSE(BZ110,Rollover!$Q$14,Rollover!$AD$14,Rollover!$AQ$14)-BZ111)),0)-IF(BZ$6&lt;='Rent Roll'!$M$14,BZ113,0)</f>
        <v>0</v>
      </c>
      <c r="CA116" s="95">
        <f>IF(AND(CA110&gt;=1,CA110&lt;=3,CA111&gt;=0),-CA114*MAX(0,MIN(1,CHOOSE(CA110,Rollover!$Q$14,Rollover!$AD$14,Rollover!$AQ$14)-CA111)),0)-IF(CA$6&lt;='Rent Roll'!$M$14,CA113,0)</f>
        <v>0</v>
      </c>
      <c r="CB116" s="95">
        <f>IF(AND(CB110&gt;=1,CB110&lt;=3,CB111&gt;=0),-CB114*MAX(0,MIN(1,CHOOSE(CB110,Rollover!$Q$14,Rollover!$AD$14,Rollover!$AQ$14)-CB111)),0)-IF(CB$6&lt;='Rent Roll'!$M$14,CB113,0)</f>
        <v>0</v>
      </c>
      <c r="CC116" s="95">
        <f>IF(AND(CC110&gt;=1,CC110&lt;=3,CC111&gt;=0),-CC114*MAX(0,MIN(1,CHOOSE(CC110,Rollover!$Q$14,Rollover!$AD$14,Rollover!$AQ$14)-CC111)),0)-IF(CC$6&lt;='Rent Roll'!$M$14,CC113,0)</f>
        <v>0</v>
      </c>
      <c r="CD116" s="95">
        <f>IF(AND(CD110&gt;=1,CD110&lt;=3,CD111&gt;=0),-CD114*MAX(0,MIN(1,CHOOSE(CD110,Rollover!$Q$14,Rollover!$AD$14,Rollover!$AQ$14)-CD111)),0)-IF(CD$6&lt;='Rent Roll'!$M$14,CD113,0)</f>
        <v>0</v>
      </c>
      <c r="CE116" s="95">
        <f>IF(AND(CE110&gt;=1,CE110&lt;=3,CE111&gt;=0),-CE114*MAX(0,MIN(1,CHOOSE(CE110,Rollover!$Q$14,Rollover!$AD$14,Rollover!$AQ$14)-CE111)),0)-IF(CE$6&lt;='Rent Roll'!$M$14,CE113,0)</f>
        <v>0</v>
      </c>
      <c r="CF116" s="95">
        <f>IF(AND(CF110&gt;=1,CF110&lt;=3,CF111&gt;=0),-CF114*MAX(0,MIN(1,CHOOSE(CF110,Rollover!$Q$14,Rollover!$AD$14,Rollover!$AQ$14)-CF111)),0)-IF(CF$6&lt;='Rent Roll'!$M$14,CF113,0)</f>
        <v>0</v>
      </c>
      <c r="CG116" s="95">
        <f>IF(AND(CG110&gt;=1,CG110&lt;=3,CG111&gt;=0),-CG114*MAX(0,MIN(1,CHOOSE(CG110,Rollover!$Q$14,Rollover!$AD$14,Rollover!$AQ$14)-CG111)),0)-IF(CG$6&lt;='Rent Roll'!$M$14,CG113,0)</f>
        <v>0</v>
      </c>
      <c r="CH116" s="95">
        <f>IF(AND(CH110&gt;=1,CH110&lt;=3,CH111&gt;=0),-CH114*MAX(0,MIN(1,CHOOSE(CH110,Rollover!$Q$14,Rollover!$AD$14,Rollover!$AQ$14)-CH111)),0)-IF(CH$6&lt;='Rent Roll'!$M$14,CH113,0)</f>
        <v>0</v>
      </c>
      <c r="CI116" s="95">
        <f>IF(AND(CI110&gt;=1,CI110&lt;=3,CI111&gt;=0),-CI114*MAX(0,MIN(1,CHOOSE(CI110,Rollover!$Q$14,Rollover!$AD$14,Rollover!$AQ$14)-CI111)),0)-IF(CI$6&lt;='Rent Roll'!$M$14,CI113,0)</f>
        <v>0</v>
      </c>
      <c r="CJ116" s="95">
        <f>IF(AND(CJ110&gt;=1,CJ110&lt;=3,CJ111&gt;=0),-CJ114*MAX(0,MIN(1,CHOOSE(CJ110,Rollover!$Q$14,Rollover!$AD$14,Rollover!$AQ$14)-CJ111)),0)-IF(CJ$6&lt;='Rent Roll'!$M$14,CJ113,0)</f>
        <v>0</v>
      </c>
      <c r="CK116" s="95">
        <f>IF(AND(CK110&gt;=1,CK110&lt;=3,CK111&gt;=0),-CK114*MAX(0,MIN(1,CHOOSE(CK110,Rollover!$Q$14,Rollover!$AD$14,Rollover!$AQ$14)-CK111)),0)-IF(CK$6&lt;='Rent Roll'!$M$14,CK113,0)</f>
        <v>0</v>
      </c>
      <c r="CL116" s="95">
        <f>IF(AND(CL110&gt;=1,CL110&lt;=3,CL111&gt;=0),-CL114*MAX(0,MIN(1,CHOOSE(CL110,Rollover!$Q$14,Rollover!$AD$14,Rollover!$AQ$14)-CL111)),0)-IF(CL$6&lt;='Rent Roll'!$M$14,CL113,0)</f>
        <v>0</v>
      </c>
      <c r="CM116" s="95">
        <f>IF(AND(CM110&gt;=1,CM110&lt;=3,CM111&gt;=0),-CM114*MAX(0,MIN(1,CHOOSE(CM110,Rollover!$Q$14,Rollover!$AD$14,Rollover!$AQ$14)-CM111)),0)-IF(CM$6&lt;='Rent Roll'!$M$14,CM113,0)</f>
        <v>0</v>
      </c>
      <c r="CN116" s="95">
        <f>IF(AND(CN110&gt;=1,CN110&lt;=3,CN111&gt;=0),-CN114*MAX(0,MIN(1,CHOOSE(CN110,Rollover!$Q$14,Rollover!$AD$14,Rollover!$AQ$14)-CN111)),0)-IF(CN$6&lt;='Rent Roll'!$M$14,CN113,0)</f>
        <v>0</v>
      </c>
      <c r="CO116" s="95">
        <f>IF(AND(CO110&gt;=1,CO110&lt;=3,CO111&gt;=0),-CO114*MAX(0,MIN(1,CHOOSE(CO110,Rollover!$Q$14,Rollover!$AD$14,Rollover!$AQ$14)-CO111)),0)-IF(CO$6&lt;='Rent Roll'!$M$14,CO113,0)</f>
        <v>0</v>
      </c>
      <c r="CP116" s="95">
        <f>IF(AND(CP110&gt;=1,CP110&lt;=3,CP111&gt;=0),-CP114*MAX(0,MIN(1,CHOOSE(CP110,Rollover!$Q$14,Rollover!$AD$14,Rollover!$AQ$14)-CP111)),0)-IF(CP$6&lt;='Rent Roll'!$M$14,CP113,0)</f>
        <v>0</v>
      </c>
      <c r="CQ116" s="95">
        <f>IF(AND(CQ110&gt;=1,CQ110&lt;=3,CQ111&gt;=0),-CQ114*MAX(0,MIN(1,CHOOSE(CQ110,Rollover!$Q$14,Rollover!$AD$14,Rollover!$AQ$14)-CQ111)),0)-IF(CQ$6&lt;='Rent Roll'!$M$14,CQ113,0)</f>
        <v>0</v>
      </c>
      <c r="CR116" s="95">
        <f>IF(AND(CR110&gt;=1,CR110&lt;=3,CR111&gt;=0),-CR114*MAX(0,MIN(1,CHOOSE(CR110,Rollover!$Q$14,Rollover!$AD$14,Rollover!$AQ$14)-CR111)),0)-IF(CR$6&lt;='Rent Roll'!$M$14,CR113,0)</f>
        <v>0</v>
      </c>
      <c r="CS116" s="95">
        <f>IF(AND(CS110&gt;=1,CS110&lt;=3,CS111&gt;=0),-CS114*MAX(0,MIN(1,CHOOSE(CS110,Rollover!$Q$14,Rollover!$AD$14,Rollover!$AQ$14)-CS111)),0)-IF(CS$6&lt;='Rent Roll'!$M$14,CS113,0)</f>
        <v>0</v>
      </c>
      <c r="CT116" s="95">
        <f>IF(AND(CT110&gt;=1,CT110&lt;=3,CT111&gt;=0),-CT114*MAX(0,MIN(1,CHOOSE(CT110,Rollover!$Q$14,Rollover!$AD$14,Rollover!$AQ$14)-CT111)),0)-IF(CT$6&lt;='Rent Roll'!$M$14,CT113,0)</f>
        <v>0</v>
      </c>
      <c r="CU116" s="95">
        <f>IF(AND(CU110&gt;=1,CU110&lt;=3,CU111&gt;=0),-CU114*MAX(0,MIN(1,CHOOSE(CU110,Rollover!$Q$14,Rollover!$AD$14,Rollover!$AQ$14)-CU111)),0)-IF(CU$6&lt;='Rent Roll'!$M$14,CU113,0)</f>
        <v>0</v>
      </c>
      <c r="CV116" s="95">
        <f>IF(AND(CV110&gt;=1,CV110&lt;=3,CV111&gt;=0),-CV114*MAX(0,MIN(1,CHOOSE(CV110,Rollover!$Q$14,Rollover!$AD$14,Rollover!$AQ$14)-CV111)),0)-IF(CV$6&lt;='Rent Roll'!$M$14,CV113,0)</f>
        <v>0</v>
      </c>
      <c r="CW116" s="95">
        <f>IF(AND(CW110&gt;=1,CW110&lt;=3,CW111&gt;=0),-CW114*MAX(0,MIN(1,CHOOSE(CW110,Rollover!$Q$14,Rollover!$AD$14,Rollover!$AQ$14)-CW111)),0)-IF(CW$6&lt;='Rent Roll'!$M$14,CW113,0)</f>
        <v>0</v>
      </c>
      <c r="CX116" s="95">
        <f>IF(AND(CX110&gt;=1,CX110&lt;=3,CX111&gt;=0),-CX114*MAX(0,MIN(1,CHOOSE(CX110,Rollover!$Q$14,Rollover!$AD$14,Rollover!$AQ$14)-CX111)),0)-IF(CX$6&lt;='Rent Roll'!$M$14,CX113,0)</f>
        <v>0</v>
      </c>
      <c r="CY116" s="95">
        <f>IF(AND(CY110&gt;=1,CY110&lt;=3,CY111&gt;=0),-CY114*MAX(0,MIN(1,CHOOSE(CY110,Rollover!$Q$14,Rollover!$AD$14,Rollover!$AQ$14)-CY111)),0)-IF(CY$6&lt;='Rent Roll'!$M$14,CY113,0)</f>
        <v>0</v>
      </c>
      <c r="CZ116" s="95">
        <f>IF(AND(CZ110&gt;=1,CZ110&lt;=3,CZ111&gt;=0),-CZ114*MAX(0,MIN(1,CHOOSE(CZ110,Rollover!$Q$14,Rollover!$AD$14,Rollover!$AQ$14)-CZ111)),0)-IF(CZ$6&lt;='Rent Roll'!$M$14,CZ113,0)</f>
        <v>0</v>
      </c>
      <c r="DA116" s="95">
        <f>IF(AND(DA110&gt;=1,DA110&lt;=3,DA111&gt;=0),-DA114*MAX(0,MIN(1,CHOOSE(DA110,Rollover!$Q$14,Rollover!$AD$14,Rollover!$AQ$14)-DA111)),0)-IF(DA$6&lt;='Rent Roll'!$M$14,DA113,0)</f>
        <v>0</v>
      </c>
      <c r="DB116" s="95">
        <f>IF(AND(DB110&gt;=1,DB110&lt;=3,DB111&gt;=0),-DB114*MAX(0,MIN(1,CHOOSE(DB110,Rollover!$Q$14,Rollover!$AD$14,Rollover!$AQ$14)-DB111)),0)-IF(DB$6&lt;='Rent Roll'!$M$14,DB113,0)</f>
        <v>0</v>
      </c>
      <c r="DC116" s="95">
        <f>IF(AND(DC110&gt;=1,DC110&lt;=3,DC111&gt;=0),-DC114*MAX(0,MIN(1,CHOOSE(DC110,Rollover!$Q$14,Rollover!$AD$14,Rollover!$AQ$14)-DC111)),0)-IF(DC$6&lt;='Rent Roll'!$M$14,DC113,0)</f>
        <v>0</v>
      </c>
      <c r="DD116" s="95">
        <f>IF(AND(DD110&gt;=1,DD110&lt;=3,DD111&gt;=0),-DD114*MAX(0,MIN(1,CHOOSE(DD110,Rollover!$Q$14,Rollover!$AD$14,Rollover!$AQ$14)-DD111)),0)-IF(DD$6&lt;='Rent Roll'!$M$14,DD113,0)</f>
        <v>0</v>
      </c>
      <c r="DE116" s="95">
        <f>IF(AND(DE110&gt;=1,DE110&lt;=3,DE111&gt;=0),-DE114*MAX(0,MIN(1,CHOOSE(DE110,Rollover!$Q$14,Rollover!$AD$14,Rollover!$AQ$14)-DE111)),0)-IF(DE$6&lt;='Rent Roll'!$M$14,DE113,0)</f>
        <v>0</v>
      </c>
      <c r="DF116" s="95">
        <f>IF(AND(DF110&gt;=1,DF110&lt;=3,DF111&gt;=0),-DF114*MAX(0,MIN(1,CHOOSE(DF110,Rollover!$Q$14,Rollover!$AD$14,Rollover!$AQ$14)-DF111)),0)-IF(DF$6&lt;='Rent Roll'!$M$14,DF113,0)</f>
        <v>0</v>
      </c>
      <c r="DG116" s="95">
        <f>IF(AND(DG110&gt;=1,DG110&lt;=3,DG111&gt;=0),-DG114*MAX(0,MIN(1,CHOOSE(DG110,Rollover!$Q$14,Rollover!$AD$14,Rollover!$AQ$14)-DG111)),0)-IF(DG$6&lt;='Rent Roll'!$M$14,DG113,0)</f>
        <v>-18368.166180120435</v>
      </c>
      <c r="DH116" s="95">
        <f>IF(AND(DH110&gt;=1,DH110&lt;=3,DH111&gt;=0),-DH114*MAX(0,MIN(1,CHOOSE(DH110,Rollover!$Q$14,Rollover!$AD$14,Rollover!$AQ$14)-DH111)),0)-IF(DH$6&lt;='Rent Roll'!$M$14,DH113,0)</f>
        <v>-17449.757871114412</v>
      </c>
      <c r="DI116" s="95">
        <f>IF(AND(DI110&gt;=1,DI110&lt;=3,DI111&gt;=0),-DI114*MAX(0,MIN(1,CHOOSE(DI110,Rollover!$Q$14,Rollover!$AD$14,Rollover!$AQ$14)-DI111)),0)-IF(DI$6&lt;='Rent Roll'!$M$14,DI113,0)</f>
        <v>0</v>
      </c>
      <c r="DJ116" s="95">
        <f>IF(AND(DJ110&gt;=1,DJ110&lt;=3,DJ111&gt;=0),-DJ114*MAX(0,MIN(1,CHOOSE(DJ110,Rollover!$Q$14,Rollover!$AD$14,Rollover!$AQ$14)-DJ111)),0)-IF(DJ$6&lt;='Rent Roll'!$M$14,DJ113,0)</f>
        <v>0</v>
      </c>
      <c r="DK116" s="95">
        <f>IF(AND(DK110&gt;=1,DK110&lt;=3,DK111&gt;=0),-DK114*MAX(0,MIN(1,CHOOSE(DK110,Rollover!$Q$14,Rollover!$AD$14,Rollover!$AQ$14)-DK111)),0)-IF(DK$6&lt;='Rent Roll'!$M$14,DK113,0)</f>
        <v>0</v>
      </c>
      <c r="DL116" s="95">
        <f>IF(AND(DL110&gt;=1,DL110&lt;=3,DL111&gt;=0),-DL114*MAX(0,MIN(1,CHOOSE(DL110,Rollover!$Q$14,Rollover!$AD$14,Rollover!$AQ$14)-DL111)),0)-IF(DL$6&lt;='Rent Roll'!$M$14,DL113,0)</f>
        <v>0</v>
      </c>
      <c r="DM116" s="95">
        <f>IF(AND(DM110&gt;=1,DM110&lt;=3,DM111&gt;=0),-DM114*MAX(0,MIN(1,CHOOSE(DM110,Rollover!$Q$14,Rollover!$AD$14,Rollover!$AQ$14)-DM111)),0)-IF(DM$6&lt;='Rent Roll'!$M$14,DM113,0)</f>
        <v>0</v>
      </c>
      <c r="DN116" s="95">
        <f>IF(AND(DN110&gt;=1,DN110&lt;=3,DN111&gt;=0),-DN114*MAX(0,MIN(1,CHOOSE(DN110,Rollover!$Q$14,Rollover!$AD$14,Rollover!$AQ$14)-DN111)),0)-IF(DN$6&lt;='Rent Roll'!$M$14,DN113,0)</f>
        <v>0</v>
      </c>
      <c r="DO116" s="95">
        <f>IF(AND(DO110&gt;=1,DO110&lt;=3,DO111&gt;=0),-DO114*MAX(0,MIN(1,CHOOSE(DO110,Rollover!$Q$14,Rollover!$AD$14,Rollover!$AQ$14)-DO111)),0)-IF(DO$6&lt;='Rent Roll'!$M$14,DO113,0)</f>
        <v>0</v>
      </c>
      <c r="DP116" s="95">
        <f>IF(AND(DP110&gt;=1,DP110&lt;=3,DP111&gt;=0),-DP114*MAX(0,MIN(1,CHOOSE(DP110,Rollover!$Q$14,Rollover!$AD$14,Rollover!$AQ$14)-DP111)),0)-IF(DP$6&lt;='Rent Roll'!$M$14,DP113,0)</f>
        <v>0</v>
      </c>
      <c r="DQ116" s="95">
        <f>IF(AND(DQ110&gt;=1,DQ110&lt;=3,DQ111&gt;=0),-DQ114*MAX(0,MIN(1,CHOOSE(DQ110,Rollover!$Q$14,Rollover!$AD$14,Rollover!$AQ$14)-DQ111)),0)-IF(DQ$6&lt;='Rent Roll'!$M$14,DQ113,0)</f>
        <v>0</v>
      </c>
      <c r="DR116" s="95">
        <f>IF(AND(DR110&gt;=1,DR110&lt;=3,DR111&gt;=0),-DR114*MAX(0,MIN(1,CHOOSE(DR110,Rollover!$Q$14,Rollover!$AD$14,Rollover!$AQ$14)-DR111)),0)-IF(DR$6&lt;='Rent Roll'!$M$14,DR113,0)</f>
        <v>0</v>
      </c>
      <c r="DS116" s="95">
        <f>IF(AND(DS110&gt;=1,DS110&lt;=3,DS111&gt;=0),-DS114*MAX(0,MIN(1,CHOOSE(DS110,Rollover!$Q$14,Rollover!$AD$14,Rollover!$AQ$14)-DS111)),0)-IF(DS$6&lt;='Rent Roll'!$M$14,DS113,0)</f>
        <v>0</v>
      </c>
      <c r="DT116" s="95">
        <f>IF(AND(DT110&gt;=1,DT110&lt;=3,DT111&gt;=0),-DT114*MAX(0,MIN(1,CHOOSE(DT110,Rollover!$Q$14,Rollover!$AD$14,Rollover!$AQ$14)-DT111)),0)-IF(DT$6&lt;='Rent Roll'!$M$14,DT113,0)</f>
        <v>0</v>
      </c>
      <c r="DU116" s="95">
        <f>IF(AND(DU110&gt;=1,DU110&lt;=3,DU111&gt;=0),-DU114*MAX(0,MIN(1,CHOOSE(DU110,Rollover!$Q$14,Rollover!$AD$14,Rollover!$AQ$14)-DU111)),0)-IF(DU$6&lt;='Rent Roll'!$M$14,DU113,0)</f>
        <v>0</v>
      </c>
      <c r="DV116" s="95">
        <f>IF(AND(DV110&gt;=1,DV110&lt;=3,DV111&gt;=0),-DV114*MAX(0,MIN(1,CHOOSE(DV110,Rollover!$Q$14,Rollover!$AD$14,Rollover!$AQ$14)-DV111)),0)-IF(DV$6&lt;='Rent Roll'!$M$14,DV113,0)</f>
        <v>0</v>
      </c>
      <c r="DW116" s="95">
        <f>IF(AND(DW110&gt;=1,DW110&lt;=3,DW111&gt;=0),-DW114*MAX(0,MIN(1,CHOOSE(DW110,Rollover!$Q$14,Rollover!$AD$14,Rollover!$AQ$14)-DW111)),0)-IF(DW$6&lt;='Rent Roll'!$M$14,DW113,0)</f>
        <v>0</v>
      </c>
      <c r="DX116" s="95">
        <f>IF(AND(DX110&gt;=1,DX110&lt;=3,DX111&gt;=0),-DX114*MAX(0,MIN(1,CHOOSE(DX110,Rollover!$Q$14,Rollover!$AD$14,Rollover!$AQ$14)-DX111)),0)-IF(DX$6&lt;='Rent Roll'!$M$14,DX113,0)</f>
        <v>0</v>
      </c>
      <c r="DY116" s="95">
        <f>IF(AND(DY110&gt;=1,DY110&lt;=3,DY111&gt;=0),-DY114*MAX(0,MIN(1,CHOOSE(DY110,Rollover!$Q$14,Rollover!$AD$14,Rollover!$AQ$14)-DY111)),0)-IF(DY$6&lt;='Rent Roll'!$M$14,DY113,0)</f>
        <v>0</v>
      </c>
      <c r="DZ116" s="95">
        <f>IF(AND(DZ110&gt;=1,DZ110&lt;=3,DZ111&gt;=0),-DZ114*MAX(0,MIN(1,CHOOSE(DZ110,Rollover!$Q$14,Rollover!$AD$14,Rollover!$AQ$14)-DZ111)),0)-IF(DZ$6&lt;='Rent Roll'!$M$14,DZ113,0)</f>
        <v>0</v>
      </c>
      <c r="EA116" s="95">
        <f>IF(AND(EA110&gt;=1,EA110&lt;=3,EA111&gt;=0),-EA114*MAX(0,MIN(1,CHOOSE(EA110,Rollover!$Q$14,Rollover!$AD$14,Rollover!$AQ$14)-EA111)),0)-IF(EA$6&lt;='Rent Roll'!$M$14,EA113,0)</f>
        <v>0</v>
      </c>
      <c r="EB116" s="95">
        <f>IF(AND(EB110&gt;=1,EB110&lt;=3,EB111&gt;=0),-EB114*MAX(0,MIN(1,CHOOSE(EB110,Rollover!$Q$14,Rollover!$AD$14,Rollover!$AQ$14)-EB111)),0)-IF(EB$6&lt;='Rent Roll'!$M$14,EB113,0)</f>
        <v>0</v>
      </c>
      <c r="EC116" s="95">
        <f>IF(AND(EC110&gt;=1,EC110&lt;=3,EC111&gt;=0),-EC114*MAX(0,MIN(1,CHOOSE(EC110,Rollover!$Q$14,Rollover!$AD$14,Rollover!$AQ$14)-EC111)),0)-IF(EC$6&lt;='Rent Roll'!$M$14,EC113,0)</f>
        <v>0</v>
      </c>
      <c r="ED116" s="95">
        <f>IF(AND(ED110&gt;=1,ED110&lt;=3,ED111&gt;=0),-ED114*MAX(0,MIN(1,CHOOSE(ED110,Rollover!$Q$14,Rollover!$AD$14,Rollover!$AQ$14)-ED111)),0)-IF(ED$6&lt;='Rent Roll'!$M$14,ED113,0)</f>
        <v>0</v>
      </c>
      <c r="EE116" s="95">
        <f>IF(AND(EE110&gt;=1,EE110&lt;=3,EE111&gt;=0),-EE114*MAX(0,MIN(1,CHOOSE(EE110,Rollover!$Q$14,Rollover!$AD$14,Rollover!$AQ$14)-EE111)),0)-IF(EE$6&lt;='Rent Roll'!$M$14,EE113,0)</f>
        <v>0</v>
      </c>
      <c r="EF116" s="95">
        <f>IF(AND(EF110&gt;=1,EF110&lt;=3,EF111&gt;=0),-EF114*MAX(0,MIN(1,CHOOSE(EF110,Rollover!$Q$14,Rollover!$AD$14,Rollover!$AQ$14)-EF111)),0)-IF(EF$6&lt;='Rent Roll'!$M$14,EF113,0)</f>
        <v>0</v>
      </c>
      <c r="EG116" s="95">
        <f>IF(AND(EG110&gt;=1,EG110&lt;=3,EG111&gt;=0),-EG114*MAX(0,MIN(1,CHOOSE(EG110,Rollover!$Q$14,Rollover!$AD$14,Rollover!$AQ$14)-EG111)),0)-IF(EG$6&lt;='Rent Roll'!$M$14,EG113,0)</f>
        <v>0</v>
      </c>
      <c r="EH116" s="95">
        <f>IF(AND(EH110&gt;=1,EH110&lt;=3,EH111&gt;=0),-EH114*MAX(0,MIN(1,CHOOSE(EH110,Rollover!$Q$14,Rollover!$AD$14,Rollover!$AQ$14)-EH111)),0)-IF(EH$6&lt;='Rent Roll'!$M$14,EH113,0)</f>
        <v>0</v>
      </c>
      <c r="EI116" s="95">
        <f>IF(AND(EI110&gt;=1,EI110&lt;=3,EI111&gt;=0),-EI114*MAX(0,MIN(1,CHOOSE(EI110,Rollover!$Q$14,Rollover!$AD$14,Rollover!$AQ$14)-EI111)),0)-IF(EI$6&lt;='Rent Roll'!$M$14,EI113,0)</f>
        <v>0</v>
      </c>
    </row>
    <row r="117">
      <c r="B117" t="s" s="23">
        <v>53</v>
      </c>
      <c r="C117" t="s" s="118">
        <v>21</v>
      </c>
      <c r="D117" t="s" s="118">
        <v>434</v>
      </c>
      <c r="H117" s="95">
        <f>'Rent Roll'!$G$14*IF(H110=0,IF('Rent Roll'!$N$14="NNN",'Rent Roll'!$F$14*H$15,IF('Rent Roll'!$N$14="NNN capped",'Rent Roll'!$F$14*(H$12+H$13)+MIN('Rent Roll'!$F$14*H$14,'Rent Roll'!$O$14*(1+Assumptions!$C$64)^(H$8-'Rent Roll'!$P$14)*'Rent Roll'!$E$14/12),0)),IF(AND(H110&lt;=3,H111&gt;=0),'Rent Roll'!$F$14*H$15,0))</f>
        <v>6170.926086956522</v>
      </c>
      <c r="I117" s="95">
        <f>'Rent Roll'!$G$14*IF(I110=0,IF('Rent Roll'!$N$14="NNN",'Rent Roll'!$F$14*I$15,IF('Rent Roll'!$N$14="NNN capped",'Rent Roll'!$F$14*(I$12+I$13)+MIN('Rent Roll'!$F$14*I$14,'Rent Roll'!$O$14*(1+Assumptions!$C$64)^(I$8-'Rent Roll'!$P$14)*'Rent Roll'!$E$14/12),0)),IF(AND(I110&lt;=3,I111&gt;=0),'Rent Roll'!$F$14*I$15,0))</f>
        <v>6170.926086956522</v>
      </c>
      <c r="J117" s="95">
        <f>'Rent Roll'!$G$14*IF(J110=0,IF('Rent Roll'!$N$14="NNN",'Rent Roll'!$F$14*J$15,IF('Rent Roll'!$N$14="NNN capped",'Rent Roll'!$F$14*(J$12+J$13)+MIN('Rent Roll'!$F$14*J$14,'Rent Roll'!$O$14*(1+Assumptions!$C$64)^(J$8-'Rent Roll'!$P$14)*'Rent Roll'!$E$14/12),0)),IF(AND(J110&lt;=3,J111&gt;=0),'Rent Roll'!$F$14*J$15,0))</f>
        <v>6170.926086956522</v>
      </c>
      <c r="K117" s="95">
        <f>'Rent Roll'!$G$14*IF(K110=0,IF('Rent Roll'!$N$14="NNN",'Rent Roll'!$F$14*K$15,IF('Rent Roll'!$N$14="NNN capped",'Rent Roll'!$F$14*(K$12+K$13)+MIN('Rent Roll'!$F$14*K$14,'Rent Roll'!$O$14*(1+Assumptions!$C$64)^(K$8-'Rent Roll'!$P$14)*'Rent Roll'!$E$14/12),0)),IF(AND(K110&lt;=3,K111&gt;=0),'Rent Roll'!$F$14*K$15,0))</f>
        <v>6170.926086956522</v>
      </c>
      <c r="L117" s="95">
        <f>'Rent Roll'!$G$14*IF(L110=0,IF('Rent Roll'!$N$14="NNN",'Rent Roll'!$F$14*L$15,IF('Rent Roll'!$N$14="NNN capped",'Rent Roll'!$F$14*(L$12+L$13)+MIN('Rent Roll'!$F$14*L$14,'Rent Roll'!$O$14*(1+Assumptions!$C$64)^(L$8-'Rent Roll'!$P$14)*'Rent Roll'!$E$14/12),0)),IF(AND(L110&lt;=3,L111&gt;=0),'Rent Roll'!$F$14*L$15,0))</f>
        <v>6170.926086956522</v>
      </c>
      <c r="M117" s="95">
        <f>'Rent Roll'!$G$14*IF(M110=0,IF('Rent Roll'!$N$14="NNN",'Rent Roll'!$F$14*M$15,IF('Rent Roll'!$N$14="NNN capped",'Rent Roll'!$F$14*(M$12+M$13)+MIN('Rent Roll'!$F$14*M$14,'Rent Roll'!$O$14*(1+Assumptions!$C$64)^(M$8-'Rent Roll'!$P$14)*'Rent Roll'!$E$14/12),0)),IF(AND(M110&lt;=3,M111&gt;=0),'Rent Roll'!$F$14*M$15,0))</f>
        <v>6170.926086956522</v>
      </c>
      <c r="N117" s="95">
        <f>'Rent Roll'!$G$14*IF(N110=0,IF('Rent Roll'!$N$14="NNN",'Rent Roll'!$F$14*N$15,IF('Rent Roll'!$N$14="NNN capped",'Rent Roll'!$F$14*(N$12+N$13)+MIN('Rent Roll'!$F$14*N$14,'Rent Roll'!$O$14*(1+Assumptions!$C$64)^(N$8-'Rent Roll'!$P$14)*'Rent Roll'!$E$14/12),0)),IF(AND(N110&lt;=3,N111&gt;=0),'Rent Roll'!$F$14*N$15,0))</f>
        <v>6170.926086956522</v>
      </c>
      <c r="O117" s="95">
        <f>'Rent Roll'!$G$14*IF(O110=0,IF('Rent Roll'!$N$14="NNN",'Rent Roll'!$F$14*O$15,IF('Rent Roll'!$N$14="NNN capped",'Rent Roll'!$F$14*(O$12+O$13)+MIN('Rent Roll'!$F$14*O$14,'Rent Roll'!$O$14*(1+Assumptions!$C$64)^(O$8-'Rent Roll'!$P$14)*'Rent Roll'!$E$14/12),0)),IF(AND(O110&lt;=3,O111&gt;=0),'Rent Roll'!$F$14*O$15,0))</f>
        <v>6170.926086956522</v>
      </c>
      <c r="P117" s="95">
        <f>'Rent Roll'!$G$14*IF(P110=0,IF('Rent Roll'!$N$14="NNN",'Rent Roll'!$F$14*P$15,IF('Rent Roll'!$N$14="NNN capped",'Rent Roll'!$F$14*(P$12+P$13)+MIN('Rent Roll'!$F$14*P$14,'Rent Roll'!$O$14*(1+Assumptions!$C$64)^(P$8-'Rent Roll'!$P$14)*'Rent Roll'!$E$14/12),0)),IF(AND(P110&lt;=3,P111&gt;=0),'Rent Roll'!$F$14*P$15,0))</f>
        <v>6170.926086956522</v>
      </c>
      <c r="Q117" s="95">
        <f>'Rent Roll'!$G$14*IF(Q110=0,IF('Rent Roll'!$N$14="NNN",'Rent Roll'!$F$14*Q$15,IF('Rent Roll'!$N$14="NNN capped",'Rent Roll'!$F$14*(Q$12+Q$13)+MIN('Rent Roll'!$F$14*Q$14,'Rent Roll'!$O$14*(1+Assumptions!$C$64)^(Q$8-'Rent Roll'!$P$14)*'Rent Roll'!$E$14/12),0)),IF(AND(Q110&lt;=3,Q111&gt;=0),'Rent Roll'!$F$14*Q$15,0))</f>
        <v>6170.926086956522</v>
      </c>
      <c r="R117" s="95">
        <f>'Rent Roll'!$G$14*IF(R110=0,IF('Rent Roll'!$N$14="NNN",'Rent Roll'!$F$14*R$15,IF('Rent Roll'!$N$14="NNN capped",'Rent Roll'!$F$14*(R$12+R$13)+MIN('Rent Roll'!$F$14*R$14,'Rent Roll'!$O$14*(1+Assumptions!$C$64)^(R$8-'Rent Roll'!$P$14)*'Rent Roll'!$E$14/12),0)),IF(AND(R110&lt;=3,R111&gt;=0),'Rent Roll'!$F$14*R$15,0))</f>
        <v>6170.926086956522</v>
      </c>
      <c r="S117" s="95">
        <f>'Rent Roll'!$G$14*IF(S110=0,IF('Rent Roll'!$N$14="NNN",'Rent Roll'!$F$14*S$15,IF('Rent Roll'!$N$14="NNN capped",'Rent Roll'!$F$14*(S$12+S$13)+MIN('Rent Roll'!$F$14*S$14,'Rent Roll'!$O$14*(1+Assumptions!$C$64)^(S$8-'Rent Roll'!$P$14)*'Rent Roll'!$E$14/12),0)),IF(AND(S110&lt;=3,S111&gt;=0),'Rent Roll'!$F$14*S$15,0))</f>
        <v>6170.926086956522</v>
      </c>
      <c r="T117" s="95">
        <f>'Rent Roll'!$G$14*IF(T110=0,IF('Rent Roll'!$N$14="NNN",'Rent Roll'!$F$14*T$15,IF('Rent Roll'!$N$14="NNN capped",'Rent Roll'!$F$14*(T$12+T$13)+MIN('Rent Roll'!$F$14*T$14,'Rent Roll'!$O$14*(1+Assumptions!$C$64)^(T$8-'Rent Roll'!$P$14)*'Rent Roll'!$E$14/12),0)),IF(AND(T110&lt;=3,T111&gt;=0),'Rent Roll'!$F$14*T$15,0))</f>
        <v>6312.575608695653</v>
      </c>
      <c r="U117" s="95">
        <f>'Rent Roll'!$G$14*IF(U110=0,IF('Rent Roll'!$N$14="NNN",'Rent Roll'!$F$14*U$15,IF('Rent Roll'!$N$14="NNN capped",'Rent Roll'!$F$14*(U$12+U$13)+MIN('Rent Roll'!$F$14*U$14,'Rent Roll'!$O$14*(1+Assumptions!$C$64)^(U$8-'Rent Roll'!$P$14)*'Rent Roll'!$E$14/12),0)),IF(AND(U110&lt;=3,U111&gt;=0),'Rent Roll'!$F$14*U$15,0))</f>
        <v>6312.575608695653</v>
      </c>
      <c r="V117" s="95">
        <f>'Rent Roll'!$G$14*IF(V110=0,IF('Rent Roll'!$N$14="NNN",'Rent Roll'!$F$14*V$15,IF('Rent Roll'!$N$14="NNN capped",'Rent Roll'!$F$14*(V$12+V$13)+MIN('Rent Roll'!$F$14*V$14,'Rent Roll'!$O$14*(1+Assumptions!$C$64)^(V$8-'Rent Roll'!$P$14)*'Rent Roll'!$E$14/12),0)),IF(AND(V110&lt;=3,V111&gt;=0),'Rent Roll'!$F$14*V$15,0))</f>
        <v>6312.575608695653</v>
      </c>
      <c r="W117" s="95">
        <f>'Rent Roll'!$G$14*IF(W110=0,IF('Rent Roll'!$N$14="NNN",'Rent Roll'!$F$14*W$15,IF('Rent Roll'!$N$14="NNN capped",'Rent Roll'!$F$14*(W$12+W$13)+MIN('Rent Roll'!$F$14*W$14,'Rent Roll'!$O$14*(1+Assumptions!$C$64)^(W$8-'Rent Roll'!$P$14)*'Rent Roll'!$E$14/12),0)),IF(AND(W110&lt;=3,W111&gt;=0),'Rent Roll'!$F$14*W$15,0))</f>
        <v>6312.575608695653</v>
      </c>
      <c r="X117" s="95">
        <f>'Rent Roll'!$G$14*IF(X110=0,IF('Rent Roll'!$N$14="NNN",'Rent Roll'!$F$14*X$15,IF('Rent Roll'!$N$14="NNN capped",'Rent Roll'!$F$14*(X$12+X$13)+MIN('Rent Roll'!$F$14*X$14,'Rent Roll'!$O$14*(1+Assumptions!$C$64)^(X$8-'Rent Roll'!$P$14)*'Rent Roll'!$E$14/12),0)),IF(AND(X110&lt;=3,X111&gt;=0),'Rent Roll'!$F$14*X$15,0))</f>
        <v>6312.575608695653</v>
      </c>
      <c r="Y117" s="95">
        <f>'Rent Roll'!$G$14*IF(Y110=0,IF('Rent Roll'!$N$14="NNN",'Rent Roll'!$F$14*Y$15,IF('Rent Roll'!$N$14="NNN capped",'Rent Roll'!$F$14*(Y$12+Y$13)+MIN('Rent Roll'!$F$14*Y$14,'Rent Roll'!$O$14*(1+Assumptions!$C$64)^(Y$8-'Rent Roll'!$P$14)*'Rent Roll'!$E$14/12),0)),IF(AND(Y110&lt;=3,Y111&gt;=0),'Rent Roll'!$F$14*Y$15,0))</f>
        <v>6312.575608695653</v>
      </c>
      <c r="Z117" s="95">
        <f>'Rent Roll'!$G$14*IF(Z110=0,IF('Rent Roll'!$N$14="NNN",'Rent Roll'!$F$14*Z$15,IF('Rent Roll'!$N$14="NNN capped",'Rent Roll'!$F$14*(Z$12+Z$13)+MIN('Rent Roll'!$F$14*Z$14,'Rent Roll'!$O$14*(1+Assumptions!$C$64)^(Z$8-'Rent Roll'!$P$14)*'Rent Roll'!$E$14/12),0)),IF(AND(Z110&lt;=3,Z111&gt;=0),'Rent Roll'!$F$14*Z$15,0))</f>
        <v>6312.575608695653</v>
      </c>
      <c r="AA117" s="95">
        <f>'Rent Roll'!$G$14*IF(AA110=0,IF('Rent Roll'!$N$14="NNN",'Rent Roll'!$F$14*AA$15,IF('Rent Roll'!$N$14="NNN capped",'Rent Roll'!$F$14*(AA$12+AA$13)+MIN('Rent Roll'!$F$14*AA$14,'Rent Roll'!$O$14*(1+Assumptions!$C$64)^(AA$8-'Rent Roll'!$P$14)*'Rent Roll'!$E$14/12),0)),IF(AND(AA110&lt;=3,AA111&gt;=0),'Rent Roll'!$F$14*AA$15,0))</f>
        <v>6312.575608695653</v>
      </c>
      <c r="AB117" s="95">
        <f>'Rent Roll'!$G$14*IF(AB110=0,IF('Rent Roll'!$N$14="NNN",'Rent Roll'!$F$14*AB$15,IF('Rent Roll'!$N$14="NNN capped",'Rent Roll'!$F$14*(AB$12+AB$13)+MIN('Rent Roll'!$F$14*AB$14,'Rent Roll'!$O$14*(1+Assumptions!$C$64)^(AB$8-'Rent Roll'!$P$14)*'Rent Roll'!$E$14/12),0)),IF(AND(AB110&lt;=3,AB111&gt;=0),'Rent Roll'!$F$14*AB$15,0))</f>
        <v>6312.575608695653</v>
      </c>
      <c r="AC117" s="95">
        <f>'Rent Roll'!$G$14*IF(AC110=0,IF('Rent Roll'!$N$14="NNN",'Rent Roll'!$F$14*AC$15,IF('Rent Roll'!$N$14="NNN capped",'Rent Roll'!$F$14*(AC$12+AC$13)+MIN('Rent Roll'!$F$14*AC$14,'Rent Roll'!$O$14*(1+Assumptions!$C$64)^(AC$8-'Rent Roll'!$P$14)*'Rent Roll'!$E$14/12),0)),IF(AND(AC110&lt;=3,AC111&gt;=0),'Rent Roll'!$F$14*AC$15,0))</f>
        <v>6312.575608695653</v>
      </c>
      <c r="AD117" s="95">
        <f>'Rent Roll'!$G$14*IF(AD110=0,IF('Rent Roll'!$N$14="NNN",'Rent Roll'!$F$14*AD$15,IF('Rent Roll'!$N$14="NNN capped",'Rent Roll'!$F$14*(AD$12+AD$13)+MIN('Rent Roll'!$F$14*AD$14,'Rent Roll'!$O$14*(1+Assumptions!$C$64)^(AD$8-'Rent Roll'!$P$14)*'Rent Roll'!$E$14/12),0)),IF(AND(AD110&lt;=3,AD111&gt;=0),'Rent Roll'!$F$14*AD$15,0))</f>
        <v>6312.575608695653</v>
      </c>
      <c r="AE117" s="95">
        <f>'Rent Roll'!$G$14*IF(AE110=0,IF('Rent Roll'!$N$14="NNN",'Rent Roll'!$F$14*AE$15,IF('Rent Roll'!$N$14="NNN capped",'Rent Roll'!$F$14*(AE$12+AE$13)+MIN('Rent Roll'!$F$14*AE$14,'Rent Roll'!$O$14*(1+Assumptions!$C$64)^(AE$8-'Rent Roll'!$P$14)*'Rent Roll'!$E$14/12),0)),IF(AND(AE110&lt;=3,AE111&gt;=0),'Rent Roll'!$F$14*AE$15,0))</f>
        <v>6312.575608695653</v>
      </c>
      <c r="AF117" s="95">
        <f>'Rent Roll'!$G$14*IF(AF110=0,IF('Rent Roll'!$N$14="NNN",'Rent Roll'!$F$14*AF$15,IF('Rent Roll'!$N$14="NNN capped",'Rent Roll'!$F$14*(AF$12+AF$13)+MIN('Rent Roll'!$F$14*AF$14,'Rent Roll'!$O$14*(1+Assumptions!$C$64)^(AF$8-'Rent Roll'!$P$14)*'Rent Roll'!$E$14/12),0)),IF(AND(AF110&lt;=3,AF111&gt;=0),'Rent Roll'!$F$14*AF$15,0))</f>
        <v>6457.605050869564</v>
      </c>
      <c r="AG117" s="95">
        <f>'Rent Roll'!$G$14*IF(AG110=0,IF('Rent Roll'!$N$14="NNN",'Rent Roll'!$F$14*AG$15,IF('Rent Roll'!$N$14="NNN capped",'Rent Roll'!$F$14*(AG$12+AG$13)+MIN('Rent Roll'!$F$14*AG$14,'Rent Roll'!$O$14*(1+Assumptions!$C$64)^(AG$8-'Rent Roll'!$P$14)*'Rent Roll'!$E$14/12),0)),IF(AND(AG110&lt;=3,AG111&gt;=0),'Rent Roll'!$F$14*AG$15,0))</f>
        <v>6457.605050869564</v>
      </c>
      <c r="AH117" s="95">
        <f>'Rent Roll'!$G$14*IF(AH110=0,IF('Rent Roll'!$N$14="NNN",'Rent Roll'!$F$14*AH$15,IF('Rent Roll'!$N$14="NNN capped",'Rent Roll'!$F$14*(AH$12+AH$13)+MIN('Rent Roll'!$F$14*AH$14,'Rent Roll'!$O$14*(1+Assumptions!$C$64)^(AH$8-'Rent Roll'!$P$14)*'Rent Roll'!$E$14/12),0)),IF(AND(AH110&lt;=3,AH111&gt;=0),'Rent Roll'!$F$14*AH$15,0))</f>
        <v>6457.605050869564</v>
      </c>
      <c r="AI117" s="95">
        <f>'Rent Roll'!$G$14*IF(AI110=0,IF('Rent Roll'!$N$14="NNN",'Rent Roll'!$F$14*AI$15,IF('Rent Roll'!$N$14="NNN capped",'Rent Roll'!$F$14*(AI$12+AI$13)+MIN('Rent Roll'!$F$14*AI$14,'Rent Roll'!$O$14*(1+Assumptions!$C$64)^(AI$8-'Rent Roll'!$P$14)*'Rent Roll'!$E$14/12),0)),IF(AND(AI110&lt;=3,AI111&gt;=0),'Rent Roll'!$F$14*AI$15,0))</f>
        <v>6457.605050869564</v>
      </c>
      <c r="AJ117" s="95">
        <f>'Rent Roll'!$G$14*IF(AJ110=0,IF('Rent Roll'!$N$14="NNN",'Rent Roll'!$F$14*AJ$15,IF('Rent Roll'!$N$14="NNN capped",'Rent Roll'!$F$14*(AJ$12+AJ$13)+MIN('Rent Roll'!$F$14*AJ$14,'Rent Roll'!$O$14*(1+Assumptions!$C$64)^(AJ$8-'Rent Roll'!$P$14)*'Rent Roll'!$E$14/12),0)),IF(AND(AJ110&lt;=3,AJ111&gt;=0),'Rent Roll'!$F$14*AJ$15,0))</f>
        <v>6457.605050869564</v>
      </c>
      <c r="AK117" s="95">
        <f>'Rent Roll'!$G$14*IF(AK110=0,IF('Rent Roll'!$N$14="NNN",'Rent Roll'!$F$14*AK$15,IF('Rent Roll'!$N$14="NNN capped",'Rent Roll'!$F$14*(AK$12+AK$13)+MIN('Rent Roll'!$F$14*AK$14,'Rent Roll'!$O$14*(1+Assumptions!$C$64)^(AK$8-'Rent Roll'!$P$14)*'Rent Roll'!$E$14/12),0)),IF(AND(AK110&lt;=3,AK111&gt;=0),'Rent Roll'!$F$14*AK$15,0))</f>
        <v>6457.605050869564</v>
      </c>
      <c r="AL117" s="95">
        <f>'Rent Roll'!$G$14*IF(AL110=0,IF('Rent Roll'!$N$14="NNN",'Rent Roll'!$F$14*AL$15,IF('Rent Roll'!$N$14="NNN capped",'Rent Roll'!$F$14*(AL$12+AL$13)+MIN('Rent Roll'!$F$14*AL$14,'Rent Roll'!$O$14*(1+Assumptions!$C$64)^(AL$8-'Rent Roll'!$P$14)*'Rent Roll'!$E$14/12),0)),IF(AND(AL110&lt;=3,AL111&gt;=0),'Rent Roll'!$F$14*AL$15,0))</f>
        <v>6457.605050869564</v>
      </c>
      <c r="AM117" s="95">
        <f>'Rent Roll'!$G$14*IF(AM110=0,IF('Rent Roll'!$N$14="NNN",'Rent Roll'!$F$14*AM$15,IF('Rent Roll'!$N$14="NNN capped",'Rent Roll'!$F$14*(AM$12+AM$13)+MIN('Rent Roll'!$F$14*AM$14,'Rent Roll'!$O$14*(1+Assumptions!$C$64)^(AM$8-'Rent Roll'!$P$14)*'Rent Roll'!$E$14/12),0)),IF(AND(AM110&lt;=3,AM111&gt;=0),'Rent Roll'!$F$14*AM$15,0))</f>
        <v>6457.605050869564</v>
      </c>
      <c r="AN117" s="95">
        <f>'Rent Roll'!$G$14*IF(AN110=0,IF('Rent Roll'!$N$14="NNN",'Rent Roll'!$F$14*AN$15,IF('Rent Roll'!$N$14="NNN capped",'Rent Roll'!$F$14*(AN$12+AN$13)+MIN('Rent Roll'!$F$14*AN$14,'Rent Roll'!$O$14*(1+Assumptions!$C$64)^(AN$8-'Rent Roll'!$P$14)*'Rent Roll'!$E$14/12),0)),IF(AND(AN110&lt;=3,AN111&gt;=0),'Rent Roll'!$F$14*AN$15,0))</f>
        <v>6457.605050869564</v>
      </c>
      <c r="AO117" s="95">
        <f>'Rent Roll'!$G$14*IF(AO110=0,IF('Rent Roll'!$N$14="NNN",'Rent Roll'!$F$14*AO$15,IF('Rent Roll'!$N$14="NNN capped",'Rent Roll'!$F$14*(AO$12+AO$13)+MIN('Rent Roll'!$F$14*AO$14,'Rent Roll'!$O$14*(1+Assumptions!$C$64)^(AO$8-'Rent Roll'!$P$14)*'Rent Roll'!$E$14/12),0)),IF(AND(AO110&lt;=3,AO111&gt;=0),'Rent Roll'!$F$14*AO$15,0))</f>
        <v>6457.605050869564</v>
      </c>
      <c r="AP117" s="95">
        <f>'Rent Roll'!$G$14*IF(AP110=0,IF('Rent Roll'!$N$14="NNN",'Rent Roll'!$F$14*AP$15,IF('Rent Roll'!$N$14="NNN capped",'Rent Roll'!$F$14*(AP$12+AP$13)+MIN('Rent Roll'!$F$14*AP$14,'Rent Roll'!$O$14*(1+Assumptions!$C$64)^(AP$8-'Rent Roll'!$P$14)*'Rent Roll'!$E$14/12),0)),IF(AND(AP110&lt;=3,AP111&gt;=0),'Rent Roll'!$F$14*AP$15,0))</f>
        <v>6457.605050869564</v>
      </c>
      <c r="AQ117" s="95">
        <f>'Rent Roll'!$G$14*IF(AQ110=0,IF('Rent Roll'!$N$14="NNN",'Rent Roll'!$F$14*AQ$15,IF('Rent Roll'!$N$14="NNN capped",'Rent Roll'!$F$14*(AQ$12+AQ$13)+MIN('Rent Roll'!$F$14*AQ$14,'Rent Roll'!$O$14*(1+Assumptions!$C$64)^(AQ$8-'Rent Roll'!$P$14)*'Rent Roll'!$E$14/12),0)),IF(AND(AQ110&lt;=3,AQ111&gt;=0),'Rent Roll'!$F$14*AQ$15,0))</f>
        <v>6457.605050869564</v>
      </c>
      <c r="AR117" s="95">
        <f>'Rent Roll'!$G$14*IF(AR110=0,IF('Rent Roll'!$N$14="NNN",'Rent Roll'!$F$14*AR$15,IF('Rent Roll'!$N$14="NNN capped",'Rent Roll'!$F$14*(AR$12+AR$13)+MIN('Rent Roll'!$F$14*AR$14,'Rent Roll'!$O$14*(1+Assumptions!$C$64)^(AR$8-'Rent Roll'!$P$14)*'Rent Roll'!$E$14/12),0)),IF(AND(AR110&lt;=3,AR111&gt;=0),'Rent Roll'!$F$14*AR$15,0))</f>
        <v>6606.098419786957</v>
      </c>
      <c r="AS117" s="95">
        <f>'Rent Roll'!$G$14*IF(AS110=0,IF('Rent Roll'!$N$14="NNN",'Rent Roll'!$F$14*AS$15,IF('Rent Roll'!$N$14="NNN capped",'Rent Roll'!$F$14*(AS$12+AS$13)+MIN('Rent Roll'!$F$14*AS$14,'Rent Roll'!$O$14*(1+Assumptions!$C$64)^(AS$8-'Rent Roll'!$P$14)*'Rent Roll'!$E$14/12),0)),IF(AND(AS110&lt;=3,AS111&gt;=0),'Rent Roll'!$F$14*AS$15,0))</f>
        <v>6606.098419786957</v>
      </c>
      <c r="AT117" s="95">
        <f>'Rent Roll'!$G$14*IF(AT110=0,IF('Rent Roll'!$N$14="NNN",'Rent Roll'!$F$14*AT$15,IF('Rent Roll'!$N$14="NNN capped",'Rent Roll'!$F$14*(AT$12+AT$13)+MIN('Rent Roll'!$F$14*AT$14,'Rent Roll'!$O$14*(1+Assumptions!$C$64)^(AT$8-'Rent Roll'!$P$14)*'Rent Roll'!$E$14/12),0)),IF(AND(AT110&lt;=3,AT111&gt;=0),'Rent Roll'!$F$14*AT$15,0))</f>
        <v>6606.098419786957</v>
      </c>
      <c r="AU117" s="95">
        <f>'Rent Roll'!$G$14*IF(AU110=0,IF('Rent Roll'!$N$14="NNN",'Rent Roll'!$F$14*AU$15,IF('Rent Roll'!$N$14="NNN capped",'Rent Roll'!$F$14*(AU$12+AU$13)+MIN('Rent Roll'!$F$14*AU$14,'Rent Roll'!$O$14*(1+Assumptions!$C$64)^(AU$8-'Rent Roll'!$P$14)*'Rent Roll'!$E$14/12),0)),IF(AND(AU110&lt;=3,AU111&gt;=0),'Rent Roll'!$F$14*AU$15,0))</f>
        <v>0</v>
      </c>
      <c r="AV117" s="95">
        <f>'Rent Roll'!$G$14*IF(AV110=0,IF('Rent Roll'!$N$14="NNN",'Rent Roll'!$F$14*AV$15,IF('Rent Roll'!$N$14="NNN capped",'Rent Roll'!$F$14*(AV$12+AV$13)+MIN('Rent Roll'!$F$14*AV$14,'Rent Roll'!$O$14*(1+Assumptions!$C$64)^(AV$8-'Rent Roll'!$P$14)*'Rent Roll'!$E$14/12),0)),IF(AND(AV110&lt;=3,AV111&gt;=0),'Rent Roll'!$F$14*AV$15,0))</f>
        <v>0</v>
      </c>
      <c r="AW117" s="95">
        <f>'Rent Roll'!$G$14*IF(AW110=0,IF('Rent Roll'!$N$14="NNN",'Rent Roll'!$F$14*AW$15,IF('Rent Roll'!$N$14="NNN capped",'Rent Roll'!$F$14*(AW$12+AW$13)+MIN('Rent Roll'!$F$14*AW$14,'Rent Roll'!$O$14*(1+Assumptions!$C$64)^(AW$8-'Rent Roll'!$P$14)*'Rent Roll'!$E$14/12),0)),IF(AND(AW110&lt;=3,AW111&gt;=0),'Rent Roll'!$F$14*AW$15,0))</f>
        <v>6606.098419786957</v>
      </c>
      <c r="AX117" s="95">
        <f>'Rent Roll'!$G$14*IF(AX110=0,IF('Rent Roll'!$N$14="NNN",'Rent Roll'!$F$14*AX$15,IF('Rent Roll'!$N$14="NNN capped",'Rent Roll'!$F$14*(AX$12+AX$13)+MIN('Rent Roll'!$F$14*AX$14,'Rent Roll'!$O$14*(1+Assumptions!$C$64)^(AX$8-'Rent Roll'!$P$14)*'Rent Roll'!$E$14/12),0)),IF(AND(AX110&lt;=3,AX111&gt;=0),'Rent Roll'!$F$14*AX$15,0))</f>
        <v>6606.098419786957</v>
      </c>
      <c r="AY117" s="95">
        <f>'Rent Roll'!$G$14*IF(AY110=0,IF('Rent Roll'!$N$14="NNN",'Rent Roll'!$F$14*AY$15,IF('Rent Roll'!$N$14="NNN capped",'Rent Roll'!$F$14*(AY$12+AY$13)+MIN('Rent Roll'!$F$14*AY$14,'Rent Roll'!$O$14*(1+Assumptions!$C$64)^(AY$8-'Rent Roll'!$P$14)*'Rent Roll'!$E$14/12),0)),IF(AND(AY110&lt;=3,AY111&gt;=0),'Rent Roll'!$F$14*AY$15,0))</f>
        <v>6606.098419786957</v>
      </c>
      <c r="AZ117" s="95">
        <f>'Rent Roll'!$G$14*IF(AZ110=0,IF('Rent Roll'!$N$14="NNN",'Rent Roll'!$F$14*AZ$15,IF('Rent Roll'!$N$14="NNN capped",'Rent Roll'!$F$14*(AZ$12+AZ$13)+MIN('Rent Roll'!$F$14*AZ$14,'Rent Roll'!$O$14*(1+Assumptions!$C$64)^(AZ$8-'Rent Roll'!$P$14)*'Rent Roll'!$E$14/12),0)),IF(AND(AZ110&lt;=3,AZ111&gt;=0),'Rent Roll'!$F$14*AZ$15,0))</f>
        <v>6606.098419786957</v>
      </c>
      <c r="BA117" s="95">
        <f>'Rent Roll'!$G$14*IF(BA110=0,IF('Rent Roll'!$N$14="NNN",'Rent Roll'!$F$14*BA$15,IF('Rent Roll'!$N$14="NNN capped",'Rent Roll'!$F$14*(BA$12+BA$13)+MIN('Rent Roll'!$F$14*BA$14,'Rent Roll'!$O$14*(1+Assumptions!$C$64)^(BA$8-'Rent Roll'!$P$14)*'Rent Roll'!$E$14/12),0)),IF(AND(BA110&lt;=3,BA111&gt;=0),'Rent Roll'!$F$14*BA$15,0))</f>
        <v>6606.098419786957</v>
      </c>
      <c r="BB117" s="95">
        <f>'Rent Roll'!$G$14*IF(BB110=0,IF('Rent Roll'!$N$14="NNN",'Rent Roll'!$F$14*BB$15,IF('Rent Roll'!$N$14="NNN capped",'Rent Roll'!$F$14*(BB$12+BB$13)+MIN('Rent Roll'!$F$14*BB$14,'Rent Roll'!$O$14*(1+Assumptions!$C$64)^(BB$8-'Rent Roll'!$P$14)*'Rent Roll'!$E$14/12),0)),IF(AND(BB110&lt;=3,BB111&gt;=0),'Rent Roll'!$F$14*BB$15,0))</f>
        <v>6606.098419786957</v>
      </c>
      <c r="BC117" s="95">
        <f>'Rent Roll'!$G$14*IF(BC110=0,IF('Rent Roll'!$N$14="NNN",'Rent Roll'!$F$14*BC$15,IF('Rent Roll'!$N$14="NNN capped",'Rent Roll'!$F$14*(BC$12+BC$13)+MIN('Rent Roll'!$F$14*BC$14,'Rent Roll'!$O$14*(1+Assumptions!$C$64)^(BC$8-'Rent Roll'!$P$14)*'Rent Roll'!$E$14/12),0)),IF(AND(BC110&lt;=3,BC111&gt;=0),'Rent Roll'!$F$14*BC$15,0))</f>
        <v>6606.098419786957</v>
      </c>
      <c r="BD117" s="95">
        <f>'Rent Roll'!$G$14*IF(BD110=0,IF('Rent Roll'!$N$14="NNN",'Rent Roll'!$F$14*BD$15,IF('Rent Roll'!$N$14="NNN capped",'Rent Roll'!$F$14*(BD$12+BD$13)+MIN('Rent Roll'!$F$14*BD$14,'Rent Roll'!$O$14*(1+Assumptions!$C$64)^(BD$8-'Rent Roll'!$P$14)*'Rent Roll'!$E$14/12),0)),IF(AND(BD110&lt;=3,BD111&gt;=0),'Rent Roll'!$F$14*BD$15,0))</f>
        <v>6758.141894119695</v>
      </c>
      <c r="BE117" s="95">
        <f>'Rent Roll'!$G$14*IF(BE110=0,IF('Rent Roll'!$N$14="NNN",'Rent Roll'!$F$14*BE$15,IF('Rent Roll'!$N$14="NNN capped",'Rent Roll'!$F$14*(BE$12+BE$13)+MIN('Rent Roll'!$F$14*BE$14,'Rent Roll'!$O$14*(1+Assumptions!$C$64)^(BE$8-'Rent Roll'!$P$14)*'Rent Roll'!$E$14/12),0)),IF(AND(BE110&lt;=3,BE111&gt;=0),'Rent Roll'!$F$14*BE$15,0))</f>
        <v>6758.141894119695</v>
      </c>
      <c r="BF117" s="95">
        <f>'Rent Roll'!$G$14*IF(BF110=0,IF('Rent Roll'!$N$14="NNN",'Rent Roll'!$F$14*BF$15,IF('Rent Roll'!$N$14="NNN capped",'Rent Roll'!$F$14*(BF$12+BF$13)+MIN('Rent Roll'!$F$14*BF$14,'Rent Roll'!$O$14*(1+Assumptions!$C$64)^(BF$8-'Rent Roll'!$P$14)*'Rent Roll'!$E$14/12),0)),IF(AND(BF110&lt;=3,BF111&gt;=0),'Rent Roll'!$F$14*BF$15,0))</f>
        <v>6758.141894119695</v>
      </c>
      <c r="BG117" s="95">
        <f>'Rent Roll'!$G$14*IF(BG110=0,IF('Rent Roll'!$N$14="NNN",'Rent Roll'!$F$14*BG$15,IF('Rent Roll'!$N$14="NNN capped",'Rent Roll'!$F$14*(BG$12+BG$13)+MIN('Rent Roll'!$F$14*BG$14,'Rent Roll'!$O$14*(1+Assumptions!$C$64)^(BG$8-'Rent Roll'!$P$14)*'Rent Roll'!$E$14/12),0)),IF(AND(BG110&lt;=3,BG111&gt;=0),'Rent Roll'!$F$14*BG$15,0))</f>
        <v>6758.141894119695</v>
      </c>
      <c r="BH117" s="95">
        <f>'Rent Roll'!$G$14*IF(BH110=0,IF('Rent Roll'!$N$14="NNN",'Rent Roll'!$F$14*BH$15,IF('Rent Roll'!$N$14="NNN capped",'Rent Roll'!$F$14*(BH$12+BH$13)+MIN('Rent Roll'!$F$14*BH$14,'Rent Roll'!$O$14*(1+Assumptions!$C$64)^(BH$8-'Rent Roll'!$P$14)*'Rent Roll'!$E$14/12),0)),IF(AND(BH110&lt;=3,BH111&gt;=0),'Rent Roll'!$F$14*BH$15,0))</f>
        <v>6758.141894119695</v>
      </c>
      <c r="BI117" s="95">
        <f>'Rent Roll'!$G$14*IF(BI110=0,IF('Rent Roll'!$N$14="NNN",'Rent Roll'!$F$14*BI$15,IF('Rent Roll'!$N$14="NNN capped",'Rent Roll'!$F$14*(BI$12+BI$13)+MIN('Rent Roll'!$F$14*BI$14,'Rent Roll'!$O$14*(1+Assumptions!$C$64)^(BI$8-'Rent Roll'!$P$14)*'Rent Roll'!$E$14/12),0)),IF(AND(BI110&lt;=3,BI111&gt;=0),'Rent Roll'!$F$14*BI$15,0))</f>
        <v>6758.141894119695</v>
      </c>
      <c r="BJ117" s="95">
        <f>'Rent Roll'!$G$14*IF(BJ110=0,IF('Rent Roll'!$N$14="NNN",'Rent Roll'!$F$14*BJ$15,IF('Rent Roll'!$N$14="NNN capped",'Rent Roll'!$F$14*(BJ$12+BJ$13)+MIN('Rent Roll'!$F$14*BJ$14,'Rent Roll'!$O$14*(1+Assumptions!$C$64)^(BJ$8-'Rent Roll'!$P$14)*'Rent Roll'!$E$14/12),0)),IF(AND(BJ110&lt;=3,BJ111&gt;=0),'Rent Roll'!$F$14*BJ$15,0))</f>
        <v>6758.141894119695</v>
      </c>
      <c r="BK117" s="95">
        <f>'Rent Roll'!$G$14*IF(BK110=0,IF('Rent Roll'!$N$14="NNN",'Rent Roll'!$F$14*BK$15,IF('Rent Roll'!$N$14="NNN capped",'Rent Roll'!$F$14*(BK$12+BK$13)+MIN('Rent Roll'!$F$14*BK$14,'Rent Roll'!$O$14*(1+Assumptions!$C$64)^(BK$8-'Rent Roll'!$P$14)*'Rent Roll'!$E$14/12),0)),IF(AND(BK110&lt;=3,BK111&gt;=0),'Rent Roll'!$F$14*BK$15,0))</f>
        <v>6758.141894119695</v>
      </c>
      <c r="BL117" s="95">
        <f>'Rent Roll'!$G$14*IF(BL110=0,IF('Rent Roll'!$N$14="NNN",'Rent Roll'!$F$14*BL$15,IF('Rent Roll'!$N$14="NNN capped",'Rent Roll'!$F$14*(BL$12+BL$13)+MIN('Rent Roll'!$F$14*BL$14,'Rent Roll'!$O$14*(1+Assumptions!$C$64)^(BL$8-'Rent Roll'!$P$14)*'Rent Roll'!$E$14/12),0)),IF(AND(BL110&lt;=3,BL111&gt;=0),'Rent Roll'!$F$14*BL$15,0))</f>
        <v>6758.141894119695</v>
      </c>
      <c r="BM117" s="95">
        <f>'Rent Roll'!$G$14*IF(BM110=0,IF('Rent Roll'!$N$14="NNN",'Rent Roll'!$F$14*BM$15,IF('Rent Roll'!$N$14="NNN capped",'Rent Roll'!$F$14*(BM$12+BM$13)+MIN('Rent Roll'!$F$14*BM$14,'Rent Roll'!$O$14*(1+Assumptions!$C$64)^(BM$8-'Rent Roll'!$P$14)*'Rent Roll'!$E$14/12),0)),IF(AND(BM110&lt;=3,BM111&gt;=0),'Rent Roll'!$F$14*BM$15,0))</f>
        <v>6758.141894119695</v>
      </c>
      <c r="BN117" s="95">
        <f>'Rent Roll'!$G$14*IF(BN110=0,IF('Rent Roll'!$N$14="NNN",'Rent Roll'!$F$14*BN$15,IF('Rent Roll'!$N$14="NNN capped",'Rent Roll'!$F$14*(BN$12+BN$13)+MIN('Rent Roll'!$F$14*BN$14,'Rent Roll'!$O$14*(1+Assumptions!$C$64)^(BN$8-'Rent Roll'!$P$14)*'Rent Roll'!$E$14/12),0)),IF(AND(BN110&lt;=3,BN111&gt;=0),'Rent Roll'!$F$14*BN$15,0))</f>
        <v>6758.141894119695</v>
      </c>
      <c r="BO117" s="95">
        <f>'Rent Roll'!$G$14*IF(BO110=0,IF('Rent Roll'!$N$14="NNN",'Rent Roll'!$F$14*BO$15,IF('Rent Roll'!$N$14="NNN capped",'Rent Roll'!$F$14*(BO$12+BO$13)+MIN('Rent Roll'!$F$14*BO$14,'Rent Roll'!$O$14*(1+Assumptions!$C$64)^(BO$8-'Rent Roll'!$P$14)*'Rent Roll'!$E$14/12),0)),IF(AND(BO110&lt;=3,BO111&gt;=0),'Rent Roll'!$F$14*BO$15,0))</f>
        <v>6758.141894119695</v>
      </c>
      <c r="BP117" s="95">
        <f>'Rent Roll'!$G$14*IF(BP110=0,IF('Rent Roll'!$N$14="NNN",'Rent Roll'!$F$14*BP$15,IF('Rent Roll'!$N$14="NNN capped",'Rent Roll'!$F$14*(BP$12+BP$13)+MIN('Rent Roll'!$F$14*BP$14,'Rent Roll'!$O$14*(1+Assumptions!$C$64)^(BP$8-'Rent Roll'!$P$14)*'Rent Roll'!$E$14/12),0)),IF(AND(BP110&lt;=3,BP111&gt;=0),'Rent Roll'!$F$14*BP$15,0))</f>
        <v>6913.8238831172</v>
      </c>
      <c r="BQ117" s="95">
        <f>'Rent Roll'!$G$14*IF(BQ110=0,IF('Rent Roll'!$N$14="NNN",'Rent Roll'!$F$14*BQ$15,IF('Rent Roll'!$N$14="NNN capped",'Rent Roll'!$F$14*(BQ$12+BQ$13)+MIN('Rent Roll'!$F$14*BQ$14,'Rent Roll'!$O$14*(1+Assumptions!$C$64)^(BQ$8-'Rent Roll'!$P$14)*'Rent Roll'!$E$14/12),0)),IF(AND(BQ110&lt;=3,BQ111&gt;=0),'Rent Roll'!$F$14*BQ$15,0))</f>
        <v>6913.8238831172</v>
      </c>
      <c r="BR117" s="95">
        <f>'Rent Roll'!$G$14*IF(BR110=0,IF('Rent Roll'!$N$14="NNN",'Rent Roll'!$F$14*BR$15,IF('Rent Roll'!$N$14="NNN capped",'Rent Roll'!$F$14*(BR$12+BR$13)+MIN('Rent Roll'!$F$14*BR$14,'Rent Roll'!$O$14*(1+Assumptions!$C$64)^(BR$8-'Rent Roll'!$P$14)*'Rent Roll'!$E$14/12),0)),IF(AND(BR110&lt;=3,BR111&gt;=0),'Rent Roll'!$F$14*BR$15,0))</f>
        <v>6913.8238831172</v>
      </c>
      <c r="BS117" s="95">
        <f>'Rent Roll'!$G$14*IF(BS110=0,IF('Rent Roll'!$N$14="NNN",'Rent Roll'!$F$14*BS$15,IF('Rent Roll'!$N$14="NNN capped",'Rent Roll'!$F$14*(BS$12+BS$13)+MIN('Rent Roll'!$F$14*BS$14,'Rent Roll'!$O$14*(1+Assumptions!$C$64)^(BS$8-'Rent Roll'!$P$14)*'Rent Roll'!$E$14/12),0)),IF(AND(BS110&lt;=3,BS111&gt;=0),'Rent Roll'!$F$14*BS$15,0))</f>
        <v>6913.8238831172</v>
      </c>
      <c r="BT117" s="95">
        <f>'Rent Roll'!$G$14*IF(BT110=0,IF('Rent Roll'!$N$14="NNN",'Rent Roll'!$F$14*BT$15,IF('Rent Roll'!$N$14="NNN capped",'Rent Roll'!$F$14*(BT$12+BT$13)+MIN('Rent Roll'!$F$14*BT$14,'Rent Roll'!$O$14*(1+Assumptions!$C$64)^(BT$8-'Rent Roll'!$P$14)*'Rent Roll'!$E$14/12),0)),IF(AND(BT110&lt;=3,BT111&gt;=0),'Rent Roll'!$F$14*BT$15,0))</f>
        <v>6913.8238831172</v>
      </c>
      <c r="BU117" s="95">
        <f>'Rent Roll'!$G$14*IF(BU110=0,IF('Rent Roll'!$N$14="NNN",'Rent Roll'!$F$14*BU$15,IF('Rent Roll'!$N$14="NNN capped",'Rent Roll'!$F$14*(BU$12+BU$13)+MIN('Rent Roll'!$F$14*BU$14,'Rent Roll'!$O$14*(1+Assumptions!$C$64)^(BU$8-'Rent Roll'!$P$14)*'Rent Roll'!$E$14/12),0)),IF(AND(BU110&lt;=3,BU111&gt;=0),'Rent Roll'!$F$14*BU$15,0))</f>
        <v>6913.8238831172</v>
      </c>
      <c r="BV117" s="95">
        <f>'Rent Roll'!$G$14*IF(BV110=0,IF('Rent Roll'!$N$14="NNN",'Rent Roll'!$F$14*BV$15,IF('Rent Roll'!$N$14="NNN capped",'Rent Roll'!$F$14*(BV$12+BV$13)+MIN('Rent Roll'!$F$14*BV$14,'Rent Roll'!$O$14*(1+Assumptions!$C$64)^(BV$8-'Rent Roll'!$P$14)*'Rent Roll'!$E$14/12),0)),IF(AND(BV110&lt;=3,BV111&gt;=0),'Rent Roll'!$F$14*BV$15,0))</f>
        <v>6913.8238831172</v>
      </c>
      <c r="BW117" s="95">
        <f>'Rent Roll'!$G$14*IF(BW110=0,IF('Rent Roll'!$N$14="NNN",'Rent Roll'!$F$14*BW$15,IF('Rent Roll'!$N$14="NNN capped",'Rent Roll'!$F$14*(BW$12+BW$13)+MIN('Rent Roll'!$F$14*BW$14,'Rent Roll'!$O$14*(1+Assumptions!$C$64)^(BW$8-'Rent Roll'!$P$14)*'Rent Roll'!$E$14/12),0)),IF(AND(BW110&lt;=3,BW111&gt;=0),'Rent Roll'!$F$14*BW$15,0))</f>
        <v>6913.8238831172</v>
      </c>
      <c r="BX117" s="95">
        <f>'Rent Roll'!$G$14*IF(BX110=0,IF('Rent Roll'!$N$14="NNN",'Rent Roll'!$F$14*BX$15,IF('Rent Roll'!$N$14="NNN capped",'Rent Roll'!$F$14*(BX$12+BX$13)+MIN('Rent Roll'!$F$14*BX$14,'Rent Roll'!$O$14*(1+Assumptions!$C$64)^(BX$8-'Rent Roll'!$P$14)*'Rent Roll'!$E$14/12),0)),IF(AND(BX110&lt;=3,BX111&gt;=0),'Rent Roll'!$F$14*BX$15,0))</f>
        <v>6913.8238831172</v>
      </c>
      <c r="BY117" s="95">
        <f>'Rent Roll'!$G$14*IF(BY110=0,IF('Rent Roll'!$N$14="NNN",'Rent Roll'!$F$14*BY$15,IF('Rent Roll'!$N$14="NNN capped",'Rent Roll'!$F$14*(BY$12+BY$13)+MIN('Rent Roll'!$F$14*BY$14,'Rent Roll'!$O$14*(1+Assumptions!$C$64)^(BY$8-'Rent Roll'!$P$14)*'Rent Roll'!$E$14/12),0)),IF(AND(BY110&lt;=3,BY111&gt;=0),'Rent Roll'!$F$14*BY$15,0))</f>
        <v>6913.8238831172</v>
      </c>
      <c r="BZ117" s="95">
        <f>'Rent Roll'!$G$14*IF(BZ110=0,IF('Rent Roll'!$N$14="NNN",'Rent Roll'!$F$14*BZ$15,IF('Rent Roll'!$N$14="NNN capped",'Rent Roll'!$F$14*(BZ$12+BZ$13)+MIN('Rent Roll'!$F$14*BZ$14,'Rent Roll'!$O$14*(1+Assumptions!$C$64)^(BZ$8-'Rent Roll'!$P$14)*'Rent Roll'!$E$14/12),0)),IF(AND(BZ110&lt;=3,BZ111&gt;=0),'Rent Roll'!$F$14*BZ$15,0))</f>
        <v>6913.8238831172</v>
      </c>
      <c r="CA117" s="95">
        <f>'Rent Roll'!$G$14*IF(CA110=0,IF('Rent Roll'!$N$14="NNN",'Rent Roll'!$F$14*CA$15,IF('Rent Roll'!$N$14="NNN capped",'Rent Roll'!$F$14*(CA$12+CA$13)+MIN('Rent Roll'!$F$14*CA$14,'Rent Roll'!$O$14*(1+Assumptions!$C$64)^(CA$8-'Rent Roll'!$P$14)*'Rent Roll'!$E$14/12),0)),IF(AND(CA110&lt;=3,CA111&gt;=0),'Rent Roll'!$F$14*CA$15,0))</f>
        <v>6913.8238831172</v>
      </c>
      <c r="CB117" s="95">
        <f>'Rent Roll'!$G$14*IF(CB110=0,IF('Rent Roll'!$N$14="NNN",'Rent Roll'!$F$14*CB$15,IF('Rent Roll'!$N$14="NNN capped",'Rent Roll'!$F$14*(CB$12+CB$13)+MIN('Rent Roll'!$F$14*CB$14,'Rent Roll'!$O$14*(1+Assumptions!$C$64)^(CB$8-'Rent Roll'!$P$14)*'Rent Roll'!$E$14/12),0)),IF(AND(CB110&lt;=3,CB111&gt;=0),'Rent Roll'!$F$14*CB$15,0))</f>
        <v>7073.235086428107</v>
      </c>
      <c r="CC117" s="95">
        <f>'Rent Roll'!$G$14*IF(CC110=0,IF('Rent Roll'!$N$14="NNN",'Rent Roll'!$F$14*CC$15,IF('Rent Roll'!$N$14="NNN capped",'Rent Roll'!$F$14*(CC$12+CC$13)+MIN('Rent Roll'!$F$14*CC$14,'Rent Roll'!$O$14*(1+Assumptions!$C$64)^(CC$8-'Rent Roll'!$P$14)*'Rent Roll'!$E$14/12),0)),IF(AND(CC110&lt;=3,CC111&gt;=0),'Rent Roll'!$F$14*CC$15,0))</f>
        <v>7073.235086428107</v>
      </c>
      <c r="CD117" s="95">
        <f>'Rent Roll'!$G$14*IF(CD110=0,IF('Rent Roll'!$N$14="NNN",'Rent Roll'!$F$14*CD$15,IF('Rent Roll'!$N$14="NNN capped",'Rent Roll'!$F$14*(CD$12+CD$13)+MIN('Rent Roll'!$F$14*CD$14,'Rent Roll'!$O$14*(1+Assumptions!$C$64)^(CD$8-'Rent Roll'!$P$14)*'Rent Roll'!$E$14/12),0)),IF(AND(CD110&lt;=3,CD111&gt;=0),'Rent Roll'!$F$14*CD$15,0))</f>
        <v>7073.235086428107</v>
      </c>
      <c r="CE117" s="95">
        <f>'Rent Roll'!$G$14*IF(CE110=0,IF('Rent Roll'!$N$14="NNN",'Rent Roll'!$F$14*CE$15,IF('Rent Roll'!$N$14="NNN capped",'Rent Roll'!$F$14*(CE$12+CE$13)+MIN('Rent Roll'!$F$14*CE$14,'Rent Roll'!$O$14*(1+Assumptions!$C$64)^(CE$8-'Rent Roll'!$P$14)*'Rent Roll'!$E$14/12),0)),IF(AND(CE110&lt;=3,CE111&gt;=0),'Rent Roll'!$F$14*CE$15,0))</f>
        <v>7073.235086428107</v>
      </c>
      <c r="CF117" s="95">
        <f>'Rent Roll'!$G$14*IF(CF110=0,IF('Rent Roll'!$N$14="NNN",'Rent Roll'!$F$14*CF$15,IF('Rent Roll'!$N$14="NNN capped",'Rent Roll'!$F$14*(CF$12+CF$13)+MIN('Rent Roll'!$F$14*CF$14,'Rent Roll'!$O$14*(1+Assumptions!$C$64)^(CF$8-'Rent Roll'!$P$14)*'Rent Roll'!$E$14/12),0)),IF(AND(CF110&lt;=3,CF111&gt;=0),'Rent Roll'!$F$14*CF$15,0))</f>
        <v>7073.235086428107</v>
      </c>
      <c r="CG117" s="95">
        <f>'Rent Roll'!$G$14*IF(CG110=0,IF('Rent Roll'!$N$14="NNN",'Rent Roll'!$F$14*CG$15,IF('Rent Roll'!$N$14="NNN capped",'Rent Roll'!$F$14*(CG$12+CG$13)+MIN('Rent Roll'!$F$14*CG$14,'Rent Roll'!$O$14*(1+Assumptions!$C$64)^(CG$8-'Rent Roll'!$P$14)*'Rent Roll'!$E$14/12),0)),IF(AND(CG110&lt;=3,CG111&gt;=0),'Rent Roll'!$F$14*CG$15,0))</f>
        <v>7073.235086428107</v>
      </c>
      <c r="CH117" s="95">
        <f>'Rent Roll'!$G$14*IF(CH110=0,IF('Rent Roll'!$N$14="NNN",'Rent Roll'!$F$14*CH$15,IF('Rent Roll'!$N$14="NNN capped",'Rent Roll'!$F$14*(CH$12+CH$13)+MIN('Rent Roll'!$F$14*CH$14,'Rent Roll'!$O$14*(1+Assumptions!$C$64)^(CH$8-'Rent Roll'!$P$14)*'Rent Roll'!$E$14/12),0)),IF(AND(CH110&lt;=3,CH111&gt;=0),'Rent Roll'!$F$14*CH$15,0))</f>
        <v>7073.235086428107</v>
      </c>
      <c r="CI117" s="95">
        <f>'Rent Roll'!$G$14*IF(CI110=0,IF('Rent Roll'!$N$14="NNN",'Rent Roll'!$F$14*CI$15,IF('Rent Roll'!$N$14="NNN capped",'Rent Roll'!$F$14*(CI$12+CI$13)+MIN('Rent Roll'!$F$14*CI$14,'Rent Roll'!$O$14*(1+Assumptions!$C$64)^(CI$8-'Rent Roll'!$P$14)*'Rent Roll'!$E$14/12),0)),IF(AND(CI110&lt;=3,CI111&gt;=0),'Rent Roll'!$F$14*CI$15,0))</f>
        <v>7073.235086428107</v>
      </c>
      <c r="CJ117" s="95">
        <f>'Rent Roll'!$G$14*IF(CJ110=0,IF('Rent Roll'!$N$14="NNN",'Rent Roll'!$F$14*CJ$15,IF('Rent Roll'!$N$14="NNN capped",'Rent Roll'!$F$14*(CJ$12+CJ$13)+MIN('Rent Roll'!$F$14*CJ$14,'Rent Roll'!$O$14*(1+Assumptions!$C$64)^(CJ$8-'Rent Roll'!$P$14)*'Rent Roll'!$E$14/12),0)),IF(AND(CJ110&lt;=3,CJ111&gt;=0),'Rent Roll'!$F$14*CJ$15,0))</f>
        <v>7073.235086428107</v>
      </c>
      <c r="CK117" s="95">
        <f>'Rent Roll'!$G$14*IF(CK110=0,IF('Rent Roll'!$N$14="NNN",'Rent Roll'!$F$14*CK$15,IF('Rent Roll'!$N$14="NNN capped",'Rent Roll'!$F$14*(CK$12+CK$13)+MIN('Rent Roll'!$F$14*CK$14,'Rent Roll'!$O$14*(1+Assumptions!$C$64)^(CK$8-'Rent Roll'!$P$14)*'Rent Roll'!$E$14/12),0)),IF(AND(CK110&lt;=3,CK111&gt;=0),'Rent Roll'!$F$14*CK$15,0))</f>
        <v>7073.235086428107</v>
      </c>
      <c r="CL117" s="95">
        <f>'Rent Roll'!$G$14*IF(CL110=0,IF('Rent Roll'!$N$14="NNN",'Rent Roll'!$F$14*CL$15,IF('Rent Roll'!$N$14="NNN capped",'Rent Roll'!$F$14*(CL$12+CL$13)+MIN('Rent Roll'!$F$14*CL$14,'Rent Roll'!$O$14*(1+Assumptions!$C$64)^(CL$8-'Rent Roll'!$P$14)*'Rent Roll'!$E$14/12),0)),IF(AND(CL110&lt;=3,CL111&gt;=0),'Rent Roll'!$F$14*CL$15,0))</f>
        <v>7073.235086428107</v>
      </c>
      <c r="CM117" s="95">
        <f>'Rent Roll'!$G$14*IF(CM110=0,IF('Rent Roll'!$N$14="NNN",'Rent Roll'!$F$14*CM$15,IF('Rent Roll'!$N$14="NNN capped",'Rent Roll'!$F$14*(CM$12+CM$13)+MIN('Rent Roll'!$F$14*CM$14,'Rent Roll'!$O$14*(1+Assumptions!$C$64)^(CM$8-'Rent Roll'!$P$14)*'Rent Roll'!$E$14/12),0)),IF(AND(CM110&lt;=3,CM111&gt;=0),'Rent Roll'!$F$14*CM$15,0))</f>
        <v>7073.235086428107</v>
      </c>
      <c r="CN117" s="95">
        <f>'Rent Roll'!$G$14*IF(CN110=0,IF('Rent Roll'!$N$14="NNN",'Rent Roll'!$F$14*CN$15,IF('Rent Roll'!$N$14="NNN capped",'Rent Roll'!$F$14*(CN$12+CN$13)+MIN('Rent Roll'!$F$14*CN$14,'Rent Roll'!$O$14*(1+Assumptions!$C$64)^(CN$8-'Rent Roll'!$P$14)*'Rent Roll'!$E$14/12),0)),IF(AND(CN110&lt;=3,CN111&gt;=0),'Rent Roll'!$F$14*CN$15,0))</f>
        <v>7236.46855557469</v>
      </c>
      <c r="CO117" s="95">
        <f>'Rent Roll'!$G$14*IF(CO110=0,IF('Rent Roll'!$N$14="NNN",'Rent Roll'!$F$14*CO$15,IF('Rent Roll'!$N$14="NNN capped",'Rent Roll'!$F$14*(CO$12+CO$13)+MIN('Rent Roll'!$F$14*CO$14,'Rent Roll'!$O$14*(1+Assumptions!$C$64)^(CO$8-'Rent Roll'!$P$14)*'Rent Roll'!$E$14/12),0)),IF(AND(CO110&lt;=3,CO111&gt;=0),'Rent Roll'!$F$14*CO$15,0))</f>
        <v>7236.46855557469</v>
      </c>
      <c r="CP117" s="95">
        <f>'Rent Roll'!$G$14*IF(CP110=0,IF('Rent Roll'!$N$14="NNN",'Rent Roll'!$F$14*CP$15,IF('Rent Roll'!$N$14="NNN capped",'Rent Roll'!$F$14*(CP$12+CP$13)+MIN('Rent Roll'!$F$14*CP$14,'Rent Roll'!$O$14*(1+Assumptions!$C$64)^(CP$8-'Rent Roll'!$P$14)*'Rent Roll'!$E$14/12),0)),IF(AND(CP110&lt;=3,CP111&gt;=0),'Rent Roll'!$F$14*CP$15,0))</f>
        <v>7236.46855557469</v>
      </c>
      <c r="CQ117" s="95">
        <f>'Rent Roll'!$G$14*IF(CQ110=0,IF('Rent Roll'!$N$14="NNN",'Rent Roll'!$F$14*CQ$15,IF('Rent Roll'!$N$14="NNN capped",'Rent Roll'!$F$14*(CQ$12+CQ$13)+MIN('Rent Roll'!$F$14*CQ$14,'Rent Roll'!$O$14*(1+Assumptions!$C$64)^(CQ$8-'Rent Roll'!$P$14)*'Rent Roll'!$E$14/12),0)),IF(AND(CQ110&lt;=3,CQ111&gt;=0),'Rent Roll'!$F$14*CQ$15,0))</f>
        <v>7236.46855557469</v>
      </c>
      <c r="CR117" s="95">
        <f>'Rent Roll'!$G$14*IF(CR110=0,IF('Rent Roll'!$N$14="NNN",'Rent Roll'!$F$14*CR$15,IF('Rent Roll'!$N$14="NNN capped",'Rent Roll'!$F$14*(CR$12+CR$13)+MIN('Rent Roll'!$F$14*CR$14,'Rent Roll'!$O$14*(1+Assumptions!$C$64)^(CR$8-'Rent Roll'!$P$14)*'Rent Roll'!$E$14/12),0)),IF(AND(CR110&lt;=3,CR111&gt;=0),'Rent Roll'!$F$14*CR$15,0))</f>
        <v>7236.46855557469</v>
      </c>
      <c r="CS117" s="95">
        <f>'Rent Roll'!$G$14*IF(CS110=0,IF('Rent Roll'!$N$14="NNN",'Rent Roll'!$F$14*CS$15,IF('Rent Roll'!$N$14="NNN capped",'Rent Roll'!$F$14*(CS$12+CS$13)+MIN('Rent Roll'!$F$14*CS$14,'Rent Roll'!$O$14*(1+Assumptions!$C$64)^(CS$8-'Rent Roll'!$P$14)*'Rent Roll'!$E$14/12),0)),IF(AND(CS110&lt;=3,CS111&gt;=0),'Rent Roll'!$F$14*CS$15,0))</f>
        <v>7236.46855557469</v>
      </c>
      <c r="CT117" s="95">
        <f>'Rent Roll'!$G$14*IF(CT110=0,IF('Rent Roll'!$N$14="NNN",'Rent Roll'!$F$14*CT$15,IF('Rent Roll'!$N$14="NNN capped",'Rent Roll'!$F$14*(CT$12+CT$13)+MIN('Rent Roll'!$F$14*CT$14,'Rent Roll'!$O$14*(1+Assumptions!$C$64)^(CT$8-'Rent Roll'!$P$14)*'Rent Roll'!$E$14/12),0)),IF(AND(CT110&lt;=3,CT111&gt;=0),'Rent Roll'!$F$14*CT$15,0))</f>
        <v>7236.46855557469</v>
      </c>
      <c r="CU117" s="95">
        <f>'Rent Roll'!$G$14*IF(CU110=0,IF('Rent Roll'!$N$14="NNN",'Rent Roll'!$F$14*CU$15,IF('Rent Roll'!$N$14="NNN capped",'Rent Roll'!$F$14*(CU$12+CU$13)+MIN('Rent Roll'!$F$14*CU$14,'Rent Roll'!$O$14*(1+Assumptions!$C$64)^(CU$8-'Rent Roll'!$P$14)*'Rent Roll'!$E$14/12),0)),IF(AND(CU110&lt;=3,CU111&gt;=0),'Rent Roll'!$F$14*CU$15,0))</f>
        <v>7236.46855557469</v>
      </c>
      <c r="CV117" s="95">
        <f>'Rent Roll'!$G$14*IF(CV110=0,IF('Rent Roll'!$N$14="NNN",'Rent Roll'!$F$14*CV$15,IF('Rent Roll'!$N$14="NNN capped",'Rent Roll'!$F$14*(CV$12+CV$13)+MIN('Rent Roll'!$F$14*CV$14,'Rent Roll'!$O$14*(1+Assumptions!$C$64)^(CV$8-'Rent Roll'!$P$14)*'Rent Roll'!$E$14/12),0)),IF(AND(CV110&lt;=3,CV111&gt;=0),'Rent Roll'!$F$14*CV$15,0))</f>
        <v>7236.46855557469</v>
      </c>
      <c r="CW117" s="95">
        <f>'Rent Roll'!$G$14*IF(CW110=0,IF('Rent Roll'!$N$14="NNN",'Rent Roll'!$F$14*CW$15,IF('Rent Roll'!$N$14="NNN capped",'Rent Roll'!$F$14*(CW$12+CW$13)+MIN('Rent Roll'!$F$14*CW$14,'Rent Roll'!$O$14*(1+Assumptions!$C$64)^(CW$8-'Rent Roll'!$P$14)*'Rent Roll'!$E$14/12),0)),IF(AND(CW110&lt;=3,CW111&gt;=0),'Rent Roll'!$F$14*CW$15,0))</f>
        <v>7236.46855557469</v>
      </c>
      <c r="CX117" s="95">
        <f>'Rent Roll'!$G$14*IF(CX110=0,IF('Rent Roll'!$N$14="NNN",'Rent Roll'!$F$14*CX$15,IF('Rent Roll'!$N$14="NNN capped",'Rent Roll'!$F$14*(CX$12+CX$13)+MIN('Rent Roll'!$F$14*CX$14,'Rent Roll'!$O$14*(1+Assumptions!$C$64)^(CX$8-'Rent Roll'!$P$14)*'Rent Roll'!$E$14/12),0)),IF(AND(CX110&lt;=3,CX111&gt;=0),'Rent Roll'!$F$14*CX$15,0))</f>
        <v>7236.46855557469</v>
      </c>
      <c r="CY117" s="95">
        <f>'Rent Roll'!$G$14*IF(CY110=0,IF('Rent Roll'!$N$14="NNN",'Rent Roll'!$F$14*CY$15,IF('Rent Roll'!$N$14="NNN capped",'Rent Roll'!$F$14*(CY$12+CY$13)+MIN('Rent Roll'!$F$14*CY$14,'Rent Roll'!$O$14*(1+Assumptions!$C$64)^(CY$8-'Rent Roll'!$P$14)*'Rent Roll'!$E$14/12),0)),IF(AND(CY110&lt;=3,CY111&gt;=0),'Rent Roll'!$F$14*CY$15,0))</f>
        <v>7236.46855557469</v>
      </c>
      <c r="CZ117" s="95">
        <f>'Rent Roll'!$G$14*IF(CZ110=0,IF('Rent Roll'!$N$14="NNN",'Rent Roll'!$F$14*CZ$15,IF('Rent Roll'!$N$14="NNN capped",'Rent Roll'!$F$14*(CZ$12+CZ$13)+MIN('Rent Roll'!$F$14*CZ$14,'Rent Roll'!$O$14*(1+Assumptions!$C$64)^(CZ$8-'Rent Roll'!$P$14)*'Rent Roll'!$E$14/12),0)),IF(AND(CZ110&lt;=3,CZ111&gt;=0),'Rent Roll'!$F$14*CZ$15,0))</f>
        <v>7403.619757126746</v>
      </c>
      <c r="DA117" s="95">
        <f>'Rent Roll'!$G$14*IF(DA110=0,IF('Rent Roll'!$N$14="NNN",'Rent Roll'!$F$14*DA$15,IF('Rent Roll'!$N$14="NNN capped",'Rent Roll'!$F$14*(DA$12+DA$13)+MIN('Rent Roll'!$F$14*DA$14,'Rent Roll'!$O$14*(1+Assumptions!$C$64)^(DA$8-'Rent Roll'!$P$14)*'Rent Roll'!$E$14/12),0)),IF(AND(DA110&lt;=3,DA111&gt;=0),'Rent Roll'!$F$14*DA$15,0))</f>
        <v>7403.619757126746</v>
      </c>
      <c r="DB117" s="95">
        <f>'Rent Roll'!$G$14*IF(DB110=0,IF('Rent Roll'!$N$14="NNN",'Rent Roll'!$F$14*DB$15,IF('Rent Roll'!$N$14="NNN capped",'Rent Roll'!$F$14*(DB$12+DB$13)+MIN('Rent Roll'!$F$14*DB$14,'Rent Roll'!$O$14*(1+Assumptions!$C$64)^(DB$8-'Rent Roll'!$P$14)*'Rent Roll'!$E$14/12),0)),IF(AND(DB110&lt;=3,DB111&gt;=0),'Rent Roll'!$F$14*DB$15,0))</f>
        <v>7403.619757126746</v>
      </c>
      <c r="DC117" s="95">
        <f>'Rent Roll'!$G$14*IF(DC110=0,IF('Rent Roll'!$N$14="NNN",'Rent Roll'!$F$14*DC$15,IF('Rent Roll'!$N$14="NNN capped",'Rent Roll'!$F$14*(DC$12+DC$13)+MIN('Rent Roll'!$F$14*DC$14,'Rent Roll'!$O$14*(1+Assumptions!$C$64)^(DC$8-'Rent Roll'!$P$14)*'Rent Roll'!$E$14/12),0)),IF(AND(DC110&lt;=3,DC111&gt;=0),'Rent Roll'!$F$14*DC$15,0))</f>
        <v>7403.619757126746</v>
      </c>
      <c r="DD117" s="95">
        <f>'Rent Roll'!$G$14*IF(DD110=0,IF('Rent Roll'!$N$14="NNN",'Rent Roll'!$F$14*DD$15,IF('Rent Roll'!$N$14="NNN capped",'Rent Roll'!$F$14*(DD$12+DD$13)+MIN('Rent Roll'!$F$14*DD$14,'Rent Roll'!$O$14*(1+Assumptions!$C$64)^(DD$8-'Rent Roll'!$P$14)*'Rent Roll'!$E$14/12),0)),IF(AND(DD110&lt;=3,DD111&gt;=0),'Rent Roll'!$F$14*DD$15,0))</f>
        <v>7403.619757126746</v>
      </c>
      <c r="DE117" s="95">
        <f>'Rent Roll'!$G$14*IF(DE110=0,IF('Rent Roll'!$N$14="NNN",'Rent Roll'!$F$14*DE$15,IF('Rent Roll'!$N$14="NNN capped",'Rent Roll'!$F$14*(DE$12+DE$13)+MIN('Rent Roll'!$F$14*DE$14,'Rent Roll'!$O$14*(1+Assumptions!$C$64)^(DE$8-'Rent Roll'!$P$14)*'Rent Roll'!$E$14/12),0)),IF(AND(DE110&lt;=3,DE111&gt;=0),'Rent Roll'!$F$14*DE$15,0))</f>
        <v>0</v>
      </c>
      <c r="DF117" s="95">
        <f>'Rent Roll'!$G$14*IF(DF110=0,IF('Rent Roll'!$N$14="NNN",'Rent Roll'!$F$14*DF$15,IF('Rent Roll'!$N$14="NNN capped",'Rent Roll'!$F$14*(DF$12+DF$13)+MIN('Rent Roll'!$F$14*DF$14,'Rent Roll'!$O$14*(1+Assumptions!$C$64)^(DF$8-'Rent Roll'!$P$14)*'Rent Roll'!$E$14/12),0)),IF(AND(DF110&lt;=3,DF111&gt;=0),'Rent Roll'!$F$14*DF$15,0))</f>
        <v>0</v>
      </c>
      <c r="DG117" s="95">
        <f>'Rent Roll'!$G$14*IF(DG110=0,IF('Rent Roll'!$N$14="NNN",'Rent Roll'!$F$14*DG$15,IF('Rent Roll'!$N$14="NNN capped",'Rent Roll'!$F$14*(DG$12+DG$13)+MIN('Rent Roll'!$F$14*DG$14,'Rent Roll'!$O$14*(1+Assumptions!$C$64)^(DG$8-'Rent Roll'!$P$14)*'Rent Roll'!$E$14/12),0)),IF(AND(DG110&lt;=3,DG111&gt;=0),'Rent Roll'!$F$14*DG$15,0))</f>
        <v>7403.619757126746</v>
      </c>
      <c r="DH117" s="95">
        <f>'Rent Roll'!$G$14*IF(DH110=0,IF('Rent Roll'!$N$14="NNN",'Rent Roll'!$F$14*DH$15,IF('Rent Roll'!$N$14="NNN capped",'Rent Roll'!$F$14*(DH$12+DH$13)+MIN('Rent Roll'!$F$14*DH$14,'Rent Roll'!$O$14*(1+Assumptions!$C$64)^(DH$8-'Rent Roll'!$P$14)*'Rent Roll'!$E$14/12),0)),IF(AND(DH110&lt;=3,DH111&gt;=0),'Rent Roll'!$F$14*DH$15,0))</f>
        <v>7403.619757126746</v>
      </c>
      <c r="DI117" s="95">
        <f>'Rent Roll'!$G$14*IF(DI110=0,IF('Rent Roll'!$N$14="NNN",'Rent Roll'!$F$14*DI$15,IF('Rent Roll'!$N$14="NNN capped",'Rent Roll'!$F$14*(DI$12+DI$13)+MIN('Rent Roll'!$F$14*DI$14,'Rent Roll'!$O$14*(1+Assumptions!$C$64)^(DI$8-'Rent Roll'!$P$14)*'Rent Roll'!$E$14/12),0)),IF(AND(DI110&lt;=3,DI111&gt;=0),'Rent Roll'!$F$14*DI$15,0))</f>
        <v>7403.619757126746</v>
      </c>
      <c r="DJ117" s="95">
        <f>'Rent Roll'!$G$14*IF(DJ110=0,IF('Rent Roll'!$N$14="NNN",'Rent Roll'!$F$14*DJ$15,IF('Rent Roll'!$N$14="NNN capped",'Rent Roll'!$F$14*(DJ$12+DJ$13)+MIN('Rent Roll'!$F$14*DJ$14,'Rent Roll'!$O$14*(1+Assumptions!$C$64)^(DJ$8-'Rent Roll'!$P$14)*'Rent Roll'!$E$14/12),0)),IF(AND(DJ110&lt;=3,DJ111&gt;=0),'Rent Roll'!$F$14*DJ$15,0))</f>
        <v>7403.619757126746</v>
      </c>
      <c r="DK117" s="95">
        <f>'Rent Roll'!$G$14*IF(DK110=0,IF('Rent Roll'!$N$14="NNN",'Rent Roll'!$F$14*DK$15,IF('Rent Roll'!$N$14="NNN capped",'Rent Roll'!$F$14*(DK$12+DK$13)+MIN('Rent Roll'!$F$14*DK$14,'Rent Roll'!$O$14*(1+Assumptions!$C$64)^(DK$8-'Rent Roll'!$P$14)*'Rent Roll'!$E$14/12),0)),IF(AND(DK110&lt;=3,DK111&gt;=0),'Rent Roll'!$F$14*DK$15,0))</f>
        <v>7403.619757126746</v>
      </c>
      <c r="DL117" s="95">
        <f>'Rent Roll'!$G$14*IF(DL110=0,IF('Rent Roll'!$N$14="NNN",'Rent Roll'!$F$14*DL$15,IF('Rent Roll'!$N$14="NNN capped",'Rent Roll'!$F$14*(DL$12+DL$13)+MIN('Rent Roll'!$F$14*DL$14,'Rent Roll'!$O$14*(1+Assumptions!$C$64)^(DL$8-'Rent Roll'!$P$14)*'Rent Roll'!$E$14/12),0)),IF(AND(DL110&lt;=3,DL111&gt;=0),'Rent Roll'!$F$14*DL$15,0))</f>
        <v>7574.786637623058</v>
      </c>
      <c r="DM117" s="95">
        <f>'Rent Roll'!$G$14*IF(DM110=0,IF('Rent Roll'!$N$14="NNN",'Rent Roll'!$F$14*DM$15,IF('Rent Roll'!$N$14="NNN capped",'Rent Roll'!$F$14*(DM$12+DM$13)+MIN('Rent Roll'!$F$14*DM$14,'Rent Roll'!$O$14*(1+Assumptions!$C$64)^(DM$8-'Rent Roll'!$P$14)*'Rent Roll'!$E$14/12),0)),IF(AND(DM110&lt;=3,DM111&gt;=0),'Rent Roll'!$F$14*DM$15,0))</f>
        <v>7574.786637623058</v>
      </c>
      <c r="DN117" s="95">
        <f>'Rent Roll'!$G$14*IF(DN110=0,IF('Rent Roll'!$N$14="NNN",'Rent Roll'!$F$14*DN$15,IF('Rent Roll'!$N$14="NNN capped",'Rent Roll'!$F$14*(DN$12+DN$13)+MIN('Rent Roll'!$F$14*DN$14,'Rent Roll'!$O$14*(1+Assumptions!$C$64)^(DN$8-'Rent Roll'!$P$14)*'Rent Roll'!$E$14/12),0)),IF(AND(DN110&lt;=3,DN111&gt;=0),'Rent Roll'!$F$14*DN$15,0))</f>
        <v>7574.786637623058</v>
      </c>
      <c r="DO117" s="95">
        <f>'Rent Roll'!$G$14*IF(DO110=0,IF('Rent Roll'!$N$14="NNN",'Rent Roll'!$F$14*DO$15,IF('Rent Roll'!$N$14="NNN capped",'Rent Roll'!$F$14*(DO$12+DO$13)+MIN('Rent Roll'!$F$14*DO$14,'Rent Roll'!$O$14*(1+Assumptions!$C$64)^(DO$8-'Rent Roll'!$P$14)*'Rent Roll'!$E$14/12),0)),IF(AND(DO110&lt;=3,DO111&gt;=0),'Rent Roll'!$F$14*DO$15,0))</f>
        <v>7574.786637623058</v>
      </c>
      <c r="DP117" s="95">
        <f>'Rent Roll'!$G$14*IF(DP110=0,IF('Rent Roll'!$N$14="NNN",'Rent Roll'!$F$14*DP$15,IF('Rent Roll'!$N$14="NNN capped",'Rent Roll'!$F$14*(DP$12+DP$13)+MIN('Rent Roll'!$F$14*DP$14,'Rent Roll'!$O$14*(1+Assumptions!$C$64)^(DP$8-'Rent Roll'!$P$14)*'Rent Roll'!$E$14/12),0)),IF(AND(DP110&lt;=3,DP111&gt;=0),'Rent Roll'!$F$14*DP$15,0))</f>
        <v>7574.786637623058</v>
      </c>
      <c r="DQ117" s="95">
        <f>'Rent Roll'!$G$14*IF(DQ110=0,IF('Rent Roll'!$N$14="NNN",'Rent Roll'!$F$14*DQ$15,IF('Rent Roll'!$N$14="NNN capped",'Rent Roll'!$F$14*(DQ$12+DQ$13)+MIN('Rent Roll'!$F$14*DQ$14,'Rent Roll'!$O$14*(1+Assumptions!$C$64)^(DQ$8-'Rent Roll'!$P$14)*'Rent Roll'!$E$14/12),0)),IF(AND(DQ110&lt;=3,DQ111&gt;=0),'Rent Roll'!$F$14*DQ$15,0))</f>
        <v>7574.786637623058</v>
      </c>
      <c r="DR117" s="95">
        <f>'Rent Roll'!$G$14*IF(DR110=0,IF('Rent Roll'!$N$14="NNN",'Rent Roll'!$F$14*DR$15,IF('Rent Roll'!$N$14="NNN capped",'Rent Roll'!$F$14*(DR$12+DR$13)+MIN('Rent Roll'!$F$14*DR$14,'Rent Roll'!$O$14*(1+Assumptions!$C$64)^(DR$8-'Rent Roll'!$P$14)*'Rent Roll'!$E$14/12),0)),IF(AND(DR110&lt;=3,DR111&gt;=0),'Rent Roll'!$F$14*DR$15,0))</f>
        <v>7574.786637623058</v>
      </c>
      <c r="DS117" s="95">
        <f>'Rent Roll'!$G$14*IF(DS110=0,IF('Rent Roll'!$N$14="NNN",'Rent Roll'!$F$14*DS$15,IF('Rent Roll'!$N$14="NNN capped",'Rent Roll'!$F$14*(DS$12+DS$13)+MIN('Rent Roll'!$F$14*DS$14,'Rent Roll'!$O$14*(1+Assumptions!$C$64)^(DS$8-'Rent Roll'!$P$14)*'Rent Roll'!$E$14/12),0)),IF(AND(DS110&lt;=3,DS111&gt;=0),'Rent Roll'!$F$14*DS$15,0))</f>
        <v>7574.786637623058</v>
      </c>
      <c r="DT117" s="95">
        <f>'Rent Roll'!$G$14*IF(DT110=0,IF('Rent Roll'!$N$14="NNN",'Rent Roll'!$F$14*DT$15,IF('Rent Roll'!$N$14="NNN capped",'Rent Roll'!$F$14*(DT$12+DT$13)+MIN('Rent Roll'!$F$14*DT$14,'Rent Roll'!$O$14*(1+Assumptions!$C$64)^(DT$8-'Rent Roll'!$P$14)*'Rent Roll'!$E$14/12),0)),IF(AND(DT110&lt;=3,DT111&gt;=0),'Rent Roll'!$F$14*DT$15,0))</f>
        <v>7574.786637623058</v>
      </c>
      <c r="DU117" s="95">
        <f>'Rent Roll'!$G$14*IF(DU110=0,IF('Rent Roll'!$N$14="NNN",'Rent Roll'!$F$14*DU$15,IF('Rent Roll'!$N$14="NNN capped",'Rent Roll'!$F$14*(DU$12+DU$13)+MIN('Rent Roll'!$F$14*DU$14,'Rent Roll'!$O$14*(1+Assumptions!$C$64)^(DU$8-'Rent Roll'!$P$14)*'Rent Roll'!$E$14/12),0)),IF(AND(DU110&lt;=3,DU111&gt;=0),'Rent Roll'!$F$14*DU$15,0))</f>
        <v>7574.786637623058</v>
      </c>
      <c r="DV117" s="95">
        <f>'Rent Roll'!$G$14*IF(DV110=0,IF('Rent Roll'!$N$14="NNN",'Rent Roll'!$F$14*DV$15,IF('Rent Roll'!$N$14="NNN capped",'Rent Roll'!$F$14*(DV$12+DV$13)+MIN('Rent Roll'!$F$14*DV$14,'Rent Roll'!$O$14*(1+Assumptions!$C$64)^(DV$8-'Rent Roll'!$P$14)*'Rent Roll'!$E$14/12),0)),IF(AND(DV110&lt;=3,DV111&gt;=0),'Rent Roll'!$F$14*DV$15,0))</f>
        <v>7574.786637623058</v>
      </c>
      <c r="DW117" s="95">
        <f>'Rent Roll'!$G$14*IF(DW110=0,IF('Rent Roll'!$N$14="NNN",'Rent Roll'!$F$14*DW$15,IF('Rent Roll'!$N$14="NNN capped",'Rent Roll'!$F$14*(DW$12+DW$13)+MIN('Rent Roll'!$F$14*DW$14,'Rent Roll'!$O$14*(1+Assumptions!$C$64)^(DW$8-'Rent Roll'!$P$14)*'Rent Roll'!$E$14/12),0)),IF(AND(DW110&lt;=3,DW111&gt;=0),'Rent Roll'!$F$14*DW$15,0))</f>
        <v>7574.786637623058</v>
      </c>
      <c r="DX117" s="95">
        <f>'Rent Roll'!$G$14*IF(DX110=0,IF('Rent Roll'!$N$14="NNN",'Rent Roll'!$F$14*DX$15,IF('Rent Roll'!$N$14="NNN capped",'Rent Roll'!$F$14*(DX$12+DX$13)+MIN('Rent Roll'!$F$14*DX$14,'Rent Roll'!$O$14*(1+Assumptions!$C$64)^(DX$8-'Rent Roll'!$P$14)*'Rent Roll'!$E$14/12),0)),IF(AND(DX110&lt;=3,DX111&gt;=0),'Rent Roll'!$F$14*DX$15,0))</f>
        <v>7750.069690289911</v>
      </c>
      <c r="DY117" s="95">
        <f>'Rent Roll'!$G$14*IF(DY110=0,IF('Rent Roll'!$N$14="NNN",'Rent Roll'!$F$14*DY$15,IF('Rent Roll'!$N$14="NNN capped",'Rent Roll'!$F$14*(DY$12+DY$13)+MIN('Rent Roll'!$F$14*DY$14,'Rent Roll'!$O$14*(1+Assumptions!$C$64)^(DY$8-'Rent Roll'!$P$14)*'Rent Roll'!$E$14/12),0)),IF(AND(DY110&lt;=3,DY111&gt;=0),'Rent Roll'!$F$14*DY$15,0))</f>
        <v>7750.069690289911</v>
      </c>
      <c r="DZ117" s="95">
        <f>'Rent Roll'!$G$14*IF(DZ110=0,IF('Rent Roll'!$N$14="NNN",'Rent Roll'!$F$14*DZ$15,IF('Rent Roll'!$N$14="NNN capped",'Rent Roll'!$F$14*(DZ$12+DZ$13)+MIN('Rent Roll'!$F$14*DZ$14,'Rent Roll'!$O$14*(1+Assumptions!$C$64)^(DZ$8-'Rent Roll'!$P$14)*'Rent Roll'!$E$14/12),0)),IF(AND(DZ110&lt;=3,DZ111&gt;=0),'Rent Roll'!$F$14*DZ$15,0))</f>
        <v>7750.069690289911</v>
      </c>
      <c r="EA117" s="95">
        <f>'Rent Roll'!$G$14*IF(EA110=0,IF('Rent Roll'!$N$14="NNN",'Rent Roll'!$F$14*EA$15,IF('Rent Roll'!$N$14="NNN capped",'Rent Roll'!$F$14*(EA$12+EA$13)+MIN('Rent Roll'!$F$14*EA$14,'Rent Roll'!$O$14*(1+Assumptions!$C$64)^(EA$8-'Rent Roll'!$P$14)*'Rent Roll'!$E$14/12),0)),IF(AND(EA110&lt;=3,EA111&gt;=0),'Rent Roll'!$F$14*EA$15,0))</f>
        <v>7750.069690289911</v>
      </c>
      <c r="EB117" s="95">
        <f>'Rent Roll'!$G$14*IF(EB110=0,IF('Rent Roll'!$N$14="NNN",'Rent Roll'!$F$14*EB$15,IF('Rent Roll'!$N$14="NNN capped",'Rent Roll'!$F$14*(EB$12+EB$13)+MIN('Rent Roll'!$F$14*EB$14,'Rent Roll'!$O$14*(1+Assumptions!$C$64)^(EB$8-'Rent Roll'!$P$14)*'Rent Roll'!$E$14/12),0)),IF(AND(EB110&lt;=3,EB111&gt;=0),'Rent Roll'!$F$14*EB$15,0))</f>
        <v>7750.069690289911</v>
      </c>
      <c r="EC117" s="95">
        <f>'Rent Roll'!$G$14*IF(EC110=0,IF('Rent Roll'!$N$14="NNN",'Rent Roll'!$F$14*EC$15,IF('Rent Roll'!$N$14="NNN capped",'Rent Roll'!$F$14*(EC$12+EC$13)+MIN('Rent Roll'!$F$14*EC$14,'Rent Roll'!$O$14*(1+Assumptions!$C$64)^(EC$8-'Rent Roll'!$P$14)*'Rent Roll'!$E$14/12),0)),IF(AND(EC110&lt;=3,EC111&gt;=0),'Rent Roll'!$F$14*EC$15,0))</f>
        <v>7750.069690289911</v>
      </c>
      <c r="ED117" s="95">
        <f>'Rent Roll'!$G$14*IF(ED110=0,IF('Rent Roll'!$N$14="NNN",'Rent Roll'!$F$14*ED$15,IF('Rent Roll'!$N$14="NNN capped",'Rent Roll'!$F$14*(ED$12+ED$13)+MIN('Rent Roll'!$F$14*ED$14,'Rent Roll'!$O$14*(1+Assumptions!$C$64)^(ED$8-'Rent Roll'!$P$14)*'Rent Roll'!$E$14/12),0)),IF(AND(ED110&lt;=3,ED111&gt;=0),'Rent Roll'!$F$14*ED$15,0))</f>
        <v>7750.069690289911</v>
      </c>
      <c r="EE117" s="95">
        <f>'Rent Roll'!$G$14*IF(EE110=0,IF('Rent Roll'!$N$14="NNN",'Rent Roll'!$F$14*EE$15,IF('Rent Roll'!$N$14="NNN capped",'Rent Roll'!$F$14*(EE$12+EE$13)+MIN('Rent Roll'!$F$14*EE$14,'Rent Roll'!$O$14*(1+Assumptions!$C$64)^(EE$8-'Rent Roll'!$P$14)*'Rent Roll'!$E$14/12),0)),IF(AND(EE110&lt;=3,EE111&gt;=0),'Rent Roll'!$F$14*EE$15,0))</f>
        <v>7750.069690289911</v>
      </c>
      <c r="EF117" s="95">
        <f>'Rent Roll'!$G$14*IF(EF110=0,IF('Rent Roll'!$N$14="NNN",'Rent Roll'!$F$14*EF$15,IF('Rent Roll'!$N$14="NNN capped",'Rent Roll'!$F$14*(EF$12+EF$13)+MIN('Rent Roll'!$F$14*EF$14,'Rent Roll'!$O$14*(1+Assumptions!$C$64)^(EF$8-'Rent Roll'!$P$14)*'Rent Roll'!$E$14/12),0)),IF(AND(EF110&lt;=3,EF111&gt;=0),'Rent Roll'!$F$14*EF$15,0))</f>
        <v>7750.069690289911</v>
      </c>
      <c r="EG117" s="95">
        <f>'Rent Roll'!$G$14*IF(EG110=0,IF('Rent Roll'!$N$14="NNN",'Rent Roll'!$F$14*EG$15,IF('Rent Roll'!$N$14="NNN capped",'Rent Roll'!$F$14*(EG$12+EG$13)+MIN('Rent Roll'!$F$14*EG$14,'Rent Roll'!$O$14*(1+Assumptions!$C$64)^(EG$8-'Rent Roll'!$P$14)*'Rent Roll'!$E$14/12),0)),IF(AND(EG110&lt;=3,EG111&gt;=0),'Rent Roll'!$F$14*EG$15,0))</f>
        <v>7750.069690289911</v>
      </c>
      <c r="EH117" s="95">
        <f>'Rent Roll'!$G$14*IF(EH110=0,IF('Rent Roll'!$N$14="NNN",'Rent Roll'!$F$14*EH$15,IF('Rent Roll'!$N$14="NNN capped",'Rent Roll'!$F$14*(EH$12+EH$13)+MIN('Rent Roll'!$F$14*EH$14,'Rent Roll'!$O$14*(1+Assumptions!$C$64)^(EH$8-'Rent Roll'!$P$14)*'Rent Roll'!$E$14/12),0)),IF(AND(EH110&lt;=3,EH111&gt;=0),'Rent Roll'!$F$14*EH$15,0))</f>
        <v>7750.069690289911</v>
      </c>
      <c r="EI117" s="95">
        <f>'Rent Roll'!$G$14*IF(EI110=0,IF('Rent Roll'!$N$14="NNN",'Rent Roll'!$F$14*EI$15,IF('Rent Roll'!$N$14="NNN capped",'Rent Roll'!$F$14*(EI$12+EI$13)+MIN('Rent Roll'!$F$14*EI$14,'Rent Roll'!$O$14*(1+Assumptions!$C$64)^(EI$8-'Rent Roll'!$P$14)*'Rent Roll'!$E$14/12),0)),IF(AND(EI110&lt;=3,EI111&gt;=0),'Rent Roll'!$F$14*EI$15,0))</f>
        <v>7750.069690289911</v>
      </c>
    </row>
    <row r="118">
      <c r="B118" t="s" s="23">
        <v>397</v>
      </c>
      <c r="C118" t="s" s="118">
        <v>21</v>
      </c>
      <c r="D118" t="s" s="118">
        <v>435</v>
      </c>
      <c r="H118" s="95">
        <f>IF(AND(H110&gt;=1,H110&lt;=3,H111=0),-CHOOSE(H110,Rollover!$R$14,Rollover!$AE$14,Rollover!$AR$14),0)</f>
        <v>0</v>
      </c>
      <c r="I118" s="95">
        <f>IF(AND(I110&gt;=1,I110&lt;=3,I111=0),-CHOOSE(I110,Rollover!$R$14,Rollover!$AE$14,Rollover!$AR$14),0)</f>
        <v>0</v>
      </c>
      <c r="J118" s="95">
        <f>IF(AND(J110&gt;=1,J110&lt;=3,J111=0),-CHOOSE(J110,Rollover!$R$14,Rollover!$AE$14,Rollover!$AR$14),0)</f>
        <v>0</v>
      </c>
      <c r="K118" s="95">
        <f>IF(AND(K110&gt;=1,K110&lt;=3,K111=0),-CHOOSE(K110,Rollover!$R$14,Rollover!$AE$14,Rollover!$AR$14),0)</f>
        <v>0</v>
      </c>
      <c r="L118" s="95">
        <f>IF(AND(L110&gt;=1,L110&lt;=3,L111=0),-CHOOSE(L110,Rollover!$R$14,Rollover!$AE$14,Rollover!$AR$14),0)</f>
        <v>0</v>
      </c>
      <c r="M118" s="95">
        <f>IF(AND(M110&gt;=1,M110&lt;=3,M111=0),-CHOOSE(M110,Rollover!$R$14,Rollover!$AE$14,Rollover!$AR$14),0)</f>
        <v>0</v>
      </c>
      <c r="N118" s="95">
        <f>IF(AND(N110&gt;=1,N110&lt;=3,N111=0),-CHOOSE(N110,Rollover!$R$14,Rollover!$AE$14,Rollover!$AR$14),0)</f>
        <v>0</v>
      </c>
      <c r="O118" s="95">
        <f>IF(AND(O110&gt;=1,O110&lt;=3,O111=0),-CHOOSE(O110,Rollover!$R$14,Rollover!$AE$14,Rollover!$AR$14),0)</f>
        <v>0</v>
      </c>
      <c r="P118" s="95">
        <f>IF(AND(P110&gt;=1,P110&lt;=3,P111=0),-CHOOSE(P110,Rollover!$R$14,Rollover!$AE$14,Rollover!$AR$14),0)</f>
        <v>0</v>
      </c>
      <c r="Q118" s="95">
        <f>IF(AND(Q110&gt;=1,Q110&lt;=3,Q111=0),-CHOOSE(Q110,Rollover!$R$14,Rollover!$AE$14,Rollover!$AR$14),0)</f>
        <v>0</v>
      </c>
      <c r="R118" s="95">
        <f>IF(AND(R110&gt;=1,R110&lt;=3,R111=0),-CHOOSE(R110,Rollover!$R$14,Rollover!$AE$14,Rollover!$AR$14),0)</f>
        <v>0</v>
      </c>
      <c r="S118" s="95">
        <f>IF(AND(S110&gt;=1,S110&lt;=3,S111=0),-CHOOSE(S110,Rollover!$R$14,Rollover!$AE$14,Rollover!$AR$14),0)</f>
        <v>0</v>
      </c>
      <c r="T118" s="95">
        <f>IF(AND(T110&gt;=1,T110&lt;=3,T111=0),-CHOOSE(T110,Rollover!$R$14,Rollover!$AE$14,Rollover!$AR$14),0)</f>
        <v>0</v>
      </c>
      <c r="U118" s="95">
        <f>IF(AND(U110&gt;=1,U110&lt;=3,U111=0),-CHOOSE(U110,Rollover!$R$14,Rollover!$AE$14,Rollover!$AR$14),0)</f>
        <v>0</v>
      </c>
      <c r="V118" s="95">
        <f>IF(AND(V110&gt;=1,V110&lt;=3,V111=0),-CHOOSE(V110,Rollover!$R$14,Rollover!$AE$14,Rollover!$AR$14),0)</f>
        <v>0</v>
      </c>
      <c r="W118" s="95">
        <f>IF(AND(W110&gt;=1,W110&lt;=3,W111=0),-CHOOSE(W110,Rollover!$R$14,Rollover!$AE$14,Rollover!$AR$14),0)</f>
        <v>0</v>
      </c>
      <c r="X118" s="95">
        <f>IF(AND(X110&gt;=1,X110&lt;=3,X111=0),-CHOOSE(X110,Rollover!$R$14,Rollover!$AE$14,Rollover!$AR$14),0)</f>
        <v>0</v>
      </c>
      <c r="Y118" s="95">
        <f>IF(AND(Y110&gt;=1,Y110&lt;=3,Y111=0),-CHOOSE(Y110,Rollover!$R$14,Rollover!$AE$14,Rollover!$AR$14),0)</f>
        <v>0</v>
      </c>
      <c r="Z118" s="95">
        <f>IF(AND(Z110&gt;=1,Z110&lt;=3,Z111=0),-CHOOSE(Z110,Rollover!$R$14,Rollover!$AE$14,Rollover!$AR$14),0)</f>
        <v>0</v>
      </c>
      <c r="AA118" s="95">
        <f>IF(AND(AA110&gt;=1,AA110&lt;=3,AA111=0),-CHOOSE(AA110,Rollover!$R$14,Rollover!$AE$14,Rollover!$AR$14),0)</f>
        <v>0</v>
      </c>
      <c r="AB118" s="95">
        <f>IF(AND(AB110&gt;=1,AB110&lt;=3,AB111=0),-CHOOSE(AB110,Rollover!$R$14,Rollover!$AE$14,Rollover!$AR$14),0)</f>
        <v>0</v>
      </c>
      <c r="AC118" s="95">
        <f>IF(AND(AC110&gt;=1,AC110&lt;=3,AC111=0),-CHOOSE(AC110,Rollover!$R$14,Rollover!$AE$14,Rollover!$AR$14),0)</f>
        <v>0</v>
      </c>
      <c r="AD118" s="95">
        <f>IF(AND(AD110&gt;=1,AD110&lt;=3,AD111=0),-CHOOSE(AD110,Rollover!$R$14,Rollover!$AE$14,Rollover!$AR$14),0)</f>
        <v>0</v>
      </c>
      <c r="AE118" s="95">
        <f>IF(AND(AE110&gt;=1,AE110&lt;=3,AE111=0),-CHOOSE(AE110,Rollover!$R$14,Rollover!$AE$14,Rollover!$AR$14),0)</f>
        <v>0</v>
      </c>
      <c r="AF118" s="95">
        <f>IF(AND(AF110&gt;=1,AF110&lt;=3,AF111=0),-CHOOSE(AF110,Rollover!$R$14,Rollover!$AE$14,Rollover!$AR$14),0)</f>
        <v>0</v>
      </c>
      <c r="AG118" s="95">
        <f>IF(AND(AG110&gt;=1,AG110&lt;=3,AG111=0),-CHOOSE(AG110,Rollover!$R$14,Rollover!$AE$14,Rollover!$AR$14),0)</f>
        <v>0</v>
      </c>
      <c r="AH118" s="95">
        <f>IF(AND(AH110&gt;=1,AH110&lt;=3,AH111=0),-CHOOSE(AH110,Rollover!$R$14,Rollover!$AE$14,Rollover!$AR$14),0)</f>
        <v>0</v>
      </c>
      <c r="AI118" s="95">
        <f>IF(AND(AI110&gt;=1,AI110&lt;=3,AI111=0),-CHOOSE(AI110,Rollover!$R$14,Rollover!$AE$14,Rollover!$AR$14),0)</f>
        <v>0</v>
      </c>
      <c r="AJ118" s="95">
        <f>IF(AND(AJ110&gt;=1,AJ110&lt;=3,AJ111=0),-CHOOSE(AJ110,Rollover!$R$14,Rollover!$AE$14,Rollover!$AR$14),0)</f>
        <v>0</v>
      </c>
      <c r="AK118" s="95">
        <f>IF(AND(AK110&gt;=1,AK110&lt;=3,AK111=0),-CHOOSE(AK110,Rollover!$R$14,Rollover!$AE$14,Rollover!$AR$14),0)</f>
        <v>0</v>
      </c>
      <c r="AL118" s="95">
        <f>IF(AND(AL110&gt;=1,AL110&lt;=3,AL111=0),-CHOOSE(AL110,Rollover!$R$14,Rollover!$AE$14,Rollover!$AR$14),0)</f>
        <v>0</v>
      </c>
      <c r="AM118" s="95">
        <f>IF(AND(AM110&gt;=1,AM110&lt;=3,AM111=0),-CHOOSE(AM110,Rollover!$R$14,Rollover!$AE$14,Rollover!$AR$14),0)</f>
        <v>0</v>
      </c>
      <c r="AN118" s="95">
        <f>IF(AND(AN110&gt;=1,AN110&lt;=3,AN111=0),-CHOOSE(AN110,Rollover!$R$14,Rollover!$AE$14,Rollover!$AR$14),0)</f>
        <v>0</v>
      </c>
      <c r="AO118" s="95">
        <f>IF(AND(AO110&gt;=1,AO110&lt;=3,AO111=0),-CHOOSE(AO110,Rollover!$R$14,Rollover!$AE$14,Rollover!$AR$14),0)</f>
        <v>0</v>
      </c>
      <c r="AP118" s="95">
        <f>IF(AND(AP110&gt;=1,AP110&lt;=3,AP111=0),-CHOOSE(AP110,Rollover!$R$14,Rollover!$AE$14,Rollover!$AR$14),0)</f>
        <v>0</v>
      </c>
      <c r="AQ118" s="95">
        <f>IF(AND(AQ110&gt;=1,AQ110&lt;=3,AQ111=0),-CHOOSE(AQ110,Rollover!$R$14,Rollover!$AE$14,Rollover!$AR$14),0)</f>
        <v>0</v>
      </c>
      <c r="AR118" s="95">
        <f>IF(AND(AR110&gt;=1,AR110&lt;=3,AR111=0),-CHOOSE(AR110,Rollover!$R$14,Rollover!$AE$14,Rollover!$AR$14),0)</f>
        <v>0</v>
      </c>
      <c r="AS118" s="95">
        <f>IF(AND(AS110&gt;=1,AS110&lt;=3,AS111=0),-CHOOSE(AS110,Rollover!$R$14,Rollover!$AE$14,Rollover!$AR$14),0)</f>
        <v>0</v>
      </c>
      <c r="AT118" s="95">
        <f>IF(AND(AT110&gt;=1,AT110&lt;=3,AT111=0),-CHOOSE(AT110,Rollover!$R$14,Rollover!$AE$14,Rollover!$AR$14),0)</f>
        <v>0</v>
      </c>
      <c r="AU118" s="95">
        <f>IF(AND(AU110&gt;=1,AU110&lt;=3,AU111=0),-CHOOSE(AU110,Rollover!$R$14,Rollover!$AE$14,Rollover!$AR$14),0)</f>
        <v>0</v>
      </c>
      <c r="AV118" s="95">
        <f>IF(AND(AV110&gt;=1,AV110&lt;=3,AV111=0),-CHOOSE(AV110,Rollover!$R$14,Rollover!$AE$14,Rollover!$AR$14),0)</f>
        <v>0</v>
      </c>
      <c r="AW118" s="95">
        <f>IF(AND(AW110&gt;=1,AW110&lt;=3,AW111=0),-CHOOSE(AW110,Rollover!$R$14,Rollover!$AE$14,Rollover!$AR$14),0)</f>
        <v>-15079.632600000003</v>
      </c>
      <c r="AX118" s="95">
        <f>IF(AND(AX110&gt;=1,AX110&lt;=3,AX111=0),-CHOOSE(AX110,Rollover!$R$14,Rollover!$AE$14,Rollover!$AR$14),0)</f>
        <v>0</v>
      </c>
      <c r="AY118" s="95">
        <f>IF(AND(AY110&gt;=1,AY110&lt;=3,AY111=0),-CHOOSE(AY110,Rollover!$R$14,Rollover!$AE$14,Rollover!$AR$14),0)</f>
        <v>0</v>
      </c>
      <c r="AZ118" s="95">
        <f>IF(AND(AZ110&gt;=1,AZ110&lt;=3,AZ111=0),-CHOOSE(AZ110,Rollover!$R$14,Rollover!$AE$14,Rollover!$AR$14),0)</f>
        <v>0</v>
      </c>
      <c r="BA118" s="95">
        <f>IF(AND(BA110&gt;=1,BA110&lt;=3,BA111=0),-CHOOSE(BA110,Rollover!$R$14,Rollover!$AE$14,Rollover!$AR$14),0)</f>
        <v>0</v>
      </c>
      <c r="BB118" s="95">
        <f>IF(AND(BB110&gt;=1,BB110&lt;=3,BB111=0),-CHOOSE(BB110,Rollover!$R$14,Rollover!$AE$14,Rollover!$AR$14),0)</f>
        <v>0</v>
      </c>
      <c r="BC118" s="95">
        <f>IF(AND(BC110&gt;=1,BC110&lt;=3,BC111=0),-CHOOSE(BC110,Rollover!$R$14,Rollover!$AE$14,Rollover!$AR$14),0)</f>
        <v>0</v>
      </c>
      <c r="BD118" s="95">
        <f>IF(AND(BD110&gt;=1,BD110&lt;=3,BD111=0),-CHOOSE(BD110,Rollover!$R$14,Rollover!$AE$14,Rollover!$AR$14),0)</f>
        <v>0</v>
      </c>
      <c r="BE118" s="95">
        <f>IF(AND(BE110&gt;=1,BE110&lt;=3,BE111=0),-CHOOSE(BE110,Rollover!$R$14,Rollover!$AE$14,Rollover!$AR$14),0)</f>
        <v>0</v>
      </c>
      <c r="BF118" s="95">
        <f>IF(AND(BF110&gt;=1,BF110&lt;=3,BF111=0),-CHOOSE(BF110,Rollover!$R$14,Rollover!$AE$14,Rollover!$AR$14),0)</f>
        <v>0</v>
      </c>
      <c r="BG118" s="95">
        <f>IF(AND(BG110&gt;=1,BG110&lt;=3,BG111=0),-CHOOSE(BG110,Rollover!$R$14,Rollover!$AE$14,Rollover!$AR$14),0)</f>
        <v>0</v>
      </c>
      <c r="BH118" s="95">
        <f>IF(AND(BH110&gt;=1,BH110&lt;=3,BH111=0),-CHOOSE(BH110,Rollover!$R$14,Rollover!$AE$14,Rollover!$AR$14),0)</f>
        <v>0</v>
      </c>
      <c r="BI118" s="95">
        <f>IF(AND(BI110&gt;=1,BI110&lt;=3,BI111=0),-CHOOSE(BI110,Rollover!$R$14,Rollover!$AE$14,Rollover!$AR$14),0)</f>
        <v>0</v>
      </c>
      <c r="BJ118" s="95">
        <f>IF(AND(BJ110&gt;=1,BJ110&lt;=3,BJ111=0),-CHOOSE(BJ110,Rollover!$R$14,Rollover!$AE$14,Rollover!$AR$14),0)</f>
        <v>0</v>
      </c>
      <c r="BK118" s="95">
        <f>IF(AND(BK110&gt;=1,BK110&lt;=3,BK111=0),-CHOOSE(BK110,Rollover!$R$14,Rollover!$AE$14,Rollover!$AR$14),0)</f>
        <v>0</v>
      </c>
      <c r="BL118" s="95">
        <f>IF(AND(BL110&gt;=1,BL110&lt;=3,BL111=0),-CHOOSE(BL110,Rollover!$R$14,Rollover!$AE$14,Rollover!$AR$14),0)</f>
        <v>0</v>
      </c>
      <c r="BM118" s="95">
        <f>IF(AND(BM110&gt;=1,BM110&lt;=3,BM111=0),-CHOOSE(BM110,Rollover!$R$14,Rollover!$AE$14,Rollover!$AR$14),0)</f>
        <v>0</v>
      </c>
      <c r="BN118" s="95">
        <f>IF(AND(BN110&gt;=1,BN110&lt;=3,BN111=0),-CHOOSE(BN110,Rollover!$R$14,Rollover!$AE$14,Rollover!$AR$14),0)</f>
        <v>0</v>
      </c>
      <c r="BO118" s="95">
        <f>IF(AND(BO110&gt;=1,BO110&lt;=3,BO111=0),-CHOOSE(BO110,Rollover!$R$14,Rollover!$AE$14,Rollover!$AR$14),0)</f>
        <v>0</v>
      </c>
      <c r="BP118" s="95">
        <f>IF(AND(BP110&gt;=1,BP110&lt;=3,BP111=0),-CHOOSE(BP110,Rollover!$R$14,Rollover!$AE$14,Rollover!$AR$14),0)</f>
        <v>0</v>
      </c>
      <c r="BQ118" s="95">
        <f>IF(AND(BQ110&gt;=1,BQ110&lt;=3,BQ111=0),-CHOOSE(BQ110,Rollover!$R$14,Rollover!$AE$14,Rollover!$AR$14),0)</f>
        <v>0</v>
      </c>
      <c r="BR118" s="95">
        <f>IF(AND(BR110&gt;=1,BR110&lt;=3,BR111=0),-CHOOSE(BR110,Rollover!$R$14,Rollover!$AE$14,Rollover!$AR$14),0)</f>
        <v>0</v>
      </c>
      <c r="BS118" s="95">
        <f>IF(AND(BS110&gt;=1,BS110&lt;=3,BS111=0),-CHOOSE(BS110,Rollover!$R$14,Rollover!$AE$14,Rollover!$AR$14),0)</f>
        <v>0</v>
      </c>
      <c r="BT118" s="95">
        <f>IF(AND(BT110&gt;=1,BT110&lt;=3,BT111=0),-CHOOSE(BT110,Rollover!$R$14,Rollover!$AE$14,Rollover!$AR$14),0)</f>
        <v>0</v>
      </c>
      <c r="BU118" s="95">
        <f>IF(AND(BU110&gt;=1,BU110&lt;=3,BU111=0),-CHOOSE(BU110,Rollover!$R$14,Rollover!$AE$14,Rollover!$AR$14),0)</f>
        <v>0</v>
      </c>
      <c r="BV118" s="95">
        <f>IF(AND(BV110&gt;=1,BV110&lt;=3,BV111=0),-CHOOSE(BV110,Rollover!$R$14,Rollover!$AE$14,Rollover!$AR$14),0)</f>
        <v>0</v>
      </c>
      <c r="BW118" s="95">
        <f>IF(AND(BW110&gt;=1,BW110&lt;=3,BW111=0),-CHOOSE(BW110,Rollover!$R$14,Rollover!$AE$14,Rollover!$AR$14),0)</f>
        <v>0</v>
      </c>
      <c r="BX118" s="95">
        <f>IF(AND(BX110&gt;=1,BX110&lt;=3,BX111=0),-CHOOSE(BX110,Rollover!$R$14,Rollover!$AE$14,Rollover!$AR$14),0)</f>
        <v>0</v>
      </c>
      <c r="BY118" s="95">
        <f>IF(AND(BY110&gt;=1,BY110&lt;=3,BY111=0),-CHOOSE(BY110,Rollover!$R$14,Rollover!$AE$14,Rollover!$AR$14),0)</f>
        <v>0</v>
      </c>
      <c r="BZ118" s="95">
        <f>IF(AND(BZ110&gt;=1,BZ110&lt;=3,BZ111=0),-CHOOSE(BZ110,Rollover!$R$14,Rollover!$AE$14,Rollover!$AR$14),0)</f>
        <v>0</v>
      </c>
      <c r="CA118" s="95">
        <f>IF(AND(CA110&gt;=1,CA110&lt;=3,CA111=0),-CHOOSE(CA110,Rollover!$R$14,Rollover!$AE$14,Rollover!$AR$14),0)</f>
        <v>0</v>
      </c>
      <c r="CB118" s="95">
        <f>IF(AND(CB110&gt;=1,CB110&lt;=3,CB111=0),-CHOOSE(CB110,Rollover!$R$14,Rollover!$AE$14,Rollover!$AR$14),0)</f>
        <v>0</v>
      </c>
      <c r="CC118" s="95">
        <f>IF(AND(CC110&gt;=1,CC110&lt;=3,CC111=0),-CHOOSE(CC110,Rollover!$R$14,Rollover!$AE$14,Rollover!$AR$14),0)</f>
        <v>0</v>
      </c>
      <c r="CD118" s="95">
        <f>IF(AND(CD110&gt;=1,CD110&lt;=3,CD111=0),-CHOOSE(CD110,Rollover!$R$14,Rollover!$AE$14,Rollover!$AR$14),0)</f>
        <v>0</v>
      </c>
      <c r="CE118" s="95">
        <f>IF(AND(CE110&gt;=1,CE110&lt;=3,CE111=0),-CHOOSE(CE110,Rollover!$R$14,Rollover!$AE$14,Rollover!$AR$14),0)</f>
        <v>0</v>
      </c>
      <c r="CF118" s="95">
        <f>IF(AND(CF110&gt;=1,CF110&lt;=3,CF111=0),-CHOOSE(CF110,Rollover!$R$14,Rollover!$AE$14,Rollover!$AR$14),0)</f>
        <v>0</v>
      </c>
      <c r="CG118" s="95">
        <f>IF(AND(CG110&gt;=1,CG110&lt;=3,CG111=0),-CHOOSE(CG110,Rollover!$R$14,Rollover!$AE$14,Rollover!$AR$14),0)</f>
        <v>0</v>
      </c>
      <c r="CH118" s="95">
        <f>IF(AND(CH110&gt;=1,CH110&lt;=3,CH111=0),-CHOOSE(CH110,Rollover!$R$14,Rollover!$AE$14,Rollover!$AR$14),0)</f>
        <v>0</v>
      </c>
      <c r="CI118" s="95">
        <f>IF(AND(CI110&gt;=1,CI110&lt;=3,CI111=0),-CHOOSE(CI110,Rollover!$R$14,Rollover!$AE$14,Rollover!$AR$14),0)</f>
        <v>0</v>
      </c>
      <c r="CJ118" s="95">
        <f>IF(AND(CJ110&gt;=1,CJ110&lt;=3,CJ111=0),-CHOOSE(CJ110,Rollover!$R$14,Rollover!$AE$14,Rollover!$AR$14),0)</f>
        <v>0</v>
      </c>
      <c r="CK118" s="95">
        <f>IF(AND(CK110&gt;=1,CK110&lt;=3,CK111=0),-CHOOSE(CK110,Rollover!$R$14,Rollover!$AE$14,Rollover!$AR$14),0)</f>
        <v>0</v>
      </c>
      <c r="CL118" s="95">
        <f>IF(AND(CL110&gt;=1,CL110&lt;=3,CL111=0),-CHOOSE(CL110,Rollover!$R$14,Rollover!$AE$14,Rollover!$AR$14),0)</f>
        <v>0</v>
      </c>
      <c r="CM118" s="95">
        <f>IF(AND(CM110&gt;=1,CM110&lt;=3,CM111=0),-CHOOSE(CM110,Rollover!$R$14,Rollover!$AE$14,Rollover!$AR$14),0)</f>
        <v>0</v>
      </c>
      <c r="CN118" s="95">
        <f>IF(AND(CN110&gt;=1,CN110&lt;=3,CN111=0),-CHOOSE(CN110,Rollover!$R$14,Rollover!$AE$14,Rollover!$AR$14),0)</f>
        <v>0</v>
      </c>
      <c r="CO118" s="95">
        <f>IF(AND(CO110&gt;=1,CO110&lt;=3,CO111=0),-CHOOSE(CO110,Rollover!$R$14,Rollover!$AE$14,Rollover!$AR$14),0)</f>
        <v>0</v>
      </c>
      <c r="CP118" s="95">
        <f>IF(AND(CP110&gt;=1,CP110&lt;=3,CP111=0),-CHOOSE(CP110,Rollover!$R$14,Rollover!$AE$14,Rollover!$AR$14),0)</f>
        <v>0</v>
      </c>
      <c r="CQ118" s="95">
        <f>IF(AND(CQ110&gt;=1,CQ110&lt;=3,CQ111=0),-CHOOSE(CQ110,Rollover!$R$14,Rollover!$AE$14,Rollover!$AR$14),0)</f>
        <v>0</v>
      </c>
      <c r="CR118" s="95">
        <f>IF(AND(CR110&gt;=1,CR110&lt;=3,CR111=0),-CHOOSE(CR110,Rollover!$R$14,Rollover!$AE$14,Rollover!$AR$14),0)</f>
        <v>0</v>
      </c>
      <c r="CS118" s="95">
        <f>IF(AND(CS110&gt;=1,CS110&lt;=3,CS111=0),-CHOOSE(CS110,Rollover!$R$14,Rollover!$AE$14,Rollover!$AR$14),0)</f>
        <v>0</v>
      </c>
      <c r="CT118" s="95">
        <f>IF(AND(CT110&gt;=1,CT110&lt;=3,CT111=0),-CHOOSE(CT110,Rollover!$R$14,Rollover!$AE$14,Rollover!$AR$14),0)</f>
        <v>0</v>
      </c>
      <c r="CU118" s="95">
        <f>IF(AND(CU110&gt;=1,CU110&lt;=3,CU111=0),-CHOOSE(CU110,Rollover!$R$14,Rollover!$AE$14,Rollover!$AR$14),0)</f>
        <v>0</v>
      </c>
      <c r="CV118" s="95">
        <f>IF(AND(CV110&gt;=1,CV110&lt;=3,CV111=0),-CHOOSE(CV110,Rollover!$R$14,Rollover!$AE$14,Rollover!$AR$14),0)</f>
        <v>0</v>
      </c>
      <c r="CW118" s="95">
        <f>IF(AND(CW110&gt;=1,CW110&lt;=3,CW111=0),-CHOOSE(CW110,Rollover!$R$14,Rollover!$AE$14,Rollover!$AR$14),0)</f>
        <v>0</v>
      </c>
      <c r="CX118" s="95">
        <f>IF(AND(CX110&gt;=1,CX110&lt;=3,CX111=0),-CHOOSE(CX110,Rollover!$R$14,Rollover!$AE$14,Rollover!$AR$14),0)</f>
        <v>0</v>
      </c>
      <c r="CY118" s="95">
        <f>IF(AND(CY110&gt;=1,CY110&lt;=3,CY111=0),-CHOOSE(CY110,Rollover!$R$14,Rollover!$AE$14,Rollover!$AR$14),0)</f>
        <v>0</v>
      </c>
      <c r="CZ118" s="95">
        <f>IF(AND(CZ110&gt;=1,CZ110&lt;=3,CZ111=0),-CHOOSE(CZ110,Rollover!$R$14,Rollover!$AE$14,Rollover!$AR$14),0)</f>
        <v>0</v>
      </c>
      <c r="DA118" s="95">
        <f>IF(AND(DA110&gt;=1,DA110&lt;=3,DA111=0),-CHOOSE(DA110,Rollover!$R$14,Rollover!$AE$14,Rollover!$AR$14),0)</f>
        <v>0</v>
      </c>
      <c r="DB118" s="95">
        <f>IF(AND(DB110&gt;=1,DB110&lt;=3,DB111=0),-CHOOSE(DB110,Rollover!$R$14,Rollover!$AE$14,Rollover!$AR$14),0)</f>
        <v>0</v>
      </c>
      <c r="DC118" s="95">
        <f>IF(AND(DC110&gt;=1,DC110&lt;=3,DC111=0),-CHOOSE(DC110,Rollover!$R$14,Rollover!$AE$14,Rollover!$AR$14),0)</f>
        <v>0</v>
      </c>
      <c r="DD118" s="95">
        <f>IF(AND(DD110&gt;=1,DD110&lt;=3,DD111=0),-CHOOSE(DD110,Rollover!$R$14,Rollover!$AE$14,Rollover!$AR$14),0)</f>
        <v>0</v>
      </c>
      <c r="DE118" s="95">
        <f>IF(AND(DE110&gt;=1,DE110&lt;=3,DE111=0),-CHOOSE(DE110,Rollover!$R$14,Rollover!$AE$14,Rollover!$AR$14),0)</f>
        <v>0</v>
      </c>
      <c r="DF118" s="95">
        <f>IF(AND(DF110&gt;=1,DF110&lt;=3,DF111=0),-CHOOSE(DF110,Rollover!$R$14,Rollover!$AE$14,Rollover!$AR$14),0)</f>
        <v>0</v>
      </c>
      <c r="DG118" s="95">
        <f>IF(AND(DG110&gt;=1,DG110&lt;=3,DG111=0),-CHOOSE(DG110,Rollover!$R$14,Rollover!$AE$14,Rollover!$AR$14),0)</f>
        <v>-37876.42543348973</v>
      </c>
      <c r="DH118" s="95">
        <f>IF(AND(DH110&gt;=1,DH110&lt;=3,DH111=0),-CHOOSE(DH110,Rollover!$R$14,Rollover!$AE$14,Rollover!$AR$14),0)</f>
        <v>0</v>
      </c>
      <c r="DI118" s="95">
        <f>IF(AND(DI110&gt;=1,DI110&lt;=3,DI111=0),-CHOOSE(DI110,Rollover!$R$14,Rollover!$AE$14,Rollover!$AR$14),0)</f>
        <v>0</v>
      </c>
      <c r="DJ118" s="95">
        <f>IF(AND(DJ110&gt;=1,DJ110&lt;=3,DJ111=0),-CHOOSE(DJ110,Rollover!$R$14,Rollover!$AE$14,Rollover!$AR$14),0)</f>
        <v>0</v>
      </c>
      <c r="DK118" s="95">
        <f>IF(AND(DK110&gt;=1,DK110&lt;=3,DK111=0),-CHOOSE(DK110,Rollover!$R$14,Rollover!$AE$14,Rollover!$AR$14),0)</f>
        <v>0</v>
      </c>
      <c r="DL118" s="95">
        <f>IF(AND(DL110&gt;=1,DL110&lt;=3,DL111=0),-CHOOSE(DL110,Rollover!$R$14,Rollover!$AE$14,Rollover!$AR$14),0)</f>
        <v>0</v>
      </c>
      <c r="DM118" s="95">
        <f>IF(AND(DM110&gt;=1,DM110&lt;=3,DM111=0),-CHOOSE(DM110,Rollover!$R$14,Rollover!$AE$14,Rollover!$AR$14),0)</f>
        <v>0</v>
      </c>
      <c r="DN118" s="95">
        <f>IF(AND(DN110&gt;=1,DN110&lt;=3,DN111=0),-CHOOSE(DN110,Rollover!$R$14,Rollover!$AE$14,Rollover!$AR$14),0)</f>
        <v>0</v>
      </c>
      <c r="DO118" s="95">
        <f>IF(AND(DO110&gt;=1,DO110&lt;=3,DO111=0),-CHOOSE(DO110,Rollover!$R$14,Rollover!$AE$14,Rollover!$AR$14),0)</f>
        <v>0</v>
      </c>
      <c r="DP118" s="95">
        <f>IF(AND(DP110&gt;=1,DP110&lt;=3,DP111=0),-CHOOSE(DP110,Rollover!$R$14,Rollover!$AE$14,Rollover!$AR$14),0)</f>
        <v>0</v>
      </c>
      <c r="DQ118" s="95">
        <f>IF(AND(DQ110&gt;=1,DQ110&lt;=3,DQ111=0),-CHOOSE(DQ110,Rollover!$R$14,Rollover!$AE$14,Rollover!$AR$14),0)</f>
        <v>0</v>
      </c>
      <c r="DR118" s="95">
        <f>IF(AND(DR110&gt;=1,DR110&lt;=3,DR111=0),-CHOOSE(DR110,Rollover!$R$14,Rollover!$AE$14,Rollover!$AR$14),0)</f>
        <v>0</v>
      </c>
      <c r="DS118" s="95">
        <f>IF(AND(DS110&gt;=1,DS110&lt;=3,DS111=0),-CHOOSE(DS110,Rollover!$R$14,Rollover!$AE$14,Rollover!$AR$14),0)</f>
        <v>0</v>
      </c>
      <c r="DT118" s="95">
        <f>IF(AND(DT110&gt;=1,DT110&lt;=3,DT111=0),-CHOOSE(DT110,Rollover!$R$14,Rollover!$AE$14,Rollover!$AR$14),0)</f>
        <v>0</v>
      </c>
      <c r="DU118" s="95">
        <f>IF(AND(DU110&gt;=1,DU110&lt;=3,DU111=0),-CHOOSE(DU110,Rollover!$R$14,Rollover!$AE$14,Rollover!$AR$14),0)</f>
        <v>0</v>
      </c>
      <c r="DV118" s="95">
        <f>IF(AND(DV110&gt;=1,DV110&lt;=3,DV111=0),-CHOOSE(DV110,Rollover!$R$14,Rollover!$AE$14,Rollover!$AR$14),0)</f>
        <v>0</v>
      </c>
      <c r="DW118" s="95">
        <f>IF(AND(DW110&gt;=1,DW110&lt;=3,DW111=0),-CHOOSE(DW110,Rollover!$R$14,Rollover!$AE$14,Rollover!$AR$14),0)</f>
        <v>0</v>
      </c>
      <c r="DX118" s="95">
        <f>IF(AND(DX110&gt;=1,DX110&lt;=3,DX111=0),-CHOOSE(DX110,Rollover!$R$14,Rollover!$AE$14,Rollover!$AR$14),0)</f>
        <v>0</v>
      </c>
      <c r="DY118" s="95">
        <f>IF(AND(DY110&gt;=1,DY110&lt;=3,DY111=0),-CHOOSE(DY110,Rollover!$R$14,Rollover!$AE$14,Rollover!$AR$14),0)</f>
        <v>0</v>
      </c>
      <c r="DZ118" s="95">
        <f>IF(AND(DZ110&gt;=1,DZ110&lt;=3,DZ111=0),-CHOOSE(DZ110,Rollover!$R$14,Rollover!$AE$14,Rollover!$AR$14),0)</f>
        <v>0</v>
      </c>
      <c r="EA118" s="95">
        <f>IF(AND(EA110&gt;=1,EA110&lt;=3,EA111=0),-CHOOSE(EA110,Rollover!$R$14,Rollover!$AE$14,Rollover!$AR$14),0)</f>
        <v>0</v>
      </c>
      <c r="EB118" s="95">
        <f>IF(AND(EB110&gt;=1,EB110&lt;=3,EB111=0),-CHOOSE(EB110,Rollover!$R$14,Rollover!$AE$14,Rollover!$AR$14),0)</f>
        <v>0</v>
      </c>
      <c r="EC118" s="95">
        <f>IF(AND(EC110&gt;=1,EC110&lt;=3,EC111=0),-CHOOSE(EC110,Rollover!$R$14,Rollover!$AE$14,Rollover!$AR$14),0)</f>
        <v>0</v>
      </c>
      <c r="ED118" s="95">
        <f>IF(AND(ED110&gt;=1,ED110&lt;=3,ED111=0),-CHOOSE(ED110,Rollover!$R$14,Rollover!$AE$14,Rollover!$AR$14),0)</f>
        <v>0</v>
      </c>
      <c r="EE118" s="95">
        <f>IF(AND(EE110&gt;=1,EE110&lt;=3,EE111=0),-CHOOSE(EE110,Rollover!$R$14,Rollover!$AE$14,Rollover!$AR$14),0)</f>
        <v>0</v>
      </c>
      <c r="EF118" s="95">
        <f>IF(AND(EF110&gt;=1,EF110&lt;=3,EF111=0),-CHOOSE(EF110,Rollover!$R$14,Rollover!$AE$14,Rollover!$AR$14),0)</f>
        <v>0</v>
      </c>
      <c r="EG118" s="95">
        <f>IF(AND(EG110&gt;=1,EG110&lt;=3,EG111=0),-CHOOSE(EG110,Rollover!$R$14,Rollover!$AE$14,Rollover!$AR$14),0)</f>
        <v>0</v>
      </c>
      <c r="EH118" s="95">
        <f>IF(AND(EH110&gt;=1,EH110&lt;=3,EH111=0),-CHOOSE(EH110,Rollover!$R$14,Rollover!$AE$14,Rollover!$AR$14),0)</f>
        <v>0</v>
      </c>
      <c r="EI118" s="95">
        <f>IF(AND(EI110&gt;=1,EI110&lt;=3,EI111=0),-CHOOSE(EI110,Rollover!$R$14,Rollover!$AE$14,Rollover!$AR$14),0)</f>
        <v>0</v>
      </c>
    </row>
    <row r="119">
      <c r="B119" t="s" s="23">
        <v>398</v>
      </c>
      <c r="C119" t="s" s="118">
        <v>21</v>
      </c>
      <c r="D119" t="s" s="118">
        <v>436</v>
      </c>
      <c r="H119" s="95">
        <f>IF(AND(H110&gt;=1,H110&lt;=3,H111=0),-CHOOSE(H110,Rollover!$S$14,Rollover!$AF$14,Rollover!$AS$14),0)</f>
        <v>0</v>
      </c>
      <c r="I119" s="95">
        <f>IF(AND(I110&gt;=1,I110&lt;=3,I111=0),-CHOOSE(I110,Rollover!$S$14,Rollover!$AF$14,Rollover!$AS$14),0)</f>
        <v>0</v>
      </c>
      <c r="J119" s="95">
        <f>IF(AND(J110&gt;=1,J110&lt;=3,J111=0),-CHOOSE(J110,Rollover!$S$14,Rollover!$AF$14,Rollover!$AS$14),0)</f>
        <v>0</v>
      </c>
      <c r="K119" s="95">
        <f>IF(AND(K110&gt;=1,K110&lt;=3,K111=0),-CHOOSE(K110,Rollover!$S$14,Rollover!$AF$14,Rollover!$AS$14),0)</f>
        <v>0</v>
      </c>
      <c r="L119" s="95">
        <f>IF(AND(L110&gt;=1,L110&lt;=3,L111=0),-CHOOSE(L110,Rollover!$S$14,Rollover!$AF$14,Rollover!$AS$14),0)</f>
        <v>0</v>
      </c>
      <c r="M119" s="95">
        <f>IF(AND(M110&gt;=1,M110&lt;=3,M111=0),-CHOOSE(M110,Rollover!$S$14,Rollover!$AF$14,Rollover!$AS$14),0)</f>
        <v>0</v>
      </c>
      <c r="N119" s="95">
        <f>IF(AND(N110&gt;=1,N110&lt;=3,N111=0),-CHOOSE(N110,Rollover!$S$14,Rollover!$AF$14,Rollover!$AS$14),0)</f>
        <v>0</v>
      </c>
      <c r="O119" s="95">
        <f>IF(AND(O110&gt;=1,O110&lt;=3,O111=0),-CHOOSE(O110,Rollover!$S$14,Rollover!$AF$14,Rollover!$AS$14),0)</f>
        <v>0</v>
      </c>
      <c r="P119" s="95">
        <f>IF(AND(P110&gt;=1,P110&lt;=3,P111=0),-CHOOSE(P110,Rollover!$S$14,Rollover!$AF$14,Rollover!$AS$14),0)</f>
        <v>0</v>
      </c>
      <c r="Q119" s="95">
        <f>IF(AND(Q110&gt;=1,Q110&lt;=3,Q111=0),-CHOOSE(Q110,Rollover!$S$14,Rollover!$AF$14,Rollover!$AS$14),0)</f>
        <v>0</v>
      </c>
      <c r="R119" s="95">
        <f>IF(AND(R110&gt;=1,R110&lt;=3,R111=0),-CHOOSE(R110,Rollover!$S$14,Rollover!$AF$14,Rollover!$AS$14),0)</f>
        <v>0</v>
      </c>
      <c r="S119" s="95">
        <f>IF(AND(S110&gt;=1,S110&lt;=3,S111=0),-CHOOSE(S110,Rollover!$S$14,Rollover!$AF$14,Rollover!$AS$14),0)</f>
        <v>0</v>
      </c>
      <c r="T119" s="95">
        <f>IF(AND(T110&gt;=1,T110&lt;=3,T111=0),-CHOOSE(T110,Rollover!$S$14,Rollover!$AF$14,Rollover!$AS$14),0)</f>
        <v>0</v>
      </c>
      <c r="U119" s="95">
        <f>IF(AND(U110&gt;=1,U110&lt;=3,U111=0),-CHOOSE(U110,Rollover!$S$14,Rollover!$AF$14,Rollover!$AS$14),0)</f>
        <v>0</v>
      </c>
      <c r="V119" s="95">
        <f>IF(AND(V110&gt;=1,V110&lt;=3,V111=0),-CHOOSE(V110,Rollover!$S$14,Rollover!$AF$14,Rollover!$AS$14),0)</f>
        <v>0</v>
      </c>
      <c r="W119" s="95">
        <f>IF(AND(W110&gt;=1,W110&lt;=3,W111=0),-CHOOSE(W110,Rollover!$S$14,Rollover!$AF$14,Rollover!$AS$14),0)</f>
        <v>0</v>
      </c>
      <c r="X119" s="95">
        <f>IF(AND(X110&gt;=1,X110&lt;=3,X111=0),-CHOOSE(X110,Rollover!$S$14,Rollover!$AF$14,Rollover!$AS$14),0)</f>
        <v>0</v>
      </c>
      <c r="Y119" s="95">
        <f>IF(AND(Y110&gt;=1,Y110&lt;=3,Y111=0),-CHOOSE(Y110,Rollover!$S$14,Rollover!$AF$14,Rollover!$AS$14),0)</f>
        <v>0</v>
      </c>
      <c r="Z119" s="95">
        <f>IF(AND(Z110&gt;=1,Z110&lt;=3,Z111=0),-CHOOSE(Z110,Rollover!$S$14,Rollover!$AF$14,Rollover!$AS$14),0)</f>
        <v>0</v>
      </c>
      <c r="AA119" s="95">
        <f>IF(AND(AA110&gt;=1,AA110&lt;=3,AA111=0),-CHOOSE(AA110,Rollover!$S$14,Rollover!$AF$14,Rollover!$AS$14),0)</f>
        <v>0</v>
      </c>
      <c r="AB119" s="95">
        <f>IF(AND(AB110&gt;=1,AB110&lt;=3,AB111=0),-CHOOSE(AB110,Rollover!$S$14,Rollover!$AF$14,Rollover!$AS$14),0)</f>
        <v>0</v>
      </c>
      <c r="AC119" s="95">
        <f>IF(AND(AC110&gt;=1,AC110&lt;=3,AC111=0),-CHOOSE(AC110,Rollover!$S$14,Rollover!$AF$14,Rollover!$AS$14),0)</f>
        <v>0</v>
      </c>
      <c r="AD119" s="95">
        <f>IF(AND(AD110&gt;=1,AD110&lt;=3,AD111=0),-CHOOSE(AD110,Rollover!$S$14,Rollover!$AF$14,Rollover!$AS$14),0)</f>
        <v>0</v>
      </c>
      <c r="AE119" s="95">
        <f>IF(AND(AE110&gt;=1,AE110&lt;=3,AE111=0),-CHOOSE(AE110,Rollover!$S$14,Rollover!$AF$14,Rollover!$AS$14),0)</f>
        <v>0</v>
      </c>
      <c r="AF119" s="95">
        <f>IF(AND(AF110&gt;=1,AF110&lt;=3,AF111=0),-CHOOSE(AF110,Rollover!$S$14,Rollover!$AF$14,Rollover!$AS$14),0)</f>
        <v>0</v>
      </c>
      <c r="AG119" s="95">
        <f>IF(AND(AG110&gt;=1,AG110&lt;=3,AG111=0),-CHOOSE(AG110,Rollover!$S$14,Rollover!$AF$14,Rollover!$AS$14),0)</f>
        <v>0</v>
      </c>
      <c r="AH119" s="95">
        <f>IF(AND(AH110&gt;=1,AH110&lt;=3,AH111=0),-CHOOSE(AH110,Rollover!$S$14,Rollover!$AF$14,Rollover!$AS$14),0)</f>
        <v>0</v>
      </c>
      <c r="AI119" s="95">
        <f>IF(AND(AI110&gt;=1,AI110&lt;=3,AI111=0),-CHOOSE(AI110,Rollover!$S$14,Rollover!$AF$14,Rollover!$AS$14),0)</f>
        <v>0</v>
      </c>
      <c r="AJ119" s="95">
        <f>IF(AND(AJ110&gt;=1,AJ110&lt;=3,AJ111=0),-CHOOSE(AJ110,Rollover!$S$14,Rollover!$AF$14,Rollover!$AS$14),0)</f>
        <v>0</v>
      </c>
      <c r="AK119" s="95">
        <f>IF(AND(AK110&gt;=1,AK110&lt;=3,AK111=0),-CHOOSE(AK110,Rollover!$S$14,Rollover!$AF$14,Rollover!$AS$14),0)</f>
        <v>0</v>
      </c>
      <c r="AL119" s="95">
        <f>IF(AND(AL110&gt;=1,AL110&lt;=3,AL111=0),-CHOOSE(AL110,Rollover!$S$14,Rollover!$AF$14,Rollover!$AS$14),0)</f>
        <v>0</v>
      </c>
      <c r="AM119" s="95">
        <f>IF(AND(AM110&gt;=1,AM110&lt;=3,AM111=0),-CHOOSE(AM110,Rollover!$S$14,Rollover!$AF$14,Rollover!$AS$14),0)</f>
        <v>0</v>
      </c>
      <c r="AN119" s="95">
        <f>IF(AND(AN110&gt;=1,AN110&lt;=3,AN111=0),-CHOOSE(AN110,Rollover!$S$14,Rollover!$AF$14,Rollover!$AS$14),0)</f>
        <v>0</v>
      </c>
      <c r="AO119" s="95">
        <f>IF(AND(AO110&gt;=1,AO110&lt;=3,AO111=0),-CHOOSE(AO110,Rollover!$S$14,Rollover!$AF$14,Rollover!$AS$14),0)</f>
        <v>0</v>
      </c>
      <c r="AP119" s="95">
        <f>IF(AND(AP110&gt;=1,AP110&lt;=3,AP111=0),-CHOOSE(AP110,Rollover!$S$14,Rollover!$AF$14,Rollover!$AS$14),0)</f>
        <v>0</v>
      </c>
      <c r="AQ119" s="95">
        <f>IF(AND(AQ110&gt;=1,AQ110&lt;=3,AQ111=0),-CHOOSE(AQ110,Rollover!$S$14,Rollover!$AF$14,Rollover!$AS$14),0)</f>
        <v>0</v>
      </c>
      <c r="AR119" s="95">
        <f>IF(AND(AR110&gt;=1,AR110&lt;=3,AR111=0),-CHOOSE(AR110,Rollover!$S$14,Rollover!$AF$14,Rollover!$AS$14),0)</f>
        <v>0</v>
      </c>
      <c r="AS119" s="95">
        <f>IF(AND(AS110&gt;=1,AS110&lt;=3,AS111=0),-CHOOSE(AS110,Rollover!$S$14,Rollover!$AF$14,Rollover!$AS$14),0)</f>
        <v>0</v>
      </c>
      <c r="AT119" s="95">
        <f>IF(AND(AT110&gt;=1,AT110&lt;=3,AT111=0),-CHOOSE(AT110,Rollover!$S$14,Rollover!$AF$14,Rollover!$AS$14),0)</f>
        <v>0</v>
      </c>
      <c r="AU119" s="95">
        <f>IF(AND(AU110&gt;=1,AU110&lt;=3,AU111=0),-CHOOSE(AU110,Rollover!$S$14,Rollover!$AF$14,Rollover!$AS$14),0)</f>
        <v>0</v>
      </c>
      <c r="AV119" s="95">
        <f>IF(AND(AV110&gt;=1,AV110&lt;=3,AV111=0),-CHOOSE(AV110,Rollover!$S$14,Rollover!$AF$14,Rollover!$AS$14),0)</f>
        <v>0</v>
      </c>
      <c r="AW119" s="95">
        <f>IF(AND(AW110&gt;=1,AW110&lt;=3,AW111=0),-CHOOSE(AW110,Rollover!$S$14,Rollover!$AF$14,Rollover!$AS$14),0)</f>
        <v>-38693.431289690096</v>
      </c>
      <c r="AX119" s="95">
        <f>IF(AND(AX110&gt;=1,AX110&lt;=3,AX111=0),-CHOOSE(AX110,Rollover!$S$14,Rollover!$AF$14,Rollover!$AS$14),0)</f>
        <v>0</v>
      </c>
      <c r="AY119" s="95">
        <f>IF(AND(AY110&gt;=1,AY110&lt;=3,AY111=0),-CHOOSE(AY110,Rollover!$S$14,Rollover!$AF$14,Rollover!$AS$14),0)</f>
        <v>0</v>
      </c>
      <c r="AZ119" s="95">
        <f>IF(AND(AZ110&gt;=1,AZ110&lt;=3,AZ111=0),-CHOOSE(AZ110,Rollover!$S$14,Rollover!$AF$14,Rollover!$AS$14),0)</f>
        <v>0</v>
      </c>
      <c r="BA119" s="95">
        <f>IF(AND(BA110&gt;=1,BA110&lt;=3,BA111=0),-CHOOSE(BA110,Rollover!$S$14,Rollover!$AF$14,Rollover!$AS$14),0)</f>
        <v>0</v>
      </c>
      <c r="BB119" s="95">
        <f>IF(AND(BB110&gt;=1,BB110&lt;=3,BB111=0),-CHOOSE(BB110,Rollover!$S$14,Rollover!$AF$14,Rollover!$AS$14),0)</f>
        <v>0</v>
      </c>
      <c r="BC119" s="95">
        <f>IF(AND(BC110&gt;=1,BC110&lt;=3,BC111=0),-CHOOSE(BC110,Rollover!$S$14,Rollover!$AF$14,Rollover!$AS$14),0)</f>
        <v>0</v>
      </c>
      <c r="BD119" s="95">
        <f>IF(AND(BD110&gt;=1,BD110&lt;=3,BD111=0),-CHOOSE(BD110,Rollover!$S$14,Rollover!$AF$14,Rollover!$AS$14),0)</f>
        <v>0</v>
      </c>
      <c r="BE119" s="95">
        <f>IF(AND(BE110&gt;=1,BE110&lt;=3,BE111=0),-CHOOSE(BE110,Rollover!$S$14,Rollover!$AF$14,Rollover!$AS$14),0)</f>
        <v>0</v>
      </c>
      <c r="BF119" s="95">
        <f>IF(AND(BF110&gt;=1,BF110&lt;=3,BF111=0),-CHOOSE(BF110,Rollover!$S$14,Rollover!$AF$14,Rollover!$AS$14),0)</f>
        <v>0</v>
      </c>
      <c r="BG119" s="95">
        <f>IF(AND(BG110&gt;=1,BG110&lt;=3,BG111=0),-CHOOSE(BG110,Rollover!$S$14,Rollover!$AF$14,Rollover!$AS$14),0)</f>
        <v>0</v>
      </c>
      <c r="BH119" s="95">
        <f>IF(AND(BH110&gt;=1,BH110&lt;=3,BH111=0),-CHOOSE(BH110,Rollover!$S$14,Rollover!$AF$14,Rollover!$AS$14),0)</f>
        <v>0</v>
      </c>
      <c r="BI119" s="95">
        <f>IF(AND(BI110&gt;=1,BI110&lt;=3,BI111=0),-CHOOSE(BI110,Rollover!$S$14,Rollover!$AF$14,Rollover!$AS$14),0)</f>
        <v>0</v>
      </c>
      <c r="BJ119" s="95">
        <f>IF(AND(BJ110&gt;=1,BJ110&lt;=3,BJ111=0),-CHOOSE(BJ110,Rollover!$S$14,Rollover!$AF$14,Rollover!$AS$14),0)</f>
        <v>0</v>
      </c>
      <c r="BK119" s="95">
        <f>IF(AND(BK110&gt;=1,BK110&lt;=3,BK111=0),-CHOOSE(BK110,Rollover!$S$14,Rollover!$AF$14,Rollover!$AS$14),0)</f>
        <v>0</v>
      </c>
      <c r="BL119" s="95">
        <f>IF(AND(BL110&gt;=1,BL110&lt;=3,BL111=0),-CHOOSE(BL110,Rollover!$S$14,Rollover!$AF$14,Rollover!$AS$14),0)</f>
        <v>0</v>
      </c>
      <c r="BM119" s="95">
        <f>IF(AND(BM110&gt;=1,BM110&lt;=3,BM111=0),-CHOOSE(BM110,Rollover!$S$14,Rollover!$AF$14,Rollover!$AS$14),0)</f>
        <v>0</v>
      </c>
      <c r="BN119" s="95">
        <f>IF(AND(BN110&gt;=1,BN110&lt;=3,BN111=0),-CHOOSE(BN110,Rollover!$S$14,Rollover!$AF$14,Rollover!$AS$14),0)</f>
        <v>0</v>
      </c>
      <c r="BO119" s="95">
        <f>IF(AND(BO110&gt;=1,BO110&lt;=3,BO111=0),-CHOOSE(BO110,Rollover!$S$14,Rollover!$AF$14,Rollover!$AS$14),0)</f>
        <v>0</v>
      </c>
      <c r="BP119" s="95">
        <f>IF(AND(BP110&gt;=1,BP110&lt;=3,BP111=0),-CHOOSE(BP110,Rollover!$S$14,Rollover!$AF$14,Rollover!$AS$14),0)</f>
        <v>0</v>
      </c>
      <c r="BQ119" s="95">
        <f>IF(AND(BQ110&gt;=1,BQ110&lt;=3,BQ111=0),-CHOOSE(BQ110,Rollover!$S$14,Rollover!$AF$14,Rollover!$AS$14),0)</f>
        <v>0</v>
      </c>
      <c r="BR119" s="95">
        <f>IF(AND(BR110&gt;=1,BR110&lt;=3,BR111=0),-CHOOSE(BR110,Rollover!$S$14,Rollover!$AF$14,Rollover!$AS$14),0)</f>
        <v>0</v>
      </c>
      <c r="BS119" s="95">
        <f>IF(AND(BS110&gt;=1,BS110&lt;=3,BS111=0),-CHOOSE(BS110,Rollover!$S$14,Rollover!$AF$14,Rollover!$AS$14),0)</f>
        <v>0</v>
      </c>
      <c r="BT119" s="95">
        <f>IF(AND(BT110&gt;=1,BT110&lt;=3,BT111=0),-CHOOSE(BT110,Rollover!$S$14,Rollover!$AF$14,Rollover!$AS$14),0)</f>
        <v>0</v>
      </c>
      <c r="BU119" s="95">
        <f>IF(AND(BU110&gt;=1,BU110&lt;=3,BU111=0),-CHOOSE(BU110,Rollover!$S$14,Rollover!$AF$14,Rollover!$AS$14),0)</f>
        <v>0</v>
      </c>
      <c r="BV119" s="95">
        <f>IF(AND(BV110&gt;=1,BV110&lt;=3,BV111=0),-CHOOSE(BV110,Rollover!$S$14,Rollover!$AF$14,Rollover!$AS$14),0)</f>
        <v>0</v>
      </c>
      <c r="BW119" s="95">
        <f>IF(AND(BW110&gt;=1,BW110&lt;=3,BW111=0),-CHOOSE(BW110,Rollover!$S$14,Rollover!$AF$14,Rollover!$AS$14),0)</f>
        <v>0</v>
      </c>
      <c r="BX119" s="95">
        <f>IF(AND(BX110&gt;=1,BX110&lt;=3,BX111=0),-CHOOSE(BX110,Rollover!$S$14,Rollover!$AF$14,Rollover!$AS$14),0)</f>
        <v>0</v>
      </c>
      <c r="BY119" s="95">
        <f>IF(AND(BY110&gt;=1,BY110&lt;=3,BY111=0),-CHOOSE(BY110,Rollover!$S$14,Rollover!$AF$14,Rollover!$AS$14),0)</f>
        <v>0</v>
      </c>
      <c r="BZ119" s="95">
        <f>IF(AND(BZ110&gt;=1,BZ110&lt;=3,BZ111=0),-CHOOSE(BZ110,Rollover!$S$14,Rollover!$AF$14,Rollover!$AS$14),0)</f>
        <v>0</v>
      </c>
      <c r="CA119" s="95">
        <f>IF(AND(CA110&gt;=1,CA110&lt;=3,CA111=0),-CHOOSE(CA110,Rollover!$S$14,Rollover!$AF$14,Rollover!$AS$14),0)</f>
        <v>0</v>
      </c>
      <c r="CB119" s="95">
        <f>IF(AND(CB110&gt;=1,CB110&lt;=3,CB111=0),-CHOOSE(CB110,Rollover!$S$14,Rollover!$AF$14,Rollover!$AS$14),0)</f>
        <v>0</v>
      </c>
      <c r="CC119" s="95">
        <f>IF(AND(CC110&gt;=1,CC110&lt;=3,CC111=0),-CHOOSE(CC110,Rollover!$S$14,Rollover!$AF$14,Rollover!$AS$14),0)</f>
        <v>0</v>
      </c>
      <c r="CD119" s="95">
        <f>IF(AND(CD110&gt;=1,CD110&lt;=3,CD111=0),-CHOOSE(CD110,Rollover!$S$14,Rollover!$AF$14,Rollover!$AS$14),0)</f>
        <v>0</v>
      </c>
      <c r="CE119" s="95">
        <f>IF(AND(CE110&gt;=1,CE110&lt;=3,CE111=0),-CHOOSE(CE110,Rollover!$S$14,Rollover!$AF$14,Rollover!$AS$14),0)</f>
        <v>0</v>
      </c>
      <c r="CF119" s="95">
        <f>IF(AND(CF110&gt;=1,CF110&lt;=3,CF111=0),-CHOOSE(CF110,Rollover!$S$14,Rollover!$AF$14,Rollover!$AS$14),0)</f>
        <v>0</v>
      </c>
      <c r="CG119" s="95">
        <f>IF(AND(CG110&gt;=1,CG110&lt;=3,CG111=0),-CHOOSE(CG110,Rollover!$S$14,Rollover!$AF$14,Rollover!$AS$14),0)</f>
        <v>0</v>
      </c>
      <c r="CH119" s="95">
        <f>IF(AND(CH110&gt;=1,CH110&lt;=3,CH111=0),-CHOOSE(CH110,Rollover!$S$14,Rollover!$AF$14,Rollover!$AS$14),0)</f>
        <v>0</v>
      </c>
      <c r="CI119" s="95">
        <f>IF(AND(CI110&gt;=1,CI110&lt;=3,CI111=0),-CHOOSE(CI110,Rollover!$S$14,Rollover!$AF$14,Rollover!$AS$14),0)</f>
        <v>0</v>
      </c>
      <c r="CJ119" s="95">
        <f>IF(AND(CJ110&gt;=1,CJ110&lt;=3,CJ111=0),-CHOOSE(CJ110,Rollover!$S$14,Rollover!$AF$14,Rollover!$AS$14),0)</f>
        <v>0</v>
      </c>
      <c r="CK119" s="95">
        <f>IF(AND(CK110&gt;=1,CK110&lt;=3,CK111=0),-CHOOSE(CK110,Rollover!$S$14,Rollover!$AF$14,Rollover!$AS$14),0)</f>
        <v>0</v>
      </c>
      <c r="CL119" s="95">
        <f>IF(AND(CL110&gt;=1,CL110&lt;=3,CL111=0),-CHOOSE(CL110,Rollover!$S$14,Rollover!$AF$14,Rollover!$AS$14),0)</f>
        <v>0</v>
      </c>
      <c r="CM119" s="95">
        <f>IF(AND(CM110&gt;=1,CM110&lt;=3,CM111=0),-CHOOSE(CM110,Rollover!$S$14,Rollover!$AF$14,Rollover!$AS$14),0)</f>
        <v>0</v>
      </c>
      <c r="CN119" s="95">
        <f>IF(AND(CN110&gt;=1,CN110&lt;=3,CN111=0),-CHOOSE(CN110,Rollover!$S$14,Rollover!$AF$14,Rollover!$AS$14),0)</f>
        <v>0</v>
      </c>
      <c r="CO119" s="95">
        <f>IF(AND(CO110&gt;=1,CO110&lt;=3,CO111=0),-CHOOSE(CO110,Rollover!$S$14,Rollover!$AF$14,Rollover!$AS$14),0)</f>
        <v>0</v>
      </c>
      <c r="CP119" s="95">
        <f>IF(AND(CP110&gt;=1,CP110&lt;=3,CP111=0),-CHOOSE(CP110,Rollover!$S$14,Rollover!$AF$14,Rollover!$AS$14),0)</f>
        <v>0</v>
      </c>
      <c r="CQ119" s="95">
        <f>IF(AND(CQ110&gt;=1,CQ110&lt;=3,CQ111=0),-CHOOSE(CQ110,Rollover!$S$14,Rollover!$AF$14,Rollover!$AS$14),0)</f>
        <v>0</v>
      </c>
      <c r="CR119" s="95">
        <f>IF(AND(CR110&gt;=1,CR110&lt;=3,CR111=0),-CHOOSE(CR110,Rollover!$S$14,Rollover!$AF$14,Rollover!$AS$14),0)</f>
        <v>0</v>
      </c>
      <c r="CS119" s="95">
        <f>IF(AND(CS110&gt;=1,CS110&lt;=3,CS111=0),-CHOOSE(CS110,Rollover!$S$14,Rollover!$AF$14,Rollover!$AS$14),0)</f>
        <v>0</v>
      </c>
      <c r="CT119" s="95">
        <f>IF(AND(CT110&gt;=1,CT110&lt;=3,CT111=0),-CHOOSE(CT110,Rollover!$S$14,Rollover!$AF$14,Rollover!$AS$14),0)</f>
        <v>0</v>
      </c>
      <c r="CU119" s="95">
        <f>IF(AND(CU110&gt;=1,CU110&lt;=3,CU111=0),-CHOOSE(CU110,Rollover!$S$14,Rollover!$AF$14,Rollover!$AS$14),0)</f>
        <v>0</v>
      </c>
      <c r="CV119" s="95">
        <f>IF(AND(CV110&gt;=1,CV110&lt;=3,CV111=0),-CHOOSE(CV110,Rollover!$S$14,Rollover!$AF$14,Rollover!$AS$14),0)</f>
        <v>0</v>
      </c>
      <c r="CW119" s="95">
        <f>IF(AND(CW110&gt;=1,CW110&lt;=3,CW111=0),-CHOOSE(CW110,Rollover!$S$14,Rollover!$AF$14,Rollover!$AS$14),0)</f>
        <v>0</v>
      </c>
      <c r="CX119" s="95">
        <f>IF(AND(CX110&gt;=1,CX110&lt;=3,CX111=0),-CHOOSE(CX110,Rollover!$S$14,Rollover!$AF$14,Rollover!$AS$14),0)</f>
        <v>0</v>
      </c>
      <c r="CY119" s="95">
        <f>IF(AND(CY110&gt;=1,CY110&lt;=3,CY111=0),-CHOOSE(CY110,Rollover!$S$14,Rollover!$AF$14,Rollover!$AS$14),0)</f>
        <v>0</v>
      </c>
      <c r="CZ119" s="95">
        <f>IF(AND(CZ110&gt;=1,CZ110&lt;=3,CZ111=0),-CHOOSE(CZ110,Rollover!$S$14,Rollover!$AF$14,Rollover!$AS$14),0)</f>
        <v>0</v>
      </c>
      <c r="DA119" s="95">
        <f>IF(AND(DA110&gt;=1,DA110&lt;=3,DA111=0),-CHOOSE(DA110,Rollover!$S$14,Rollover!$AF$14,Rollover!$AS$14),0)</f>
        <v>0</v>
      </c>
      <c r="DB119" s="95">
        <f>IF(AND(DB110&gt;=1,DB110&lt;=3,DB111=0),-CHOOSE(DB110,Rollover!$S$14,Rollover!$AF$14,Rollover!$AS$14),0)</f>
        <v>0</v>
      </c>
      <c r="DC119" s="95">
        <f>IF(AND(DC110&gt;=1,DC110&lt;=3,DC111=0),-CHOOSE(DC110,Rollover!$S$14,Rollover!$AF$14,Rollover!$AS$14),0)</f>
        <v>0</v>
      </c>
      <c r="DD119" s="95">
        <f>IF(AND(DD110&gt;=1,DD110&lt;=3,DD111=0),-CHOOSE(DD110,Rollover!$S$14,Rollover!$AF$14,Rollover!$AS$14),0)</f>
        <v>0</v>
      </c>
      <c r="DE119" s="95">
        <f>IF(AND(DE110&gt;=1,DE110&lt;=3,DE111=0),-CHOOSE(DE110,Rollover!$S$14,Rollover!$AF$14,Rollover!$AS$14),0)</f>
        <v>0</v>
      </c>
      <c r="DF119" s="95">
        <f>IF(AND(DF110&gt;=1,DF110&lt;=3,DF111=0),-CHOOSE(DF110,Rollover!$S$14,Rollover!$AF$14,Rollover!$AS$14),0)</f>
        <v>0</v>
      </c>
      <c r="DG119" s="95">
        <f>IF(AND(DG110&gt;=1,DG110&lt;=3,DG111=0),-CHOOSE(DG110,Rollover!$S$14,Rollover!$AF$14,Rollover!$AS$14),0)</f>
        <v>-46097.374910513834</v>
      </c>
      <c r="DH119" s="95">
        <f>IF(AND(DH110&gt;=1,DH110&lt;=3,DH111=0),-CHOOSE(DH110,Rollover!$S$14,Rollover!$AF$14,Rollover!$AS$14),0)</f>
        <v>0</v>
      </c>
      <c r="DI119" s="95">
        <f>IF(AND(DI110&gt;=1,DI110&lt;=3,DI111=0),-CHOOSE(DI110,Rollover!$S$14,Rollover!$AF$14,Rollover!$AS$14),0)</f>
        <v>0</v>
      </c>
      <c r="DJ119" s="95">
        <f>IF(AND(DJ110&gt;=1,DJ110&lt;=3,DJ111=0),-CHOOSE(DJ110,Rollover!$S$14,Rollover!$AF$14,Rollover!$AS$14),0)</f>
        <v>0</v>
      </c>
      <c r="DK119" s="95">
        <f>IF(AND(DK110&gt;=1,DK110&lt;=3,DK111=0),-CHOOSE(DK110,Rollover!$S$14,Rollover!$AF$14,Rollover!$AS$14),0)</f>
        <v>0</v>
      </c>
      <c r="DL119" s="95">
        <f>IF(AND(DL110&gt;=1,DL110&lt;=3,DL111=0),-CHOOSE(DL110,Rollover!$S$14,Rollover!$AF$14,Rollover!$AS$14),0)</f>
        <v>0</v>
      </c>
      <c r="DM119" s="95">
        <f>IF(AND(DM110&gt;=1,DM110&lt;=3,DM111=0),-CHOOSE(DM110,Rollover!$S$14,Rollover!$AF$14,Rollover!$AS$14),0)</f>
        <v>0</v>
      </c>
      <c r="DN119" s="95">
        <f>IF(AND(DN110&gt;=1,DN110&lt;=3,DN111=0),-CHOOSE(DN110,Rollover!$S$14,Rollover!$AF$14,Rollover!$AS$14),0)</f>
        <v>0</v>
      </c>
      <c r="DO119" s="95">
        <f>IF(AND(DO110&gt;=1,DO110&lt;=3,DO111=0),-CHOOSE(DO110,Rollover!$S$14,Rollover!$AF$14,Rollover!$AS$14),0)</f>
        <v>0</v>
      </c>
      <c r="DP119" s="95">
        <f>IF(AND(DP110&gt;=1,DP110&lt;=3,DP111=0),-CHOOSE(DP110,Rollover!$S$14,Rollover!$AF$14,Rollover!$AS$14),0)</f>
        <v>0</v>
      </c>
      <c r="DQ119" s="95">
        <f>IF(AND(DQ110&gt;=1,DQ110&lt;=3,DQ111=0),-CHOOSE(DQ110,Rollover!$S$14,Rollover!$AF$14,Rollover!$AS$14),0)</f>
        <v>0</v>
      </c>
      <c r="DR119" s="95">
        <f>IF(AND(DR110&gt;=1,DR110&lt;=3,DR111=0),-CHOOSE(DR110,Rollover!$S$14,Rollover!$AF$14,Rollover!$AS$14),0)</f>
        <v>0</v>
      </c>
      <c r="DS119" s="95">
        <f>IF(AND(DS110&gt;=1,DS110&lt;=3,DS111=0),-CHOOSE(DS110,Rollover!$S$14,Rollover!$AF$14,Rollover!$AS$14),0)</f>
        <v>0</v>
      </c>
      <c r="DT119" s="95">
        <f>IF(AND(DT110&gt;=1,DT110&lt;=3,DT111=0),-CHOOSE(DT110,Rollover!$S$14,Rollover!$AF$14,Rollover!$AS$14),0)</f>
        <v>0</v>
      </c>
      <c r="DU119" s="95">
        <f>IF(AND(DU110&gt;=1,DU110&lt;=3,DU111=0),-CHOOSE(DU110,Rollover!$S$14,Rollover!$AF$14,Rollover!$AS$14),0)</f>
        <v>0</v>
      </c>
      <c r="DV119" s="95">
        <f>IF(AND(DV110&gt;=1,DV110&lt;=3,DV111=0),-CHOOSE(DV110,Rollover!$S$14,Rollover!$AF$14,Rollover!$AS$14),0)</f>
        <v>0</v>
      </c>
      <c r="DW119" s="95">
        <f>IF(AND(DW110&gt;=1,DW110&lt;=3,DW111=0),-CHOOSE(DW110,Rollover!$S$14,Rollover!$AF$14,Rollover!$AS$14),0)</f>
        <v>0</v>
      </c>
      <c r="DX119" s="95">
        <f>IF(AND(DX110&gt;=1,DX110&lt;=3,DX111=0),-CHOOSE(DX110,Rollover!$S$14,Rollover!$AF$14,Rollover!$AS$14),0)</f>
        <v>0</v>
      </c>
      <c r="DY119" s="95">
        <f>IF(AND(DY110&gt;=1,DY110&lt;=3,DY111=0),-CHOOSE(DY110,Rollover!$S$14,Rollover!$AF$14,Rollover!$AS$14),0)</f>
        <v>0</v>
      </c>
      <c r="DZ119" s="95">
        <f>IF(AND(DZ110&gt;=1,DZ110&lt;=3,DZ111=0),-CHOOSE(DZ110,Rollover!$S$14,Rollover!$AF$14,Rollover!$AS$14),0)</f>
        <v>0</v>
      </c>
      <c r="EA119" s="95">
        <f>IF(AND(EA110&gt;=1,EA110&lt;=3,EA111=0),-CHOOSE(EA110,Rollover!$S$14,Rollover!$AF$14,Rollover!$AS$14),0)</f>
        <v>0</v>
      </c>
      <c r="EB119" s="95">
        <f>IF(AND(EB110&gt;=1,EB110&lt;=3,EB111=0),-CHOOSE(EB110,Rollover!$S$14,Rollover!$AF$14,Rollover!$AS$14),0)</f>
        <v>0</v>
      </c>
      <c r="EC119" s="95">
        <f>IF(AND(EC110&gt;=1,EC110&lt;=3,EC111=0),-CHOOSE(EC110,Rollover!$S$14,Rollover!$AF$14,Rollover!$AS$14),0)</f>
        <v>0</v>
      </c>
      <c r="ED119" s="95">
        <f>IF(AND(ED110&gt;=1,ED110&lt;=3,ED111=0),-CHOOSE(ED110,Rollover!$S$14,Rollover!$AF$14,Rollover!$AS$14),0)</f>
        <v>0</v>
      </c>
      <c r="EE119" s="95">
        <f>IF(AND(EE110&gt;=1,EE110&lt;=3,EE111=0),-CHOOSE(EE110,Rollover!$S$14,Rollover!$AF$14,Rollover!$AS$14),0)</f>
        <v>0</v>
      </c>
      <c r="EF119" s="95">
        <f>IF(AND(EF110&gt;=1,EF110&lt;=3,EF111=0),-CHOOSE(EF110,Rollover!$S$14,Rollover!$AF$14,Rollover!$AS$14),0)</f>
        <v>0</v>
      </c>
      <c r="EG119" s="95">
        <f>IF(AND(EG110&gt;=1,EG110&lt;=3,EG111=0),-CHOOSE(EG110,Rollover!$S$14,Rollover!$AF$14,Rollover!$AS$14),0)</f>
        <v>0</v>
      </c>
      <c r="EH119" s="95">
        <f>IF(AND(EH110&gt;=1,EH110&lt;=3,EH111=0),-CHOOSE(EH110,Rollover!$S$14,Rollover!$AF$14,Rollover!$AS$14),0)</f>
        <v>0</v>
      </c>
      <c r="EI119" s="95">
        <f>IF(AND(EI110&gt;=1,EI110&lt;=3,EI111=0),-CHOOSE(EI110,Rollover!$S$14,Rollover!$AF$14,Rollover!$AS$14),0)</f>
        <v>0</v>
      </c>
    </row>
    <row r="120">
      <c r="B120" t="s" s="23">
        <v>399</v>
      </c>
      <c r="C120" t="s" s="118">
        <v>21</v>
      </c>
      <c r="D120" t="s" s="118">
        <v>437</v>
      </c>
      <c r="H120" s="117">
        <f>'Rent Roll'!$G$14*'Rent Roll'!$E$14*IF(H110=0,1,IF(AND(H110&lt;=3,H111&gt;=0),1,0))</f>
        <v>12000</v>
      </c>
      <c r="I120" s="117">
        <f>'Rent Roll'!$G$14*'Rent Roll'!$E$14*IF(I110=0,1,IF(AND(I110&lt;=3,I111&gt;=0),1,0))</f>
        <v>12000</v>
      </c>
      <c r="J120" s="117">
        <f>'Rent Roll'!$G$14*'Rent Roll'!$E$14*IF(J110=0,1,IF(AND(J110&lt;=3,J111&gt;=0),1,0))</f>
        <v>12000</v>
      </c>
      <c r="K120" s="117">
        <f>'Rent Roll'!$G$14*'Rent Roll'!$E$14*IF(K110=0,1,IF(AND(K110&lt;=3,K111&gt;=0),1,0))</f>
        <v>12000</v>
      </c>
      <c r="L120" s="117">
        <f>'Rent Roll'!$G$14*'Rent Roll'!$E$14*IF(L110=0,1,IF(AND(L110&lt;=3,L111&gt;=0),1,0))</f>
        <v>12000</v>
      </c>
      <c r="M120" s="117">
        <f>'Rent Roll'!$G$14*'Rent Roll'!$E$14*IF(M110=0,1,IF(AND(M110&lt;=3,M111&gt;=0),1,0))</f>
        <v>12000</v>
      </c>
      <c r="N120" s="117">
        <f>'Rent Roll'!$G$14*'Rent Roll'!$E$14*IF(N110=0,1,IF(AND(N110&lt;=3,N111&gt;=0),1,0))</f>
        <v>12000</v>
      </c>
      <c r="O120" s="117">
        <f>'Rent Roll'!$G$14*'Rent Roll'!$E$14*IF(O110=0,1,IF(AND(O110&lt;=3,O111&gt;=0),1,0))</f>
        <v>12000</v>
      </c>
      <c r="P120" s="117">
        <f>'Rent Roll'!$G$14*'Rent Roll'!$E$14*IF(P110=0,1,IF(AND(P110&lt;=3,P111&gt;=0),1,0))</f>
        <v>12000</v>
      </c>
      <c r="Q120" s="117">
        <f>'Rent Roll'!$G$14*'Rent Roll'!$E$14*IF(Q110=0,1,IF(AND(Q110&lt;=3,Q111&gt;=0),1,0))</f>
        <v>12000</v>
      </c>
      <c r="R120" s="117">
        <f>'Rent Roll'!$G$14*'Rent Roll'!$E$14*IF(R110=0,1,IF(AND(R110&lt;=3,R111&gt;=0),1,0))</f>
        <v>12000</v>
      </c>
      <c r="S120" s="117">
        <f>'Rent Roll'!$G$14*'Rent Roll'!$E$14*IF(S110=0,1,IF(AND(S110&lt;=3,S111&gt;=0),1,0))</f>
        <v>12000</v>
      </c>
      <c r="T120" s="117">
        <f>'Rent Roll'!$G$14*'Rent Roll'!$E$14*IF(T110=0,1,IF(AND(T110&lt;=3,T111&gt;=0),1,0))</f>
        <v>12000</v>
      </c>
      <c r="U120" s="117">
        <f>'Rent Roll'!$G$14*'Rent Roll'!$E$14*IF(U110=0,1,IF(AND(U110&lt;=3,U111&gt;=0),1,0))</f>
        <v>12000</v>
      </c>
      <c r="V120" s="117">
        <f>'Rent Roll'!$G$14*'Rent Roll'!$E$14*IF(V110=0,1,IF(AND(V110&lt;=3,V111&gt;=0),1,0))</f>
        <v>12000</v>
      </c>
      <c r="W120" s="117">
        <f>'Rent Roll'!$G$14*'Rent Roll'!$E$14*IF(W110=0,1,IF(AND(W110&lt;=3,W111&gt;=0),1,0))</f>
        <v>12000</v>
      </c>
      <c r="X120" s="117">
        <f>'Rent Roll'!$G$14*'Rent Roll'!$E$14*IF(X110=0,1,IF(AND(X110&lt;=3,X111&gt;=0),1,0))</f>
        <v>12000</v>
      </c>
      <c r="Y120" s="117">
        <f>'Rent Roll'!$G$14*'Rent Roll'!$E$14*IF(Y110=0,1,IF(AND(Y110&lt;=3,Y111&gt;=0),1,0))</f>
        <v>12000</v>
      </c>
      <c r="Z120" s="117">
        <f>'Rent Roll'!$G$14*'Rent Roll'!$E$14*IF(Z110=0,1,IF(AND(Z110&lt;=3,Z111&gt;=0),1,0))</f>
        <v>12000</v>
      </c>
      <c r="AA120" s="117">
        <f>'Rent Roll'!$G$14*'Rent Roll'!$E$14*IF(AA110=0,1,IF(AND(AA110&lt;=3,AA111&gt;=0),1,0))</f>
        <v>12000</v>
      </c>
      <c r="AB120" s="117">
        <f>'Rent Roll'!$G$14*'Rent Roll'!$E$14*IF(AB110=0,1,IF(AND(AB110&lt;=3,AB111&gt;=0),1,0))</f>
        <v>12000</v>
      </c>
      <c r="AC120" s="117">
        <f>'Rent Roll'!$G$14*'Rent Roll'!$E$14*IF(AC110=0,1,IF(AND(AC110&lt;=3,AC111&gt;=0),1,0))</f>
        <v>12000</v>
      </c>
      <c r="AD120" s="117">
        <f>'Rent Roll'!$G$14*'Rent Roll'!$E$14*IF(AD110=0,1,IF(AND(AD110&lt;=3,AD111&gt;=0),1,0))</f>
        <v>12000</v>
      </c>
      <c r="AE120" s="117">
        <f>'Rent Roll'!$G$14*'Rent Roll'!$E$14*IF(AE110=0,1,IF(AND(AE110&lt;=3,AE111&gt;=0),1,0))</f>
        <v>12000</v>
      </c>
      <c r="AF120" s="117">
        <f>'Rent Roll'!$G$14*'Rent Roll'!$E$14*IF(AF110=0,1,IF(AND(AF110&lt;=3,AF111&gt;=0),1,0))</f>
        <v>12000</v>
      </c>
      <c r="AG120" s="117">
        <f>'Rent Roll'!$G$14*'Rent Roll'!$E$14*IF(AG110=0,1,IF(AND(AG110&lt;=3,AG111&gt;=0),1,0))</f>
        <v>12000</v>
      </c>
      <c r="AH120" s="117">
        <f>'Rent Roll'!$G$14*'Rent Roll'!$E$14*IF(AH110=0,1,IF(AND(AH110&lt;=3,AH111&gt;=0),1,0))</f>
        <v>12000</v>
      </c>
      <c r="AI120" s="117">
        <f>'Rent Roll'!$G$14*'Rent Roll'!$E$14*IF(AI110=0,1,IF(AND(AI110&lt;=3,AI111&gt;=0),1,0))</f>
        <v>12000</v>
      </c>
      <c r="AJ120" s="117">
        <f>'Rent Roll'!$G$14*'Rent Roll'!$E$14*IF(AJ110=0,1,IF(AND(AJ110&lt;=3,AJ111&gt;=0),1,0))</f>
        <v>12000</v>
      </c>
      <c r="AK120" s="117">
        <f>'Rent Roll'!$G$14*'Rent Roll'!$E$14*IF(AK110=0,1,IF(AND(AK110&lt;=3,AK111&gt;=0),1,0))</f>
        <v>12000</v>
      </c>
      <c r="AL120" s="117">
        <f>'Rent Roll'!$G$14*'Rent Roll'!$E$14*IF(AL110=0,1,IF(AND(AL110&lt;=3,AL111&gt;=0),1,0))</f>
        <v>12000</v>
      </c>
      <c r="AM120" s="117">
        <f>'Rent Roll'!$G$14*'Rent Roll'!$E$14*IF(AM110=0,1,IF(AND(AM110&lt;=3,AM111&gt;=0),1,0))</f>
        <v>12000</v>
      </c>
      <c r="AN120" s="117">
        <f>'Rent Roll'!$G$14*'Rent Roll'!$E$14*IF(AN110=0,1,IF(AND(AN110&lt;=3,AN111&gt;=0),1,0))</f>
        <v>12000</v>
      </c>
      <c r="AO120" s="117">
        <f>'Rent Roll'!$G$14*'Rent Roll'!$E$14*IF(AO110=0,1,IF(AND(AO110&lt;=3,AO111&gt;=0),1,0))</f>
        <v>12000</v>
      </c>
      <c r="AP120" s="117">
        <f>'Rent Roll'!$G$14*'Rent Roll'!$E$14*IF(AP110=0,1,IF(AND(AP110&lt;=3,AP111&gt;=0),1,0))</f>
        <v>12000</v>
      </c>
      <c r="AQ120" s="117">
        <f>'Rent Roll'!$G$14*'Rent Roll'!$E$14*IF(AQ110=0,1,IF(AND(AQ110&lt;=3,AQ111&gt;=0),1,0))</f>
        <v>12000</v>
      </c>
      <c r="AR120" s="117">
        <f>'Rent Roll'!$G$14*'Rent Roll'!$E$14*IF(AR110=0,1,IF(AND(AR110&lt;=3,AR111&gt;=0),1,0))</f>
        <v>12000</v>
      </c>
      <c r="AS120" s="117">
        <f>'Rent Roll'!$G$14*'Rent Roll'!$E$14*IF(AS110=0,1,IF(AND(AS110&lt;=3,AS111&gt;=0),1,0))</f>
        <v>12000</v>
      </c>
      <c r="AT120" s="117">
        <f>'Rent Roll'!$G$14*'Rent Roll'!$E$14*IF(AT110=0,1,IF(AND(AT110&lt;=3,AT111&gt;=0),1,0))</f>
        <v>12000</v>
      </c>
      <c r="AU120" s="117">
        <f>'Rent Roll'!$G$14*'Rent Roll'!$E$14*IF(AU110=0,1,IF(AND(AU110&lt;=3,AU111&gt;=0),1,0))</f>
        <v>0</v>
      </c>
      <c r="AV120" s="117">
        <f>'Rent Roll'!$G$14*'Rent Roll'!$E$14*IF(AV110=0,1,IF(AND(AV110&lt;=3,AV111&gt;=0),1,0))</f>
        <v>0</v>
      </c>
      <c r="AW120" s="117">
        <f>'Rent Roll'!$G$14*'Rent Roll'!$E$14*IF(AW110=0,1,IF(AND(AW110&lt;=3,AW111&gt;=0),1,0))</f>
        <v>12000</v>
      </c>
      <c r="AX120" s="117">
        <f>'Rent Roll'!$G$14*'Rent Roll'!$E$14*IF(AX110=0,1,IF(AND(AX110&lt;=3,AX111&gt;=0),1,0))</f>
        <v>12000</v>
      </c>
      <c r="AY120" s="117">
        <f>'Rent Roll'!$G$14*'Rent Roll'!$E$14*IF(AY110=0,1,IF(AND(AY110&lt;=3,AY111&gt;=0),1,0))</f>
        <v>12000</v>
      </c>
      <c r="AZ120" s="117">
        <f>'Rent Roll'!$G$14*'Rent Roll'!$E$14*IF(AZ110=0,1,IF(AND(AZ110&lt;=3,AZ111&gt;=0),1,0))</f>
        <v>12000</v>
      </c>
      <c r="BA120" s="117">
        <f>'Rent Roll'!$G$14*'Rent Roll'!$E$14*IF(BA110=0,1,IF(AND(BA110&lt;=3,BA111&gt;=0),1,0))</f>
        <v>12000</v>
      </c>
      <c r="BB120" s="117">
        <f>'Rent Roll'!$G$14*'Rent Roll'!$E$14*IF(BB110=0,1,IF(AND(BB110&lt;=3,BB111&gt;=0),1,0))</f>
        <v>12000</v>
      </c>
      <c r="BC120" s="117">
        <f>'Rent Roll'!$G$14*'Rent Roll'!$E$14*IF(BC110=0,1,IF(AND(BC110&lt;=3,BC111&gt;=0),1,0))</f>
        <v>12000</v>
      </c>
      <c r="BD120" s="117">
        <f>'Rent Roll'!$G$14*'Rent Roll'!$E$14*IF(BD110=0,1,IF(AND(BD110&lt;=3,BD111&gt;=0),1,0))</f>
        <v>12000</v>
      </c>
      <c r="BE120" s="117">
        <f>'Rent Roll'!$G$14*'Rent Roll'!$E$14*IF(BE110=0,1,IF(AND(BE110&lt;=3,BE111&gt;=0),1,0))</f>
        <v>12000</v>
      </c>
      <c r="BF120" s="117">
        <f>'Rent Roll'!$G$14*'Rent Roll'!$E$14*IF(BF110=0,1,IF(AND(BF110&lt;=3,BF111&gt;=0),1,0))</f>
        <v>12000</v>
      </c>
      <c r="BG120" s="117">
        <f>'Rent Roll'!$G$14*'Rent Roll'!$E$14*IF(BG110=0,1,IF(AND(BG110&lt;=3,BG111&gt;=0),1,0))</f>
        <v>12000</v>
      </c>
      <c r="BH120" s="117">
        <f>'Rent Roll'!$G$14*'Rent Roll'!$E$14*IF(BH110=0,1,IF(AND(BH110&lt;=3,BH111&gt;=0),1,0))</f>
        <v>12000</v>
      </c>
      <c r="BI120" s="117">
        <f>'Rent Roll'!$G$14*'Rent Roll'!$E$14*IF(BI110=0,1,IF(AND(BI110&lt;=3,BI111&gt;=0),1,0))</f>
        <v>12000</v>
      </c>
      <c r="BJ120" s="117">
        <f>'Rent Roll'!$G$14*'Rent Roll'!$E$14*IF(BJ110=0,1,IF(AND(BJ110&lt;=3,BJ111&gt;=0),1,0))</f>
        <v>12000</v>
      </c>
      <c r="BK120" s="117">
        <f>'Rent Roll'!$G$14*'Rent Roll'!$E$14*IF(BK110=0,1,IF(AND(BK110&lt;=3,BK111&gt;=0),1,0))</f>
        <v>12000</v>
      </c>
      <c r="BL120" s="117">
        <f>'Rent Roll'!$G$14*'Rent Roll'!$E$14*IF(BL110=0,1,IF(AND(BL110&lt;=3,BL111&gt;=0),1,0))</f>
        <v>12000</v>
      </c>
      <c r="BM120" s="117">
        <f>'Rent Roll'!$G$14*'Rent Roll'!$E$14*IF(BM110=0,1,IF(AND(BM110&lt;=3,BM111&gt;=0),1,0))</f>
        <v>12000</v>
      </c>
      <c r="BN120" s="117">
        <f>'Rent Roll'!$G$14*'Rent Roll'!$E$14*IF(BN110=0,1,IF(AND(BN110&lt;=3,BN111&gt;=0),1,0))</f>
        <v>12000</v>
      </c>
      <c r="BO120" s="117">
        <f>'Rent Roll'!$G$14*'Rent Roll'!$E$14*IF(BO110=0,1,IF(AND(BO110&lt;=3,BO111&gt;=0),1,0))</f>
        <v>12000</v>
      </c>
      <c r="BP120" s="117">
        <f>'Rent Roll'!$G$14*'Rent Roll'!$E$14*IF(BP110=0,1,IF(AND(BP110&lt;=3,BP111&gt;=0),1,0))</f>
        <v>12000</v>
      </c>
      <c r="BQ120" s="117">
        <f>'Rent Roll'!$G$14*'Rent Roll'!$E$14*IF(BQ110=0,1,IF(AND(BQ110&lt;=3,BQ111&gt;=0),1,0))</f>
        <v>12000</v>
      </c>
      <c r="BR120" s="117">
        <f>'Rent Roll'!$G$14*'Rent Roll'!$E$14*IF(BR110=0,1,IF(AND(BR110&lt;=3,BR111&gt;=0),1,0))</f>
        <v>12000</v>
      </c>
      <c r="BS120" s="117">
        <f>'Rent Roll'!$G$14*'Rent Roll'!$E$14*IF(BS110=0,1,IF(AND(BS110&lt;=3,BS111&gt;=0),1,0))</f>
        <v>12000</v>
      </c>
      <c r="BT120" s="117">
        <f>'Rent Roll'!$G$14*'Rent Roll'!$E$14*IF(BT110=0,1,IF(AND(BT110&lt;=3,BT111&gt;=0),1,0))</f>
        <v>12000</v>
      </c>
      <c r="BU120" s="117">
        <f>'Rent Roll'!$G$14*'Rent Roll'!$E$14*IF(BU110=0,1,IF(AND(BU110&lt;=3,BU111&gt;=0),1,0))</f>
        <v>12000</v>
      </c>
      <c r="BV120" s="117">
        <f>'Rent Roll'!$G$14*'Rent Roll'!$E$14*IF(BV110=0,1,IF(AND(BV110&lt;=3,BV111&gt;=0),1,0))</f>
        <v>12000</v>
      </c>
      <c r="BW120" s="117">
        <f>'Rent Roll'!$G$14*'Rent Roll'!$E$14*IF(BW110=0,1,IF(AND(BW110&lt;=3,BW111&gt;=0),1,0))</f>
        <v>12000</v>
      </c>
      <c r="BX120" s="117">
        <f>'Rent Roll'!$G$14*'Rent Roll'!$E$14*IF(BX110=0,1,IF(AND(BX110&lt;=3,BX111&gt;=0),1,0))</f>
        <v>12000</v>
      </c>
      <c r="BY120" s="117">
        <f>'Rent Roll'!$G$14*'Rent Roll'!$E$14*IF(BY110=0,1,IF(AND(BY110&lt;=3,BY111&gt;=0),1,0))</f>
        <v>12000</v>
      </c>
      <c r="BZ120" s="117">
        <f>'Rent Roll'!$G$14*'Rent Roll'!$E$14*IF(BZ110=0,1,IF(AND(BZ110&lt;=3,BZ111&gt;=0),1,0))</f>
        <v>12000</v>
      </c>
      <c r="CA120" s="117">
        <f>'Rent Roll'!$G$14*'Rent Roll'!$E$14*IF(CA110=0,1,IF(AND(CA110&lt;=3,CA111&gt;=0),1,0))</f>
        <v>12000</v>
      </c>
      <c r="CB120" s="117">
        <f>'Rent Roll'!$G$14*'Rent Roll'!$E$14*IF(CB110=0,1,IF(AND(CB110&lt;=3,CB111&gt;=0),1,0))</f>
        <v>12000</v>
      </c>
      <c r="CC120" s="117">
        <f>'Rent Roll'!$G$14*'Rent Roll'!$E$14*IF(CC110=0,1,IF(AND(CC110&lt;=3,CC111&gt;=0),1,0))</f>
        <v>12000</v>
      </c>
      <c r="CD120" s="117">
        <f>'Rent Roll'!$G$14*'Rent Roll'!$E$14*IF(CD110=0,1,IF(AND(CD110&lt;=3,CD111&gt;=0),1,0))</f>
        <v>12000</v>
      </c>
      <c r="CE120" s="117">
        <f>'Rent Roll'!$G$14*'Rent Roll'!$E$14*IF(CE110=0,1,IF(AND(CE110&lt;=3,CE111&gt;=0),1,0))</f>
        <v>12000</v>
      </c>
      <c r="CF120" s="117">
        <f>'Rent Roll'!$G$14*'Rent Roll'!$E$14*IF(CF110=0,1,IF(AND(CF110&lt;=3,CF111&gt;=0),1,0))</f>
        <v>12000</v>
      </c>
      <c r="CG120" s="117">
        <f>'Rent Roll'!$G$14*'Rent Roll'!$E$14*IF(CG110=0,1,IF(AND(CG110&lt;=3,CG111&gt;=0),1,0))</f>
        <v>12000</v>
      </c>
      <c r="CH120" s="117">
        <f>'Rent Roll'!$G$14*'Rent Roll'!$E$14*IF(CH110=0,1,IF(AND(CH110&lt;=3,CH111&gt;=0),1,0))</f>
        <v>12000</v>
      </c>
      <c r="CI120" s="117">
        <f>'Rent Roll'!$G$14*'Rent Roll'!$E$14*IF(CI110=0,1,IF(AND(CI110&lt;=3,CI111&gt;=0),1,0))</f>
        <v>12000</v>
      </c>
      <c r="CJ120" s="117">
        <f>'Rent Roll'!$G$14*'Rent Roll'!$E$14*IF(CJ110=0,1,IF(AND(CJ110&lt;=3,CJ111&gt;=0),1,0))</f>
        <v>12000</v>
      </c>
      <c r="CK120" s="117">
        <f>'Rent Roll'!$G$14*'Rent Roll'!$E$14*IF(CK110=0,1,IF(AND(CK110&lt;=3,CK111&gt;=0),1,0))</f>
        <v>12000</v>
      </c>
      <c r="CL120" s="117">
        <f>'Rent Roll'!$G$14*'Rent Roll'!$E$14*IF(CL110=0,1,IF(AND(CL110&lt;=3,CL111&gt;=0),1,0))</f>
        <v>12000</v>
      </c>
      <c r="CM120" s="117">
        <f>'Rent Roll'!$G$14*'Rent Roll'!$E$14*IF(CM110=0,1,IF(AND(CM110&lt;=3,CM111&gt;=0),1,0))</f>
        <v>12000</v>
      </c>
      <c r="CN120" s="117">
        <f>'Rent Roll'!$G$14*'Rent Roll'!$E$14*IF(CN110=0,1,IF(AND(CN110&lt;=3,CN111&gt;=0),1,0))</f>
        <v>12000</v>
      </c>
      <c r="CO120" s="117">
        <f>'Rent Roll'!$G$14*'Rent Roll'!$E$14*IF(CO110=0,1,IF(AND(CO110&lt;=3,CO111&gt;=0),1,0))</f>
        <v>12000</v>
      </c>
      <c r="CP120" s="117">
        <f>'Rent Roll'!$G$14*'Rent Roll'!$E$14*IF(CP110=0,1,IF(AND(CP110&lt;=3,CP111&gt;=0),1,0))</f>
        <v>12000</v>
      </c>
      <c r="CQ120" s="117">
        <f>'Rent Roll'!$G$14*'Rent Roll'!$E$14*IF(CQ110=0,1,IF(AND(CQ110&lt;=3,CQ111&gt;=0),1,0))</f>
        <v>12000</v>
      </c>
      <c r="CR120" s="117">
        <f>'Rent Roll'!$G$14*'Rent Roll'!$E$14*IF(CR110=0,1,IF(AND(CR110&lt;=3,CR111&gt;=0),1,0))</f>
        <v>12000</v>
      </c>
      <c r="CS120" s="117">
        <f>'Rent Roll'!$G$14*'Rent Roll'!$E$14*IF(CS110=0,1,IF(AND(CS110&lt;=3,CS111&gt;=0),1,0))</f>
        <v>12000</v>
      </c>
      <c r="CT120" s="117">
        <f>'Rent Roll'!$G$14*'Rent Roll'!$E$14*IF(CT110=0,1,IF(AND(CT110&lt;=3,CT111&gt;=0),1,0))</f>
        <v>12000</v>
      </c>
      <c r="CU120" s="117">
        <f>'Rent Roll'!$G$14*'Rent Roll'!$E$14*IF(CU110=0,1,IF(AND(CU110&lt;=3,CU111&gt;=0),1,0))</f>
        <v>12000</v>
      </c>
      <c r="CV120" s="117">
        <f>'Rent Roll'!$G$14*'Rent Roll'!$E$14*IF(CV110=0,1,IF(AND(CV110&lt;=3,CV111&gt;=0),1,0))</f>
        <v>12000</v>
      </c>
      <c r="CW120" s="117">
        <f>'Rent Roll'!$G$14*'Rent Roll'!$E$14*IF(CW110=0,1,IF(AND(CW110&lt;=3,CW111&gt;=0),1,0))</f>
        <v>12000</v>
      </c>
      <c r="CX120" s="117">
        <f>'Rent Roll'!$G$14*'Rent Roll'!$E$14*IF(CX110=0,1,IF(AND(CX110&lt;=3,CX111&gt;=0),1,0))</f>
        <v>12000</v>
      </c>
      <c r="CY120" s="117">
        <f>'Rent Roll'!$G$14*'Rent Roll'!$E$14*IF(CY110=0,1,IF(AND(CY110&lt;=3,CY111&gt;=0),1,0))</f>
        <v>12000</v>
      </c>
      <c r="CZ120" s="117">
        <f>'Rent Roll'!$G$14*'Rent Roll'!$E$14*IF(CZ110=0,1,IF(AND(CZ110&lt;=3,CZ111&gt;=0),1,0))</f>
        <v>12000</v>
      </c>
      <c r="DA120" s="117">
        <f>'Rent Roll'!$G$14*'Rent Roll'!$E$14*IF(DA110=0,1,IF(AND(DA110&lt;=3,DA111&gt;=0),1,0))</f>
        <v>12000</v>
      </c>
      <c r="DB120" s="117">
        <f>'Rent Roll'!$G$14*'Rent Roll'!$E$14*IF(DB110=0,1,IF(AND(DB110&lt;=3,DB111&gt;=0),1,0))</f>
        <v>12000</v>
      </c>
      <c r="DC120" s="117">
        <f>'Rent Roll'!$G$14*'Rent Roll'!$E$14*IF(DC110=0,1,IF(AND(DC110&lt;=3,DC111&gt;=0),1,0))</f>
        <v>12000</v>
      </c>
      <c r="DD120" s="117">
        <f>'Rent Roll'!$G$14*'Rent Roll'!$E$14*IF(DD110=0,1,IF(AND(DD110&lt;=3,DD111&gt;=0),1,0))</f>
        <v>12000</v>
      </c>
      <c r="DE120" s="117">
        <f>'Rent Roll'!$G$14*'Rent Roll'!$E$14*IF(DE110=0,1,IF(AND(DE110&lt;=3,DE111&gt;=0),1,0))</f>
        <v>0</v>
      </c>
      <c r="DF120" s="117">
        <f>'Rent Roll'!$G$14*'Rent Roll'!$E$14*IF(DF110=0,1,IF(AND(DF110&lt;=3,DF111&gt;=0),1,0))</f>
        <v>0</v>
      </c>
      <c r="DG120" s="117">
        <f>'Rent Roll'!$G$14*'Rent Roll'!$E$14*IF(DG110=0,1,IF(AND(DG110&lt;=3,DG111&gt;=0),1,0))</f>
        <v>12000</v>
      </c>
      <c r="DH120" s="117">
        <f>'Rent Roll'!$G$14*'Rent Roll'!$E$14*IF(DH110=0,1,IF(AND(DH110&lt;=3,DH111&gt;=0),1,0))</f>
        <v>12000</v>
      </c>
      <c r="DI120" s="117">
        <f>'Rent Roll'!$G$14*'Rent Roll'!$E$14*IF(DI110=0,1,IF(AND(DI110&lt;=3,DI111&gt;=0),1,0))</f>
        <v>12000</v>
      </c>
      <c r="DJ120" s="117">
        <f>'Rent Roll'!$G$14*'Rent Roll'!$E$14*IF(DJ110=0,1,IF(AND(DJ110&lt;=3,DJ111&gt;=0),1,0))</f>
        <v>12000</v>
      </c>
      <c r="DK120" s="117">
        <f>'Rent Roll'!$G$14*'Rent Roll'!$E$14*IF(DK110=0,1,IF(AND(DK110&lt;=3,DK111&gt;=0),1,0))</f>
        <v>12000</v>
      </c>
      <c r="DL120" s="117">
        <f>'Rent Roll'!$G$14*'Rent Roll'!$E$14*IF(DL110=0,1,IF(AND(DL110&lt;=3,DL111&gt;=0),1,0))</f>
        <v>12000</v>
      </c>
      <c r="DM120" s="117">
        <f>'Rent Roll'!$G$14*'Rent Roll'!$E$14*IF(DM110=0,1,IF(AND(DM110&lt;=3,DM111&gt;=0),1,0))</f>
        <v>12000</v>
      </c>
      <c r="DN120" s="117">
        <f>'Rent Roll'!$G$14*'Rent Roll'!$E$14*IF(DN110=0,1,IF(AND(DN110&lt;=3,DN111&gt;=0),1,0))</f>
        <v>12000</v>
      </c>
      <c r="DO120" s="117">
        <f>'Rent Roll'!$G$14*'Rent Roll'!$E$14*IF(DO110=0,1,IF(AND(DO110&lt;=3,DO111&gt;=0),1,0))</f>
        <v>12000</v>
      </c>
      <c r="DP120" s="117">
        <f>'Rent Roll'!$G$14*'Rent Roll'!$E$14*IF(DP110=0,1,IF(AND(DP110&lt;=3,DP111&gt;=0),1,0))</f>
        <v>12000</v>
      </c>
      <c r="DQ120" s="117">
        <f>'Rent Roll'!$G$14*'Rent Roll'!$E$14*IF(DQ110=0,1,IF(AND(DQ110&lt;=3,DQ111&gt;=0),1,0))</f>
        <v>12000</v>
      </c>
      <c r="DR120" s="117">
        <f>'Rent Roll'!$G$14*'Rent Roll'!$E$14*IF(DR110=0,1,IF(AND(DR110&lt;=3,DR111&gt;=0),1,0))</f>
        <v>12000</v>
      </c>
      <c r="DS120" s="117">
        <f>'Rent Roll'!$G$14*'Rent Roll'!$E$14*IF(DS110=0,1,IF(AND(DS110&lt;=3,DS111&gt;=0),1,0))</f>
        <v>12000</v>
      </c>
      <c r="DT120" s="117">
        <f>'Rent Roll'!$G$14*'Rent Roll'!$E$14*IF(DT110=0,1,IF(AND(DT110&lt;=3,DT111&gt;=0),1,0))</f>
        <v>12000</v>
      </c>
      <c r="DU120" s="117">
        <f>'Rent Roll'!$G$14*'Rent Roll'!$E$14*IF(DU110=0,1,IF(AND(DU110&lt;=3,DU111&gt;=0),1,0))</f>
        <v>12000</v>
      </c>
      <c r="DV120" s="117">
        <f>'Rent Roll'!$G$14*'Rent Roll'!$E$14*IF(DV110=0,1,IF(AND(DV110&lt;=3,DV111&gt;=0),1,0))</f>
        <v>12000</v>
      </c>
      <c r="DW120" s="117">
        <f>'Rent Roll'!$G$14*'Rent Roll'!$E$14*IF(DW110=0,1,IF(AND(DW110&lt;=3,DW111&gt;=0),1,0))</f>
        <v>12000</v>
      </c>
      <c r="DX120" s="117">
        <f>'Rent Roll'!$G$14*'Rent Roll'!$E$14*IF(DX110=0,1,IF(AND(DX110&lt;=3,DX111&gt;=0),1,0))</f>
        <v>12000</v>
      </c>
      <c r="DY120" s="117">
        <f>'Rent Roll'!$G$14*'Rent Roll'!$E$14*IF(DY110=0,1,IF(AND(DY110&lt;=3,DY111&gt;=0),1,0))</f>
        <v>12000</v>
      </c>
      <c r="DZ120" s="117">
        <f>'Rent Roll'!$G$14*'Rent Roll'!$E$14*IF(DZ110=0,1,IF(AND(DZ110&lt;=3,DZ111&gt;=0),1,0))</f>
        <v>12000</v>
      </c>
      <c r="EA120" s="117">
        <f>'Rent Roll'!$G$14*'Rent Roll'!$E$14*IF(EA110=0,1,IF(AND(EA110&lt;=3,EA111&gt;=0),1,0))</f>
        <v>12000</v>
      </c>
      <c r="EB120" s="117">
        <f>'Rent Roll'!$G$14*'Rent Roll'!$E$14*IF(EB110=0,1,IF(AND(EB110&lt;=3,EB111&gt;=0),1,0))</f>
        <v>12000</v>
      </c>
      <c r="EC120" s="117">
        <f>'Rent Roll'!$G$14*'Rent Roll'!$E$14*IF(EC110=0,1,IF(AND(EC110&lt;=3,EC111&gt;=0),1,0))</f>
        <v>12000</v>
      </c>
      <c r="ED120" s="117">
        <f>'Rent Roll'!$G$14*'Rent Roll'!$E$14*IF(ED110=0,1,IF(AND(ED110&lt;=3,ED111&gt;=0),1,0))</f>
        <v>12000</v>
      </c>
      <c r="EE120" s="117">
        <f>'Rent Roll'!$G$14*'Rent Roll'!$E$14*IF(EE110=0,1,IF(AND(EE110&lt;=3,EE111&gt;=0),1,0))</f>
        <v>12000</v>
      </c>
      <c r="EF120" s="117">
        <f>'Rent Roll'!$G$14*'Rent Roll'!$E$14*IF(EF110=0,1,IF(AND(EF110&lt;=3,EF111&gt;=0),1,0))</f>
        <v>12000</v>
      </c>
      <c r="EG120" s="117">
        <f>'Rent Roll'!$G$14*'Rent Roll'!$E$14*IF(EG110=0,1,IF(AND(EG110&lt;=3,EG111&gt;=0),1,0))</f>
        <v>12000</v>
      </c>
      <c r="EH120" s="117">
        <f>'Rent Roll'!$G$14*'Rent Roll'!$E$14*IF(EH110=0,1,IF(AND(EH110&lt;=3,EH111&gt;=0),1,0))</f>
        <v>12000</v>
      </c>
      <c r="EI120" s="117">
        <f>'Rent Roll'!$G$14*'Rent Roll'!$E$14*IF(EI110=0,1,IF(AND(EI110&lt;=3,EI111&gt;=0),1,0))</f>
        <v>12000</v>
      </c>
    </row>
    <row r="122">
      <c r="B122" t="s" s="113">
        <v>612</v>
      </c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3"/>
      <c r="BF122" s="113"/>
      <c r="BG122" s="113"/>
      <c r="BH122" s="113"/>
      <c r="BI122" s="113"/>
      <c r="BJ122" s="113"/>
      <c r="BK122" s="113"/>
      <c r="BL122" s="113"/>
      <c r="BM122" s="113"/>
      <c r="BN122" s="113"/>
      <c r="BO122" s="113"/>
      <c r="BP122" s="113"/>
      <c r="BQ122" s="113"/>
      <c r="BR122" s="113"/>
      <c r="BS122" s="113"/>
      <c r="BT122" s="113"/>
      <c r="BU122" s="113"/>
      <c r="BV122" s="113"/>
      <c r="BW122" s="113"/>
      <c r="BX122" s="113"/>
      <c r="BY122" s="113"/>
      <c r="BZ122" s="113"/>
      <c r="CA122" s="113"/>
      <c r="CB122" s="113"/>
      <c r="CC122" s="113"/>
      <c r="CD122" s="113"/>
      <c r="CE122" s="113"/>
      <c r="CF122" s="113"/>
      <c r="CG122" s="113"/>
      <c r="CH122" s="113"/>
      <c r="CI122" s="113"/>
      <c r="CJ122" s="113"/>
      <c r="CK122" s="113"/>
      <c r="CL122" s="113"/>
      <c r="CM122" s="113"/>
      <c r="CN122" s="113"/>
      <c r="CO122" s="113"/>
      <c r="CP122" s="113"/>
      <c r="CQ122" s="113"/>
      <c r="CR122" s="113"/>
      <c r="CS122" s="113"/>
      <c r="CT122" s="113"/>
      <c r="CU122" s="113"/>
      <c r="CV122" s="113"/>
      <c r="CW122" s="113"/>
      <c r="CX122" s="113"/>
      <c r="CY122" s="113"/>
      <c r="CZ122" s="113"/>
      <c r="DA122" s="113"/>
      <c r="DB122" s="113"/>
      <c r="DC122" s="113"/>
      <c r="DD122" s="113"/>
      <c r="DE122" s="113"/>
      <c r="DF122" s="113"/>
      <c r="DG122" s="113"/>
      <c r="DH122" s="113"/>
      <c r="DI122" s="113"/>
      <c r="DJ122" s="113"/>
      <c r="DK122" s="113"/>
      <c r="DL122" s="113"/>
      <c r="DM122" s="113"/>
      <c r="DN122" s="113"/>
      <c r="DO122" s="113"/>
      <c r="DP122" s="113"/>
      <c r="DQ122" s="113"/>
      <c r="DR122" s="113"/>
      <c r="DS122" s="113"/>
      <c r="DT122" s="113"/>
      <c r="DU122" s="113"/>
      <c r="DV122" s="113"/>
      <c r="DW122" s="113"/>
      <c r="DX122" s="113"/>
      <c r="DY122" s="113"/>
      <c r="DZ122" s="113"/>
      <c r="EA122" s="113"/>
      <c r="EB122" s="113"/>
      <c r="EC122" s="113"/>
      <c r="ED122" s="113"/>
      <c r="EE122" s="113"/>
      <c r="EF122" s="113"/>
      <c r="EG122" s="113"/>
      <c r="EH122" s="113"/>
      <c r="EI122" s="113"/>
    </row>
    <row r="123">
      <c r="B123" t="s" s="23">
        <v>390</v>
      </c>
      <c r="C123" t="s" s="118">
        <v>23</v>
      </c>
      <c r="D123" t="s" s="118">
        <v>427</v>
      </c>
      <c r="H123" s="114">
        <f>(H$6&gt;Rollover!$G$15)+(H$6&gt;Rollover!$M$15)+(H$6&gt;Rollover!$Z$15)+(H$6&gt;Rollover!$AM$15)</f>
        <v>0</v>
      </c>
      <c r="I123" s="114">
        <f>(I$6&gt;Rollover!$G$15)+(I$6&gt;Rollover!$M$15)+(I$6&gt;Rollover!$Z$15)+(I$6&gt;Rollover!$AM$15)</f>
        <v>0</v>
      </c>
      <c r="J123" s="114">
        <f>(J$6&gt;Rollover!$G$15)+(J$6&gt;Rollover!$M$15)+(J$6&gt;Rollover!$Z$15)+(J$6&gt;Rollover!$AM$15)</f>
        <v>0</v>
      </c>
      <c r="K123" s="114">
        <f>(K$6&gt;Rollover!$G$15)+(K$6&gt;Rollover!$M$15)+(K$6&gt;Rollover!$Z$15)+(K$6&gt;Rollover!$AM$15)</f>
        <v>0</v>
      </c>
      <c r="L123" s="114">
        <f>(L$6&gt;Rollover!$G$15)+(L$6&gt;Rollover!$M$15)+(L$6&gt;Rollover!$Z$15)+(L$6&gt;Rollover!$AM$15)</f>
        <v>0</v>
      </c>
      <c r="M123" s="114">
        <f>(M$6&gt;Rollover!$G$15)+(M$6&gt;Rollover!$M$15)+(M$6&gt;Rollover!$Z$15)+(M$6&gt;Rollover!$AM$15)</f>
        <v>0</v>
      </c>
      <c r="N123" s="114">
        <f>(N$6&gt;Rollover!$G$15)+(N$6&gt;Rollover!$M$15)+(N$6&gt;Rollover!$Z$15)+(N$6&gt;Rollover!$AM$15)</f>
        <v>0</v>
      </c>
      <c r="O123" s="114">
        <f>(O$6&gt;Rollover!$G$15)+(O$6&gt;Rollover!$M$15)+(O$6&gt;Rollover!$Z$15)+(O$6&gt;Rollover!$AM$15)</f>
        <v>0</v>
      </c>
      <c r="P123" s="114">
        <f>(P$6&gt;Rollover!$G$15)+(P$6&gt;Rollover!$M$15)+(P$6&gt;Rollover!$Z$15)+(P$6&gt;Rollover!$AM$15)</f>
        <v>0</v>
      </c>
      <c r="Q123" s="114">
        <f>(Q$6&gt;Rollover!$G$15)+(Q$6&gt;Rollover!$M$15)+(Q$6&gt;Rollover!$Z$15)+(Q$6&gt;Rollover!$AM$15)</f>
        <v>0</v>
      </c>
      <c r="R123" s="114">
        <f>(R$6&gt;Rollover!$G$15)+(R$6&gt;Rollover!$M$15)+(R$6&gt;Rollover!$Z$15)+(R$6&gt;Rollover!$AM$15)</f>
        <v>0</v>
      </c>
      <c r="S123" s="114">
        <f>(S$6&gt;Rollover!$G$15)+(S$6&gt;Rollover!$M$15)+(S$6&gt;Rollover!$Z$15)+(S$6&gt;Rollover!$AM$15)</f>
        <v>0</v>
      </c>
      <c r="T123" s="114">
        <f>(T$6&gt;Rollover!$G$15)+(T$6&gt;Rollover!$M$15)+(T$6&gt;Rollover!$Z$15)+(T$6&gt;Rollover!$AM$15)</f>
        <v>0</v>
      </c>
      <c r="U123" s="114">
        <f>(U$6&gt;Rollover!$G$15)+(U$6&gt;Rollover!$M$15)+(U$6&gt;Rollover!$Z$15)+(U$6&gt;Rollover!$AM$15)</f>
        <v>0</v>
      </c>
      <c r="V123" s="114">
        <f>(V$6&gt;Rollover!$G$15)+(V$6&gt;Rollover!$M$15)+(V$6&gt;Rollover!$Z$15)+(V$6&gt;Rollover!$AM$15)</f>
        <v>0</v>
      </c>
      <c r="W123" s="114">
        <f>(W$6&gt;Rollover!$G$15)+(W$6&gt;Rollover!$M$15)+(W$6&gt;Rollover!$Z$15)+(W$6&gt;Rollover!$AM$15)</f>
        <v>0</v>
      </c>
      <c r="X123" s="114">
        <f>(X$6&gt;Rollover!$G$15)+(X$6&gt;Rollover!$M$15)+(X$6&gt;Rollover!$Z$15)+(X$6&gt;Rollover!$AM$15)</f>
        <v>0</v>
      </c>
      <c r="Y123" s="114">
        <f>(Y$6&gt;Rollover!$G$15)+(Y$6&gt;Rollover!$M$15)+(Y$6&gt;Rollover!$Z$15)+(Y$6&gt;Rollover!$AM$15)</f>
        <v>0</v>
      </c>
      <c r="Z123" s="114">
        <f>(Z$6&gt;Rollover!$G$15)+(Z$6&gt;Rollover!$M$15)+(Z$6&gt;Rollover!$Z$15)+(Z$6&gt;Rollover!$AM$15)</f>
        <v>0</v>
      </c>
      <c r="AA123" s="114">
        <f>(AA$6&gt;Rollover!$G$15)+(AA$6&gt;Rollover!$M$15)+(AA$6&gt;Rollover!$Z$15)+(AA$6&gt;Rollover!$AM$15)</f>
        <v>0</v>
      </c>
      <c r="AB123" s="114">
        <f>(AB$6&gt;Rollover!$G$15)+(AB$6&gt;Rollover!$M$15)+(AB$6&gt;Rollover!$Z$15)+(AB$6&gt;Rollover!$AM$15)</f>
        <v>0</v>
      </c>
      <c r="AC123" s="114">
        <f>(AC$6&gt;Rollover!$G$15)+(AC$6&gt;Rollover!$M$15)+(AC$6&gt;Rollover!$Z$15)+(AC$6&gt;Rollover!$AM$15)</f>
        <v>0</v>
      </c>
      <c r="AD123" s="114">
        <f>(AD$6&gt;Rollover!$G$15)+(AD$6&gt;Rollover!$M$15)+(AD$6&gt;Rollover!$Z$15)+(AD$6&gt;Rollover!$AM$15)</f>
        <v>0</v>
      </c>
      <c r="AE123" s="114">
        <f>(AE$6&gt;Rollover!$G$15)+(AE$6&gt;Rollover!$M$15)+(AE$6&gt;Rollover!$Z$15)+(AE$6&gt;Rollover!$AM$15)</f>
        <v>0</v>
      </c>
      <c r="AF123" s="114">
        <f>(AF$6&gt;Rollover!$G$15)+(AF$6&gt;Rollover!$M$15)+(AF$6&gt;Rollover!$Z$15)+(AF$6&gt;Rollover!$AM$15)</f>
        <v>0</v>
      </c>
      <c r="AG123" s="114">
        <f>(AG$6&gt;Rollover!$G$15)+(AG$6&gt;Rollover!$M$15)+(AG$6&gt;Rollover!$Z$15)+(AG$6&gt;Rollover!$AM$15)</f>
        <v>0</v>
      </c>
      <c r="AH123" s="114">
        <f>(AH$6&gt;Rollover!$G$15)+(AH$6&gt;Rollover!$M$15)+(AH$6&gt;Rollover!$Z$15)+(AH$6&gt;Rollover!$AM$15)</f>
        <v>0</v>
      </c>
      <c r="AI123" s="114">
        <f>(AI$6&gt;Rollover!$G$15)+(AI$6&gt;Rollover!$M$15)+(AI$6&gt;Rollover!$Z$15)+(AI$6&gt;Rollover!$AM$15)</f>
        <v>0</v>
      </c>
      <c r="AJ123" s="114">
        <f>(AJ$6&gt;Rollover!$G$15)+(AJ$6&gt;Rollover!$M$15)+(AJ$6&gt;Rollover!$Z$15)+(AJ$6&gt;Rollover!$AM$15)</f>
        <v>0</v>
      </c>
      <c r="AK123" s="114">
        <f>(AK$6&gt;Rollover!$G$15)+(AK$6&gt;Rollover!$M$15)+(AK$6&gt;Rollover!$Z$15)+(AK$6&gt;Rollover!$AM$15)</f>
        <v>0</v>
      </c>
      <c r="AL123" s="114">
        <f>(AL$6&gt;Rollover!$G$15)+(AL$6&gt;Rollover!$M$15)+(AL$6&gt;Rollover!$Z$15)+(AL$6&gt;Rollover!$AM$15)</f>
        <v>0</v>
      </c>
      <c r="AM123" s="114">
        <f>(AM$6&gt;Rollover!$G$15)+(AM$6&gt;Rollover!$M$15)+(AM$6&gt;Rollover!$Z$15)+(AM$6&gt;Rollover!$AM$15)</f>
        <v>0</v>
      </c>
      <c r="AN123" s="114">
        <f>(AN$6&gt;Rollover!$G$15)+(AN$6&gt;Rollover!$M$15)+(AN$6&gt;Rollover!$Z$15)+(AN$6&gt;Rollover!$AM$15)</f>
        <v>1</v>
      </c>
      <c r="AO123" s="114">
        <f>(AO$6&gt;Rollover!$G$15)+(AO$6&gt;Rollover!$M$15)+(AO$6&gt;Rollover!$Z$15)+(AO$6&gt;Rollover!$AM$15)</f>
        <v>1</v>
      </c>
      <c r="AP123" s="114">
        <f>(AP$6&gt;Rollover!$G$15)+(AP$6&gt;Rollover!$M$15)+(AP$6&gt;Rollover!$Z$15)+(AP$6&gt;Rollover!$AM$15)</f>
        <v>1</v>
      </c>
      <c r="AQ123" s="114">
        <f>(AQ$6&gt;Rollover!$G$15)+(AQ$6&gt;Rollover!$M$15)+(AQ$6&gt;Rollover!$Z$15)+(AQ$6&gt;Rollover!$AM$15)</f>
        <v>1</v>
      </c>
      <c r="AR123" s="114">
        <f>(AR$6&gt;Rollover!$G$15)+(AR$6&gt;Rollover!$M$15)+(AR$6&gt;Rollover!$Z$15)+(AR$6&gt;Rollover!$AM$15)</f>
        <v>1</v>
      </c>
      <c r="AS123" s="114">
        <f>(AS$6&gt;Rollover!$G$15)+(AS$6&gt;Rollover!$M$15)+(AS$6&gt;Rollover!$Z$15)+(AS$6&gt;Rollover!$AM$15)</f>
        <v>1</v>
      </c>
      <c r="AT123" s="114">
        <f>(AT$6&gt;Rollover!$G$15)+(AT$6&gt;Rollover!$M$15)+(AT$6&gt;Rollover!$Z$15)+(AT$6&gt;Rollover!$AM$15)</f>
        <v>1</v>
      </c>
      <c r="AU123" s="114">
        <f>(AU$6&gt;Rollover!$G$15)+(AU$6&gt;Rollover!$M$15)+(AU$6&gt;Rollover!$Z$15)+(AU$6&gt;Rollover!$AM$15)</f>
        <v>1</v>
      </c>
      <c r="AV123" s="114">
        <f>(AV$6&gt;Rollover!$G$15)+(AV$6&gt;Rollover!$M$15)+(AV$6&gt;Rollover!$Z$15)+(AV$6&gt;Rollover!$AM$15)</f>
        <v>1</v>
      </c>
      <c r="AW123" s="114">
        <f>(AW$6&gt;Rollover!$G$15)+(AW$6&gt;Rollover!$M$15)+(AW$6&gt;Rollover!$Z$15)+(AW$6&gt;Rollover!$AM$15)</f>
        <v>1</v>
      </c>
      <c r="AX123" s="114">
        <f>(AX$6&gt;Rollover!$G$15)+(AX$6&gt;Rollover!$M$15)+(AX$6&gt;Rollover!$Z$15)+(AX$6&gt;Rollover!$AM$15)</f>
        <v>1</v>
      </c>
      <c r="AY123" s="114">
        <f>(AY$6&gt;Rollover!$G$15)+(AY$6&gt;Rollover!$M$15)+(AY$6&gt;Rollover!$Z$15)+(AY$6&gt;Rollover!$AM$15)</f>
        <v>1</v>
      </c>
      <c r="AZ123" s="114">
        <f>(AZ$6&gt;Rollover!$G$15)+(AZ$6&gt;Rollover!$M$15)+(AZ$6&gt;Rollover!$Z$15)+(AZ$6&gt;Rollover!$AM$15)</f>
        <v>1</v>
      </c>
      <c r="BA123" s="114">
        <f>(BA$6&gt;Rollover!$G$15)+(BA$6&gt;Rollover!$M$15)+(BA$6&gt;Rollover!$Z$15)+(BA$6&gt;Rollover!$AM$15)</f>
        <v>1</v>
      </c>
      <c r="BB123" s="114">
        <f>(BB$6&gt;Rollover!$G$15)+(BB$6&gt;Rollover!$M$15)+(BB$6&gt;Rollover!$Z$15)+(BB$6&gt;Rollover!$AM$15)</f>
        <v>1</v>
      </c>
      <c r="BC123" s="114">
        <f>(BC$6&gt;Rollover!$G$15)+(BC$6&gt;Rollover!$M$15)+(BC$6&gt;Rollover!$Z$15)+(BC$6&gt;Rollover!$AM$15)</f>
        <v>1</v>
      </c>
      <c r="BD123" s="114">
        <f>(BD$6&gt;Rollover!$G$15)+(BD$6&gt;Rollover!$M$15)+(BD$6&gt;Rollover!$Z$15)+(BD$6&gt;Rollover!$AM$15)</f>
        <v>1</v>
      </c>
      <c r="BE123" s="114">
        <f>(BE$6&gt;Rollover!$G$15)+(BE$6&gt;Rollover!$M$15)+(BE$6&gt;Rollover!$Z$15)+(BE$6&gt;Rollover!$AM$15)</f>
        <v>1</v>
      </c>
      <c r="BF123" s="114">
        <f>(BF$6&gt;Rollover!$G$15)+(BF$6&gt;Rollover!$M$15)+(BF$6&gt;Rollover!$Z$15)+(BF$6&gt;Rollover!$AM$15)</f>
        <v>1</v>
      </c>
      <c r="BG123" s="114">
        <f>(BG$6&gt;Rollover!$G$15)+(BG$6&gt;Rollover!$M$15)+(BG$6&gt;Rollover!$Z$15)+(BG$6&gt;Rollover!$AM$15)</f>
        <v>1</v>
      </c>
      <c r="BH123" s="114">
        <f>(BH$6&gt;Rollover!$G$15)+(BH$6&gt;Rollover!$M$15)+(BH$6&gt;Rollover!$Z$15)+(BH$6&gt;Rollover!$AM$15)</f>
        <v>1</v>
      </c>
      <c r="BI123" s="114">
        <f>(BI$6&gt;Rollover!$G$15)+(BI$6&gt;Rollover!$M$15)+(BI$6&gt;Rollover!$Z$15)+(BI$6&gt;Rollover!$AM$15)</f>
        <v>1</v>
      </c>
      <c r="BJ123" s="114">
        <f>(BJ$6&gt;Rollover!$G$15)+(BJ$6&gt;Rollover!$M$15)+(BJ$6&gt;Rollover!$Z$15)+(BJ$6&gt;Rollover!$AM$15)</f>
        <v>1</v>
      </c>
      <c r="BK123" s="114">
        <f>(BK$6&gt;Rollover!$G$15)+(BK$6&gt;Rollover!$M$15)+(BK$6&gt;Rollover!$Z$15)+(BK$6&gt;Rollover!$AM$15)</f>
        <v>1</v>
      </c>
      <c r="BL123" s="114">
        <f>(BL$6&gt;Rollover!$G$15)+(BL$6&gt;Rollover!$M$15)+(BL$6&gt;Rollover!$Z$15)+(BL$6&gt;Rollover!$AM$15)</f>
        <v>1</v>
      </c>
      <c r="BM123" s="114">
        <f>(BM$6&gt;Rollover!$G$15)+(BM$6&gt;Rollover!$M$15)+(BM$6&gt;Rollover!$Z$15)+(BM$6&gt;Rollover!$AM$15)</f>
        <v>1</v>
      </c>
      <c r="BN123" s="114">
        <f>(BN$6&gt;Rollover!$G$15)+(BN$6&gt;Rollover!$M$15)+(BN$6&gt;Rollover!$Z$15)+(BN$6&gt;Rollover!$AM$15)</f>
        <v>1</v>
      </c>
      <c r="BO123" s="114">
        <f>(BO$6&gt;Rollover!$G$15)+(BO$6&gt;Rollover!$M$15)+(BO$6&gt;Rollover!$Z$15)+(BO$6&gt;Rollover!$AM$15)</f>
        <v>1</v>
      </c>
      <c r="BP123" s="114">
        <f>(BP$6&gt;Rollover!$G$15)+(BP$6&gt;Rollover!$M$15)+(BP$6&gt;Rollover!$Z$15)+(BP$6&gt;Rollover!$AM$15)</f>
        <v>1</v>
      </c>
      <c r="BQ123" s="114">
        <f>(BQ$6&gt;Rollover!$G$15)+(BQ$6&gt;Rollover!$M$15)+(BQ$6&gt;Rollover!$Z$15)+(BQ$6&gt;Rollover!$AM$15)</f>
        <v>1</v>
      </c>
      <c r="BR123" s="114">
        <f>(BR$6&gt;Rollover!$G$15)+(BR$6&gt;Rollover!$M$15)+(BR$6&gt;Rollover!$Z$15)+(BR$6&gt;Rollover!$AM$15)</f>
        <v>1</v>
      </c>
      <c r="BS123" s="114">
        <f>(BS$6&gt;Rollover!$G$15)+(BS$6&gt;Rollover!$M$15)+(BS$6&gt;Rollover!$Z$15)+(BS$6&gt;Rollover!$AM$15)</f>
        <v>1</v>
      </c>
      <c r="BT123" s="114">
        <f>(BT$6&gt;Rollover!$G$15)+(BT$6&gt;Rollover!$M$15)+(BT$6&gt;Rollover!$Z$15)+(BT$6&gt;Rollover!$AM$15)</f>
        <v>1</v>
      </c>
      <c r="BU123" s="114">
        <f>(BU$6&gt;Rollover!$G$15)+(BU$6&gt;Rollover!$M$15)+(BU$6&gt;Rollover!$Z$15)+(BU$6&gt;Rollover!$AM$15)</f>
        <v>1</v>
      </c>
      <c r="BV123" s="114">
        <f>(BV$6&gt;Rollover!$G$15)+(BV$6&gt;Rollover!$M$15)+(BV$6&gt;Rollover!$Z$15)+(BV$6&gt;Rollover!$AM$15)</f>
        <v>1</v>
      </c>
      <c r="BW123" s="114">
        <f>(BW$6&gt;Rollover!$G$15)+(BW$6&gt;Rollover!$M$15)+(BW$6&gt;Rollover!$Z$15)+(BW$6&gt;Rollover!$AM$15)</f>
        <v>1</v>
      </c>
      <c r="BX123" s="114">
        <f>(BX$6&gt;Rollover!$G$15)+(BX$6&gt;Rollover!$M$15)+(BX$6&gt;Rollover!$Z$15)+(BX$6&gt;Rollover!$AM$15)</f>
        <v>1</v>
      </c>
      <c r="BY123" s="114">
        <f>(BY$6&gt;Rollover!$G$15)+(BY$6&gt;Rollover!$M$15)+(BY$6&gt;Rollover!$Z$15)+(BY$6&gt;Rollover!$AM$15)</f>
        <v>1</v>
      </c>
      <c r="BZ123" s="114">
        <f>(BZ$6&gt;Rollover!$G$15)+(BZ$6&gt;Rollover!$M$15)+(BZ$6&gt;Rollover!$Z$15)+(BZ$6&gt;Rollover!$AM$15)</f>
        <v>1</v>
      </c>
      <c r="CA123" s="114">
        <f>(CA$6&gt;Rollover!$G$15)+(CA$6&gt;Rollover!$M$15)+(CA$6&gt;Rollover!$Z$15)+(CA$6&gt;Rollover!$AM$15)</f>
        <v>1</v>
      </c>
      <c r="CB123" s="114">
        <f>(CB$6&gt;Rollover!$G$15)+(CB$6&gt;Rollover!$M$15)+(CB$6&gt;Rollover!$Z$15)+(CB$6&gt;Rollover!$AM$15)</f>
        <v>1</v>
      </c>
      <c r="CC123" s="114">
        <f>(CC$6&gt;Rollover!$G$15)+(CC$6&gt;Rollover!$M$15)+(CC$6&gt;Rollover!$Z$15)+(CC$6&gt;Rollover!$AM$15)</f>
        <v>1</v>
      </c>
      <c r="CD123" s="114">
        <f>(CD$6&gt;Rollover!$G$15)+(CD$6&gt;Rollover!$M$15)+(CD$6&gt;Rollover!$Z$15)+(CD$6&gt;Rollover!$AM$15)</f>
        <v>1</v>
      </c>
      <c r="CE123" s="114">
        <f>(CE$6&gt;Rollover!$G$15)+(CE$6&gt;Rollover!$M$15)+(CE$6&gt;Rollover!$Z$15)+(CE$6&gt;Rollover!$AM$15)</f>
        <v>1</v>
      </c>
      <c r="CF123" s="114">
        <f>(CF$6&gt;Rollover!$G$15)+(CF$6&gt;Rollover!$M$15)+(CF$6&gt;Rollover!$Z$15)+(CF$6&gt;Rollover!$AM$15)</f>
        <v>1</v>
      </c>
      <c r="CG123" s="114">
        <f>(CG$6&gt;Rollover!$G$15)+(CG$6&gt;Rollover!$M$15)+(CG$6&gt;Rollover!$Z$15)+(CG$6&gt;Rollover!$AM$15)</f>
        <v>1</v>
      </c>
      <c r="CH123" s="114">
        <f>(CH$6&gt;Rollover!$G$15)+(CH$6&gt;Rollover!$M$15)+(CH$6&gt;Rollover!$Z$15)+(CH$6&gt;Rollover!$AM$15)</f>
        <v>1</v>
      </c>
      <c r="CI123" s="114">
        <f>(CI$6&gt;Rollover!$G$15)+(CI$6&gt;Rollover!$M$15)+(CI$6&gt;Rollover!$Z$15)+(CI$6&gt;Rollover!$AM$15)</f>
        <v>1</v>
      </c>
      <c r="CJ123" s="114">
        <f>(CJ$6&gt;Rollover!$G$15)+(CJ$6&gt;Rollover!$M$15)+(CJ$6&gt;Rollover!$Z$15)+(CJ$6&gt;Rollover!$AM$15)</f>
        <v>1</v>
      </c>
      <c r="CK123" s="114">
        <f>(CK$6&gt;Rollover!$G$15)+(CK$6&gt;Rollover!$M$15)+(CK$6&gt;Rollover!$Z$15)+(CK$6&gt;Rollover!$AM$15)</f>
        <v>1</v>
      </c>
      <c r="CL123" s="114">
        <f>(CL$6&gt;Rollover!$G$15)+(CL$6&gt;Rollover!$M$15)+(CL$6&gt;Rollover!$Z$15)+(CL$6&gt;Rollover!$AM$15)</f>
        <v>1</v>
      </c>
      <c r="CM123" s="114">
        <f>(CM$6&gt;Rollover!$G$15)+(CM$6&gt;Rollover!$M$15)+(CM$6&gt;Rollover!$Z$15)+(CM$6&gt;Rollover!$AM$15)</f>
        <v>1</v>
      </c>
      <c r="CN123" s="114">
        <f>(CN$6&gt;Rollover!$G$15)+(CN$6&gt;Rollover!$M$15)+(CN$6&gt;Rollover!$Z$15)+(CN$6&gt;Rollover!$AM$15)</f>
        <v>1</v>
      </c>
      <c r="CO123" s="114">
        <f>(CO$6&gt;Rollover!$G$15)+(CO$6&gt;Rollover!$M$15)+(CO$6&gt;Rollover!$Z$15)+(CO$6&gt;Rollover!$AM$15)</f>
        <v>1</v>
      </c>
      <c r="CP123" s="114">
        <f>(CP$6&gt;Rollover!$G$15)+(CP$6&gt;Rollover!$M$15)+(CP$6&gt;Rollover!$Z$15)+(CP$6&gt;Rollover!$AM$15)</f>
        <v>1</v>
      </c>
      <c r="CQ123" s="114">
        <f>(CQ$6&gt;Rollover!$G$15)+(CQ$6&gt;Rollover!$M$15)+(CQ$6&gt;Rollover!$Z$15)+(CQ$6&gt;Rollover!$AM$15)</f>
        <v>1</v>
      </c>
      <c r="CR123" s="114">
        <f>(CR$6&gt;Rollover!$G$15)+(CR$6&gt;Rollover!$M$15)+(CR$6&gt;Rollover!$Z$15)+(CR$6&gt;Rollover!$AM$15)</f>
        <v>1</v>
      </c>
      <c r="CS123" s="114">
        <f>(CS$6&gt;Rollover!$G$15)+(CS$6&gt;Rollover!$M$15)+(CS$6&gt;Rollover!$Z$15)+(CS$6&gt;Rollover!$AM$15)</f>
        <v>1</v>
      </c>
      <c r="CT123" s="114">
        <f>(CT$6&gt;Rollover!$G$15)+(CT$6&gt;Rollover!$M$15)+(CT$6&gt;Rollover!$Z$15)+(CT$6&gt;Rollover!$AM$15)</f>
        <v>1</v>
      </c>
      <c r="CU123" s="114">
        <f>(CU$6&gt;Rollover!$G$15)+(CU$6&gt;Rollover!$M$15)+(CU$6&gt;Rollover!$Z$15)+(CU$6&gt;Rollover!$AM$15)</f>
        <v>1</v>
      </c>
      <c r="CV123" s="114">
        <f>(CV$6&gt;Rollover!$G$15)+(CV$6&gt;Rollover!$M$15)+(CV$6&gt;Rollover!$Z$15)+(CV$6&gt;Rollover!$AM$15)</f>
        <v>1</v>
      </c>
      <c r="CW123" s="114">
        <f>(CW$6&gt;Rollover!$G$15)+(CW$6&gt;Rollover!$M$15)+(CW$6&gt;Rollover!$Z$15)+(CW$6&gt;Rollover!$AM$15)</f>
        <v>1</v>
      </c>
      <c r="CX123" s="114">
        <f>(CX$6&gt;Rollover!$G$15)+(CX$6&gt;Rollover!$M$15)+(CX$6&gt;Rollover!$Z$15)+(CX$6&gt;Rollover!$AM$15)</f>
        <v>2</v>
      </c>
      <c r="CY123" s="114">
        <f>(CY$6&gt;Rollover!$G$15)+(CY$6&gt;Rollover!$M$15)+(CY$6&gt;Rollover!$Z$15)+(CY$6&gt;Rollover!$AM$15)</f>
        <v>2</v>
      </c>
      <c r="CZ123" s="114">
        <f>(CZ$6&gt;Rollover!$G$15)+(CZ$6&gt;Rollover!$M$15)+(CZ$6&gt;Rollover!$Z$15)+(CZ$6&gt;Rollover!$AM$15)</f>
        <v>2</v>
      </c>
      <c r="DA123" s="114">
        <f>(DA$6&gt;Rollover!$G$15)+(DA$6&gt;Rollover!$M$15)+(DA$6&gt;Rollover!$Z$15)+(DA$6&gt;Rollover!$AM$15)</f>
        <v>2</v>
      </c>
      <c r="DB123" s="114">
        <f>(DB$6&gt;Rollover!$G$15)+(DB$6&gt;Rollover!$M$15)+(DB$6&gt;Rollover!$Z$15)+(DB$6&gt;Rollover!$AM$15)</f>
        <v>2</v>
      </c>
      <c r="DC123" s="114">
        <f>(DC$6&gt;Rollover!$G$15)+(DC$6&gt;Rollover!$M$15)+(DC$6&gt;Rollover!$Z$15)+(DC$6&gt;Rollover!$AM$15)</f>
        <v>2</v>
      </c>
      <c r="DD123" s="114">
        <f>(DD$6&gt;Rollover!$G$15)+(DD$6&gt;Rollover!$M$15)+(DD$6&gt;Rollover!$Z$15)+(DD$6&gt;Rollover!$AM$15)</f>
        <v>2</v>
      </c>
      <c r="DE123" s="114">
        <f>(DE$6&gt;Rollover!$G$15)+(DE$6&gt;Rollover!$M$15)+(DE$6&gt;Rollover!$Z$15)+(DE$6&gt;Rollover!$AM$15)</f>
        <v>2</v>
      </c>
      <c r="DF123" s="114">
        <f>(DF$6&gt;Rollover!$G$15)+(DF$6&gt;Rollover!$M$15)+(DF$6&gt;Rollover!$Z$15)+(DF$6&gt;Rollover!$AM$15)</f>
        <v>2</v>
      </c>
      <c r="DG123" s="114">
        <f>(DG$6&gt;Rollover!$G$15)+(DG$6&gt;Rollover!$M$15)+(DG$6&gt;Rollover!$Z$15)+(DG$6&gt;Rollover!$AM$15)</f>
        <v>2</v>
      </c>
      <c r="DH123" s="114">
        <f>(DH$6&gt;Rollover!$G$15)+(DH$6&gt;Rollover!$M$15)+(DH$6&gt;Rollover!$Z$15)+(DH$6&gt;Rollover!$AM$15)</f>
        <v>2</v>
      </c>
      <c r="DI123" s="114">
        <f>(DI$6&gt;Rollover!$G$15)+(DI$6&gt;Rollover!$M$15)+(DI$6&gt;Rollover!$Z$15)+(DI$6&gt;Rollover!$AM$15)</f>
        <v>2</v>
      </c>
      <c r="DJ123" s="114">
        <f>(DJ$6&gt;Rollover!$G$15)+(DJ$6&gt;Rollover!$M$15)+(DJ$6&gt;Rollover!$Z$15)+(DJ$6&gt;Rollover!$AM$15)</f>
        <v>2</v>
      </c>
      <c r="DK123" s="114">
        <f>(DK$6&gt;Rollover!$G$15)+(DK$6&gt;Rollover!$M$15)+(DK$6&gt;Rollover!$Z$15)+(DK$6&gt;Rollover!$AM$15)</f>
        <v>2</v>
      </c>
      <c r="DL123" s="114">
        <f>(DL$6&gt;Rollover!$G$15)+(DL$6&gt;Rollover!$M$15)+(DL$6&gt;Rollover!$Z$15)+(DL$6&gt;Rollover!$AM$15)</f>
        <v>2</v>
      </c>
      <c r="DM123" s="114">
        <f>(DM$6&gt;Rollover!$G$15)+(DM$6&gt;Rollover!$M$15)+(DM$6&gt;Rollover!$Z$15)+(DM$6&gt;Rollover!$AM$15)</f>
        <v>2</v>
      </c>
      <c r="DN123" s="114">
        <f>(DN$6&gt;Rollover!$G$15)+(DN$6&gt;Rollover!$M$15)+(DN$6&gt;Rollover!$Z$15)+(DN$6&gt;Rollover!$AM$15)</f>
        <v>2</v>
      </c>
      <c r="DO123" s="114">
        <f>(DO$6&gt;Rollover!$G$15)+(DO$6&gt;Rollover!$M$15)+(DO$6&gt;Rollover!$Z$15)+(DO$6&gt;Rollover!$AM$15)</f>
        <v>2</v>
      </c>
      <c r="DP123" s="114">
        <f>(DP$6&gt;Rollover!$G$15)+(DP$6&gt;Rollover!$M$15)+(DP$6&gt;Rollover!$Z$15)+(DP$6&gt;Rollover!$AM$15)</f>
        <v>2</v>
      </c>
      <c r="DQ123" s="114">
        <f>(DQ$6&gt;Rollover!$G$15)+(DQ$6&gt;Rollover!$M$15)+(DQ$6&gt;Rollover!$Z$15)+(DQ$6&gt;Rollover!$AM$15)</f>
        <v>2</v>
      </c>
      <c r="DR123" s="114">
        <f>(DR$6&gt;Rollover!$G$15)+(DR$6&gt;Rollover!$M$15)+(DR$6&gt;Rollover!$Z$15)+(DR$6&gt;Rollover!$AM$15)</f>
        <v>2</v>
      </c>
      <c r="DS123" s="114">
        <f>(DS$6&gt;Rollover!$G$15)+(DS$6&gt;Rollover!$M$15)+(DS$6&gt;Rollover!$Z$15)+(DS$6&gt;Rollover!$AM$15)</f>
        <v>2</v>
      </c>
      <c r="DT123" s="114">
        <f>(DT$6&gt;Rollover!$G$15)+(DT$6&gt;Rollover!$M$15)+(DT$6&gt;Rollover!$Z$15)+(DT$6&gt;Rollover!$AM$15)</f>
        <v>2</v>
      </c>
      <c r="DU123" s="114">
        <f>(DU$6&gt;Rollover!$G$15)+(DU$6&gt;Rollover!$M$15)+(DU$6&gt;Rollover!$Z$15)+(DU$6&gt;Rollover!$AM$15)</f>
        <v>2</v>
      </c>
      <c r="DV123" s="114">
        <f>(DV$6&gt;Rollover!$G$15)+(DV$6&gt;Rollover!$M$15)+(DV$6&gt;Rollover!$Z$15)+(DV$6&gt;Rollover!$AM$15)</f>
        <v>2</v>
      </c>
      <c r="DW123" s="114">
        <f>(DW$6&gt;Rollover!$G$15)+(DW$6&gt;Rollover!$M$15)+(DW$6&gt;Rollover!$Z$15)+(DW$6&gt;Rollover!$AM$15)</f>
        <v>2</v>
      </c>
      <c r="DX123" s="114">
        <f>(DX$6&gt;Rollover!$G$15)+(DX$6&gt;Rollover!$M$15)+(DX$6&gt;Rollover!$Z$15)+(DX$6&gt;Rollover!$AM$15)</f>
        <v>2</v>
      </c>
      <c r="DY123" s="114">
        <f>(DY$6&gt;Rollover!$G$15)+(DY$6&gt;Rollover!$M$15)+(DY$6&gt;Rollover!$Z$15)+(DY$6&gt;Rollover!$AM$15)</f>
        <v>2</v>
      </c>
      <c r="DZ123" s="114">
        <f>(DZ$6&gt;Rollover!$G$15)+(DZ$6&gt;Rollover!$M$15)+(DZ$6&gt;Rollover!$Z$15)+(DZ$6&gt;Rollover!$AM$15)</f>
        <v>2</v>
      </c>
      <c r="EA123" s="114">
        <f>(EA$6&gt;Rollover!$G$15)+(EA$6&gt;Rollover!$M$15)+(EA$6&gt;Rollover!$Z$15)+(EA$6&gt;Rollover!$AM$15)</f>
        <v>2</v>
      </c>
      <c r="EB123" s="114">
        <f>(EB$6&gt;Rollover!$G$15)+(EB$6&gt;Rollover!$M$15)+(EB$6&gt;Rollover!$Z$15)+(EB$6&gt;Rollover!$AM$15)</f>
        <v>2</v>
      </c>
      <c r="EC123" s="114">
        <f>(EC$6&gt;Rollover!$G$15)+(EC$6&gt;Rollover!$M$15)+(EC$6&gt;Rollover!$Z$15)+(EC$6&gt;Rollover!$AM$15)</f>
        <v>2</v>
      </c>
      <c r="ED123" s="114">
        <f>(ED$6&gt;Rollover!$G$15)+(ED$6&gt;Rollover!$M$15)+(ED$6&gt;Rollover!$Z$15)+(ED$6&gt;Rollover!$AM$15)</f>
        <v>2</v>
      </c>
      <c r="EE123" s="114">
        <f>(EE$6&gt;Rollover!$G$15)+(EE$6&gt;Rollover!$M$15)+(EE$6&gt;Rollover!$Z$15)+(EE$6&gt;Rollover!$AM$15)</f>
        <v>2</v>
      </c>
      <c r="EF123" s="114">
        <f>(EF$6&gt;Rollover!$G$15)+(EF$6&gt;Rollover!$M$15)+(EF$6&gt;Rollover!$Z$15)+(EF$6&gt;Rollover!$AM$15)</f>
        <v>2</v>
      </c>
      <c r="EG123" s="114">
        <f>(EG$6&gt;Rollover!$G$15)+(EG$6&gt;Rollover!$M$15)+(EG$6&gt;Rollover!$Z$15)+(EG$6&gt;Rollover!$AM$15)</f>
        <v>2</v>
      </c>
      <c r="EH123" s="114">
        <f>(EH$6&gt;Rollover!$G$15)+(EH$6&gt;Rollover!$M$15)+(EH$6&gt;Rollover!$Z$15)+(EH$6&gt;Rollover!$AM$15)</f>
        <v>2</v>
      </c>
      <c r="EI123" s="114">
        <f>(EI$6&gt;Rollover!$G$15)+(EI$6&gt;Rollover!$M$15)+(EI$6&gt;Rollover!$Z$15)+(EI$6&gt;Rollover!$AM$15)</f>
        <v>2</v>
      </c>
    </row>
    <row r="124">
      <c r="B124" t="s" s="23">
        <v>391</v>
      </c>
      <c r="C124" t="s" s="118">
        <v>23</v>
      </c>
      <c r="D124" t="s" s="118">
        <v>428</v>
      </c>
      <c r="H124" s="114">
        <f>IF(OR(H123=0,H123=4),0,(YEAR(H$6)-YEAR(CHOOSE(H123,Rollover!$K$15,Rollover!$X$15,Rollover!$AK$15)))*12+MONTH(H$6)-MONTH(CHOOSE(H123,Rollover!$K$15,Rollover!$X$15,Rollover!$AK$15)))</f>
        <v>0</v>
      </c>
      <c r="I124" s="114">
        <f>IF(OR(I123=0,I123=4),0,(YEAR(I$6)-YEAR(CHOOSE(I123,Rollover!$K$15,Rollover!$X$15,Rollover!$AK$15)))*12+MONTH(I$6)-MONTH(CHOOSE(I123,Rollover!$K$15,Rollover!$X$15,Rollover!$AK$15)))</f>
        <v>0</v>
      </c>
      <c r="J124" s="114">
        <f>IF(OR(J123=0,J123=4),0,(YEAR(J$6)-YEAR(CHOOSE(J123,Rollover!$K$15,Rollover!$X$15,Rollover!$AK$15)))*12+MONTH(J$6)-MONTH(CHOOSE(J123,Rollover!$K$15,Rollover!$X$15,Rollover!$AK$15)))</f>
        <v>0</v>
      </c>
      <c r="K124" s="114">
        <f>IF(OR(K123=0,K123=4),0,(YEAR(K$6)-YEAR(CHOOSE(K123,Rollover!$K$15,Rollover!$X$15,Rollover!$AK$15)))*12+MONTH(K$6)-MONTH(CHOOSE(K123,Rollover!$K$15,Rollover!$X$15,Rollover!$AK$15)))</f>
        <v>0</v>
      </c>
      <c r="L124" s="114">
        <f>IF(OR(L123=0,L123=4),0,(YEAR(L$6)-YEAR(CHOOSE(L123,Rollover!$K$15,Rollover!$X$15,Rollover!$AK$15)))*12+MONTH(L$6)-MONTH(CHOOSE(L123,Rollover!$K$15,Rollover!$X$15,Rollover!$AK$15)))</f>
        <v>0</v>
      </c>
      <c r="M124" s="114">
        <f>IF(OR(M123=0,M123=4),0,(YEAR(M$6)-YEAR(CHOOSE(M123,Rollover!$K$15,Rollover!$X$15,Rollover!$AK$15)))*12+MONTH(M$6)-MONTH(CHOOSE(M123,Rollover!$K$15,Rollover!$X$15,Rollover!$AK$15)))</f>
        <v>0</v>
      </c>
      <c r="N124" s="114">
        <f>IF(OR(N123=0,N123=4),0,(YEAR(N$6)-YEAR(CHOOSE(N123,Rollover!$K$15,Rollover!$X$15,Rollover!$AK$15)))*12+MONTH(N$6)-MONTH(CHOOSE(N123,Rollover!$K$15,Rollover!$X$15,Rollover!$AK$15)))</f>
        <v>0</v>
      </c>
      <c r="O124" s="114">
        <f>IF(OR(O123=0,O123=4),0,(YEAR(O$6)-YEAR(CHOOSE(O123,Rollover!$K$15,Rollover!$X$15,Rollover!$AK$15)))*12+MONTH(O$6)-MONTH(CHOOSE(O123,Rollover!$K$15,Rollover!$X$15,Rollover!$AK$15)))</f>
        <v>0</v>
      </c>
      <c r="P124" s="114">
        <f>IF(OR(P123=0,P123=4),0,(YEAR(P$6)-YEAR(CHOOSE(P123,Rollover!$K$15,Rollover!$X$15,Rollover!$AK$15)))*12+MONTH(P$6)-MONTH(CHOOSE(P123,Rollover!$K$15,Rollover!$X$15,Rollover!$AK$15)))</f>
        <v>0</v>
      </c>
      <c r="Q124" s="114">
        <f>IF(OR(Q123=0,Q123=4),0,(YEAR(Q$6)-YEAR(CHOOSE(Q123,Rollover!$K$15,Rollover!$X$15,Rollover!$AK$15)))*12+MONTH(Q$6)-MONTH(CHOOSE(Q123,Rollover!$K$15,Rollover!$X$15,Rollover!$AK$15)))</f>
        <v>0</v>
      </c>
      <c r="R124" s="114">
        <f>IF(OR(R123=0,R123=4),0,(YEAR(R$6)-YEAR(CHOOSE(R123,Rollover!$K$15,Rollover!$X$15,Rollover!$AK$15)))*12+MONTH(R$6)-MONTH(CHOOSE(R123,Rollover!$K$15,Rollover!$X$15,Rollover!$AK$15)))</f>
        <v>0</v>
      </c>
      <c r="S124" s="114">
        <f>IF(OR(S123=0,S123=4),0,(YEAR(S$6)-YEAR(CHOOSE(S123,Rollover!$K$15,Rollover!$X$15,Rollover!$AK$15)))*12+MONTH(S$6)-MONTH(CHOOSE(S123,Rollover!$K$15,Rollover!$X$15,Rollover!$AK$15)))</f>
        <v>0</v>
      </c>
      <c r="T124" s="114">
        <f>IF(OR(T123=0,T123=4),0,(YEAR(T$6)-YEAR(CHOOSE(T123,Rollover!$K$15,Rollover!$X$15,Rollover!$AK$15)))*12+MONTH(T$6)-MONTH(CHOOSE(T123,Rollover!$K$15,Rollover!$X$15,Rollover!$AK$15)))</f>
        <v>0</v>
      </c>
      <c r="U124" s="114">
        <f>IF(OR(U123=0,U123=4),0,(YEAR(U$6)-YEAR(CHOOSE(U123,Rollover!$K$15,Rollover!$X$15,Rollover!$AK$15)))*12+MONTH(U$6)-MONTH(CHOOSE(U123,Rollover!$K$15,Rollover!$X$15,Rollover!$AK$15)))</f>
        <v>0</v>
      </c>
      <c r="V124" s="114">
        <f>IF(OR(V123=0,V123=4),0,(YEAR(V$6)-YEAR(CHOOSE(V123,Rollover!$K$15,Rollover!$X$15,Rollover!$AK$15)))*12+MONTH(V$6)-MONTH(CHOOSE(V123,Rollover!$K$15,Rollover!$X$15,Rollover!$AK$15)))</f>
        <v>0</v>
      </c>
      <c r="W124" s="114">
        <f>IF(OR(W123=0,W123=4),0,(YEAR(W$6)-YEAR(CHOOSE(W123,Rollover!$K$15,Rollover!$X$15,Rollover!$AK$15)))*12+MONTH(W$6)-MONTH(CHOOSE(W123,Rollover!$K$15,Rollover!$X$15,Rollover!$AK$15)))</f>
        <v>0</v>
      </c>
      <c r="X124" s="114">
        <f>IF(OR(X123=0,X123=4),0,(YEAR(X$6)-YEAR(CHOOSE(X123,Rollover!$K$15,Rollover!$X$15,Rollover!$AK$15)))*12+MONTH(X$6)-MONTH(CHOOSE(X123,Rollover!$K$15,Rollover!$X$15,Rollover!$AK$15)))</f>
        <v>0</v>
      </c>
      <c r="Y124" s="114">
        <f>IF(OR(Y123=0,Y123=4),0,(YEAR(Y$6)-YEAR(CHOOSE(Y123,Rollover!$K$15,Rollover!$X$15,Rollover!$AK$15)))*12+MONTH(Y$6)-MONTH(CHOOSE(Y123,Rollover!$K$15,Rollover!$X$15,Rollover!$AK$15)))</f>
        <v>0</v>
      </c>
      <c r="Z124" s="114">
        <f>IF(OR(Z123=0,Z123=4),0,(YEAR(Z$6)-YEAR(CHOOSE(Z123,Rollover!$K$15,Rollover!$X$15,Rollover!$AK$15)))*12+MONTH(Z$6)-MONTH(CHOOSE(Z123,Rollover!$K$15,Rollover!$X$15,Rollover!$AK$15)))</f>
        <v>0</v>
      </c>
      <c r="AA124" s="114">
        <f>IF(OR(AA123=0,AA123=4),0,(YEAR(AA$6)-YEAR(CHOOSE(AA123,Rollover!$K$15,Rollover!$X$15,Rollover!$AK$15)))*12+MONTH(AA$6)-MONTH(CHOOSE(AA123,Rollover!$K$15,Rollover!$X$15,Rollover!$AK$15)))</f>
        <v>0</v>
      </c>
      <c r="AB124" s="114">
        <f>IF(OR(AB123=0,AB123=4),0,(YEAR(AB$6)-YEAR(CHOOSE(AB123,Rollover!$K$15,Rollover!$X$15,Rollover!$AK$15)))*12+MONTH(AB$6)-MONTH(CHOOSE(AB123,Rollover!$K$15,Rollover!$X$15,Rollover!$AK$15)))</f>
        <v>0</v>
      </c>
      <c r="AC124" s="114">
        <f>IF(OR(AC123=0,AC123=4),0,(YEAR(AC$6)-YEAR(CHOOSE(AC123,Rollover!$K$15,Rollover!$X$15,Rollover!$AK$15)))*12+MONTH(AC$6)-MONTH(CHOOSE(AC123,Rollover!$K$15,Rollover!$X$15,Rollover!$AK$15)))</f>
        <v>0</v>
      </c>
      <c r="AD124" s="114">
        <f>IF(OR(AD123=0,AD123=4),0,(YEAR(AD$6)-YEAR(CHOOSE(AD123,Rollover!$K$15,Rollover!$X$15,Rollover!$AK$15)))*12+MONTH(AD$6)-MONTH(CHOOSE(AD123,Rollover!$K$15,Rollover!$X$15,Rollover!$AK$15)))</f>
        <v>0</v>
      </c>
      <c r="AE124" s="114">
        <f>IF(OR(AE123=0,AE123=4),0,(YEAR(AE$6)-YEAR(CHOOSE(AE123,Rollover!$K$15,Rollover!$X$15,Rollover!$AK$15)))*12+MONTH(AE$6)-MONTH(CHOOSE(AE123,Rollover!$K$15,Rollover!$X$15,Rollover!$AK$15)))</f>
        <v>0</v>
      </c>
      <c r="AF124" s="114">
        <f>IF(OR(AF123=0,AF123=4),0,(YEAR(AF$6)-YEAR(CHOOSE(AF123,Rollover!$K$15,Rollover!$X$15,Rollover!$AK$15)))*12+MONTH(AF$6)-MONTH(CHOOSE(AF123,Rollover!$K$15,Rollover!$X$15,Rollover!$AK$15)))</f>
        <v>0</v>
      </c>
      <c r="AG124" s="114">
        <f>IF(OR(AG123=0,AG123=4),0,(YEAR(AG$6)-YEAR(CHOOSE(AG123,Rollover!$K$15,Rollover!$X$15,Rollover!$AK$15)))*12+MONTH(AG$6)-MONTH(CHOOSE(AG123,Rollover!$K$15,Rollover!$X$15,Rollover!$AK$15)))</f>
        <v>0</v>
      </c>
      <c r="AH124" s="114">
        <f>IF(OR(AH123=0,AH123=4),0,(YEAR(AH$6)-YEAR(CHOOSE(AH123,Rollover!$K$15,Rollover!$X$15,Rollover!$AK$15)))*12+MONTH(AH$6)-MONTH(CHOOSE(AH123,Rollover!$K$15,Rollover!$X$15,Rollover!$AK$15)))</f>
        <v>0</v>
      </c>
      <c r="AI124" s="114">
        <f>IF(OR(AI123=0,AI123=4),0,(YEAR(AI$6)-YEAR(CHOOSE(AI123,Rollover!$K$15,Rollover!$X$15,Rollover!$AK$15)))*12+MONTH(AI$6)-MONTH(CHOOSE(AI123,Rollover!$K$15,Rollover!$X$15,Rollover!$AK$15)))</f>
        <v>0</v>
      </c>
      <c r="AJ124" s="114">
        <f>IF(OR(AJ123=0,AJ123=4),0,(YEAR(AJ$6)-YEAR(CHOOSE(AJ123,Rollover!$K$15,Rollover!$X$15,Rollover!$AK$15)))*12+MONTH(AJ$6)-MONTH(CHOOSE(AJ123,Rollover!$K$15,Rollover!$X$15,Rollover!$AK$15)))</f>
        <v>0</v>
      </c>
      <c r="AK124" s="114">
        <f>IF(OR(AK123=0,AK123=4),0,(YEAR(AK$6)-YEAR(CHOOSE(AK123,Rollover!$K$15,Rollover!$X$15,Rollover!$AK$15)))*12+MONTH(AK$6)-MONTH(CHOOSE(AK123,Rollover!$K$15,Rollover!$X$15,Rollover!$AK$15)))</f>
        <v>0</v>
      </c>
      <c r="AL124" s="114">
        <f>IF(OR(AL123=0,AL123=4),0,(YEAR(AL$6)-YEAR(CHOOSE(AL123,Rollover!$K$15,Rollover!$X$15,Rollover!$AK$15)))*12+MONTH(AL$6)-MONTH(CHOOSE(AL123,Rollover!$K$15,Rollover!$X$15,Rollover!$AK$15)))</f>
        <v>0</v>
      </c>
      <c r="AM124" s="114">
        <f>IF(OR(AM123=0,AM123=4),0,(YEAR(AM$6)-YEAR(CHOOSE(AM123,Rollover!$K$15,Rollover!$X$15,Rollover!$AK$15)))*12+MONTH(AM$6)-MONTH(CHOOSE(AM123,Rollover!$K$15,Rollover!$X$15,Rollover!$AK$15)))</f>
        <v>0</v>
      </c>
      <c r="AN124" s="114">
        <f>IF(OR(AN123=0,AN123=4),0,(YEAR(AN$6)-YEAR(CHOOSE(AN123,Rollover!$K$15,Rollover!$X$15,Rollover!$AK$15)))*12+MONTH(AN$6)-MONTH(CHOOSE(AN123,Rollover!$K$15,Rollover!$X$15,Rollover!$AK$15)))</f>
        <v>-2</v>
      </c>
      <c r="AO124" s="114">
        <f>IF(OR(AO123=0,AO123=4),0,(YEAR(AO$6)-YEAR(CHOOSE(AO123,Rollover!$K$15,Rollover!$X$15,Rollover!$AK$15)))*12+MONTH(AO$6)-MONTH(CHOOSE(AO123,Rollover!$K$15,Rollover!$X$15,Rollover!$AK$15)))</f>
        <v>-1</v>
      </c>
      <c r="AP124" s="114">
        <f>IF(OR(AP123=0,AP123=4),0,(YEAR(AP$6)-YEAR(CHOOSE(AP123,Rollover!$K$15,Rollover!$X$15,Rollover!$AK$15)))*12+MONTH(AP$6)-MONTH(CHOOSE(AP123,Rollover!$K$15,Rollover!$X$15,Rollover!$AK$15)))</f>
        <v>0</v>
      </c>
      <c r="AQ124" s="114">
        <f>IF(OR(AQ123=0,AQ123=4),0,(YEAR(AQ$6)-YEAR(CHOOSE(AQ123,Rollover!$K$15,Rollover!$X$15,Rollover!$AK$15)))*12+MONTH(AQ$6)-MONTH(CHOOSE(AQ123,Rollover!$K$15,Rollover!$X$15,Rollover!$AK$15)))</f>
        <v>1</v>
      </c>
      <c r="AR124" s="114">
        <f>IF(OR(AR123=0,AR123=4),0,(YEAR(AR$6)-YEAR(CHOOSE(AR123,Rollover!$K$15,Rollover!$X$15,Rollover!$AK$15)))*12+MONTH(AR$6)-MONTH(CHOOSE(AR123,Rollover!$K$15,Rollover!$X$15,Rollover!$AK$15)))</f>
        <v>2</v>
      </c>
      <c r="AS124" s="114">
        <f>IF(OR(AS123=0,AS123=4),0,(YEAR(AS$6)-YEAR(CHOOSE(AS123,Rollover!$K$15,Rollover!$X$15,Rollover!$AK$15)))*12+MONTH(AS$6)-MONTH(CHOOSE(AS123,Rollover!$K$15,Rollover!$X$15,Rollover!$AK$15)))</f>
        <v>3</v>
      </c>
      <c r="AT124" s="114">
        <f>IF(OR(AT123=0,AT123=4),0,(YEAR(AT$6)-YEAR(CHOOSE(AT123,Rollover!$K$15,Rollover!$X$15,Rollover!$AK$15)))*12+MONTH(AT$6)-MONTH(CHOOSE(AT123,Rollover!$K$15,Rollover!$X$15,Rollover!$AK$15)))</f>
        <v>4</v>
      </c>
      <c r="AU124" s="114">
        <f>IF(OR(AU123=0,AU123=4),0,(YEAR(AU$6)-YEAR(CHOOSE(AU123,Rollover!$K$15,Rollover!$X$15,Rollover!$AK$15)))*12+MONTH(AU$6)-MONTH(CHOOSE(AU123,Rollover!$K$15,Rollover!$X$15,Rollover!$AK$15)))</f>
        <v>5</v>
      </c>
      <c r="AV124" s="114">
        <f>IF(OR(AV123=0,AV123=4),0,(YEAR(AV$6)-YEAR(CHOOSE(AV123,Rollover!$K$15,Rollover!$X$15,Rollover!$AK$15)))*12+MONTH(AV$6)-MONTH(CHOOSE(AV123,Rollover!$K$15,Rollover!$X$15,Rollover!$AK$15)))</f>
        <v>6</v>
      </c>
      <c r="AW124" s="114">
        <f>IF(OR(AW123=0,AW123=4),0,(YEAR(AW$6)-YEAR(CHOOSE(AW123,Rollover!$K$15,Rollover!$X$15,Rollover!$AK$15)))*12+MONTH(AW$6)-MONTH(CHOOSE(AW123,Rollover!$K$15,Rollover!$X$15,Rollover!$AK$15)))</f>
        <v>7</v>
      </c>
      <c r="AX124" s="114">
        <f>IF(OR(AX123=0,AX123=4),0,(YEAR(AX$6)-YEAR(CHOOSE(AX123,Rollover!$K$15,Rollover!$X$15,Rollover!$AK$15)))*12+MONTH(AX$6)-MONTH(CHOOSE(AX123,Rollover!$K$15,Rollover!$X$15,Rollover!$AK$15)))</f>
        <v>8</v>
      </c>
      <c r="AY124" s="114">
        <f>IF(OR(AY123=0,AY123=4),0,(YEAR(AY$6)-YEAR(CHOOSE(AY123,Rollover!$K$15,Rollover!$X$15,Rollover!$AK$15)))*12+MONTH(AY$6)-MONTH(CHOOSE(AY123,Rollover!$K$15,Rollover!$X$15,Rollover!$AK$15)))</f>
        <v>9</v>
      </c>
      <c r="AZ124" s="114">
        <f>IF(OR(AZ123=0,AZ123=4),0,(YEAR(AZ$6)-YEAR(CHOOSE(AZ123,Rollover!$K$15,Rollover!$X$15,Rollover!$AK$15)))*12+MONTH(AZ$6)-MONTH(CHOOSE(AZ123,Rollover!$K$15,Rollover!$X$15,Rollover!$AK$15)))</f>
        <v>10</v>
      </c>
      <c r="BA124" s="114">
        <f>IF(OR(BA123=0,BA123=4),0,(YEAR(BA$6)-YEAR(CHOOSE(BA123,Rollover!$K$15,Rollover!$X$15,Rollover!$AK$15)))*12+MONTH(BA$6)-MONTH(CHOOSE(BA123,Rollover!$K$15,Rollover!$X$15,Rollover!$AK$15)))</f>
        <v>11</v>
      </c>
      <c r="BB124" s="114">
        <f>IF(OR(BB123=0,BB123=4),0,(YEAR(BB$6)-YEAR(CHOOSE(BB123,Rollover!$K$15,Rollover!$X$15,Rollover!$AK$15)))*12+MONTH(BB$6)-MONTH(CHOOSE(BB123,Rollover!$K$15,Rollover!$X$15,Rollover!$AK$15)))</f>
        <v>12</v>
      </c>
      <c r="BC124" s="114">
        <f>IF(OR(BC123=0,BC123=4),0,(YEAR(BC$6)-YEAR(CHOOSE(BC123,Rollover!$K$15,Rollover!$X$15,Rollover!$AK$15)))*12+MONTH(BC$6)-MONTH(CHOOSE(BC123,Rollover!$K$15,Rollover!$X$15,Rollover!$AK$15)))</f>
        <v>13</v>
      </c>
      <c r="BD124" s="114">
        <f>IF(OR(BD123=0,BD123=4),0,(YEAR(BD$6)-YEAR(CHOOSE(BD123,Rollover!$K$15,Rollover!$X$15,Rollover!$AK$15)))*12+MONTH(BD$6)-MONTH(CHOOSE(BD123,Rollover!$K$15,Rollover!$X$15,Rollover!$AK$15)))</f>
        <v>14</v>
      </c>
      <c r="BE124" s="114">
        <f>IF(OR(BE123=0,BE123=4),0,(YEAR(BE$6)-YEAR(CHOOSE(BE123,Rollover!$K$15,Rollover!$X$15,Rollover!$AK$15)))*12+MONTH(BE$6)-MONTH(CHOOSE(BE123,Rollover!$K$15,Rollover!$X$15,Rollover!$AK$15)))</f>
        <v>15</v>
      </c>
      <c r="BF124" s="114">
        <f>IF(OR(BF123=0,BF123=4),0,(YEAR(BF$6)-YEAR(CHOOSE(BF123,Rollover!$K$15,Rollover!$X$15,Rollover!$AK$15)))*12+MONTH(BF$6)-MONTH(CHOOSE(BF123,Rollover!$K$15,Rollover!$X$15,Rollover!$AK$15)))</f>
        <v>16</v>
      </c>
      <c r="BG124" s="114">
        <f>IF(OR(BG123=0,BG123=4),0,(YEAR(BG$6)-YEAR(CHOOSE(BG123,Rollover!$K$15,Rollover!$X$15,Rollover!$AK$15)))*12+MONTH(BG$6)-MONTH(CHOOSE(BG123,Rollover!$K$15,Rollover!$X$15,Rollover!$AK$15)))</f>
        <v>17</v>
      </c>
      <c r="BH124" s="114">
        <f>IF(OR(BH123=0,BH123=4),0,(YEAR(BH$6)-YEAR(CHOOSE(BH123,Rollover!$K$15,Rollover!$X$15,Rollover!$AK$15)))*12+MONTH(BH$6)-MONTH(CHOOSE(BH123,Rollover!$K$15,Rollover!$X$15,Rollover!$AK$15)))</f>
        <v>18</v>
      </c>
      <c r="BI124" s="114">
        <f>IF(OR(BI123=0,BI123=4),0,(YEAR(BI$6)-YEAR(CHOOSE(BI123,Rollover!$K$15,Rollover!$X$15,Rollover!$AK$15)))*12+MONTH(BI$6)-MONTH(CHOOSE(BI123,Rollover!$K$15,Rollover!$X$15,Rollover!$AK$15)))</f>
        <v>19</v>
      </c>
      <c r="BJ124" s="114">
        <f>IF(OR(BJ123=0,BJ123=4),0,(YEAR(BJ$6)-YEAR(CHOOSE(BJ123,Rollover!$K$15,Rollover!$X$15,Rollover!$AK$15)))*12+MONTH(BJ$6)-MONTH(CHOOSE(BJ123,Rollover!$K$15,Rollover!$X$15,Rollover!$AK$15)))</f>
        <v>20</v>
      </c>
      <c r="BK124" s="114">
        <f>IF(OR(BK123=0,BK123=4),0,(YEAR(BK$6)-YEAR(CHOOSE(BK123,Rollover!$K$15,Rollover!$X$15,Rollover!$AK$15)))*12+MONTH(BK$6)-MONTH(CHOOSE(BK123,Rollover!$K$15,Rollover!$X$15,Rollover!$AK$15)))</f>
        <v>21</v>
      </c>
      <c r="BL124" s="114">
        <f>IF(OR(BL123=0,BL123=4),0,(YEAR(BL$6)-YEAR(CHOOSE(BL123,Rollover!$K$15,Rollover!$X$15,Rollover!$AK$15)))*12+MONTH(BL$6)-MONTH(CHOOSE(BL123,Rollover!$K$15,Rollover!$X$15,Rollover!$AK$15)))</f>
        <v>22</v>
      </c>
      <c r="BM124" s="114">
        <f>IF(OR(BM123=0,BM123=4),0,(YEAR(BM$6)-YEAR(CHOOSE(BM123,Rollover!$K$15,Rollover!$X$15,Rollover!$AK$15)))*12+MONTH(BM$6)-MONTH(CHOOSE(BM123,Rollover!$K$15,Rollover!$X$15,Rollover!$AK$15)))</f>
        <v>23</v>
      </c>
      <c r="BN124" s="114">
        <f>IF(OR(BN123=0,BN123=4),0,(YEAR(BN$6)-YEAR(CHOOSE(BN123,Rollover!$K$15,Rollover!$X$15,Rollover!$AK$15)))*12+MONTH(BN$6)-MONTH(CHOOSE(BN123,Rollover!$K$15,Rollover!$X$15,Rollover!$AK$15)))</f>
        <v>24</v>
      </c>
      <c r="BO124" s="114">
        <f>IF(OR(BO123=0,BO123=4),0,(YEAR(BO$6)-YEAR(CHOOSE(BO123,Rollover!$K$15,Rollover!$X$15,Rollover!$AK$15)))*12+MONTH(BO$6)-MONTH(CHOOSE(BO123,Rollover!$K$15,Rollover!$X$15,Rollover!$AK$15)))</f>
        <v>25</v>
      </c>
      <c r="BP124" s="114">
        <f>IF(OR(BP123=0,BP123=4),0,(YEAR(BP$6)-YEAR(CHOOSE(BP123,Rollover!$K$15,Rollover!$X$15,Rollover!$AK$15)))*12+MONTH(BP$6)-MONTH(CHOOSE(BP123,Rollover!$K$15,Rollover!$X$15,Rollover!$AK$15)))</f>
        <v>26</v>
      </c>
      <c r="BQ124" s="114">
        <f>IF(OR(BQ123=0,BQ123=4),0,(YEAR(BQ$6)-YEAR(CHOOSE(BQ123,Rollover!$K$15,Rollover!$X$15,Rollover!$AK$15)))*12+MONTH(BQ$6)-MONTH(CHOOSE(BQ123,Rollover!$K$15,Rollover!$X$15,Rollover!$AK$15)))</f>
        <v>27</v>
      </c>
      <c r="BR124" s="114">
        <f>IF(OR(BR123=0,BR123=4),0,(YEAR(BR$6)-YEAR(CHOOSE(BR123,Rollover!$K$15,Rollover!$X$15,Rollover!$AK$15)))*12+MONTH(BR$6)-MONTH(CHOOSE(BR123,Rollover!$K$15,Rollover!$X$15,Rollover!$AK$15)))</f>
        <v>28</v>
      </c>
      <c r="BS124" s="114">
        <f>IF(OR(BS123=0,BS123=4),0,(YEAR(BS$6)-YEAR(CHOOSE(BS123,Rollover!$K$15,Rollover!$X$15,Rollover!$AK$15)))*12+MONTH(BS$6)-MONTH(CHOOSE(BS123,Rollover!$K$15,Rollover!$X$15,Rollover!$AK$15)))</f>
        <v>29</v>
      </c>
      <c r="BT124" s="114">
        <f>IF(OR(BT123=0,BT123=4),0,(YEAR(BT$6)-YEAR(CHOOSE(BT123,Rollover!$K$15,Rollover!$X$15,Rollover!$AK$15)))*12+MONTH(BT$6)-MONTH(CHOOSE(BT123,Rollover!$K$15,Rollover!$X$15,Rollover!$AK$15)))</f>
        <v>30</v>
      </c>
      <c r="BU124" s="114">
        <f>IF(OR(BU123=0,BU123=4),0,(YEAR(BU$6)-YEAR(CHOOSE(BU123,Rollover!$K$15,Rollover!$X$15,Rollover!$AK$15)))*12+MONTH(BU$6)-MONTH(CHOOSE(BU123,Rollover!$K$15,Rollover!$X$15,Rollover!$AK$15)))</f>
        <v>31</v>
      </c>
      <c r="BV124" s="114">
        <f>IF(OR(BV123=0,BV123=4),0,(YEAR(BV$6)-YEAR(CHOOSE(BV123,Rollover!$K$15,Rollover!$X$15,Rollover!$AK$15)))*12+MONTH(BV$6)-MONTH(CHOOSE(BV123,Rollover!$K$15,Rollover!$X$15,Rollover!$AK$15)))</f>
        <v>32</v>
      </c>
      <c r="BW124" s="114">
        <f>IF(OR(BW123=0,BW123=4),0,(YEAR(BW$6)-YEAR(CHOOSE(BW123,Rollover!$K$15,Rollover!$X$15,Rollover!$AK$15)))*12+MONTH(BW$6)-MONTH(CHOOSE(BW123,Rollover!$K$15,Rollover!$X$15,Rollover!$AK$15)))</f>
        <v>33</v>
      </c>
      <c r="BX124" s="114">
        <f>IF(OR(BX123=0,BX123=4),0,(YEAR(BX$6)-YEAR(CHOOSE(BX123,Rollover!$K$15,Rollover!$X$15,Rollover!$AK$15)))*12+MONTH(BX$6)-MONTH(CHOOSE(BX123,Rollover!$K$15,Rollover!$X$15,Rollover!$AK$15)))</f>
        <v>34</v>
      </c>
      <c r="BY124" s="114">
        <f>IF(OR(BY123=0,BY123=4),0,(YEAR(BY$6)-YEAR(CHOOSE(BY123,Rollover!$K$15,Rollover!$X$15,Rollover!$AK$15)))*12+MONTH(BY$6)-MONTH(CHOOSE(BY123,Rollover!$K$15,Rollover!$X$15,Rollover!$AK$15)))</f>
        <v>35</v>
      </c>
      <c r="BZ124" s="114">
        <f>IF(OR(BZ123=0,BZ123=4),0,(YEAR(BZ$6)-YEAR(CHOOSE(BZ123,Rollover!$K$15,Rollover!$X$15,Rollover!$AK$15)))*12+MONTH(BZ$6)-MONTH(CHOOSE(BZ123,Rollover!$K$15,Rollover!$X$15,Rollover!$AK$15)))</f>
        <v>36</v>
      </c>
      <c r="CA124" s="114">
        <f>IF(OR(CA123=0,CA123=4),0,(YEAR(CA$6)-YEAR(CHOOSE(CA123,Rollover!$K$15,Rollover!$X$15,Rollover!$AK$15)))*12+MONTH(CA$6)-MONTH(CHOOSE(CA123,Rollover!$K$15,Rollover!$X$15,Rollover!$AK$15)))</f>
        <v>37</v>
      </c>
      <c r="CB124" s="114">
        <f>IF(OR(CB123=0,CB123=4),0,(YEAR(CB$6)-YEAR(CHOOSE(CB123,Rollover!$K$15,Rollover!$X$15,Rollover!$AK$15)))*12+MONTH(CB$6)-MONTH(CHOOSE(CB123,Rollover!$K$15,Rollover!$X$15,Rollover!$AK$15)))</f>
        <v>38</v>
      </c>
      <c r="CC124" s="114">
        <f>IF(OR(CC123=0,CC123=4),0,(YEAR(CC$6)-YEAR(CHOOSE(CC123,Rollover!$K$15,Rollover!$X$15,Rollover!$AK$15)))*12+MONTH(CC$6)-MONTH(CHOOSE(CC123,Rollover!$K$15,Rollover!$X$15,Rollover!$AK$15)))</f>
        <v>39</v>
      </c>
      <c r="CD124" s="114">
        <f>IF(OR(CD123=0,CD123=4),0,(YEAR(CD$6)-YEAR(CHOOSE(CD123,Rollover!$K$15,Rollover!$X$15,Rollover!$AK$15)))*12+MONTH(CD$6)-MONTH(CHOOSE(CD123,Rollover!$K$15,Rollover!$X$15,Rollover!$AK$15)))</f>
        <v>40</v>
      </c>
      <c r="CE124" s="114">
        <f>IF(OR(CE123=0,CE123=4),0,(YEAR(CE$6)-YEAR(CHOOSE(CE123,Rollover!$K$15,Rollover!$X$15,Rollover!$AK$15)))*12+MONTH(CE$6)-MONTH(CHOOSE(CE123,Rollover!$K$15,Rollover!$X$15,Rollover!$AK$15)))</f>
        <v>41</v>
      </c>
      <c r="CF124" s="114">
        <f>IF(OR(CF123=0,CF123=4),0,(YEAR(CF$6)-YEAR(CHOOSE(CF123,Rollover!$K$15,Rollover!$X$15,Rollover!$AK$15)))*12+MONTH(CF$6)-MONTH(CHOOSE(CF123,Rollover!$K$15,Rollover!$X$15,Rollover!$AK$15)))</f>
        <v>42</v>
      </c>
      <c r="CG124" s="114">
        <f>IF(OR(CG123=0,CG123=4),0,(YEAR(CG$6)-YEAR(CHOOSE(CG123,Rollover!$K$15,Rollover!$X$15,Rollover!$AK$15)))*12+MONTH(CG$6)-MONTH(CHOOSE(CG123,Rollover!$K$15,Rollover!$X$15,Rollover!$AK$15)))</f>
        <v>43</v>
      </c>
      <c r="CH124" s="114">
        <f>IF(OR(CH123=0,CH123=4),0,(YEAR(CH$6)-YEAR(CHOOSE(CH123,Rollover!$K$15,Rollover!$X$15,Rollover!$AK$15)))*12+MONTH(CH$6)-MONTH(CHOOSE(CH123,Rollover!$K$15,Rollover!$X$15,Rollover!$AK$15)))</f>
        <v>44</v>
      </c>
      <c r="CI124" s="114">
        <f>IF(OR(CI123=0,CI123=4),0,(YEAR(CI$6)-YEAR(CHOOSE(CI123,Rollover!$K$15,Rollover!$X$15,Rollover!$AK$15)))*12+MONTH(CI$6)-MONTH(CHOOSE(CI123,Rollover!$K$15,Rollover!$X$15,Rollover!$AK$15)))</f>
        <v>45</v>
      </c>
      <c r="CJ124" s="114">
        <f>IF(OR(CJ123=0,CJ123=4),0,(YEAR(CJ$6)-YEAR(CHOOSE(CJ123,Rollover!$K$15,Rollover!$X$15,Rollover!$AK$15)))*12+MONTH(CJ$6)-MONTH(CHOOSE(CJ123,Rollover!$K$15,Rollover!$X$15,Rollover!$AK$15)))</f>
        <v>46</v>
      </c>
      <c r="CK124" s="114">
        <f>IF(OR(CK123=0,CK123=4),0,(YEAR(CK$6)-YEAR(CHOOSE(CK123,Rollover!$K$15,Rollover!$X$15,Rollover!$AK$15)))*12+MONTH(CK$6)-MONTH(CHOOSE(CK123,Rollover!$K$15,Rollover!$X$15,Rollover!$AK$15)))</f>
        <v>47</v>
      </c>
      <c r="CL124" s="114">
        <f>IF(OR(CL123=0,CL123=4),0,(YEAR(CL$6)-YEAR(CHOOSE(CL123,Rollover!$K$15,Rollover!$X$15,Rollover!$AK$15)))*12+MONTH(CL$6)-MONTH(CHOOSE(CL123,Rollover!$K$15,Rollover!$X$15,Rollover!$AK$15)))</f>
        <v>48</v>
      </c>
      <c r="CM124" s="114">
        <f>IF(OR(CM123=0,CM123=4),0,(YEAR(CM$6)-YEAR(CHOOSE(CM123,Rollover!$K$15,Rollover!$X$15,Rollover!$AK$15)))*12+MONTH(CM$6)-MONTH(CHOOSE(CM123,Rollover!$K$15,Rollover!$X$15,Rollover!$AK$15)))</f>
        <v>49</v>
      </c>
      <c r="CN124" s="114">
        <f>IF(OR(CN123=0,CN123=4),0,(YEAR(CN$6)-YEAR(CHOOSE(CN123,Rollover!$K$15,Rollover!$X$15,Rollover!$AK$15)))*12+MONTH(CN$6)-MONTH(CHOOSE(CN123,Rollover!$K$15,Rollover!$X$15,Rollover!$AK$15)))</f>
        <v>50</v>
      </c>
      <c r="CO124" s="114">
        <f>IF(OR(CO123=0,CO123=4),0,(YEAR(CO$6)-YEAR(CHOOSE(CO123,Rollover!$K$15,Rollover!$X$15,Rollover!$AK$15)))*12+MONTH(CO$6)-MONTH(CHOOSE(CO123,Rollover!$K$15,Rollover!$X$15,Rollover!$AK$15)))</f>
        <v>51</v>
      </c>
      <c r="CP124" s="114">
        <f>IF(OR(CP123=0,CP123=4),0,(YEAR(CP$6)-YEAR(CHOOSE(CP123,Rollover!$K$15,Rollover!$X$15,Rollover!$AK$15)))*12+MONTH(CP$6)-MONTH(CHOOSE(CP123,Rollover!$K$15,Rollover!$X$15,Rollover!$AK$15)))</f>
        <v>52</v>
      </c>
      <c r="CQ124" s="114">
        <f>IF(OR(CQ123=0,CQ123=4),0,(YEAR(CQ$6)-YEAR(CHOOSE(CQ123,Rollover!$K$15,Rollover!$X$15,Rollover!$AK$15)))*12+MONTH(CQ$6)-MONTH(CHOOSE(CQ123,Rollover!$K$15,Rollover!$X$15,Rollover!$AK$15)))</f>
        <v>53</v>
      </c>
      <c r="CR124" s="114">
        <f>IF(OR(CR123=0,CR123=4),0,(YEAR(CR$6)-YEAR(CHOOSE(CR123,Rollover!$K$15,Rollover!$X$15,Rollover!$AK$15)))*12+MONTH(CR$6)-MONTH(CHOOSE(CR123,Rollover!$K$15,Rollover!$X$15,Rollover!$AK$15)))</f>
        <v>54</v>
      </c>
      <c r="CS124" s="114">
        <f>IF(OR(CS123=0,CS123=4),0,(YEAR(CS$6)-YEAR(CHOOSE(CS123,Rollover!$K$15,Rollover!$X$15,Rollover!$AK$15)))*12+MONTH(CS$6)-MONTH(CHOOSE(CS123,Rollover!$K$15,Rollover!$X$15,Rollover!$AK$15)))</f>
        <v>55</v>
      </c>
      <c r="CT124" s="114">
        <f>IF(OR(CT123=0,CT123=4),0,(YEAR(CT$6)-YEAR(CHOOSE(CT123,Rollover!$K$15,Rollover!$X$15,Rollover!$AK$15)))*12+MONTH(CT$6)-MONTH(CHOOSE(CT123,Rollover!$K$15,Rollover!$X$15,Rollover!$AK$15)))</f>
        <v>56</v>
      </c>
      <c r="CU124" s="114">
        <f>IF(OR(CU123=0,CU123=4),0,(YEAR(CU$6)-YEAR(CHOOSE(CU123,Rollover!$K$15,Rollover!$X$15,Rollover!$AK$15)))*12+MONTH(CU$6)-MONTH(CHOOSE(CU123,Rollover!$K$15,Rollover!$X$15,Rollover!$AK$15)))</f>
        <v>57</v>
      </c>
      <c r="CV124" s="114">
        <f>IF(OR(CV123=0,CV123=4),0,(YEAR(CV$6)-YEAR(CHOOSE(CV123,Rollover!$K$15,Rollover!$X$15,Rollover!$AK$15)))*12+MONTH(CV$6)-MONTH(CHOOSE(CV123,Rollover!$K$15,Rollover!$X$15,Rollover!$AK$15)))</f>
        <v>58</v>
      </c>
      <c r="CW124" s="114">
        <f>IF(OR(CW123=0,CW123=4),0,(YEAR(CW$6)-YEAR(CHOOSE(CW123,Rollover!$K$15,Rollover!$X$15,Rollover!$AK$15)))*12+MONTH(CW$6)-MONTH(CHOOSE(CW123,Rollover!$K$15,Rollover!$X$15,Rollover!$AK$15)))</f>
        <v>59</v>
      </c>
      <c r="CX124" s="114">
        <f>IF(OR(CX123=0,CX123=4),0,(YEAR(CX$6)-YEAR(CHOOSE(CX123,Rollover!$K$15,Rollover!$X$15,Rollover!$AK$15)))*12+MONTH(CX$6)-MONTH(CHOOSE(CX123,Rollover!$K$15,Rollover!$X$15,Rollover!$AK$15)))</f>
        <v>-2</v>
      </c>
      <c r="CY124" s="114">
        <f>IF(OR(CY123=0,CY123=4),0,(YEAR(CY$6)-YEAR(CHOOSE(CY123,Rollover!$K$15,Rollover!$X$15,Rollover!$AK$15)))*12+MONTH(CY$6)-MONTH(CHOOSE(CY123,Rollover!$K$15,Rollover!$X$15,Rollover!$AK$15)))</f>
        <v>-1</v>
      </c>
      <c r="CZ124" s="114">
        <f>IF(OR(CZ123=0,CZ123=4),0,(YEAR(CZ$6)-YEAR(CHOOSE(CZ123,Rollover!$K$15,Rollover!$X$15,Rollover!$AK$15)))*12+MONTH(CZ$6)-MONTH(CHOOSE(CZ123,Rollover!$K$15,Rollover!$X$15,Rollover!$AK$15)))</f>
        <v>0</v>
      </c>
      <c r="DA124" s="114">
        <f>IF(OR(DA123=0,DA123=4),0,(YEAR(DA$6)-YEAR(CHOOSE(DA123,Rollover!$K$15,Rollover!$X$15,Rollover!$AK$15)))*12+MONTH(DA$6)-MONTH(CHOOSE(DA123,Rollover!$K$15,Rollover!$X$15,Rollover!$AK$15)))</f>
        <v>1</v>
      </c>
      <c r="DB124" s="114">
        <f>IF(OR(DB123=0,DB123=4),0,(YEAR(DB$6)-YEAR(CHOOSE(DB123,Rollover!$K$15,Rollover!$X$15,Rollover!$AK$15)))*12+MONTH(DB$6)-MONTH(CHOOSE(DB123,Rollover!$K$15,Rollover!$X$15,Rollover!$AK$15)))</f>
        <v>2</v>
      </c>
      <c r="DC124" s="114">
        <f>IF(OR(DC123=0,DC123=4),0,(YEAR(DC$6)-YEAR(CHOOSE(DC123,Rollover!$K$15,Rollover!$X$15,Rollover!$AK$15)))*12+MONTH(DC$6)-MONTH(CHOOSE(DC123,Rollover!$K$15,Rollover!$X$15,Rollover!$AK$15)))</f>
        <v>3</v>
      </c>
      <c r="DD124" s="114">
        <f>IF(OR(DD123=0,DD123=4),0,(YEAR(DD$6)-YEAR(CHOOSE(DD123,Rollover!$K$15,Rollover!$X$15,Rollover!$AK$15)))*12+MONTH(DD$6)-MONTH(CHOOSE(DD123,Rollover!$K$15,Rollover!$X$15,Rollover!$AK$15)))</f>
        <v>4</v>
      </c>
      <c r="DE124" s="114">
        <f>IF(OR(DE123=0,DE123=4),0,(YEAR(DE$6)-YEAR(CHOOSE(DE123,Rollover!$K$15,Rollover!$X$15,Rollover!$AK$15)))*12+MONTH(DE$6)-MONTH(CHOOSE(DE123,Rollover!$K$15,Rollover!$X$15,Rollover!$AK$15)))</f>
        <v>5</v>
      </c>
      <c r="DF124" s="114">
        <f>IF(OR(DF123=0,DF123=4),0,(YEAR(DF$6)-YEAR(CHOOSE(DF123,Rollover!$K$15,Rollover!$X$15,Rollover!$AK$15)))*12+MONTH(DF$6)-MONTH(CHOOSE(DF123,Rollover!$K$15,Rollover!$X$15,Rollover!$AK$15)))</f>
        <v>6</v>
      </c>
      <c r="DG124" s="114">
        <f>IF(OR(DG123=0,DG123=4),0,(YEAR(DG$6)-YEAR(CHOOSE(DG123,Rollover!$K$15,Rollover!$X$15,Rollover!$AK$15)))*12+MONTH(DG$6)-MONTH(CHOOSE(DG123,Rollover!$K$15,Rollover!$X$15,Rollover!$AK$15)))</f>
        <v>7</v>
      </c>
      <c r="DH124" s="114">
        <f>IF(OR(DH123=0,DH123=4),0,(YEAR(DH$6)-YEAR(CHOOSE(DH123,Rollover!$K$15,Rollover!$X$15,Rollover!$AK$15)))*12+MONTH(DH$6)-MONTH(CHOOSE(DH123,Rollover!$K$15,Rollover!$X$15,Rollover!$AK$15)))</f>
        <v>8</v>
      </c>
      <c r="DI124" s="114">
        <f>IF(OR(DI123=0,DI123=4),0,(YEAR(DI$6)-YEAR(CHOOSE(DI123,Rollover!$K$15,Rollover!$X$15,Rollover!$AK$15)))*12+MONTH(DI$6)-MONTH(CHOOSE(DI123,Rollover!$K$15,Rollover!$X$15,Rollover!$AK$15)))</f>
        <v>9</v>
      </c>
      <c r="DJ124" s="114">
        <f>IF(OR(DJ123=0,DJ123=4),0,(YEAR(DJ$6)-YEAR(CHOOSE(DJ123,Rollover!$K$15,Rollover!$X$15,Rollover!$AK$15)))*12+MONTH(DJ$6)-MONTH(CHOOSE(DJ123,Rollover!$K$15,Rollover!$X$15,Rollover!$AK$15)))</f>
        <v>10</v>
      </c>
      <c r="DK124" s="114">
        <f>IF(OR(DK123=0,DK123=4),0,(YEAR(DK$6)-YEAR(CHOOSE(DK123,Rollover!$K$15,Rollover!$X$15,Rollover!$AK$15)))*12+MONTH(DK$6)-MONTH(CHOOSE(DK123,Rollover!$K$15,Rollover!$X$15,Rollover!$AK$15)))</f>
        <v>11</v>
      </c>
      <c r="DL124" s="114">
        <f>IF(OR(DL123=0,DL123=4),0,(YEAR(DL$6)-YEAR(CHOOSE(DL123,Rollover!$K$15,Rollover!$X$15,Rollover!$AK$15)))*12+MONTH(DL$6)-MONTH(CHOOSE(DL123,Rollover!$K$15,Rollover!$X$15,Rollover!$AK$15)))</f>
        <v>12</v>
      </c>
      <c r="DM124" s="114">
        <f>IF(OR(DM123=0,DM123=4),0,(YEAR(DM$6)-YEAR(CHOOSE(DM123,Rollover!$K$15,Rollover!$X$15,Rollover!$AK$15)))*12+MONTH(DM$6)-MONTH(CHOOSE(DM123,Rollover!$K$15,Rollover!$X$15,Rollover!$AK$15)))</f>
        <v>13</v>
      </c>
      <c r="DN124" s="114">
        <f>IF(OR(DN123=0,DN123=4),0,(YEAR(DN$6)-YEAR(CHOOSE(DN123,Rollover!$K$15,Rollover!$X$15,Rollover!$AK$15)))*12+MONTH(DN$6)-MONTH(CHOOSE(DN123,Rollover!$K$15,Rollover!$X$15,Rollover!$AK$15)))</f>
        <v>14</v>
      </c>
      <c r="DO124" s="114">
        <f>IF(OR(DO123=0,DO123=4),0,(YEAR(DO$6)-YEAR(CHOOSE(DO123,Rollover!$K$15,Rollover!$X$15,Rollover!$AK$15)))*12+MONTH(DO$6)-MONTH(CHOOSE(DO123,Rollover!$K$15,Rollover!$X$15,Rollover!$AK$15)))</f>
        <v>15</v>
      </c>
      <c r="DP124" s="114">
        <f>IF(OR(DP123=0,DP123=4),0,(YEAR(DP$6)-YEAR(CHOOSE(DP123,Rollover!$K$15,Rollover!$X$15,Rollover!$AK$15)))*12+MONTH(DP$6)-MONTH(CHOOSE(DP123,Rollover!$K$15,Rollover!$X$15,Rollover!$AK$15)))</f>
        <v>16</v>
      </c>
      <c r="DQ124" s="114">
        <f>IF(OR(DQ123=0,DQ123=4),0,(YEAR(DQ$6)-YEAR(CHOOSE(DQ123,Rollover!$K$15,Rollover!$X$15,Rollover!$AK$15)))*12+MONTH(DQ$6)-MONTH(CHOOSE(DQ123,Rollover!$K$15,Rollover!$X$15,Rollover!$AK$15)))</f>
        <v>17</v>
      </c>
      <c r="DR124" s="114">
        <f>IF(OR(DR123=0,DR123=4),0,(YEAR(DR$6)-YEAR(CHOOSE(DR123,Rollover!$K$15,Rollover!$X$15,Rollover!$AK$15)))*12+MONTH(DR$6)-MONTH(CHOOSE(DR123,Rollover!$K$15,Rollover!$X$15,Rollover!$AK$15)))</f>
        <v>18</v>
      </c>
      <c r="DS124" s="114">
        <f>IF(OR(DS123=0,DS123=4),0,(YEAR(DS$6)-YEAR(CHOOSE(DS123,Rollover!$K$15,Rollover!$X$15,Rollover!$AK$15)))*12+MONTH(DS$6)-MONTH(CHOOSE(DS123,Rollover!$K$15,Rollover!$X$15,Rollover!$AK$15)))</f>
        <v>19</v>
      </c>
      <c r="DT124" s="114">
        <f>IF(OR(DT123=0,DT123=4),0,(YEAR(DT$6)-YEAR(CHOOSE(DT123,Rollover!$K$15,Rollover!$X$15,Rollover!$AK$15)))*12+MONTH(DT$6)-MONTH(CHOOSE(DT123,Rollover!$K$15,Rollover!$X$15,Rollover!$AK$15)))</f>
        <v>20</v>
      </c>
      <c r="DU124" s="114">
        <f>IF(OR(DU123=0,DU123=4),0,(YEAR(DU$6)-YEAR(CHOOSE(DU123,Rollover!$K$15,Rollover!$X$15,Rollover!$AK$15)))*12+MONTH(DU$6)-MONTH(CHOOSE(DU123,Rollover!$K$15,Rollover!$X$15,Rollover!$AK$15)))</f>
        <v>21</v>
      </c>
      <c r="DV124" s="114">
        <f>IF(OR(DV123=0,DV123=4),0,(YEAR(DV$6)-YEAR(CHOOSE(DV123,Rollover!$K$15,Rollover!$X$15,Rollover!$AK$15)))*12+MONTH(DV$6)-MONTH(CHOOSE(DV123,Rollover!$K$15,Rollover!$X$15,Rollover!$AK$15)))</f>
        <v>22</v>
      </c>
      <c r="DW124" s="114">
        <f>IF(OR(DW123=0,DW123=4),0,(YEAR(DW$6)-YEAR(CHOOSE(DW123,Rollover!$K$15,Rollover!$X$15,Rollover!$AK$15)))*12+MONTH(DW$6)-MONTH(CHOOSE(DW123,Rollover!$K$15,Rollover!$X$15,Rollover!$AK$15)))</f>
        <v>23</v>
      </c>
      <c r="DX124" s="114">
        <f>IF(OR(DX123=0,DX123=4),0,(YEAR(DX$6)-YEAR(CHOOSE(DX123,Rollover!$K$15,Rollover!$X$15,Rollover!$AK$15)))*12+MONTH(DX$6)-MONTH(CHOOSE(DX123,Rollover!$K$15,Rollover!$X$15,Rollover!$AK$15)))</f>
        <v>24</v>
      </c>
      <c r="DY124" s="114">
        <f>IF(OR(DY123=0,DY123=4),0,(YEAR(DY$6)-YEAR(CHOOSE(DY123,Rollover!$K$15,Rollover!$X$15,Rollover!$AK$15)))*12+MONTH(DY$6)-MONTH(CHOOSE(DY123,Rollover!$K$15,Rollover!$X$15,Rollover!$AK$15)))</f>
        <v>25</v>
      </c>
      <c r="DZ124" s="114">
        <f>IF(OR(DZ123=0,DZ123=4),0,(YEAR(DZ$6)-YEAR(CHOOSE(DZ123,Rollover!$K$15,Rollover!$X$15,Rollover!$AK$15)))*12+MONTH(DZ$6)-MONTH(CHOOSE(DZ123,Rollover!$K$15,Rollover!$X$15,Rollover!$AK$15)))</f>
        <v>26</v>
      </c>
      <c r="EA124" s="114">
        <f>IF(OR(EA123=0,EA123=4),0,(YEAR(EA$6)-YEAR(CHOOSE(EA123,Rollover!$K$15,Rollover!$X$15,Rollover!$AK$15)))*12+MONTH(EA$6)-MONTH(CHOOSE(EA123,Rollover!$K$15,Rollover!$X$15,Rollover!$AK$15)))</f>
        <v>27</v>
      </c>
      <c r="EB124" s="114">
        <f>IF(OR(EB123=0,EB123=4),0,(YEAR(EB$6)-YEAR(CHOOSE(EB123,Rollover!$K$15,Rollover!$X$15,Rollover!$AK$15)))*12+MONTH(EB$6)-MONTH(CHOOSE(EB123,Rollover!$K$15,Rollover!$X$15,Rollover!$AK$15)))</f>
        <v>28</v>
      </c>
      <c r="EC124" s="114">
        <f>IF(OR(EC123=0,EC123=4),0,(YEAR(EC$6)-YEAR(CHOOSE(EC123,Rollover!$K$15,Rollover!$X$15,Rollover!$AK$15)))*12+MONTH(EC$6)-MONTH(CHOOSE(EC123,Rollover!$K$15,Rollover!$X$15,Rollover!$AK$15)))</f>
        <v>29</v>
      </c>
      <c r="ED124" s="114">
        <f>IF(OR(ED123=0,ED123=4),0,(YEAR(ED$6)-YEAR(CHOOSE(ED123,Rollover!$K$15,Rollover!$X$15,Rollover!$AK$15)))*12+MONTH(ED$6)-MONTH(CHOOSE(ED123,Rollover!$K$15,Rollover!$X$15,Rollover!$AK$15)))</f>
        <v>30</v>
      </c>
      <c r="EE124" s="114">
        <f>IF(OR(EE123=0,EE123=4),0,(YEAR(EE$6)-YEAR(CHOOSE(EE123,Rollover!$K$15,Rollover!$X$15,Rollover!$AK$15)))*12+MONTH(EE$6)-MONTH(CHOOSE(EE123,Rollover!$K$15,Rollover!$X$15,Rollover!$AK$15)))</f>
        <v>31</v>
      </c>
      <c r="EF124" s="114">
        <f>IF(OR(EF123=0,EF123=4),0,(YEAR(EF$6)-YEAR(CHOOSE(EF123,Rollover!$K$15,Rollover!$X$15,Rollover!$AK$15)))*12+MONTH(EF$6)-MONTH(CHOOSE(EF123,Rollover!$K$15,Rollover!$X$15,Rollover!$AK$15)))</f>
        <v>32</v>
      </c>
      <c r="EG124" s="114">
        <f>IF(OR(EG123=0,EG123=4),0,(YEAR(EG$6)-YEAR(CHOOSE(EG123,Rollover!$K$15,Rollover!$X$15,Rollover!$AK$15)))*12+MONTH(EG$6)-MONTH(CHOOSE(EG123,Rollover!$K$15,Rollover!$X$15,Rollover!$AK$15)))</f>
        <v>33</v>
      </c>
      <c r="EH124" s="114">
        <f>IF(OR(EH123=0,EH123=4),0,(YEAR(EH$6)-YEAR(CHOOSE(EH123,Rollover!$K$15,Rollover!$X$15,Rollover!$AK$15)))*12+MONTH(EH$6)-MONTH(CHOOSE(EH123,Rollover!$K$15,Rollover!$X$15,Rollover!$AK$15)))</f>
        <v>34</v>
      </c>
      <c r="EI124" s="114">
        <f>IF(OR(EI123=0,EI123=4),0,(YEAR(EI$6)-YEAR(CHOOSE(EI123,Rollover!$K$15,Rollover!$X$15,Rollover!$AK$15)))*12+MONTH(EI$6)-MONTH(CHOOSE(EI123,Rollover!$K$15,Rollover!$X$15,Rollover!$AK$15)))</f>
        <v>35</v>
      </c>
    </row>
    <row r="125">
      <c r="B125" t="s" s="23">
        <v>392</v>
      </c>
      <c r="C125" t="s" s="118">
        <v>23</v>
      </c>
      <c r="D125" t="s" s="118">
        <v>429</v>
      </c>
      <c r="H125" s="115">
        <f>IF(OR(H123=0,H123=4),0,CHOOSE(H123,Rollover!$I$15,Rollover!$V$15,Rollover!$AI$15)*CHOOSE(H123,Rollover!$O$15,Rollover!$AB$15,Rollover!$AO$15)*(1+CHOOSE(H123,Rollover!$P$15,Rollover!$AC$15,Rollover!$AP$15))^(INT(MAX(0,H124)/12))+(1-CHOOSE(H123,Rollover!$I$15,Rollover!$V$15,Rollover!$AI$15))*CHOOSE(H123,Rollover!$N$15,Rollover!$AA$15,Rollover!$AN$15)*(1+Assumptions!$C$25)^(INT(MAX(0,H124)/12)))</f>
        <v>0</v>
      </c>
      <c r="I125" s="115">
        <f>IF(OR(I123=0,I123=4),0,CHOOSE(I123,Rollover!$I$15,Rollover!$V$15,Rollover!$AI$15)*CHOOSE(I123,Rollover!$O$15,Rollover!$AB$15,Rollover!$AO$15)*(1+CHOOSE(I123,Rollover!$P$15,Rollover!$AC$15,Rollover!$AP$15))^(INT(MAX(0,I124)/12))+(1-CHOOSE(I123,Rollover!$I$15,Rollover!$V$15,Rollover!$AI$15))*CHOOSE(I123,Rollover!$N$15,Rollover!$AA$15,Rollover!$AN$15)*(1+Assumptions!$C$25)^(INT(MAX(0,I124)/12)))</f>
        <v>0</v>
      </c>
      <c r="J125" s="115">
        <f>IF(OR(J123=0,J123=4),0,CHOOSE(J123,Rollover!$I$15,Rollover!$V$15,Rollover!$AI$15)*CHOOSE(J123,Rollover!$O$15,Rollover!$AB$15,Rollover!$AO$15)*(1+CHOOSE(J123,Rollover!$P$15,Rollover!$AC$15,Rollover!$AP$15))^(INT(MAX(0,J124)/12))+(1-CHOOSE(J123,Rollover!$I$15,Rollover!$V$15,Rollover!$AI$15))*CHOOSE(J123,Rollover!$N$15,Rollover!$AA$15,Rollover!$AN$15)*(1+Assumptions!$C$25)^(INT(MAX(0,J124)/12)))</f>
        <v>0</v>
      </c>
      <c r="K125" s="115">
        <f>IF(OR(K123=0,K123=4),0,CHOOSE(K123,Rollover!$I$15,Rollover!$V$15,Rollover!$AI$15)*CHOOSE(K123,Rollover!$O$15,Rollover!$AB$15,Rollover!$AO$15)*(1+CHOOSE(K123,Rollover!$P$15,Rollover!$AC$15,Rollover!$AP$15))^(INT(MAX(0,K124)/12))+(1-CHOOSE(K123,Rollover!$I$15,Rollover!$V$15,Rollover!$AI$15))*CHOOSE(K123,Rollover!$N$15,Rollover!$AA$15,Rollover!$AN$15)*(1+Assumptions!$C$25)^(INT(MAX(0,K124)/12)))</f>
        <v>0</v>
      </c>
      <c r="L125" s="115">
        <f>IF(OR(L123=0,L123=4),0,CHOOSE(L123,Rollover!$I$15,Rollover!$V$15,Rollover!$AI$15)*CHOOSE(L123,Rollover!$O$15,Rollover!$AB$15,Rollover!$AO$15)*(1+CHOOSE(L123,Rollover!$P$15,Rollover!$AC$15,Rollover!$AP$15))^(INT(MAX(0,L124)/12))+(1-CHOOSE(L123,Rollover!$I$15,Rollover!$V$15,Rollover!$AI$15))*CHOOSE(L123,Rollover!$N$15,Rollover!$AA$15,Rollover!$AN$15)*(1+Assumptions!$C$25)^(INT(MAX(0,L124)/12)))</f>
        <v>0</v>
      </c>
      <c r="M125" s="115">
        <f>IF(OR(M123=0,M123=4),0,CHOOSE(M123,Rollover!$I$15,Rollover!$V$15,Rollover!$AI$15)*CHOOSE(M123,Rollover!$O$15,Rollover!$AB$15,Rollover!$AO$15)*(1+CHOOSE(M123,Rollover!$P$15,Rollover!$AC$15,Rollover!$AP$15))^(INT(MAX(0,M124)/12))+(1-CHOOSE(M123,Rollover!$I$15,Rollover!$V$15,Rollover!$AI$15))*CHOOSE(M123,Rollover!$N$15,Rollover!$AA$15,Rollover!$AN$15)*(1+Assumptions!$C$25)^(INT(MAX(0,M124)/12)))</f>
        <v>0</v>
      </c>
      <c r="N125" s="115">
        <f>IF(OR(N123=0,N123=4),0,CHOOSE(N123,Rollover!$I$15,Rollover!$V$15,Rollover!$AI$15)*CHOOSE(N123,Rollover!$O$15,Rollover!$AB$15,Rollover!$AO$15)*(1+CHOOSE(N123,Rollover!$P$15,Rollover!$AC$15,Rollover!$AP$15))^(INT(MAX(0,N124)/12))+(1-CHOOSE(N123,Rollover!$I$15,Rollover!$V$15,Rollover!$AI$15))*CHOOSE(N123,Rollover!$N$15,Rollover!$AA$15,Rollover!$AN$15)*(1+Assumptions!$C$25)^(INT(MAX(0,N124)/12)))</f>
        <v>0</v>
      </c>
      <c r="O125" s="115">
        <f>IF(OR(O123=0,O123=4),0,CHOOSE(O123,Rollover!$I$15,Rollover!$V$15,Rollover!$AI$15)*CHOOSE(O123,Rollover!$O$15,Rollover!$AB$15,Rollover!$AO$15)*(1+CHOOSE(O123,Rollover!$P$15,Rollover!$AC$15,Rollover!$AP$15))^(INT(MAX(0,O124)/12))+(1-CHOOSE(O123,Rollover!$I$15,Rollover!$V$15,Rollover!$AI$15))*CHOOSE(O123,Rollover!$N$15,Rollover!$AA$15,Rollover!$AN$15)*(1+Assumptions!$C$25)^(INT(MAX(0,O124)/12)))</f>
        <v>0</v>
      </c>
      <c r="P125" s="115">
        <f>IF(OR(P123=0,P123=4),0,CHOOSE(P123,Rollover!$I$15,Rollover!$V$15,Rollover!$AI$15)*CHOOSE(P123,Rollover!$O$15,Rollover!$AB$15,Rollover!$AO$15)*(1+CHOOSE(P123,Rollover!$P$15,Rollover!$AC$15,Rollover!$AP$15))^(INT(MAX(0,P124)/12))+(1-CHOOSE(P123,Rollover!$I$15,Rollover!$V$15,Rollover!$AI$15))*CHOOSE(P123,Rollover!$N$15,Rollover!$AA$15,Rollover!$AN$15)*(1+Assumptions!$C$25)^(INT(MAX(0,P124)/12)))</f>
        <v>0</v>
      </c>
      <c r="Q125" s="115">
        <f>IF(OR(Q123=0,Q123=4),0,CHOOSE(Q123,Rollover!$I$15,Rollover!$V$15,Rollover!$AI$15)*CHOOSE(Q123,Rollover!$O$15,Rollover!$AB$15,Rollover!$AO$15)*(1+CHOOSE(Q123,Rollover!$P$15,Rollover!$AC$15,Rollover!$AP$15))^(INT(MAX(0,Q124)/12))+(1-CHOOSE(Q123,Rollover!$I$15,Rollover!$V$15,Rollover!$AI$15))*CHOOSE(Q123,Rollover!$N$15,Rollover!$AA$15,Rollover!$AN$15)*(1+Assumptions!$C$25)^(INT(MAX(0,Q124)/12)))</f>
        <v>0</v>
      </c>
      <c r="R125" s="115">
        <f>IF(OR(R123=0,R123=4),0,CHOOSE(R123,Rollover!$I$15,Rollover!$V$15,Rollover!$AI$15)*CHOOSE(R123,Rollover!$O$15,Rollover!$AB$15,Rollover!$AO$15)*(1+CHOOSE(R123,Rollover!$P$15,Rollover!$AC$15,Rollover!$AP$15))^(INT(MAX(0,R124)/12))+(1-CHOOSE(R123,Rollover!$I$15,Rollover!$V$15,Rollover!$AI$15))*CHOOSE(R123,Rollover!$N$15,Rollover!$AA$15,Rollover!$AN$15)*(1+Assumptions!$C$25)^(INT(MAX(0,R124)/12)))</f>
        <v>0</v>
      </c>
      <c r="S125" s="115">
        <f>IF(OR(S123=0,S123=4),0,CHOOSE(S123,Rollover!$I$15,Rollover!$V$15,Rollover!$AI$15)*CHOOSE(S123,Rollover!$O$15,Rollover!$AB$15,Rollover!$AO$15)*(1+CHOOSE(S123,Rollover!$P$15,Rollover!$AC$15,Rollover!$AP$15))^(INT(MAX(0,S124)/12))+(1-CHOOSE(S123,Rollover!$I$15,Rollover!$V$15,Rollover!$AI$15))*CHOOSE(S123,Rollover!$N$15,Rollover!$AA$15,Rollover!$AN$15)*(1+Assumptions!$C$25)^(INT(MAX(0,S124)/12)))</f>
        <v>0</v>
      </c>
      <c r="T125" s="115">
        <f>IF(OR(T123=0,T123=4),0,CHOOSE(T123,Rollover!$I$15,Rollover!$V$15,Rollover!$AI$15)*CHOOSE(T123,Rollover!$O$15,Rollover!$AB$15,Rollover!$AO$15)*(1+CHOOSE(T123,Rollover!$P$15,Rollover!$AC$15,Rollover!$AP$15))^(INT(MAX(0,T124)/12))+(1-CHOOSE(T123,Rollover!$I$15,Rollover!$V$15,Rollover!$AI$15))*CHOOSE(T123,Rollover!$N$15,Rollover!$AA$15,Rollover!$AN$15)*(1+Assumptions!$C$25)^(INT(MAX(0,T124)/12)))</f>
        <v>0</v>
      </c>
      <c r="U125" s="115">
        <f>IF(OR(U123=0,U123=4),0,CHOOSE(U123,Rollover!$I$15,Rollover!$V$15,Rollover!$AI$15)*CHOOSE(U123,Rollover!$O$15,Rollover!$AB$15,Rollover!$AO$15)*(1+CHOOSE(U123,Rollover!$P$15,Rollover!$AC$15,Rollover!$AP$15))^(INT(MAX(0,U124)/12))+(1-CHOOSE(U123,Rollover!$I$15,Rollover!$V$15,Rollover!$AI$15))*CHOOSE(U123,Rollover!$N$15,Rollover!$AA$15,Rollover!$AN$15)*(1+Assumptions!$C$25)^(INT(MAX(0,U124)/12)))</f>
        <v>0</v>
      </c>
      <c r="V125" s="115">
        <f>IF(OR(V123=0,V123=4),0,CHOOSE(V123,Rollover!$I$15,Rollover!$V$15,Rollover!$AI$15)*CHOOSE(V123,Rollover!$O$15,Rollover!$AB$15,Rollover!$AO$15)*(1+CHOOSE(V123,Rollover!$P$15,Rollover!$AC$15,Rollover!$AP$15))^(INT(MAX(0,V124)/12))+(1-CHOOSE(V123,Rollover!$I$15,Rollover!$V$15,Rollover!$AI$15))*CHOOSE(V123,Rollover!$N$15,Rollover!$AA$15,Rollover!$AN$15)*(1+Assumptions!$C$25)^(INT(MAX(0,V124)/12)))</f>
        <v>0</v>
      </c>
      <c r="W125" s="115">
        <f>IF(OR(W123=0,W123=4),0,CHOOSE(W123,Rollover!$I$15,Rollover!$V$15,Rollover!$AI$15)*CHOOSE(W123,Rollover!$O$15,Rollover!$AB$15,Rollover!$AO$15)*(1+CHOOSE(W123,Rollover!$P$15,Rollover!$AC$15,Rollover!$AP$15))^(INT(MAX(0,W124)/12))+(1-CHOOSE(W123,Rollover!$I$15,Rollover!$V$15,Rollover!$AI$15))*CHOOSE(W123,Rollover!$N$15,Rollover!$AA$15,Rollover!$AN$15)*(1+Assumptions!$C$25)^(INT(MAX(0,W124)/12)))</f>
        <v>0</v>
      </c>
      <c r="X125" s="115">
        <f>IF(OR(X123=0,X123=4),0,CHOOSE(X123,Rollover!$I$15,Rollover!$V$15,Rollover!$AI$15)*CHOOSE(X123,Rollover!$O$15,Rollover!$AB$15,Rollover!$AO$15)*(1+CHOOSE(X123,Rollover!$P$15,Rollover!$AC$15,Rollover!$AP$15))^(INT(MAX(0,X124)/12))+(1-CHOOSE(X123,Rollover!$I$15,Rollover!$V$15,Rollover!$AI$15))*CHOOSE(X123,Rollover!$N$15,Rollover!$AA$15,Rollover!$AN$15)*(1+Assumptions!$C$25)^(INT(MAX(0,X124)/12)))</f>
        <v>0</v>
      </c>
      <c r="Y125" s="115">
        <f>IF(OR(Y123=0,Y123=4),0,CHOOSE(Y123,Rollover!$I$15,Rollover!$V$15,Rollover!$AI$15)*CHOOSE(Y123,Rollover!$O$15,Rollover!$AB$15,Rollover!$AO$15)*(1+CHOOSE(Y123,Rollover!$P$15,Rollover!$AC$15,Rollover!$AP$15))^(INT(MAX(0,Y124)/12))+(1-CHOOSE(Y123,Rollover!$I$15,Rollover!$V$15,Rollover!$AI$15))*CHOOSE(Y123,Rollover!$N$15,Rollover!$AA$15,Rollover!$AN$15)*(1+Assumptions!$C$25)^(INT(MAX(0,Y124)/12)))</f>
        <v>0</v>
      </c>
      <c r="Z125" s="115">
        <f>IF(OR(Z123=0,Z123=4),0,CHOOSE(Z123,Rollover!$I$15,Rollover!$V$15,Rollover!$AI$15)*CHOOSE(Z123,Rollover!$O$15,Rollover!$AB$15,Rollover!$AO$15)*(1+CHOOSE(Z123,Rollover!$P$15,Rollover!$AC$15,Rollover!$AP$15))^(INT(MAX(0,Z124)/12))+(1-CHOOSE(Z123,Rollover!$I$15,Rollover!$V$15,Rollover!$AI$15))*CHOOSE(Z123,Rollover!$N$15,Rollover!$AA$15,Rollover!$AN$15)*(1+Assumptions!$C$25)^(INT(MAX(0,Z124)/12)))</f>
        <v>0</v>
      </c>
      <c r="AA125" s="115">
        <f>IF(OR(AA123=0,AA123=4),0,CHOOSE(AA123,Rollover!$I$15,Rollover!$V$15,Rollover!$AI$15)*CHOOSE(AA123,Rollover!$O$15,Rollover!$AB$15,Rollover!$AO$15)*(1+CHOOSE(AA123,Rollover!$P$15,Rollover!$AC$15,Rollover!$AP$15))^(INT(MAX(0,AA124)/12))+(1-CHOOSE(AA123,Rollover!$I$15,Rollover!$V$15,Rollover!$AI$15))*CHOOSE(AA123,Rollover!$N$15,Rollover!$AA$15,Rollover!$AN$15)*(1+Assumptions!$C$25)^(INT(MAX(0,AA124)/12)))</f>
        <v>0</v>
      </c>
      <c r="AB125" s="115">
        <f>IF(OR(AB123=0,AB123=4),0,CHOOSE(AB123,Rollover!$I$15,Rollover!$V$15,Rollover!$AI$15)*CHOOSE(AB123,Rollover!$O$15,Rollover!$AB$15,Rollover!$AO$15)*(1+CHOOSE(AB123,Rollover!$P$15,Rollover!$AC$15,Rollover!$AP$15))^(INT(MAX(0,AB124)/12))+(1-CHOOSE(AB123,Rollover!$I$15,Rollover!$V$15,Rollover!$AI$15))*CHOOSE(AB123,Rollover!$N$15,Rollover!$AA$15,Rollover!$AN$15)*(1+Assumptions!$C$25)^(INT(MAX(0,AB124)/12)))</f>
        <v>0</v>
      </c>
      <c r="AC125" s="115">
        <f>IF(OR(AC123=0,AC123=4),0,CHOOSE(AC123,Rollover!$I$15,Rollover!$V$15,Rollover!$AI$15)*CHOOSE(AC123,Rollover!$O$15,Rollover!$AB$15,Rollover!$AO$15)*(1+CHOOSE(AC123,Rollover!$P$15,Rollover!$AC$15,Rollover!$AP$15))^(INT(MAX(0,AC124)/12))+(1-CHOOSE(AC123,Rollover!$I$15,Rollover!$V$15,Rollover!$AI$15))*CHOOSE(AC123,Rollover!$N$15,Rollover!$AA$15,Rollover!$AN$15)*(1+Assumptions!$C$25)^(INT(MAX(0,AC124)/12)))</f>
        <v>0</v>
      </c>
      <c r="AD125" s="115">
        <f>IF(OR(AD123=0,AD123=4),0,CHOOSE(AD123,Rollover!$I$15,Rollover!$V$15,Rollover!$AI$15)*CHOOSE(AD123,Rollover!$O$15,Rollover!$AB$15,Rollover!$AO$15)*(1+CHOOSE(AD123,Rollover!$P$15,Rollover!$AC$15,Rollover!$AP$15))^(INT(MAX(0,AD124)/12))+(1-CHOOSE(AD123,Rollover!$I$15,Rollover!$V$15,Rollover!$AI$15))*CHOOSE(AD123,Rollover!$N$15,Rollover!$AA$15,Rollover!$AN$15)*(1+Assumptions!$C$25)^(INT(MAX(0,AD124)/12)))</f>
        <v>0</v>
      </c>
      <c r="AE125" s="115">
        <f>IF(OR(AE123=0,AE123=4),0,CHOOSE(AE123,Rollover!$I$15,Rollover!$V$15,Rollover!$AI$15)*CHOOSE(AE123,Rollover!$O$15,Rollover!$AB$15,Rollover!$AO$15)*(1+CHOOSE(AE123,Rollover!$P$15,Rollover!$AC$15,Rollover!$AP$15))^(INT(MAX(0,AE124)/12))+(1-CHOOSE(AE123,Rollover!$I$15,Rollover!$V$15,Rollover!$AI$15))*CHOOSE(AE123,Rollover!$N$15,Rollover!$AA$15,Rollover!$AN$15)*(1+Assumptions!$C$25)^(INT(MAX(0,AE124)/12)))</f>
        <v>0</v>
      </c>
      <c r="AF125" s="115">
        <f>IF(OR(AF123=0,AF123=4),0,CHOOSE(AF123,Rollover!$I$15,Rollover!$V$15,Rollover!$AI$15)*CHOOSE(AF123,Rollover!$O$15,Rollover!$AB$15,Rollover!$AO$15)*(1+CHOOSE(AF123,Rollover!$P$15,Rollover!$AC$15,Rollover!$AP$15))^(INT(MAX(0,AF124)/12))+(1-CHOOSE(AF123,Rollover!$I$15,Rollover!$V$15,Rollover!$AI$15))*CHOOSE(AF123,Rollover!$N$15,Rollover!$AA$15,Rollover!$AN$15)*(1+Assumptions!$C$25)^(INT(MAX(0,AF124)/12)))</f>
        <v>0</v>
      </c>
      <c r="AG125" s="115">
        <f>IF(OR(AG123=0,AG123=4),0,CHOOSE(AG123,Rollover!$I$15,Rollover!$V$15,Rollover!$AI$15)*CHOOSE(AG123,Rollover!$O$15,Rollover!$AB$15,Rollover!$AO$15)*(1+CHOOSE(AG123,Rollover!$P$15,Rollover!$AC$15,Rollover!$AP$15))^(INT(MAX(0,AG124)/12))+(1-CHOOSE(AG123,Rollover!$I$15,Rollover!$V$15,Rollover!$AI$15))*CHOOSE(AG123,Rollover!$N$15,Rollover!$AA$15,Rollover!$AN$15)*(1+Assumptions!$C$25)^(INT(MAX(0,AG124)/12)))</f>
        <v>0</v>
      </c>
      <c r="AH125" s="115">
        <f>IF(OR(AH123=0,AH123=4),0,CHOOSE(AH123,Rollover!$I$15,Rollover!$V$15,Rollover!$AI$15)*CHOOSE(AH123,Rollover!$O$15,Rollover!$AB$15,Rollover!$AO$15)*(1+CHOOSE(AH123,Rollover!$P$15,Rollover!$AC$15,Rollover!$AP$15))^(INT(MAX(0,AH124)/12))+(1-CHOOSE(AH123,Rollover!$I$15,Rollover!$V$15,Rollover!$AI$15))*CHOOSE(AH123,Rollover!$N$15,Rollover!$AA$15,Rollover!$AN$15)*(1+Assumptions!$C$25)^(INT(MAX(0,AH124)/12)))</f>
        <v>0</v>
      </c>
      <c r="AI125" s="115">
        <f>IF(OR(AI123=0,AI123=4),0,CHOOSE(AI123,Rollover!$I$15,Rollover!$V$15,Rollover!$AI$15)*CHOOSE(AI123,Rollover!$O$15,Rollover!$AB$15,Rollover!$AO$15)*(1+CHOOSE(AI123,Rollover!$P$15,Rollover!$AC$15,Rollover!$AP$15))^(INT(MAX(0,AI124)/12))+(1-CHOOSE(AI123,Rollover!$I$15,Rollover!$V$15,Rollover!$AI$15))*CHOOSE(AI123,Rollover!$N$15,Rollover!$AA$15,Rollover!$AN$15)*(1+Assumptions!$C$25)^(INT(MAX(0,AI124)/12)))</f>
        <v>0</v>
      </c>
      <c r="AJ125" s="115">
        <f>IF(OR(AJ123=0,AJ123=4),0,CHOOSE(AJ123,Rollover!$I$15,Rollover!$V$15,Rollover!$AI$15)*CHOOSE(AJ123,Rollover!$O$15,Rollover!$AB$15,Rollover!$AO$15)*(1+CHOOSE(AJ123,Rollover!$P$15,Rollover!$AC$15,Rollover!$AP$15))^(INT(MAX(0,AJ124)/12))+(1-CHOOSE(AJ123,Rollover!$I$15,Rollover!$V$15,Rollover!$AI$15))*CHOOSE(AJ123,Rollover!$N$15,Rollover!$AA$15,Rollover!$AN$15)*(1+Assumptions!$C$25)^(INT(MAX(0,AJ124)/12)))</f>
        <v>0</v>
      </c>
      <c r="AK125" s="115">
        <f>IF(OR(AK123=0,AK123=4),0,CHOOSE(AK123,Rollover!$I$15,Rollover!$V$15,Rollover!$AI$15)*CHOOSE(AK123,Rollover!$O$15,Rollover!$AB$15,Rollover!$AO$15)*(1+CHOOSE(AK123,Rollover!$P$15,Rollover!$AC$15,Rollover!$AP$15))^(INT(MAX(0,AK124)/12))+(1-CHOOSE(AK123,Rollover!$I$15,Rollover!$V$15,Rollover!$AI$15))*CHOOSE(AK123,Rollover!$N$15,Rollover!$AA$15,Rollover!$AN$15)*(1+Assumptions!$C$25)^(INT(MAX(0,AK124)/12)))</f>
        <v>0</v>
      </c>
      <c r="AL125" s="115">
        <f>IF(OR(AL123=0,AL123=4),0,CHOOSE(AL123,Rollover!$I$15,Rollover!$V$15,Rollover!$AI$15)*CHOOSE(AL123,Rollover!$O$15,Rollover!$AB$15,Rollover!$AO$15)*(1+CHOOSE(AL123,Rollover!$P$15,Rollover!$AC$15,Rollover!$AP$15))^(INT(MAX(0,AL124)/12))+(1-CHOOSE(AL123,Rollover!$I$15,Rollover!$V$15,Rollover!$AI$15))*CHOOSE(AL123,Rollover!$N$15,Rollover!$AA$15,Rollover!$AN$15)*(1+Assumptions!$C$25)^(INT(MAX(0,AL124)/12)))</f>
        <v>0</v>
      </c>
      <c r="AM125" s="115">
        <f>IF(OR(AM123=0,AM123=4),0,CHOOSE(AM123,Rollover!$I$15,Rollover!$V$15,Rollover!$AI$15)*CHOOSE(AM123,Rollover!$O$15,Rollover!$AB$15,Rollover!$AO$15)*(1+CHOOSE(AM123,Rollover!$P$15,Rollover!$AC$15,Rollover!$AP$15))^(INT(MAX(0,AM124)/12))+(1-CHOOSE(AM123,Rollover!$I$15,Rollover!$V$15,Rollover!$AI$15))*CHOOSE(AM123,Rollover!$N$15,Rollover!$AA$15,Rollover!$AN$15)*(1+Assumptions!$C$25)^(INT(MAX(0,AM124)/12)))</f>
        <v>0</v>
      </c>
      <c r="AN125" s="115">
        <f>IF(OR(AN123=0,AN123=4),0,CHOOSE(AN123,Rollover!$I$15,Rollover!$V$15,Rollover!$AI$15)*CHOOSE(AN123,Rollover!$O$15,Rollover!$AB$15,Rollover!$AO$15)*(1+CHOOSE(AN123,Rollover!$P$15,Rollover!$AC$15,Rollover!$AP$15))^(INT(MAX(0,AN124)/12))+(1-CHOOSE(AN123,Rollover!$I$15,Rollover!$V$15,Rollover!$AI$15))*CHOOSE(AN123,Rollover!$N$15,Rollover!$AA$15,Rollover!$AN$15)*(1+Assumptions!$C$25)^(INT(MAX(0,AN124)/12)))</f>
        <v>14.84464325</v>
      </c>
      <c r="AO125" s="115">
        <f>IF(OR(AO123=0,AO123=4),0,CHOOSE(AO123,Rollover!$I$15,Rollover!$V$15,Rollover!$AI$15)*CHOOSE(AO123,Rollover!$O$15,Rollover!$AB$15,Rollover!$AO$15)*(1+CHOOSE(AO123,Rollover!$P$15,Rollover!$AC$15,Rollover!$AP$15))^(INT(MAX(0,AO124)/12))+(1-CHOOSE(AO123,Rollover!$I$15,Rollover!$V$15,Rollover!$AI$15))*CHOOSE(AO123,Rollover!$N$15,Rollover!$AA$15,Rollover!$AN$15)*(1+Assumptions!$C$25)^(INT(MAX(0,AO124)/12)))</f>
        <v>14.84464325</v>
      </c>
      <c r="AP125" s="115">
        <f>IF(OR(AP123=0,AP123=4),0,CHOOSE(AP123,Rollover!$I$15,Rollover!$V$15,Rollover!$AI$15)*CHOOSE(AP123,Rollover!$O$15,Rollover!$AB$15,Rollover!$AO$15)*(1+CHOOSE(AP123,Rollover!$P$15,Rollover!$AC$15,Rollover!$AP$15))^(INT(MAX(0,AP124)/12))+(1-CHOOSE(AP123,Rollover!$I$15,Rollover!$V$15,Rollover!$AI$15))*CHOOSE(AP123,Rollover!$N$15,Rollover!$AA$15,Rollover!$AN$15)*(1+Assumptions!$C$25)^(INT(MAX(0,AP124)/12)))</f>
        <v>14.84464325</v>
      </c>
      <c r="AQ125" s="115">
        <f>IF(OR(AQ123=0,AQ123=4),0,CHOOSE(AQ123,Rollover!$I$15,Rollover!$V$15,Rollover!$AI$15)*CHOOSE(AQ123,Rollover!$O$15,Rollover!$AB$15,Rollover!$AO$15)*(1+CHOOSE(AQ123,Rollover!$P$15,Rollover!$AC$15,Rollover!$AP$15))^(INT(MAX(0,AQ124)/12))+(1-CHOOSE(AQ123,Rollover!$I$15,Rollover!$V$15,Rollover!$AI$15))*CHOOSE(AQ123,Rollover!$N$15,Rollover!$AA$15,Rollover!$AN$15)*(1+Assumptions!$C$25)^(INT(MAX(0,AQ124)/12)))</f>
        <v>14.84464325</v>
      </c>
      <c r="AR125" s="115">
        <f>IF(OR(AR123=0,AR123=4),0,CHOOSE(AR123,Rollover!$I$15,Rollover!$V$15,Rollover!$AI$15)*CHOOSE(AR123,Rollover!$O$15,Rollover!$AB$15,Rollover!$AO$15)*(1+CHOOSE(AR123,Rollover!$P$15,Rollover!$AC$15,Rollover!$AP$15))^(INT(MAX(0,AR124)/12))+(1-CHOOSE(AR123,Rollover!$I$15,Rollover!$V$15,Rollover!$AI$15))*CHOOSE(AR123,Rollover!$N$15,Rollover!$AA$15,Rollover!$AN$15)*(1+Assumptions!$C$25)^(INT(MAX(0,AR124)/12)))</f>
        <v>14.84464325</v>
      </c>
      <c r="AS125" s="115">
        <f>IF(OR(AS123=0,AS123=4),0,CHOOSE(AS123,Rollover!$I$15,Rollover!$V$15,Rollover!$AI$15)*CHOOSE(AS123,Rollover!$O$15,Rollover!$AB$15,Rollover!$AO$15)*(1+CHOOSE(AS123,Rollover!$P$15,Rollover!$AC$15,Rollover!$AP$15))^(INT(MAX(0,AS124)/12))+(1-CHOOSE(AS123,Rollover!$I$15,Rollover!$V$15,Rollover!$AI$15))*CHOOSE(AS123,Rollover!$N$15,Rollover!$AA$15,Rollover!$AN$15)*(1+Assumptions!$C$25)^(INT(MAX(0,AS124)/12)))</f>
        <v>14.84464325</v>
      </c>
      <c r="AT125" s="115">
        <f>IF(OR(AT123=0,AT123=4),0,CHOOSE(AT123,Rollover!$I$15,Rollover!$V$15,Rollover!$AI$15)*CHOOSE(AT123,Rollover!$O$15,Rollover!$AB$15,Rollover!$AO$15)*(1+CHOOSE(AT123,Rollover!$P$15,Rollover!$AC$15,Rollover!$AP$15))^(INT(MAX(0,AT124)/12))+(1-CHOOSE(AT123,Rollover!$I$15,Rollover!$V$15,Rollover!$AI$15))*CHOOSE(AT123,Rollover!$N$15,Rollover!$AA$15,Rollover!$AN$15)*(1+Assumptions!$C$25)^(INT(MAX(0,AT124)/12)))</f>
        <v>14.84464325</v>
      </c>
      <c r="AU125" s="115">
        <f>IF(OR(AU123=0,AU123=4),0,CHOOSE(AU123,Rollover!$I$15,Rollover!$V$15,Rollover!$AI$15)*CHOOSE(AU123,Rollover!$O$15,Rollover!$AB$15,Rollover!$AO$15)*(1+CHOOSE(AU123,Rollover!$P$15,Rollover!$AC$15,Rollover!$AP$15))^(INT(MAX(0,AU124)/12))+(1-CHOOSE(AU123,Rollover!$I$15,Rollover!$V$15,Rollover!$AI$15))*CHOOSE(AU123,Rollover!$N$15,Rollover!$AA$15,Rollover!$AN$15)*(1+Assumptions!$C$25)^(INT(MAX(0,AU124)/12)))</f>
        <v>14.84464325</v>
      </c>
      <c r="AV125" s="115">
        <f>IF(OR(AV123=0,AV123=4),0,CHOOSE(AV123,Rollover!$I$15,Rollover!$V$15,Rollover!$AI$15)*CHOOSE(AV123,Rollover!$O$15,Rollover!$AB$15,Rollover!$AO$15)*(1+CHOOSE(AV123,Rollover!$P$15,Rollover!$AC$15,Rollover!$AP$15))^(INT(MAX(0,AV124)/12))+(1-CHOOSE(AV123,Rollover!$I$15,Rollover!$V$15,Rollover!$AI$15))*CHOOSE(AV123,Rollover!$N$15,Rollover!$AA$15,Rollover!$AN$15)*(1+Assumptions!$C$25)^(INT(MAX(0,AV124)/12)))</f>
        <v>14.84464325</v>
      </c>
      <c r="AW125" s="115">
        <f>IF(OR(AW123=0,AW123=4),0,CHOOSE(AW123,Rollover!$I$15,Rollover!$V$15,Rollover!$AI$15)*CHOOSE(AW123,Rollover!$O$15,Rollover!$AB$15,Rollover!$AO$15)*(1+CHOOSE(AW123,Rollover!$P$15,Rollover!$AC$15,Rollover!$AP$15))^(INT(MAX(0,AW124)/12))+(1-CHOOSE(AW123,Rollover!$I$15,Rollover!$V$15,Rollover!$AI$15))*CHOOSE(AW123,Rollover!$N$15,Rollover!$AA$15,Rollover!$AN$15)*(1+Assumptions!$C$25)^(INT(MAX(0,AW124)/12)))</f>
        <v>14.84464325</v>
      </c>
      <c r="AX125" s="115">
        <f>IF(OR(AX123=0,AX123=4),0,CHOOSE(AX123,Rollover!$I$15,Rollover!$V$15,Rollover!$AI$15)*CHOOSE(AX123,Rollover!$O$15,Rollover!$AB$15,Rollover!$AO$15)*(1+CHOOSE(AX123,Rollover!$P$15,Rollover!$AC$15,Rollover!$AP$15))^(INT(MAX(0,AX124)/12))+(1-CHOOSE(AX123,Rollover!$I$15,Rollover!$V$15,Rollover!$AI$15))*CHOOSE(AX123,Rollover!$N$15,Rollover!$AA$15,Rollover!$AN$15)*(1+Assumptions!$C$25)^(INT(MAX(0,AX124)/12)))</f>
        <v>14.84464325</v>
      </c>
      <c r="AY125" s="115">
        <f>IF(OR(AY123=0,AY123=4),0,CHOOSE(AY123,Rollover!$I$15,Rollover!$V$15,Rollover!$AI$15)*CHOOSE(AY123,Rollover!$O$15,Rollover!$AB$15,Rollover!$AO$15)*(1+CHOOSE(AY123,Rollover!$P$15,Rollover!$AC$15,Rollover!$AP$15))^(INT(MAX(0,AY124)/12))+(1-CHOOSE(AY123,Rollover!$I$15,Rollover!$V$15,Rollover!$AI$15))*CHOOSE(AY123,Rollover!$N$15,Rollover!$AA$15,Rollover!$AN$15)*(1+Assumptions!$C$25)^(INT(MAX(0,AY124)/12)))</f>
        <v>14.84464325</v>
      </c>
      <c r="AZ125" s="115">
        <f>IF(OR(AZ123=0,AZ123=4),0,CHOOSE(AZ123,Rollover!$I$15,Rollover!$V$15,Rollover!$AI$15)*CHOOSE(AZ123,Rollover!$O$15,Rollover!$AB$15,Rollover!$AO$15)*(1+CHOOSE(AZ123,Rollover!$P$15,Rollover!$AC$15,Rollover!$AP$15))^(INT(MAX(0,AZ124)/12))+(1-CHOOSE(AZ123,Rollover!$I$15,Rollover!$V$15,Rollover!$AI$15))*CHOOSE(AZ123,Rollover!$N$15,Rollover!$AA$15,Rollover!$AN$15)*(1+Assumptions!$C$25)^(INT(MAX(0,AZ124)/12)))</f>
        <v>14.84464325</v>
      </c>
      <c r="BA125" s="115">
        <f>IF(OR(BA123=0,BA123=4),0,CHOOSE(BA123,Rollover!$I$15,Rollover!$V$15,Rollover!$AI$15)*CHOOSE(BA123,Rollover!$O$15,Rollover!$AB$15,Rollover!$AO$15)*(1+CHOOSE(BA123,Rollover!$P$15,Rollover!$AC$15,Rollover!$AP$15))^(INT(MAX(0,BA124)/12))+(1-CHOOSE(BA123,Rollover!$I$15,Rollover!$V$15,Rollover!$AI$15))*CHOOSE(BA123,Rollover!$N$15,Rollover!$AA$15,Rollover!$AN$15)*(1+Assumptions!$C$25)^(INT(MAX(0,BA124)/12)))</f>
        <v>14.84464325</v>
      </c>
      <c r="BB125" s="115">
        <f>IF(OR(BB123=0,BB123=4),0,CHOOSE(BB123,Rollover!$I$15,Rollover!$V$15,Rollover!$AI$15)*CHOOSE(BB123,Rollover!$O$15,Rollover!$AB$15,Rollover!$AO$15)*(1+CHOOSE(BB123,Rollover!$P$15,Rollover!$AC$15,Rollover!$AP$15))^(INT(MAX(0,BB124)/12))+(1-CHOOSE(BB123,Rollover!$I$15,Rollover!$V$15,Rollover!$AI$15))*CHOOSE(BB123,Rollover!$N$15,Rollover!$AA$15,Rollover!$AN$15)*(1+Assumptions!$C$25)^(INT(MAX(0,BB124)/12)))</f>
        <v>15.36420576375</v>
      </c>
      <c r="BC125" s="115">
        <f>IF(OR(BC123=0,BC123=4),0,CHOOSE(BC123,Rollover!$I$15,Rollover!$V$15,Rollover!$AI$15)*CHOOSE(BC123,Rollover!$O$15,Rollover!$AB$15,Rollover!$AO$15)*(1+CHOOSE(BC123,Rollover!$P$15,Rollover!$AC$15,Rollover!$AP$15))^(INT(MAX(0,BC124)/12))+(1-CHOOSE(BC123,Rollover!$I$15,Rollover!$V$15,Rollover!$AI$15))*CHOOSE(BC123,Rollover!$N$15,Rollover!$AA$15,Rollover!$AN$15)*(1+Assumptions!$C$25)^(INT(MAX(0,BC124)/12)))</f>
        <v>15.36420576375</v>
      </c>
      <c r="BD125" s="115">
        <f>IF(OR(BD123=0,BD123=4),0,CHOOSE(BD123,Rollover!$I$15,Rollover!$V$15,Rollover!$AI$15)*CHOOSE(BD123,Rollover!$O$15,Rollover!$AB$15,Rollover!$AO$15)*(1+CHOOSE(BD123,Rollover!$P$15,Rollover!$AC$15,Rollover!$AP$15))^(INT(MAX(0,BD124)/12))+(1-CHOOSE(BD123,Rollover!$I$15,Rollover!$V$15,Rollover!$AI$15))*CHOOSE(BD123,Rollover!$N$15,Rollover!$AA$15,Rollover!$AN$15)*(1+Assumptions!$C$25)^(INT(MAX(0,BD124)/12)))</f>
        <v>15.36420576375</v>
      </c>
      <c r="BE125" s="115">
        <f>IF(OR(BE123=0,BE123=4),0,CHOOSE(BE123,Rollover!$I$15,Rollover!$V$15,Rollover!$AI$15)*CHOOSE(BE123,Rollover!$O$15,Rollover!$AB$15,Rollover!$AO$15)*(1+CHOOSE(BE123,Rollover!$P$15,Rollover!$AC$15,Rollover!$AP$15))^(INT(MAX(0,BE124)/12))+(1-CHOOSE(BE123,Rollover!$I$15,Rollover!$V$15,Rollover!$AI$15))*CHOOSE(BE123,Rollover!$N$15,Rollover!$AA$15,Rollover!$AN$15)*(1+Assumptions!$C$25)^(INT(MAX(0,BE124)/12)))</f>
        <v>15.36420576375</v>
      </c>
      <c r="BF125" s="115">
        <f>IF(OR(BF123=0,BF123=4),0,CHOOSE(BF123,Rollover!$I$15,Rollover!$V$15,Rollover!$AI$15)*CHOOSE(BF123,Rollover!$O$15,Rollover!$AB$15,Rollover!$AO$15)*(1+CHOOSE(BF123,Rollover!$P$15,Rollover!$AC$15,Rollover!$AP$15))^(INT(MAX(0,BF124)/12))+(1-CHOOSE(BF123,Rollover!$I$15,Rollover!$V$15,Rollover!$AI$15))*CHOOSE(BF123,Rollover!$N$15,Rollover!$AA$15,Rollover!$AN$15)*(1+Assumptions!$C$25)^(INT(MAX(0,BF124)/12)))</f>
        <v>15.36420576375</v>
      </c>
      <c r="BG125" s="115">
        <f>IF(OR(BG123=0,BG123=4),0,CHOOSE(BG123,Rollover!$I$15,Rollover!$V$15,Rollover!$AI$15)*CHOOSE(BG123,Rollover!$O$15,Rollover!$AB$15,Rollover!$AO$15)*(1+CHOOSE(BG123,Rollover!$P$15,Rollover!$AC$15,Rollover!$AP$15))^(INT(MAX(0,BG124)/12))+(1-CHOOSE(BG123,Rollover!$I$15,Rollover!$V$15,Rollover!$AI$15))*CHOOSE(BG123,Rollover!$N$15,Rollover!$AA$15,Rollover!$AN$15)*(1+Assumptions!$C$25)^(INT(MAX(0,BG124)/12)))</f>
        <v>15.36420576375</v>
      </c>
      <c r="BH125" s="115">
        <f>IF(OR(BH123=0,BH123=4),0,CHOOSE(BH123,Rollover!$I$15,Rollover!$V$15,Rollover!$AI$15)*CHOOSE(BH123,Rollover!$O$15,Rollover!$AB$15,Rollover!$AO$15)*(1+CHOOSE(BH123,Rollover!$P$15,Rollover!$AC$15,Rollover!$AP$15))^(INT(MAX(0,BH124)/12))+(1-CHOOSE(BH123,Rollover!$I$15,Rollover!$V$15,Rollover!$AI$15))*CHOOSE(BH123,Rollover!$N$15,Rollover!$AA$15,Rollover!$AN$15)*(1+Assumptions!$C$25)^(INT(MAX(0,BH124)/12)))</f>
        <v>15.36420576375</v>
      </c>
      <c r="BI125" s="115">
        <f>IF(OR(BI123=0,BI123=4),0,CHOOSE(BI123,Rollover!$I$15,Rollover!$V$15,Rollover!$AI$15)*CHOOSE(BI123,Rollover!$O$15,Rollover!$AB$15,Rollover!$AO$15)*(1+CHOOSE(BI123,Rollover!$P$15,Rollover!$AC$15,Rollover!$AP$15))^(INT(MAX(0,BI124)/12))+(1-CHOOSE(BI123,Rollover!$I$15,Rollover!$V$15,Rollover!$AI$15))*CHOOSE(BI123,Rollover!$N$15,Rollover!$AA$15,Rollover!$AN$15)*(1+Assumptions!$C$25)^(INT(MAX(0,BI124)/12)))</f>
        <v>15.36420576375</v>
      </c>
      <c r="BJ125" s="115">
        <f>IF(OR(BJ123=0,BJ123=4),0,CHOOSE(BJ123,Rollover!$I$15,Rollover!$V$15,Rollover!$AI$15)*CHOOSE(BJ123,Rollover!$O$15,Rollover!$AB$15,Rollover!$AO$15)*(1+CHOOSE(BJ123,Rollover!$P$15,Rollover!$AC$15,Rollover!$AP$15))^(INT(MAX(0,BJ124)/12))+(1-CHOOSE(BJ123,Rollover!$I$15,Rollover!$V$15,Rollover!$AI$15))*CHOOSE(BJ123,Rollover!$N$15,Rollover!$AA$15,Rollover!$AN$15)*(1+Assumptions!$C$25)^(INT(MAX(0,BJ124)/12)))</f>
        <v>15.36420576375</v>
      </c>
      <c r="BK125" s="115">
        <f>IF(OR(BK123=0,BK123=4),0,CHOOSE(BK123,Rollover!$I$15,Rollover!$V$15,Rollover!$AI$15)*CHOOSE(BK123,Rollover!$O$15,Rollover!$AB$15,Rollover!$AO$15)*(1+CHOOSE(BK123,Rollover!$P$15,Rollover!$AC$15,Rollover!$AP$15))^(INT(MAX(0,BK124)/12))+(1-CHOOSE(BK123,Rollover!$I$15,Rollover!$V$15,Rollover!$AI$15))*CHOOSE(BK123,Rollover!$N$15,Rollover!$AA$15,Rollover!$AN$15)*(1+Assumptions!$C$25)^(INT(MAX(0,BK124)/12)))</f>
        <v>15.36420576375</v>
      </c>
      <c r="BL125" s="115">
        <f>IF(OR(BL123=0,BL123=4),0,CHOOSE(BL123,Rollover!$I$15,Rollover!$V$15,Rollover!$AI$15)*CHOOSE(BL123,Rollover!$O$15,Rollover!$AB$15,Rollover!$AO$15)*(1+CHOOSE(BL123,Rollover!$P$15,Rollover!$AC$15,Rollover!$AP$15))^(INT(MAX(0,BL124)/12))+(1-CHOOSE(BL123,Rollover!$I$15,Rollover!$V$15,Rollover!$AI$15))*CHOOSE(BL123,Rollover!$N$15,Rollover!$AA$15,Rollover!$AN$15)*(1+Assumptions!$C$25)^(INT(MAX(0,BL124)/12)))</f>
        <v>15.36420576375</v>
      </c>
      <c r="BM125" s="115">
        <f>IF(OR(BM123=0,BM123=4),0,CHOOSE(BM123,Rollover!$I$15,Rollover!$V$15,Rollover!$AI$15)*CHOOSE(BM123,Rollover!$O$15,Rollover!$AB$15,Rollover!$AO$15)*(1+CHOOSE(BM123,Rollover!$P$15,Rollover!$AC$15,Rollover!$AP$15))^(INT(MAX(0,BM124)/12))+(1-CHOOSE(BM123,Rollover!$I$15,Rollover!$V$15,Rollover!$AI$15))*CHOOSE(BM123,Rollover!$N$15,Rollover!$AA$15,Rollover!$AN$15)*(1+Assumptions!$C$25)^(INT(MAX(0,BM124)/12)))</f>
        <v>15.36420576375</v>
      </c>
      <c r="BN125" s="115">
        <f>IF(OR(BN123=0,BN123=4),0,CHOOSE(BN123,Rollover!$I$15,Rollover!$V$15,Rollover!$AI$15)*CHOOSE(BN123,Rollover!$O$15,Rollover!$AB$15,Rollover!$AO$15)*(1+CHOOSE(BN123,Rollover!$P$15,Rollover!$AC$15,Rollover!$AP$15))^(INT(MAX(0,BN124)/12))+(1-CHOOSE(BN123,Rollover!$I$15,Rollover!$V$15,Rollover!$AI$15))*CHOOSE(BN123,Rollover!$N$15,Rollover!$AA$15,Rollover!$AN$15)*(1+Assumptions!$C$25)^(INT(MAX(0,BN124)/12)))</f>
        <v>15.901952965481247</v>
      </c>
      <c r="BO125" s="115">
        <f>IF(OR(BO123=0,BO123=4),0,CHOOSE(BO123,Rollover!$I$15,Rollover!$V$15,Rollover!$AI$15)*CHOOSE(BO123,Rollover!$O$15,Rollover!$AB$15,Rollover!$AO$15)*(1+CHOOSE(BO123,Rollover!$P$15,Rollover!$AC$15,Rollover!$AP$15))^(INT(MAX(0,BO124)/12))+(1-CHOOSE(BO123,Rollover!$I$15,Rollover!$V$15,Rollover!$AI$15))*CHOOSE(BO123,Rollover!$N$15,Rollover!$AA$15,Rollover!$AN$15)*(1+Assumptions!$C$25)^(INT(MAX(0,BO124)/12)))</f>
        <v>15.901952965481247</v>
      </c>
      <c r="BP125" s="115">
        <f>IF(OR(BP123=0,BP123=4),0,CHOOSE(BP123,Rollover!$I$15,Rollover!$V$15,Rollover!$AI$15)*CHOOSE(BP123,Rollover!$O$15,Rollover!$AB$15,Rollover!$AO$15)*(1+CHOOSE(BP123,Rollover!$P$15,Rollover!$AC$15,Rollover!$AP$15))^(INT(MAX(0,BP124)/12))+(1-CHOOSE(BP123,Rollover!$I$15,Rollover!$V$15,Rollover!$AI$15))*CHOOSE(BP123,Rollover!$N$15,Rollover!$AA$15,Rollover!$AN$15)*(1+Assumptions!$C$25)^(INT(MAX(0,BP124)/12)))</f>
        <v>15.901952965481247</v>
      </c>
      <c r="BQ125" s="115">
        <f>IF(OR(BQ123=0,BQ123=4),0,CHOOSE(BQ123,Rollover!$I$15,Rollover!$V$15,Rollover!$AI$15)*CHOOSE(BQ123,Rollover!$O$15,Rollover!$AB$15,Rollover!$AO$15)*(1+CHOOSE(BQ123,Rollover!$P$15,Rollover!$AC$15,Rollover!$AP$15))^(INT(MAX(0,BQ124)/12))+(1-CHOOSE(BQ123,Rollover!$I$15,Rollover!$V$15,Rollover!$AI$15))*CHOOSE(BQ123,Rollover!$N$15,Rollover!$AA$15,Rollover!$AN$15)*(1+Assumptions!$C$25)^(INT(MAX(0,BQ124)/12)))</f>
        <v>15.901952965481247</v>
      </c>
      <c r="BR125" s="115">
        <f>IF(OR(BR123=0,BR123=4),0,CHOOSE(BR123,Rollover!$I$15,Rollover!$V$15,Rollover!$AI$15)*CHOOSE(BR123,Rollover!$O$15,Rollover!$AB$15,Rollover!$AO$15)*(1+CHOOSE(BR123,Rollover!$P$15,Rollover!$AC$15,Rollover!$AP$15))^(INT(MAX(0,BR124)/12))+(1-CHOOSE(BR123,Rollover!$I$15,Rollover!$V$15,Rollover!$AI$15))*CHOOSE(BR123,Rollover!$N$15,Rollover!$AA$15,Rollover!$AN$15)*(1+Assumptions!$C$25)^(INT(MAX(0,BR124)/12)))</f>
        <v>15.901952965481247</v>
      </c>
      <c r="BS125" s="115">
        <f>IF(OR(BS123=0,BS123=4),0,CHOOSE(BS123,Rollover!$I$15,Rollover!$V$15,Rollover!$AI$15)*CHOOSE(BS123,Rollover!$O$15,Rollover!$AB$15,Rollover!$AO$15)*(1+CHOOSE(BS123,Rollover!$P$15,Rollover!$AC$15,Rollover!$AP$15))^(INT(MAX(0,BS124)/12))+(1-CHOOSE(BS123,Rollover!$I$15,Rollover!$V$15,Rollover!$AI$15))*CHOOSE(BS123,Rollover!$N$15,Rollover!$AA$15,Rollover!$AN$15)*(1+Assumptions!$C$25)^(INT(MAX(0,BS124)/12)))</f>
        <v>15.901952965481247</v>
      </c>
      <c r="BT125" s="115">
        <f>IF(OR(BT123=0,BT123=4),0,CHOOSE(BT123,Rollover!$I$15,Rollover!$V$15,Rollover!$AI$15)*CHOOSE(BT123,Rollover!$O$15,Rollover!$AB$15,Rollover!$AO$15)*(1+CHOOSE(BT123,Rollover!$P$15,Rollover!$AC$15,Rollover!$AP$15))^(INT(MAX(0,BT124)/12))+(1-CHOOSE(BT123,Rollover!$I$15,Rollover!$V$15,Rollover!$AI$15))*CHOOSE(BT123,Rollover!$N$15,Rollover!$AA$15,Rollover!$AN$15)*(1+Assumptions!$C$25)^(INT(MAX(0,BT124)/12)))</f>
        <v>15.901952965481247</v>
      </c>
      <c r="BU125" s="115">
        <f>IF(OR(BU123=0,BU123=4),0,CHOOSE(BU123,Rollover!$I$15,Rollover!$V$15,Rollover!$AI$15)*CHOOSE(BU123,Rollover!$O$15,Rollover!$AB$15,Rollover!$AO$15)*(1+CHOOSE(BU123,Rollover!$P$15,Rollover!$AC$15,Rollover!$AP$15))^(INT(MAX(0,BU124)/12))+(1-CHOOSE(BU123,Rollover!$I$15,Rollover!$V$15,Rollover!$AI$15))*CHOOSE(BU123,Rollover!$N$15,Rollover!$AA$15,Rollover!$AN$15)*(1+Assumptions!$C$25)^(INT(MAX(0,BU124)/12)))</f>
        <v>15.901952965481247</v>
      </c>
      <c r="BV125" s="115">
        <f>IF(OR(BV123=0,BV123=4),0,CHOOSE(BV123,Rollover!$I$15,Rollover!$V$15,Rollover!$AI$15)*CHOOSE(BV123,Rollover!$O$15,Rollover!$AB$15,Rollover!$AO$15)*(1+CHOOSE(BV123,Rollover!$P$15,Rollover!$AC$15,Rollover!$AP$15))^(INT(MAX(0,BV124)/12))+(1-CHOOSE(BV123,Rollover!$I$15,Rollover!$V$15,Rollover!$AI$15))*CHOOSE(BV123,Rollover!$N$15,Rollover!$AA$15,Rollover!$AN$15)*(1+Assumptions!$C$25)^(INT(MAX(0,BV124)/12)))</f>
        <v>15.901952965481247</v>
      </c>
      <c r="BW125" s="115">
        <f>IF(OR(BW123=0,BW123=4),0,CHOOSE(BW123,Rollover!$I$15,Rollover!$V$15,Rollover!$AI$15)*CHOOSE(BW123,Rollover!$O$15,Rollover!$AB$15,Rollover!$AO$15)*(1+CHOOSE(BW123,Rollover!$P$15,Rollover!$AC$15,Rollover!$AP$15))^(INT(MAX(0,BW124)/12))+(1-CHOOSE(BW123,Rollover!$I$15,Rollover!$V$15,Rollover!$AI$15))*CHOOSE(BW123,Rollover!$N$15,Rollover!$AA$15,Rollover!$AN$15)*(1+Assumptions!$C$25)^(INT(MAX(0,BW124)/12)))</f>
        <v>15.901952965481247</v>
      </c>
      <c r="BX125" s="115">
        <f>IF(OR(BX123=0,BX123=4),0,CHOOSE(BX123,Rollover!$I$15,Rollover!$V$15,Rollover!$AI$15)*CHOOSE(BX123,Rollover!$O$15,Rollover!$AB$15,Rollover!$AO$15)*(1+CHOOSE(BX123,Rollover!$P$15,Rollover!$AC$15,Rollover!$AP$15))^(INT(MAX(0,BX124)/12))+(1-CHOOSE(BX123,Rollover!$I$15,Rollover!$V$15,Rollover!$AI$15))*CHOOSE(BX123,Rollover!$N$15,Rollover!$AA$15,Rollover!$AN$15)*(1+Assumptions!$C$25)^(INT(MAX(0,BX124)/12)))</f>
        <v>15.901952965481247</v>
      </c>
      <c r="BY125" s="115">
        <f>IF(OR(BY123=0,BY123=4),0,CHOOSE(BY123,Rollover!$I$15,Rollover!$V$15,Rollover!$AI$15)*CHOOSE(BY123,Rollover!$O$15,Rollover!$AB$15,Rollover!$AO$15)*(1+CHOOSE(BY123,Rollover!$P$15,Rollover!$AC$15,Rollover!$AP$15))^(INT(MAX(0,BY124)/12))+(1-CHOOSE(BY123,Rollover!$I$15,Rollover!$V$15,Rollover!$AI$15))*CHOOSE(BY123,Rollover!$N$15,Rollover!$AA$15,Rollover!$AN$15)*(1+Assumptions!$C$25)^(INT(MAX(0,BY124)/12)))</f>
        <v>15.901952965481247</v>
      </c>
      <c r="BZ125" s="115">
        <f>IF(OR(BZ123=0,BZ123=4),0,CHOOSE(BZ123,Rollover!$I$15,Rollover!$V$15,Rollover!$AI$15)*CHOOSE(BZ123,Rollover!$O$15,Rollover!$AB$15,Rollover!$AO$15)*(1+CHOOSE(BZ123,Rollover!$P$15,Rollover!$AC$15,Rollover!$AP$15))^(INT(MAX(0,BZ124)/12))+(1-CHOOSE(BZ123,Rollover!$I$15,Rollover!$V$15,Rollover!$AI$15))*CHOOSE(BZ123,Rollover!$N$15,Rollover!$AA$15,Rollover!$AN$15)*(1+Assumptions!$C$25)^(INT(MAX(0,BZ124)/12)))</f>
        <v>16.45852131927309</v>
      </c>
      <c r="CA125" s="115">
        <f>IF(OR(CA123=0,CA123=4),0,CHOOSE(CA123,Rollover!$I$15,Rollover!$V$15,Rollover!$AI$15)*CHOOSE(CA123,Rollover!$O$15,Rollover!$AB$15,Rollover!$AO$15)*(1+CHOOSE(CA123,Rollover!$P$15,Rollover!$AC$15,Rollover!$AP$15))^(INT(MAX(0,CA124)/12))+(1-CHOOSE(CA123,Rollover!$I$15,Rollover!$V$15,Rollover!$AI$15))*CHOOSE(CA123,Rollover!$N$15,Rollover!$AA$15,Rollover!$AN$15)*(1+Assumptions!$C$25)^(INT(MAX(0,CA124)/12)))</f>
        <v>16.45852131927309</v>
      </c>
      <c r="CB125" s="115">
        <f>IF(OR(CB123=0,CB123=4),0,CHOOSE(CB123,Rollover!$I$15,Rollover!$V$15,Rollover!$AI$15)*CHOOSE(CB123,Rollover!$O$15,Rollover!$AB$15,Rollover!$AO$15)*(1+CHOOSE(CB123,Rollover!$P$15,Rollover!$AC$15,Rollover!$AP$15))^(INT(MAX(0,CB124)/12))+(1-CHOOSE(CB123,Rollover!$I$15,Rollover!$V$15,Rollover!$AI$15))*CHOOSE(CB123,Rollover!$N$15,Rollover!$AA$15,Rollover!$AN$15)*(1+Assumptions!$C$25)^(INT(MAX(0,CB124)/12)))</f>
        <v>16.45852131927309</v>
      </c>
      <c r="CC125" s="115">
        <f>IF(OR(CC123=0,CC123=4),0,CHOOSE(CC123,Rollover!$I$15,Rollover!$V$15,Rollover!$AI$15)*CHOOSE(CC123,Rollover!$O$15,Rollover!$AB$15,Rollover!$AO$15)*(1+CHOOSE(CC123,Rollover!$P$15,Rollover!$AC$15,Rollover!$AP$15))^(INT(MAX(0,CC124)/12))+(1-CHOOSE(CC123,Rollover!$I$15,Rollover!$V$15,Rollover!$AI$15))*CHOOSE(CC123,Rollover!$N$15,Rollover!$AA$15,Rollover!$AN$15)*(1+Assumptions!$C$25)^(INT(MAX(0,CC124)/12)))</f>
        <v>16.45852131927309</v>
      </c>
      <c r="CD125" s="115">
        <f>IF(OR(CD123=0,CD123=4),0,CHOOSE(CD123,Rollover!$I$15,Rollover!$V$15,Rollover!$AI$15)*CHOOSE(CD123,Rollover!$O$15,Rollover!$AB$15,Rollover!$AO$15)*(1+CHOOSE(CD123,Rollover!$P$15,Rollover!$AC$15,Rollover!$AP$15))^(INT(MAX(0,CD124)/12))+(1-CHOOSE(CD123,Rollover!$I$15,Rollover!$V$15,Rollover!$AI$15))*CHOOSE(CD123,Rollover!$N$15,Rollover!$AA$15,Rollover!$AN$15)*(1+Assumptions!$C$25)^(INT(MAX(0,CD124)/12)))</f>
        <v>16.45852131927309</v>
      </c>
      <c r="CE125" s="115">
        <f>IF(OR(CE123=0,CE123=4),0,CHOOSE(CE123,Rollover!$I$15,Rollover!$V$15,Rollover!$AI$15)*CHOOSE(CE123,Rollover!$O$15,Rollover!$AB$15,Rollover!$AO$15)*(1+CHOOSE(CE123,Rollover!$P$15,Rollover!$AC$15,Rollover!$AP$15))^(INT(MAX(0,CE124)/12))+(1-CHOOSE(CE123,Rollover!$I$15,Rollover!$V$15,Rollover!$AI$15))*CHOOSE(CE123,Rollover!$N$15,Rollover!$AA$15,Rollover!$AN$15)*(1+Assumptions!$C$25)^(INT(MAX(0,CE124)/12)))</f>
        <v>16.45852131927309</v>
      </c>
      <c r="CF125" s="115">
        <f>IF(OR(CF123=0,CF123=4),0,CHOOSE(CF123,Rollover!$I$15,Rollover!$V$15,Rollover!$AI$15)*CHOOSE(CF123,Rollover!$O$15,Rollover!$AB$15,Rollover!$AO$15)*(1+CHOOSE(CF123,Rollover!$P$15,Rollover!$AC$15,Rollover!$AP$15))^(INT(MAX(0,CF124)/12))+(1-CHOOSE(CF123,Rollover!$I$15,Rollover!$V$15,Rollover!$AI$15))*CHOOSE(CF123,Rollover!$N$15,Rollover!$AA$15,Rollover!$AN$15)*(1+Assumptions!$C$25)^(INT(MAX(0,CF124)/12)))</f>
        <v>16.45852131927309</v>
      </c>
      <c r="CG125" s="115">
        <f>IF(OR(CG123=0,CG123=4),0,CHOOSE(CG123,Rollover!$I$15,Rollover!$V$15,Rollover!$AI$15)*CHOOSE(CG123,Rollover!$O$15,Rollover!$AB$15,Rollover!$AO$15)*(1+CHOOSE(CG123,Rollover!$P$15,Rollover!$AC$15,Rollover!$AP$15))^(INT(MAX(0,CG124)/12))+(1-CHOOSE(CG123,Rollover!$I$15,Rollover!$V$15,Rollover!$AI$15))*CHOOSE(CG123,Rollover!$N$15,Rollover!$AA$15,Rollover!$AN$15)*(1+Assumptions!$C$25)^(INT(MAX(0,CG124)/12)))</f>
        <v>16.45852131927309</v>
      </c>
      <c r="CH125" s="115">
        <f>IF(OR(CH123=0,CH123=4),0,CHOOSE(CH123,Rollover!$I$15,Rollover!$V$15,Rollover!$AI$15)*CHOOSE(CH123,Rollover!$O$15,Rollover!$AB$15,Rollover!$AO$15)*(1+CHOOSE(CH123,Rollover!$P$15,Rollover!$AC$15,Rollover!$AP$15))^(INT(MAX(0,CH124)/12))+(1-CHOOSE(CH123,Rollover!$I$15,Rollover!$V$15,Rollover!$AI$15))*CHOOSE(CH123,Rollover!$N$15,Rollover!$AA$15,Rollover!$AN$15)*(1+Assumptions!$C$25)^(INT(MAX(0,CH124)/12)))</f>
        <v>16.45852131927309</v>
      </c>
      <c r="CI125" s="115">
        <f>IF(OR(CI123=0,CI123=4),0,CHOOSE(CI123,Rollover!$I$15,Rollover!$V$15,Rollover!$AI$15)*CHOOSE(CI123,Rollover!$O$15,Rollover!$AB$15,Rollover!$AO$15)*(1+CHOOSE(CI123,Rollover!$P$15,Rollover!$AC$15,Rollover!$AP$15))^(INT(MAX(0,CI124)/12))+(1-CHOOSE(CI123,Rollover!$I$15,Rollover!$V$15,Rollover!$AI$15))*CHOOSE(CI123,Rollover!$N$15,Rollover!$AA$15,Rollover!$AN$15)*(1+Assumptions!$C$25)^(INT(MAX(0,CI124)/12)))</f>
        <v>16.45852131927309</v>
      </c>
      <c r="CJ125" s="115">
        <f>IF(OR(CJ123=0,CJ123=4),0,CHOOSE(CJ123,Rollover!$I$15,Rollover!$V$15,Rollover!$AI$15)*CHOOSE(CJ123,Rollover!$O$15,Rollover!$AB$15,Rollover!$AO$15)*(1+CHOOSE(CJ123,Rollover!$P$15,Rollover!$AC$15,Rollover!$AP$15))^(INT(MAX(0,CJ124)/12))+(1-CHOOSE(CJ123,Rollover!$I$15,Rollover!$V$15,Rollover!$AI$15))*CHOOSE(CJ123,Rollover!$N$15,Rollover!$AA$15,Rollover!$AN$15)*(1+Assumptions!$C$25)^(INT(MAX(0,CJ124)/12)))</f>
        <v>16.45852131927309</v>
      </c>
      <c r="CK125" s="115">
        <f>IF(OR(CK123=0,CK123=4),0,CHOOSE(CK123,Rollover!$I$15,Rollover!$V$15,Rollover!$AI$15)*CHOOSE(CK123,Rollover!$O$15,Rollover!$AB$15,Rollover!$AO$15)*(1+CHOOSE(CK123,Rollover!$P$15,Rollover!$AC$15,Rollover!$AP$15))^(INT(MAX(0,CK124)/12))+(1-CHOOSE(CK123,Rollover!$I$15,Rollover!$V$15,Rollover!$AI$15))*CHOOSE(CK123,Rollover!$N$15,Rollover!$AA$15,Rollover!$AN$15)*(1+Assumptions!$C$25)^(INT(MAX(0,CK124)/12)))</f>
        <v>16.45852131927309</v>
      </c>
      <c r="CL125" s="115">
        <f>IF(OR(CL123=0,CL123=4),0,CHOOSE(CL123,Rollover!$I$15,Rollover!$V$15,Rollover!$AI$15)*CHOOSE(CL123,Rollover!$O$15,Rollover!$AB$15,Rollover!$AO$15)*(1+CHOOSE(CL123,Rollover!$P$15,Rollover!$AC$15,Rollover!$AP$15))^(INT(MAX(0,CL124)/12))+(1-CHOOSE(CL123,Rollover!$I$15,Rollover!$V$15,Rollover!$AI$15))*CHOOSE(CL123,Rollover!$N$15,Rollover!$AA$15,Rollover!$AN$15)*(1+Assumptions!$C$25)^(INT(MAX(0,CL124)/12)))</f>
        <v>17.034569565447647</v>
      </c>
      <c r="CM125" s="115">
        <f>IF(OR(CM123=0,CM123=4),0,CHOOSE(CM123,Rollover!$I$15,Rollover!$V$15,Rollover!$AI$15)*CHOOSE(CM123,Rollover!$O$15,Rollover!$AB$15,Rollover!$AO$15)*(1+CHOOSE(CM123,Rollover!$P$15,Rollover!$AC$15,Rollover!$AP$15))^(INT(MAX(0,CM124)/12))+(1-CHOOSE(CM123,Rollover!$I$15,Rollover!$V$15,Rollover!$AI$15))*CHOOSE(CM123,Rollover!$N$15,Rollover!$AA$15,Rollover!$AN$15)*(1+Assumptions!$C$25)^(INT(MAX(0,CM124)/12)))</f>
        <v>17.034569565447647</v>
      </c>
      <c r="CN125" s="115">
        <f>IF(OR(CN123=0,CN123=4),0,CHOOSE(CN123,Rollover!$I$15,Rollover!$V$15,Rollover!$AI$15)*CHOOSE(CN123,Rollover!$O$15,Rollover!$AB$15,Rollover!$AO$15)*(1+CHOOSE(CN123,Rollover!$P$15,Rollover!$AC$15,Rollover!$AP$15))^(INT(MAX(0,CN124)/12))+(1-CHOOSE(CN123,Rollover!$I$15,Rollover!$V$15,Rollover!$AI$15))*CHOOSE(CN123,Rollover!$N$15,Rollover!$AA$15,Rollover!$AN$15)*(1+Assumptions!$C$25)^(INT(MAX(0,CN124)/12)))</f>
        <v>17.034569565447647</v>
      </c>
      <c r="CO125" s="115">
        <f>IF(OR(CO123=0,CO123=4),0,CHOOSE(CO123,Rollover!$I$15,Rollover!$V$15,Rollover!$AI$15)*CHOOSE(CO123,Rollover!$O$15,Rollover!$AB$15,Rollover!$AO$15)*(1+CHOOSE(CO123,Rollover!$P$15,Rollover!$AC$15,Rollover!$AP$15))^(INT(MAX(0,CO124)/12))+(1-CHOOSE(CO123,Rollover!$I$15,Rollover!$V$15,Rollover!$AI$15))*CHOOSE(CO123,Rollover!$N$15,Rollover!$AA$15,Rollover!$AN$15)*(1+Assumptions!$C$25)^(INT(MAX(0,CO124)/12)))</f>
        <v>17.034569565447647</v>
      </c>
      <c r="CP125" s="115">
        <f>IF(OR(CP123=0,CP123=4),0,CHOOSE(CP123,Rollover!$I$15,Rollover!$V$15,Rollover!$AI$15)*CHOOSE(CP123,Rollover!$O$15,Rollover!$AB$15,Rollover!$AO$15)*(1+CHOOSE(CP123,Rollover!$P$15,Rollover!$AC$15,Rollover!$AP$15))^(INT(MAX(0,CP124)/12))+(1-CHOOSE(CP123,Rollover!$I$15,Rollover!$V$15,Rollover!$AI$15))*CHOOSE(CP123,Rollover!$N$15,Rollover!$AA$15,Rollover!$AN$15)*(1+Assumptions!$C$25)^(INT(MAX(0,CP124)/12)))</f>
        <v>17.034569565447647</v>
      </c>
      <c r="CQ125" s="115">
        <f>IF(OR(CQ123=0,CQ123=4),0,CHOOSE(CQ123,Rollover!$I$15,Rollover!$V$15,Rollover!$AI$15)*CHOOSE(CQ123,Rollover!$O$15,Rollover!$AB$15,Rollover!$AO$15)*(1+CHOOSE(CQ123,Rollover!$P$15,Rollover!$AC$15,Rollover!$AP$15))^(INT(MAX(0,CQ124)/12))+(1-CHOOSE(CQ123,Rollover!$I$15,Rollover!$V$15,Rollover!$AI$15))*CHOOSE(CQ123,Rollover!$N$15,Rollover!$AA$15,Rollover!$AN$15)*(1+Assumptions!$C$25)^(INT(MAX(0,CQ124)/12)))</f>
        <v>17.034569565447647</v>
      </c>
      <c r="CR125" s="115">
        <f>IF(OR(CR123=0,CR123=4),0,CHOOSE(CR123,Rollover!$I$15,Rollover!$V$15,Rollover!$AI$15)*CHOOSE(CR123,Rollover!$O$15,Rollover!$AB$15,Rollover!$AO$15)*(1+CHOOSE(CR123,Rollover!$P$15,Rollover!$AC$15,Rollover!$AP$15))^(INT(MAX(0,CR124)/12))+(1-CHOOSE(CR123,Rollover!$I$15,Rollover!$V$15,Rollover!$AI$15))*CHOOSE(CR123,Rollover!$N$15,Rollover!$AA$15,Rollover!$AN$15)*(1+Assumptions!$C$25)^(INT(MAX(0,CR124)/12)))</f>
        <v>17.034569565447647</v>
      </c>
      <c r="CS125" s="115">
        <f>IF(OR(CS123=0,CS123=4),0,CHOOSE(CS123,Rollover!$I$15,Rollover!$V$15,Rollover!$AI$15)*CHOOSE(CS123,Rollover!$O$15,Rollover!$AB$15,Rollover!$AO$15)*(1+CHOOSE(CS123,Rollover!$P$15,Rollover!$AC$15,Rollover!$AP$15))^(INT(MAX(0,CS124)/12))+(1-CHOOSE(CS123,Rollover!$I$15,Rollover!$V$15,Rollover!$AI$15))*CHOOSE(CS123,Rollover!$N$15,Rollover!$AA$15,Rollover!$AN$15)*(1+Assumptions!$C$25)^(INT(MAX(0,CS124)/12)))</f>
        <v>17.034569565447647</v>
      </c>
      <c r="CT125" s="115">
        <f>IF(OR(CT123=0,CT123=4),0,CHOOSE(CT123,Rollover!$I$15,Rollover!$V$15,Rollover!$AI$15)*CHOOSE(CT123,Rollover!$O$15,Rollover!$AB$15,Rollover!$AO$15)*(1+CHOOSE(CT123,Rollover!$P$15,Rollover!$AC$15,Rollover!$AP$15))^(INT(MAX(0,CT124)/12))+(1-CHOOSE(CT123,Rollover!$I$15,Rollover!$V$15,Rollover!$AI$15))*CHOOSE(CT123,Rollover!$N$15,Rollover!$AA$15,Rollover!$AN$15)*(1+Assumptions!$C$25)^(INT(MAX(0,CT124)/12)))</f>
        <v>17.034569565447647</v>
      </c>
      <c r="CU125" s="115">
        <f>IF(OR(CU123=0,CU123=4),0,CHOOSE(CU123,Rollover!$I$15,Rollover!$V$15,Rollover!$AI$15)*CHOOSE(CU123,Rollover!$O$15,Rollover!$AB$15,Rollover!$AO$15)*(1+CHOOSE(CU123,Rollover!$P$15,Rollover!$AC$15,Rollover!$AP$15))^(INT(MAX(0,CU124)/12))+(1-CHOOSE(CU123,Rollover!$I$15,Rollover!$V$15,Rollover!$AI$15))*CHOOSE(CU123,Rollover!$N$15,Rollover!$AA$15,Rollover!$AN$15)*(1+Assumptions!$C$25)^(INT(MAX(0,CU124)/12)))</f>
        <v>17.034569565447647</v>
      </c>
      <c r="CV125" s="115">
        <f>IF(OR(CV123=0,CV123=4),0,CHOOSE(CV123,Rollover!$I$15,Rollover!$V$15,Rollover!$AI$15)*CHOOSE(CV123,Rollover!$O$15,Rollover!$AB$15,Rollover!$AO$15)*(1+CHOOSE(CV123,Rollover!$P$15,Rollover!$AC$15,Rollover!$AP$15))^(INT(MAX(0,CV124)/12))+(1-CHOOSE(CV123,Rollover!$I$15,Rollover!$V$15,Rollover!$AI$15))*CHOOSE(CV123,Rollover!$N$15,Rollover!$AA$15,Rollover!$AN$15)*(1+Assumptions!$C$25)^(INT(MAX(0,CV124)/12)))</f>
        <v>17.034569565447647</v>
      </c>
      <c r="CW125" s="115">
        <f>IF(OR(CW123=0,CW123=4),0,CHOOSE(CW123,Rollover!$I$15,Rollover!$V$15,Rollover!$AI$15)*CHOOSE(CW123,Rollover!$O$15,Rollover!$AB$15,Rollover!$AO$15)*(1+CHOOSE(CW123,Rollover!$P$15,Rollover!$AC$15,Rollover!$AP$15))^(INT(MAX(0,CW124)/12))+(1-CHOOSE(CW123,Rollover!$I$15,Rollover!$V$15,Rollover!$AI$15))*CHOOSE(CW123,Rollover!$N$15,Rollover!$AA$15,Rollover!$AN$15)*(1+Assumptions!$C$25)^(INT(MAX(0,CW124)/12)))</f>
        <v>17.034569565447647</v>
      </c>
      <c r="CX125" s="115">
        <f>IF(OR(CX123=0,CX123=4),0,CHOOSE(CX123,Rollover!$I$15,Rollover!$V$15,Rollover!$AI$15)*CHOOSE(CX123,Rollover!$O$15,Rollover!$AB$15,Rollover!$AO$15)*(1+CHOOSE(CX123,Rollover!$P$15,Rollover!$AC$15,Rollover!$AP$15))^(INT(MAX(0,CX124)/12))+(1-CHOOSE(CX123,Rollover!$I$15,Rollover!$V$15,Rollover!$AI$15))*CHOOSE(CX123,Rollover!$N$15,Rollover!$AA$15,Rollover!$AN$15)*(1+Assumptions!$C$25)^(INT(MAX(0,CX124)/12)))</f>
        <v>18.368166180120436</v>
      </c>
      <c r="CY125" s="115">
        <f>IF(OR(CY123=0,CY123=4),0,CHOOSE(CY123,Rollover!$I$15,Rollover!$V$15,Rollover!$AI$15)*CHOOSE(CY123,Rollover!$O$15,Rollover!$AB$15,Rollover!$AO$15)*(1+CHOOSE(CY123,Rollover!$P$15,Rollover!$AC$15,Rollover!$AP$15))^(INT(MAX(0,CY124)/12))+(1-CHOOSE(CY123,Rollover!$I$15,Rollover!$V$15,Rollover!$AI$15))*CHOOSE(CY123,Rollover!$N$15,Rollover!$AA$15,Rollover!$AN$15)*(1+Assumptions!$C$25)^(INT(MAX(0,CY124)/12)))</f>
        <v>18.368166180120436</v>
      </c>
      <c r="CZ125" s="115">
        <f>IF(OR(CZ123=0,CZ123=4),0,CHOOSE(CZ123,Rollover!$I$15,Rollover!$V$15,Rollover!$AI$15)*CHOOSE(CZ123,Rollover!$O$15,Rollover!$AB$15,Rollover!$AO$15)*(1+CHOOSE(CZ123,Rollover!$P$15,Rollover!$AC$15,Rollover!$AP$15))^(INT(MAX(0,CZ124)/12))+(1-CHOOSE(CZ123,Rollover!$I$15,Rollover!$V$15,Rollover!$AI$15))*CHOOSE(CZ123,Rollover!$N$15,Rollover!$AA$15,Rollover!$AN$15)*(1+Assumptions!$C$25)^(INT(MAX(0,CZ124)/12)))</f>
        <v>18.368166180120436</v>
      </c>
      <c r="DA125" s="115">
        <f>IF(OR(DA123=0,DA123=4),0,CHOOSE(DA123,Rollover!$I$15,Rollover!$V$15,Rollover!$AI$15)*CHOOSE(DA123,Rollover!$O$15,Rollover!$AB$15,Rollover!$AO$15)*(1+CHOOSE(DA123,Rollover!$P$15,Rollover!$AC$15,Rollover!$AP$15))^(INT(MAX(0,DA124)/12))+(1-CHOOSE(DA123,Rollover!$I$15,Rollover!$V$15,Rollover!$AI$15))*CHOOSE(DA123,Rollover!$N$15,Rollover!$AA$15,Rollover!$AN$15)*(1+Assumptions!$C$25)^(INT(MAX(0,DA124)/12)))</f>
        <v>18.368166180120436</v>
      </c>
      <c r="DB125" s="115">
        <f>IF(OR(DB123=0,DB123=4),0,CHOOSE(DB123,Rollover!$I$15,Rollover!$V$15,Rollover!$AI$15)*CHOOSE(DB123,Rollover!$O$15,Rollover!$AB$15,Rollover!$AO$15)*(1+CHOOSE(DB123,Rollover!$P$15,Rollover!$AC$15,Rollover!$AP$15))^(INT(MAX(0,DB124)/12))+(1-CHOOSE(DB123,Rollover!$I$15,Rollover!$V$15,Rollover!$AI$15))*CHOOSE(DB123,Rollover!$N$15,Rollover!$AA$15,Rollover!$AN$15)*(1+Assumptions!$C$25)^(INT(MAX(0,DB124)/12)))</f>
        <v>18.368166180120436</v>
      </c>
      <c r="DC125" s="115">
        <f>IF(OR(DC123=0,DC123=4),0,CHOOSE(DC123,Rollover!$I$15,Rollover!$V$15,Rollover!$AI$15)*CHOOSE(DC123,Rollover!$O$15,Rollover!$AB$15,Rollover!$AO$15)*(1+CHOOSE(DC123,Rollover!$P$15,Rollover!$AC$15,Rollover!$AP$15))^(INT(MAX(0,DC124)/12))+(1-CHOOSE(DC123,Rollover!$I$15,Rollover!$V$15,Rollover!$AI$15))*CHOOSE(DC123,Rollover!$N$15,Rollover!$AA$15,Rollover!$AN$15)*(1+Assumptions!$C$25)^(INT(MAX(0,DC124)/12)))</f>
        <v>18.368166180120436</v>
      </c>
      <c r="DD125" s="115">
        <f>IF(OR(DD123=0,DD123=4),0,CHOOSE(DD123,Rollover!$I$15,Rollover!$V$15,Rollover!$AI$15)*CHOOSE(DD123,Rollover!$O$15,Rollover!$AB$15,Rollover!$AO$15)*(1+CHOOSE(DD123,Rollover!$P$15,Rollover!$AC$15,Rollover!$AP$15))^(INT(MAX(0,DD124)/12))+(1-CHOOSE(DD123,Rollover!$I$15,Rollover!$V$15,Rollover!$AI$15))*CHOOSE(DD123,Rollover!$N$15,Rollover!$AA$15,Rollover!$AN$15)*(1+Assumptions!$C$25)^(INT(MAX(0,DD124)/12)))</f>
        <v>18.368166180120436</v>
      </c>
      <c r="DE125" s="115">
        <f>IF(OR(DE123=0,DE123=4),0,CHOOSE(DE123,Rollover!$I$15,Rollover!$V$15,Rollover!$AI$15)*CHOOSE(DE123,Rollover!$O$15,Rollover!$AB$15,Rollover!$AO$15)*(1+CHOOSE(DE123,Rollover!$P$15,Rollover!$AC$15,Rollover!$AP$15))^(INT(MAX(0,DE124)/12))+(1-CHOOSE(DE123,Rollover!$I$15,Rollover!$V$15,Rollover!$AI$15))*CHOOSE(DE123,Rollover!$N$15,Rollover!$AA$15,Rollover!$AN$15)*(1+Assumptions!$C$25)^(INT(MAX(0,DE124)/12)))</f>
        <v>18.368166180120436</v>
      </c>
      <c r="DF125" s="115">
        <f>IF(OR(DF123=0,DF123=4),0,CHOOSE(DF123,Rollover!$I$15,Rollover!$V$15,Rollover!$AI$15)*CHOOSE(DF123,Rollover!$O$15,Rollover!$AB$15,Rollover!$AO$15)*(1+CHOOSE(DF123,Rollover!$P$15,Rollover!$AC$15,Rollover!$AP$15))^(INT(MAX(0,DF124)/12))+(1-CHOOSE(DF123,Rollover!$I$15,Rollover!$V$15,Rollover!$AI$15))*CHOOSE(DF123,Rollover!$N$15,Rollover!$AA$15,Rollover!$AN$15)*(1+Assumptions!$C$25)^(INT(MAX(0,DF124)/12)))</f>
        <v>18.368166180120436</v>
      </c>
      <c r="DG125" s="115">
        <f>IF(OR(DG123=0,DG123=4),0,CHOOSE(DG123,Rollover!$I$15,Rollover!$V$15,Rollover!$AI$15)*CHOOSE(DG123,Rollover!$O$15,Rollover!$AB$15,Rollover!$AO$15)*(1+CHOOSE(DG123,Rollover!$P$15,Rollover!$AC$15,Rollover!$AP$15))^(INT(MAX(0,DG124)/12))+(1-CHOOSE(DG123,Rollover!$I$15,Rollover!$V$15,Rollover!$AI$15))*CHOOSE(DG123,Rollover!$N$15,Rollover!$AA$15,Rollover!$AN$15)*(1+Assumptions!$C$25)^(INT(MAX(0,DG124)/12)))</f>
        <v>18.368166180120436</v>
      </c>
      <c r="DH125" s="115">
        <f>IF(OR(DH123=0,DH123=4),0,CHOOSE(DH123,Rollover!$I$15,Rollover!$V$15,Rollover!$AI$15)*CHOOSE(DH123,Rollover!$O$15,Rollover!$AB$15,Rollover!$AO$15)*(1+CHOOSE(DH123,Rollover!$P$15,Rollover!$AC$15,Rollover!$AP$15))^(INT(MAX(0,DH124)/12))+(1-CHOOSE(DH123,Rollover!$I$15,Rollover!$V$15,Rollover!$AI$15))*CHOOSE(DH123,Rollover!$N$15,Rollover!$AA$15,Rollover!$AN$15)*(1+Assumptions!$C$25)^(INT(MAX(0,DH124)/12)))</f>
        <v>18.368166180120436</v>
      </c>
      <c r="DI125" s="115">
        <f>IF(OR(DI123=0,DI123=4),0,CHOOSE(DI123,Rollover!$I$15,Rollover!$V$15,Rollover!$AI$15)*CHOOSE(DI123,Rollover!$O$15,Rollover!$AB$15,Rollover!$AO$15)*(1+CHOOSE(DI123,Rollover!$P$15,Rollover!$AC$15,Rollover!$AP$15))^(INT(MAX(0,DI124)/12))+(1-CHOOSE(DI123,Rollover!$I$15,Rollover!$V$15,Rollover!$AI$15))*CHOOSE(DI123,Rollover!$N$15,Rollover!$AA$15,Rollover!$AN$15)*(1+Assumptions!$C$25)^(INT(MAX(0,DI124)/12)))</f>
        <v>18.368166180120436</v>
      </c>
      <c r="DJ125" s="115">
        <f>IF(OR(DJ123=0,DJ123=4),0,CHOOSE(DJ123,Rollover!$I$15,Rollover!$V$15,Rollover!$AI$15)*CHOOSE(DJ123,Rollover!$O$15,Rollover!$AB$15,Rollover!$AO$15)*(1+CHOOSE(DJ123,Rollover!$P$15,Rollover!$AC$15,Rollover!$AP$15))^(INT(MAX(0,DJ124)/12))+(1-CHOOSE(DJ123,Rollover!$I$15,Rollover!$V$15,Rollover!$AI$15))*CHOOSE(DJ123,Rollover!$N$15,Rollover!$AA$15,Rollover!$AN$15)*(1+Assumptions!$C$25)^(INT(MAX(0,DJ124)/12)))</f>
        <v>18.368166180120436</v>
      </c>
      <c r="DK125" s="115">
        <f>IF(OR(DK123=0,DK123=4),0,CHOOSE(DK123,Rollover!$I$15,Rollover!$V$15,Rollover!$AI$15)*CHOOSE(DK123,Rollover!$O$15,Rollover!$AB$15,Rollover!$AO$15)*(1+CHOOSE(DK123,Rollover!$P$15,Rollover!$AC$15,Rollover!$AP$15))^(INT(MAX(0,DK124)/12))+(1-CHOOSE(DK123,Rollover!$I$15,Rollover!$V$15,Rollover!$AI$15))*CHOOSE(DK123,Rollover!$N$15,Rollover!$AA$15,Rollover!$AN$15)*(1+Assumptions!$C$25)^(INT(MAX(0,DK124)/12)))</f>
        <v>18.368166180120436</v>
      </c>
      <c r="DL125" s="115">
        <f>IF(OR(DL123=0,DL123=4),0,CHOOSE(DL123,Rollover!$I$15,Rollover!$V$15,Rollover!$AI$15)*CHOOSE(DL123,Rollover!$O$15,Rollover!$AB$15,Rollover!$AO$15)*(1+CHOOSE(DL123,Rollover!$P$15,Rollover!$AC$15,Rollover!$AP$15))^(INT(MAX(0,DL124)/12))+(1-CHOOSE(DL123,Rollover!$I$15,Rollover!$V$15,Rollover!$AI$15))*CHOOSE(DL123,Rollover!$N$15,Rollover!$AA$15,Rollover!$AN$15)*(1+Assumptions!$C$25)^(INT(MAX(0,DL124)/12)))</f>
        <v>19.011051996424648</v>
      </c>
      <c r="DM125" s="115">
        <f>IF(OR(DM123=0,DM123=4),0,CHOOSE(DM123,Rollover!$I$15,Rollover!$V$15,Rollover!$AI$15)*CHOOSE(DM123,Rollover!$O$15,Rollover!$AB$15,Rollover!$AO$15)*(1+CHOOSE(DM123,Rollover!$P$15,Rollover!$AC$15,Rollover!$AP$15))^(INT(MAX(0,DM124)/12))+(1-CHOOSE(DM123,Rollover!$I$15,Rollover!$V$15,Rollover!$AI$15))*CHOOSE(DM123,Rollover!$N$15,Rollover!$AA$15,Rollover!$AN$15)*(1+Assumptions!$C$25)^(INT(MAX(0,DM124)/12)))</f>
        <v>19.011051996424648</v>
      </c>
      <c r="DN125" s="115">
        <f>IF(OR(DN123=0,DN123=4),0,CHOOSE(DN123,Rollover!$I$15,Rollover!$V$15,Rollover!$AI$15)*CHOOSE(DN123,Rollover!$O$15,Rollover!$AB$15,Rollover!$AO$15)*(1+CHOOSE(DN123,Rollover!$P$15,Rollover!$AC$15,Rollover!$AP$15))^(INT(MAX(0,DN124)/12))+(1-CHOOSE(DN123,Rollover!$I$15,Rollover!$V$15,Rollover!$AI$15))*CHOOSE(DN123,Rollover!$N$15,Rollover!$AA$15,Rollover!$AN$15)*(1+Assumptions!$C$25)^(INT(MAX(0,DN124)/12)))</f>
        <v>19.011051996424648</v>
      </c>
      <c r="DO125" s="115">
        <f>IF(OR(DO123=0,DO123=4),0,CHOOSE(DO123,Rollover!$I$15,Rollover!$V$15,Rollover!$AI$15)*CHOOSE(DO123,Rollover!$O$15,Rollover!$AB$15,Rollover!$AO$15)*(1+CHOOSE(DO123,Rollover!$P$15,Rollover!$AC$15,Rollover!$AP$15))^(INT(MAX(0,DO124)/12))+(1-CHOOSE(DO123,Rollover!$I$15,Rollover!$V$15,Rollover!$AI$15))*CHOOSE(DO123,Rollover!$N$15,Rollover!$AA$15,Rollover!$AN$15)*(1+Assumptions!$C$25)^(INT(MAX(0,DO124)/12)))</f>
        <v>19.011051996424648</v>
      </c>
      <c r="DP125" s="115">
        <f>IF(OR(DP123=0,DP123=4),0,CHOOSE(DP123,Rollover!$I$15,Rollover!$V$15,Rollover!$AI$15)*CHOOSE(DP123,Rollover!$O$15,Rollover!$AB$15,Rollover!$AO$15)*(1+CHOOSE(DP123,Rollover!$P$15,Rollover!$AC$15,Rollover!$AP$15))^(INT(MAX(0,DP124)/12))+(1-CHOOSE(DP123,Rollover!$I$15,Rollover!$V$15,Rollover!$AI$15))*CHOOSE(DP123,Rollover!$N$15,Rollover!$AA$15,Rollover!$AN$15)*(1+Assumptions!$C$25)^(INT(MAX(0,DP124)/12)))</f>
        <v>19.011051996424648</v>
      </c>
      <c r="DQ125" s="115">
        <f>IF(OR(DQ123=0,DQ123=4),0,CHOOSE(DQ123,Rollover!$I$15,Rollover!$V$15,Rollover!$AI$15)*CHOOSE(DQ123,Rollover!$O$15,Rollover!$AB$15,Rollover!$AO$15)*(1+CHOOSE(DQ123,Rollover!$P$15,Rollover!$AC$15,Rollover!$AP$15))^(INT(MAX(0,DQ124)/12))+(1-CHOOSE(DQ123,Rollover!$I$15,Rollover!$V$15,Rollover!$AI$15))*CHOOSE(DQ123,Rollover!$N$15,Rollover!$AA$15,Rollover!$AN$15)*(1+Assumptions!$C$25)^(INT(MAX(0,DQ124)/12)))</f>
        <v>19.011051996424648</v>
      </c>
      <c r="DR125" s="115">
        <f>IF(OR(DR123=0,DR123=4),0,CHOOSE(DR123,Rollover!$I$15,Rollover!$V$15,Rollover!$AI$15)*CHOOSE(DR123,Rollover!$O$15,Rollover!$AB$15,Rollover!$AO$15)*(1+CHOOSE(DR123,Rollover!$P$15,Rollover!$AC$15,Rollover!$AP$15))^(INT(MAX(0,DR124)/12))+(1-CHOOSE(DR123,Rollover!$I$15,Rollover!$V$15,Rollover!$AI$15))*CHOOSE(DR123,Rollover!$N$15,Rollover!$AA$15,Rollover!$AN$15)*(1+Assumptions!$C$25)^(INT(MAX(0,DR124)/12)))</f>
        <v>19.011051996424648</v>
      </c>
      <c r="DS125" s="115">
        <f>IF(OR(DS123=0,DS123=4),0,CHOOSE(DS123,Rollover!$I$15,Rollover!$V$15,Rollover!$AI$15)*CHOOSE(DS123,Rollover!$O$15,Rollover!$AB$15,Rollover!$AO$15)*(1+CHOOSE(DS123,Rollover!$P$15,Rollover!$AC$15,Rollover!$AP$15))^(INT(MAX(0,DS124)/12))+(1-CHOOSE(DS123,Rollover!$I$15,Rollover!$V$15,Rollover!$AI$15))*CHOOSE(DS123,Rollover!$N$15,Rollover!$AA$15,Rollover!$AN$15)*(1+Assumptions!$C$25)^(INT(MAX(0,DS124)/12)))</f>
        <v>19.011051996424648</v>
      </c>
      <c r="DT125" s="115">
        <f>IF(OR(DT123=0,DT123=4),0,CHOOSE(DT123,Rollover!$I$15,Rollover!$V$15,Rollover!$AI$15)*CHOOSE(DT123,Rollover!$O$15,Rollover!$AB$15,Rollover!$AO$15)*(1+CHOOSE(DT123,Rollover!$P$15,Rollover!$AC$15,Rollover!$AP$15))^(INT(MAX(0,DT124)/12))+(1-CHOOSE(DT123,Rollover!$I$15,Rollover!$V$15,Rollover!$AI$15))*CHOOSE(DT123,Rollover!$N$15,Rollover!$AA$15,Rollover!$AN$15)*(1+Assumptions!$C$25)^(INT(MAX(0,DT124)/12)))</f>
        <v>19.011051996424648</v>
      </c>
      <c r="DU125" s="115">
        <f>IF(OR(DU123=0,DU123=4),0,CHOOSE(DU123,Rollover!$I$15,Rollover!$V$15,Rollover!$AI$15)*CHOOSE(DU123,Rollover!$O$15,Rollover!$AB$15,Rollover!$AO$15)*(1+CHOOSE(DU123,Rollover!$P$15,Rollover!$AC$15,Rollover!$AP$15))^(INT(MAX(0,DU124)/12))+(1-CHOOSE(DU123,Rollover!$I$15,Rollover!$V$15,Rollover!$AI$15))*CHOOSE(DU123,Rollover!$N$15,Rollover!$AA$15,Rollover!$AN$15)*(1+Assumptions!$C$25)^(INT(MAX(0,DU124)/12)))</f>
        <v>19.011051996424648</v>
      </c>
      <c r="DV125" s="115">
        <f>IF(OR(DV123=0,DV123=4),0,CHOOSE(DV123,Rollover!$I$15,Rollover!$V$15,Rollover!$AI$15)*CHOOSE(DV123,Rollover!$O$15,Rollover!$AB$15,Rollover!$AO$15)*(1+CHOOSE(DV123,Rollover!$P$15,Rollover!$AC$15,Rollover!$AP$15))^(INT(MAX(0,DV124)/12))+(1-CHOOSE(DV123,Rollover!$I$15,Rollover!$V$15,Rollover!$AI$15))*CHOOSE(DV123,Rollover!$N$15,Rollover!$AA$15,Rollover!$AN$15)*(1+Assumptions!$C$25)^(INT(MAX(0,DV124)/12)))</f>
        <v>19.011051996424648</v>
      </c>
      <c r="DW125" s="115">
        <f>IF(OR(DW123=0,DW123=4),0,CHOOSE(DW123,Rollover!$I$15,Rollover!$V$15,Rollover!$AI$15)*CHOOSE(DW123,Rollover!$O$15,Rollover!$AB$15,Rollover!$AO$15)*(1+CHOOSE(DW123,Rollover!$P$15,Rollover!$AC$15,Rollover!$AP$15))^(INT(MAX(0,DW124)/12))+(1-CHOOSE(DW123,Rollover!$I$15,Rollover!$V$15,Rollover!$AI$15))*CHOOSE(DW123,Rollover!$N$15,Rollover!$AA$15,Rollover!$AN$15)*(1+Assumptions!$C$25)^(INT(MAX(0,DW124)/12)))</f>
        <v>19.011051996424648</v>
      </c>
      <c r="DX125" s="115">
        <f>IF(OR(DX123=0,DX123=4),0,CHOOSE(DX123,Rollover!$I$15,Rollover!$V$15,Rollover!$AI$15)*CHOOSE(DX123,Rollover!$O$15,Rollover!$AB$15,Rollover!$AO$15)*(1+CHOOSE(DX123,Rollover!$P$15,Rollover!$AC$15,Rollover!$AP$15))^(INT(MAX(0,DX124)/12))+(1-CHOOSE(DX123,Rollover!$I$15,Rollover!$V$15,Rollover!$AI$15))*CHOOSE(DX123,Rollover!$N$15,Rollover!$AA$15,Rollover!$AN$15)*(1+Assumptions!$C$25)^(INT(MAX(0,DX124)/12)))</f>
        <v>19.676438816299513</v>
      </c>
      <c r="DY125" s="115">
        <f>IF(OR(DY123=0,DY123=4),0,CHOOSE(DY123,Rollover!$I$15,Rollover!$V$15,Rollover!$AI$15)*CHOOSE(DY123,Rollover!$O$15,Rollover!$AB$15,Rollover!$AO$15)*(1+CHOOSE(DY123,Rollover!$P$15,Rollover!$AC$15,Rollover!$AP$15))^(INT(MAX(0,DY124)/12))+(1-CHOOSE(DY123,Rollover!$I$15,Rollover!$V$15,Rollover!$AI$15))*CHOOSE(DY123,Rollover!$N$15,Rollover!$AA$15,Rollover!$AN$15)*(1+Assumptions!$C$25)^(INT(MAX(0,DY124)/12)))</f>
        <v>19.676438816299513</v>
      </c>
      <c r="DZ125" s="115">
        <f>IF(OR(DZ123=0,DZ123=4),0,CHOOSE(DZ123,Rollover!$I$15,Rollover!$V$15,Rollover!$AI$15)*CHOOSE(DZ123,Rollover!$O$15,Rollover!$AB$15,Rollover!$AO$15)*(1+CHOOSE(DZ123,Rollover!$P$15,Rollover!$AC$15,Rollover!$AP$15))^(INT(MAX(0,DZ124)/12))+(1-CHOOSE(DZ123,Rollover!$I$15,Rollover!$V$15,Rollover!$AI$15))*CHOOSE(DZ123,Rollover!$N$15,Rollover!$AA$15,Rollover!$AN$15)*(1+Assumptions!$C$25)^(INT(MAX(0,DZ124)/12)))</f>
        <v>19.676438816299513</v>
      </c>
      <c r="EA125" s="115">
        <f>IF(OR(EA123=0,EA123=4),0,CHOOSE(EA123,Rollover!$I$15,Rollover!$V$15,Rollover!$AI$15)*CHOOSE(EA123,Rollover!$O$15,Rollover!$AB$15,Rollover!$AO$15)*(1+CHOOSE(EA123,Rollover!$P$15,Rollover!$AC$15,Rollover!$AP$15))^(INT(MAX(0,EA124)/12))+(1-CHOOSE(EA123,Rollover!$I$15,Rollover!$V$15,Rollover!$AI$15))*CHOOSE(EA123,Rollover!$N$15,Rollover!$AA$15,Rollover!$AN$15)*(1+Assumptions!$C$25)^(INT(MAX(0,EA124)/12)))</f>
        <v>19.676438816299513</v>
      </c>
      <c r="EB125" s="115">
        <f>IF(OR(EB123=0,EB123=4),0,CHOOSE(EB123,Rollover!$I$15,Rollover!$V$15,Rollover!$AI$15)*CHOOSE(EB123,Rollover!$O$15,Rollover!$AB$15,Rollover!$AO$15)*(1+CHOOSE(EB123,Rollover!$P$15,Rollover!$AC$15,Rollover!$AP$15))^(INT(MAX(0,EB124)/12))+(1-CHOOSE(EB123,Rollover!$I$15,Rollover!$V$15,Rollover!$AI$15))*CHOOSE(EB123,Rollover!$N$15,Rollover!$AA$15,Rollover!$AN$15)*(1+Assumptions!$C$25)^(INT(MAX(0,EB124)/12)))</f>
        <v>19.676438816299513</v>
      </c>
      <c r="EC125" s="115">
        <f>IF(OR(EC123=0,EC123=4),0,CHOOSE(EC123,Rollover!$I$15,Rollover!$V$15,Rollover!$AI$15)*CHOOSE(EC123,Rollover!$O$15,Rollover!$AB$15,Rollover!$AO$15)*(1+CHOOSE(EC123,Rollover!$P$15,Rollover!$AC$15,Rollover!$AP$15))^(INT(MAX(0,EC124)/12))+(1-CHOOSE(EC123,Rollover!$I$15,Rollover!$V$15,Rollover!$AI$15))*CHOOSE(EC123,Rollover!$N$15,Rollover!$AA$15,Rollover!$AN$15)*(1+Assumptions!$C$25)^(INT(MAX(0,EC124)/12)))</f>
        <v>19.676438816299513</v>
      </c>
      <c r="ED125" s="115">
        <f>IF(OR(ED123=0,ED123=4),0,CHOOSE(ED123,Rollover!$I$15,Rollover!$V$15,Rollover!$AI$15)*CHOOSE(ED123,Rollover!$O$15,Rollover!$AB$15,Rollover!$AO$15)*(1+CHOOSE(ED123,Rollover!$P$15,Rollover!$AC$15,Rollover!$AP$15))^(INT(MAX(0,ED124)/12))+(1-CHOOSE(ED123,Rollover!$I$15,Rollover!$V$15,Rollover!$AI$15))*CHOOSE(ED123,Rollover!$N$15,Rollover!$AA$15,Rollover!$AN$15)*(1+Assumptions!$C$25)^(INT(MAX(0,ED124)/12)))</f>
        <v>19.676438816299513</v>
      </c>
      <c r="EE125" s="115">
        <f>IF(OR(EE123=0,EE123=4),0,CHOOSE(EE123,Rollover!$I$15,Rollover!$V$15,Rollover!$AI$15)*CHOOSE(EE123,Rollover!$O$15,Rollover!$AB$15,Rollover!$AO$15)*(1+CHOOSE(EE123,Rollover!$P$15,Rollover!$AC$15,Rollover!$AP$15))^(INT(MAX(0,EE124)/12))+(1-CHOOSE(EE123,Rollover!$I$15,Rollover!$V$15,Rollover!$AI$15))*CHOOSE(EE123,Rollover!$N$15,Rollover!$AA$15,Rollover!$AN$15)*(1+Assumptions!$C$25)^(INT(MAX(0,EE124)/12)))</f>
        <v>19.676438816299513</v>
      </c>
      <c r="EF125" s="115">
        <f>IF(OR(EF123=0,EF123=4),0,CHOOSE(EF123,Rollover!$I$15,Rollover!$V$15,Rollover!$AI$15)*CHOOSE(EF123,Rollover!$O$15,Rollover!$AB$15,Rollover!$AO$15)*(1+CHOOSE(EF123,Rollover!$P$15,Rollover!$AC$15,Rollover!$AP$15))^(INT(MAX(0,EF124)/12))+(1-CHOOSE(EF123,Rollover!$I$15,Rollover!$V$15,Rollover!$AI$15))*CHOOSE(EF123,Rollover!$N$15,Rollover!$AA$15,Rollover!$AN$15)*(1+Assumptions!$C$25)^(INT(MAX(0,EF124)/12)))</f>
        <v>19.676438816299513</v>
      </c>
      <c r="EG125" s="115">
        <f>IF(OR(EG123=0,EG123=4),0,CHOOSE(EG123,Rollover!$I$15,Rollover!$V$15,Rollover!$AI$15)*CHOOSE(EG123,Rollover!$O$15,Rollover!$AB$15,Rollover!$AO$15)*(1+CHOOSE(EG123,Rollover!$P$15,Rollover!$AC$15,Rollover!$AP$15))^(INT(MAX(0,EG124)/12))+(1-CHOOSE(EG123,Rollover!$I$15,Rollover!$V$15,Rollover!$AI$15))*CHOOSE(EG123,Rollover!$N$15,Rollover!$AA$15,Rollover!$AN$15)*(1+Assumptions!$C$25)^(INT(MAX(0,EG124)/12)))</f>
        <v>19.676438816299513</v>
      </c>
      <c r="EH125" s="115">
        <f>IF(OR(EH123=0,EH123=4),0,CHOOSE(EH123,Rollover!$I$15,Rollover!$V$15,Rollover!$AI$15)*CHOOSE(EH123,Rollover!$O$15,Rollover!$AB$15,Rollover!$AO$15)*(1+CHOOSE(EH123,Rollover!$P$15,Rollover!$AC$15,Rollover!$AP$15))^(INT(MAX(0,EH124)/12))+(1-CHOOSE(EH123,Rollover!$I$15,Rollover!$V$15,Rollover!$AI$15))*CHOOSE(EH123,Rollover!$N$15,Rollover!$AA$15,Rollover!$AN$15)*(1+Assumptions!$C$25)^(INT(MAX(0,EH124)/12)))</f>
        <v>19.676438816299513</v>
      </c>
      <c r="EI125" s="115">
        <f>IF(OR(EI123=0,EI123=4),0,CHOOSE(EI123,Rollover!$I$15,Rollover!$V$15,Rollover!$AI$15)*CHOOSE(EI123,Rollover!$O$15,Rollover!$AB$15,Rollover!$AO$15)*(1+CHOOSE(EI123,Rollover!$P$15,Rollover!$AC$15,Rollover!$AP$15))^(INT(MAX(0,EI124)/12))+(1-CHOOSE(EI123,Rollover!$I$15,Rollover!$V$15,Rollover!$AI$15))*CHOOSE(EI123,Rollover!$N$15,Rollover!$AA$15,Rollover!$AN$15)*(1+Assumptions!$C$25)^(INT(MAX(0,EI124)/12)))</f>
        <v>19.676438816299513</v>
      </c>
    </row>
    <row r="126">
      <c r="B126" t="s" s="23">
        <v>393</v>
      </c>
      <c r="C126" t="s" s="118">
        <v>23</v>
      </c>
      <c r="D126" t="s" s="118">
        <v>430</v>
      </c>
      <c r="H126" s="95">
        <f>IF(H123=0,'Rent Roll'!$G$15*SUMIFS('Rent Schedules'!$I$6:$I$122,'Rent Schedules'!$B$6:$B$122,$C126,'Rent Schedules'!$D$6:$D$122,"In effect",'Rent Schedules'!$E$6:$E$122,"&lt;="&amp;H$6,'Rent Schedules'!$F$6:$F$122,"&gt;="&amp;H$6),0)</f>
        <v>11001.67</v>
      </c>
      <c r="I126" s="95">
        <f>IF(I123=0,'Rent Roll'!$G$15*SUMIFS('Rent Schedules'!$I$6:$I$122,'Rent Schedules'!$B$6:$B$122,$C126,'Rent Schedules'!$D$6:$D$122,"In effect",'Rent Schedules'!$E$6:$E$122,"&lt;="&amp;I$6,'Rent Schedules'!$F$6:$F$122,"&gt;="&amp;I$6),0)</f>
        <v>11001.67</v>
      </c>
      <c r="J126" s="95">
        <f>IF(J123=0,'Rent Roll'!$G$15*SUMIFS('Rent Schedules'!$I$6:$I$122,'Rent Schedules'!$B$6:$B$122,$C126,'Rent Schedules'!$D$6:$D$122,"In effect",'Rent Schedules'!$E$6:$E$122,"&lt;="&amp;J$6,'Rent Schedules'!$F$6:$F$122,"&gt;="&amp;J$6),0)</f>
        <v>11001.67</v>
      </c>
      <c r="K126" s="95">
        <f>IF(K123=0,'Rent Roll'!$G$15*SUMIFS('Rent Schedules'!$I$6:$I$122,'Rent Schedules'!$B$6:$B$122,$C126,'Rent Schedules'!$D$6:$D$122,"In effect",'Rent Schedules'!$E$6:$E$122,"&lt;="&amp;K$6,'Rent Schedules'!$F$6:$F$122,"&gt;="&amp;K$6),0)</f>
        <v>11001.67</v>
      </c>
      <c r="L126" s="95">
        <f>IF(L123=0,'Rent Roll'!$G$15*SUMIFS('Rent Schedules'!$I$6:$I$122,'Rent Schedules'!$B$6:$B$122,$C126,'Rent Schedules'!$D$6:$D$122,"In effect",'Rent Schedules'!$E$6:$E$122,"&lt;="&amp;L$6,'Rent Schedules'!$F$6:$F$122,"&gt;="&amp;L$6),0)</f>
        <v>11001.67</v>
      </c>
      <c r="M126" s="95">
        <f>IF(M123=0,'Rent Roll'!$G$15*SUMIFS('Rent Schedules'!$I$6:$I$122,'Rent Schedules'!$B$6:$B$122,$C126,'Rent Schedules'!$D$6:$D$122,"In effect",'Rent Schedules'!$E$6:$E$122,"&lt;="&amp;M$6,'Rent Schedules'!$F$6:$F$122,"&gt;="&amp;M$6),0)</f>
        <v>11001.67</v>
      </c>
      <c r="N126" s="95">
        <f>IF(N123=0,'Rent Roll'!$G$15*SUMIFS('Rent Schedules'!$I$6:$I$122,'Rent Schedules'!$B$6:$B$122,$C126,'Rent Schedules'!$D$6:$D$122,"In effect",'Rent Schedules'!$E$6:$E$122,"&lt;="&amp;N$6,'Rent Schedules'!$F$6:$F$122,"&gt;="&amp;N$6),0)</f>
        <v>11001.67</v>
      </c>
      <c r="O126" s="95">
        <f>IF(O123=0,'Rent Roll'!$G$15*SUMIFS('Rent Schedules'!$I$6:$I$122,'Rent Schedules'!$B$6:$B$122,$C126,'Rent Schedules'!$D$6:$D$122,"In effect",'Rent Schedules'!$E$6:$E$122,"&lt;="&amp;O$6,'Rent Schedules'!$F$6:$F$122,"&gt;="&amp;O$6),0)</f>
        <v>11001.67</v>
      </c>
      <c r="P126" s="95">
        <f>IF(P123=0,'Rent Roll'!$G$15*SUMIFS('Rent Schedules'!$I$6:$I$122,'Rent Schedules'!$B$6:$B$122,$C126,'Rent Schedules'!$D$6:$D$122,"In effect",'Rent Schedules'!$E$6:$E$122,"&lt;="&amp;P$6,'Rent Schedules'!$F$6:$F$122,"&gt;="&amp;P$6),0)</f>
        <v>11392.67</v>
      </c>
      <c r="Q126" s="95">
        <f>IF(Q123=0,'Rent Roll'!$G$15*SUMIFS('Rent Schedules'!$I$6:$I$122,'Rent Schedules'!$B$6:$B$122,$C126,'Rent Schedules'!$D$6:$D$122,"In effect",'Rent Schedules'!$E$6:$E$122,"&lt;="&amp;Q$6,'Rent Schedules'!$F$6:$F$122,"&gt;="&amp;Q$6),0)</f>
        <v>11392.67</v>
      </c>
      <c r="R126" s="95">
        <f>IF(R123=0,'Rent Roll'!$G$15*SUMIFS('Rent Schedules'!$I$6:$I$122,'Rent Schedules'!$B$6:$B$122,$C126,'Rent Schedules'!$D$6:$D$122,"In effect",'Rent Schedules'!$E$6:$E$122,"&lt;="&amp;R$6,'Rent Schedules'!$F$6:$F$122,"&gt;="&amp;R$6),0)</f>
        <v>11392.67</v>
      </c>
      <c r="S126" s="95">
        <f>IF(S123=0,'Rent Roll'!$G$15*SUMIFS('Rent Schedules'!$I$6:$I$122,'Rent Schedules'!$B$6:$B$122,$C126,'Rent Schedules'!$D$6:$D$122,"In effect",'Rent Schedules'!$E$6:$E$122,"&lt;="&amp;S$6,'Rent Schedules'!$F$6:$F$122,"&gt;="&amp;S$6),0)</f>
        <v>11392.67</v>
      </c>
      <c r="T126" s="95">
        <f>IF(T123=0,'Rent Roll'!$G$15*SUMIFS('Rent Schedules'!$I$6:$I$122,'Rent Schedules'!$B$6:$B$122,$C126,'Rent Schedules'!$D$6:$D$122,"In effect",'Rent Schedules'!$E$6:$E$122,"&lt;="&amp;T$6,'Rent Schedules'!$F$6:$F$122,"&gt;="&amp;T$6),0)</f>
        <v>11392.67</v>
      </c>
      <c r="U126" s="95">
        <f>IF(U123=0,'Rent Roll'!$G$15*SUMIFS('Rent Schedules'!$I$6:$I$122,'Rent Schedules'!$B$6:$B$122,$C126,'Rent Schedules'!$D$6:$D$122,"In effect",'Rent Schedules'!$E$6:$E$122,"&lt;="&amp;U$6,'Rent Schedules'!$F$6:$F$122,"&gt;="&amp;U$6),0)</f>
        <v>11392.67</v>
      </c>
      <c r="V126" s="95">
        <f>IF(V123=0,'Rent Roll'!$G$15*SUMIFS('Rent Schedules'!$I$6:$I$122,'Rent Schedules'!$B$6:$B$122,$C126,'Rent Schedules'!$D$6:$D$122,"In effect",'Rent Schedules'!$E$6:$E$122,"&lt;="&amp;V$6,'Rent Schedules'!$F$6:$F$122,"&gt;="&amp;V$6),0)</f>
        <v>11392.67</v>
      </c>
      <c r="W126" s="95">
        <f>IF(W123=0,'Rent Roll'!$G$15*SUMIFS('Rent Schedules'!$I$6:$I$122,'Rent Schedules'!$B$6:$B$122,$C126,'Rent Schedules'!$D$6:$D$122,"In effect",'Rent Schedules'!$E$6:$E$122,"&lt;="&amp;W$6,'Rent Schedules'!$F$6:$F$122,"&gt;="&amp;W$6),0)</f>
        <v>11392.67</v>
      </c>
      <c r="X126" s="95">
        <f>IF(X123=0,'Rent Roll'!$G$15*SUMIFS('Rent Schedules'!$I$6:$I$122,'Rent Schedules'!$B$6:$B$122,$C126,'Rent Schedules'!$D$6:$D$122,"In effect",'Rent Schedules'!$E$6:$E$122,"&lt;="&amp;X$6,'Rent Schedules'!$F$6:$F$122,"&gt;="&amp;X$6),0)</f>
        <v>11392.67</v>
      </c>
      <c r="Y126" s="95">
        <f>IF(Y123=0,'Rent Roll'!$G$15*SUMIFS('Rent Schedules'!$I$6:$I$122,'Rent Schedules'!$B$6:$B$122,$C126,'Rent Schedules'!$D$6:$D$122,"In effect",'Rent Schedules'!$E$6:$E$122,"&lt;="&amp;Y$6,'Rent Schedules'!$F$6:$F$122,"&gt;="&amp;Y$6),0)</f>
        <v>11392.67</v>
      </c>
      <c r="Z126" s="95">
        <f>IF(Z123=0,'Rent Roll'!$G$15*SUMIFS('Rent Schedules'!$I$6:$I$122,'Rent Schedules'!$B$6:$B$122,$C126,'Rent Schedules'!$D$6:$D$122,"In effect",'Rent Schedules'!$E$6:$E$122,"&lt;="&amp;Z$6,'Rent Schedules'!$F$6:$F$122,"&gt;="&amp;Z$6),0)</f>
        <v>11392.67</v>
      </c>
      <c r="AA126" s="95">
        <f>IF(AA123=0,'Rent Roll'!$G$15*SUMIFS('Rent Schedules'!$I$6:$I$122,'Rent Schedules'!$B$6:$B$122,$C126,'Rent Schedules'!$D$6:$D$122,"In effect",'Rent Schedules'!$E$6:$E$122,"&lt;="&amp;AA$6,'Rent Schedules'!$F$6:$F$122,"&gt;="&amp;AA$6),0)</f>
        <v>11392.67</v>
      </c>
      <c r="AB126" s="95">
        <f>IF(AB123=0,'Rent Roll'!$G$15*SUMIFS('Rent Schedules'!$I$6:$I$122,'Rent Schedules'!$B$6:$B$122,$C126,'Rent Schedules'!$D$6:$D$122,"In effect",'Rent Schedules'!$E$6:$E$122,"&lt;="&amp;AB$6,'Rent Schedules'!$F$6:$F$122,"&gt;="&amp;AB$6),0)</f>
        <v>11791.33</v>
      </c>
      <c r="AC126" s="95">
        <f>IF(AC123=0,'Rent Roll'!$G$15*SUMIFS('Rent Schedules'!$I$6:$I$122,'Rent Schedules'!$B$6:$B$122,$C126,'Rent Schedules'!$D$6:$D$122,"In effect",'Rent Schedules'!$E$6:$E$122,"&lt;="&amp;AC$6,'Rent Schedules'!$F$6:$F$122,"&gt;="&amp;AC$6),0)</f>
        <v>11791.33</v>
      </c>
      <c r="AD126" s="95">
        <f>IF(AD123=0,'Rent Roll'!$G$15*SUMIFS('Rent Schedules'!$I$6:$I$122,'Rent Schedules'!$B$6:$B$122,$C126,'Rent Schedules'!$D$6:$D$122,"In effect",'Rent Schedules'!$E$6:$E$122,"&lt;="&amp;AD$6,'Rent Schedules'!$F$6:$F$122,"&gt;="&amp;AD$6),0)</f>
        <v>11791.33</v>
      </c>
      <c r="AE126" s="95">
        <f>IF(AE123=0,'Rent Roll'!$G$15*SUMIFS('Rent Schedules'!$I$6:$I$122,'Rent Schedules'!$B$6:$B$122,$C126,'Rent Schedules'!$D$6:$D$122,"In effect",'Rent Schedules'!$E$6:$E$122,"&lt;="&amp;AE$6,'Rent Schedules'!$F$6:$F$122,"&gt;="&amp;AE$6),0)</f>
        <v>11791.33</v>
      </c>
      <c r="AF126" s="95">
        <f>IF(AF123=0,'Rent Roll'!$G$15*SUMIFS('Rent Schedules'!$I$6:$I$122,'Rent Schedules'!$B$6:$B$122,$C126,'Rent Schedules'!$D$6:$D$122,"In effect",'Rent Schedules'!$E$6:$E$122,"&lt;="&amp;AF$6,'Rent Schedules'!$F$6:$F$122,"&gt;="&amp;AF$6),0)</f>
        <v>11791.33</v>
      </c>
      <c r="AG126" s="95">
        <f>IF(AG123=0,'Rent Roll'!$G$15*SUMIFS('Rent Schedules'!$I$6:$I$122,'Rent Schedules'!$B$6:$B$122,$C126,'Rent Schedules'!$D$6:$D$122,"In effect",'Rent Schedules'!$E$6:$E$122,"&lt;="&amp;AG$6,'Rent Schedules'!$F$6:$F$122,"&gt;="&amp;AG$6),0)</f>
        <v>11791.33</v>
      </c>
      <c r="AH126" s="95">
        <f>IF(AH123=0,'Rent Roll'!$G$15*SUMIFS('Rent Schedules'!$I$6:$I$122,'Rent Schedules'!$B$6:$B$122,$C126,'Rent Schedules'!$D$6:$D$122,"In effect",'Rent Schedules'!$E$6:$E$122,"&lt;="&amp;AH$6,'Rent Schedules'!$F$6:$F$122,"&gt;="&amp;AH$6),0)</f>
        <v>11791.33</v>
      </c>
      <c r="AI126" s="95">
        <f>IF(AI123=0,'Rent Roll'!$G$15*SUMIFS('Rent Schedules'!$I$6:$I$122,'Rent Schedules'!$B$6:$B$122,$C126,'Rent Schedules'!$D$6:$D$122,"In effect",'Rent Schedules'!$E$6:$E$122,"&lt;="&amp;AI$6,'Rent Schedules'!$F$6:$F$122,"&gt;="&amp;AI$6),0)</f>
        <v>11791.33</v>
      </c>
      <c r="AJ126" s="95">
        <f>IF(AJ123=0,'Rent Roll'!$G$15*SUMIFS('Rent Schedules'!$I$6:$I$122,'Rent Schedules'!$B$6:$B$122,$C126,'Rent Schedules'!$D$6:$D$122,"In effect",'Rent Schedules'!$E$6:$E$122,"&lt;="&amp;AJ$6,'Rent Schedules'!$F$6:$F$122,"&gt;="&amp;AJ$6),0)</f>
        <v>11791.33</v>
      </c>
      <c r="AK126" s="95">
        <f>IF(AK123=0,'Rent Roll'!$G$15*SUMIFS('Rent Schedules'!$I$6:$I$122,'Rent Schedules'!$B$6:$B$122,$C126,'Rent Schedules'!$D$6:$D$122,"In effect",'Rent Schedules'!$E$6:$E$122,"&lt;="&amp;AK$6,'Rent Schedules'!$F$6:$F$122,"&gt;="&amp;AK$6),0)</f>
        <v>11791.33</v>
      </c>
      <c r="AL126" s="95">
        <f>IF(AL123=0,'Rent Roll'!$G$15*SUMIFS('Rent Schedules'!$I$6:$I$122,'Rent Schedules'!$B$6:$B$122,$C126,'Rent Schedules'!$D$6:$D$122,"In effect",'Rent Schedules'!$E$6:$E$122,"&lt;="&amp;AL$6,'Rent Schedules'!$F$6:$F$122,"&gt;="&amp;AL$6),0)</f>
        <v>11791.33</v>
      </c>
      <c r="AM126" s="95">
        <f>IF(AM123=0,'Rent Roll'!$G$15*SUMIFS('Rent Schedules'!$I$6:$I$122,'Rent Schedules'!$B$6:$B$122,$C126,'Rent Schedules'!$D$6:$D$122,"In effect",'Rent Schedules'!$E$6:$E$122,"&lt;="&amp;AM$6,'Rent Schedules'!$F$6:$F$122,"&gt;="&amp;AM$6),0)</f>
        <v>11791.33</v>
      </c>
      <c r="AN126" s="95">
        <f>IF(AN123=0,'Rent Roll'!$G$15*SUMIFS('Rent Schedules'!$I$6:$I$122,'Rent Schedules'!$B$6:$B$122,$C126,'Rent Schedules'!$D$6:$D$122,"In effect",'Rent Schedules'!$E$6:$E$122,"&lt;="&amp;AN$6,'Rent Schedules'!$F$6:$F$122,"&gt;="&amp;AN$6),0)</f>
        <v>0</v>
      </c>
      <c r="AO126" s="95">
        <f>IF(AO123=0,'Rent Roll'!$G$15*SUMIFS('Rent Schedules'!$I$6:$I$122,'Rent Schedules'!$B$6:$B$122,$C126,'Rent Schedules'!$D$6:$D$122,"In effect",'Rent Schedules'!$E$6:$E$122,"&lt;="&amp;AO$6,'Rent Schedules'!$F$6:$F$122,"&gt;="&amp;AO$6),0)</f>
        <v>0</v>
      </c>
      <c r="AP126" s="95">
        <f>IF(AP123=0,'Rent Roll'!$G$15*SUMIFS('Rent Schedules'!$I$6:$I$122,'Rent Schedules'!$B$6:$B$122,$C126,'Rent Schedules'!$D$6:$D$122,"In effect",'Rent Schedules'!$E$6:$E$122,"&lt;="&amp;AP$6,'Rent Schedules'!$F$6:$F$122,"&gt;="&amp;AP$6),0)</f>
        <v>0</v>
      </c>
      <c r="AQ126" s="95">
        <f>IF(AQ123=0,'Rent Roll'!$G$15*SUMIFS('Rent Schedules'!$I$6:$I$122,'Rent Schedules'!$B$6:$B$122,$C126,'Rent Schedules'!$D$6:$D$122,"In effect",'Rent Schedules'!$E$6:$E$122,"&lt;="&amp;AQ$6,'Rent Schedules'!$F$6:$F$122,"&gt;="&amp;AQ$6),0)</f>
        <v>0</v>
      </c>
      <c r="AR126" s="95">
        <f>IF(AR123=0,'Rent Roll'!$G$15*SUMIFS('Rent Schedules'!$I$6:$I$122,'Rent Schedules'!$B$6:$B$122,$C126,'Rent Schedules'!$D$6:$D$122,"In effect",'Rent Schedules'!$E$6:$E$122,"&lt;="&amp;AR$6,'Rent Schedules'!$F$6:$F$122,"&gt;="&amp;AR$6),0)</f>
        <v>0</v>
      </c>
      <c r="AS126" s="95">
        <f>IF(AS123=0,'Rent Roll'!$G$15*SUMIFS('Rent Schedules'!$I$6:$I$122,'Rent Schedules'!$B$6:$B$122,$C126,'Rent Schedules'!$D$6:$D$122,"In effect",'Rent Schedules'!$E$6:$E$122,"&lt;="&amp;AS$6,'Rent Schedules'!$F$6:$F$122,"&gt;="&amp;AS$6),0)</f>
        <v>0</v>
      </c>
      <c r="AT126" s="95">
        <f>IF(AT123=0,'Rent Roll'!$G$15*SUMIFS('Rent Schedules'!$I$6:$I$122,'Rent Schedules'!$B$6:$B$122,$C126,'Rent Schedules'!$D$6:$D$122,"In effect",'Rent Schedules'!$E$6:$E$122,"&lt;="&amp;AT$6,'Rent Schedules'!$F$6:$F$122,"&gt;="&amp;AT$6),0)</f>
        <v>0</v>
      </c>
      <c r="AU126" s="95">
        <f>IF(AU123=0,'Rent Roll'!$G$15*SUMIFS('Rent Schedules'!$I$6:$I$122,'Rent Schedules'!$B$6:$B$122,$C126,'Rent Schedules'!$D$6:$D$122,"In effect",'Rent Schedules'!$E$6:$E$122,"&lt;="&amp;AU$6,'Rent Schedules'!$F$6:$F$122,"&gt;="&amp;AU$6),0)</f>
        <v>0</v>
      </c>
      <c r="AV126" s="95">
        <f>IF(AV123=0,'Rent Roll'!$G$15*SUMIFS('Rent Schedules'!$I$6:$I$122,'Rent Schedules'!$B$6:$B$122,$C126,'Rent Schedules'!$D$6:$D$122,"In effect",'Rent Schedules'!$E$6:$E$122,"&lt;="&amp;AV$6,'Rent Schedules'!$F$6:$F$122,"&gt;="&amp;AV$6),0)</f>
        <v>0</v>
      </c>
      <c r="AW126" s="95">
        <f>IF(AW123=0,'Rent Roll'!$G$15*SUMIFS('Rent Schedules'!$I$6:$I$122,'Rent Schedules'!$B$6:$B$122,$C126,'Rent Schedules'!$D$6:$D$122,"In effect",'Rent Schedules'!$E$6:$E$122,"&lt;="&amp;AW$6,'Rent Schedules'!$F$6:$F$122,"&gt;="&amp;AW$6),0)</f>
        <v>0</v>
      </c>
      <c r="AX126" s="95">
        <f>IF(AX123=0,'Rent Roll'!$G$15*SUMIFS('Rent Schedules'!$I$6:$I$122,'Rent Schedules'!$B$6:$B$122,$C126,'Rent Schedules'!$D$6:$D$122,"In effect",'Rent Schedules'!$E$6:$E$122,"&lt;="&amp;AX$6,'Rent Schedules'!$F$6:$F$122,"&gt;="&amp;AX$6),0)</f>
        <v>0</v>
      </c>
      <c r="AY126" s="95">
        <f>IF(AY123=0,'Rent Roll'!$G$15*SUMIFS('Rent Schedules'!$I$6:$I$122,'Rent Schedules'!$B$6:$B$122,$C126,'Rent Schedules'!$D$6:$D$122,"In effect",'Rent Schedules'!$E$6:$E$122,"&lt;="&amp;AY$6,'Rent Schedules'!$F$6:$F$122,"&gt;="&amp;AY$6),0)</f>
        <v>0</v>
      </c>
      <c r="AZ126" s="95">
        <f>IF(AZ123=0,'Rent Roll'!$G$15*SUMIFS('Rent Schedules'!$I$6:$I$122,'Rent Schedules'!$B$6:$B$122,$C126,'Rent Schedules'!$D$6:$D$122,"In effect",'Rent Schedules'!$E$6:$E$122,"&lt;="&amp;AZ$6,'Rent Schedules'!$F$6:$F$122,"&gt;="&amp;AZ$6),0)</f>
        <v>0</v>
      </c>
      <c r="BA126" s="95">
        <f>IF(BA123=0,'Rent Roll'!$G$15*SUMIFS('Rent Schedules'!$I$6:$I$122,'Rent Schedules'!$B$6:$B$122,$C126,'Rent Schedules'!$D$6:$D$122,"In effect",'Rent Schedules'!$E$6:$E$122,"&lt;="&amp;BA$6,'Rent Schedules'!$F$6:$F$122,"&gt;="&amp;BA$6),0)</f>
        <v>0</v>
      </c>
      <c r="BB126" s="95">
        <f>IF(BB123=0,'Rent Roll'!$G$15*SUMIFS('Rent Schedules'!$I$6:$I$122,'Rent Schedules'!$B$6:$B$122,$C126,'Rent Schedules'!$D$6:$D$122,"In effect",'Rent Schedules'!$E$6:$E$122,"&lt;="&amp;BB$6,'Rent Schedules'!$F$6:$F$122,"&gt;="&amp;BB$6),0)</f>
        <v>0</v>
      </c>
      <c r="BC126" s="95">
        <f>IF(BC123=0,'Rent Roll'!$G$15*SUMIFS('Rent Schedules'!$I$6:$I$122,'Rent Schedules'!$B$6:$B$122,$C126,'Rent Schedules'!$D$6:$D$122,"In effect",'Rent Schedules'!$E$6:$E$122,"&lt;="&amp;BC$6,'Rent Schedules'!$F$6:$F$122,"&gt;="&amp;BC$6),0)</f>
        <v>0</v>
      </c>
      <c r="BD126" s="95">
        <f>IF(BD123=0,'Rent Roll'!$G$15*SUMIFS('Rent Schedules'!$I$6:$I$122,'Rent Schedules'!$B$6:$B$122,$C126,'Rent Schedules'!$D$6:$D$122,"In effect",'Rent Schedules'!$E$6:$E$122,"&lt;="&amp;BD$6,'Rent Schedules'!$F$6:$F$122,"&gt;="&amp;BD$6),0)</f>
        <v>0</v>
      </c>
      <c r="BE126" s="95">
        <f>IF(BE123=0,'Rent Roll'!$G$15*SUMIFS('Rent Schedules'!$I$6:$I$122,'Rent Schedules'!$B$6:$B$122,$C126,'Rent Schedules'!$D$6:$D$122,"In effect",'Rent Schedules'!$E$6:$E$122,"&lt;="&amp;BE$6,'Rent Schedules'!$F$6:$F$122,"&gt;="&amp;BE$6),0)</f>
        <v>0</v>
      </c>
      <c r="BF126" s="95">
        <f>IF(BF123=0,'Rent Roll'!$G$15*SUMIFS('Rent Schedules'!$I$6:$I$122,'Rent Schedules'!$B$6:$B$122,$C126,'Rent Schedules'!$D$6:$D$122,"In effect",'Rent Schedules'!$E$6:$E$122,"&lt;="&amp;BF$6,'Rent Schedules'!$F$6:$F$122,"&gt;="&amp;BF$6),0)</f>
        <v>0</v>
      </c>
      <c r="BG126" s="95">
        <f>IF(BG123=0,'Rent Roll'!$G$15*SUMIFS('Rent Schedules'!$I$6:$I$122,'Rent Schedules'!$B$6:$B$122,$C126,'Rent Schedules'!$D$6:$D$122,"In effect",'Rent Schedules'!$E$6:$E$122,"&lt;="&amp;BG$6,'Rent Schedules'!$F$6:$F$122,"&gt;="&amp;BG$6),0)</f>
        <v>0</v>
      </c>
      <c r="BH126" s="95">
        <f>IF(BH123=0,'Rent Roll'!$G$15*SUMIFS('Rent Schedules'!$I$6:$I$122,'Rent Schedules'!$B$6:$B$122,$C126,'Rent Schedules'!$D$6:$D$122,"In effect",'Rent Schedules'!$E$6:$E$122,"&lt;="&amp;BH$6,'Rent Schedules'!$F$6:$F$122,"&gt;="&amp;BH$6),0)</f>
        <v>0</v>
      </c>
      <c r="BI126" s="95">
        <f>IF(BI123=0,'Rent Roll'!$G$15*SUMIFS('Rent Schedules'!$I$6:$I$122,'Rent Schedules'!$B$6:$B$122,$C126,'Rent Schedules'!$D$6:$D$122,"In effect",'Rent Schedules'!$E$6:$E$122,"&lt;="&amp;BI$6,'Rent Schedules'!$F$6:$F$122,"&gt;="&amp;BI$6),0)</f>
        <v>0</v>
      </c>
      <c r="BJ126" s="95">
        <f>IF(BJ123=0,'Rent Roll'!$G$15*SUMIFS('Rent Schedules'!$I$6:$I$122,'Rent Schedules'!$B$6:$B$122,$C126,'Rent Schedules'!$D$6:$D$122,"In effect",'Rent Schedules'!$E$6:$E$122,"&lt;="&amp;BJ$6,'Rent Schedules'!$F$6:$F$122,"&gt;="&amp;BJ$6),0)</f>
        <v>0</v>
      </c>
      <c r="BK126" s="95">
        <f>IF(BK123=0,'Rent Roll'!$G$15*SUMIFS('Rent Schedules'!$I$6:$I$122,'Rent Schedules'!$B$6:$B$122,$C126,'Rent Schedules'!$D$6:$D$122,"In effect",'Rent Schedules'!$E$6:$E$122,"&lt;="&amp;BK$6,'Rent Schedules'!$F$6:$F$122,"&gt;="&amp;BK$6),0)</f>
        <v>0</v>
      </c>
      <c r="BL126" s="95">
        <f>IF(BL123=0,'Rent Roll'!$G$15*SUMIFS('Rent Schedules'!$I$6:$I$122,'Rent Schedules'!$B$6:$B$122,$C126,'Rent Schedules'!$D$6:$D$122,"In effect",'Rent Schedules'!$E$6:$E$122,"&lt;="&amp;BL$6,'Rent Schedules'!$F$6:$F$122,"&gt;="&amp;BL$6),0)</f>
        <v>0</v>
      </c>
      <c r="BM126" s="95">
        <f>IF(BM123=0,'Rent Roll'!$G$15*SUMIFS('Rent Schedules'!$I$6:$I$122,'Rent Schedules'!$B$6:$B$122,$C126,'Rent Schedules'!$D$6:$D$122,"In effect",'Rent Schedules'!$E$6:$E$122,"&lt;="&amp;BM$6,'Rent Schedules'!$F$6:$F$122,"&gt;="&amp;BM$6),0)</f>
        <v>0</v>
      </c>
      <c r="BN126" s="95">
        <f>IF(BN123=0,'Rent Roll'!$G$15*SUMIFS('Rent Schedules'!$I$6:$I$122,'Rent Schedules'!$B$6:$B$122,$C126,'Rent Schedules'!$D$6:$D$122,"In effect",'Rent Schedules'!$E$6:$E$122,"&lt;="&amp;BN$6,'Rent Schedules'!$F$6:$F$122,"&gt;="&amp;BN$6),0)</f>
        <v>0</v>
      </c>
      <c r="BO126" s="95">
        <f>IF(BO123=0,'Rent Roll'!$G$15*SUMIFS('Rent Schedules'!$I$6:$I$122,'Rent Schedules'!$B$6:$B$122,$C126,'Rent Schedules'!$D$6:$D$122,"In effect",'Rent Schedules'!$E$6:$E$122,"&lt;="&amp;BO$6,'Rent Schedules'!$F$6:$F$122,"&gt;="&amp;BO$6),0)</f>
        <v>0</v>
      </c>
      <c r="BP126" s="95">
        <f>IF(BP123=0,'Rent Roll'!$G$15*SUMIFS('Rent Schedules'!$I$6:$I$122,'Rent Schedules'!$B$6:$B$122,$C126,'Rent Schedules'!$D$6:$D$122,"In effect",'Rent Schedules'!$E$6:$E$122,"&lt;="&amp;BP$6,'Rent Schedules'!$F$6:$F$122,"&gt;="&amp;BP$6),0)</f>
        <v>0</v>
      </c>
      <c r="BQ126" s="95">
        <f>IF(BQ123=0,'Rent Roll'!$G$15*SUMIFS('Rent Schedules'!$I$6:$I$122,'Rent Schedules'!$B$6:$B$122,$C126,'Rent Schedules'!$D$6:$D$122,"In effect",'Rent Schedules'!$E$6:$E$122,"&lt;="&amp;BQ$6,'Rent Schedules'!$F$6:$F$122,"&gt;="&amp;BQ$6),0)</f>
        <v>0</v>
      </c>
      <c r="BR126" s="95">
        <f>IF(BR123=0,'Rent Roll'!$G$15*SUMIFS('Rent Schedules'!$I$6:$I$122,'Rent Schedules'!$B$6:$B$122,$C126,'Rent Schedules'!$D$6:$D$122,"In effect",'Rent Schedules'!$E$6:$E$122,"&lt;="&amp;BR$6,'Rent Schedules'!$F$6:$F$122,"&gt;="&amp;BR$6),0)</f>
        <v>0</v>
      </c>
      <c r="BS126" s="95">
        <f>IF(BS123=0,'Rent Roll'!$G$15*SUMIFS('Rent Schedules'!$I$6:$I$122,'Rent Schedules'!$B$6:$B$122,$C126,'Rent Schedules'!$D$6:$D$122,"In effect",'Rent Schedules'!$E$6:$E$122,"&lt;="&amp;BS$6,'Rent Schedules'!$F$6:$F$122,"&gt;="&amp;BS$6),0)</f>
        <v>0</v>
      </c>
      <c r="BT126" s="95">
        <f>IF(BT123=0,'Rent Roll'!$G$15*SUMIFS('Rent Schedules'!$I$6:$I$122,'Rent Schedules'!$B$6:$B$122,$C126,'Rent Schedules'!$D$6:$D$122,"In effect",'Rent Schedules'!$E$6:$E$122,"&lt;="&amp;BT$6,'Rent Schedules'!$F$6:$F$122,"&gt;="&amp;BT$6),0)</f>
        <v>0</v>
      </c>
      <c r="BU126" s="95">
        <f>IF(BU123=0,'Rent Roll'!$G$15*SUMIFS('Rent Schedules'!$I$6:$I$122,'Rent Schedules'!$B$6:$B$122,$C126,'Rent Schedules'!$D$6:$D$122,"In effect",'Rent Schedules'!$E$6:$E$122,"&lt;="&amp;BU$6,'Rent Schedules'!$F$6:$F$122,"&gt;="&amp;BU$6),0)</f>
        <v>0</v>
      </c>
      <c r="BV126" s="95">
        <f>IF(BV123=0,'Rent Roll'!$G$15*SUMIFS('Rent Schedules'!$I$6:$I$122,'Rent Schedules'!$B$6:$B$122,$C126,'Rent Schedules'!$D$6:$D$122,"In effect",'Rent Schedules'!$E$6:$E$122,"&lt;="&amp;BV$6,'Rent Schedules'!$F$6:$F$122,"&gt;="&amp;BV$6),0)</f>
        <v>0</v>
      </c>
      <c r="BW126" s="95">
        <f>IF(BW123=0,'Rent Roll'!$G$15*SUMIFS('Rent Schedules'!$I$6:$I$122,'Rent Schedules'!$B$6:$B$122,$C126,'Rent Schedules'!$D$6:$D$122,"In effect",'Rent Schedules'!$E$6:$E$122,"&lt;="&amp;BW$6,'Rent Schedules'!$F$6:$F$122,"&gt;="&amp;BW$6),0)</f>
        <v>0</v>
      </c>
      <c r="BX126" s="95">
        <f>IF(BX123=0,'Rent Roll'!$G$15*SUMIFS('Rent Schedules'!$I$6:$I$122,'Rent Schedules'!$B$6:$B$122,$C126,'Rent Schedules'!$D$6:$D$122,"In effect",'Rent Schedules'!$E$6:$E$122,"&lt;="&amp;BX$6,'Rent Schedules'!$F$6:$F$122,"&gt;="&amp;BX$6),0)</f>
        <v>0</v>
      </c>
      <c r="BY126" s="95">
        <f>IF(BY123=0,'Rent Roll'!$G$15*SUMIFS('Rent Schedules'!$I$6:$I$122,'Rent Schedules'!$B$6:$B$122,$C126,'Rent Schedules'!$D$6:$D$122,"In effect",'Rent Schedules'!$E$6:$E$122,"&lt;="&amp;BY$6,'Rent Schedules'!$F$6:$F$122,"&gt;="&amp;BY$6),0)</f>
        <v>0</v>
      </c>
      <c r="BZ126" s="95">
        <f>IF(BZ123=0,'Rent Roll'!$G$15*SUMIFS('Rent Schedules'!$I$6:$I$122,'Rent Schedules'!$B$6:$B$122,$C126,'Rent Schedules'!$D$6:$D$122,"In effect",'Rent Schedules'!$E$6:$E$122,"&lt;="&amp;BZ$6,'Rent Schedules'!$F$6:$F$122,"&gt;="&amp;BZ$6),0)</f>
        <v>0</v>
      </c>
      <c r="CA126" s="95">
        <f>IF(CA123=0,'Rent Roll'!$G$15*SUMIFS('Rent Schedules'!$I$6:$I$122,'Rent Schedules'!$B$6:$B$122,$C126,'Rent Schedules'!$D$6:$D$122,"In effect",'Rent Schedules'!$E$6:$E$122,"&lt;="&amp;CA$6,'Rent Schedules'!$F$6:$F$122,"&gt;="&amp;CA$6),0)</f>
        <v>0</v>
      </c>
      <c r="CB126" s="95">
        <f>IF(CB123=0,'Rent Roll'!$G$15*SUMIFS('Rent Schedules'!$I$6:$I$122,'Rent Schedules'!$B$6:$B$122,$C126,'Rent Schedules'!$D$6:$D$122,"In effect",'Rent Schedules'!$E$6:$E$122,"&lt;="&amp;CB$6,'Rent Schedules'!$F$6:$F$122,"&gt;="&amp;CB$6),0)</f>
        <v>0</v>
      </c>
      <c r="CC126" s="95">
        <f>IF(CC123=0,'Rent Roll'!$G$15*SUMIFS('Rent Schedules'!$I$6:$I$122,'Rent Schedules'!$B$6:$B$122,$C126,'Rent Schedules'!$D$6:$D$122,"In effect",'Rent Schedules'!$E$6:$E$122,"&lt;="&amp;CC$6,'Rent Schedules'!$F$6:$F$122,"&gt;="&amp;CC$6),0)</f>
        <v>0</v>
      </c>
      <c r="CD126" s="95">
        <f>IF(CD123=0,'Rent Roll'!$G$15*SUMIFS('Rent Schedules'!$I$6:$I$122,'Rent Schedules'!$B$6:$B$122,$C126,'Rent Schedules'!$D$6:$D$122,"In effect",'Rent Schedules'!$E$6:$E$122,"&lt;="&amp;CD$6,'Rent Schedules'!$F$6:$F$122,"&gt;="&amp;CD$6),0)</f>
        <v>0</v>
      </c>
      <c r="CE126" s="95">
        <f>IF(CE123=0,'Rent Roll'!$G$15*SUMIFS('Rent Schedules'!$I$6:$I$122,'Rent Schedules'!$B$6:$B$122,$C126,'Rent Schedules'!$D$6:$D$122,"In effect",'Rent Schedules'!$E$6:$E$122,"&lt;="&amp;CE$6,'Rent Schedules'!$F$6:$F$122,"&gt;="&amp;CE$6),0)</f>
        <v>0</v>
      </c>
      <c r="CF126" s="95">
        <f>IF(CF123=0,'Rent Roll'!$G$15*SUMIFS('Rent Schedules'!$I$6:$I$122,'Rent Schedules'!$B$6:$B$122,$C126,'Rent Schedules'!$D$6:$D$122,"In effect",'Rent Schedules'!$E$6:$E$122,"&lt;="&amp;CF$6,'Rent Schedules'!$F$6:$F$122,"&gt;="&amp;CF$6),0)</f>
        <v>0</v>
      </c>
      <c r="CG126" s="95">
        <f>IF(CG123=0,'Rent Roll'!$G$15*SUMIFS('Rent Schedules'!$I$6:$I$122,'Rent Schedules'!$B$6:$B$122,$C126,'Rent Schedules'!$D$6:$D$122,"In effect",'Rent Schedules'!$E$6:$E$122,"&lt;="&amp;CG$6,'Rent Schedules'!$F$6:$F$122,"&gt;="&amp;CG$6),0)</f>
        <v>0</v>
      </c>
      <c r="CH126" s="95">
        <f>IF(CH123=0,'Rent Roll'!$G$15*SUMIFS('Rent Schedules'!$I$6:$I$122,'Rent Schedules'!$B$6:$B$122,$C126,'Rent Schedules'!$D$6:$D$122,"In effect",'Rent Schedules'!$E$6:$E$122,"&lt;="&amp;CH$6,'Rent Schedules'!$F$6:$F$122,"&gt;="&amp;CH$6),0)</f>
        <v>0</v>
      </c>
      <c r="CI126" s="95">
        <f>IF(CI123=0,'Rent Roll'!$G$15*SUMIFS('Rent Schedules'!$I$6:$I$122,'Rent Schedules'!$B$6:$B$122,$C126,'Rent Schedules'!$D$6:$D$122,"In effect",'Rent Schedules'!$E$6:$E$122,"&lt;="&amp;CI$6,'Rent Schedules'!$F$6:$F$122,"&gt;="&amp;CI$6),0)</f>
        <v>0</v>
      </c>
      <c r="CJ126" s="95">
        <f>IF(CJ123=0,'Rent Roll'!$G$15*SUMIFS('Rent Schedules'!$I$6:$I$122,'Rent Schedules'!$B$6:$B$122,$C126,'Rent Schedules'!$D$6:$D$122,"In effect",'Rent Schedules'!$E$6:$E$122,"&lt;="&amp;CJ$6,'Rent Schedules'!$F$6:$F$122,"&gt;="&amp;CJ$6),0)</f>
        <v>0</v>
      </c>
      <c r="CK126" s="95">
        <f>IF(CK123=0,'Rent Roll'!$G$15*SUMIFS('Rent Schedules'!$I$6:$I$122,'Rent Schedules'!$B$6:$B$122,$C126,'Rent Schedules'!$D$6:$D$122,"In effect",'Rent Schedules'!$E$6:$E$122,"&lt;="&amp;CK$6,'Rent Schedules'!$F$6:$F$122,"&gt;="&amp;CK$6),0)</f>
        <v>0</v>
      </c>
      <c r="CL126" s="95">
        <f>IF(CL123=0,'Rent Roll'!$G$15*SUMIFS('Rent Schedules'!$I$6:$I$122,'Rent Schedules'!$B$6:$B$122,$C126,'Rent Schedules'!$D$6:$D$122,"In effect",'Rent Schedules'!$E$6:$E$122,"&lt;="&amp;CL$6,'Rent Schedules'!$F$6:$F$122,"&gt;="&amp;CL$6),0)</f>
        <v>0</v>
      </c>
      <c r="CM126" s="95">
        <f>IF(CM123=0,'Rent Roll'!$G$15*SUMIFS('Rent Schedules'!$I$6:$I$122,'Rent Schedules'!$B$6:$B$122,$C126,'Rent Schedules'!$D$6:$D$122,"In effect",'Rent Schedules'!$E$6:$E$122,"&lt;="&amp;CM$6,'Rent Schedules'!$F$6:$F$122,"&gt;="&amp;CM$6),0)</f>
        <v>0</v>
      </c>
      <c r="CN126" s="95">
        <f>IF(CN123=0,'Rent Roll'!$G$15*SUMIFS('Rent Schedules'!$I$6:$I$122,'Rent Schedules'!$B$6:$B$122,$C126,'Rent Schedules'!$D$6:$D$122,"In effect",'Rent Schedules'!$E$6:$E$122,"&lt;="&amp;CN$6,'Rent Schedules'!$F$6:$F$122,"&gt;="&amp;CN$6),0)</f>
        <v>0</v>
      </c>
      <c r="CO126" s="95">
        <f>IF(CO123=0,'Rent Roll'!$G$15*SUMIFS('Rent Schedules'!$I$6:$I$122,'Rent Schedules'!$B$6:$B$122,$C126,'Rent Schedules'!$D$6:$D$122,"In effect",'Rent Schedules'!$E$6:$E$122,"&lt;="&amp;CO$6,'Rent Schedules'!$F$6:$F$122,"&gt;="&amp;CO$6),0)</f>
        <v>0</v>
      </c>
      <c r="CP126" s="95">
        <f>IF(CP123=0,'Rent Roll'!$G$15*SUMIFS('Rent Schedules'!$I$6:$I$122,'Rent Schedules'!$B$6:$B$122,$C126,'Rent Schedules'!$D$6:$D$122,"In effect",'Rent Schedules'!$E$6:$E$122,"&lt;="&amp;CP$6,'Rent Schedules'!$F$6:$F$122,"&gt;="&amp;CP$6),0)</f>
        <v>0</v>
      </c>
      <c r="CQ126" s="95">
        <f>IF(CQ123=0,'Rent Roll'!$G$15*SUMIFS('Rent Schedules'!$I$6:$I$122,'Rent Schedules'!$B$6:$B$122,$C126,'Rent Schedules'!$D$6:$D$122,"In effect",'Rent Schedules'!$E$6:$E$122,"&lt;="&amp;CQ$6,'Rent Schedules'!$F$6:$F$122,"&gt;="&amp;CQ$6),0)</f>
        <v>0</v>
      </c>
      <c r="CR126" s="95">
        <f>IF(CR123=0,'Rent Roll'!$G$15*SUMIFS('Rent Schedules'!$I$6:$I$122,'Rent Schedules'!$B$6:$B$122,$C126,'Rent Schedules'!$D$6:$D$122,"In effect",'Rent Schedules'!$E$6:$E$122,"&lt;="&amp;CR$6,'Rent Schedules'!$F$6:$F$122,"&gt;="&amp;CR$6),0)</f>
        <v>0</v>
      </c>
      <c r="CS126" s="95">
        <f>IF(CS123=0,'Rent Roll'!$G$15*SUMIFS('Rent Schedules'!$I$6:$I$122,'Rent Schedules'!$B$6:$B$122,$C126,'Rent Schedules'!$D$6:$D$122,"In effect",'Rent Schedules'!$E$6:$E$122,"&lt;="&amp;CS$6,'Rent Schedules'!$F$6:$F$122,"&gt;="&amp;CS$6),0)</f>
        <v>0</v>
      </c>
      <c r="CT126" s="95">
        <f>IF(CT123=0,'Rent Roll'!$G$15*SUMIFS('Rent Schedules'!$I$6:$I$122,'Rent Schedules'!$B$6:$B$122,$C126,'Rent Schedules'!$D$6:$D$122,"In effect",'Rent Schedules'!$E$6:$E$122,"&lt;="&amp;CT$6,'Rent Schedules'!$F$6:$F$122,"&gt;="&amp;CT$6),0)</f>
        <v>0</v>
      </c>
      <c r="CU126" s="95">
        <f>IF(CU123=0,'Rent Roll'!$G$15*SUMIFS('Rent Schedules'!$I$6:$I$122,'Rent Schedules'!$B$6:$B$122,$C126,'Rent Schedules'!$D$6:$D$122,"In effect",'Rent Schedules'!$E$6:$E$122,"&lt;="&amp;CU$6,'Rent Schedules'!$F$6:$F$122,"&gt;="&amp;CU$6),0)</f>
        <v>0</v>
      </c>
      <c r="CV126" s="95">
        <f>IF(CV123=0,'Rent Roll'!$G$15*SUMIFS('Rent Schedules'!$I$6:$I$122,'Rent Schedules'!$B$6:$B$122,$C126,'Rent Schedules'!$D$6:$D$122,"In effect",'Rent Schedules'!$E$6:$E$122,"&lt;="&amp;CV$6,'Rent Schedules'!$F$6:$F$122,"&gt;="&amp;CV$6),0)</f>
        <v>0</v>
      </c>
      <c r="CW126" s="95">
        <f>IF(CW123=0,'Rent Roll'!$G$15*SUMIFS('Rent Schedules'!$I$6:$I$122,'Rent Schedules'!$B$6:$B$122,$C126,'Rent Schedules'!$D$6:$D$122,"In effect",'Rent Schedules'!$E$6:$E$122,"&lt;="&amp;CW$6,'Rent Schedules'!$F$6:$F$122,"&gt;="&amp;CW$6),0)</f>
        <v>0</v>
      </c>
      <c r="CX126" s="95">
        <f>IF(CX123=0,'Rent Roll'!$G$15*SUMIFS('Rent Schedules'!$I$6:$I$122,'Rent Schedules'!$B$6:$B$122,$C126,'Rent Schedules'!$D$6:$D$122,"In effect",'Rent Schedules'!$E$6:$E$122,"&lt;="&amp;CX$6,'Rent Schedules'!$F$6:$F$122,"&gt;="&amp;CX$6),0)</f>
        <v>0</v>
      </c>
      <c r="CY126" s="95">
        <f>IF(CY123=0,'Rent Roll'!$G$15*SUMIFS('Rent Schedules'!$I$6:$I$122,'Rent Schedules'!$B$6:$B$122,$C126,'Rent Schedules'!$D$6:$D$122,"In effect",'Rent Schedules'!$E$6:$E$122,"&lt;="&amp;CY$6,'Rent Schedules'!$F$6:$F$122,"&gt;="&amp;CY$6),0)</f>
        <v>0</v>
      </c>
      <c r="CZ126" s="95">
        <f>IF(CZ123=0,'Rent Roll'!$G$15*SUMIFS('Rent Schedules'!$I$6:$I$122,'Rent Schedules'!$B$6:$B$122,$C126,'Rent Schedules'!$D$6:$D$122,"In effect",'Rent Schedules'!$E$6:$E$122,"&lt;="&amp;CZ$6,'Rent Schedules'!$F$6:$F$122,"&gt;="&amp;CZ$6),0)</f>
        <v>0</v>
      </c>
      <c r="DA126" s="95">
        <f>IF(DA123=0,'Rent Roll'!$G$15*SUMIFS('Rent Schedules'!$I$6:$I$122,'Rent Schedules'!$B$6:$B$122,$C126,'Rent Schedules'!$D$6:$D$122,"In effect",'Rent Schedules'!$E$6:$E$122,"&lt;="&amp;DA$6,'Rent Schedules'!$F$6:$F$122,"&gt;="&amp;DA$6),0)</f>
        <v>0</v>
      </c>
      <c r="DB126" s="95">
        <f>IF(DB123=0,'Rent Roll'!$G$15*SUMIFS('Rent Schedules'!$I$6:$I$122,'Rent Schedules'!$B$6:$B$122,$C126,'Rent Schedules'!$D$6:$D$122,"In effect",'Rent Schedules'!$E$6:$E$122,"&lt;="&amp;DB$6,'Rent Schedules'!$F$6:$F$122,"&gt;="&amp;DB$6),0)</f>
        <v>0</v>
      </c>
      <c r="DC126" s="95">
        <f>IF(DC123=0,'Rent Roll'!$G$15*SUMIFS('Rent Schedules'!$I$6:$I$122,'Rent Schedules'!$B$6:$B$122,$C126,'Rent Schedules'!$D$6:$D$122,"In effect",'Rent Schedules'!$E$6:$E$122,"&lt;="&amp;DC$6,'Rent Schedules'!$F$6:$F$122,"&gt;="&amp;DC$6),0)</f>
        <v>0</v>
      </c>
      <c r="DD126" s="95">
        <f>IF(DD123=0,'Rent Roll'!$G$15*SUMIFS('Rent Schedules'!$I$6:$I$122,'Rent Schedules'!$B$6:$B$122,$C126,'Rent Schedules'!$D$6:$D$122,"In effect",'Rent Schedules'!$E$6:$E$122,"&lt;="&amp;DD$6,'Rent Schedules'!$F$6:$F$122,"&gt;="&amp;DD$6),0)</f>
        <v>0</v>
      </c>
      <c r="DE126" s="95">
        <f>IF(DE123=0,'Rent Roll'!$G$15*SUMIFS('Rent Schedules'!$I$6:$I$122,'Rent Schedules'!$B$6:$B$122,$C126,'Rent Schedules'!$D$6:$D$122,"In effect",'Rent Schedules'!$E$6:$E$122,"&lt;="&amp;DE$6,'Rent Schedules'!$F$6:$F$122,"&gt;="&amp;DE$6),0)</f>
        <v>0</v>
      </c>
      <c r="DF126" s="95">
        <f>IF(DF123=0,'Rent Roll'!$G$15*SUMIFS('Rent Schedules'!$I$6:$I$122,'Rent Schedules'!$B$6:$B$122,$C126,'Rent Schedules'!$D$6:$D$122,"In effect",'Rent Schedules'!$E$6:$E$122,"&lt;="&amp;DF$6,'Rent Schedules'!$F$6:$F$122,"&gt;="&amp;DF$6),0)</f>
        <v>0</v>
      </c>
      <c r="DG126" s="95">
        <f>IF(DG123=0,'Rent Roll'!$G$15*SUMIFS('Rent Schedules'!$I$6:$I$122,'Rent Schedules'!$B$6:$B$122,$C126,'Rent Schedules'!$D$6:$D$122,"In effect",'Rent Schedules'!$E$6:$E$122,"&lt;="&amp;DG$6,'Rent Schedules'!$F$6:$F$122,"&gt;="&amp;DG$6),0)</f>
        <v>0</v>
      </c>
      <c r="DH126" s="95">
        <f>IF(DH123=0,'Rent Roll'!$G$15*SUMIFS('Rent Schedules'!$I$6:$I$122,'Rent Schedules'!$B$6:$B$122,$C126,'Rent Schedules'!$D$6:$D$122,"In effect",'Rent Schedules'!$E$6:$E$122,"&lt;="&amp;DH$6,'Rent Schedules'!$F$6:$F$122,"&gt;="&amp;DH$6),0)</f>
        <v>0</v>
      </c>
      <c r="DI126" s="95">
        <f>IF(DI123=0,'Rent Roll'!$G$15*SUMIFS('Rent Schedules'!$I$6:$I$122,'Rent Schedules'!$B$6:$B$122,$C126,'Rent Schedules'!$D$6:$D$122,"In effect",'Rent Schedules'!$E$6:$E$122,"&lt;="&amp;DI$6,'Rent Schedules'!$F$6:$F$122,"&gt;="&amp;DI$6),0)</f>
        <v>0</v>
      </c>
      <c r="DJ126" s="95">
        <f>IF(DJ123=0,'Rent Roll'!$G$15*SUMIFS('Rent Schedules'!$I$6:$I$122,'Rent Schedules'!$B$6:$B$122,$C126,'Rent Schedules'!$D$6:$D$122,"In effect",'Rent Schedules'!$E$6:$E$122,"&lt;="&amp;DJ$6,'Rent Schedules'!$F$6:$F$122,"&gt;="&amp;DJ$6),0)</f>
        <v>0</v>
      </c>
      <c r="DK126" s="95">
        <f>IF(DK123=0,'Rent Roll'!$G$15*SUMIFS('Rent Schedules'!$I$6:$I$122,'Rent Schedules'!$B$6:$B$122,$C126,'Rent Schedules'!$D$6:$D$122,"In effect",'Rent Schedules'!$E$6:$E$122,"&lt;="&amp;DK$6,'Rent Schedules'!$F$6:$F$122,"&gt;="&amp;DK$6),0)</f>
        <v>0</v>
      </c>
      <c r="DL126" s="95">
        <f>IF(DL123=0,'Rent Roll'!$G$15*SUMIFS('Rent Schedules'!$I$6:$I$122,'Rent Schedules'!$B$6:$B$122,$C126,'Rent Schedules'!$D$6:$D$122,"In effect",'Rent Schedules'!$E$6:$E$122,"&lt;="&amp;DL$6,'Rent Schedules'!$F$6:$F$122,"&gt;="&amp;DL$6),0)</f>
        <v>0</v>
      </c>
      <c r="DM126" s="95">
        <f>IF(DM123=0,'Rent Roll'!$G$15*SUMIFS('Rent Schedules'!$I$6:$I$122,'Rent Schedules'!$B$6:$B$122,$C126,'Rent Schedules'!$D$6:$D$122,"In effect",'Rent Schedules'!$E$6:$E$122,"&lt;="&amp;DM$6,'Rent Schedules'!$F$6:$F$122,"&gt;="&amp;DM$6),0)</f>
        <v>0</v>
      </c>
      <c r="DN126" s="95">
        <f>IF(DN123=0,'Rent Roll'!$G$15*SUMIFS('Rent Schedules'!$I$6:$I$122,'Rent Schedules'!$B$6:$B$122,$C126,'Rent Schedules'!$D$6:$D$122,"In effect",'Rent Schedules'!$E$6:$E$122,"&lt;="&amp;DN$6,'Rent Schedules'!$F$6:$F$122,"&gt;="&amp;DN$6),0)</f>
        <v>0</v>
      </c>
      <c r="DO126" s="95">
        <f>IF(DO123=0,'Rent Roll'!$G$15*SUMIFS('Rent Schedules'!$I$6:$I$122,'Rent Schedules'!$B$6:$B$122,$C126,'Rent Schedules'!$D$6:$D$122,"In effect",'Rent Schedules'!$E$6:$E$122,"&lt;="&amp;DO$6,'Rent Schedules'!$F$6:$F$122,"&gt;="&amp;DO$6),0)</f>
        <v>0</v>
      </c>
      <c r="DP126" s="95">
        <f>IF(DP123=0,'Rent Roll'!$G$15*SUMIFS('Rent Schedules'!$I$6:$I$122,'Rent Schedules'!$B$6:$B$122,$C126,'Rent Schedules'!$D$6:$D$122,"In effect",'Rent Schedules'!$E$6:$E$122,"&lt;="&amp;DP$6,'Rent Schedules'!$F$6:$F$122,"&gt;="&amp;DP$6),0)</f>
        <v>0</v>
      </c>
      <c r="DQ126" s="95">
        <f>IF(DQ123=0,'Rent Roll'!$G$15*SUMIFS('Rent Schedules'!$I$6:$I$122,'Rent Schedules'!$B$6:$B$122,$C126,'Rent Schedules'!$D$6:$D$122,"In effect",'Rent Schedules'!$E$6:$E$122,"&lt;="&amp;DQ$6,'Rent Schedules'!$F$6:$F$122,"&gt;="&amp;DQ$6),0)</f>
        <v>0</v>
      </c>
      <c r="DR126" s="95">
        <f>IF(DR123=0,'Rent Roll'!$G$15*SUMIFS('Rent Schedules'!$I$6:$I$122,'Rent Schedules'!$B$6:$B$122,$C126,'Rent Schedules'!$D$6:$D$122,"In effect",'Rent Schedules'!$E$6:$E$122,"&lt;="&amp;DR$6,'Rent Schedules'!$F$6:$F$122,"&gt;="&amp;DR$6),0)</f>
        <v>0</v>
      </c>
      <c r="DS126" s="95">
        <f>IF(DS123=0,'Rent Roll'!$G$15*SUMIFS('Rent Schedules'!$I$6:$I$122,'Rent Schedules'!$B$6:$B$122,$C126,'Rent Schedules'!$D$6:$D$122,"In effect",'Rent Schedules'!$E$6:$E$122,"&lt;="&amp;DS$6,'Rent Schedules'!$F$6:$F$122,"&gt;="&amp;DS$6),0)</f>
        <v>0</v>
      </c>
      <c r="DT126" s="95">
        <f>IF(DT123=0,'Rent Roll'!$G$15*SUMIFS('Rent Schedules'!$I$6:$I$122,'Rent Schedules'!$B$6:$B$122,$C126,'Rent Schedules'!$D$6:$D$122,"In effect",'Rent Schedules'!$E$6:$E$122,"&lt;="&amp;DT$6,'Rent Schedules'!$F$6:$F$122,"&gt;="&amp;DT$6),0)</f>
        <v>0</v>
      </c>
      <c r="DU126" s="95">
        <f>IF(DU123=0,'Rent Roll'!$G$15*SUMIFS('Rent Schedules'!$I$6:$I$122,'Rent Schedules'!$B$6:$B$122,$C126,'Rent Schedules'!$D$6:$D$122,"In effect",'Rent Schedules'!$E$6:$E$122,"&lt;="&amp;DU$6,'Rent Schedules'!$F$6:$F$122,"&gt;="&amp;DU$6),0)</f>
        <v>0</v>
      </c>
      <c r="DV126" s="95">
        <f>IF(DV123=0,'Rent Roll'!$G$15*SUMIFS('Rent Schedules'!$I$6:$I$122,'Rent Schedules'!$B$6:$B$122,$C126,'Rent Schedules'!$D$6:$D$122,"In effect",'Rent Schedules'!$E$6:$E$122,"&lt;="&amp;DV$6,'Rent Schedules'!$F$6:$F$122,"&gt;="&amp;DV$6),0)</f>
        <v>0</v>
      </c>
      <c r="DW126" s="95">
        <f>IF(DW123=0,'Rent Roll'!$G$15*SUMIFS('Rent Schedules'!$I$6:$I$122,'Rent Schedules'!$B$6:$B$122,$C126,'Rent Schedules'!$D$6:$D$122,"In effect",'Rent Schedules'!$E$6:$E$122,"&lt;="&amp;DW$6,'Rent Schedules'!$F$6:$F$122,"&gt;="&amp;DW$6),0)</f>
        <v>0</v>
      </c>
      <c r="DX126" s="95">
        <f>IF(DX123=0,'Rent Roll'!$G$15*SUMIFS('Rent Schedules'!$I$6:$I$122,'Rent Schedules'!$B$6:$B$122,$C126,'Rent Schedules'!$D$6:$D$122,"In effect",'Rent Schedules'!$E$6:$E$122,"&lt;="&amp;DX$6,'Rent Schedules'!$F$6:$F$122,"&gt;="&amp;DX$6),0)</f>
        <v>0</v>
      </c>
      <c r="DY126" s="95">
        <f>IF(DY123=0,'Rent Roll'!$G$15*SUMIFS('Rent Schedules'!$I$6:$I$122,'Rent Schedules'!$B$6:$B$122,$C126,'Rent Schedules'!$D$6:$D$122,"In effect",'Rent Schedules'!$E$6:$E$122,"&lt;="&amp;DY$6,'Rent Schedules'!$F$6:$F$122,"&gt;="&amp;DY$6),0)</f>
        <v>0</v>
      </c>
      <c r="DZ126" s="95">
        <f>IF(DZ123=0,'Rent Roll'!$G$15*SUMIFS('Rent Schedules'!$I$6:$I$122,'Rent Schedules'!$B$6:$B$122,$C126,'Rent Schedules'!$D$6:$D$122,"In effect",'Rent Schedules'!$E$6:$E$122,"&lt;="&amp;DZ$6,'Rent Schedules'!$F$6:$F$122,"&gt;="&amp;DZ$6),0)</f>
        <v>0</v>
      </c>
      <c r="EA126" s="95">
        <f>IF(EA123=0,'Rent Roll'!$G$15*SUMIFS('Rent Schedules'!$I$6:$I$122,'Rent Schedules'!$B$6:$B$122,$C126,'Rent Schedules'!$D$6:$D$122,"In effect",'Rent Schedules'!$E$6:$E$122,"&lt;="&amp;EA$6,'Rent Schedules'!$F$6:$F$122,"&gt;="&amp;EA$6),0)</f>
        <v>0</v>
      </c>
      <c r="EB126" s="95">
        <f>IF(EB123=0,'Rent Roll'!$G$15*SUMIFS('Rent Schedules'!$I$6:$I$122,'Rent Schedules'!$B$6:$B$122,$C126,'Rent Schedules'!$D$6:$D$122,"In effect",'Rent Schedules'!$E$6:$E$122,"&lt;="&amp;EB$6,'Rent Schedules'!$F$6:$F$122,"&gt;="&amp;EB$6),0)</f>
        <v>0</v>
      </c>
      <c r="EC126" s="95">
        <f>IF(EC123=0,'Rent Roll'!$G$15*SUMIFS('Rent Schedules'!$I$6:$I$122,'Rent Schedules'!$B$6:$B$122,$C126,'Rent Schedules'!$D$6:$D$122,"In effect",'Rent Schedules'!$E$6:$E$122,"&lt;="&amp;EC$6,'Rent Schedules'!$F$6:$F$122,"&gt;="&amp;EC$6),0)</f>
        <v>0</v>
      </c>
      <c r="ED126" s="95">
        <f>IF(ED123=0,'Rent Roll'!$G$15*SUMIFS('Rent Schedules'!$I$6:$I$122,'Rent Schedules'!$B$6:$B$122,$C126,'Rent Schedules'!$D$6:$D$122,"In effect",'Rent Schedules'!$E$6:$E$122,"&lt;="&amp;ED$6,'Rent Schedules'!$F$6:$F$122,"&gt;="&amp;ED$6),0)</f>
        <v>0</v>
      </c>
      <c r="EE126" s="95">
        <f>IF(EE123=0,'Rent Roll'!$G$15*SUMIFS('Rent Schedules'!$I$6:$I$122,'Rent Schedules'!$B$6:$B$122,$C126,'Rent Schedules'!$D$6:$D$122,"In effect",'Rent Schedules'!$E$6:$E$122,"&lt;="&amp;EE$6,'Rent Schedules'!$F$6:$F$122,"&gt;="&amp;EE$6),0)</f>
        <v>0</v>
      </c>
      <c r="EF126" s="95">
        <f>IF(EF123=0,'Rent Roll'!$G$15*SUMIFS('Rent Schedules'!$I$6:$I$122,'Rent Schedules'!$B$6:$B$122,$C126,'Rent Schedules'!$D$6:$D$122,"In effect",'Rent Schedules'!$E$6:$E$122,"&lt;="&amp;EF$6,'Rent Schedules'!$F$6:$F$122,"&gt;="&amp;EF$6),0)</f>
        <v>0</v>
      </c>
      <c r="EG126" s="95">
        <f>IF(EG123=0,'Rent Roll'!$G$15*SUMIFS('Rent Schedules'!$I$6:$I$122,'Rent Schedules'!$B$6:$B$122,$C126,'Rent Schedules'!$D$6:$D$122,"In effect",'Rent Schedules'!$E$6:$E$122,"&lt;="&amp;EG$6,'Rent Schedules'!$F$6:$F$122,"&gt;="&amp;EG$6),0)</f>
        <v>0</v>
      </c>
      <c r="EH126" s="95">
        <f>IF(EH123=0,'Rent Roll'!$G$15*SUMIFS('Rent Schedules'!$I$6:$I$122,'Rent Schedules'!$B$6:$B$122,$C126,'Rent Schedules'!$D$6:$D$122,"In effect",'Rent Schedules'!$E$6:$E$122,"&lt;="&amp;EH$6,'Rent Schedules'!$F$6:$F$122,"&gt;="&amp;EH$6),0)</f>
        <v>0</v>
      </c>
      <c r="EI126" s="95">
        <f>IF(EI123=0,'Rent Roll'!$G$15*SUMIFS('Rent Schedules'!$I$6:$I$122,'Rent Schedules'!$B$6:$B$122,$C126,'Rent Schedules'!$D$6:$D$122,"In effect",'Rent Schedules'!$E$6:$E$122,"&lt;="&amp;EI$6,'Rent Schedules'!$F$6:$F$122,"&gt;="&amp;EI$6),0)</f>
        <v>0</v>
      </c>
    </row>
    <row r="127">
      <c r="B127" t="s" s="23">
        <v>394</v>
      </c>
      <c r="C127" t="s" s="118">
        <v>23</v>
      </c>
      <c r="D127" t="s" s="118">
        <v>431</v>
      </c>
      <c r="H127" s="95">
        <f>'Rent Roll'!$G$15*'Rent Roll'!$E$15*H125/12</f>
        <v>0</v>
      </c>
      <c r="I127" s="95">
        <f>'Rent Roll'!$G$15*'Rent Roll'!$E$15*I125/12</f>
        <v>0</v>
      </c>
      <c r="J127" s="95">
        <f>'Rent Roll'!$G$15*'Rent Roll'!$E$15*J125/12</f>
        <v>0</v>
      </c>
      <c r="K127" s="95">
        <f>'Rent Roll'!$G$15*'Rent Roll'!$E$15*K125/12</f>
        <v>0</v>
      </c>
      <c r="L127" s="95">
        <f>'Rent Roll'!$G$15*'Rent Roll'!$E$15*L125/12</f>
        <v>0</v>
      </c>
      <c r="M127" s="95">
        <f>'Rent Roll'!$G$15*'Rent Roll'!$E$15*M125/12</f>
        <v>0</v>
      </c>
      <c r="N127" s="95">
        <f>'Rent Roll'!$G$15*'Rent Roll'!$E$15*N125/12</f>
        <v>0</v>
      </c>
      <c r="O127" s="95">
        <f>'Rent Roll'!$G$15*'Rent Roll'!$E$15*O125/12</f>
        <v>0</v>
      </c>
      <c r="P127" s="95">
        <f>'Rent Roll'!$G$15*'Rent Roll'!$E$15*P125/12</f>
        <v>0</v>
      </c>
      <c r="Q127" s="95">
        <f>'Rent Roll'!$G$15*'Rent Roll'!$E$15*Q125/12</f>
        <v>0</v>
      </c>
      <c r="R127" s="95">
        <f>'Rent Roll'!$G$15*'Rent Roll'!$E$15*R125/12</f>
        <v>0</v>
      </c>
      <c r="S127" s="95">
        <f>'Rent Roll'!$G$15*'Rent Roll'!$E$15*S125/12</f>
        <v>0</v>
      </c>
      <c r="T127" s="95">
        <f>'Rent Roll'!$G$15*'Rent Roll'!$E$15*T125/12</f>
        <v>0</v>
      </c>
      <c r="U127" s="95">
        <f>'Rent Roll'!$G$15*'Rent Roll'!$E$15*U125/12</f>
        <v>0</v>
      </c>
      <c r="V127" s="95">
        <f>'Rent Roll'!$G$15*'Rent Roll'!$E$15*V125/12</f>
        <v>0</v>
      </c>
      <c r="W127" s="95">
        <f>'Rent Roll'!$G$15*'Rent Roll'!$E$15*W125/12</f>
        <v>0</v>
      </c>
      <c r="X127" s="95">
        <f>'Rent Roll'!$G$15*'Rent Roll'!$E$15*X125/12</f>
        <v>0</v>
      </c>
      <c r="Y127" s="95">
        <f>'Rent Roll'!$G$15*'Rent Roll'!$E$15*Y125/12</f>
        <v>0</v>
      </c>
      <c r="Z127" s="95">
        <f>'Rent Roll'!$G$15*'Rent Roll'!$E$15*Z125/12</f>
        <v>0</v>
      </c>
      <c r="AA127" s="95">
        <f>'Rent Roll'!$G$15*'Rent Roll'!$E$15*AA125/12</f>
        <v>0</v>
      </c>
      <c r="AB127" s="95">
        <f>'Rent Roll'!$G$15*'Rent Roll'!$E$15*AB125/12</f>
        <v>0</v>
      </c>
      <c r="AC127" s="95">
        <f>'Rent Roll'!$G$15*'Rent Roll'!$E$15*AC125/12</f>
        <v>0</v>
      </c>
      <c r="AD127" s="95">
        <f>'Rent Roll'!$G$15*'Rent Roll'!$E$15*AD125/12</f>
        <v>0</v>
      </c>
      <c r="AE127" s="95">
        <f>'Rent Roll'!$G$15*'Rent Roll'!$E$15*AE125/12</f>
        <v>0</v>
      </c>
      <c r="AF127" s="95">
        <f>'Rent Roll'!$G$15*'Rent Roll'!$E$15*AF125/12</f>
        <v>0</v>
      </c>
      <c r="AG127" s="95">
        <f>'Rent Roll'!$G$15*'Rent Roll'!$E$15*AG125/12</f>
        <v>0</v>
      </c>
      <c r="AH127" s="95">
        <f>'Rent Roll'!$G$15*'Rent Roll'!$E$15*AH125/12</f>
        <v>0</v>
      </c>
      <c r="AI127" s="95">
        <f>'Rent Roll'!$G$15*'Rent Roll'!$E$15*AI125/12</f>
        <v>0</v>
      </c>
      <c r="AJ127" s="95">
        <f>'Rent Roll'!$G$15*'Rent Roll'!$E$15*AJ125/12</f>
        <v>0</v>
      </c>
      <c r="AK127" s="95">
        <f>'Rent Roll'!$G$15*'Rent Roll'!$E$15*AK125/12</f>
        <v>0</v>
      </c>
      <c r="AL127" s="95">
        <f>'Rent Roll'!$G$15*'Rent Roll'!$E$15*AL125/12</f>
        <v>0</v>
      </c>
      <c r="AM127" s="95">
        <f>'Rent Roll'!$G$15*'Rent Roll'!$E$15*AM125/12</f>
        <v>0</v>
      </c>
      <c r="AN127" s="95">
        <f>'Rent Roll'!$G$15*'Rent Roll'!$E$15*AN125/12</f>
        <v>11380.893158333334</v>
      </c>
      <c r="AO127" s="95">
        <f>'Rent Roll'!$G$15*'Rent Roll'!$E$15*AO125/12</f>
        <v>11380.893158333334</v>
      </c>
      <c r="AP127" s="95">
        <f>'Rent Roll'!$G$15*'Rent Roll'!$E$15*AP125/12</f>
        <v>11380.893158333334</v>
      </c>
      <c r="AQ127" s="95">
        <f>'Rent Roll'!$G$15*'Rent Roll'!$E$15*AQ125/12</f>
        <v>11380.893158333334</v>
      </c>
      <c r="AR127" s="95">
        <f>'Rent Roll'!$G$15*'Rent Roll'!$E$15*AR125/12</f>
        <v>11380.893158333334</v>
      </c>
      <c r="AS127" s="95">
        <f>'Rent Roll'!$G$15*'Rent Roll'!$E$15*AS125/12</f>
        <v>11380.893158333334</v>
      </c>
      <c r="AT127" s="95">
        <f>'Rent Roll'!$G$15*'Rent Roll'!$E$15*AT125/12</f>
        <v>11380.893158333334</v>
      </c>
      <c r="AU127" s="95">
        <f>'Rent Roll'!$G$15*'Rent Roll'!$E$15*AU125/12</f>
        <v>11380.893158333334</v>
      </c>
      <c r="AV127" s="95">
        <f>'Rent Roll'!$G$15*'Rent Roll'!$E$15*AV125/12</f>
        <v>11380.893158333334</v>
      </c>
      <c r="AW127" s="95">
        <f>'Rent Roll'!$G$15*'Rent Roll'!$E$15*AW125/12</f>
        <v>11380.893158333334</v>
      </c>
      <c r="AX127" s="95">
        <f>'Rent Roll'!$G$15*'Rent Roll'!$E$15*AX125/12</f>
        <v>11380.893158333334</v>
      </c>
      <c r="AY127" s="95">
        <f>'Rent Roll'!$G$15*'Rent Roll'!$E$15*AY125/12</f>
        <v>11380.893158333334</v>
      </c>
      <c r="AZ127" s="95">
        <f>'Rent Roll'!$G$15*'Rent Roll'!$E$15*AZ125/12</f>
        <v>11380.893158333334</v>
      </c>
      <c r="BA127" s="95">
        <f>'Rent Roll'!$G$15*'Rent Roll'!$E$15*BA125/12</f>
        <v>11380.893158333334</v>
      </c>
      <c r="BB127" s="95">
        <f>'Rent Roll'!$G$15*'Rent Roll'!$E$15*BB125/12</f>
        <v>11779.224418875</v>
      </c>
      <c r="BC127" s="95">
        <f>'Rent Roll'!$G$15*'Rent Roll'!$E$15*BC125/12</f>
        <v>11779.224418875</v>
      </c>
      <c r="BD127" s="95">
        <f>'Rent Roll'!$G$15*'Rent Roll'!$E$15*BD125/12</f>
        <v>11779.224418875</v>
      </c>
      <c r="BE127" s="95">
        <f>'Rent Roll'!$G$15*'Rent Roll'!$E$15*BE125/12</f>
        <v>11779.224418875</v>
      </c>
      <c r="BF127" s="95">
        <f>'Rent Roll'!$G$15*'Rent Roll'!$E$15*BF125/12</f>
        <v>11779.224418875</v>
      </c>
      <c r="BG127" s="95">
        <f>'Rent Roll'!$G$15*'Rent Roll'!$E$15*BG125/12</f>
        <v>11779.224418875</v>
      </c>
      <c r="BH127" s="95">
        <f>'Rent Roll'!$G$15*'Rent Roll'!$E$15*BH125/12</f>
        <v>11779.224418875</v>
      </c>
      <c r="BI127" s="95">
        <f>'Rent Roll'!$G$15*'Rent Roll'!$E$15*BI125/12</f>
        <v>11779.224418875</v>
      </c>
      <c r="BJ127" s="95">
        <f>'Rent Roll'!$G$15*'Rent Roll'!$E$15*BJ125/12</f>
        <v>11779.224418875</v>
      </c>
      <c r="BK127" s="95">
        <f>'Rent Roll'!$G$15*'Rent Roll'!$E$15*BK125/12</f>
        <v>11779.224418875</v>
      </c>
      <c r="BL127" s="95">
        <f>'Rent Roll'!$G$15*'Rent Roll'!$E$15*BL125/12</f>
        <v>11779.224418875</v>
      </c>
      <c r="BM127" s="95">
        <f>'Rent Roll'!$G$15*'Rent Roll'!$E$15*BM125/12</f>
        <v>11779.224418875</v>
      </c>
      <c r="BN127" s="95">
        <f>'Rent Roll'!$G$15*'Rent Roll'!$E$15*BN125/12</f>
        <v>12191.497273535622</v>
      </c>
      <c r="BO127" s="95">
        <f>'Rent Roll'!$G$15*'Rent Roll'!$E$15*BO125/12</f>
        <v>12191.497273535622</v>
      </c>
      <c r="BP127" s="95">
        <f>'Rent Roll'!$G$15*'Rent Roll'!$E$15*BP125/12</f>
        <v>12191.497273535622</v>
      </c>
      <c r="BQ127" s="95">
        <f>'Rent Roll'!$G$15*'Rent Roll'!$E$15*BQ125/12</f>
        <v>12191.497273535622</v>
      </c>
      <c r="BR127" s="95">
        <f>'Rent Roll'!$G$15*'Rent Roll'!$E$15*BR125/12</f>
        <v>12191.497273535622</v>
      </c>
      <c r="BS127" s="95">
        <f>'Rent Roll'!$G$15*'Rent Roll'!$E$15*BS125/12</f>
        <v>12191.497273535622</v>
      </c>
      <c r="BT127" s="95">
        <f>'Rent Roll'!$G$15*'Rent Roll'!$E$15*BT125/12</f>
        <v>12191.497273535622</v>
      </c>
      <c r="BU127" s="95">
        <f>'Rent Roll'!$G$15*'Rent Roll'!$E$15*BU125/12</f>
        <v>12191.497273535622</v>
      </c>
      <c r="BV127" s="95">
        <f>'Rent Roll'!$G$15*'Rent Roll'!$E$15*BV125/12</f>
        <v>12191.497273535622</v>
      </c>
      <c r="BW127" s="95">
        <f>'Rent Roll'!$G$15*'Rent Roll'!$E$15*BW125/12</f>
        <v>12191.497273535622</v>
      </c>
      <c r="BX127" s="95">
        <f>'Rent Roll'!$G$15*'Rent Roll'!$E$15*BX125/12</f>
        <v>12191.497273535622</v>
      </c>
      <c r="BY127" s="95">
        <f>'Rent Roll'!$G$15*'Rent Roll'!$E$15*BY125/12</f>
        <v>12191.497273535622</v>
      </c>
      <c r="BZ127" s="95">
        <f>'Rent Roll'!$G$15*'Rent Roll'!$E$15*BZ125/12</f>
        <v>12618.19967810937</v>
      </c>
      <c r="CA127" s="95">
        <f>'Rent Roll'!$G$15*'Rent Roll'!$E$15*CA125/12</f>
        <v>12618.19967810937</v>
      </c>
      <c r="CB127" s="95">
        <f>'Rent Roll'!$G$15*'Rent Roll'!$E$15*CB125/12</f>
        <v>12618.19967810937</v>
      </c>
      <c r="CC127" s="95">
        <f>'Rent Roll'!$G$15*'Rent Roll'!$E$15*CC125/12</f>
        <v>12618.19967810937</v>
      </c>
      <c r="CD127" s="95">
        <f>'Rent Roll'!$G$15*'Rent Roll'!$E$15*CD125/12</f>
        <v>12618.19967810937</v>
      </c>
      <c r="CE127" s="95">
        <f>'Rent Roll'!$G$15*'Rent Roll'!$E$15*CE125/12</f>
        <v>12618.19967810937</v>
      </c>
      <c r="CF127" s="95">
        <f>'Rent Roll'!$G$15*'Rent Roll'!$E$15*CF125/12</f>
        <v>12618.19967810937</v>
      </c>
      <c r="CG127" s="95">
        <f>'Rent Roll'!$G$15*'Rent Roll'!$E$15*CG125/12</f>
        <v>12618.19967810937</v>
      </c>
      <c r="CH127" s="95">
        <f>'Rent Roll'!$G$15*'Rent Roll'!$E$15*CH125/12</f>
        <v>12618.19967810937</v>
      </c>
      <c r="CI127" s="95">
        <f>'Rent Roll'!$G$15*'Rent Roll'!$E$15*CI125/12</f>
        <v>12618.19967810937</v>
      </c>
      <c r="CJ127" s="95">
        <f>'Rent Roll'!$G$15*'Rent Roll'!$E$15*CJ125/12</f>
        <v>12618.19967810937</v>
      </c>
      <c r="CK127" s="95">
        <f>'Rent Roll'!$G$15*'Rent Roll'!$E$15*CK125/12</f>
        <v>12618.19967810937</v>
      </c>
      <c r="CL127" s="95">
        <f>'Rent Roll'!$G$15*'Rent Roll'!$E$15*CL125/12</f>
        <v>13059.836666843197</v>
      </c>
      <c r="CM127" s="95">
        <f>'Rent Roll'!$G$15*'Rent Roll'!$E$15*CM125/12</f>
        <v>13059.836666843197</v>
      </c>
      <c r="CN127" s="95">
        <f>'Rent Roll'!$G$15*'Rent Roll'!$E$15*CN125/12</f>
        <v>13059.836666843197</v>
      </c>
      <c r="CO127" s="95">
        <f>'Rent Roll'!$G$15*'Rent Roll'!$E$15*CO125/12</f>
        <v>13059.836666843197</v>
      </c>
      <c r="CP127" s="95">
        <f>'Rent Roll'!$G$15*'Rent Roll'!$E$15*CP125/12</f>
        <v>13059.836666843197</v>
      </c>
      <c r="CQ127" s="95">
        <f>'Rent Roll'!$G$15*'Rent Roll'!$E$15*CQ125/12</f>
        <v>13059.836666843197</v>
      </c>
      <c r="CR127" s="95">
        <f>'Rent Roll'!$G$15*'Rent Roll'!$E$15*CR125/12</f>
        <v>13059.836666843197</v>
      </c>
      <c r="CS127" s="95">
        <f>'Rent Roll'!$G$15*'Rent Roll'!$E$15*CS125/12</f>
        <v>13059.836666843197</v>
      </c>
      <c r="CT127" s="95">
        <f>'Rent Roll'!$G$15*'Rent Roll'!$E$15*CT125/12</f>
        <v>13059.836666843197</v>
      </c>
      <c r="CU127" s="95">
        <f>'Rent Roll'!$G$15*'Rent Roll'!$E$15*CU125/12</f>
        <v>13059.836666843197</v>
      </c>
      <c r="CV127" s="95">
        <f>'Rent Roll'!$G$15*'Rent Roll'!$E$15*CV125/12</f>
        <v>13059.836666843197</v>
      </c>
      <c r="CW127" s="95">
        <f>'Rent Roll'!$G$15*'Rent Roll'!$E$15*CW125/12</f>
        <v>13059.836666843197</v>
      </c>
      <c r="CX127" s="95">
        <f>'Rent Roll'!$G$15*'Rent Roll'!$E$15*CX125/12</f>
        <v>14082.260738092335</v>
      </c>
      <c r="CY127" s="95">
        <f>'Rent Roll'!$G$15*'Rent Roll'!$E$15*CY125/12</f>
        <v>14082.260738092335</v>
      </c>
      <c r="CZ127" s="95">
        <f>'Rent Roll'!$G$15*'Rent Roll'!$E$15*CZ125/12</f>
        <v>14082.260738092335</v>
      </c>
      <c r="DA127" s="95">
        <f>'Rent Roll'!$G$15*'Rent Roll'!$E$15*DA125/12</f>
        <v>14082.260738092335</v>
      </c>
      <c r="DB127" s="95">
        <f>'Rent Roll'!$G$15*'Rent Roll'!$E$15*DB125/12</f>
        <v>14082.260738092335</v>
      </c>
      <c r="DC127" s="95">
        <f>'Rent Roll'!$G$15*'Rent Roll'!$E$15*DC125/12</f>
        <v>14082.260738092335</v>
      </c>
      <c r="DD127" s="95">
        <f>'Rent Roll'!$G$15*'Rent Roll'!$E$15*DD125/12</f>
        <v>14082.260738092335</v>
      </c>
      <c r="DE127" s="95">
        <f>'Rent Roll'!$G$15*'Rent Roll'!$E$15*DE125/12</f>
        <v>14082.260738092335</v>
      </c>
      <c r="DF127" s="95">
        <f>'Rent Roll'!$G$15*'Rent Roll'!$E$15*DF125/12</f>
        <v>14082.260738092335</v>
      </c>
      <c r="DG127" s="95">
        <f>'Rent Roll'!$G$15*'Rent Roll'!$E$15*DG125/12</f>
        <v>14082.260738092335</v>
      </c>
      <c r="DH127" s="95">
        <f>'Rent Roll'!$G$15*'Rent Roll'!$E$15*DH125/12</f>
        <v>14082.260738092335</v>
      </c>
      <c r="DI127" s="95">
        <f>'Rent Roll'!$G$15*'Rent Roll'!$E$15*DI125/12</f>
        <v>14082.260738092335</v>
      </c>
      <c r="DJ127" s="95">
        <f>'Rent Roll'!$G$15*'Rent Roll'!$E$15*DJ125/12</f>
        <v>14082.260738092335</v>
      </c>
      <c r="DK127" s="95">
        <f>'Rent Roll'!$G$15*'Rent Roll'!$E$15*DK125/12</f>
        <v>14082.260738092335</v>
      </c>
      <c r="DL127" s="95">
        <f>'Rent Roll'!$G$15*'Rent Roll'!$E$15*DL125/12</f>
        <v>14575.139863925564</v>
      </c>
      <c r="DM127" s="95">
        <f>'Rent Roll'!$G$15*'Rent Roll'!$E$15*DM125/12</f>
        <v>14575.139863925564</v>
      </c>
      <c r="DN127" s="95">
        <f>'Rent Roll'!$G$15*'Rent Roll'!$E$15*DN125/12</f>
        <v>14575.139863925564</v>
      </c>
      <c r="DO127" s="95">
        <f>'Rent Roll'!$G$15*'Rent Roll'!$E$15*DO125/12</f>
        <v>14575.139863925564</v>
      </c>
      <c r="DP127" s="95">
        <f>'Rent Roll'!$G$15*'Rent Roll'!$E$15*DP125/12</f>
        <v>14575.139863925564</v>
      </c>
      <c r="DQ127" s="95">
        <f>'Rent Roll'!$G$15*'Rent Roll'!$E$15*DQ125/12</f>
        <v>14575.139863925564</v>
      </c>
      <c r="DR127" s="95">
        <f>'Rent Roll'!$G$15*'Rent Roll'!$E$15*DR125/12</f>
        <v>14575.139863925564</v>
      </c>
      <c r="DS127" s="95">
        <f>'Rent Roll'!$G$15*'Rent Roll'!$E$15*DS125/12</f>
        <v>14575.139863925564</v>
      </c>
      <c r="DT127" s="95">
        <f>'Rent Roll'!$G$15*'Rent Roll'!$E$15*DT125/12</f>
        <v>14575.139863925564</v>
      </c>
      <c r="DU127" s="95">
        <f>'Rent Roll'!$G$15*'Rent Roll'!$E$15*DU125/12</f>
        <v>14575.139863925564</v>
      </c>
      <c r="DV127" s="95">
        <f>'Rent Roll'!$G$15*'Rent Roll'!$E$15*DV125/12</f>
        <v>14575.139863925564</v>
      </c>
      <c r="DW127" s="95">
        <f>'Rent Roll'!$G$15*'Rent Roll'!$E$15*DW125/12</f>
        <v>14575.139863925564</v>
      </c>
      <c r="DX127" s="95">
        <f>'Rent Roll'!$G$15*'Rent Roll'!$E$15*DX125/12</f>
        <v>15085.26975916296</v>
      </c>
      <c r="DY127" s="95">
        <f>'Rent Roll'!$G$15*'Rent Roll'!$E$15*DY125/12</f>
        <v>15085.26975916296</v>
      </c>
      <c r="DZ127" s="95">
        <f>'Rent Roll'!$G$15*'Rent Roll'!$E$15*DZ125/12</f>
        <v>15085.26975916296</v>
      </c>
      <c r="EA127" s="95">
        <f>'Rent Roll'!$G$15*'Rent Roll'!$E$15*EA125/12</f>
        <v>15085.26975916296</v>
      </c>
      <c r="EB127" s="95">
        <f>'Rent Roll'!$G$15*'Rent Roll'!$E$15*EB125/12</f>
        <v>15085.26975916296</v>
      </c>
      <c r="EC127" s="95">
        <f>'Rent Roll'!$G$15*'Rent Roll'!$E$15*EC125/12</f>
        <v>15085.26975916296</v>
      </c>
      <c r="ED127" s="95">
        <f>'Rent Roll'!$G$15*'Rent Roll'!$E$15*ED125/12</f>
        <v>15085.26975916296</v>
      </c>
      <c r="EE127" s="95">
        <f>'Rent Roll'!$G$15*'Rent Roll'!$E$15*EE125/12</f>
        <v>15085.26975916296</v>
      </c>
      <c r="EF127" s="95">
        <f>'Rent Roll'!$G$15*'Rent Roll'!$E$15*EF125/12</f>
        <v>15085.26975916296</v>
      </c>
      <c r="EG127" s="95">
        <f>'Rent Roll'!$G$15*'Rent Roll'!$E$15*EG125/12</f>
        <v>15085.26975916296</v>
      </c>
      <c r="EH127" s="95">
        <f>'Rent Roll'!$G$15*'Rent Roll'!$E$15*EH125/12</f>
        <v>15085.26975916296</v>
      </c>
      <c r="EI127" s="95">
        <f>'Rent Roll'!$G$15*'Rent Roll'!$E$15*EI125/12</f>
        <v>15085.26975916296</v>
      </c>
    </row>
    <row r="128">
      <c r="B128" t="s" s="23">
        <v>395</v>
      </c>
      <c r="C128" t="s" s="118">
        <v>23</v>
      </c>
      <c r="D128" t="s" s="118">
        <v>432</v>
      </c>
      <c r="H128" s="82">
        <f>IF(AND(H123&gt;=1,H123&lt;=3,H124&lt;0),-H127,0)</f>
        <v>0</v>
      </c>
      <c r="I128" s="82">
        <f>IF(AND(I123&gt;=1,I123&lt;=3,I124&lt;0),-I127,0)</f>
        <v>0</v>
      </c>
      <c r="J128" s="82">
        <f>IF(AND(J123&gt;=1,J123&lt;=3,J124&lt;0),-J127,0)</f>
        <v>0</v>
      </c>
      <c r="K128" s="82">
        <f>IF(AND(K123&gt;=1,K123&lt;=3,K124&lt;0),-K127,0)</f>
        <v>0</v>
      </c>
      <c r="L128" s="82">
        <f>IF(AND(L123&gt;=1,L123&lt;=3,L124&lt;0),-L127,0)</f>
        <v>0</v>
      </c>
      <c r="M128" s="82">
        <f>IF(AND(M123&gt;=1,M123&lt;=3,M124&lt;0),-M127,0)</f>
        <v>0</v>
      </c>
      <c r="N128" s="82">
        <f>IF(AND(N123&gt;=1,N123&lt;=3,N124&lt;0),-N127,0)</f>
        <v>0</v>
      </c>
      <c r="O128" s="82">
        <f>IF(AND(O123&gt;=1,O123&lt;=3,O124&lt;0),-O127,0)</f>
        <v>0</v>
      </c>
      <c r="P128" s="82">
        <f>IF(AND(P123&gt;=1,P123&lt;=3,P124&lt;0),-P127,0)</f>
        <v>0</v>
      </c>
      <c r="Q128" s="82">
        <f>IF(AND(Q123&gt;=1,Q123&lt;=3,Q124&lt;0),-Q127,0)</f>
        <v>0</v>
      </c>
      <c r="R128" s="82">
        <f>IF(AND(R123&gt;=1,R123&lt;=3,R124&lt;0),-R127,0)</f>
        <v>0</v>
      </c>
      <c r="S128" s="82">
        <f>IF(AND(S123&gt;=1,S123&lt;=3,S124&lt;0),-S127,0)</f>
        <v>0</v>
      </c>
      <c r="T128" s="82">
        <f>IF(AND(T123&gt;=1,T123&lt;=3,T124&lt;0),-T127,0)</f>
        <v>0</v>
      </c>
      <c r="U128" s="82">
        <f>IF(AND(U123&gt;=1,U123&lt;=3,U124&lt;0),-U127,0)</f>
        <v>0</v>
      </c>
      <c r="V128" s="82">
        <f>IF(AND(V123&gt;=1,V123&lt;=3,V124&lt;0),-V127,0)</f>
        <v>0</v>
      </c>
      <c r="W128" s="82">
        <f>IF(AND(W123&gt;=1,W123&lt;=3,W124&lt;0),-W127,0)</f>
        <v>0</v>
      </c>
      <c r="X128" s="82">
        <f>IF(AND(X123&gt;=1,X123&lt;=3,X124&lt;0),-X127,0)</f>
        <v>0</v>
      </c>
      <c r="Y128" s="82">
        <f>IF(AND(Y123&gt;=1,Y123&lt;=3,Y124&lt;0),-Y127,0)</f>
        <v>0</v>
      </c>
      <c r="Z128" s="82">
        <f>IF(AND(Z123&gt;=1,Z123&lt;=3,Z124&lt;0),-Z127,0)</f>
        <v>0</v>
      </c>
      <c r="AA128" s="82">
        <f>IF(AND(AA123&gt;=1,AA123&lt;=3,AA124&lt;0),-AA127,0)</f>
        <v>0</v>
      </c>
      <c r="AB128" s="82">
        <f>IF(AND(AB123&gt;=1,AB123&lt;=3,AB124&lt;0),-AB127,0)</f>
        <v>0</v>
      </c>
      <c r="AC128" s="82">
        <f>IF(AND(AC123&gt;=1,AC123&lt;=3,AC124&lt;0),-AC127,0)</f>
        <v>0</v>
      </c>
      <c r="AD128" s="82">
        <f>IF(AND(AD123&gt;=1,AD123&lt;=3,AD124&lt;0),-AD127,0)</f>
        <v>0</v>
      </c>
      <c r="AE128" s="82">
        <f>IF(AND(AE123&gt;=1,AE123&lt;=3,AE124&lt;0),-AE127,0)</f>
        <v>0</v>
      </c>
      <c r="AF128" s="82">
        <f>IF(AND(AF123&gt;=1,AF123&lt;=3,AF124&lt;0),-AF127,0)</f>
        <v>0</v>
      </c>
      <c r="AG128" s="82">
        <f>IF(AND(AG123&gt;=1,AG123&lt;=3,AG124&lt;0),-AG127,0)</f>
        <v>0</v>
      </c>
      <c r="AH128" s="82">
        <f>IF(AND(AH123&gt;=1,AH123&lt;=3,AH124&lt;0),-AH127,0)</f>
        <v>0</v>
      </c>
      <c r="AI128" s="82">
        <f>IF(AND(AI123&gt;=1,AI123&lt;=3,AI124&lt;0),-AI127,0)</f>
        <v>0</v>
      </c>
      <c r="AJ128" s="82">
        <f>IF(AND(AJ123&gt;=1,AJ123&lt;=3,AJ124&lt;0),-AJ127,0)</f>
        <v>0</v>
      </c>
      <c r="AK128" s="82">
        <f>IF(AND(AK123&gt;=1,AK123&lt;=3,AK124&lt;0),-AK127,0)</f>
        <v>0</v>
      </c>
      <c r="AL128" s="82">
        <f>IF(AND(AL123&gt;=1,AL123&lt;=3,AL124&lt;0),-AL127,0)</f>
        <v>0</v>
      </c>
      <c r="AM128" s="82">
        <f>IF(AND(AM123&gt;=1,AM123&lt;=3,AM124&lt;0),-AM127,0)</f>
        <v>0</v>
      </c>
      <c r="AN128" s="82">
        <f>IF(AND(AN123&gt;=1,AN123&lt;=3,AN124&lt;0),-AN127,0)</f>
        <v>-11380.893158333334</v>
      </c>
      <c r="AO128" s="82">
        <f>IF(AND(AO123&gt;=1,AO123&lt;=3,AO124&lt;0),-AO127,0)</f>
        <v>-11380.893158333334</v>
      </c>
      <c r="AP128" s="82">
        <f>IF(AND(AP123&gt;=1,AP123&lt;=3,AP124&lt;0),-AP127,0)</f>
        <v>0</v>
      </c>
      <c r="AQ128" s="82">
        <f>IF(AND(AQ123&gt;=1,AQ123&lt;=3,AQ124&lt;0),-AQ127,0)</f>
        <v>0</v>
      </c>
      <c r="AR128" s="82">
        <f>IF(AND(AR123&gt;=1,AR123&lt;=3,AR124&lt;0),-AR127,0)</f>
        <v>0</v>
      </c>
      <c r="AS128" s="82">
        <f>IF(AND(AS123&gt;=1,AS123&lt;=3,AS124&lt;0),-AS127,0)</f>
        <v>0</v>
      </c>
      <c r="AT128" s="82">
        <f>IF(AND(AT123&gt;=1,AT123&lt;=3,AT124&lt;0),-AT127,0)</f>
        <v>0</v>
      </c>
      <c r="AU128" s="82">
        <f>IF(AND(AU123&gt;=1,AU123&lt;=3,AU124&lt;0),-AU127,0)</f>
        <v>0</v>
      </c>
      <c r="AV128" s="82">
        <f>IF(AND(AV123&gt;=1,AV123&lt;=3,AV124&lt;0),-AV127,0)</f>
        <v>0</v>
      </c>
      <c r="AW128" s="82">
        <f>IF(AND(AW123&gt;=1,AW123&lt;=3,AW124&lt;0),-AW127,0)</f>
        <v>0</v>
      </c>
      <c r="AX128" s="82">
        <f>IF(AND(AX123&gt;=1,AX123&lt;=3,AX124&lt;0),-AX127,0)</f>
        <v>0</v>
      </c>
      <c r="AY128" s="82">
        <f>IF(AND(AY123&gt;=1,AY123&lt;=3,AY124&lt;0),-AY127,0)</f>
        <v>0</v>
      </c>
      <c r="AZ128" s="82">
        <f>IF(AND(AZ123&gt;=1,AZ123&lt;=3,AZ124&lt;0),-AZ127,0)</f>
        <v>0</v>
      </c>
      <c r="BA128" s="82">
        <f>IF(AND(BA123&gt;=1,BA123&lt;=3,BA124&lt;0),-BA127,0)</f>
        <v>0</v>
      </c>
      <c r="BB128" s="82">
        <f>IF(AND(BB123&gt;=1,BB123&lt;=3,BB124&lt;0),-BB127,0)</f>
        <v>0</v>
      </c>
      <c r="BC128" s="82">
        <f>IF(AND(BC123&gt;=1,BC123&lt;=3,BC124&lt;0),-BC127,0)</f>
        <v>0</v>
      </c>
      <c r="BD128" s="82">
        <f>IF(AND(BD123&gt;=1,BD123&lt;=3,BD124&lt;0),-BD127,0)</f>
        <v>0</v>
      </c>
      <c r="BE128" s="82">
        <f>IF(AND(BE123&gt;=1,BE123&lt;=3,BE124&lt;0),-BE127,0)</f>
        <v>0</v>
      </c>
      <c r="BF128" s="82">
        <f>IF(AND(BF123&gt;=1,BF123&lt;=3,BF124&lt;0),-BF127,0)</f>
        <v>0</v>
      </c>
      <c r="BG128" s="82">
        <f>IF(AND(BG123&gt;=1,BG123&lt;=3,BG124&lt;0),-BG127,0)</f>
        <v>0</v>
      </c>
      <c r="BH128" s="82">
        <f>IF(AND(BH123&gt;=1,BH123&lt;=3,BH124&lt;0),-BH127,0)</f>
        <v>0</v>
      </c>
      <c r="BI128" s="82">
        <f>IF(AND(BI123&gt;=1,BI123&lt;=3,BI124&lt;0),-BI127,0)</f>
        <v>0</v>
      </c>
      <c r="BJ128" s="82">
        <f>IF(AND(BJ123&gt;=1,BJ123&lt;=3,BJ124&lt;0),-BJ127,0)</f>
        <v>0</v>
      </c>
      <c r="BK128" s="82">
        <f>IF(AND(BK123&gt;=1,BK123&lt;=3,BK124&lt;0),-BK127,0)</f>
        <v>0</v>
      </c>
      <c r="BL128" s="82">
        <f>IF(AND(BL123&gt;=1,BL123&lt;=3,BL124&lt;0),-BL127,0)</f>
        <v>0</v>
      </c>
      <c r="BM128" s="82">
        <f>IF(AND(BM123&gt;=1,BM123&lt;=3,BM124&lt;0),-BM127,0)</f>
        <v>0</v>
      </c>
      <c r="BN128" s="82">
        <f>IF(AND(BN123&gt;=1,BN123&lt;=3,BN124&lt;0),-BN127,0)</f>
        <v>0</v>
      </c>
      <c r="BO128" s="82">
        <f>IF(AND(BO123&gt;=1,BO123&lt;=3,BO124&lt;0),-BO127,0)</f>
        <v>0</v>
      </c>
      <c r="BP128" s="82">
        <f>IF(AND(BP123&gt;=1,BP123&lt;=3,BP124&lt;0),-BP127,0)</f>
        <v>0</v>
      </c>
      <c r="BQ128" s="82">
        <f>IF(AND(BQ123&gt;=1,BQ123&lt;=3,BQ124&lt;0),-BQ127,0)</f>
        <v>0</v>
      </c>
      <c r="BR128" s="82">
        <f>IF(AND(BR123&gt;=1,BR123&lt;=3,BR124&lt;0),-BR127,0)</f>
        <v>0</v>
      </c>
      <c r="BS128" s="82">
        <f>IF(AND(BS123&gt;=1,BS123&lt;=3,BS124&lt;0),-BS127,0)</f>
        <v>0</v>
      </c>
      <c r="BT128" s="82">
        <f>IF(AND(BT123&gt;=1,BT123&lt;=3,BT124&lt;0),-BT127,0)</f>
        <v>0</v>
      </c>
      <c r="BU128" s="82">
        <f>IF(AND(BU123&gt;=1,BU123&lt;=3,BU124&lt;0),-BU127,0)</f>
        <v>0</v>
      </c>
      <c r="BV128" s="82">
        <f>IF(AND(BV123&gt;=1,BV123&lt;=3,BV124&lt;0),-BV127,0)</f>
        <v>0</v>
      </c>
      <c r="BW128" s="82">
        <f>IF(AND(BW123&gt;=1,BW123&lt;=3,BW124&lt;0),-BW127,0)</f>
        <v>0</v>
      </c>
      <c r="BX128" s="82">
        <f>IF(AND(BX123&gt;=1,BX123&lt;=3,BX124&lt;0),-BX127,0)</f>
        <v>0</v>
      </c>
      <c r="BY128" s="82">
        <f>IF(AND(BY123&gt;=1,BY123&lt;=3,BY124&lt;0),-BY127,0)</f>
        <v>0</v>
      </c>
      <c r="BZ128" s="82">
        <f>IF(AND(BZ123&gt;=1,BZ123&lt;=3,BZ124&lt;0),-BZ127,0)</f>
        <v>0</v>
      </c>
      <c r="CA128" s="82">
        <f>IF(AND(CA123&gt;=1,CA123&lt;=3,CA124&lt;0),-CA127,0)</f>
        <v>0</v>
      </c>
      <c r="CB128" s="82">
        <f>IF(AND(CB123&gt;=1,CB123&lt;=3,CB124&lt;0),-CB127,0)</f>
        <v>0</v>
      </c>
      <c r="CC128" s="82">
        <f>IF(AND(CC123&gt;=1,CC123&lt;=3,CC124&lt;0),-CC127,0)</f>
        <v>0</v>
      </c>
      <c r="CD128" s="82">
        <f>IF(AND(CD123&gt;=1,CD123&lt;=3,CD124&lt;0),-CD127,0)</f>
        <v>0</v>
      </c>
      <c r="CE128" s="82">
        <f>IF(AND(CE123&gt;=1,CE123&lt;=3,CE124&lt;0),-CE127,0)</f>
        <v>0</v>
      </c>
      <c r="CF128" s="82">
        <f>IF(AND(CF123&gt;=1,CF123&lt;=3,CF124&lt;0),-CF127,0)</f>
        <v>0</v>
      </c>
      <c r="CG128" s="82">
        <f>IF(AND(CG123&gt;=1,CG123&lt;=3,CG124&lt;0),-CG127,0)</f>
        <v>0</v>
      </c>
      <c r="CH128" s="82">
        <f>IF(AND(CH123&gt;=1,CH123&lt;=3,CH124&lt;0),-CH127,0)</f>
        <v>0</v>
      </c>
      <c r="CI128" s="82">
        <f>IF(AND(CI123&gt;=1,CI123&lt;=3,CI124&lt;0),-CI127,0)</f>
        <v>0</v>
      </c>
      <c r="CJ128" s="82">
        <f>IF(AND(CJ123&gt;=1,CJ123&lt;=3,CJ124&lt;0),-CJ127,0)</f>
        <v>0</v>
      </c>
      <c r="CK128" s="82">
        <f>IF(AND(CK123&gt;=1,CK123&lt;=3,CK124&lt;0),-CK127,0)</f>
        <v>0</v>
      </c>
      <c r="CL128" s="82">
        <f>IF(AND(CL123&gt;=1,CL123&lt;=3,CL124&lt;0),-CL127,0)</f>
        <v>0</v>
      </c>
      <c r="CM128" s="82">
        <f>IF(AND(CM123&gt;=1,CM123&lt;=3,CM124&lt;0),-CM127,0)</f>
        <v>0</v>
      </c>
      <c r="CN128" s="82">
        <f>IF(AND(CN123&gt;=1,CN123&lt;=3,CN124&lt;0),-CN127,0)</f>
        <v>0</v>
      </c>
      <c r="CO128" s="82">
        <f>IF(AND(CO123&gt;=1,CO123&lt;=3,CO124&lt;0),-CO127,0)</f>
        <v>0</v>
      </c>
      <c r="CP128" s="82">
        <f>IF(AND(CP123&gt;=1,CP123&lt;=3,CP124&lt;0),-CP127,0)</f>
        <v>0</v>
      </c>
      <c r="CQ128" s="82">
        <f>IF(AND(CQ123&gt;=1,CQ123&lt;=3,CQ124&lt;0),-CQ127,0)</f>
        <v>0</v>
      </c>
      <c r="CR128" s="82">
        <f>IF(AND(CR123&gt;=1,CR123&lt;=3,CR124&lt;0),-CR127,0)</f>
        <v>0</v>
      </c>
      <c r="CS128" s="82">
        <f>IF(AND(CS123&gt;=1,CS123&lt;=3,CS124&lt;0),-CS127,0)</f>
        <v>0</v>
      </c>
      <c r="CT128" s="82">
        <f>IF(AND(CT123&gt;=1,CT123&lt;=3,CT124&lt;0),-CT127,0)</f>
        <v>0</v>
      </c>
      <c r="CU128" s="82">
        <f>IF(AND(CU123&gt;=1,CU123&lt;=3,CU124&lt;0),-CU127,0)</f>
        <v>0</v>
      </c>
      <c r="CV128" s="82">
        <f>IF(AND(CV123&gt;=1,CV123&lt;=3,CV124&lt;0),-CV127,0)</f>
        <v>0</v>
      </c>
      <c r="CW128" s="82">
        <f>IF(AND(CW123&gt;=1,CW123&lt;=3,CW124&lt;0),-CW127,0)</f>
        <v>0</v>
      </c>
      <c r="CX128" s="82">
        <f>IF(AND(CX123&gt;=1,CX123&lt;=3,CX124&lt;0),-CX127,0)</f>
        <v>-14082.260738092335</v>
      </c>
      <c r="CY128" s="82">
        <f>IF(AND(CY123&gt;=1,CY123&lt;=3,CY124&lt;0),-CY127,0)</f>
        <v>-14082.260738092335</v>
      </c>
      <c r="CZ128" s="82">
        <f>IF(AND(CZ123&gt;=1,CZ123&lt;=3,CZ124&lt;0),-CZ127,0)</f>
        <v>0</v>
      </c>
      <c r="DA128" s="82">
        <f>IF(AND(DA123&gt;=1,DA123&lt;=3,DA124&lt;0),-DA127,0)</f>
        <v>0</v>
      </c>
      <c r="DB128" s="82">
        <f>IF(AND(DB123&gt;=1,DB123&lt;=3,DB124&lt;0),-DB127,0)</f>
        <v>0</v>
      </c>
      <c r="DC128" s="82">
        <f>IF(AND(DC123&gt;=1,DC123&lt;=3,DC124&lt;0),-DC127,0)</f>
        <v>0</v>
      </c>
      <c r="DD128" s="82">
        <f>IF(AND(DD123&gt;=1,DD123&lt;=3,DD124&lt;0),-DD127,0)</f>
        <v>0</v>
      </c>
      <c r="DE128" s="82">
        <f>IF(AND(DE123&gt;=1,DE123&lt;=3,DE124&lt;0),-DE127,0)</f>
        <v>0</v>
      </c>
      <c r="DF128" s="82">
        <f>IF(AND(DF123&gt;=1,DF123&lt;=3,DF124&lt;0),-DF127,0)</f>
        <v>0</v>
      </c>
      <c r="DG128" s="82">
        <f>IF(AND(DG123&gt;=1,DG123&lt;=3,DG124&lt;0),-DG127,0)</f>
        <v>0</v>
      </c>
      <c r="DH128" s="82">
        <f>IF(AND(DH123&gt;=1,DH123&lt;=3,DH124&lt;0),-DH127,0)</f>
        <v>0</v>
      </c>
      <c r="DI128" s="82">
        <f>IF(AND(DI123&gt;=1,DI123&lt;=3,DI124&lt;0),-DI127,0)</f>
        <v>0</v>
      </c>
      <c r="DJ128" s="82">
        <f>IF(AND(DJ123&gt;=1,DJ123&lt;=3,DJ124&lt;0),-DJ127,0)</f>
        <v>0</v>
      </c>
      <c r="DK128" s="82">
        <f>IF(AND(DK123&gt;=1,DK123&lt;=3,DK124&lt;0),-DK127,0)</f>
        <v>0</v>
      </c>
      <c r="DL128" s="82">
        <f>IF(AND(DL123&gt;=1,DL123&lt;=3,DL124&lt;0),-DL127,0)</f>
        <v>0</v>
      </c>
      <c r="DM128" s="82">
        <f>IF(AND(DM123&gt;=1,DM123&lt;=3,DM124&lt;0),-DM127,0)</f>
        <v>0</v>
      </c>
      <c r="DN128" s="82">
        <f>IF(AND(DN123&gt;=1,DN123&lt;=3,DN124&lt;0),-DN127,0)</f>
        <v>0</v>
      </c>
      <c r="DO128" s="82">
        <f>IF(AND(DO123&gt;=1,DO123&lt;=3,DO124&lt;0),-DO127,0)</f>
        <v>0</v>
      </c>
      <c r="DP128" s="82">
        <f>IF(AND(DP123&gt;=1,DP123&lt;=3,DP124&lt;0),-DP127,0)</f>
        <v>0</v>
      </c>
      <c r="DQ128" s="82">
        <f>IF(AND(DQ123&gt;=1,DQ123&lt;=3,DQ124&lt;0),-DQ127,0)</f>
        <v>0</v>
      </c>
      <c r="DR128" s="82">
        <f>IF(AND(DR123&gt;=1,DR123&lt;=3,DR124&lt;0),-DR127,0)</f>
        <v>0</v>
      </c>
      <c r="DS128" s="82">
        <f>IF(AND(DS123&gt;=1,DS123&lt;=3,DS124&lt;0),-DS127,0)</f>
        <v>0</v>
      </c>
      <c r="DT128" s="82">
        <f>IF(AND(DT123&gt;=1,DT123&lt;=3,DT124&lt;0),-DT127,0)</f>
        <v>0</v>
      </c>
      <c r="DU128" s="82">
        <f>IF(AND(DU123&gt;=1,DU123&lt;=3,DU124&lt;0),-DU127,0)</f>
        <v>0</v>
      </c>
      <c r="DV128" s="82">
        <f>IF(AND(DV123&gt;=1,DV123&lt;=3,DV124&lt;0),-DV127,0)</f>
        <v>0</v>
      </c>
      <c r="DW128" s="82">
        <f>IF(AND(DW123&gt;=1,DW123&lt;=3,DW124&lt;0),-DW127,0)</f>
        <v>0</v>
      </c>
      <c r="DX128" s="82">
        <f>IF(AND(DX123&gt;=1,DX123&lt;=3,DX124&lt;0),-DX127,0)</f>
        <v>0</v>
      </c>
      <c r="DY128" s="82">
        <f>IF(AND(DY123&gt;=1,DY123&lt;=3,DY124&lt;0),-DY127,0)</f>
        <v>0</v>
      </c>
      <c r="DZ128" s="82">
        <f>IF(AND(DZ123&gt;=1,DZ123&lt;=3,DZ124&lt;0),-DZ127,0)</f>
        <v>0</v>
      </c>
      <c r="EA128" s="82">
        <f>IF(AND(EA123&gt;=1,EA123&lt;=3,EA124&lt;0),-EA127,0)</f>
        <v>0</v>
      </c>
      <c r="EB128" s="82">
        <f>IF(AND(EB123&gt;=1,EB123&lt;=3,EB124&lt;0),-EB127,0)</f>
        <v>0</v>
      </c>
      <c r="EC128" s="82">
        <f>IF(AND(EC123&gt;=1,EC123&lt;=3,EC124&lt;0),-EC127,0)</f>
        <v>0</v>
      </c>
      <c r="ED128" s="82">
        <f>IF(AND(ED123&gt;=1,ED123&lt;=3,ED124&lt;0),-ED127,0)</f>
        <v>0</v>
      </c>
      <c r="EE128" s="82">
        <f>IF(AND(EE123&gt;=1,EE123&lt;=3,EE124&lt;0),-EE127,0)</f>
        <v>0</v>
      </c>
      <c r="EF128" s="82">
        <f>IF(AND(EF123&gt;=1,EF123&lt;=3,EF124&lt;0),-EF127,0)</f>
        <v>0</v>
      </c>
      <c r="EG128" s="82">
        <f>IF(AND(EG123&gt;=1,EG123&lt;=3,EG124&lt;0),-EG127,0)</f>
        <v>0</v>
      </c>
      <c r="EH128" s="82">
        <f>IF(AND(EH123&gt;=1,EH123&lt;=3,EH124&lt;0),-EH127,0)</f>
        <v>0</v>
      </c>
      <c r="EI128" s="82">
        <f>IF(AND(EI123&gt;=1,EI123&lt;=3,EI124&lt;0),-EI127,0)</f>
        <v>0</v>
      </c>
    </row>
    <row r="129">
      <c r="B129" t="s" s="23">
        <v>396</v>
      </c>
      <c r="C129" t="s" s="118">
        <v>23</v>
      </c>
      <c r="D129" t="s" s="118">
        <v>433</v>
      </c>
      <c r="H129" s="95">
        <f>IF(AND(H123&gt;=1,H123&lt;=3,H124&gt;=0),-H127*MAX(0,MIN(1,CHOOSE(H123,Rollover!$Q$15,Rollover!$AD$15,Rollover!$AQ$15)-H124)),0)-IF(H$6&lt;='Rent Roll'!$M$15,H126,0)</f>
        <v>0</v>
      </c>
      <c r="I129" s="95">
        <f>IF(AND(I123&gt;=1,I123&lt;=3,I124&gt;=0),-I127*MAX(0,MIN(1,CHOOSE(I123,Rollover!$Q$15,Rollover!$AD$15,Rollover!$AQ$15)-I124)),0)-IF(I$6&lt;='Rent Roll'!$M$15,I126,0)</f>
        <v>0</v>
      </c>
      <c r="J129" s="95">
        <f>IF(AND(J123&gt;=1,J123&lt;=3,J124&gt;=0),-J127*MAX(0,MIN(1,CHOOSE(J123,Rollover!$Q$15,Rollover!$AD$15,Rollover!$AQ$15)-J124)),0)-IF(J$6&lt;='Rent Roll'!$M$15,J126,0)</f>
        <v>0</v>
      </c>
      <c r="K129" s="95">
        <f>IF(AND(K123&gt;=1,K123&lt;=3,K124&gt;=0),-K127*MAX(0,MIN(1,CHOOSE(K123,Rollover!$Q$15,Rollover!$AD$15,Rollover!$AQ$15)-K124)),0)-IF(K$6&lt;='Rent Roll'!$M$15,K126,0)</f>
        <v>0</v>
      </c>
      <c r="L129" s="95">
        <f>IF(AND(L123&gt;=1,L123&lt;=3,L124&gt;=0),-L127*MAX(0,MIN(1,CHOOSE(L123,Rollover!$Q$15,Rollover!$AD$15,Rollover!$AQ$15)-L124)),0)-IF(L$6&lt;='Rent Roll'!$M$15,L126,0)</f>
        <v>0</v>
      </c>
      <c r="M129" s="95">
        <f>IF(AND(M123&gt;=1,M123&lt;=3,M124&gt;=0),-M127*MAX(0,MIN(1,CHOOSE(M123,Rollover!$Q$15,Rollover!$AD$15,Rollover!$AQ$15)-M124)),0)-IF(M$6&lt;='Rent Roll'!$M$15,M126,0)</f>
        <v>0</v>
      </c>
      <c r="N129" s="95">
        <f>IF(AND(N123&gt;=1,N123&lt;=3,N124&gt;=0),-N127*MAX(0,MIN(1,CHOOSE(N123,Rollover!$Q$15,Rollover!$AD$15,Rollover!$AQ$15)-N124)),0)-IF(N$6&lt;='Rent Roll'!$M$15,N126,0)</f>
        <v>0</v>
      </c>
      <c r="O129" s="95">
        <f>IF(AND(O123&gt;=1,O123&lt;=3,O124&gt;=0),-O127*MAX(0,MIN(1,CHOOSE(O123,Rollover!$Q$15,Rollover!$AD$15,Rollover!$AQ$15)-O124)),0)-IF(O$6&lt;='Rent Roll'!$M$15,O126,0)</f>
        <v>0</v>
      </c>
      <c r="P129" s="95">
        <f>IF(AND(P123&gt;=1,P123&lt;=3,P124&gt;=0),-P127*MAX(0,MIN(1,CHOOSE(P123,Rollover!$Q$15,Rollover!$AD$15,Rollover!$AQ$15)-P124)),0)-IF(P$6&lt;='Rent Roll'!$M$15,P126,0)</f>
        <v>0</v>
      </c>
      <c r="Q129" s="95">
        <f>IF(AND(Q123&gt;=1,Q123&lt;=3,Q124&gt;=0),-Q127*MAX(0,MIN(1,CHOOSE(Q123,Rollover!$Q$15,Rollover!$AD$15,Rollover!$AQ$15)-Q124)),0)-IF(Q$6&lt;='Rent Roll'!$M$15,Q126,0)</f>
        <v>0</v>
      </c>
      <c r="R129" s="95">
        <f>IF(AND(R123&gt;=1,R123&lt;=3,R124&gt;=0),-R127*MAX(0,MIN(1,CHOOSE(R123,Rollover!$Q$15,Rollover!$AD$15,Rollover!$AQ$15)-R124)),0)-IF(R$6&lt;='Rent Roll'!$M$15,R126,0)</f>
        <v>0</v>
      </c>
      <c r="S129" s="95">
        <f>IF(AND(S123&gt;=1,S123&lt;=3,S124&gt;=0),-S127*MAX(0,MIN(1,CHOOSE(S123,Rollover!$Q$15,Rollover!$AD$15,Rollover!$AQ$15)-S124)),0)-IF(S$6&lt;='Rent Roll'!$M$15,S126,0)</f>
        <v>0</v>
      </c>
      <c r="T129" s="95">
        <f>IF(AND(T123&gt;=1,T123&lt;=3,T124&gt;=0),-T127*MAX(0,MIN(1,CHOOSE(T123,Rollover!$Q$15,Rollover!$AD$15,Rollover!$AQ$15)-T124)),0)-IF(T$6&lt;='Rent Roll'!$M$15,T126,0)</f>
        <v>0</v>
      </c>
      <c r="U129" s="95">
        <f>IF(AND(U123&gt;=1,U123&lt;=3,U124&gt;=0),-U127*MAX(0,MIN(1,CHOOSE(U123,Rollover!$Q$15,Rollover!$AD$15,Rollover!$AQ$15)-U124)),0)-IF(U$6&lt;='Rent Roll'!$M$15,U126,0)</f>
        <v>0</v>
      </c>
      <c r="V129" s="95">
        <f>IF(AND(V123&gt;=1,V123&lt;=3,V124&gt;=0),-V127*MAX(0,MIN(1,CHOOSE(V123,Rollover!$Q$15,Rollover!$AD$15,Rollover!$AQ$15)-V124)),0)-IF(V$6&lt;='Rent Roll'!$M$15,V126,0)</f>
        <v>0</v>
      </c>
      <c r="W129" s="95">
        <f>IF(AND(W123&gt;=1,W123&lt;=3,W124&gt;=0),-W127*MAX(0,MIN(1,CHOOSE(W123,Rollover!$Q$15,Rollover!$AD$15,Rollover!$AQ$15)-W124)),0)-IF(W$6&lt;='Rent Roll'!$M$15,W126,0)</f>
        <v>0</v>
      </c>
      <c r="X129" s="95">
        <f>IF(AND(X123&gt;=1,X123&lt;=3,X124&gt;=0),-X127*MAX(0,MIN(1,CHOOSE(X123,Rollover!$Q$15,Rollover!$AD$15,Rollover!$AQ$15)-X124)),0)-IF(X$6&lt;='Rent Roll'!$M$15,X126,0)</f>
        <v>0</v>
      </c>
      <c r="Y129" s="95">
        <f>IF(AND(Y123&gt;=1,Y123&lt;=3,Y124&gt;=0),-Y127*MAX(0,MIN(1,CHOOSE(Y123,Rollover!$Q$15,Rollover!$AD$15,Rollover!$AQ$15)-Y124)),0)-IF(Y$6&lt;='Rent Roll'!$M$15,Y126,0)</f>
        <v>0</v>
      </c>
      <c r="Z129" s="95">
        <f>IF(AND(Z123&gt;=1,Z123&lt;=3,Z124&gt;=0),-Z127*MAX(0,MIN(1,CHOOSE(Z123,Rollover!$Q$15,Rollover!$AD$15,Rollover!$AQ$15)-Z124)),0)-IF(Z$6&lt;='Rent Roll'!$M$15,Z126,0)</f>
        <v>0</v>
      </c>
      <c r="AA129" s="95">
        <f>IF(AND(AA123&gt;=1,AA123&lt;=3,AA124&gt;=0),-AA127*MAX(0,MIN(1,CHOOSE(AA123,Rollover!$Q$15,Rollover!$AD$15,Rollover!$AQ$15)-AA124)),0)-IF(AA$6&lt;='Rent Roll'!$M$15,AA126,0)</f>
        <v>0</v>
      </c>
      <c r="AB129" s="95">
        <f>IF(AND(AB123&gt;=1,AB123&lt;=3,AB124&gt;=0),-AB127*MAX(0,MIN(1,CHOOSE(AB123,Rollover!$Q$15,Rollover!$AD$15,Rollover!$AQ$15)-AB124)),0)-IF(AB$6&lt;='Rent Roll'!$M$15,AB126,0)</f>
        <v>0</v>
      </c>
      <c r="AC129" s="95">
        <f>IF(AND(AC123&gt;=1,AC123&lt;=3,AC124&gt;=0),-AC127*MAX(0,MIN(1,CHOOSE(AC123,Rollover!$Q$15,Rollover!$AD$15,Rollover!$AQ$15)-AC124)),0)-IF(AC$6&lt;='Rent Roll'!$M$15,AC126,0)</f>
        <v>0</v>
      </c>
      <c r="AD129" s="95">
        <f>IF(AND(AD123&gt;=1,AD123&lt;=3,AD124&gt;=0),-AD127*MAX(0,MIN(1,CHOOSE(AD123,Rollover!$Q$15,Rollover!$AD$15,Rollover!$AQ$15)-AD124)),0)-IF(AD$6&lt;='Rent Roll'!$M$15,AD126,0)</f>
        <v>0</v>
      </c>
      <c r="AE129" s="95">
        <f>IF(AND(AE123&gt;=1,AE123&lt;=3,AE124&gt;=0),-AE127*MAX(0,MIN(1,CHOOSE(AE123,Rollover!$Q$15,Rollover!$AD$15,Rollover!$AQ$15)-AE124)),0)-IF(AE$6&lt;='Rent Roll'!$M$15,AE126,0)</f>
        <v>0</v>
      </c>
      <c r="AF129" s="95">
        <f>IF(AND(AF123&gt;=1,AF123&lt;=3,AF124&gt;=0),-AF127*MAX(0,MIN(1,CHOOSE(AF123,Rollover!$Q$15,Rollover!$AD$15,Rollover!$AQ$15)-AF124)),0)-IF(AF$6&lt;='Rent Roll'!$M$15,AF126,0)</f>
        <v>0</v>
      </c>
      <c r="AG129" s="95">
        <f>IF(AND(AG123&gt;=1,AG123&lt;=3,AG124&gt;=0),-AG127*MAX(0,MIN(1,CHOOSE(AG123,Rollover!$Q$15,Rollover!$AD$15,Rollover!$AQ$15)-AG124)),0)-IF(AG$6&lt;='Rent Roll'!$M$15,AG126,0)</f>
        <v>0</v>
      </c>
      <c r="AH129" s="95">
        <f>IF(AND(AH123&gt;=1,AH123&lt;=3,AH124&gt;=0),-AH127*MAX(0,MIN(1,CHOOSE(AH123,Rollover!$Q$15,Rollover!$AD$15,Rollover!$AQ$15)-AH124)),0)-IF(AH$6&lt;='Rent Roll'!$M$15,AH126,0)</f>
        <v>0</v>
      </c>
      <c r="AI129" s="95">
        <f>IF(AND(AI123&gt;=1,AI123&lt;=3,AI124&gt;=0),-AI127*MAX(0,MIN(1,CHOOSE(AI123,Rollover!$Q$15,Rollover!$AD$15,Rollover!$AQ$15)-AI124)),0)-IF(AI$6&lt;='Rent Roll'!$M$15,AI126,0)</f>
        <v>0</v>
      </c>
      <c r="AJ129" s="95">
        <f>IF(AND(AJ123&gt;=1,AJ123&lt;=3,AJ124&gt;=0),-AJ127*MAX(0,MIN(1,CHOOSE(AJ123,Rollover!$Q$15,Rollover!$AD$15,Rollover!$AQ$15)-AJ124)),0)-IF(AJ$6&lt;='Rent Roll'!$M$15,AJ126,0)</f>
        <v>0</v>
      </c>
      <c r="AK129" s="95">
        <f>IF(AND(AK123&gt;=1,AK123&lt;=3,AK124&gt;=0),-AK127*MAX(0,MIN(1,CHOOSE(AK123,Rollover!$Q$15,Rollover!$AD$15,Rollover!$AQ$15)-AK124)),0)-IF(AK$6&lt;='Rent Roll'!$M$15,AK126,0)</f>
        <v>0</v>
      </c>
      <c r="AL129" s="95">
        <f>IF(AND(AL123&gt;=1,AL123&lt;=3,AL124&gt;=0),-AL127*MAX(0,MIN(1,CHOOSE(AL123,Rollover!$Q$15,Rollover!$AD$15,Rollover!$AQ$15)-AL124)),0)-IF(AL$6&lt;='Rent Roll'!$M$15,AL126,0)</f>
        <v>0</v>
      </c>
      <c r="AM129" s="95">
        <f>IF(AND(AM123&gt;=1,AM123&lt;=3,AM124&gt;=0),-AM127*MAX(0,MIN(1,CHOOSE(AM123,Rollover!$Q$15,Rollover!$AD$15,Rollover!$AQ$15)-AM124)),0)-IF(AM$6&lt;='Rent Roll'!$M$15,AM126,0)</f>
        <v>0</v>
      </c>
      <c r="AN129" s="95">
        <f>IF(AND(AN123&gt;=1,AN123&lt;=3,AN124&gt;=0),-AN127*MAX(0,MIN(1,CHOOSE(AN123,Rollover!$Q$15,Rollover!$AD$15,Rollover!$AQ$15)-AN124)),0)-IF(AN$6&lt;='Rent Roll'!$M$15,AN126,0)</f>
        <v>0</v>
      </c>
      <c r="AO129" s="95">
        <f>IF(AND(AO123&gt;=1,AO123&lt;=3,AO124&gt;=0),-AO127*MAX(0,MIN(1,CHOOSE(AO123,Rollover!$Q$15,Rollover!$AD$15,Rollover!$AQ$15)-AO124)),0)-IF(AO$6&lt;='Rent Roll'!$M$15,AO126,0)</f>
        <v>0</v>
      </c>
      <c r="AP129" s="95">
        <f>IF(AND(AP123&gt;=1,AP123&lt;=3,AP124&gt;=0),-AP127*MAX(0,MIN(1,CHOOSE(AP123,Rollover!$Q$15,Rollover!$AD$15,Rollover!$AQ$15)-AP124)),0)-IF(AP$6&lt;='Rent Roll'!$M$15,AP126,0)</f>
        <v>-10242.803842500003</v>
      </c>
      <c r="AQ129" s="95">
        <f>IF(AND(AQ123&gt;=1,AQ123&lt;=3,AQ124&gt;=0),-AQ127*MAX(0,MIN(1,CHOOSE(AQ123,Rollover!$Q$15,Rollover!$AD$15,Rollover!$AQ$15)-AQ124)),0)-IF(AQ$6&lt;='Rent Roll'!$M$15,AQ126,0)</f>
        <v>0</v>
      </c>
      <c r="AR129" s="95">
        <f>IF(AND(AR123&gt;=1,AR123&lt;=3,AR124&gt;=0),-AR127*MAX(0,MIN(1,CHOOSE(AR123,Rollover!$Q$15,Rollover!$AD$15,Rollover!$AQ$15)-AR124)),0)-IF(AR$6&lt;='Rent Roll'!$M$15,AR126,0)</f>
        <v>0</v>
      </c>
      <c r="AS129" s="95">
        <f>IF(AND(AS123&gt;=1,AS123&lt;=3,AS124&gt;=0),-AS127*MAX(0,MIN(1,CHOOSE(AS123,Rollover!$Q$15,Rollover!$AD$15,Rollover!$AQ$15)-AS124)),0)-IF(AS$6&lt;='Rent Roll'!$M$15,AS126,0)</f>
        <v>0</v>
      </c>
      <c r="AT129" s="95">
        <f>IF(AND(AT123&gt;=1,AT123&lt;=3,AT124&gt;=0),-AT127*MAX(0,MIN(1,CHOOSE(AT123,Rollover!$Q$15,Rollover!$AD$15,Rollover!$AQ$15)-AT124)),0)-IF(AT$6&lt;='Rent Roll'!$M$15,AT126,0)</f>
        <v>0</v>
      </c>
      <c r="AU129" s="95">
        <f>IF(AND(AU123&gt;=1,AU123&lt;=3,AU124&gt;=0),-AU127*MAX(0,MIN(1,CHOOSE(AU123,Rollover!$Q$15,Rollover!$AD$15,Rollover!$AQ$15)-AU124)),0)-IF(AU$6&lt;='Rent Roll'!$M$15,AU126,0)</f>
        <v>0</v>
      </c>
      <c r="AV129" s="95">
        <f>IF(AND(AV123&gt;=1,AV123&lt;=3,AV124&gt;=0),-AV127*MAX(0,MIN(1,CHOOSE(AV123,Rollover!$Q$15,Rollover!$AD$15,Rollover!$AQ$15)-AV124)),0)-IF(AV$6&lt;='Rent Roll'!$M$15,AV126,0)</f>
        <v>0</v>
      </c>
      <c r="AW129" s="95">
        <f>IF(AND(AW123&gt;=1,AW123&lt;=3,AW124&gt;=0),-AW127*MAX(0,MIN(1,CHOOSE(AW123,Rollover!$Q$15,Rollover!$AD$15,Rollover!$AQ$15)-AW124)),0)-IF(AW$6&lt;='Rent Roll'!$M$15,AW126,0)</f>
        <v>0</v>
      </c>
      <c r="AX129" s="95">
        <f>IF(AND(AX123&gt;=1,AX123&lt;=3,AX124&gt;=0),-AX127*MAX(0,MIN(1,CHOOSE(AX123,Rollover!$Q$15,Rollover!$AD$15,Rollover!$AQ$15)-AX124)),0)-IF(AX$6&lt;='Rent Roll'!$M$15,AX126,0)</f>
        <v>0</v>
      </c>
      <c r="AY129" s="95">
        <f>IF(AND(AY123&gt;=1,AY123&lt;=3,AY124&gt;=0),-AY127*MAX(0,MIN(1,CHOOSE(AY123,Rollover!$Q$15,Rollover!$AD$15,Rollover!$AQ$15)-AY124)),0)-IF(AY$6&lt;='Rent Roll'!$M$15,AY126,0)</f>
        <v>0</v>
      </c>
      <c r="AZ129" s="95">
        <f>IF(AND(AZ123&gt;=1,AZ123&lt;=3,AZ124&gt;=0),-AZ127*MAX(0,MIN(1,CHOOSE(AZ123,Rollover!$Q$15,Rollover!$AD$15,Rollover!$AQ$15)-AZ124)),0)-IF(AZ$6&lt;='Rent Roll'!$M$15,AZ126,0)</f>
        <v>0</v>
      </c>
      <c r="BA129" s="95">
        <f>IF(AND(BA123&gt;=1,BA123&lt;=3,BA124&gt;=0),-BA127*MAX(0,MIN(1,CHOOSE(BA123,Rollover!$Q$15,Rollover!$AD$15,Rollover!$AQ$15)-BA124)),0)-IF(BA$6&lt;='Rent Roll'!$M$15,BA126,0)</f>
        <v>0</v>
      </c>
      <c r="BB129" s="95">
        <f>IF(AND(BB123&gt;=1,BB123&lt;=3,BB124&gt;=0),-BB127*MAX(0,MIN(1,CHOOSE(BB123,Rollover!$Q$15,Rollover!$AD$15,Rollover!$AQ$15)-BB124)),0)-IF(BB$6&lt;='Rent Roll'!$M$15,BB126,0)</f>
        <v>0</v>
      </c>
      <c r="BC129" s="95">
        <f>IF(AND(BC123&gt;=1,BC123&lt;=3,BC124&gt;=0),-BC127*MAX(0,MIN(1,CHOOSE(BC123,Rollover!$Q$15,Rollover!$AD$15,Rollover!$AQ$15)-BC124)),0)-IF(BC$6&lt;='Rent Roll'!$M$15,BC126,0)</f>
        <v>0</v>
      </c>
      <c r="BD129" s="95">
        <f>IF(AND(BD123&gt;=1,BD123&lt;=3,BD124&gt;=0),-BD127*MAX(0,MIN(1,CHOOSE(BD123,Rollover!$Q$15,Rollover!$AD$15,Rollover!$AQ$15)-BD124)),0)-IF(BD$6&lt;='Rent Roll'!$M$15,BD126,0)</f>
        <v>0</v>
      </c>
      <c r="BE129" s="95">
        <f>IF(AND(BE123&gt;=1,BE123&lt;=3,BE124&gt;=0),-BE127*MAX(0,MIN(1,CHOOSE(BE123,Rollover!$Q$15,Rollover!$AD$15,Rollover!$AQ$15)-BE124)),0)-IF(BE$6&lt;='Rent Roll'!$M$15,BE126,0)</f>
        <v>0</v>
      </c>
      <c r="BF129" s="95">
        <f>IF(AND(BF123&gt;=1,BF123&lt;=3,BF124&gt;=0),-BF127*MAX(0,MIN(1,CHOOSE(BF123,Rollover!$Q$15,Rollover!$AD$15,Rollover!$AQ$15)-BF124)),0)-IF(BF$6&lt;='Rent Roll'!$M$15,BF126,0)</f>
        <v>0</v>
      </c>
      <c r="BG129" s="95">
        <f>IF(AND(BG123&gt;=1,BG123&lt;=3,BG124&gt;=0),-BG127*MAX(0,MIN(1,CHOOSE(BG123,Rollover!$Q$15,Rollover!$AD$15,Rollover!$AQ$15)-BG124)),0)-IF(BG$6&lt;='Rent Roll'!$M$15,BG126,0)</f>
        <v>0</v>
      </c>
      <c r="BH129" s="95">
        <f>IF(AND(BH123&gt;=1,BH123&lt;=3,BH124&gt;=0),-BH127*MAX(0,MIN(1,CHOOSE(BH123,Rollover!$Q$15,Rollover!$AD$15,Rollover!$AQ$15)-BH124)),0)-IF(BH$6&lt;='Rent Roll'!$M$15,BH126,0)</f>
        <v>0</v>
      </c>
      <c r="BI129" s="95">
        <f>IF(AND(BI123&gt;=1,BI123&lt;=3,BI124&gt;=0),-BI127*MAX(0,MIN(1,CHOOSE(BI123,Rollover!$Q$15,Rollover!$AD$15,Rollover!$AQ$15)-BI124)),0)-IF(BI$6&lt;='Rent Roll'!$M$15,BI126,0)</f>
        <v>0</v>
      </c>
      <c r="BJ129" s="95">
        <f>IF(AND(BJ123&gt;=1,BJ123&lt;=3,BJ124&gt;=0),-BJ127*MAX(0,MIN(1,CHOOSE(BJ123,Rollover!$Q$15,Rollover!$AD$15,Rollover!$AQ$15)-BJ124)),0)-IF(BJ$6&lt;='Rent Roll'!$M$15,BJ126,0)</f>
        <v>0</v>
      </c>
      <c r="BK129" s="95">
        <f>IF(AND(BK123&gt;=1,BK123&lt;=3,BK124&gt;=0),-BK127*MAX(0,MIN(1,CHOOSE(BK123,Rollover!$Q$15,Rollover!$AD$15,Rollover!$AQ$15)-BK124)),0)-IF(BK$6&lt;='Rent Roll'!$M$15,BK126,0)</f>
        <v>0</v>
      </c>
      <c r="BL129" s="95">
        <f>IF(AND(BL123&gt;=1,BL123&lt;=3,BL124&gt;=0),-BL127*MAX(0,MIN(1,CHOOSE(BL123,Rollover!$Q$15,Rollover!$AD$15,Rollover!$AQ$15)-BL124)),0)-IF(BL$6&lt;='Rent Roll'!$M$15,BL126,0)</f>
        <v>0</v>
      </c>
      <c r="BM129" s="95">
        <f>IF(AND(BM123&gt;=1,BM123&lt;=3,BM124&gt;=0),-BM127*MAX(0,MIN(1,CHOOSE(BM123,Rollover!$Q$15,Rollover!$AD$15,Rollover!$AQ$15)-BM124)),0)-IF(BM$6&lt;='Rent Roll'!$M$15,BM126,0)</f>
        <v>0</v>
      </c>
      <c r="BN129" s="95">
        <f>IF(AND(BN123&gt;=1,BN123&lt;=3,BN124&gt;=0),-BN127*MAX(0,MIN(1,CHOOSE(BN123,Rollover!$Q$15,Rollover!$AD$15,Rollover!$AQ$15)-BN124)),0)-IF(BN$6&lt;='Rent Roll'!$M$15,BN126,0)</f>
        <v>0</v>
      </c>
      <c r="BO129" s="95">
        <f>IF(AND(BO123&gt;=1,BO123&lt;=3,BO124&gt;=0),-BO127*MAX(0,MIN(1,CHOOSE(BO123,Rollover!$Q$15,Rollover!$AD$15,Rollover!$AQ$15)-BO124)),0)-IF(BO$6&lt;='Rent Roll'!$M$15,BO126,0)</f>
        <v>0</v>
      </c>
      <c r="BP129" s="95">
        <f>IF(AND(BP123&gt;=1,BP123&lt;=3,BP124&gt;=0),-BP127*MAX(0,MIN(1,CHOOSE(BP123,Rollover!$Q$15,Rollover!$AD$15,Rollover!$AQ$15)-BP124)),0)-IF(BP$6&lt;='Rent Roll'!$M$15,BP126,0)</f>
        <v>0</v>
      </c>
      <c r="BQ129" s="95">
        <f>IF(AND(BQ123&gt;=1,BQ123&lt;=3,BQ124&gt;=0),-BQ127*MAX(0,MIN(1,CHOOSE(BQ123,Rollover!$Q$15,Rollover!$AD$15,Rollover!$AQ$15)-BQ124)),0)-IF(BQ$6&lt;='Rent Roll'!$M$15,BQ126,0)</f>
        <v>0</v>
      </c>
      <c r="BR129" s="95">
        <f>IF(AND(BR123&gt;=1,BR123&lt;=3,BR124&gt;=0),-BR127*MAX(0,MIN(1,CHOOSE(BR123,Rollover!$Q$15,Rollover!$AD$15,Rollover!$AQ$15)-BR124)),0)-IF(BR$6&lt;='Rent Roll'!$M$15,BR126,0)</f>
        <v>0</v>
      </c>
      <c r="BS129" s="95">
        <f>IF(AND(BS123&gt;=1,BS123&lt;=3,BS124&gt;=0),-BS127*MAX(0,MIN(1,CHOOSE(BS123,Rollover!$Q$15,Rollover!$AD$15,Rollover!$AQ$15)-BS124)),0)-IF(BS$6&lt;='Rent Roll'!$M$15,BS126,0)</f>
        <v>0</v>
      </c>
      <c r="BT129" s="95">
        <f>IF(AND(BT123&gt;=1,BT123&lt;=3,BT124&gt;=0),-BT127*MAX(0,MIN(1,CHOOSE(BT123,Rollover!$Q$15,Rollover!$AD$15,Rollover!$AQ$15)-BT124)),0)-IF(BT$6&lt;='Rent Roll'!$M$15,BT126,0)</f>
        <v>0</v>
      </c>
      <c r="BU129" s="95">
        <f>IF(AND(BU123&gt;=1,BU123&lt;=3,BU124&gt;=0),-BU127*MAX(0,MIN(1,CHOOSE(BU123,Rollover!$Q$15,Rollover!$AD$15,Rollover!$AQ$15)-BU124)),0)-IF(BU$6&lt;='Rent Roll'!$M$15,BU126,0)</f>
        <v>0</v>
      </c>
      <c r="BV129" s="95">
        <f>IF(AND(BV123&gt;=1,BV123&lt;=3,BV124&gt;=0),-BV127*MAX(0,MIN(1,CHOOSE(BV123,Rollover!$Q$15,Rollover!$AD$15,Rollover!$AQ$15)-BV124)),0)-IF(BV$6&lt;='Rent Roll'!$M$15,BV126,0)</f>
        <v>0</v>
      </c>
      <c r="BW129" s="95">
        <f>IF(AND(BW123&gt;=1,BW123&lt;=3,BW124&gt;=0),-BW127*MAX(0,MIN(1,CHOOSE(BW123,Rollover!$Q$15,Rollover!$AD$15,Rollover!$AQ$15)-BW124)),0)-IF(BW$6&lt;='Rent Roll'!$M$15,BW126,0)</f>
        <v>0</v>
      </c>
      <c r="BX129" s="95">
        <f>IF(AND(BX123&gt;=1,BX123&lt;=3,BX124&gt;=0),-BX127*MAX(0,MIN(1,CHOOSE(BX123,Rollover!$Q$15,Rollover!$AD$15,Rollover!$AQ$15)-BX124)),0)-IF(BX$6&lt;='Rent Roll'!$M$15,BX126,0)</f>
        <v>0</v>
      </c>
      <c r="BY129" s="95">
        <f>IF(AND(BY123&gt;=1,BY123&lt;=3,BY124&gt;=0),-BY127*MAX(0,MIN(1,CHOOSE(BY123,Rollover!$Q$15,Rollover!$AD$15,Rollover!$AQ$15)-BY124)),0)-IF(BY$6&lt;='Rent Roll'!$M$15,BY126,0)</f>
        <v>0</v>
      </c>
      <c r="BZ129" s="95">
        <f>IF(AND(BZ123&gt;=1,BZ123&lt;=3,BZ124&gt;=0),-BZ127*MAX(0,MIN(1,CHOOSE(BZ123,Rollover!$Q$15,Rollover!$AD$15,Rollover!$AQ$15)-BZ124)),0)-IF(BZ$6&lt;='Rent Roll'!$M$15,BZ126,0)</f>
        <v>0</v>
      </c>
      <c r="CA129" s="95">
        <f>IF(AND(CA123&gt;=1,CA123&lt;=3,CA124&gt;=0),-CA127*MAX(0,MIN(1,CHOOSE(CA123,Rollover!$Q$15,Rollover!$AD$15,Rollover!$AQ$15)-CA124)),0)-IF(CA$6&lt;='Rent Roll'!$M$15,CA126,0)</f>
        <v>0</v>
      </c>
      <c r="CB129" s="95">
        <f>IF(AND(CB123&gt;=1,CB123&lt;=3,CB124&gt;=0),-CB127*MAX(0,MIN(1,CHOOSE(CB123,Rollover!$Q$15,Rollover!$AD$15,Rollover!$AQ$15)-CB124)),0)-IF(CB$6&lt;='Rent Roll'!$M$15,CB126,0)</f>
        <v>0</v>
      </c>
      <c r="CC129" s="95">
        <f>IF(AND(CC123&gt;=1,CC123&lt;=3,CC124&gt;=0),-CC127*MAX(0,MIN(1,CHOOSE(CC123,Rollover!$Q$15,Rollover!$AD$15,Rollover!$AQ$15)-CC124)),0)-IF(CC$6&lt;='Rent Roll'!$M$15,CC126,0)</f>
        <v>0</v>
      </c>
      <c r="CD129" s="95">
        <f>IF(AND(CD123&gt;=1,CD123&lt;=3,CD124&gt;=0),-CD127*MAX(0,MIN(1,CHOOSE(CD123,Rollover!$Q$15,Rollover!$AD$15,Rollover!$AQ$15)-CD124)),0)-IF(CD$6&lt;='Rent Roll'!$M$15,CD126,0)</f>
        <v>0</v>
      </c>
      <c r="CE129" s="95">
        <f>IF(AND(CE123&gt;=1,CE123&lt;=3,CE124&gt;=0),-CE127*MAX(0,MIN(1,CHOOSE(CE123,Rollover!$Q$15,Rollover!$AD$15,Rollover!$AQ$15)-CE124)),0)-IF(CE$6&lt;='Rent Roll'!$M$15,CE126,0)</f>
        <v>0</v>
      </c>
      <c r="CF129" s="95">
        <f>IF(AND(CF123&gt;=1,CF123&lt;=3,CF124&gt;=0),-CF127*MAX(0,MIN(1,CHOOSE(CF123,Rollover!$Q$15,Rollover!$AD$15,Rollover!$AQ$15)-CF124)),0)-IF(CF$6&lt;='Rent Roll'!$M$15,CF126,0)</f>
        <v>0</v>
      </c>
      <c r="CG129" s="95">
        <f>IF(AND(CG123&gt;=1,CG123&lt;=3,CG124&gt;=0),-CG127*MAX(0,MIN(1,CHOOSE(CG123,Rollover!$Q$15,Rollover!$AD$15,Rollover!$AQ$15)-CG124)),0)-IF(CG$6&lt;='Rent Roll'!$M$15,CG126,0)</f>
        <v>0</v>
      </c>
      <c r="CH129" s="95">
        <f>IF(AND(CH123&gt;=1,CH123&lt;=3,CH124&gt;=0),-CH127*MAX(0,MIN(1,CHOOSE(CH123,Rollover!$Q$15,Rollover!$AD$15,Rollover!$AQ$15)-CH124)),0)-IF(CH$6&lt;='Rent Roll'!$M$15,CH126,0)</f>
        <v>0</v>
      </c>
      <c r="CI129" s="95">
        <f>IF(AND(CI123&gt;=1,CI123&lt;=3,CI124&gt;=0),-CI127*MAX(0,MIN(1,CHOOSE(CI123,Rollover!$Q$15,Rollover!$AD$15,Rollover!$AQ$15)-CI124)),0)-IF(CI$6&lt;='Rent Roll'!$M$15,CI126,0)</f>
        <v>0</v>
      </c>
      <c r="CJ129" s="95">
        <f>IF(AND(CJ123&gt;=1,CJ123&lt;=3,CJ124&gt;=0),-CJ127*MAX(0,MIN(1,CHOOSE(CJ123,Rollover!$Q$15,Rollover!$AD$15,Rollover!$AQ$15)-CJ124)),0)-IF(CJ$6&lt;='Rent Roll'!$M$15,CJ126,0)</f>
        <v>0</v>
      </c>
      <c r="CK129" s="95">
        <f>IF(AND(CK123&gt;=1,CK123&lt;=3,CK124&gt;=0),-CK127*MAX(0,MIN(1,CHOOSE(CK123,Rollover!$Q$15,Rollover!$AD$15,Rollover!$AQ$15)-CK124)),0)-IF(CK$6&lt;='Rent Roll'!$M$15,CK126,0)</f>
        <v>0</v>
      </c>
      <c r="CL129" s="95">
        <f>IF(AND(CL123&gt;=1,CL123&lt;=3,CL124&gt;=0),-CL127*MAX(0,MIN(1,CHOOSE(CL123,Rollover!$Q$15,Rollover!$AD$15,Rollover!$AQ$15)-CL124)),0)-IF(CL$6&lt;='Rent Roll'!$M$15,CL126,0)</f>
        <v>0</v>
      </c>
      <c r="CM129" s="95">
        <f>IF(AND(CM123&gt;=1,CM123&lt;=3,CM124&gt;=0),-CM127*MAX(0,MIN(1,CHOOSE(CM123,Rollover!$Q$15,Rollover!$AD$15,Rollover!$AQ$15)-CM124)),0)-IF(CM$6&lt;='Rent Roll'!$M$15,CM126,0)</f>
        <v>0</v>
      </c>
      <c r="CN129" s="95">
        <f>IF(AND(CN123&gt;=1,CN123&lt;=3,CN124&gt;=0),-CN127*MAX(0,MIN(1,CHOOSE(CN123,Rollover!$Q$15,Rollover!$AD$15,Rollover!$AQ$15)-CN124)),0)-IF(CN$6&lt;='Rent Roll'!$M$15,CN126,0)</f>
        <v>0</v>
      </c>
      <c r="CO129" s="95">
        <f>IF(AND(CO123&gt;=1,CO123&lt;=3,CO124&gt;=0),-CO127*MAX(0,MIN(1,CHOOSE(CO123,Rollover!$Q$15,Rollover!$AD$15,Rollover!$AQ$15)-CO124)),0)-IF(CO$6&lt;='Rent Roll'!$M$15,CO126,0)</f>
        <v>0</v>
      </c>
      <c r="CP129" s="95">
        <f>IF(AND(CP123&gt;=1,CP123&lt;=3,CP124&gt;=0),-CP127*MAX(0,MIN(1,CHOOSE(CP123,Rollover!$Q$15,Rollover!$AD$15,Rollover!$AQ$15)-CP124)),0)-IF(CP$6&lt;='Rent Roll'!$M$15,CP126,0)</f>
        <v>0</v>
      </c>
      <c r="CQ129" s="95">
        <f>IF(AND(CQ123&gt;=1,CQ123&lt;=3,CQ124&gt;=0),-CQ127*MAX(0,MIN(1,CHOOSE(CQ123,Rollover!$Q$15,Rollover!$AD$15,Rollover!$AQ$15)-CQ124)),0)-IF(CQ$6&lt;='Rent Roll'!$M$15,CQ126,0)</f>
        <v>0</v>
      </c>
      <c r="CR129" s="95">
        <f>IF(AND(CR123&gt;=1,CR123&lt;=3,CR124&gt;=0),-CR127*MAX(0,MIN(1,CHOOSE(CR123,Rollover!$Q$15,Rollover!$AD$15,Rollover!$AQ$15)-CR124)),0)-IF(CR$6&lt;='Rent Roll'!$M$15,CR126,0)</f>
        <v>0</v>
      </c>
      <c r="CS129" s="95">
        <f>IF(AND(CS123&gt;=1,CS123&lt;=3,CS124&gt;=0),-CS127*MAX(0,MIN(1,CHOOSE(CS123,Rollover!$Q$15,Rollover!$AD$15,Rollover!$AQ$15)-CS124)),0)-IF(CS$6&lt;='Rent Roll'!$M$15,CS126,0)</f>
        <v>0</v>
      </c>
      <c r="CT129" s="95">
        <f>IF(AND(CT123&gt;=1,CT123&lt;=3,CT124&gt;=0),-CT127*MAX(0,MIN(1,CHOOSE(CT123,Rollover!$Q$15,Rollover!$AD$15,Rollover!$AQ$15)-CT124)),0)-IF(CT$6&lt;='Rent Roll'!$M$15,CT126,0)</f>
        <v>0</v>
      </c>
      <c r="CU129" s="95">
        <f>IF(AND(CU123&gt;=1,CU123&lt;=3,CU124&gt;=0),-CU127*MAX(0,MIN(1,CHOOSE(CU123,Rollover!$Q$15,Rollover!$AD$15,Rollover!$AQ$15)-CU124)),0)-IF(CU$6&lt;='Rent Roll'!$M$15,CU126,0)</f>
        <v>0</v>
      </c>
      <c r="CV129" s="95">
        <f>IF(AND(CV123&gt;=1,CV123&lt;=3,CV124&gt;=0),-CV127*MAX(0,MIN(1,CHOOSE(CV123,Rollover!$Q$15,Rollover!$AD$15,Rollover!$AQ$15)-CV124)),0)-IF(CV$6&lt;='Rent Roll'!$M$15,CV126,0)</f>
        <v>0</v>
      </c>
      <c r="CW129" s="95">
        <f>IF(AND(CW123&gt;=1,CW123&lt;=3,CW124&gt;=0),-CW127*MAX(0,MIN(1,CHOOSE(CW123,Rollover!$Q$15,Rollover!$AD$15,Rollover!$AQ$15)-CW124)),0)-IF(CW$6&lt;='Rent Roll'!$M$15,CW126,0)</f>
        <v>0</v>
      </c>
      <c r="CX129" s="95">
        <f>IF(AND(CX123&gt;=1,CX123&lt;=3,CX124&gt;=0),-CX127*MAX(0,MIN(1,CHOOSE(CX123,Rollover!$Q$15,Rollover!$AD$15,Rollover!$AQ$15)-CX124)),0)-IF(CX$6&lt;='Rent Roll'!$M$15,CX126,0)</f>
        <v>0</v>
      </c>
      <c r="CY129" s="95">
        <f>IF(AND(CY123&gt;=1,CY123&lt;=3,CY124&gt;=0),-CY127*MAX(0,MIN(1,CHOOSE(CY123,Rollover!$Q$15,Rollover!$AD$15,Rollover!$AQ$15)-CY124)),0)-IF(CY$6&lt;='Rent Roll'!$M$15,CY126,0)</f>
        <v>0</v>
      </c>
      <c r="CZ129" s="95">
        <f>IF(AND(CZ123&gt;=1,CZ123&lt;=3,CZ124&gt;=0),-CZ127*MAX(0,MIN(1,CHOOSE(CZ123,Rollover!$Q$15,Rollover!$AD$15,Rollover!$AQ$15)-CZ124)),0)-IF(CZ$6&lt;='Rent Roll'!$M$15,CZ126,0)</f>
        <v>-14082.260738092335</v>
      </c>
      <c r="DA129" s="95">
        <f>IF(AND(DA123&gt;=1,DA123&lt;=3,DA124&gt;=0),-DA127*MAX(0,MIN(1,CHOOSE(DA123,Rollover!$Q$15,Rollover!$AD$15,Rollover!$AQ$15)-DA124)),0)-IF(DA$6&lt;='Rent Roll'!$M$15,DA126,0)</f>
        <v>-13378.147701187718</v>
      </c>
      <c r="DB129" s="95">
        <f>IF(AND(DB123&gt;=1,DB123&lt;=3,DB124&gt;=0),-DB127*MAX(0,MIN(1,CHOOSE(DB123,Rollover!$Q$15,Rollover!$AD$15,Rollover!$AQ$15)-DB124)),0)-IF(DB$6&lt;='Rent Roll'!$M$15,DB126,0)</f>
        <v>0</v>
      </c>
      <c r="DC129" s="95">
        <f>IF(AND(DC123&gt;=1,DC123&lt;=3,DC124&gt;=0),-DC127*MAX(0,MIN(1,CHOOSE(DC123,Rollover!$Q$15,Rollover!$AD$15,Rollover!$AQ$15)-DC124)),0)-IF(DC$6&lt;='Rent Roll'!$M$15,DC126,0)</f>
        <v>0</v>
      </c>
      <c r="DD129" s="95">
        <f>IF(AND(DD123&gt;=1,DD123&lt;=3,DD124&gt;=0),-DD127*MAX(0,MIN(1,CHOOSE(DD123,Rollover!$Q$15,Rollover!$AD$15,Rollover!$AQ$15)-DD124)),0)-IF(DD$6&lt;='Rent Roll'!$M$15,DD126,0)</f>
        <v>0</v>
      </c>
      <c r="DE129" s="95">
        <f>IF(AND(DE123&gt;=1,DE123&lt;=3,DE124&gt;=0),-DE127*MAX(0,MIN(1,CHOOSE(DE123,Rollover!$Q$15,Rollover!$AD$15,Rollover!$AQ$15)-DE124)),0)-IF(DE$6&lt;='Rent Roll'!$M$15,DE126,0)</f>
        <v>0</v>
      </c>
      <c r="DF129" s="95">
        <f>IF(AND(DF123&gt;=1,DF123&lt;=3,DF124&gt;=0),-DF127*MAX(0,MIN(1,CHOOSE(DF123,Rollover!$Q$15,Rollover!$AD$15,Rollover!$AQ$15)-DF124)),0)-IF(DF$6&lt;='Rent Roll'!$M$15,DF126,0)</f>
        <v>0</v>
      </c>
      <c r="DG129" s="95">
        <f>IF(AND(DG123&gt;=1,DG123&lt;=3,DG124&gt;=0),-DG127*MAX(0,MIN(1,CHOOSE(DG123,Rollover!$Q$15,Rollover!$AD$15,Rollover!$AQ$15)-DG124)),0)-IF(DG$6&lt;='Rent Roll'!$M$15,DG126,0)</f>
        <v>0</v>
      </c>
      <c r="DH129" s="95">
        <f>IF(AND(DH123&gt;=1,DH123&lt;=3,DH124&gt;=0),-DH127*MAX(0,MIN(1,CHOOSE(DH123,Rollover!$Q$15,Rollover!$AD$15,Rollover!$AQ$15)-DH124)),0)-IF(DH$6&lt;='Rent Roll'!$M$15,DH126,0)</f>
        <v>0</v>
      </c>
      <c r="DI129" s="95">
        <f>IF(AND(DI123&gt;=1,DI123&lt;=3,DI124&gt;=0),-DI127*MAX(0,MIN(1,CHOOSE(DI123,Rollover!$Q$15,Rollover!$AD$15,Rollover!$AQ$15)-DI124)),0)-IF(DI$6&lt;='Rent Roll'!$M$15,DI126,0)</f>
        <v>0</v>
      </c>
      <c r="DJ129" s="95">
        <f>IF(AND(DJ123&gt;=1,DJ123&lt;=3,DJ124&gt;=0),-DJ127*MAX(0,MIN(1,CHOOSE(DJ123,Rollover!$Q$15,Rollover!$AD$15,Rollover!$AQ$15)-DJ124)),0)-IF(DJ$6&lt;='Rent Roll'!$M$15,DJ126,0)</f>
        <v>0</v>
      </c>
      <c r="DK129" s="95">
        <f>IF(AND(DK123&gt;=1,DK123&lt;=3,DK124&gt;=0),-DK127*MAX(0,MIN(1,CHOOSE(DK123,Rollover!$Q$15,Rollover!$AD$15,Rollover!$AQ$15)-DK124)),0)-IF(DK$6&lt;='Rent Roll'!$M$15,DK126,0)</f>
        <v>0</v>
      </c>
      <c r="DL129" s="95">
        <f>IF(AND(DL123&gt;=1,DL123&lt;=3,DL124&gt;=0),-DL127*MAX(0,MIN(1,CHOOSE(DL123,Rollover!$Q$15,Rollover!$AD$15,Rollover!$AQ$15)-DL124)),0)-IF(DL$6&lt;='Rent Roll'!$M$15,DL126,0)</f>
        <v>0</v>
      </c>
      <c r="DM129" s="95">
        <f>IF(AND(DM123&gt;=1,DM123&lt;=3,DM124&gt;=0),-DM127*MAX(0,MIN(1,CHOOSE(DM123,Rollover!$Q$15,Rollover!$AD$15,Rollover!$AQ$15)-DM124)),0)-IF(DM$6&lt;='Rent Roll'!$M$15,DM126,0)</f>
        <v>0</v>
      </c>
      <c r="DN129" s="95">
        <f>IF(AND(DN123&gt;=1,DN123&lt;=3,DN124&gt;=0),-DN127*MAX(0,MIN(1,CHOOSE(DN123,Rollover!$Q$15,Rollover!$AD$15,Rollover!$AQ$15)-DN124)),0)-IF(DN$6&lt;='Rent Roll'!$M$15,DN126,0)</f>
        <v>0</v>
      </c>
      <c r="DO129" s="95">
        <f>IF(AND(DO123&gt;=1,DO123&lt;=3,DO124&gt;=0),-DO127*MAX(0,MIN(1,CHOOSE(DO123,Rollover!$Q$15,Rollover!$AD$15,Rollover!$AQ$15)-DO124)),0)-IF(DO$6&lt;='Rent Roll'!$M$15,DO126,0)</f>
        <v>0</v>
      </c>
      <c r="DP129" s="95">
        <f>IF(AND(DP123&gt;=1,DP123&lt;=3,DP124&gt;=0),-DP127*MAX(0,MIN(1,CHOOSE(DP123,Rollover!$Q$15,Rollover!$AD$15,Rollover!$AQ$15)-DP124)),0)-IF(DP$6&lt;='Rent Roll'!$M$15,DP126,0)</f>
        <v>0</v>
      </c>
      <c r="DQ129" s="95">
        <f>IF(AND(DQ123&gt;=1,DQ123&lt;=3,DQ124&gt;=0),-DQ127*MAX(0,MIN(1,CHOOSE(DQ123,Rollover!$Q$15,Rollover!$AD$15,Rollover!$AQ$15)-DQ124)),0)-IF(DQ$6&lt;='Rent Roll'!$M$15,DQ126,0)</f>
        <v>0</v>
      </c>
      <c r="DR129" s="95">
        <f>IF(AND(DR123&gt;=1,DR123&lt;=3,DR124&gt;=0),-DR127*MAX(0,MIN(1,CHOOSE(DR123,Rollover!$Q$15,Rollover!$AD$15,Rollover!$AQ$15)-DR124)),0)-IF(DR$6&lt;='Rent Roll'!$M$15,DR126,0)</f>
        <v>0</v>
      </c>
      <c r="DS129" s="95">
        <f>IF(AND(DS123&gt;=1,DS123&lt;=3,DS124&gt;=0),-DS127*MAX(0,MIN(1,CHOOSE(DS123,Rollover!$Q$15,Rollover!$AD$15,Rollover!$AQ$15)-DS124)),0)-IF(DS$6&lt;='Rent Roll'!$M$15,DS126,0)</f>
        <v>0</v>
      </c>
      <c r="DT129" s="95">
        <f>IF(AND(DT123&gt;=1,DT123&lt;=3,DT124&gt;=0),-DT127*MAX(0,MIN(1,CHOOSE(DT123,Rollover!$Q$15,Rollover!$AD$15,Rollover!$AQ$15)-DT124)),0)-IF(DT$6&lt;='Rent Roll'!$M$15,DT126,0)</f>
        <v>0</v>
      </c>
      <c r="DU129" s="95">
        <f>IF(AND(DU123&gt;=1,DU123&lt;=3,DU124&gt;=0),-DU127*MAX(0,MIN(1,CHOOSE(DU123,Rollover!$Q$15,Rollover!$AD$15,Rollover!$AQ$15)-DU124)),0)-IF(DU$6&lt;='Rent Roll'!$M$15,DU126,0)</f>
        <v>0</v>
      </c>
      <c r="DV129" s="95">
        <f>IF(AND(DV123&gt;=1,DV123&lt;=3,DV124&gt;=0),-DV127*MAX(0,MIN(1,CHOOSE(DV123,Rollover!$Q$15,Rollover!$AD$15,Rollover!$AQ$15)-DV124)),0)-IF(DV$6&lt;='Rent Roll'!$M$15,DV126,0)</f>
        <v>0</v>
      </c>
      <c r="DW129" s="95">
        <f>IF(AND(DW123&gt;=1,DW123&lt;=3,DW124&gt;=0),-DW127*MAX(0,MIN(1,CHOOSE(DW123,Rollover!$Q$15,Rollover!$AD$15,Rollover!$AQ$15)-DW124)),0)-IF(DW$6&lt;='Rent Roll'!$M$15,DW126,0)</f>
        <v>0</v>
      </c>
      <c r="DX129" s="95">
        <f>IF(AND(DX123&gt;=1,DX123&lt;=3,DX124&gt;=0),-DX127*MAX(0,MIN(1,CHOOSE(DX123,Rollover!$Q$15,Rollover!$AD$15,Rollover!$AQ$15)-DX124)),0)-IF(DX$6&lt;='Rent Roll'!$M$15,DX126,0)</f>
        <v>0</v>
      </c>
      <c r="DY129" s="95">
        <f>IF(AND(DY123&gt;=1,DY123&lt;=3,DY124&gt;=0),-DY127*MAX(0,MIN(1,CHOOSE(DY123,Rollover!$Q$15,Rollover!$AD$15,Rollover!$AQ$15)-DY124)),0)-IF(DY$6&lt;='Rent Roll'!$M$15,DY126,0)</f>
        <v>0</v>
      </c>
      <c r="DZ129" s="95">
        <f>IF(AND(DZ123&gt;=1,DZ123&lt;=3,DZ124&gt;=0),-DZ127*MAX(0,MIN(1,CHOOSE(DZ123,Rollover!$Q$15,Rollover!$AD$15,Rollover!$AQ$15)-DZ124)),0)-IF(DZ$6&lt;='Rent Roll'!$M$15,DZ126,0)</f>
        <v>0</v>
      </c>
      <c r="EA129" s="95">
        <f>IF(AND(EA123&gt;=1,EA123&lt;=3,EA124&gt;=0),-EA127*MAX(0,MIN(1,CHOOSE(EA123,Rollover!$Q$15,Rollover!$AD$15,Rollover!$AQ$15)-EA124)),0)-IF(EA$6&lt;='Rent Roll'!$M$15,EA126,0)</f>
        <v>0</v>
      </c>
      <c r="EB129" s="95">
        <f>IF(AND(EB123&gt;=1,EB123&lt;=3,EB124&gt;=0),-EB127*MAX(0,MIN(1,CHOOSE(EB123,Rollover!$Q$15,Rollover!$AD$15,Rollover!$AQ$15)-EB124)),0)-IF(EB$6&lt;='Rent Roll'!$M$15,EB126,0)</f>
        <v>0</v>
      </c>
      <c r="EC129" s="95">
        <f>IF(AND(EC123&gt;=1,EC123&lt;=3,EC124&gt;=0),-EC127*MAX(0,MIN(1,CHOOSE(EC123,Rollover!$Q$15,Rollover!$AD$15,Rollover!$AQ$15)-EC124)),0)-IF(EC$6&lt;='Rent Roll'!$M$15,EC126,0)</f>
        <v>0</v>
      </c>
      <c r="ED129" s="95">
        <f>IF(AND(ED123&gt;=1,ED123&lt;=3,ED124&gt;=0),-ED127*MAX(0,MIN(1,CHOOSE(ED123,Rollover!$Q$15,Rollover!$AD$15,Rollover!$AQ$15)-ED124)),0)-IF(ED$6&lt;='Rent Roll'!$M$15,ED126,0)</f>
        <v>0</v>
      </c>
      <c r="EE129" s="95">
        <f>IF(AND(EE123&gt;=1,EE123&lt;=3,EE124&gt;=0),-EE127*MAX(0,MIN(1,CHOOSE(EE123,Rollover!$Q$15,Rollover!$AD$15,Rollover!$AQ$15)-EE124)),0)-IF(EE$6&lt;='Rent Roll'!$M$15,EE126,0)</f>
        <v>0</v>
      </c>
      <c r="EF129" s="95">
        <f>IF(AND(EF123&gt;=1,EF123&lt;=3,EF124&gt;=0),-EF127*MAX(0,MIN(1,CHOOSE(EF123,Rollover!$Q$15,Rollover!$AD$15,Rollover!$AQ$15)-EF124)),0)-IF(EF$6&lt;='Rent Roll'!$M$15,EF126,0)</f>
        <v>0</v>
      </c>
      <c r="EG129" s="95">
        <f>IF(AND(EG123&gt;=1,EG123&lt;=3,EG124&gt;=0),-EG127*MAX(0,MIN(1,CHOOSE(EG123,Rollover!$Q$15,Rollover!$AD$15,Rollover!$AQ$15)-EG124)),0)-IF(EG$6&lt;='Rent Roll'!$M$15,EG126,0)</f>
        <v>0</v>
      </c>
      <c r="EH129" s="95">
        <f>IF(AND(EH123&gt;=1,EH123&lt;=3,EH124&gt;=0),-EH127*MAX(0,MIN(1,CHOOSE(EH123,Rollover!$Q$15,Rollover!$AD$15,Rollover!$AQ$15)-EH124)),0)-IF(EH$6&lt;='Rent Roll'!$M$15,EH126,0)</f>
        <v>0</v>
      </c>
      <c r="EI129" s="95">
        <f>IF(AND(EI123&gt;=1,EI123&lt;=3,EI124&gt;=0),-EI127*MAX(0,MIN(1,CHOOSE(EI123,Rollover!$Q$15,Rollover!$AD$15,Rollover!$AQ$15)-EI124)),0)-IF(EI$6&lt;='Rent Roll'!$M$15,EI126,0)</f>
        <v>0</v>
      </c>
    </row>
    <row r="130">
      <c r="B130" t="s" s="23">
        <v>53</v>
      </c>
      <c r="C130" t="s" s="118">
        <v>23</v>
      </c>
      <c r="D130" t="s" s="118">
        <v>434</v>
      </c>
      <c r="H130" s="95">
        <f>'Rent Roll'!$G$15*IF(H123=0,IF('Rent Roll'!$N$15="NNN",'Rent Roll'!$F$15*H$15,IF('Rent Roll'!$N$15="NNN capped",'Rent Roll'!$F$15*(H$12+H$13)+MIN('Rent Roll'!$F$15*H$14,'Rent Roll'!$O$15*(1+Assumptions!$C$64)^(H$8-'Rent Roll'!$P$15)*'Rent Roll'!$E$15/12),0)),IF(AND(H123&lt;=3,H124&gt;=0),'Rent Roll'!$F$15*H$15,0))</f>
        <v>4731.043333333334</v>
      </c>
      <c r="I130" s="95">
        <f>'Rent Roll'!$G$15*IF(I123=0,IF('Rent Roll'!$N$15="NNN",'Rent Roll'!$F$15*I$15,IF('Rent Roll'!$N$15="NNN capped",'Rent Roll'!$F$15*(I$12+I$13)+MIN('Rent Roll'!$F$15*I$14,'Rent Roll'!$O$15*(1+Assumptions!$C$64)^(I$8-'Rent Roll'!$P$15)*'Rent Roll'!$E$15/12),0)),IF(AND(I123&lt;=3,I124&gt;=0),'Rent Roll'!$F$15*I$15,0))</f>
        <v>4731.043333333334</v>
      </c>
      <c r="J130" s="95">
        <f>'Rent Roll'!$G$15*IF(J123=0,IF('Rent Roll'!$N$15="NNN",'Rent Roll'!$F$15*J$15,IF('Rent Roll'!$N$15="NNN capped",'Rent Roll'!$F$15*(J$12+J$13)+MIN('Rent Roll'!$F$15*J$14,'Rent Roll'!$O$15*(1+Assumptions!$C$64)^(J$8-'Rent Roll'!$P$15)*'Rent Roll'!$E$15/12),0)),IF(AND(J123&lt;=3,J124&gt;=0),'Rent Roll'!$F$15*J$15,0))</f>
        <v>4731.043333333334</v>
      </c>
      <c r="K130" s="95">
        <f>'Rent Roll'!$G$15*IF(K123=0,IF('Rent Roll'!$N$15="NNN",'Rent Roll'!$F$15*K$15,IF('Rent Roll'!$N$15="NNN capped",'Rent Roll'!$F$15*(K$12+K$13)+MIN('Rent Roll'!$F$15*K$14,'Rent Roll'!$O$15*(1+Assumptions!$C$64)^(K$8-'Rent Roll'!$P$15)*'Rent Roll'!$E$15/12),0)),IF(AND(K123&lt;=3,K124&gt;=0),'Rent Roll'!$F$15*K$15,0))</f>
        <v>4731.043333333334</v>
      </c>
      <c r="L130" s="95">
        <f>'Rent Roll'!$G$15*IF(L123=0,IF('Rent Roll'!$N$15="NNN",'Rent Roll'!$F$15*L$15,IF('Rent Roll'!$N$15="NNN capped",'Rent Roll'!$F$15*(L$12+L$13)+MIN('Rent Roll'!$F$15*L$14,'Rent Roll'!$O$15*(1+Assumptions!$C$64)^(L$8-'Rent Roll'!$P$15)*'Rent Roll'!$E$15/12),0)),IF(AND(L123&lt;=3,L124&gt;=0),'Rent Roll'!$F$15*L$15,0))</f>
        <v>4731.043333333334</v>
      </c>
      <c r="M130" s="95">
        <f>'Rent Roll'!$G$15*IF(M123=0,IF('Rent Roll'!$N$15="NNN",'Rent Roll'!$F$15*M$15,IF('Rent Roll'!$N$15="NNN capped",'Rent Roll'!$F$15*(M$12+M$13)+MIN('Rent Roll'!$F$15*M$14,'Rent Roll'!$O$15*(1+Assumptions!$C$64)^(M$8-'Rent Roll'!$P$15)*'Rent Roll'!$E$15/12),0)),IF(AND(M123&lt;=3,M124&gt;=0),'Rent Roll'!$F$15*M$15,0))</f>
        <v>4731.043333333334</v>
      </c>
      <c r="N130" s="95">
        <f>'Rent Roll'!$G$15*IF(N123=0,IF('Rent Roll'!$N$15="NNN",'Rent Roll'!$F$15*N$15,IF('Rent Roll'!$N$15="NNN capped",'Rent Roll'!$F$15*(N$12+N$13)+MIN('Rent Roll'!$F$15*N$14,'Rent Roll'!$O$15*(1+Assumptions!$C$64)^(N$8-'Rent Roll'!$P$15)*'Rent Roll'!$E$15/12),0)),IF(AND(N123&lt;=3,N124&gt;=0),'Rent Roll'!$F$15*N$15,0))</f>
        <v>4731.043333333334</v>
      </c>
      <c r="O130" s="95">
        <f>'Rent Roll'!$G$15*IF(O123=0,IF('Rent Roll'!$N$15="NNN",'Rent Roll'!$F$15*O$15,IF('Rent Roll'!$N$15="NNN capped",'Rent Roll'!$F$15*(O$12+O$13)+MIN('Rent Roll'!$F$15*O$14,'Rent Roll'!$O$15*(1+Assumptions!$C$64)^(O$8-'Rent Roll'!$P$15)*'Rent Roll'!$E$15/12),0)),IF(AND(O123&lt;=3,O124&gt;=0),'Rent Roll'!$F$15*O$15,0))</f>
        <v>4731.043333333334</v>
      </c>
      <c r="P130" s="95">
        <f>'Rent Roll'!$G$15*IF(P123=0,IF('Rent Roll'!$N$15="NNN",'Rent Roll'!$F$15*P$15,IF('Rent Roll'!$N$15="NNN capped",'Rent Roll'!$F$15*(P$12+P$13)+MIN('Rent Roll'!$F$15*P$14,'Rent Roll'!$O$15*(1+Assumptions!$C$64)^(P$8-'Rent Roll'!$P$15)*'Rent Roll'!$E$15/12),0)),IF(AND(P123&lt;=3,P124&gt;=0),'Rent Roll'!$F$15*P$15,0))</f>
        <v>4731.043333333334</v>
      </c>
      <c r="Q130" s="95">
        <f>'Rent Roll'!$G$15*IF(Q123=0,IF('Rent Roll'!$N$15="NNN",'Rent Roll'!$F$15*Q$15,IF('Rent Roll'!$N$15="NNN capped",'Rent Roll'!$F$15*(Q$12+Q$13)+MIN('Rent Roll'!$F$15*Q$14,'Rent Roll'!$O$15*(1+Assumptions!$C$64)^(Q$8-'Rent Roll'!$P$15)*'Rent Roll'!$E$15/12),0)),IF(AND(Q123&lt;=3,Q124&gt;=0),'Rent Roll'!$F$15*Q$15,0))</f>
        <v>4731.043333333334</v>
      </c>
      <c r="R130" s="95">
        <f>'Rent Roll'!$G$15*IF(R123=0,IF('Rent Roll'!$N$15="NNN",'Rent Roll'!$F$15*R$15,IF('Rent Roll'!$N$15="NNN capped",'Rent Roll'!$F$15*(R$12+R$13)+MIN('Rent Roll'!$F$15*R$14,'Rent Roll'!$O$15*(1+Assumptions!$C$64)^(R$8-'Rent Roll'!$P$15)*'Rent Roll'!$E$15/12),0)),IF(AND(R123&lt;=3,R124&gt;=0),'Rent Roll'!$F$15*R$15,0))</f>
        <v>4731.043333333334</v>
      </c>
      <c r="S130" s="95">
        <f>'Rent Roll'!$G$15*IF(S123=0,IF('Rent Roll'!$N$15="NNN",'Rent Roll'!$F$15*S$15,IF('Rent Roll'!$N$15="NNN capped",'Rent Roll'!$F$15*(S$12+S$13)+MIN('Rent Roll'!$F$15*S$14,'Rent Roll'!$O$15*(1+Assumptions!$C$64)^(S$8-'Rent Roll'!$P$15)*'Rent Roll'!$E$15/12),0)),IF(AND(S123&lt;=3,S124&gt;=0),'Rent Roll'!$F$15*S$15,0))</f>
        <v>4731.043333333334</v>
      </c>
      <c r="T130" s="95">
        <f>'Rent Roll'!$G$15*IF(T123=0,IF('Rent Roll'!$N$15="NNN",'Rent Roll'!$F$15*T$15,IF('Rent Roll'!$N$15="NNN capped",'Rent Roll'!$F$15*(T$12+T$13)+MIN('Rent Roll'!$F$15*T$14,'Rent Roll'!$O$15*(1+Assumptions!$C$64)^(T$8-'Rent Roll'!$P$15)*'Rent Roll'!$E$15/12),0)),IF(AND(T123&lt;=3,T124&gt;=0),'Rent Roll'!$F$15*T$15,0))</f>
        <v>4839.6413</v>
      </c>
      <c r="U130" s="95">
        <f>'Rent Roll'!$G$15*IF(U123=0,IF('Rent Roll'!$N$15="NNN",'Rent Roll'!$F$15*U$15,IF('Rent Roll'!$N$15="NNN capped",'Rent Roll'!$F$15*(U$12+U$13)+MIN('Rent Roll'!$F$15*U$14,'Rent Roll'!$O$15*(1+Assumptions!$C$64)^(U$8-'Rent Roll'!$P$15)*'Rent Roll'!$E$15/12),0)),IF(AND(U123&lt;=3,U124&gt;=0),'Rent Roll'!$F$15*U$15,0))</f>
        <v>4839.6413</v>
      </c>
      <c r="V130" s="95">
        <f>'Rent Roll'!$G$15*IF(V123=0,IF('Rent Roll'!$N$15="NNN",'Rent Roll'!$F$15*V$15,IF('Rent Roll'!$N$15="NNN capped",'Rent Roll'!$F$15*(V$12+V$13)+MIN('Rent Roll'!$F$15*V$14,'Rent Roll'!$O$15*(1+Assumptions!$C$64)^(V$8-'Rent Roll'!$P$15)*'Rent Roll'!$E$15/12),0)),IF(AND(V123&lt;=3,V124&gt;=0),'Rent Roll'!$F$15*V$15,0))</f>
        <v>4839.6413</v>
      </c>
      <c r="W130" s="95">
        <f>'Rent Roll'!$G$15*IF(W123=0,IF('Rent Roll'!$N$15="NNN",'Rent Roll'!$F$15*W$15,IF('Rent Roll'!$N$15="NNN capped",'Rent Roll'!$F$15*(W$12+W$13)+MIN('Rent Roll'!$F$15*W$14,'Rent Roll'!$O$15*(1+Assumptions!$C$64)^(W$8-'Rent Roll'!$P$15)*'Rent Roll'!$E$15/12),0)),IF(AND(W123&lt;=3,W124&gt;=0),'Rent Roll'!$F$15*W$15,0))</f>
        <v>4839.6413</v>
      </c>
      <c r="X130" s="95">
        <f>'Rent Roll'!$G$15*IF(X123=0,IF('Rent Roll'!$N$15="NNN",'Rent Roll'!$F$15*X$15,IF('Rent Roll'!$N$15="NNN capped",'Rent Roll'!$F$15*(X$12+X$13)+MIN('Rent Roll'!$F$15*X$14,'Rent Roll'!$O$15*(1+Assumptions!$C$64)^(X$8-'Rent Roll'!$P$15)*'Rent Roll'!$E$15/12),0)),IF(AND(X123&lt;=3,X124&gt;=0),'Rent Roll'!$F$15*X$15,0))</f>
        <v>4839.6413</v>
      </c>
      <c r="Y130" s="95">
        <f>'Rent Roll'!$G$15*IF(Y123=0,IF('Rent Roll'!$N$15="NNN",'Rent Roll'!$F$15*Y$15,IF('Rent Roll'!$N$15="NNN capped",'Rent Roll'!$F$15*(Y$12+Y$13)+MIN('Rent Roll'!$F$15*Y$14,'Rent Roll'!$O$15*(1+Assumptions!$C$64)^(Y$8-'Rent Roll'!$P$15)*'Rent Roll'!$E$15/12),0)),IF(AND(Y123&lt;=3,Y124&gt;=0),'Rent Roll'!$F$15*Y$15,0))</f>
        <v>4839.6413</v>
      </c>
      <c r="Z130" s="95">
        <f>'Rent Roll'!$G$15*IF(Z123=0,IF('Rent Roll'!$N$15="NNN",'Rent Roll'!$F$15*Z$15,IF('Rent Roll'!$N$15="NNN capped",'Rent Roll'!$F$15*(Z$12+Z$13)+MIN('Rent Roll'!$F$15*Z$14,'Rent Roll'!$O$15*(1+Assumptions!$C$64)^(Z$8-'Rent Roll'!$P$15)*'Rent Roll'!$E$15/12),0)),IF(AND(Z123&lt;=3,Z124&gt;=0),'Rent Roll'!$F$15*Z$15,0))</f>
        <v>4839.6413</v>
      </c>
      <c r="AA130" s="95">
        <f>'Rent Roll'!$G$15*IF(AA123=0,IF('Rent Roll'!$N$15="NNN",'Rent Roll'!$F$15*AA$15,IF('Rent Roll'!$N$15="NNN capped",'Rent Roll'!$F$15*(AA$12+AA$13)+MIN('Rent Roll'!$F$15*AA$14,'Rent Roll'!$O$15*(1+Assumptions!$C$64)^(AA$8-'Rent Roll'!$P$15)*'Rent Roll'!$E$15/12),0)),IF(AND(AA123&lt;=3,AA124&gt;=0),'Rent Roll'!$F$15*AA$15,0))</f>
        <v>4839.6413</v>
      </c>
      <c r="AB130" s="95">
        <f>'Rent Roll'!$G$15*IF(AB123=0,IF('Rent Roll'!$N$15="NNN",'Rent Roll'!$F$15*AB$15,IF('Rent Roll'!$N$15="NNN capped",'Rent Roll'!$F$15*(AB$12+AB$13)+MIN('Rent Roll'!$F$15*AB$14,'Rent Roll'!$O$15*(1+Assumptions!$C$64)^(AB$8-'Rent Roll'!$P$15)*'Rent Roll'!$E$15/12),0)),IF(AND(AB123&lt;=3,AB124&gt;=0),'Rent Roll'!$F$15*AB$15,0))</f>
        <v>4839.6413</v>
      </c>
      <c r="AC130" s="95">
        <f>'Rent Roll'!$G$15*IF(AC123=0,IF('Rent Roll'!$N$15="NNN",'Rent Roll'!$F$15*AC$15,IF('Rent Roll'!$N$15="NNN capped",'Rent Roll'!$F$15*(AC$12+AC$13)+MIN('Rent Roll'!$F$15*AC$14,'Rent Roll'!$O$15*(1+Assumptions!$C$64)^(AC$8-'Rent Roll'!$P$15)*'Rent Roll'!$E$15/12),0)),IF(AND(AC123&lt;=3,AC124&gt;=0),'Rent Roll'!$F$15*AC$15,0))</f>
        <v>4839.6413</v>
      </c>
      <c r="AD130" s="95">
        <f>'Rent Roll'!$G$15*IF(AD123=0,IF('Rent Roll'!$N$15="NNN",'Rent Roll'!$F$15*AD$15,IF('Rent Roll'!$N$15="NNN capped",'Rent Roll'!$F$15*(AD$12+AD$13)+MIN('Rent Roll'!$F$15*AD$14,'Rent Roll'!$O$15*(1+Assumptions!$C$64)^(AD$8-'Rent Roll'!$P$15)*'Rent Roll'!$E$15/12),0)),IF(AND(AD123&lt;=3,AD124&gt;=0),'Rent Roll'!$F$15*AD$15,0))</f>
        <v>4839.6413</v>
      </c>
      <c r="AE130" s="95">
        <f>'Rent Roll'!$G$15*IF(AE123=0,IF('Rent Roll'!$N$15="NNN",'Rent Roll'!$F$15*AE$15,IF('Rent Roll'!$N$15="NNN capped",'Rent Roll'!$F$15*(AE$12+AE$13)+MIN('Rent Roll'!$F$15*AE$14,'Rent Roll'!$O$15*(1+Assumptions!$C$64)^(AE$8-'Rent Roll'!$P$15)*'Rent Roll'!$E$15/12),0)),IF(AND(AE123&lt;=3,AE124&gt;=0),'Rent Roll'!$F$15*AE$15,0))</f>
        <v>4839.6413</v>
      </c>
      <c r="AF130" s="95">
        <f>'Rent Roll'!$G$15*IF(AF123=0,IF('Rent Roll'!$N$15="NNN",'Rent Roll'!$F$15*AF$15,IF('Rent Roll'!$N$15="NNN capped",'Rent Roll'!$F$15*(AF$12+AF$13)+MIN('Rent Roll'!$F$15*AF$14,'Rent Roll'!$O$15*(1+Assumptions!$C$64)^(AF$8-'Rent Roll'!$P$15)*'Rent Roll'!$E$15/12),0)),IF(AND(AF123&lt;=3,AF124&gt;=0),'Rent Roll'!$F$15*AF$15,0))</f>
        <v>4950.830539</v>
      </c>
      <c r="AG130" s="95">
        <f>'Rent Roll'!$G$15*IF(AG123=0,IF('Rent Roll'!$N$15="NNN",'Rent Roll'!$F$15*AG$15,IF('Rent Roll'!$N$15="NNN capped",'Rent Roll'!$F$15*(AG$12+AG$13)+MIN('Rent Roll'!$F$15*AG$14,'Rent Roll'!$O$15*(1+Assumptions!$C$64)^(AG$8-'Rent Roll'!$P$15)*'Rent Roll'!$E$15/12),0)),IF(AND(AG123&lt;=3,AG124&gt;=0),'Rent Roll'!$F$15*AG$15,0))</f>
        <v>4950.830539</v>
      </c>
      <c r="AH130" s="95">
        <f>'Rent Roll'!$G$15*IF(AH123=0,IF('Rent Roll'!$N$15="NNN",'Rent Roll'!$F$15*AH$15,IF('Rent Roll'!$N$15="NNN capped",'Rent Roll'!$F$15*(AH$12+AH$13)+MIN('Rent Roll'!$F$15*AH$14,'Rent Roll'!$O$15*(1+Assumptions!$C$64)^(AH$8-'Rent Roll'!$P$15)*'Rent Roll'!$E$15/12),0)),IF(AND(AH123&lt;=3,AH124&gt;=0),'Rent Roll'!$F$15*AH$15,0))</f>
        <v>4950.830539</v>
      </c>
      <c r="AI130" s="95">
        <f>'Rent Roll'!$G$15*IF(AI123=0,IF('Rent Roll'!$N$15="NNN",'Rent Roll'!$F$15*AI$15,IF('Rent Roll'!$N$15="NNN capped",'Rent Roll'!$F$15*(AI$12+AI$13)+MIN('Rent Roll'!$F$15*AI$14,'Rent Roll'!$O$15*(1+Assumptions!$C$64)^(AI$8-'Rent Roll'!$P$15)*'Rent Roll'!$E$15/12),0)),IF(AND(AI123&lt;=3,AI124&gt;=0),'Rent Roll'!$F$15*AI$15,0))</f>
        <v>4950.830539</v>
      </c>
      <c r="AJ130" s="95">
        <f>'Rent Roll'!$G$15*IF(AJ123=0,IF('Rent Roll'!$N$15="NNN",'Rent Roll'!$F$15*AJ$15,IF('Rent Roll'!$N$15="NNN capped",'Rent Roll'!$F$15*(AJ$12+AJ$13)+MIN('Rent Roll'!$F$15*AJ$14,'Rent Roll'!$O$15*(1+Assumptions!$C$64)^(AJ$8-'Rent Roll'!$P$15)*'Rent Roll'!$E$15/12),0)),IF(AND(AJ123&lt;=3,AJ124&gt;=0),'Rent Roll'!$F$15*AJ$15,0))</f>
        <v>4950.830539</v>
      </c>
      <c r="AK130" s="95">
        <f>'Rent Roll'!$G$15*IF(AK123=0,IF('Rent Roll'!$N$15="NNN",'Rent Roll'!$F$15*AK$15,IF('Rent Roll'!$N$15="NNN capped",'Rent Roll'!$F$15*(AK$12+AK$13)+MIN('Rent Roll'!$F$15*AK$14,'Rent Roll'!$O$15*(1+Assumptions!$C$64)^(AK$8-'Rent Roll'!$P$15)*'Rent Roll'!$E$15/12),0)),IF(AND(AK123&lt;=3,AK124&gt;=0),'Rent Roll'!$F$15*AK$15,0))</f>
        <v>4950.830539</v>
      </c>
      <c r="AL130" s="95">
        <f>'Rent Roll'!$G$15*IF(AL123=0,IF('Rent Roll'!$N$15="NNN",'Rent Roll'!$F$15*AL$15,IF('Rent Roll'!$N$15="NNN capped",'Rent Roll'!$F$15*(AL$12+AL$13)+MIN('Rent Roll'!$F$15*AL$14,'Rent Roll'!$O$15*(1+Assumptions!$C$64)^(AL$8-'Rent Roll'!$P$15)*'Rent Roll'!$E$15/12),0)),IF(AND(AL123&lt;=3,AL124&gt;=0),'Rent Roll'!$F$15*AL$15,0))</f>
        <v>4950.830539</v>
      </c>
      <c r="AM130" s="95">
        <f>'Rent Roll'!$G$15*IF(AM123=0,IF('Rent Roll'!$N$15="NNN",'Rent Roll'!$F$15*AM$15,IF('Rent Roll'!$N$15="NNN capped",'Rent Roll'!$F$15*(AM$12+AM$13)+MIN('Rent Roll'!$F$15*AM$14,'Rent Roll'!$O$15*(1+Assumptions!$C$64)^(AM$8-'Rent Roll'!$P$15)*'Rent Roll'!$E$15/12),0)),IF(AND(AM123&lt;=3,AM124&gt;=0),'Rent Roll'!$F$15*AM$15,0))</f>
        <v>4950.830539</v>
      </c>
      <c r="AN130" s="95">
        <f>'Rent Roll'!$G$15*IF(AN123=0,IF('Rent Roll'!$N$15="NNN",'Rent Roll'!$F$15*AN$15,IF('Rent Roll'!$N$15="NNN capped",'Rent Roll'!$F$15*(AN$12+AN$13)+MIN('Rent Roll'!$F$15*AN$14,'Rent Roll'!$O$15*(1+Assumptions!$C$64)^(AN$8-'Rent Roll'!$P$15)*'Rent Roll'!$E$15/12),0)),IF(AND(AN123&lt;=3,AN124&gt;=0),'Rent Roll'!$F$15*AN$15,0))</f>
        <v>0</v>
      </c>
      <c r="AO130" s="95">
        <f>'Rent Roll'!$G$15*IF(AO123=0,IF('Rent Roll'!$N$15="NNN",'Rent Roll'!$F$15*AO$15,IF('Rent Roll'!$N$15="NNN capped",'Rent Roll'!$F$15*(AO$12+AO$13)+MIN('Rent Roll'!$F$15*AO$14,'Rent Roll'!$O$15*(1+Assumptions!$C$64)^(AO$8-'Rent Roll'!$P$15)*'Rent Roll'!$E$15/12),0)),IF(AND(AO123&lt;=3,AO124&gt;=0),'Rent Roll'!$F$15*AO$15,0))</f>
        <v>0</v>
      </c>
      <c r="AP130" s="95">
        <f>'Rent Roll'!$G$15*IF(AP123=0,IF('Rent Roll'!$N$15="NNN",'Rent Roll'!$F$15*AP$15,IF('Rent Roll'!$N$15="NNN capped",'Rent Roll'!$F$15*(AP$12+AP$13)+MIN('Rent Roll'!$F$15*AP$14,'Rent Roll'!$O$15*(1+Assumptions!$C$64)^(AP$8-'Rent Roll'!$P$15)*'Rent Roll'!$E$15/12),0)),IF(AND(AP123&lt;=3,AP124&gt;=0),'Rent Roll'!$F$15*AP$15,0))</f>
        <v>4950.830539</v>
      </c>
      <c r="AQ130" s="95">
        <f>'Rent Roll'!$G$15*IF(AQ123=0,IF('Rent Roll'!$N$15="NNN",'Rent Roll'!$F$15*AQ$15,IF('Rent Roll'!$N$15="NNN capped",'Rent Roll'!$F$15*(AQ$12+AQ$13)+MIN('Rent Roll'!$F$15*AQ$14,'Rent Roll'!$O$15*(1+Assumptions!$C$64)^(AQ$8-'Rent Roll'!$P$15)*'Rent Roll'!$E$15/12),0)),IF(AND(AQ123&lt;=3,AQ124&gt;=0),'Rent Roll'!$F$15*AQ$15,0))</f>
        <v>4950.830539</v>
      </c>
      <c r="AR130" s="95">
        <f>'Rent Roll'!$G$15*IF(AR123=0,IF('Rent Roll'!$N$15="NNN",'Rent Roll'!$F$15*AR$15,IF('Rent Roll'!$N$15="NNN capped",'Rent Roll'!$F$15*(AR$12+AR$13)+MIN('Rent Roll'!$F$15*AR$14,'Rent Roll'!$O$15*(1+Assumptions!$C$64)^(AR$8-'Rent Roll'!$P$15)*'Rent Roll'!$E$15/12),0)),IF(AND(AR123&lt;=3,AR124&gt;=0),'Rent Roll'!$F$15*AR$15,0))</f>
        <v>5064.67545517</v>
      </c>
      <c r="AS130" s="95">
        <f>'Rent Roll'!$G$15*IF(AS123=0,IF('Rent Roll'!$N$15="NNN",'Rent Roll'!$F$15*AS$15,IF('Rent Roll'!$N$15="NNN capped",'Rent Roll'!$F$15*(AS$12+AS$13)+MIN('Rent Roll'!$F$15*AS$14,'Rent Roll'!$O$15*(1+Assumptions!$C$64)^(AS$8-'Rent Roll'!$P$15)*'Rent Roll'!$E$15/12),0)),IF(AND(AS123&lt;=3,AS124&gt;=0),'Rent Roll'!$F$15*AS$15,0))</f>
        <v>5064.67545517</v>
      </c>
      <c r="AT130" s="95">
        <f>'Rent Roll'!$G$15*IF(AT123=0,IF('Rent Roll'!$N$15="NNN",'Rent Roll'!$F$15*AT$15,IF('Rent Roll'!$N$15="NNN capped",'Rent Roll'!$F$15*(AT$12+AT$13)+MIN('Rent Roll'!$F$15*AT$14,'Rent Roll'!$O$15*(1+Assumptions!$C$64)^(AT$8-'Rent Roll'!$P$15)*'Rent Roll'!$E$15/12),0)),IF(AND(AT123&lt;=3,AT124&gt;=0),'Rent Roll'!$F$15*AT$15,0))</f>
        <v>5064.67545517</v>
      </c>
      <c r="AU130" s="95">
        <f>'Rent Roll'!$G$15*IF(AU123=0,IF('Rent Roll'!$N$15="NNN",'Rent Roll'!$F$15*AU$15,IF('Rent Roll'!$N$15="NNN capped",'Rent Roll'!$F$15*(AU$12+AU$13)+MIN('Rent Roll'!$F$15*AU$14,'Rent Roll'!$O$15*(1+Assumptions!$C$64)^(AU$8-'Rent Roll'!$P$15)*'Rent Roll'!$E$15/12),0)),IF(AND(AU123&lt;=3,AU124&gt;=0),'Rent Roll'!$F$15*AU$15,0))</f>
        <v>5064.67545517</v>
      </c>
      <c r="AV130" s="95">
        <f>'Rent Roll'!$G$15*IF(AV123=0,IF('Rent Roll'!$N$15="NNN",'Rent Roll'!$F$15*AV$15,IF('Rent Roll'!$N$15="NNN capped",'Rent Roll'!$F$15*(AV$12+AV$13)+MIN('Rent Roll'!$F$15*AV$14,'Rent Roll'!$O$15*(1+Assumptions!$C$64)^(AV$8-'Rent Roll'!$P$15)*'Rent Roll'!$E$15/12),0)),IF(AND(AV123&lt;=3,AV124&gt;=0),'Rent Roll'!$F$15*AV$15,0))</f>
        <v>5064.67545517</v>
      </c>
      <c r="AW130" s="95">
        <f>'Rent Roll'!$G$15*IF(AW123=0,IF('Rent Roll'!$N$15="NNN",'Rent Roll'!$F$15*AW$15,IF('Rent Roll'!$N$15="NNN capped",'Rent Roll'!$F$15*(AW$12+AW$13)+MIN('Rent Roll'!$F$15*AW$14,'Rent Roll'!$O$15*(1+Assumptions!$C$64)^(AW$8-'Rent Roll'!$P$15)*'Rent Roll'!$E$15/12),0)),IF(AND(AW123&lt;=3,AW124&gt;=0),'Rent Roll'!$F$15*AW$15,0))</f>
        <v>5064.67545517</v>
      </c>
      <c r="AX130" s="95">
        <f>'Rent Roll'!$G$15*IF(AX123=0,IF('Rent Roll'!$N$15="NNN",'Rent Roll'!$F$15*AX$15,IF('Rent Roll'!$N$15="NNN capped",'Rent Roll'!$F$15*(AX$12+AX$13)+MIN('Rent Roll'!$F$15*AX$14,'Rent Roll'!$O$15*(1+Assumptions!$C$64)^(AX$8-'Rent Roll'!$P$15)*'Rent Roll'!$E$15/12),0)),IF(AND(AX123&lt;=3,AX124&gt;=0),'Rent Roll'!$F$15*AX$15,0))</f>
        <v>5064.67545517</v>
      </c>
      <c r="AY130" s="95">
        <f>'Rent Roll'!$G$15*IF(AY123=0,IF('Rent Roll'!$N$15="NNN",'Rent Roll'!$F$15*AY$15,IF('Rent Roll'!$N$15="NNN capped",'Rent Roll'!$F$15*(AY$12+AY$13)+MIN('Rent Roll'!$F$15*AY$14,'Rent Roll'!$O$15*(1+Assumptions!$C$64)^(AY$8-'Rent Roll'!$P$15)*'Rent Roll'!$E$15/12),0)),IF(AND(AY123&lt;=3,AY124&gt;=0),'Rent Roll'!$F$15*AY$15,0))</f>
        <v>5064.67545517</v>
      </c>
      <c r="AZ130" s="95">
        <f>'Rent Roll'!$G$15*IF(AZ123=0,IF('Rent Roll'!$N$15="NNN",'Rent Roll'!$F$15*AZ$15,IF('Rent Roll'!$N$15="NNN capped",'Rent Roll'!$F$15*(AZ$12+AZ$13)+MIN('Rent Roll'!$F$15*AZ$14,'Rent Roll'!$O$15*(1+Assumptions!$C$64)^(AZ$8-'Rent Roll'!$P$15)*'Rent Roll'!$E$15/12),0)),IF(AND(AZ123&lt;=3,AZ124&gt;=0),'Rent Roll'!$F$15*AZ$15,0))</f>
        <v>5064.67545517</v>
      </c>
      <c r="BA130" s="95">
        <f>'Rent Roll'!$G$15*IF(BA123=0,IF('Rent Roll'!$N$15="NNN",'Rent Roll'!$F$15*BA$15,IF('Rent Roll'!$N$15="NNN capped",'Rent Roll'!$F$15*(BA$12+BA$13)+MIN('Rent Roll'!$F$15*BA$14,'Rent Roll'!$O$15*(1+Assumptions!$C$64)^(BA$8-'Rent Roll'!$P$15)*'Rent Roll'!$E$15/12),0)),IF(AND(BA123&lt;=3,BA124&gt;=0),'Rent Roll'!$F$15*BA$15,0))</f>
        <v>5064.67545517</v>
      </c>
      <c r="BB130" s="95">
        <f>'Rent Roll'!$G$15*IF(BB123=0,IF('Rent Roll'!$N$15="NNN",'Rent Roll'!$F$15*BB$15,IF('Rent Roll'!$N$15="NNN capped",'Rent Roll'!$F$15*(BB$12+BB$13)+MIN('Rent Roll'!$F$15*BB$14,'Rent Roll'!$O$15*(1+Assumptions!$C$64)^(BB$8-'Rent Roll'!$P$15)*'Rent Roll'!$E$15/12),0)),IF(AND(BB123&lt;=3,BB124&gt;=0),'Rent Roll'!$F$15*BB$15,0))</f>
        <v>5064.67545517</v>
      </c>
      <c r="BC130" s="95">
        <f>'Rent Roll'!$G$15*IF(BC123=0,IF('Rent Roll'!$N$15="NNN",'Rent Roll'!$F$15*BC$15,IF('Rent Roll'!$N$15="NNN capped",'Rent Roll'!$F$15*(BC$12+BC$13)+MIN('Rent Roll'!$F$15*BC$14,'Rent Roll'!$O$15*(1+Assumptions!$C$64)^(BC$8-'Rent Roll'!$P$15)*'Rent Roll'!$E$15/12),0)),IF(AND(BC123&lt;=3,BC124&gt;=0),'Rent Roll'!$F$15*BC$15,0))</f>
        <v>5064.67545517</v>
      </c>
      <c r="BD130" s="95">
        <f>'Rent Roll'!$G$15*IF(BD123=0,IF('Rent Roll'!$N$15="NNN",'Rent Roll'!$F$15*BD$15,IF('Rent Roll'!$N$15="NNN capped",'Rent Roll'!$F$15*(BD$12+BD$13)+MIN('Rent Roll'!$F$15*BD$14,'Rent Roll'!$O$15*(1+Assumptions!$C$64)^(BD$8-'Rent Roll'!$P$15)*'Rent Roll'!$E$15/12),0)),IF(AND(BD123&lt;=3,BD124&gt;=0),'Rent Roll'!$F$15*BD$15,0))</f>
        <v>5181.2421188251</v>
      </c>
      <c r="BE130" s="95">
        <f>'Rent Roll'!$G$15*IF(BE123=0,IF('Rent Roll'!$N$15="NNN",'Rent Roll'!$F$15*BE$15,IF('Rent Roll'!$N$15="NNN capped",'Rent Roll'!$F$15*(BE$12+BE$13)+MIN('Rent Roll'!$F$15*BE$14,'Rent Roll'!$O$15*(1+Assumptions!$C$64)^(BE$8-'Rent Roll'!$P$15)*'Rent Roll'!$E$15/12),0)),IF(AND(BE123&lt;=3,BE124&gt;=0),'Rent Roll'!$F$15*BE$15,0))</f>
        <v>5181.2421188251</v>
      </c>
      <c r="BF130" s="95">
        <f>'Rent Roll'!$G$15*IF(BF123=0,IF('Rent Roll'!$N$15="NNN",'Rent Roll'!$F$15*BF$15,IF('Rent Roll'!$N$15="NNN capped",'Rent Roll'!$F$15*(BF$12+BF$13)+MIN('Rent Roll'!$F$15*BF$14,'Rent Roll'!$O$15*(1+Assumptions!$C$64)^(BF$8-'Rent Roll'!$P$15)*'Rent Roll'!$E$15/12),0)),IF(AND(BF123&lt;=3,BF124&gt;=0),'Rent Roll'!$F$15*BF$15,0))</f>
        <v>5181.2421188251</v>
      </c>
      <c r="BG130" s="95">
        <f>'Rent Roll'!$G$15*IF(BG123=0,IF('Rent Roll'!$N$15="NNN",'Rent Roll'!$F$15*BG$15,IF('Rent Roll'!$N$15="NNN capped",'Rent Roll'!$F$15*(BG$12+BG$13)+MIN('Rent Roll'!$F$15*BG$14,'Rent Roll'!$O$15*(1+Assumptions!$C$64)^(BG$8-'Rent Roll'!$P$15)*'Rent Roll'!$E$15/12),0)),IF(AND(BG123&lt;=3,BG124&gt;=0),'Rent Roll'!$F$15*BG$15,0))</f>
        <v>5181.2421188251</v>
      </c>
      <c r="BH130" s="95">
        <f>'Rent Roll'!$G$15*IF(BH123=0,IF('Rent Roll'!$N$15="NNN",'Rent Roll'!$F$15*BH$15,IF('Rent Roll'!$N$15="NNN capped",'Rent Roll'!$F$15*(BH$12+BH$13)+MIN('Rent Roll'!$F$15*BH$14,'Rent Roll'!$O$15*(1+Assumptions!$C$64)^(BH$8-'Rent Roll'!$P$15)*'Rent Roll'!$E$15/12),0)),IF(AND(BH123&lt;=3,BH124&gt;=0),'Rent Roll'!$F$15*BH$15,0))</f>
        <v>5181.2421188251</v>
      </c>
      <c r="BI130" s="95">
        <f>'Rent Roll'!$G$15*IF(BI123=0,IF('Rent Roll'!$N$15="NNN",'Rent Roll'!$F$15*BI$15,IF('Rent Roll'!$N$15="NNN capped",'Rent Roll'!$F$15*(BI$12+BI$13)+MIN('Rent Roll'!$F$15*BI$14,'Rent Roll'!$O$15*(1+Assumptions!$C$64)^(BI$8-'Rent Roll'!$P$15)*'Rent Roll'!$E$15/12),0)),IF(AND(BI123&lt;=3,BI124&gt;=0),'Rent Roll'!$F$15*BI$15,0))</f>
        <v>5181.2421188251</v>
      </c>
      <c r="BJ130" s="95">
        <f>'Rent Roll'!$G$15*IF(BJ123=0,IF('Rent Roll'!$N$15="NNN",'Rent Roll'!$F$15*BJ$15,IF('Rent Roll'!$N$15="NNN capped",'Rent Roll'!$F$15*(BJ$12+BJ$13)+MIN('Rent Roll'!$F$15*BJ$14,'Rent Roll'!$O$15*(1+Assumptions!$C$64)^(BJ$8-'Rent Roll'!$P$15)*'Rent Roll'!$E$15/12),0)),IF(AND(BJ123&lt;=3,BJ124&gt;=0),'Rent Roll'!$F$15*BJ$15,0))</f>
        <v>5181.2421188251</v>
      </c>
      <c r="BK130" s="95">
        <f>'Rent Roll'!$G$15*IF(BK123=0,IF('Rent Roll'!$N$15="NNN",'Rent Roll'!$F$15*BK$15,IF('Rent Roll'!$N$15="NNN capped",'Rent Roll'!$F$15*(BK$12+BK$13)+MIN('Rent Roll'!$F$15*BK$14,'Rent Roll'!$O$15*(1+Assumptions!$C$64)^(BK$8-'Rent Roll'!$P$15)*'Rent Roll'!$E$15/12),0)),IF(AND(BK123&lt;=3,BK124&gt;=0),'Rent Roll'!$F$15*BK$15,0))</f>
        <v>5181.2421188251</v>
      </c>
      <c r="BL130" s="95">
        <f>'Rent Roll'!$G$15*IF(BL123=0,IF('Rent Roll'!$N$15="NNN",'Rent Roll'!$F$15*BL$15,IF('Rent Roll'!$N$15="NNN capped",'Rent Roll'!$F$15*(BL$12+BL$13)+MIN('Rent Roll'!$F$15*BL$14,'Rent Roll'!$O$15*(1+Assumptions!$C$64)^(BL$8-'Rent Roll'!$P$15)*'Rent Roll'!$E$15/12),0)),IF(AND(BL123&lt;=3,BL124&gt;=0),'Rent Roll'!$F$15*BL$15,0))</f>
        <v>5181.2421188251</v>
      </c>
      <c r="BM130" s="95">
        <f>'Rent Roll'!$G$15*IF(BM123=0,IF('Rent Roll'!$N$15="NNN",'Rent Roll'!$F$15*BM$15,IF('Rent Roll'!$N$15="NNN capped",'Rent Roll'!$F$15*(BM$12+BM$13)+MIN('Rent Roll'!$F$15*BM$14,'Rent Roll'!$O$15*(1+Assumptions!$C$64)^(BM$8-'Rent Roll'!$P$15)*'Rent Roll'!$E$15/12),0)),IF(AND(BM123&lt;=3,BM124&gt;=0),'Rent Roll'!$F$15*BM$15,0))</f>
        <v>5181.2421188251</v>
      </c>
      <c r="BN130" s="95">
        <f>'Rent Roll'!$G$15*IF(BN123=0,IF('Rent Roll'!$N$15="NNN",'Rent Roll'!$F$15*BN$15,IF('Rent Roll'!$N$15="NNN capped",'Rent Roll'!$F$15*(BN$12+BN$13)+MIN('Rent Roll'!$F$15*BN$14,'Rent Roll'!$O$15*(1+Assumptions!$C$64)^(BN$8-'Rent Roll'!$P$15)*'Rent Roll'!$E$15/12),0)),IF(AND(BN123&lt;=3,BN124&gt;=0),'Rent Roll'!$F$15*BN$15,0))</f>
        <v>5181.2421188251</v>
      </c>
      <c r="BO130" s="95">
        <f>'Rent Roll'!$G$15*IF(BO123=0,IF('Rent Roll'!$N$15="NNN",'Rent Roll'!$F$15*BO$15,IF('Rent Roll'!$N$15="NNN capped",'Rent Roll'!$F$15*(BO$12+BO$13)+MIN('Rent Roll'!$F$15*BO$14,'Rent Roll'!$O$15*(1+Assumptions!$C$64)^(BO$8-'Rent Roll'!$P$15)*'Rent Roll'!$E$15/12),0)),IF(AND(BO123&lt;=3,BO124&gt;=0),'Rent Roll'!$F$15*BO$15,0))</f>
        <v>5181.2421188251</v>
      </c>
      <c r="BP130" s="95">
        <f>'Rent Roll'!$G$15*IF(BP123=0,IF('Rent Roll'!$N$15="NNN",'Rent Roll'!$F$15*BP$15,IF('Rent Roll'!$N$15="NNN capped",'Rent Roll'!$F$15*(BP$12+BP$13)+MIN('Rent Roll'!$F$15*BP$14,'Rent Roll'!$O$15*(1+Assumptions!$C$64)^(BP$8-'Rent Roll'!$P$15)*'Rent Roll'!$E$15/12),0)),IF(AND(BP123&lt;=3,BP124&gt;=0),'Rent Roll'!$F$15*BP$15,0))</f>
        <v>5300.598310389853</v>
      </c>
      <c r="BQ130" s="95">
        <f>'Rent Roll'!$G$15*IF(BQ123=0,IF('Rent Roll'!$N$15="NNN",'Rent Roll'!$F$15*BQ$15,IF('Rent Roll'!$N$15="NNN capped",'Rent Roll'!$F$15*(BQ$12+BQ$13)+MIN('Rent Roll'!$F$15*BQ$14,'Rent Roll'!$O$15*(1+Assumptions!$C$64)^(BQ$8-'Rent Roll'!$P$15)*'Rent Roll'!$E$15/12),0)),IF(AND(BQ123&lt;=3,BQ124&gt;=0),'Rent Roll'!$F$15*BQ$15,0))</f>
        <v>5300.598310389853</v>
      </c>
      <c r="BR130" s="95">
        <f>'Rent Roll'!$G$15*IF(BR123=0,IF('Rent Roll'!$N$15="NNN",'Rent Roll'!$F$15*BR$15,IF('Rent Roll'!$N$15="NNN capped",'Rent Roll'!$F$15*(BR$12+BR$13)+MIN('Rent Roll'!$F$15*BR$14,'Rent Roll'!$O$15*(1+Assumptions!$C$64)^(BR$8-'Rent Roll'!$P$15)*'Rent Roll'!$E$15/12),0)),IF(AND(BR123&lt;=3,BR124&gt;=0),'Rent Roll'!$F$15*BR$15,0))</f>
        <v>5300.598310389853</v>
      </c>
      <c r="BS130" s="95">
        <f>'Rent Roll'!$G$15*IF(BS123=0,IF('Rent Roll'!$N$15="NNN",'Rent Roll'!$F$15*BS$15,IF('Rent Roll'!$N$15="NNN capped",'Rent Roll'!$F$15*(BS$12+BS$13)+MIN('Rent Roll'!$F$15*BS$14,'Rent Roll'!$O$15*(1+Assumptions!$C$64)^(BS$8-'Rent Roll'!$P$15)*'Rent Roll'!$E$15/12),0)),IF(AND(BS123&lt;=3,BS124&gt;=0),'Rent Roll'!$F$15*BS$15,0))</f>
        <v>5300.598310389853</v>
      </c>
      <c r="BT130" s="95">
        <f>'Rent Roll'!$G$15*IF(BT123=0,IF('Rent Roll'!$N$15="NNN",'Rent Roll'!$F$15*BT$15,IF('Rent Roll'!$N$15="NNN capped",'Rent Roll'!$F$15*(BT$12+BT$13)+MIN('Rent Roll'!$F$15*BT$14,'Rent Roll'!$O$15*(1+Assumptions!$C$64)^(BT$8-'Rent Roll'!$P$15)*'Rent Roll'!$E$15/12),0)),IF(AND(BT123&lt;=3,BT124&gt;=0),'Rent Roll'!$F$15*BT$15,0))</f>
        <v>5300.598310389853</v>
      </c>
      <c r="BU130" s="95">
        <f>'Rent Roll'!$G$15*IF(BU123=0,IF('Rent Roll'!$N$15="NNN",'Rent Roll'!$F$15*BU$15,IF('Rent Roll'!$N$15="NNN capped",'Rent Roll'!$F$15*(BU$12+BU$13)+MIN('Rent Roll'!$F$15*BU$14,'Rent Roll'!$O$15*(1+Assumptions!$C$64)^(BU$8-'Rent Roll'!$P$15)*'Rent Roll'!$E$15/12),0)),IF(AND(BU123&lt;=3,BU124&gt;=0),'Rent Roll'!$F$15*BU$15,0))</f>
        <v>5300.598310389853</v>
      </c>
      <c r="BV130" s="95">
        <f>'Rent Roll'!$G$15*IF(BV123=0,IF('Rent Roll'!$N$15="NNN",'Rent Roll'!$F$15*BV$15,IF('Rent Roll'!$N$15="NNN capped",'Rent Roll'!$F$15*(BV$12+BV$13)+MIN('Rent Roll'!$F$15*BV$14,'Rent Roll'!$O$15*(1+Assumptions!$C$64)^(BV$8-'Rent Roll'!$P$15)*'Rent Roll'!$E$15/12),0)),IF(AND(BV123&lt;=3,BV124&gt;=0),'Rent Roll'!$F$15*BV$15,0))</f>
        <v>5300.598310389853</v>
      </c>
      <c r="BW130" s="95">
        <f>'Rent Roll'!$G$15*IF(BW123=0,IF('Rent Roll'!$N$15="NNN",'Rent Roll'!$F$15*BW$15,IF('Rent Roll'!$N$15="NNN capped",'Rent Roll'!$F$15*(BW$12+BW$13)+MIN('Rent Roll'!$F$15*BW$14,'Rent Roll'!$O$15*(1+Assumptions!$C$64)^(BW$8-'Rent Roll'!$P$15)*'Rent Roll'!$E$15/12),0)),IF(AND(BW123&lt;=3,BW124&gt;=0),'Rent Roll'!$F$15*BW$15,0))</f>
        <v>5300.598310389853</v>
      </c>
      <c r="BX130" s="95">
        <f>'Rent Roll'!$G$15*IF(BX123=0,IF('Rent Roll'!$N$15="NNN",'Rent Roll'!$F$15*BX$15,IF('Rent Roll'!$N$15="NNN capped",'Rent Roll'!$F$15*(BX$12+BX$13)+MIN('Rent Roll'!$F$15*BX$14,'Rent Roll'!$O$15*(1+Assumptions!$C$64)^(BX$8-'Rent Roll'!$P$15)*'Rent Roll'!$E$15/12),0)),IF(AND(BX123&lt;=3,BX124&gt;=0),'Rent Roll'!$F$15*BX$15,0))</f>
        <v>5300.598310389853</v>
      </c>
      <c r="BY130" s="95">
        <f>'Rent Roll'!$G$15*IF(BY123=0,IF('Rent Roll'!$N$15="NNN",'Rent Roll'!$F$15*BY$15,IF('Rent Roll'!$N$15="NNN capped",'Rent Roll'!$F$15*(BY$12+BY$13)+MIN('Rent Roll'!$F$15*BY$14,'Rent Roll'!$O$15*(1+Assumptions!$C$64)^(BY$8-'Rent Roll'!$P$15)*'Rent Roll'!$E$15/12),0)),IF(AND(BY123&lt;=3,BY124&gt;=0),'Rent Roll'!$F$15*BY$15,0))</f>
        <v>5300.598310389853</v>
      </c>
      <c r="BZ130" s="95">
        <f>'Rent Roll'!$G$15*IF(BZ123=0,IF('Rent Roll'!$N$15="NNN",'Rent Roll'!$F$15*BZ$15,IF('Rent Roll'!$N$15="NNN capped",'Rent Roll'!$F$15*(BZ$12+BZ$13)+MIN('Rent Roll'!$F$15*BZ$14,'Rent Roll'!$O$15*(1+Assumptions!$C$64)^(BZ$8-'Rent Roll'!$P$15)*'Rent Roll'!$E$15/12),0)),IF(AND(BZ123&lt;=3,BZ124&gt;=0),'Rent Roll'!$F$15*BZ$15,0))</f>
        <v>5300.598310389853</v>
      </c>
      <c r="CA130" s="95">
        <f>'Rent Roll'!$G$15*IF(CA123=0,IF('Rent Roll'!$N$15="NNN",'Rent Roll'!$F$15*CA$15,IF('Rent Roll'!$N$15="NNN capped",'Rent Roll'!$F$15*(CA$12+CA$13)+MIN('Rent Roll'!$F$15*CA$14,'Rent Roll'!$O$15*(1+Assumptions!$C$64)^(CA$8-'Rent Roll'!$P$15)*'Rent Roll'!$E$15/12),0)),IF(AND(CA123&lt;=3,CA124&gt;=0),'Rent Roll'!$F$15*CA$15,0))</f>
        <v>5300.598310389853</v>
      </c>
      <c r="CB130" s="95">
        <f>'Rent Roll'!$G$15*IF(CB123=0,IF('Rent Roll'!$N$15="NNN",'Rent Roll'!$F$15*CB$15,IF('Rent Roll'!$N$15="NNN capped",'Rent Roll'!$F$15*(CB$12+CB$13)+MIN('Rent Roll'!$F$15*CB$14,'Rent Roll'!$O$15*(1+Assumptions!$C$64)^(CB$8-'Rent Roll'!$P$15)*'Rent Roll'!$E$15/12),0)),IF(AND(CB123&lt;=3,CB124&gt;=0),'Rent Roll'!$F$15*CB$15,0))</f>
        <v>5422.813566261549</v>
      </c>
      <c r="CC130" s="95">
        <f>'Rent Roll'!$G$15*IF(CC123=0,IF('Rent Roll'!$N$15="NNN",'Rent Roll'!$F$15*CC$15,IF('Rent Roll'!$N$15="NNN capped",'Rent Roll'!$F$15*(CC$12+CC$13)+MIN('Rent Roll'!$F$15*CC$14,'Rent Roll'!$O$15*(1+Assumptions!$C$64)^(CC$8-'Rent Roll'!$P$15)*'Rent Roll'!$E$15/12),0)),IF(AND(CC123&lt;=3,CC124&gt;=0),'Rent Roll'!$F$15*CC$15,0))</f>
        <v>5422.813566261549</v>
      </c>
      <c r="CD130" s="95">
        <f>'Rent Roll'!$G$15*IF(CD123=0,IF('Rent Roll'!$N$15="NNN",'Rent Roll'!$F$15*CD$15,IF('Rent Roll'!$N$15="NNN capped",'Rent Roll'!$F$15*(CD$12+CD$13)+MIN('Rent Roll'!$F$15*CD$14,'Rent Roll'!$O$15*(1+Assumptions!$C$64)^(CD$8-'Rent Roll'!$P$15)*'Rent Roll'!$E$15/12),0)),IF(AND(CD123&lt;=3,CD124&gt;=0),'Rent Roll'!$F$15*CD$15,0))</f>
        <v>5422.813566261549</v>
      </c>
      <c r="CE130" s="95">
        <f>'Rent Roll'!$G$15*IF(CE123=0,IF('Rent Roll'!$N$15="NNN",'Rent Roll'!$F$15*CE$15,IF('Rent Roll'!$N$15="NNN capped",'Rent Roll'!$F$15*(CE$12+CE$13)+MIN('Rent Roll'!$F$15*CE$14,'Rent Roll'!$O$15*(1+Assumptions!$C$64)^(CE$8-'Rent Roll'!$P$15)*'Rent Roll'!$E$15/12),0)),IF(AND(CE123&lt;=3,CE124&gt;=0),'Rent Roll'!$F$15*CE$15,0))</f>
        <v>5422.813566261549</v>
      </c>
      <c r="CF130" s="95">
        <f>'Rent Roll'!$G$15*IF(CF123=0,IF('Rent Roll'!$N$15="NNN",'Rent Roll'!$F$15*CF$15,IF('Rent Roll'!$N$15="NNN capped",'Rent Roll'!$F$15*(CF$12+CF$13)+MIN('Rent Roll'!$F$15*CF$14,'Rent Roll'!$O$15*(1+Assumptions!$C$64)^(CF$8-'Rent Roll'!$P$15)*'Rent Roll'!$E$15/12),0)),IF(AND(CF123&lt;=3,CF124&gt;=0),'Rent Roll'!$F$15*CF$15,0))</f>
        <v>5422.813566261549</v>
      </c>
      <c r="CG130" s="95">
        <f>'Rent Roll'!$G$15*IF(CG123=0,IF('Rent Roll'!$N$15="NNN",'Rent Roll'!$F$15*CG$15,IF('Rent Roll'!$N$15="NNN capped",'Rent Roll'!$F$15*(CG$12+CG$13)+MIN('Rent Roll'!$F$15*CG$14,'Rent Roll'!$O$15*(1+Assumptions!$C$64)^(CG$8-'Rent Roll'!$P$15)*'Rent Roll'!$E$15/12),0)),IF(AND(CG123&lt;=3,CG124&gt;=0),'Rent Roll'!$F$15*CG$15,0))</f>
        <v>5422.813566261549</v>
      </c>
      <c r="CH130" s="95">
        <f>'Rent Roll'!$G$15*IF(CH123=0,IF('Rent Roll'!$N$15="NNN",'Rent Roll'!$F$15*CH$15,IF('Rent Roll'!$N$15="NNN capped",'Rent Roll'!$F$15*(CH$12+CH$13)+MIN('Rent Roll'!$F$15*CH$14,'Rent Roll'!$O$15*(1+Assumptions!$C$64)^(CH$8-'Rent Roll'!$P$15)*'Rent Roll'!$E$15/12),0)),IF(AND(CH123&lt;=3,CH124&gt;=0),'Rent Roll'!$F$15*CH$15,0))</f>
        <v>5422.813566261549</v>
      </c>
      <c r="CI130" s="95">
        <f>'Rent Roll'!$G$15*IF(CI123=0,IF('Rent Roll'!$N$15="NNN",'Rent Roll'!$F$15*CI$15,IF('Rent Roll'!$N$15="NNN capped",'Rent Roll'!$F$15*(CI$12+CI$13)+MIN('Rent Roll'!$F$15*CI$14,'Rent Roll'!$O$15*(1+Assumptions!$C$64)^(CI$8-'Rent Roll'!$P$15)*'Rent Roll'!$E$15/12),0)),IF(AND(CI123&lt;=3,CI124&gt;=0),'Rent Roll'!$F$15*CI$15,0))</f>
        <v>5422.813566261549</v>
      </c>
      <c r="CJ130" s="95">
        <f>'Rent Roll'!$G$15*IF(CJ123=0,IF('Rent Roll'!$N$15="NNN",'Rent Roll'!$F$15*CJ$15,IF('Rent Roll'!$N$15="NNN capped",'Rent Roll'!$F$15*(CJ$12+CJ$13)+MIN('Rent Roll'!$F$15*CJ$14,'Rent Roll'!$O$15*(1+Assumptions!$C$64)^(CJ$8-'Rent Roll'!$P$15)*'Rent Roll'!$E$15/12),0)),IF(AND(CJ123&lt;=3,CJ124&gt;=0),'Rent Roll'!$F$15*CJ$15,0))</f>
        <v>5422.813566261549</v>
      </c>
      <c r="CK130" s="95">
        <f>'Rent Roll'!$G$15*IF(CK123=0,IF('Rent Roll'!$N$15="NNN",'Rent Roll'!$F$15*CK$15,IF('Rent Roll'!$N$15="NNN capped",'Rent Roll'!$F$15*(CK$12+CK$13)+MIN('Rent Roll'!$F$15*CK$14,'Rent Roll'!$O$15*(1+Assumptions!$C$64)^(CK$8-'Rent Roll'!$P$15)*'Rent Roll'!$E$15/12),0)),IF(AND(CK123&lt;=3,CK124&gt;=0),'Rent Roll'!$F$15*CK$15,0))</f>
        <v>5422.813566261549</v>
      </c>
      <c r="CL130" s="95">
        <f>'Rent Roll'!$G$15*IF(CL123=0,IF('Rent Roll'!$N$15="NNN",'Rent Roll'!$F$15*CL$15,IF('Rent Roll'!$N$15="NNN capped",'Rent Roll'!$F$15*(CL$12+CL$13)+MIN('Rent Roll'!$F$15*CL$14,'Rent Roll'!$O$15*(1+Assumptions!$C$64)^(CL$8-'Rent Roll'!$P$15)*'Rent Roll'!$E$15/12),0)),IF(AND(CL123&lt;=3,CL124&gt;=0),'Rent Roll'!$F$15*CL$15,0))</f>
        <v>5422.813566261549</v>
      </c>
      <c r="CM130" s="95">
        <f>'Rent Roll'!$G$15*IF(CM123=0,IF('Rent Roll'!$N$15="NNN",'Rent Roll'!$F$15*CM$15,IF('Rent Roll'!$N$15="NNN capped",'Rent Roll'!$F$15*(CM$12+CM$13)+MIN('Rent Roll'!$F$15*CM$14,'Rent Roll'!$O$15*(1+Assumptions!$C$64)^(CM$8-'Rent Roll'!$P$15)*'Rent Roll'!$E$15/12),0)),IF(AND(CM123&lt;=3,CM124&gt;=0),'Rent Roll'!$F$15*CM$15,0))</f>
        <v>5422.813566261549</v>
      </c>
      <c r="CN130" s="95">
        <f>'Rent Roll'!$G$15*IF(CN123=0,IF('Rent Roll'!$N$15="NNN",'Rent Roll'!$F$15*CN$15,IF('Rent Roll'!$N$15="NNN capped",'Rent Roll'!$F$15*(CN$12+CN$13)+MIN('Rent Roll'!$F$15*CN$14,'Rent Roll'!$O$15*(1+Assumptions!$C$64)^(CN$8-'Rent Roll'!$P$15)*'Rent Roll'!$E$15/12),0)),IF(AND(CN123&lt;=3,CN124&gt;=0),'Rent Roll'!$F$15*CN$15,0))</f>
        <v>5547.959225940595</v>
      </c>
      <c r="CO130" s="95">
        <f>'Rent Roll'!$G$15*IF(CO123=0,IF('Rent Roll'!$N$15="NNN",'Rent Roll'!$F$15*CO$15,IF('Rent Roll'!$N$15="NNN capped",'Rent Roll'!$F$15*(CO$12+CO$13)+MIN('Rent Roll'!$F$15*CO$14,'Rent Roll'!$O$15*(1+Assumptions!$C$64)^(CO$8-'Rent Roll'!$P$15)*'Rent Roll'!$E$15/12),0)),IF(AND(CO123&lt;=3,CO124&gt;=0),'Rent Roll'!$F$15*CO$15,0))</f>
        <v>5547.959225940595</v>
      </c>
      <c r="CP130" s="95">
        <f>'Rent Roll'!$G$15*IF(CP123=0,IF('Rent Roll'!$N$15="NNN",'Rent Roll'!$F$15*CP$15,IF('Rent Roll'!$N$15="NNN capped",'Rent Roll'!$F$15*(CP$12+CP$13)+MIN('Rent Roll'!$F$15*CP$14,'Rent Roll'!$O$15*(1+Assumptions!$C$64)^(CP$8-'Rent Roll'!$P$15)*'Rent Roll'!$E$15/12),0)),IF(AND(CP123&lt;=3,CP124&gt;=0),'Rent Roll'!$F$15*CP$15,0))</f>
        <v>5547.959225940595</v>
      </c>
      <c r="CQ130" s="95">
        <f>'Rent Roll'!$G$15*IF(CQ123=0,IF('Rent Roll'!$N$15="NNN",'Rent Roll'!$F$15*CQ$15,IF('Rent Roll'!$N$15="NNN capped",'Rent Roll'!$F$15*(CQ$12+CQ$13)+MIN('Rent Roll'!$F$15*CQ$14,'Rent Roll'!$O$15*(1+Assumptions!$C$64)^(CQ$8-'Rent Roll'!$P$15)*'Rent Roll'!$E$15/12),0)),IF(AND(CQ123&lt;=3,CQ124&gt;=0),'Rent Roll'!$F$15*CQ$15,0))</f>
        <v>5547.959225940595</v>
      </c>
      <c r="CR130" s="95">
        <f>'Rent Roll'!$G$15*IF(CR123=0,IF('Rent Roll'!$N$15="NNN",'Rent Roll'!$F$15*CR$15,IF('Rent Roll'!$N$15="NNN capped",'Rent Roll'!$F$15*(CR$12+CR$13)+MIN('Rent Roll'!$F$15*CR$14,'Rent Roll'!$O$15*(1+Assumptions!$C$64)^(CR$8-'Rent Roll'!$P$15)*'Rent Roll'!$E$15/12),0)),IF(AND(CR123&lt;=3,CR124&gt;=0),'Rent Roll'!$F$15*CR$15,0))</f>
        <v>5547.959225940595</v>
      </c>
      <c r="CS130" s="95">
        <f>'Rent Roll'!$G$15*IF(CS123=0,IF('Rent Roll'!$N$15="NNN",'Rent Roll'!$F$15*CS$15,IF('Rent Roll'!$N$15="NNN capped",'Rent Roll'!$F$15*(CS$12+CS$13)+MIN('Rent Roll'!$F$15*CS$14,'Rent Roll'!$O$15*(1+Assumptions!$C$64)^(CS$8-'Rent Roll'!$P$15)*'Rent Roll'!$E$15/12),0)),IF(AND(CS123&lt;=3,CS124&gt;=0),'Rent Roll'!$F$15*CS$15,0))</f>
        <v>5547.959225940595</v>
      </c>
      <c r="CT130" s="95">
        <f>'Rent Roll'!$G$15*IF(CT123=0,IF('Rent Roll'!$N$15="NNN",'Rent Roll'!$F$15*CT$15,IF('Rent Roll'!$N$15="NNN capped",'Rent Roll'!$F$15*(CT$12+CT$13)+MIN('Rent Roll'!$F$15*CT$14,'Rent Roll'!$O$15*(1+Assumptions!$C$64)^(CT$8-'Rent Roll'!$P$15)*'Rent Roll'!$E$15/12),0)),IF(AND(CT123&lt;=3,CT124&gt;=0),'Rent Roll'!$F$15*CT$15,0))</f>
        <v>5547.959225940595</v>
      </c>
      <c r="CU130" s="95">
        <f>'Rent Roll'!$G$15*IF(CU123=0,IF('Rent Roll'!$N$15="NNN",'Rent Roll'!$F$15*CU$15,IF('Rent Roll'!$N$15="NNN capped",'Rent Roll'!$F$15*(CU$12+CU$13)+MIN('Rent Roll'!$F$15*CU$14,'Rent Roll'!$O$15*(1+Assumptions!$C$64)^(CU$8-'Rent Roll'!$P$15)*'Rent Roll'!$E$15/12),0)),IF(AND(CU123&lt;=3,CU124&gt;=0),'Rent Roll'!$F$15*CU$15,0))</f>
        <v>5547.959225940595</v>
      </c>
      <c r="CV130" s="95">
        <f>'Rent Roll'!$G$15*IF(CV123=0,IF('Rent Roll'!$N$15="NNN",'Rent Roll'!$F$15*CV$15,IF('Rent Roll'!$N$15="NNN capped",'Rent Roll'!$F$15*(CV$12+CV$13)+MIN('Rent Roll'!$F$15*CV$14,'Rent Roll'!$O$15*(1+Assumptions!$C$64)^(CV$8-'Rent Roll'!$P$15)*'Rent Roll'!$E$15/12),0)),IF(AND(CV123&lt;=3,CV124&gt;=0),'Rent Roll'!$F$15*CV$15,0))</f>
        <v>5547.959225940595</v>
      </c>
      <c r="CW130" s="95">
        <f>'Rent Roll'!$G$15*IF(CW123=0,IF('Rent Roll'!$N$15="NNN",'Rent Roll'!$F$15*CW$15,IF('Rent Roll'!$N$15="NNN capped",'Rent Roll'!$F$15*(CW$12+CW$13)+MIN('Rent Roll'!$F$15*CW$14,'Rent Roll'!$O$15*(1+Assumptions!$C$64)^(CW$8-'Rent Roll'!$P$15)*'Rent Roll'!$E$15/12),0)),IF(AND(CW123&lt;=3,CW124&gt;=0),'Rent Roll'!$F$15*CW$15,0))</f>
        <v>5547.959225940595</v>
      </c>
      <c r="CX130" s="95">
        <f>'Rent Roll'!$G$15*IF(CX123=0,IF('Rent Roll'!$N$15="NNN",'Rent Roll'!$F$15*CX$15,IF('Rent Roll'!$N$15="NNN capped",'Rent Roll'!$F$15*(CX$12+CX$13)+MIN('Rent Roll'!$F$15*CX$14,'Rent Roll'!$O$15*(1+Assumptions!$C$64)^(CX$8-'Rent Roll'!$P$15)*'Rent Roll'!$E$15/12),0)),IF(AND(CX123&lt;=3,CX124&gt;=0),'Rent Roll'!$F$15*CX$15,0))</f>
        <v>0</v>
      </c>
      <c r="CY130" s="95">
        <f>'Rent Roll'!$G$15*IF(CY123=0,IF('Rent Roll'!$N$15="NNN",'Rent Roll'!$F$15*CY$15,IF('Rent Roll'!$N$15="NNN capped",'Rent Roll'!$F$15*(CY$12+CY$13)+MIN('Rent Roll'!$F$15*CY$14,'Rent Roll'!$O$15*(1+Assumptions!$C$64)^(CY$8-'Rent Roll'!$P$15)*'Rent Roll'!$E$15/12),0)),IF(AND(CY123&lt;=3,CY124&gt;=0),'Rent Roll'!$F$15*CY$15,0))</f>
        <v>0</v>
      </c>
      <c r="CZ130" s="95">
        <f>'Rent Roll'!$G$15*IF(CZ123=0,IF('Rent Roll'!$N$15="NNN",'Rent Roll'!$F$15*CZ$15,IF('Rent Roll'!$N$15="NNN capped",'Rent Roll'!$F$15*(CZ$12+CZ$13)+MIN('Rent Roll'!$F$15*CZ$14,'Rent Roll'!$O$15*(1+Assumptions!$C$64)^(CZ$8-'Rent Roll'!$P$15)*'Rent Roll'!$E$15/12),0)),IF(AND(CZ123&lt;=3,CZ124&gt;=0),'Rent Roll'!$F$15*CZ$15,0))</f>
        <v>5676.108480463838</v>
      </c>
      <c r="DA130" s="95">
        <f>'Rent Roll'!$G$15*IF(DA123=0,IF('Rent Roll'!$N$15="NNN",'Rent Roll'!$F$15*DA$15,IF('Rent Roll'!$N$15="NNN capped",'Rent Roll'!$F$15*(DA$12+DA$13)+MIN('Rent Roll'!$F$15*DA$14,'Rent Roll'!$O$15*(1+Assumptions!$C$64)^(DA$8-'Rent Roll'!$P$15)*'Rent Roll'!$E$15/12),0)),IF(AND(DA123&lt;=3,DA124&gt;=0),'Rent Roll'!$F$15*DA$15,0))</f>
        <v>5676.108480463838</v>
      </c>
      <c r="DB130" s="95">
        <f>'Rent Roll'!$G$15*IF(DB123=0,IF('Rent Roll'!$N$15="NNN",'Rent Roll'!$F$15*DB$15,IF('Rent Roll'!$N$15="NNN capped",'Rent Roll'!$F$15*(DB$12+DB$13)+MIN('Rent Roll'!$F$15*DB$14,'Rent Roll'!$O$15*(1+Assumptions!$C$64)^(DB$8-'Rent Roll'!$P$15)*'Rent Roll'!$E$15/12),0)),IF(AND(DB123&lt;=3,DB124&gt;=0),'Rent Roll'!$F$15*DB$15,0))</f>
        <v>5676.108480463838</v>
      </c>
      <c r="DC130" s="95">
        <f>'Rent Roll'!$G$15*IF(DC123=0,IF('Rent Roll'!$N$15="NNN",'Rent Roll'!$F$15*DC$15,IF('Rent Roll'!$N$15="NNN capped",'Rent Roll'!$F$15*(DC$12+DC$13)+MIN('Rent Roll'!$F$15*DC$14,'Rent Roll'!$O$15*(1+Assumptions!$C$64)^(DC$8-'Rent Roll'!$P$15)*'Rent Roll'!$E$15/12),0)),IF(AND(DC123&lt;=3,DC124&gt;=0),'Rent Roll'!$F$15*DC$15,0))</f>
        <v>5676.108480463838</v>
      </c>
      <c r="DD130" s="95">
        <f>'Rent Roll'!$G$15*IF(DD123=0,IF('Rent Roll'!$N$15="NNN",'Rent Roll'!$F$15*DD$15,IF('Rent Roll'!$N$15="NNN capped",'Rent Roll'!$F$15*(DD$12+DD$13)+MIN('Rent Roll'!$F$15*DD$14,'Rent Roll'!$O$15*(1+Assumptions!$C$64)^(DD$8-'Rent Roll'!$P$15)*'Rent Roll'!$E$15/12),0)),IF(AND(DD123&lt;=3,DD124&gt;=0),'Rent Roll'!$F$15*DD$15,0))</f>
        <v>5676.108480463838</v>
      </c>
      <c r="DE130" s="95">
        <f>'Rent Roll'!$G$15*IF(DE123=0,IF('Rent Roll'!$N$15="NNN",'Rent Roll'!$F$15*DE$15,IF('Rent Roll'!$N$15="NNN capped",'Rent Roll'!$F$15*(DE$12+DE$13)+MIN('Rent Roll'!$F$15*DE$14,'Rent Roll'!$O$15*(1+Assumptions!$C$64)^(DE$8-'Rent Roll'!$P$15)*'Rent Roll'!$E$15/12),0)),IF(AND(DE123&lt;=3,DE124&gt;=0),'Rent Roll'!$F$15*DE$15,0))</f>
        <v>5676.108480463838</v>
      </c>
      <c r="DF130" s="95">
        <f>'Rent Roll'!$G$15*IF(DF123=0,IF('Rent Roll'!$N$15="NNN",'Rent Roll'!$F$15*DF$15,IF('Rent Roll'!$N$15="NNN capped",'Rent Roll'!$F$15*(DF$12+DF$13)+MIN('Rent Roll'!$F$15*DF$14,'Rent Roll'!$O$15*(1+Assumptions!$C$64)^(DF$8-'Rent Roll'!$P$15)*'Rent Roll'!$E$15/12),0)),IF(AND(DF123&lt;=3,DF124&gt;=0),'Rent Roll'!$F$15*DF$15,0))</f>
        <v>5676.108480463838</v>
      </c>
      <c r="DG130" s="95">
        <f>'Rent Roll'!$G$15*IF(DG123=0,IF('Rent Roll'!$N$15="NNN",'Rent Roll'!$F$15*DG$15,IF('Rent Roll'!$N$15="NNN capped",'Rent Roll'!$F$15*(DG$12+DG$13)+MIN('Rent Roll'!$F$15*DG$14,'Rent Roll'!$O$15*(1+Assumptions!$C$64)^(DG$8-'Rent Roll'!$P$15)*'Rent Roll'!$E$15/12),0)),IF(AND(DG123&lt;=3,DG124&gt;=0),'Rent Roll'!$F$15*DG$15,0))</f>
        <v>5676.108480463838</v>
      </c>
      <c r="DH130" s="95">
        <f>'Rent Roll'!$G$15*IF(DH123=0,IF('Rent Roll'!$N$15="NNN",'Rent Roll'!$F$15*DH$15,IF('Rent Roll'!$N$15="NNN capped",'Rent Roll'!$F$15*(DH$12+DH$13)+MIN('Rent Roll'!$F$15*DH$14,'Rent Roll'!$O$15*(1+Assumptions!$C$64)^(DH$8-'Rent Roll'!$P$15)*'Rent Roll'!$E$15/12),0)),IF(AND(DH123&lt;=3,DH124&gt;=0),'Rent Roll'!$F$15*DH$15,0))</f>
        <v>5676.108480463838</v>
      </c>
      <c r="DI130" s="95">
        <f>'Rent Roll'!$G$15*IF(DI123=0,IF('Rent Roll'!$N$15="NNN",'Rent Roll'!$F$15*DI$15,IF('Rent Roll'!$N$15="NNN capped",'Rent Roll'!$F$15*(DI$12+DI$13)+MIN('Rent Roll'!$F$15*DI$14,'Rent Roll'!$O$15*(1+Assumptions!$C$64)^(DI$8-'Rent Roll'!$P$15)*'Rent Roll'!$E$15/12),0)),IF(AND(DI123&lt;=3,DI124&gt;=0),'Rent Roll'!$F$15*DI$15,0))</f>
        <v>5676.108480463838</v>
      </c>
      <c r="DJ130" s="95">
        <f>'Rent Roll'!$G$15*IF(DJ123=0,IF('Rent Roll'!$N$15="NNN",'Rent Roll'!$F$15*DJ$15,IF('Rent Roll'!$N$15="NNN capped",'Rent Roll'!$F$15*(DJ$12+DJ$13)+MIN('Rent Roll'!$F$15*DJ$14,'Rent Roll'!$O$15*(1+Assumptions!$C$64)^(DJ$8-'Rent Roll'!$P$15)*'Rent Roll'!$E$15/12),0)),IF(AND(DJ123&lt;=3,DJ124&gt;=0),'Rent Roll'!$F$15*DJ$15,0))</f>
        <v>5676.108480463838</v>
      </c>
      <c r="DK130" s="95">
        <f>'Rent Roll'!$G$15*IF(DK123=0,IF('Rent Roll'!$N$15="NNN",'Rent Roll'!$F$15*DK$15,IF('Rent Roll'!$N$15="NNN capped",'Rent Roll'!$F$15*(DK$12+DK$13)+MIN('Rent Roll'!$F$15*DK$14,'Rent Roll'!$O$15*(1+Assumptions!$C$64)^(DK$8-'Rent Roll'!$P$15)*'Rent Roll'!$E$15/12),0)),IF(AND(DK123&lt;=3,DK124&gt;=0),'Rent Roll'!$F$15*DK$15,0))</f>
        <v>5676.108480463838</v>
      </c>
      <c r="DL130" s="95">
        <f>'Rent Roll'!$G$15*IF(DL123=0,IF('Rent Roll'!$N$15="NNN",'Rent Roll'!$F$15*DL$15,IF('Rent Roll'!$N$15="NNN capped",'Rent Roll'!$F$15*(DL$12+DL$13)+MIN('Rent Roll'!$F$15*DL$14,'Rent Roll'!$O$15*(1+Assumptions!$C$64)^(DL$8-'Rent Roll'!$P$15)*'Rent Roll'!$E$15/12),0)),IF(AND(DL123&lt;=3,DL124&gt;=0),'Rent Roll'!$F$15*DL$15,0))</f>
        <v>5807.336422177677</v>
      </c>
      <c r="DM130" s="95">
        <f>'Rent Roll'!$G$15*IF(DM123=0,IF('Rent Roll'!$N$15="NNN",'Rent Roll'!$F$15*DM$15,IF('Rent Roll'!$N$15="NNN capped",'Rent Roll'!$F$15*(DM$12+DM$13)+MIN('Rent Roll'!$F$15*DM$14,'Rent Roll'!$O$15*(1+Assumptions!$C$64)^(DM$8-'Rent Roll'!$P$15)*'Rent Roll'!$E$15/12),0)),IF(AND(DM123&lt;=3,DM124&gt;=0),'Rent Roll'!$F$15*DM$15,0))</f>
        <v>5807.336422177677</v>
      </c>
      <c r="DN130" s="95">
        <f>'Rent Roll'!$G$15*IF(DN123=0,IF('Rent Roll'!$N$15="NNN",'Rent Roll'!$F$15*DN$15,IF('Rent Roll'!$N$15="NNN capped",'Rent Roll'!$F$15*(DN$12+DN$13)+MIN('Rent Roll'!$F$15*DN$14,'Rent Roll'!$O$15*(1+Assumptions!$C$64)^(DN$8-'Rent Roll'!$P$15)*'Rent Roll'!$E$15/12),0)),IF(AND(DN123&lt;=3,DN124&gt;=0),'Rent Roll'!$F$15*DN$15,0))</f>
        <v>5807.336422177677</v>
      </c>
      <c r="DO130" s="95">
        <f>'Rent Roll'!$G$15*IF(DO123=0,IF('Rent Roll'!$N$15="NNN",'Rent Roll'!$F$15*DO$15,IF('Rent Roll'!$N$15="NNN capped",'Rent Roll'!$F$15*(DO$12+DO$13)+MIN('Rent Roll'!$F$15*DO$14,'Rent Roll'!$O$15*(1+Assumptions!$C$64)^(DO$8-'Rent Roll'!$P$15)*'Rent Roll'!$E$15/12),0)),IF(AND(DO123&lt;=3,DO124&gt;=0),'Rent Roll'!$F$15*DO$15,0))</f>
        <v>5807.336422177677</v>
      </c>
      <c r="DP130" s="95">
        <f>'Rent Roll'!$G$15*IF(DP123=0,IF('Rent Roll'!$N$15="NNN",'Rent Roll'!$F$15*DP$15,IF('Rent Roll'!$N$15="NNN capped",'Rent Roll'!$F$15*(DP$12+DP$13)+MIN('Rent Roll'!$F$15*DP$14,'Rent Roll'!$O$15*(1+Assumptions!$C$64)^(DP$8-'Rent Roll'!$P$15)*'Rent Roll'!$E$15/12),0)),IF(AND(DP123&lt;=3,DP124&gt;=0),'Rent Roll'!$F$15*DP$15,0))</f>
        <v>5807.336422177677</v>
      </c>
      <c r="DQ130" s="95">
        <f>'Rent Roll'!$G$15*IF(DQ123=0,IF('Rent Roll'!$N$15="NNN",'Rent Roll'!$F$15*DQ$15,IF('Rent Roll'!$N$15="NNN capped",'Rent Roll'!$F$15*(DQ$12+DQ$13)+MIN('Rent Roll'!$F$15*DQ$14,'Rent Roll'!$O$15*(1+Assumptions!$C$64)^(DQ$8-'Rent Roll'!$P$15)*'Rent Roll'!$E$15/12),0)),IF(AND(DQ123&lt;=3,DQ124&gt;=0),'Rent Roll'!$F$15*DQ$15,0))</f>
        <v>5807.336422177677</v>
      </c>
      <c r="DR130" s="95">
        <f>'Rent Roll'!$G$15*IF(DR123=0,IF('Rent Roll'!$N$15="NNN",'Rent Roll'!$F$15*DR$15,IF('Rent Roll'!$N$15="NNN capped",'Rent Roll'!$F$15*(DR$12+DR$13)+MIN('Rent Roll'!$F$15*DR$14,'Rent Roll'!$O$15*(1+Assumptions!$C$64)^(DR$8-'Rent Roll'!$P$15)*'Rent Roll'!$E$15/12),0)),IF(AND(DR123&lt;=3,DR124&gt;=0),'Rent Roll'!$F$15*DR$15,0))</f>
        <v>5807.336422177677</v>
      </c>
      <c r="DS130" s="95">
        <f>'Rent Roll'!$G$15*IF(DS123=0,IF('Rent Roll'!$N$15="NNN",'Rent Roll'!$F$15*DS$15,IF('Rent Roll'!$N$15="NNN capped",'Rent Roll'!$F$15*(DS$12+DS$13)+MIN('Rent Roll'!$F$15*DS$14,'Rent Roll'!$O$15*(1+Assumptions!$C$64)^(DS$8-'Rent Roll'!$P$15)*'Rent Roll'!$E$15/12),0)),IF(AND(DS123&lt;=3,DS124&gt;=0),'Rent Roll'!$F$15*DS$15,0))</f>
        <v>5807.336422177677</v>
      </c>
      <c r="DT130" s="95">
        <f>'Rent Roll'!$G$15*IF(DT123=0,IF('Rent Roll'!$N$15="NNN",'Rent Roll'!$F$15*DT$15,IF('Rent Roll'!$N$15="NNN capped",'Rent Roll'!$F$15*(DT$12+DT$13)+MIN('Rent Roll'!$F$15*DT$14,'Rent Roll'!$O$15*(1+Assumptions!$C$64)^(DT$8-'Rent Roll'!$P$15)*'Rent Roll'!$E$15/12),0)),IF(AND(DT123&lt;=3,DT124&gt;=0),'Rent Roll'!$F$15*DT$15,0))</f>
        <v>5807.336422177677</v>
      </c>
      <c r="DU130" s="95">
        <f>'Rent Roll'!$G$15*IF(DU123=0,IF('Rent Roll'!$N$15="NNN",'Rent Roll'!$F$15*DU$15,IF('Rent Roll'!$N$15="NNN capped",'Rent Roll'!$F$15*(DU$12+DU$13)+MIN('Rent Roll'!$F$15*DU$14,'Rent Roll'!$O$15*(1+Assumptions!$C$64)^(DU$8-'Rent Roll'!$P$15)*'Rent Roll'!$E$15/12),0)),IF(AND(DU123&lt;=3,DU124&gt;=0),'Rent Roll'!$F$15*DU$15,0))</f>
        <v>5807.336422177677</v>
      </c>
      <c r="DV130" s="95">
        <f>'Rent Roll'!$G$15*IF(DV123=0,IF('Rent Roll'!$N$15="NNN",'Rent Roll'!$F$15*DV$15,IF('Rent Roll'!$N$15="NNN capped",'Rent Roll'!$F$15*(DV$12+DV$13)+MIN('Rent Roll'!$F$15*DV$14,'Rent Roll'!$O$15*(1+Assumptions!$C$64)^(DV$8-'Rent Roll'!$P$15)*'Rent Roll'!$E$15/12),0)),IF(AND(DV123&lt;=3,DV124&gt;=0),'Rent Roll'!$F$15*DV$15,0))</f>
        <v>5807.336422177677</v>
      </c>
      <c r="DW130" s="95">
        <f>'Rent Roll'!$G$15*IF(DW123=0,IF('Rent Roll'!$N$15="NNN",'Rent Roll'!$F$15*DW$15,IF('Rent Roll'!$N$15="NNN capped",'Rent Roll'!$F$15*(DW$12+DW$13)+MIN('Rent Roll'!$F$15*DW$14,'Rent Roll'!$O$15*(1+Assumptions!$C$64)^(DW$8-'Rent Roll'!$P$15)*'Rent Roll'!$E$15/12),0)),IF(AND(DW123&lt;=3,DW124&gt;=0),'Rent Roll'!$F$15*DW$15,0))</f>
        <v>5807.336422177677</v>
      </c>
      <c r="DX130" s="95">
        <f>'Rent Roll'!$G$15*IF(DX123=0,IF('Rent Roll'!$N$15="NNN",'Rent Roll'!$F$15*DX$15,IF('Rent Roll'!$N$15="NNN capped",'Rent Roll'!$F$15*(DX$12+DX$13)+MIN('Rent Roll'!$F$15*DX$14,'Rent Roll'!$O$15*(1+Assumptions!$C$64)^(DX$8-'Rent Roll'!$P$15)*'Rent Roll'!$E$15/12),0)),IF(AND(DX123&lt;=3,DX124&gt;=0),'Rent Roll'!$F$15*DX$15,0))</f>
        <v>5941.720095888931</v>
      </c>
      <c r="DY130" s="95">
        <f>'Rent Roll'!$G$15*IF(DY123=0,IF('Rent Roll'!$N$15="NNN",'Rent Roll'!$F$15*DY$15,IF('Rent Roll'!$N$15="NNN capped",'Rent Roll'!$F$15*(DY$12+DY$13)+MIN('Rent Roll'!$F$15*DY$14,'Rent Roll'!$O$15*(1+Assumptions!$C$64)^(DY$8-'Rent Roll'!$P$15)*'Rent Roll'!$E$15/12),0)),IF(AND(DY123&lt;=3,DY124&gt;=0),'Rent Roll'!$F$15*DY$15,0))</f>
        <v>5941.720095888931</v>
      </c>
      <c r="DZ130" s="95">
        <f>'Rent Roll'!$G$15*IF(DZ123=0,IF('Rent Roll'!$N$15="NNN",'Rent Roll'!$F$15*DZ$15,IF('Rent Roll'!$N$15="NNN capped",'Rent Roll'!$F$15*(DZ$12+DZ$13)+MIN('Rent Roll'!$F$15*DZ$14,'Rent Roll'!$O$15*(1+Assumptions!$C$64)^(DZ$8-'Rent Roll'!$P$15)*'Rent Roll'!$E$15/12),0)),IF(AND(DZ123&lt;=3,DZ124&gt;=0),'Rent Roll'!$F$15*DZ$15,0))</f>
        <v>5941.720095888931</v>
      </c>
      <c r="EA130" s="95">
        <f>'Rent Roll'!$G$15*IF(EA123=0,IF('Rent Roll'!$N$15="NNN",'Rent Roll'!$F$15*EA$15,IF('Rent Roll'!$N$15="NNN capped",'Rent Roll'!$F$15*(EA$12+EA$13)+MIN('Rent Roll'!$F$15*EA$14,'Rent Roll'!$O$15*(1+Assumptions!$C$64)^(EA$8-'Rent Roll'!$P$15)*'Rent Roll'!$E$15/12),0)),IF(AND(EA123&lt;=3,EA124&gt;=0),'Rent Roll'!$F$15*EA$15,0))</f>
        <v>5941.720095888931</v>
      </c>
      <c r="EB130" s="95">
        <f>'Rent Roll'!$G$15*IF(EB123=0,IF('Rent Roll'!$N$15="NNN",'Rent Roll'!$F$15*EB$15,IF('Rent Roll'!$N$15="NNN capped",'Rent Roll'!$F$15*(EB$12+EB$13)+MIN('Rent Roll'!$F$15*EB$14,'Rent Roll'!$O$15*(1+Assumptions!$C$64)^(EB$8-'Rent Roll'!$P$15)*'Rent Roll'!$E$15/12),0)),IF(AND(EB123&lt;=3,EB124&gt;=0),'Rent Roll'!$F$15*EB$15,0))</f>
        <v>5941.720095888931</v>
      </c>
      <c r="EC130" s="95">
        <f>'Rent Roll'!$G$15*IF(EC123=0,IF('Rent Roll'!$N$15="NNN",'Rent Roll'!$F$15*EC$15,IF('Rent Roll'!$N$15="NNN capped",'Rent Roll'!$F$15*(EC$12+EC$13)+MIN('Rent Roll'!$F$15*EC$14,'Rent Roll'!$O$15*(1+Assumptions!$C$64)^(EC$8-'Rent Roll'!$P$15)*'Rent Roll'!$E$15/12),0)),IF(AND(EC123&lt;=3,EC124&gt;=0),'Rent Roll'!$F$15*EC$15,0))</f>
        <v>5941.720095888931</v>
      </c>
      <c r="ED130" s="95">
        <f>'Rent Roll'!$G$15*IF(ED123=0,IF('Rent Roll'!$N$15="NNN",'Rent Roll'!$F$15*ED$15,IF('Rent Roll'!$N$15="NNN capped",'Rent Roll'!$F$15*(ED$12+ED$13)+MIN('Rent Roll'!$F$15*ED$14,'Rent Roll'!$O$15*(1+Assumptions!$C$64)^(ED$8-'Rent Roll'!$P$15)*'Rent Roll'!$E$15/12),0)),IF(AND(ED123&lt;=3,ED124&gt;=0),'Rent Roll'!$F$15*ED$15,0))</f>
        <v>5941.720095888931</v>
      </c>
      <c r="EE130" s="95">
        <f>'Rent Roll'!$G$15*IF(EE123=0,IF('Rent Roll'!$N$15="NNN",'Rent Roll'!$F$15*EE$15,IF('Rent Roll'!$N$15="NNN capped",'Rent Roll'!$F$15*(EE$12+EE$13)+MIN('Rent Roll'!$F$15*EE$14,'Rent Roll'!$O$15*(1+Assumptions!$C$64)^(EE$8-'Rent Roll'!$P$15)*'Rent Roll'!$E$15/12),0)),IF(AND(EE123&lt;=3,EE124&gt;=0),'Rent Roll'!$F$15*EE$15,0))</f>
        <v>5941.720095888931</v>
      </c>
      <c r="EF130" s="95">
        <f>'Rent Roll'!$G$15*IF(EF123=0,IF('Rent Roll'!$N$15="NNN",'Rent Roll'!$F$15*EF$15,IF('Rent Roll'!$N$15="NNN capped",'Rent Roll'!$F$15*(EF$12+EF$13)+MIN('Rent Roll'!$F$15*EF$14,'Rent Roll'!$O$15*(1+Assumptions!$C$64)^(EF$8-'Rent Roll'!$P$15)*'Rent Roll'!$E$15/12),0)),IF(AND(EF123&lt;=3,EF124&gt;=0),'Rent Roll'!$F$15*EF$15,0))</f>
        <v>5941.720095888931</v>
      </c>
      <c r="EG130" s="95">
        <f>'Rent Roll'!$G$15*IF(EG123=0,IF('Rent Roll'!$N$15="NNN",'Rent Roll'!$F$15*EG$15,IF('Rent Roll'!$N$15="NNN capped",'Rent Roll'!$F$15*(EG$12+EG$13)+MIN('Rent Roll'!$F$15*EG$14,'Rent Roll'!$O$15*(1+Assumptions!$C$64)^(EG$8-'Rent Roll'!$P$15)*'Rent Roll'!$E$15/12),0)),IF(AND(EG123&lt;=3,EG124&gt;=0),'Rent Roll'!$F$15*EG$15,0))</f>
        <v>5941.720095888931</v>
      </c>
      <c r="EH130" s="95">
        <f>'Rent Roll'!$G$15*IF(EH123=0,IF('Rent Roll'!$N$15="NNN",'Rent Roll'!$F$15*EH$15,IF('Rent Roll'!$N$15="NNN capped",'Rent Roll'!$F$15*(EH$12+EH$13)+MIN('Rent Roll'!$F$15*EH$14,'Rent Roll'!$O$15*(1+Assumptions!$C$64)^(EH$8-'Rent Roll'!$P$15)*'Rent Roll'!$E$15/12),0)),IF(AND(EH123&lt;=3,EH124&gt;=0),'Rent Roll'!$F$15*EH$15,0))</f>
        <v>5941.720095888931</v>
      </c>
      <c r="EI130" s="95">
        <f>'Rent Roll'!$G$15*IF(EI123=0,IF('Rent Roll'!$N$15="NNN",'Rent Roll'!$F$15*EI$15,IF('Rent Roll'!$N$15="NNN capped",'Rent Roll'!$F$15*(EI$12+EI$13)+MIN('Rent Roll'!$F$15*EI$14,'Rent Roll'!$O$15*(1+Assumptions!$C$64)^(EI$8-'Rent Roll'!$P$15)*'Rent Roll'!$E$15/12),0)),IF(AND(EI123&lt;=3,EI124&gt;=0),'Rent Roll'!$F$15*EI$15,0))</f>
        <v>5941.720095888931</v>
      </c>
    </row>
    <row r="131">
      <c r="B131" t="s" s="23">
        <v>397</v>
      </c>
      <c r="C131" t="s" s="118">
        <v>23</v>
      </c>
      <c r="D131" t="s" s="118">
        <v>435</v>
      </c>
      <c r="H131" s="95">
        <f>IF(AND(H123&gt;=1,H123&lt;=3,H124=0),-CHOOSE(H123,Rollover!$R$15,Rollover!$AE$15,Rollover!$AR$15),0)</f>
        <v>0</v>
      </c>
      <c r="I131" s="95">
        <f>IF(AND(I123&gt;=1,I123&lt;=3,I124=0),-CHOOSE(I123,Rollover!$R$15,Rollover!$AE$15,Rollover!$AR$15),0)</f>
        <v>0</v>
      </c>
      <c r="J131" s="95">
        <f>IF(AND(J123&gt;=1,J123&lt;=3,J124=0),-CHOOSE(J123,Rollover!$R$15,Rollover!$AE$15,Rollover!$AR$15),0)</f>
        <v>0</v>
      </c>
      <c r="K131" s="95">
        <f>IF(AND(K123&gt;=1,K123&lt;=3,K124=0),-CHOOSE(K123,Rollover!$R$15,Rollover!$AE$15,Rollover!$AR$15),0)</f>
        <v>0</v>
      </c>
      <c r="L131" s="95">
        <f>IF(AND(L123&gt;=1,L123&lt;=3,L124=0),-CHOOSE(L123,Rollover!$R$15,Rollover!$AE$15,Rollover!$AR$15),0)</f>
        <v>0</v>
      </c>
      <c r="M131" s="95">
        <f>IF(AND(M123&gt;=1,M123&lt;=3,M124=0),-CHOOSE(M123,Rollover!$R$15,Rollover!$AE$15,Rollover!$AR$15),0)</f>
        <v>0</v>
      </c>
      <c r="N131" s="95">
        <f>IF(AND(N123&gt;=1,N123&lt;=3,N124=0),-CHOOSE(N123,Rollover!$R$15,Rollover!$AE$15,Rollover!$AR$15),0)</f>
        <v>0</v>
      </c>
      <c r="O131" s="95">
        <f>IF(AND(O123&gt;=1,O123&lt;=3,O124=0),-CHOOSE(O123,Rollover!$R$15,Rollover!$AE$15,Rollover!$AR$15),0)</f>
        <v>0</v>
      </c>
      <c r="P131" s="95">
        <f>IF(AND(P123&gt;=1,P123&lt;=3,P124=0),-CHOOSE(P123,Rollover!$R$15,Rollover!$AE$15,Rollover!$AR$15),0)</f>
        <v>0</v>
      </c>
      <c r="Q131" s="95">
        <f>IF(AND(Q123&gt;=1,Q123&lt;=3,Q124=0),-CHOOSE(Q123,Rollover!$R$15,Rollover!$AE$15,Rollover!$AR$15),0)</f>
        <v>0</v>
      </c>
      <c r="R131" s="95">
        <f>IF(AND(R123&gt;=1,R123&lt;=3,R124=0),-CHOOSE(R123,Rollover!$R$15,Rollover!$AE$15,Rollover!$AR$15),0)</f>
        <v>0</v>
      </c>
      <c r="S131" s="95">
        <f>IF(AND(S123&gt;=1,S123&lt;=3,S124=0),-CHOOSE(S123,Rollover!$R$15,Rollover!$AE$15,Rollover!$AR$15),0)</f>
        <v>0</v>
      </c>
      <c r="T131" s="95">
        <f>IF(AND(T123&gt;=1,T123&lt;=3,T124=0),-CHOOSE(T123,Rollover!$R$15,Rollover!$AE$15,Rollover!$AR$15),0)</f>
        <v>0</v>
      </c>
      <c r="U131" s="95">
        <f>IF(AND(U123&gt;=1,U123&lt;=3,U124=0),-CHOOSE(U123,Rollover!$R$15,Rollover!$AE$15,Rollover!$AR$15),0)</f>
        <v>0</v>
      </c>
      <c r="V131" s="95">
        <f>IF(AND(V123&gt;=1,V123&lt;=3,V124=0),-CHOOSE(V123,Rollover!$R$15,Rollover!$AE$15,Rollover!$AR$15),0)</f>
        <v>0</v>
      </c>
      <c r="W131" s="95">
        <f>IF(AND(W123&gt;=1,W123&lt;=3,W124=0),-CHOOSE(W123,Rollover!$R$15,Rollover!$AE$15,Rollover!$AR$15),0)</f>
        <v>0</v>
      </c>
      <c r="X131" s="95">
        <f>IF(AND(X123&gt;=1,X123&lt;=3,X124=0),-CHOOSE(X123,Rollover!$R$15,Rollover!$AE$15,Rollover!$AR$15),0)</f>
        <v>0</v>
      </c>
      <c r="Y131" s="95">
        <f>IF(AND(Y123&gt;=1,Y123&lt;=3,Y124=0),-CHOOSE(Y123,Rollover!$R$15,Rollover!$AE$15,Rollover!$AR$15),0)</f>
        <v>0</v>
      </c>
      <c r="Z131" s="95">
        <f>IF(AND(Z123&gt;=1,Z123&lt;=3,Z124=0),-CHOOSE(Z123,Rollover!$R$15,Rollover!$AE$15,Rollover!$AR$15),0)</f>
        <v>0</v>
      </c>
      <c r="AA131" s="95">
        <f>IF(AND(AA123&gt;=1,AA123&lt;=3,AA124=0),-CHOOSE(AA123,Rollover!$R$15,Rollover!$AE$15,Rollover!$AR$15),0)</f>
        <v>0</v>
      </c>
      <c r="AB131" s="95">
        <f>IF(AND(AB123&gt;=1,AB123&lt;=3,AB124=0),-CHOOSE(AB123,Rollover!$R$15,Rollover!$AE$15,Rollover!$AR$15),0)</f>
        <v>0</v>
      </c>
      <c r="AC131" s="95">
        <f>IF(AND(AC123&gt;=1,AC123&lt;=3,AC124=0),-CHOOSE(AC123,Rollover!$R$15,Rollover!$AE$15,Rollover!$AR$15),0)</f>
        <v>0</v>
      </c>
      <c r="AD131" s="95">
        <f>IF(AND(AD123&gt;=1,AD123&lt;=3,AD124=0),-CHOOSE(AD123,Rollover!$R$15,Rollover!$AE$15,Rollover!$AR$15),0)</f>
        <v>0</v>
      </c>
      <c r="AE131" s="95">
        <f>IF(AND(AE123&gt;=1,AE123&lt;=3,AE124=0),-CHOOSE(AE123,Rollover!$R$15,Rollover!$AE$15,Rollover!$AR$15),0)</f>
        <v>0</v>
      </c>
      <c r="AF131" s="95">
        <f>IF(AND(AF123&gt;=1,AF123&lt;=3,AF124=0),-CHOOSE(AF123,Rollover!$R$15,Rollover!$AE$15,Rollover!$AR$15),0)</f>
        <v>0</v>
      </c>
      <c r="AG131" s="95">
        <f>IF(AND(AG123&gt;=1,AG123&lt;=3,AG124=0),-CHOOSE(AG123,Rollover!$R$15,Rollover!$AE$15,Rollover!$AR$15),0)</f>
        <v>0</v>
      </c>
      <c r="AH131" s="95">
        <f>IF(AND(AH123&gt;=1,AH123&lt;=3,AH124=0),-CHOOSE(AH123,Rollover!$R$15,Rollover!$AE$15,Rollover!$AR$15),0)</f>
        <v>0</v>
      </c>
      <c r="AI131" s="95">
        <f>IF(AND(AI123&gt;=1,AI123&lt;=3,AI124=0),-CHOOSE(AI123,Rollover!$R$15,Rollover!$AE$15,Rollover!$AR$15),0)</f>
        <v>0</v>
      </c>
      <c r="AJ131" s="95">
        <f>IF(AND(AJ123&gt;=1,AJ123&lt;=3,AJ124=0),-CHOOSE(AJ123,Rollover!$R$15,Rollover!$AE$15,Rollover!$AR$15),0)</f>
        <v>0</v>
      </c>
      <c r="AK131" s="95">
        <f>IF(AND(AK123&gt;=1,AK123&lt;=3,AK124=0),-CHOOSE(AK123,Rollover!$R$15,Rollover!$AE$15,Rollover!$AR$15),0)</f>
        <v>0</v>
      </c>
      <c r="AL131" s="95">
        <f>IF(AND(AL123&gt;=1,AL123&lt;=3,AL124=0),-CHOOSE(AL123,Rollover!$R$15,Rollover!$AE$15,Rollover!$AR$15),0)</f>
        <v>0</v>
      </c>
      <c r="AM131" s="95">
        <f>IF(AND(AM123&gt;=1,AM123&lt;=3,AM124=0),-CHOOSE(AM123,Rollover!$R$15,Rollover!$AE$15,Rollover!$AR$15),0)</f>
        <v>0</v>
      </c>
      <c r="AN131" s="95">
        <f>IF(AND(AN123&gt;=1,AN123&lt;=3,AN124=0),-CHOOSE(AN123,Rollover!$R$15,Rollover!$AE$15,Rollover!$AR$15),0)</f>
        <v>0</v>
      </c>
      <c r="AO131" s="95">
        <f>IF(AND(AO123&gt;=1,AO123&lt;=3,AO124=0),-CHOOSE(AO123,Rollover!$R$15,Rollover!$AE$15,Rollover!$AR$15),0)</f>
        <v>0</v>
      </c>
      <c r="AP131" s="95">
        <f>IF(AND(AP123&gt;=1,AP123&lt;=3,AP124=0),-CHOOSE(AP123,Rollover!$R$15,Rollover!$AE$15,Rollover!$AR$15),0)</f>
        <v>-11224.322000000002</v>
      </c>
      <c r="AQ131" s="95">
        <f>IF(AND(AQ123&gt;=1,AQ123&lt;=3,AQ124=0),-CHOOSE(AQ123,Rollover!$R$15,Rollover!$AE$15,Rollover!$AR$15),0)</f>
        <v>0</v>
      </c>
      <c r="AR131" s="95">
        <f>IF(AND(AR123&gt;=1,AR123&lt;=3,AR124=0),-CHOOSE(AR123,Rollover!$R$15,Rollover!$AE$15,Rollover!$AR$15),0)</f>
        <v>0</v>
      </c>
      <c r="AS131" s="95">
        <f>IF(AND(AS123&gt;=1,AS123&lt;=3,AS124=0),-CHOOSE(AS123,Rollover!$R$15,Rollover!$AE$15,Rollover!$AR$15),0)</f>
        <v>0</v>
      </c>
      <c r="AT131" s="95">
        <f>IF(AND(AT123&gt;=1,AT123&lt;=3,AT124=0),-CHOOSE(AT123,Rollover!$R$15,Rollover!$AE$15,Rollover!$AR$15),0)</f>
        <v>0</v>
      </c>
      <c r="AU131" s="95">
        <f>IF(AND(AU123&gt;=1,AU123&lt;=3,AU124=0),-CHOOSE(AU123,Rollover!$R$15,Rollover!$AE$15,Rollover!$AR$15),0)</f>
        <v>0</v>
      </c>
      <c r="AV131" s="95">
        <f>IF(AND(AV123&gt;=1,AV123&lt;=3,AV124=0),-CHOOSE(AV123,Rollover!$R$15,Rollover!$AE$15,Rollover!$AR$15),0)</f>
        <v>0</v>
      </c>
      <c r="AW131" s="95">
        <f>IF(AND(AW123&gt;=1,AW123&lt;=3,AW124=0),-CHOOSE(AW123,Rollover!$R$15,Rollover!$AE$15,Rollover!$AR$15),0)</f>
        <v>0</v>
      </c>
      <c r="AX131" s="95">
        <f>IF(AND(AX123&gt;=1,AX123&lt;=3,AX124=0),-CHOOSE(AX123,Rollover!$R$15,Rollover!$AE$15,Rollover!$AR$15),0)</f>
        <v>0</v>
      </c>
      <c r="AY131" s="95">
        <f>IF(AND(AY123&gt;=1,AY123&lt;=3,AY124=0),-CHOOSE(AY123,Rollover!$R$15,Rollover!$AE$15,Rollover!$AR$15),0)</f>
        <v>0</v>
      </c>
      <c r="AZ131" s="95">
        <f>IF(AND(AZ123&gt;=1,AZ123&lt;=3,AZ124=0),-CHOOSE(AZ123,Rollover!$R$15,Rollover!$AE$15,Rollover!$AR$15),0)</f>
        <v>0</v>
      </c>
      <c r="BA131" s="95">
        <f>IF(AND(BA123&gt;=1,BA123&lt;=3,BA124=0),-CHOOSE(BA123,Rollover!$R$15,Rollover!$AE$15,Rollover!$AR$15),0)</f>
        <v>0</v>
      </c>
      <c r="BB131" s="95">
        <f>IF(AND(BB123&gt;=1,BB123&lt;=3,BB124=0),-CHOOSE(BB123,Rollover!$R$15,Rollover!$AE$15,Rollover!$AR$15),0)</f>
        <v>0</v>
      </c>
      <c r="BC131" s="95">
        <f>IF(AND(BC123&gt;=1,BC123&lt;=3,BC124=0),-CHOOSE(BC123,Rollover!$R$15,Rollover!$AE$15,Rollover!$AR$15),0)</f>
        <v>0</v>
      </c>
      <c r="BD131" s="95">
        <f>IF(AND(BD123&gt;=1,BD123&lt;=3,BD124=0),-CHOOSE(BD123,Rollover!$R$15,Rollover!$AE$15,Rollover!$AR$15),0)</f>
        <v>0</v>
      </c>
      <c r="BE131" s="95">
        <f>IF(AND(BE123&gt;=1,BE123&lt;=3,BE124=0),-CHOOSE(BE123,Rollover!$R$15,Rollover!$AE$15,Rollover!$AR$15),0)</f>
        <v>0</v>
      </c>
      <c r="BF131" s="95">
        <f>IF(AND(BF123&gt;=1,BF123&lt;=3,BF124=0),-CHOOSE(BF123,Rollover!$R$15,Rollover!$AE$15,Rollover!$AR$15),0)</f>
        <v>0</v>
      </c>
      <c r="BG131" s="95">
        <f>IF(AND(BG123&gt;=1,BG123&lt;=3,BG124=0),-CHOOSE(BG123,Rollover!$R$15,Rollover!$AE$15,Rollover!$AR$15),0)</f>
        <v>0</v>
      </c>
      <c r="BH131" s="95">
        <f>IF(AND(BH123&gt;=1,BH123&lt;=3,BH124=0),-CHOOSE(BH123,Rollover!$R$15,Rollover!$AE$15,Rollover!$AR$15),0)</f>
        <v>0</v>
      </c>
      <c r="BI131" s="95">
        <f>IF(AND(BI123&gt;=1,BI123&lt;=3,BI124=0),-CHOOSE(BI123,Rollover!$R$15,Rollover!$AE$15,Rollover!$AR$15),0)</f>
        <v>0</v>
      </c>
      <c r="BJ131" s="95">
        <f>IF(AND(BJ123&gt;=1,BJ123&lt;=3,BJ124=0),-CHOOSE(BJ123,Rollover!$R$15,Rollover!$AE$15,Rollover!$AR$15),0)</f>
        <v>0</v>
      </c>
      <c r="BK131" s="95">
        <f>IF(AND(BK123&gt;=1,BK123&lt;=3,BK124=0),-CHOOSE(BK123,Rollover!$R$15,Rollover!$AE$15,Rollover!$AR$15),0)</f>
        <v>0</v>
      </c>
      <c r="BL131" s="95">
        <f>IF(AND(BL123&gt;=1,BL123&lt;=3,BL124=0),-CHOOSE(BL123,Rollover!$R$15,Rollover!$AE$15,Rollover!$AR$15),0)</f>
        <v>0</v>
      </c>
      <c r="BM131" s="95">
        <f>IF(AND(BM123&gt;=1,BM123&lt;=3,BM124=0),-CHOOSE(BM123,Rollover!$R$15,Rollover!$AE$15,Rollover!$AR$15),0)</f>
        <v>0</v>
      </c>
      <c r="BN131" s="95">
        <f>IF(AND(BN123&gt;=1,BN123&lt;=3,BN124=0),-CHOOSE(BN123,Rollover!$R$15,Rollover!$AE$15,Rollover!$AR$15),0)</f>
        <v>0</v>
      </c>
      <c r="BO131" s="95">
        <f>IF(AND(BO123&gt;=1,BO123&lt;=3,BO124=0),-CHOOSE(BO123,Rollover!$R$15,Rollover!$AE$15,Rollover!$AR$15),0)</f>
        <v>0</v>
      </c>
      <c r="BP131" s="95">
        <f>IF(AND(BP123&gt;=1,BP123&lt;=3,BP124=0),-CHOOSE(BP123,Rollover!$R$15,Rollover!$AE$15,Rollover!$AR$15),0)</f>
        <v>0</v>
      </c>
      <c r="BQ131" s="95">
        <f>IF(AND(BQ123&gt;=1,BQ123&lt;=3,BQ124=0),-CHOOSE(BQ123,Rollover!$R$15,Rollover!$AE$15,Rollover!$AR$15),0)</f>
        <v>0</v>
      </c>
      <c r="BR131" s="95">
        <f>IF(AND(BR123&gt;=1,BR123&lt;=3,BR124=0),-CHOOSE(BR123,Rollover!$R$15,Rollover!$AE$15,Rollover!$AR$15),0)</f>
        <v>0</v>
      </c>
      <c r="BS131" s="95">
        <f>IF(AND(BS123&gt;=1,BS123&lt;=3,BS124=0),-CHOOSE(BS123,Rollover!$R$15,Rollover!$AE$15,Rollover!$AR$15),0)</f>
        <v>0</v>
      </c>
      <c r="BT131" s="95">
        <f>IF(AND(BT123&gt;=1,BT123&lt;=3,BT124=0),-CHOOSE(BT123,Rollover!$R$15,Rollover!$AE$15,Rollover!$AR$15),0)</f>
        <v>0</v>
      </c>
      <c r="BU131" s="95">
        <f>IF(AND(BU123&gt;=1,BU123&lt;=3,BU124=0),-CHOOSE(BU123,Rollover!$R$15,Rollover!$AE$15,Rollover!$AR$15),0)</f>
        <v>0</v>
      </c>
      <c r="BV131" s="95">
        <f>IF(AND(BV123&gt;=1,BV123&lt;=3,BV124=0),-CHOOSE(BV123,Rollover!$R$15,Rollover!$AE$15,Rollover!$AR$15),0)</f>
        <v>0</v>
      </c>
      <c r="BW131" s="95">
        <f>IF(AND(BW123&gt;=1,BW123&lt;=3,BW124=0),-CHOOSE(BW123,Rollover!$R$15,Rollover!$AE$15,Rollover!$AR$15),0)</f>
        <v>0</v>
      </c>
      <c r="BX131" s="95">
        <f>IF(AND(BX123&gt;=1,BX123&lt;=3,BX124=0),-CHOOSE(BX123,Rollover!$R$15,Rollover!$AE$15,Rollover!$AR$15),0)</f>
        <v>0</v>
      </c>
      <c r="BY131" s="95">
        <f>IF(AND(BY123&gt;=1,BY123&lt;=3,BY124=0),-CHOOSE(BY123,Rollover!$R$15,Rollover!$AE$15,Rollover!$AR$15),0)</f>
        <v>0</v>
      </c>
      <c r="BZ131" s="95">
        <f>IF(AND(BZ123&gt;=1,BZ123&lt;=3,BZ124=0),-CHOOSE(BZ123,Rollover!$R$15,Rollover!$AE$15,Rollover!$AR$15),0)</f>
        <v>0</v>
      </c>
      <c r="CA131" s="95">
        <f>IF(AND(CA123&gt;=1,CA123&lt;=3,CA124=0),-CHOOSE(CA123,Rollover!$R$15,Rollover!$AE$15,Rollover!$AR$15),0)</f>
        <v>0</v>
      </c>
      <c r="CB131" s="95">
        <f>IF(AND(CB123&gt;=1,CB123&lt;=3,CB124=0),-CHOOSE(CB123,Rollover!$R$15,Rollover!$AE$15,Rollover!$AR$15),0)</f>
        <v>0</v>
      </c>
      <c r="CC131" s="95">
        <f>IF(AND(CC123&gt;=1,CC123&lt;=3,CC124=0),-CHOOSE(CC123,Rollover!$R$15,Rollover!$AE$15,Rollover!$AR$15),0)</f>
        <v>0</v>
      </c>
      <c r="CD131" s="95">
        <f>IF(AND(CD123&gt;=1,CD123&lt;=3,CD124=0),-CHOOSE(CD123,Rollover!$R$15,Rollover!$AE$15,Rollover!$AR$15),0)</f>
        <v>0</v>
      </c>
      <c r="CE131" s="95">
        <f>IF(AND(CE123&gt;=1,CE123&lt;=3,CE124=0),-CHOOSE(CE123,Rollover!$R$15,Rollover!$AE$15,Rollover!$AR$15),0)</f>
        <v>0</v>
      </c>
      <c r="CF131" s="95">
        <f>IF(AND(CF123&gt;=1,CF123&lt;=3,CF124=0),-CHOOSE(CF123,Rollover!$R$15,Rollover!$AE$15,Rollover!$AR$15),0)</f>
        <v>0</v>
      </c>
      <c r="CG131" s="95">
        <f>IF(AND(CG123&gt;=1,CG123&lt;=3,CG124=0),-CHOOSE(CG123,Rollover!$R$15,Rollover!$AE$15,Rollover!$AR$15),0)</f>
        <v>0</v>
      </c>
      <c r="CH131" s="95">
        <f>IF(AND(CH123&gt;=1,CH123&lt;=3,CH124=0),-CHOOSE(CH123,Rollover!$R$15,Rollover!$AE$15,Rollover!$AR$15),0)</f>
        <v>0</v>
      </c>
      <c r="CI131" s="95">
        <f>IF(AND(CI123&gt;=1,CI123&lt;=3,CI124=0),-CHOOSE(CI123,Rollover!$R$15,Rollover!$AE$15,Rollover!$AR$15),0)</f>
        <v>0</v>
      </c>
      <c r="CJ131" s="95">
        <f>IF(AND(CJ123&gt;=1,CJ123&lt;=3,CJ124=0),-CHOOSE(CJ123,Rollover!$R$15,Rollover!$AE$15,Rollover!$AR$15),0)</f>
        <v>0</v>
      </c>
      <c r="CK131" s="95">
        <f>IF(AND(CK123&gt;=1,CK123&lt;=3,CK124=0),-CHOOSE(CK123,Rollover!$R$15,Rollover!$AE$15,Rollover!$AR$15),0)</f>
        <v>0</v>
      </c>
      <c r="CL131" s="95">
        <f>IF(AND(CL123&gt;=1,CL123&lt;=3,CL124=0),-CHOOSE(CL123,Rollover!$R$15,Rollover!$AE$15,Rollover!$AR$15),0)</f>
        <v>0</v>
      </c>
      <c r="CM131" s="95">
        <f>IF(AND(CM123&gt;=1,CM123&lt;=3,CM124=0),-CHOOSE(CM123,Rollover!$R$15,Rollover!$AE$15,Rollover!$AR$15),0)</f>
        <v>0</v>
      </c>
      <c r="CN131" s="95">
        <f>IF(AND(CN123&gt;=1,CN123&lt;=3,CN124=0),-CHOOSE(CN123,Rollover!$R$15,Rollover!$AE$15,Rollover!$AR$15),0)</f>
        <v>0</v>
      </c>
      <c r="CO131" s="95">
        <f>IF(AND(CO123&gt;=1,CO123&lt;=3,CO124=0),-CHOOSE(CO123,Rollover!$R$15,Rollover!$AE$15,Rollover!$AR$15),0)</f>
        <v>0</v>
      </c>
      <c r="CP131" s="95">
        <f>IF(AND(CP123&gt;=1,CP123&lt;=3,CP124=0),-CHOOSE(CP123,Rollover!$R$15,Rollover!$AE$15,Rollover!$AR$15),0)</f>
        <v>0</v>
      </c>
      <c r="CQ131" s="95">
        <f>IF(AND(CQ123&gt;=1,CQ123&lt;=3,CQ124=0),-CHOOSE(CQ123,Rollover!$R$15,Rollover!$AE$15,Rollover!$AR$15),0)</f>
        <v>0</v>
      </c>
      <c r="CR131" s="95">
        <f>IF(AND(CR123&gt;=1,CR123&lt;=3,CR124=0),-CHOOSE(CR123,Rollover!$R$15,Rollover!$AE$15,Rollover!$AR$15),0)</f>
        <v>0</v>
      </c>
      <c r="CS131" s="95">
        <f>IF(AND(CS123&gt;=1,CS123&lt;=3,CS124=0),-CHOOSE(CS123,Rollover!$R$15,Rollover!$AE$15,Rollover!$AR$15),0)</f>
        <v>0</v>
      </c>
      <c r="CT131" s="95">
        <f>IF(AND(CT123&gt;=1,CT123&lt;=3,CT124=0),-CHOOSE(CT123,Rollover!$R$15,Rollover!$AE$15,Rollover!$AR$15),0)</f>
        <v>0</v>
      </c>
      <c r="CU131" s="95">
        <f>IF(AND(CU123&gt;=1,CU123&lt;=3,CU124=0),-CHOOSE(CU123,Rollover!$R$15,Rollover!$AE$15,Rollover!$AR$15),0)</f>
        <v>0</v>
      </c>
      <c r="CV131" s="95">
        <f>IF(AND(CV123&gt;=1,CV123&lt;=3,CV124=0),-CHOOSE(CV123,Rollover!$R$15,Rollover!$AE$15,Rollover!$AR$15),0)</f>
        <v>0</v>
      </c>
      <c r="CW131" s="95">
        <f>IF(AND(CW123&gt;=1,CW123&lt;=3,CW124=0),-CHOOSE(CW123,Rollover!$R$15,Rollover!$AE$15,Rollover!$AR$15),0)</f>
        <v>0</v>
      </c>
      <c r="CX131" s="95">
        <f>IF(AND(CX123&gt;=1,CX123&lt;=3,CX124=0),-CHOOSE(CX123,Rollover!$R$15,Rollover!$AE$15,Rollover!$AR$15),0)</f>
        <v>0</v>
      </c>
      <c r="CY131" s="95">
        <f>IF(AND(CY123&gt;=1,CY123&lt;=3,CY124=0),-CHOOSE(CY123,Rollover!$R$15,Rollover!$AE$15,Rollover!$AR$15),0)</f>
        <v>0</v>
      </c>
      <c r="CZ131" s="95">
        <f>IF(AND(CZ123&gt;=1,CZ123&lt;=3,CZ124=0),-CHOOSE(CZ123,Rollover!$R$15,Rollover!$AE$15,Rollover!$AR$15),0)</f>
        <v>-29038.59283234213</v>
      </c>
      <c r="DA131" s="95">
        <f>IF(AND(DA123&gt;=1,DA123&lt;=3,DA124=0),-CHOOSE(DA123,Rollover!$R$15,Rollover!$AE$15,Rollover!$AR$15),0)</f>
        <v>0</v>
      </c>
      <c r="DB131" s="95">
        <f>IF(AND(DB123&gt;=1,DB123&lt;=3,DB124=0),-CHOOSE(DB123,Rollover!$R$15,Rollover!$AE$15,Rollover!$AR$15),0)</f>
        <v>0</v>
      </c>
      <c r="DC131" s="95">
        <f>IF(AND(DC123&gt;=1,DC123&lt;=3,DC124=0),-CHOOSE(DC123,Rollover!$R$15,Rollover!$AE$15,Rollover!$AR$15),0)</f>
        <v>0</v>
      </c>
      <c r="DD131" s="95">
        <f>IF(AND(DD123&gt;=1,DD123&lt;=3,DD124=0),-CHOOSE(DD123,Rollover!$R$15,Rollover!$AE$15,Rollover!$AR$15),0)</f>
        <v>0</v>
      </c>
      <c r="DE131" s="95">
        <f>IF(AND(DE123&gt;=1,DE123&lt;=3,DE124=0),-CHOOSE(DE123,Rollover!$R$15,Rollover!$AE$15,Rollover!$AR$15),0)</f>
        <v>0</v>
      </c>
      <c r="DF131" s="95">
        <f>IF(AND(DF123&gt;=1,DF123&lt;=3,DF124=0),-CHOOSE(DF123,Rollover!$R$15,Rollover!$AE$15,Rollover!$AR$15),0)</f>
        <v>0</v>
      </c>
      <c r="DG131" s="95">
        <f>IF(AND(DG123&gt;=1,DG123&lt;=3,DG124=0),-CHOOSE(DG123,Rollover!$R$15,Rollover!$AE$15,Rollover!$AR$15),0)</f>
        <v>0</v>
      </c>
      <c r="DH131" s="95">
        <f>IF(AND(DH123&gt;=1,DH123&lt;=3,DH124=0),-CHOOSE(DH123,Rollover!$R$15,Rollover!$AE$15,Rollover!$AR$15),0)</f>
        <v>0</v>
      </c>
      <c r="DI131" s="95">
        <f>IF(AND(DI123&gt;=1,DI123&lt;=3,DI124=0),-CHOOSE(DI123,Rollover!$R$15,Rollover!$AE$15,Rollover!$AR$15),0)</f>
        <v>0</v>
      </c>
      <c r="DJ131" s="95">
        <f>IF(AND(DJ123&gt;=1,DJ123&lt;=3,DJ124=0),-CHOOSE(DJ123,Rollover!$R$15,Rollover!$AE$15,Rollover!$AR$15),0)</f>
        <v>0</v>
      </c>
      <c r="DK131" s="95">
        <f>IF(AND(DK123&gt;=1,DK123&lt;=3,DK124=0),-CHOOSE(DK123,Rollover!$R$15,Rollover!$AE$15,Rollover!$AR$15),0)</f>
        <v>0</v>
      </c>
      <c r="DL131" s="95">
        <f>IF(AND(DL123&gt;=1,DL123&lt;=3,DL124=0),-CHOOSE(DL123,Rollover!$R$15,Rollover!$AE$15,Rollover!$AR$15),0)</f>
        <v>0</v>
      </c>
      <c r="DM131" s="95">
        <f>IF(AND(DM123&gt;=1,DM123&lt;=3,DM124=0),-CHOOSE(DM123,Rollover!$R$15,Rollover!$AE$15,Rollover!$AR$15),0)</f>
        <v>0</v>
      </c>
      <c r="DN131" s="95">
        <f>IF(AND(DN123&gt;=1,DN123&lt;=3,DN124=0),-CHOOSE(DN123,Rollover!$R$15,Rollover!$AE$15,Rollover!$AR$15),0)</f>
        <v>0</v>
      </c>
      <c r="DO131" s="95">
        <f>IF(AND(DO123&gt;=1,DO123&lt;=3,DO124=0),-CHOOSE(DO123,Rollover!$R$15,Rollover!$AE$15,Rollover!$AR$15),0)</f>
        <v>0</v>
      </c>
      <c r="DP131" s="95">
        <f>IF(AND(DP123&gt;=1,DP123&lt;=3,DP124=0),-CHOOSE(DP123,Rollover!$R$15,Rollover!$AE$15,Rollover!$AR$15),0)</f>
        <v>0</v>
      </c>
      <c r="DQ131" s="95">
        <f>IF(AND(DQ123&gt;=1,DQ123&lt;=3,DQ124=0),-CHOOSE(DQ123,Rollover!$R$15,Rollover!$AE$15,Rollover!$AR$15),0)</f>
        <v>0</v>
      </c>
      <c r="DR131" s="95">
        <f>IF(AND(DR123&gt;=1,DR123&lt;=3,DR124=0),-CHOOSE(DR123,Rollover!$R$15,Rollover!$AE$15,Rollover!$AR$15),0)</f>
        <v>0</v>
      </c>
      <c r="DS131" s="95">
        <f>IF(AND(DS123&gt;=1,DS123&lt;=3,DS124=0),-CHOOSE(DS123,Rollover!$R$15,Rollover!$AE$15,Rollover!$AR$15),0)</f>
        <v>0</v>
      </c>
      <c r="DT131" s="95">
        <f>IF(AND(DT123&gt;=1,DT123&lt;=3,DT124=0),-CHOOSE(DT123,Rollover!$R$15,Rollover!$AE$15,Rollover!$AR$15),0)</f>
        <v>0</v>
      </c>
      <c r="DU131" s="95">
        <f>IF(AND(DU123&gt;=1,DU123&lt;=3,DU124=0),-CHOOSE(DU123,Rollover!$R$15,Rollover!$AE$15,Rollover!$AR$15),0)</f>
        <v>0</v>
      </c>
      <c r="DV131" s="95">
        <f>IF(AND(DV123&gt;=1,DV123&lt;=3,DV124=0),-CHOOSE(DV123,Rollover!$R$15,Rollover!$AE$15,Rollover!$AR$15),0)</f>
        <v>0</v>
      </c>
      <c r="DW131" s="95">
        <f>IF(AND(DW123&gt;=1,DW123&lt;=3,DW124=0),-CHOOSE(DW123,Rollover!$R$15,Rollover!$AE$15,Rollover!$AR$15),0)</f>
        <v>0</v>
      </c>
      <c r="DX131" s="95">
        <f>IF(AND(DX123&gt;=1,DX123&lt;=3,DX124=0),-CHOOSE(DX123,Rollover!$R$15,Rollover!$AE$15,Rollover!$AR$15),0)</f>
        <v>0</v>
      </c>
      <c r="DY131" s="95">
        <f>IF(AND(DY123&gt;=1,DY123&lt;=3,DY124=0),-CHOOSE(DY123,Rollover!$R$15,Rollover!$AE$15,Rollover!$AR$15),0)</f>
        <v>0</v>
      </c>
      <c r="DZ131" s="95">
        <f>IF(AND(DZ123&gt;=1,DZ123&lt;=3,DZ124=0),-CHOOSE(DZ123,Rollover!$R$15,Rollover!$AE$15,Rollover!$AR$15),0)</f>
        <v>0</v>
      </c>
      <c r="EA131" s="95">
        <f>IF(AND(EA123&gt;=1,EA123&lt;=3,EA124=0),-CHOOSE(EA123,Rollover!$R$15,Rollover!$AE$15,Rollover!$AR$15),0)</f>
        <v>0</v>
      </c>
      <c r="EB131" s="95">
        <f>IF(AND(EB123&gt;=1,EB123&lt;=3,EB124=0),-CHOOSE(EB123,Rollover!$R$15,Rollover!$AE$15,Rollover!$AR$15),0)</f>
        <v>0</v>
      </c>
      <c r="EC131" s="95">
        <f>IF(AND(EC123&gt;=1,EC123&lt;=3,EC124=0),-CHOOSE(EC123,Rollover!$R$15,Rollover!$AE$15,Rollover!$AR$15),0)</f>
        <v>0</v>
      </c>
      <c r="ED131" s="95">
        <f>IF(AND(ED123&gt;=1,ED123&lt;=3,ED124=0),-CHOOSE(ED123,Rollover!$R$15,Rollover!$AE$15,Rollover!$AR$15),0)</f>
        <v>0</v>
      </c>
      <c r="EE131" s="95">
        <f>IF(AND(EE123&gt;=1,EE123&lt;=3,EE124=0),-CHOOSE(EE123,Rollover!$R$15,Rollover!$AE$15,Rollover!$AR$15),0)</f>
        <v>0</v>
      </c>
      <c r="EF131" s="95">
        <f>IF(AND(EF123&gt;=1,EF123&lt;=3,EF124=0),-CHOOSE(EF123,Rollover!$R$15,Rollover!$AE$15,Rollover!$AR$15),0)</f>
        <v>0</v>
      </c>
      <c r="EG131" s="95">
        <f>IF(AND(EG123&gt;=1,EG123&lt;=3,EG124=0),-CHOOSE(EG123,Rollover!$R$15,Rollover!$AE$15,Rollover!$AR$15),0)</f>
        <v>0</v>
      </c>
      <c r="EH131" s="95">
        <f>IF(AND(EH123&gt;=1,EH123&lt;=3,EH124=0),-CHOOSE(EH123,Rollover!$R$15,Rollover!$AE$15,Rollover!$AR$15),0)</f>
        <v>0</v>
      </c>
      <c r="EI131" s="95">
        <f>IF(AND(EI123&gt;=1,EI123&lt;=3,EI124=0),-CHOOSE(EI123,Rollover!$R$15,Rollover!$AE$15,Rollover!$AR$15),0)</f>
        <v>0</v>
      </c>
    </row>
    <row r="132">
      <c r="B132" t="s" s="23">
        <v>398</v>
      </c>
      <c r="C132" t="s" s="118">
        <v>23</v>
      </c>
      <c r="D132" t="s" s="118">
        <v>436</v>
      </c>
      <c r="H132" s="95">
        <f>IF(AND(H123&gt;=1,H123&lt;=3,H124=0),-CHOOSE(H123,Rollover!$S$15,Rollover!$AF$15,Rollover!$AS$15),0)</f>
        <v>0</v>
      </c>
      <c r="I132" s="95">
        <f>IF(AND(I123&gt;=1,I123&lt;=3,I124=0),-CHOOSE(I123,Rollover!$S$15,Rollover!$AF$15,Rollover!$AS$15),0)</f>
        <v>0</v>
      </c>
      <c r="J132" s="95">
        <f>IF(AND(J123&gt;=1,J123&lt;=3,J124=0),-CHOOSE(J123,Rollover!$S$15,Rollover!$AF$15,Rollover!$AS$15),0)</f>
        <v>0</v>
      </c>
      <c r="K132" s="95">
        <f>IF(AND(K123&gt;=1,K123&lt;=3,K124=0),-CHOOSE(K123,Rollover!$S$15,Rollover!$AF$15,Rollover!$AS$15),0)</f>
        <v>0</v>
      </c>
      <c r="L132" s="95">
        <f>IF(AND(L123&gt;=1,L123&lt;=3,L124=0),-CHOOSE(L123,Rollover!$S$15,Rollover!$AF$15,Rollover!$AS$15),0)</f>
        <v>0</v>
      </c>
      <c r="M132" s="95">
        <f>IF(AND(M123&gt;=1,M123&lt;=3,M124=0),-CHOOSE(M123,Rollover!$S$15,Rollover!$AF$15,Rollover!$AS$15),0)</f>
        <v>0</v>
      </c>
      <c r="N132" s="95">
        <f>IF(AND(N123&gt;=1,N123&lt;=3,N124=0),-CHOOSE(N123,Rollover!$S$15,Rollover!$AF$15,Rollover!$AS$15),0)</f>
        <v>0</v>
      </c>
      <c r="O132" s="95">
        <f>IF(AND(O123&gt;=1,O123&lt;=3,O124=0),-CHOOSE(O123,Rollover!$S$15,Rollover!$AF$15,Rollover!$AS$15),0)</f>
        <v>0</v>
      </c>
      <c r="P132" s="95">
        <f>IF(AND(P123&gt;=1,P123&lt;=3,P124=0),-CHOOSE(P123,Rollover!$S$15,Rollover!$AF$15,Rollover!$AS$15),0)</f>
        <v>0</v>
      </c>
      <c r="Q132" s="95">
        <f>IF(AND(Q123&gt;=1,Q123&lt;=3,Q124=0),-CHOOSE(Q123,Rollover!$S$15,Rollover!$AF$15,Rollover!$AS$15),0)</f>
        <v>0</v>
      </c>
      <c r="R132" s="95">
        <f>IF(AND(R123&gt;=1,R123&lt;=3,R124=0),-CHOOSE(R123,Rollover!$S$15,Rollover!$AF$15,Rollover!$AS$15),0)</f>
        <v>0</v>
      </c>
      <c r="S132" s="95">
        <f>IF(AND(S123&gt;=1,S123&lt;=3,S124=0),-CHOOSE(S123,Rollover!$S$15,Rollover!$AF$15,Rollover!$AS$15),0)</f>
        <v>0</v>
      </c>
      <c r="T132" s="95">
        <f>IF(AND(T123&gt;=1,T123&lt;=3,T124=0),-CHOOSE(T123,Rollover!$S$15,Rollover!$AF$15,Rollover!$AS$15),0)</f>
        <v>0</v>
      </c>
      <c r="U132" s="95">
        <f>IF(AND(U123&gt;=1,U123&lt;=3,U124=0),-CHOOSE(U123,Rollover!$S$15,Rollover!$AF$15,Rollover!$AS$15),0)</f>
        <v>0</v>
      </c>
      <c r="V132" s="95">
        <f>IF(AND(V123&gt;=1,V123&lt;=3,V124=0),-CHOOSE(V123,Rollover!$S$15,Rollover!$AF$15,Rollover!$AS$15),0)</f>
        <v>0</v>
      </c>
      <c r="W132" s="95">
        <f>IF(AND(W123&gt;=1,W123&lt;=3,W124=0),-CHOOSE(W123,Rollover!$S$15,Rollover!$AF$15,Rollover!$AS$15),0)</f>
        <v>0</v>
      </c>
      <c r="X132" s="95">
        <f>IF(AND(X123&gt;=1,X123&lt;=3,X124=0),-CHOOSE(X123,Rollover!$S$15,Rollover!$AF$15,Rollover!$AS$15),0)</f>
        <v>0</v>
      </c>
      <c r="Y132" s="95">
        <f>IF(AND(Y123&gt;=1,Y123&lt;=3,Y124=0),-CHOOSE(Y123,Rollover!$S$15,Rollover!$AF$15,Rollover!$AS$15),0)</f>
        <v>0</v>
      </c>
      <c r="Z132" s="95">
        <f>IF(AND(Z123&gt;=1,Z123&lt;=3,Z124=0),-CHOOSE(Z123,Rollover!$S$15,Rollover!$AF$15,Rollover!$AS$15),0)</f>
        <v>0</v>
      </c>
      <c r="AA132" s="95">
        <f>IF(AND(AA123&gt;=1,AA123&lt;=3,AA124=0),-CHOOSE(AA123,Rollover!$S$15,Rollover!$AF$15,Rollover!$AS$15),0)</f>
        <v>0</v>
      </c>
      <c r="AB132" s="95">
        <f>IF(AND(AB123&gt;=1,AB123&lt;=3,AB124=0),-CHOOSE(AB123,Rollover!$S$15,Rollover!$AF$15,Rollover!$AS$15),0)</f>
        <v>0</v>
      </c>
      <c r="AC132" s="95">
        <f>IF(AND(AC123&gt;=1,AC123&lt;=3,AC124=0),-CHOOSE(AC123,Rollover!$S$15,Rollover!$AF$15,Rollover!$AS$15),0)</f>
        <v>0</v>
      </c>
      <c r="AD132" s="95">
        <f>IF(AND(AD123&gt;=1,AD123&lt;=3,AD124=0),-CHOOSE(AD123,Rollover!$S$15,Rollover!$AF$15,Rollover!$AS$15),0)</f>
        <v>0</v>
      </c>
      <c r="AE132" s="95">
        <f>IF(AND(AE123&gt;=1,AE123&lt;=3,AE124=0),-CHOOSE(AE123,Rollover!$S$15,Rollover!$AF$15,Rollover!$AS$15),0)</f>
        <v>0</v>
      </c>
      <c r="AF132" s="95">
        <f>IF(AND(AF123&gt;=1,AF123&lt;=3,AF124=0),-CHOOSE(AF123,Rollover!$S$15,Rollover!$AF$15,Rollover!$AS$15),0)</f>
        <v>0</v>
      </c>
      <c r="AG132" s="95">
        <f>IF(AND(AG123&gt;=1,AG123&lt;=3,AG124=0),-CHOOSE(AG123,Rollover!$S$15,Rollover!$AF$15,Rollover!$AS$15),0)</f>
        <v>0</v>
      </c>
      <c r="AH132" s="95">
        <f>IF(AND(AH123&gt;=1,AH123&lt;=3,AH124=0),-CHOOSE(AH123,Rollover!$S$15,Rollover!$AF$15,Rollover!$AS$15),0)</f>
        <v>0</v>
      </c>
      <c r="AI132" s="95">
        <f>IF(AND(AI123&gt;=1,AI123&lt;=3,AI124=0),-CHOOSE(AI123,Rollover!$S$15,Rollover!$AF$15,Rollover!$AS$15),0)</f>
        <v>0</v>
      </c>
      <c r="AJ132" s="95">
        <f>IF(AND(AJ123&gt;=1,AJ123&lt;=3,AJ124=0),-CHOOSE(AJ123,Rollover!$S$15,Rollover!$AF$15,Rollover!$AS$15),0)</f>
        <v>0</v>
      </c>
      <c r="AK132" s="95">
        <f>IF(AND(AK123&gt;=1,AK123&lt;=3,AK124=0),-CHOOSE(AK123,Rollover!$S$15,Rollover!$AF$15,Rollover!$AS$15),0)</f>
        <v>0</v>
      </c>
      <c r="AL132" s="95">
        <f>IF(AND(AL123&gt;=1,AL123&lt;=3,AL124=0),-CHOOSE(AL123,Rollover!$S$15,Rollover!$AF$15,Rollover!$AS$15),0)</f>
        <v>0</v>
      </c>
      <c r="AM132" s="95">
        <f>IF(AND(AM123&gt;=1,AM123&lt;=3,AM124=0),-CHOOSE(AM123,Rollover!$S$15,Rollover!$AF$15,Rollover!$AS$15),0)</f>
        <v>0</v>
      </c>
      <c r="AN132" s="95">
        <f>IF(AND(AN123&gt;=1,AN123&lt;=3,AN124=0),-CHOOSE(AN123,Rollover!$S$15,Rollover!$AF$15,Rollover!$AS$15),0)</f>
        <v>0</v>
      </c>
      <c r="AO132" s="95">
        <f>IF(AND(AO123&gt;=1,AO123&lt;=3,AO124=0),-CHOOSE(AO123,Rollover!$S$15,Rollover!$AF$15,Rollover!$AS$15),0)</f>
        <v>0</v>
      </c>
      <c r="AP132" s="95">
        <f>IF(AND(AP123&gt;=1,AP123&lt;=3,AP124=0),-CHOOSE(AP123,Rollover!$S$15,Rollover!$AF$15,Rollover!$AS$15),0)</f>
        <v>-28800.935911419812</v>
      </c>
      <c r="AQ132" s="95">
        <f>IF(AND(AQ123&gt;=1,AQ123&lt;=3,AQ124=0),-CHOOSE(AQ123,Rollover!$S$15,Rollover!$AF$15,Rollover!$AS$15),0)</f>
        <v>0</v>
      </c>
      <c r="AR132" s="95">
        <f>IF(AND(AR123&gt;=1,AR123&lt;=3,AR124=0),-CHOOSE(AR123,Rollover!$S$15,Rollover!$AF$15,Rollover!$AS$15),0)</f>
        <v>0</v>
      </c>
      <c r="AS132" s="95">
        <f>IF(AND(AS123&gt;=1,AS123&lt;=3,AS124=0),-CHOOSE(AS123,Rollover!$S$15,Rollover!$AF$15,Rollover!$AS$15),0)</f>
        <v>0</v>
      </c>
      <c r="AT132" s="95">
        <f>IF(AND(AT123&gt;=1,AT123&lt;=3,AT124=0),-CHOOSE(AT123,Rollover!$S$15,Rollover!$AF$15,Rollover!$AS$15),0)</f>
        <v>0</v>
      </c>
      <c r="AU132" s="95">
        <f>IF(AND(AU123&gt;=1,AU123&lt;=3,AU124=0),-CHOOSE(AU123,Rollover!$S$15,Rollover!$AF$15,Rollover!$AS$15),0)</f>
        <v>0</v>
      </c>
      <c r="AV132" s="95">
        <f>IF(AND(AV123&gt;=1,AV123&lt;=3,AV124=0),-CHOOSE(AV123,Rollover!$S$15,Rollover!$AF$15,Rollover!$AS$15),0)</f>
        <v>0</v>
      </c>
      <c r="AW132" s="95">
        <f>IF(AND(AW123&gt;=1,AW123&lt;=3,AW124=0),-CHOOSE(AW123,Rollover!$S$15,Rollover!$AF$15,Rollover!$AS$15),0)</f>
        <v>0</v>
      </c>
      <c r="AX132" s="95">
        <f>IF(AND(AX123&gt;=1,AX123&lt;=3,AX124=0),-CHOOSE(AX123,Rollover!$S$15,Rollover!$AF$15,Rollover!$AS$15),0)</f>
        <v>0</v>
      </c>
      <c r="AY132" s="95">
        <f>IF(AND(AY123&gt;=1,AY123&lt;=3,AY124=0),-CHOOSE(AY123,Rollover!$S$15,Rollover!$AF$15,Rollover!$AS$15),0)</f>
        <v>0</v>
      </c>
      <c r="AZ132" s="95">
        <f>IF(AND(AZ123&gt;=1,AZ123&lt;=3,AZ124=0),-CHOOSE(AZ123,Rollover!$S$15,Rollover!$AF$15,Rollover!$AS$15),0)</f>
        <v>0</v>
      </c>
      <c r="BA132" s="95">
        <f>IF(AND(BA123&gt;=1,BA123&lt;=3,BA124=0),-CHOOSE(BA123,Rollover!$S$15,Rollover!$AF$15,Rollover!$AS$15),0)</f>
        <v>0</v>
      </c>
      <c r="BB132" s="95">
        <f>IF(AND(BB123&gt;=1,BB123&lt;=3,BB124=0),-CHOOSE(BB123,Rollover!$S$15,Rollover!$AF$15,Rollover!$AS$15),0)</f>
        <v>0</v>
      </c>
      <c r="BC132" s="95">
        <f>IF(AND(BC123&gt;=1,BC123&lt;=3,BC124=0),-CHOOSE(BC123,Rollover!$S$15,Rollover!$AF$15,Rollover!$AS$15),0)</f>
        <v>0</v>
      </c>
      <c r="BD132" s="95">
        <f>IF(AND(BD123&gt;=1,BD123&lt;=3,BD124=0),-CHOOSE(BD123,Rollover!$S$15,Rollover!$AF$15,Rollover!$AS$15),0)</f>
        <v>0</v>
      </c>
      <c r="BE132" s="95">
        <f>IF(AND(BE123&gt;=1,BE123&lt;=3,BE124=0),-CHOOSE(BE123,Rollover!$S$15,Rollover!$AF$15,Rollover!$AS$15),0)</f>
        <v>0</v>
      </c>
      <c r="BF132" s="95">
        <f>IF(AND(BF123&gt;=1,BF123&lt;=3,BF124=0),-CHOOSE(BF123,Rollover!$S$15,Rollover!$AF$15,Rollover!$AS$15),0)</f>
        <v>0</v>
      </c>
      <c r="BG132" s="95">
        <f>IF(AND(BG123&gt;=1,BG123&lt;=3,BG124=0),-CHOOSE(BG123,Rollover!$S$15,Rollover!$AF$15,Rollover!$AS$15),0)</f>
        <v>0</v>
      </c>
      <c r="BH132" s="95">
        <f>IF(AND(BH123&gt;=1,BH123&lt;=3,BH124=0),-CHOOSE(BH123,Rollover!$S$15,Rollover!$AF$15,Rollover!$AS$15),0)</f>
        <v>0</v>
      </c>
      <c r="BI132" s="95">
        <f>IF(AND(BI123&gt;=1,BI123&lt;=3,BI124=0),-CHOOSE(BI123,Rollover!$S$15,Rollover!$AF$15,Rollover!$AS$15),0)</f>
        <v>0</v>
      </c>
      <c r="BJ132" s="95">
        <f>IF(AND(BJ123&gt;=1,BJ123&lt;=3,BJ124=0),-CHOOSE(BJ123,Rollover!$S$15,Rollover!$AF$15,Rollover!$AS$15),0)</f>
        <v>0</v>
      </c>
      <c r="BK132" s="95">
        <f>IF(AND(BK123&gt;=1,BK123&lt;=3,BK124=0),-CHOOSE(BK123,Rollover!$S$15,Rollover!$AF$15,Rollover!$AS$15),0)</f>
        <v>0</v>
      </c>
      <c r="BL132" s="95">
        <f>IF(AND(BL123&gt;=1,BL123&lt;=3,BL124=0),-CHOOSE(BL123,Rollover!$S$15,Rollover!$AF$15,Rollover!$AS$15),0)</f>
        <v>0</v>
      </c>
      <c r="BM132" s="95">
        <f>IF(AND(BM123&gt;=1,BM123&lt;=3,BM124=0),-CHOOSE(BM123,Rollover!$S$15,Rollover!$AF$15,Rollover!$AS$15),0)</f>
        <v>0</v>
      </c>
      <c r="BN132" s="95">
        <f>IF(AND(BN123&gt;=1,BN123&lt;=3,BN124=0),-CHOOSE(BN123,Rollover!$S$15,Rollover!$AF$15,Rollover!$AS$15),0)</f>
        <v>0</v>
      </c>
      <c r="BO132" s="95">
        <f>IF(AND(BO123&gt;=1,BO123&lt;=3,BO124=0),-CHOOSE(BO123,Rollover!$S$15,Rollover!$AF$15,Rollover!$AS$15),0)</f>
        <v>0</v>
      </c>
      <c r="BP132" s="95">
        <f>IF(AND(BP123&gt;=1,BP123&lt;=3,BP124=0),-CHOOSE(BP123,Rollover!$S$15,Rollover!$AF$15,Rollover!$AS$15),0)</f>
        <v>0</v>
      </c>
      <c r="BQ132" s="95">
        <f>IF(AND(BQ123&gt;=1,BQ123&lt;=3,BQ124=0),-CHOOSE(BQ123,Rollover!$S$15,Rollover!$AF$15,Rollover!$AS$15),0)</f>
        <v>0</v>
      </c>
      <c r="BR132" s="95">
        <f>IF(AND(BR123&gt;=1,BR123&lt;=3,BR124=0),-CHOOSE(BR123,Rollover!$S$15,Rollover!$AF$15,Rollover!$AS$15),0)</f>
        <v>0</v>
      </c>
      <c r="BS132" s="95">
        <f>IF(AND(BS123&gt;=1,BS123&lt;=3,BS124=0),-CHOOSE(BS123,Rollover!$S$15,Rollover!$AF$15,Rollover!$AS$15),0)</f>
        <v>0</v>
      </c>
      <c r="BT132" s="95">
        <f>IF(AND(BT123&gt;=1,BT123&lt;=3,BT124=0),-CHOOSE(BT123,Rollover!$S$15,Rollover!$AF$15,Rollover!$AS$15),0)</f>
        <v>0</v>
      </c>
      <c r="BU132" s="95">
        <f>IF(AND(BU123&gt;=1,BU123&lt;=3,BU124=0),-CHOOSE(BU123,Rollover!$S$15,Rollover!$AF$15,Rollover!$AS$15),0)</f>
        <v>0</v>
      </c>
      <c r="BV132" s="95">
        <f>IF(AND(BV123&gt;=1,BV123&lt;=3,BV124=0),-CHOOSE(BV123,Rollover!$S$15,Rollover!$AF$15,Rollover!$AS$15),0)</f>
        <v>0</v>
      </c>
      <c r="BW132" s="95">
        <f>IF(AND(BW123&gt;=1,BW123&lt;=3,BW124=0),-CHOOSE(BW123,Rollover!$S$15,Rollover!$AF$15,Rollover!$AS$15),0)</f>
        <v>0</v>
      </c>
      <c r="BX132" s="95">
        <f>IF(AND(BX123&gt;=1,BX123&lt;=3,BX124=0),-CHOOSE(BX123,Rollover!$S$15,Rollover!$AF$15,Rollover!$AS$15),0)</f>
        <v>0</v>
      </c>
      <c r="BY132" s="95">
        <f>IF(AND(BY123&gt;=1,BY123&lt;=3,BY124=0),-CHOOSE(BY123,Rollover!$S$15,Rollover!$AF$15,Rollover!$AS$15),0)</f>
        <v>0</v>
      </c>
      <c r="BZ132" s="95">
        <f>IF(AND(BZ123&gt;=1,BZ123&lt;=3,BZ124=0),-CHOOSE(BZ123,Rollover!$S$15,Rollover!$AF$15,Rollover!$AS$15),0)</f>
        <v>0</v>
      </c>
      <c r="CA132" s="95">
        <f>IF(AND(CA123&gt;=1,CA123&lt;=3,CA124=0),-CHOOSE(CA123,Rollover!$S$15,Rollover!$AF$15,Rollover!$AS$15),0)</f>
        <v>0</v>
      </c>
      <c r="CB132" s="95">
        <f>IF(AND(CB123&gt;=1,CB123&lt;=3,CB124=0),-CHOOSE(CB123,Rollover!$S$15,Rollover!$AF$15,Rollover!$AS$15),0)</f>
        <v>0</v>
      </c>
      <c r="CC132" s="95">
        <f>IF(AND(CC123&gt;=1,CC123&lt;=3,CC124=0),-CHOOSE(CC123,Rollover!$S$15,Rollover!$AF$15,Rollover!$AS$15),0)</f>
        <v>0</v>
      </c>
      <c r="CD132" s="95">
        <f>IF(AND(CD123&gt;=1,CD123&lt;=3,CD124=0),-CHOOSE(CD123,Rollover!$S$15,Rollover!$AF$15,Rollover!$AS$15),0)</f>
        <v>0</v>
      </c>
      <c r="CE132" s="95">
        <f>IF(AND(CE123&gt;=1,CE123&lt;=3,CE124=0),-CHOOSE(CE123,Rollover!$S$15,Rollover!$AF$15,Rollover!$AS$15),0)</f>
        <v>0</v>
      </c>
      <c r="CF132" s="95">
        <f>IF(AND(CF123&gt;=1,CF123&lt;=3,CF124=0),-CHOOSE(CF123,Rollover!$S$15,Rollover!$AF$15,Rollover!$AS$15),0)</f>
        <v>0</v>
      </c>
      <c r="CG132" s="95">
        <f>IF(AND(CG123&gt;=1,CG123&lt;=3,CG124=0),-CHOOSE(CG123,Rollover!$S$15,Rollover!$AF$15,Rollover!$AS$15),0)</f>
        <v>0</v>
      </c>
      <c r="CH132" s="95">
        <f>IF(AND(CH123&gt;=1,CH123&lt;=3,CH124=0),-CHOOSE(CH123,Rollover!$S$15,Rollover!$AF$15,Rollover!$AS$15),0)</f>
        <v>0</v>
      </c>
      <c r="CI132" s="95">
        <f>IF(AND(CI123&gt;=1,CI123&lt;=3,CI124=0),-CHOOSE(CI123,Rollover!$S$15,Rollover!$AF$15,Rollover!$AS$15),0)</f>
        <v>0</v>
      </c>
      <c r="CJ132" s="95">
        <f>IF(AND(CJ123&gt;=1,CJ123&lt;=3,CJ124=0),-CHOOSE(CJ123,Rollover!$S$15,Rollover!$AF$15,Rollover!$AS$15),0)</f>
        <v>0</v>
      </c>
      <c r="CK132" s="95">
        <f>IF(AND(CK123&gt;=1,CK123&lt;=3,CK124=0),-CHOOSE(CK123,Rollover!$S$15,Rollover!$AF$15,Rollover!$AS$15),0)</f>
        <v>0</v>
      </c>
      <c r="CL132" s="95">
        <f>IF(AND(CL123&gt;=1,CL123&lt;=3,CL124=0),-CHOOSE(CL123,Rollover!$S$15,Rollover!$AF$15,Rollover!$AS$15),0)</f>
        <v>0</v>
      </c>
      <c r="CM132" s="95">
        <f>IF(AND(CM123&gt;=1,CM123&lt;=3,CM124=0),-CHOOSE(CM123,Rollover!$S$15,Rollover!$AF$15,Rollover!$AS$15),0)</f>
        <v>0</v>
      </c>
      <c r="CN132" s="95">
        <f>IF(AND(CN123&gt;=1,CN123&lt;=3,CN124=0),-CHOOSE(CN123,Rollover!$S$15,Rollover!$AF$15,Rollover!$AS$15),0)</f>
        <v>0</v>
      </c>
      <c r="CO132" s="95">
        <f>IF(AND(CO123&gt;=1,CO123&lt;=3,CO124=0),-CHOOSE(CO123,Rollover!$S$15,Rollover!$AF$15,Rollover!$AS$15),0)</f>
        <v>0</v>
      </c>
      <c r="CP132" s="95">
        <f>IF(AND(CP123&gt;=1,CP123&lt;=3,CP124=0),-CHOOSE(CP123,Rollover!$S$15,Rollover!$AF$15,Rollover!$AS$15),0)</f>
        <v>0</v>
      </c>
      <c r="CQ132" s="95">
        <f>IF(AND(CQ123&gt;=1,CQ123&lt;=3,CQ124=0),-CHOOSE(CQ123,Rollover!$S$15,Rollover!$AF$15,Rollover!$AS$15),0)</f>
        <v>0</v>
      </c>
      <c r="CR132" s="95">
        <f>IF(AND(CR123&gt;=1,CR123&lt;=3,CR124=0),-CHOOSE(CR123,Rollover!$S$15,Rollover!$AF$15,Rollover!$AS$15),0)</f>
        <v>0</v>
      </c>
      <c r="CS132" s="95">
        <f>IF(AND(CS123&gt;=1,CS123&lt;=3,CS124=0),-CHOOSE(CS123,Rollover!$S$15,Rollover!$AF$15,Rollover!$AS$15),0)</f>
        <v>0</v>
      </c>
      <c r="CT132" s="95">
        <f>IF(AND(CT123&gt;=1,CT123&lt;=3,CT124=0),-CHOOSE(CT123,Rollover!$S$15,Rollover!$AF$15,Rollover!$AS$15),0)</f>
        <v>0</v>
      </c>
      <c r="CU132" s="95">
        <f>IF(AND(CU123&gt;=1,CU123&lt;=3,CU124=0),-CHOOSE(CU123,Rollover!$S$15,Rollover!$AF$15,Rollover!$AS$15),0)</f>
        <v>0</v>
      </c>
      <c r="CV132" s="95">
        <f>IF(AND(CV123&gt;=1,CV123&lt;=3,CV124=0),-CHOOSE(CV123,Rollover!$S$15,Rollover!$AF$15,Rollover!$AS$15),0)</f>
        <v>0</v>
      </c>
      <c r="CW132" s="95">
        <f>IF(AND(CW123&gt;=1,CW123&lt;=3,CW124=0),-CHOOSE(CW123,Rollover!$S$15,Rollover!$AF$15,Rollover!$AS$15),0)</f>
        <v>0</v>
      </c>
      <c r="CX132" s="95">
        <f>IF(AND(CX123&gt;=1,CX123&lt;=3,CX124=0),-CHOOSE(CX123,Rollover!$S$15,Rollover!$AF$15,Rollover!$AS$15),0)</f>
        <v>0</v>
      </c>
      <c r="CY132" s="95">
        <f>IF(AND(CY123&gt;=1,CY123&lt;=3,CY124=0),-CHOOSE(CY123,Rollover!$S$15,Rollover!$AF$15,Rollover!$AS$15),0)</f>
        <v>0</v>
      </c>
      <c r="CZ132" s="95">
        <f>IF(AND(CZ123&gt;=1,CZ123&lt;=3,CZ124=0),-CHOOSE(CZ123,Rollover!$S$15,Rollover!$AF$15,Rollover!$AS$15),0)</f>
        <v>-35341.32076472727</v>
      </c>
      <c r="DA132" s="95">
        <f>IF(AND(DA123&gt;=1,DA123&lt;=3,DA124=0),-CHOOSE(DA123,Rollover!$S$15,Rollover!$AF$15,Rollover!$AS$15),0)</f>
        <v>0</v>
      </c>
      <c r="DB132" s="95">
        <f>IF(AND(DB123&gt;=1,DB123&lt;=3,DB124=0),-CHOOSE(DB123,Rollover!$S$15,Rollover!$AF$15,Rollover!$AS$15),0)</f>
        <v>0</v>
      </c>
      <c r="DC132" s="95">
        <f>IF(AND(DC123&gt;=1,DC123&lt;=3,DC124=0),-CHOOSE(DC123,Rollover!$S$15,Rollover!$AF$15,Rollover!$AS$15),0)</f>
        <v>0</v>
      </c>
      <c r="DD132" s="95">
        <f>IF(AND(DD123&gt;=1,DD123&lt;=3,DD124=0),-CHOOSE(DD123,Rollover!$S$15,Rollover!$AF$15,Rollover!$AS$15),0)</f>
        <v>0</v>
      </c>
      <c r="DE132" s="95">
        <f>IF(AND(DE123&gt;=1,DE123&lt;=3,DE124=0),-CHOOSE(DE123,Rollover!$S$15,Rollover!$AF$15,Rollover!$AS$15),0)</f>
        <v>0</v>
      </c>
      <c r="DF132" s="95">
        <f>IF(AND(DF123&gt;=1,DF123&lt;=3,DF124=0),-CHOOSE(DF123,Rollover!$S$15,Rollover!$AF$15,Rollover!$AS$15),0)</f>
        <v>0</v>
      </c>
      <c r="DG132" s="95">
        <f>IF(AND(DG123&gt;=1,DG123&lt;=3,DG124=0),-CHOOSE(DG123,Rollover!$S$15,Rollover!$AF$15,Rollover!$AS$15),0)</f>
        <v>0</v>
      </c>
      <c r="DH132" s="95">
        <f>IF(AND(DH123&gt;=1,DH123&lt;=3,DH124=0),-CHOOSE(DH123,Rollover!$S$15,Rollover!$AF$15,Rollover!$AS$15),0)</f>
        <v>0</v>
      </c>
      <c r="DI132" s="95">
        <f>IF(AND(DI123&gt;=1,DI123&lt;=3,DI124=0),-CHOOSE(DI123,Rollover!$S$15,Rollover!$AF$15,Rollover!$AS$15),0)</f>
        <v>0</v>
      </c>
      <c r="DJ132" s="95">
        <f>IF(AND(DJ123&gt;=1,DJ123&lt;=3,DJ124=0),-CHOOSE(DJ123,Rollover!$S$15,Rollover!$AF$15,Rollover!$AS$15),0)</f>
        <v>0</v>
      </c>
      <c r="DK132" s="95">
        <f>IF(AND(DK123&gt;=1,DK123&lt;=3,DK124=0),-CHOOSE(DK123,Rollover!$S$15,Rollover!$AF$15,Rollover!$AS$15),0)</f>
        <v>0</v>
      </c>
      <c r="DL132" s="95">
        <f>IF(AND(DL123&gt;=1,DL123&lt;=3,DL124=0),-CHOOSE(DL123,Rollover!$S$15,Rollover!$AF$15,Rollover!$AS$15),0)</f>
        <v>0</v>
      </c>
      <c r="DM132" s="95">
        <f>IF(AND(DM123&gt;=1,DM123&lt;=3,DM124=0),-CHOOSE(DM123,Rollover!$S$15,Rollover!$AF$15,Rollover!$AS$15),0)</f>
        <v>0</v>
      </c>
      <c r="DN132" s="95">
        <f>IF(AND(DN123&gt;=1,DN123&lt;=3,DN124=0),-CHOOSE(DN123,Rollover!$S$15,Rollover!$AF$15,Rollover!$AS$15),0)</f>
        <v>0</v>
      </c>
      <c r="DO132" s="95">
        <f>IF(AND(DO123&gt;=1,DO123&lt;=3,DO124=0),-CHOOSE(DO123,Rollover!$S$15,Rollover!$AF$15,Rollover!$AS$15),0)</f>
        <v>0</v>
      </c>
      <c r="DP132" s="95">
        <f>IF(AND(DP123&gt;=1,DP123&lt;=3,DP124=0),-CHOOSE(DP123,Rollover!$S$15,Rollover!$AF$15,Rollover!$AS$15),0)</f>
        <v>0</v>
      </c>
      <c r="DQ132" s="95">
        <f>IF(AND(DQ123&gt;=1,DQ123&lt;=3,DQ124=0),-CHOOSE(DQ123,Rollover!$S$15,Rollover!$AF$15,Rollover!$AS$15),0)</f>
        <v>0</v>
      </c>
      <c r="DR132" s="95">
        <f>IF(AND(DR123&gt;=1,DR123&lt;=3,DR124=0),-CHOOSE(DR123,Rollover!$S$15,Rollover!$AF$15,Rollover!$AS$15),0)</f>
        <v>0</v>
      </c>
      <c r="DS132" s="95">
        <f>IF(AND(DS123&gt;=1,DS123&lt;=3,DS124=0),-CHOOSE(DS123,Rollover!$S$15,Rollover!$AF$15,Rollover!$AS$15),0)</f>
        <v>0</v>
      </c>
      <c r="DT132" s="95">
        <f>IF(AND(DT123&gt;=1,DT123&lt;=3,DT124=0),-CHOOSE(DT123,Rollover!$S$15,Rollover!$AF$15,Rollover!$AS$15),0)</f>
        <v>0</v>
      </c>
      <c r="DU132" s="95">
        <f>IF(AND(DU123&gt;=1,DU123&lt;=3,DU124=0),-CHOOSE(DU123,Rollover!$S$15,Rollover!$AF$15,Rollover!$AS$15),0)</f>
        <v>0</v>
      </c>
      <c r="DV132" s="95">
        <f>IF(AND(DV123&gt;=1,DV123&lt;=3,DV124=0),-CHOOSE(DV123,Rollover!$S$15,Rollover!$AF$15,Rollover!$AS$15),0)</f>
        <v>0</v>
      </c>
      <c r="DW132" s="95">
        <f>IF(AND(DW123&gt;=1,DW123&lt;=3,DW124=0),-CHOOSE(DW123,Rollover!$S$15,Rollover!$AF$15,Rollover!$AS$15),0)</f>
        <v>0</v>
      </c>
      <c r="DX132" s="95">
        <f>IF(AND(DX123&gt;=1,DX123&lt;=3,DX124=0),-CHOOSE(DX123,Rollover!$S$15,Rollover!$AF$15,Rollover!$AS$15),0)</f>
        <v>0</v>
      </c>
      <c r="DY132" s="95">
        <f>IF(AND(DY123&gt;=1,DY123&lt;=3,DY124=0),-CHOOSE(DY123,Rollover!$S$15,Rollover!$AF$15,Rollover!$AS$15),0)</f>
        <v>0</v>
      </c>
      <c r="DZ132" s="95">
        <f>IF(AND(DZ123&gt;=1,DZ123&lt;=3,DZ124=0),-CHOOSE(DZ123,Rollover!$S$15,Rollover!$AF$15,Rollover!$AS$15),0)</f>
        <v>0</v>
      </c>
      <c r="EA132" s="95">
        <f>IF(AND(EA123&gt;=1,EA123&lt;=3,EA124=0),-CHOOSE(EA123,Rollover!$S$15,Rollover!$AF$15,Rollover!$AS$15),0)</f>
        <v>0</v>
      </c>
      <c r="EB132" s="95">
        <f>IF(AND(EB123&gt;=1,EB123&lt;=3,EB124=0),-CHOOSE(EB123,Rollover!$S$15,Rollover!$AF$15,Rollover!$AS$15),0)</f>
        <v>0</v>
      </c>
      <c r="EC132" s="95">
        <f>IF(AND(EC123&gt;=1,EC123&lt;=3,EC124=0),-CHOOSE(EC123,Rollover!$S$15,Rollover!$AF$15,Rollover!$AS$15),0)</f>
        <v>0</v>
      </c>
      <c r="ED132" s="95">
        <f>IF(AND(ED123&gt;=1,ED123&lt;=3,ED124=0),-CHOOSE(ED123,Rollover!$S$15,Rollover!$AF$15,Rollover!$AS$15),0)</f>
        <v>0</v>
      </c>
      <c r="EE132" s="95">
        <f>IF(AND(EE123&gt;=1,EE123&lt;=3,EE124=0),-CHOOSE(EE123,Rollover!$S$15,Rollover!$AF$15,Rollover!$AS$15),0)</f>
        <v>0</v>
      </c>
      <c r="EF132" s="95">
        <f>IF(AND(EF123&gt;=1,EF123&lt;=3,EF124=0),-CHOOSE(EF123,Rollover!$S$15,Rollover!$AF$15,Rollover!$AS$15),0)</f>
        <v>0</v>
      </c>
      <c r="EG132" s="95">
        <f>IF(AND(EG123&gt;=1,EG123&lt;=3,EG124=0),-CHOOSE(EG123,Rollover!$S$15,Rollover!$AF$15,Rollover!$AS$15),0)</f>
        <v>0</v>
      </c>
      <c r="EH132" s="95">
        <f>IF(AND(EH123&gt;=1,EH123&lt;=3,EH124=0),-CHOOSE(EH123,Rollover!$S$15,Rollover!$AF$15,Rollover!$AS$15),0)</f>
        <v>0</v>
      </c>
      <c r="EI132" s="95">
        <f>IF(AND(EI123&gt;=1,EI123&lt;=3,EI124=0),-CHOOSE(EI123,Rollover!$S$15,Rollover!$AF$15,Rollover!$AS$15),0)</f>
        <v>0</v>
      </c>
    </row>
    <row r="133">
      <c r="B133" t="s" s="23">
        <v>399</v>
      </c>
      <c r="C133" t="s" s="118">
        <v>23</v>
      </c>
      <c r="D133" t="s" s="118">
        <v>437</v>
      </c>
      <c r="H133" s="117">
        <f>'Rent Roll'!$G$15*'Rent Roll'!$E$15*IF(H123=0,1,IF(AND(H123&lt;=3,H124&gt;=0),1,0))</f>
        <v>9200</v>
      </c>
      <c r="I133" s="117">
        <f>'Rent Roll'!$G$15*'Rent Roll'!$E$15*IF(I123=0,1,IF(AND(I123&lt;=3,I124&gt;=0),1,0))</f>
        <v>9200</v>
      </c>
      <c r="J133" s="117">
        <f>'Rent Roll'!$G$15*'Rent Roll'!$E$15*IF(J123=0,1,IF(AND(J123&lt;=3,J124&gt;=0),1,0))</f>
        <v>9200</v>
      </c>
      <c r="K133" s="117">
        <f>'Rent Roll'!$G$15*'Rent Roll'!$E$15*IF(K123=0,1,IF(AND(K123&lt;=3,K124&gt;=0),1,0))</f>
        <v>9200</v>
      </c>
      <c r="L133" s="117">
        <f>'Rent Roll'!$G$15*'Rent Roll'!$E$15*IF(L123=0,1,IF(AND(L123&lt;=3,L124&gt;=0),1,0))</f>
        <v>9200</v>
      </c>
      <c r="M133" s="117">
        <f>'Rent Roll'!$G$15*'Rent Roll'!$E$15*IF(M123=0,1,IF(AND(M123&lt;=3,M124&gt;=0),1,0))</f>
        <v>9200</v>
      </c>
      <c r="N133" s="117">
        <f>'Rent Roll'!$G$15*'Rent Roll'!$E$15*IF(N123=0,1,IF(AND(N123&lt;=3,N124&gt;=0),1,0))</f>
        <v>9200</v>
      </c>
      <c r="O133" s="117">
        <f>'Rent Roll'!$G$15*'Rent Roll'!$E$15*IF(O123=0,1,IF(AND(O123&lt;=3,O124&gt;=0),1,0))</f>
        <v>9200</v>
      </c>
      <c r="P133" s="117">
        <f>'Rent Roll'!$G$15*'Rent Roll'!$E$15*IF(P123=0,1,IF(AND(P123&lt;=3,P124&gt;=0),1,0))</f>
        <v>9200</v>
      </c>
      <c r="Q133" s="117">
        <f>'Rent Roll'!$G$15*'Rent Roll'!$E$15*IF(Q123=0,1,IF(AND(Q123&lt;=3,Q124&gt;=0),1,0))</f>
        <v>9200</v>
      </c>
      <c r="R133" s="117">
        <f>'Rent Roll'!$G$15*'Rent Roll'!$E$15*IF(R123=0,1,IF(AND(R123&lt;=3,R124&gt;=0),1,0))</f>
        <v>9200</v>
      </c>
      <c r="S133" s="117">
        <f>'Rent Roll'!$G$15*'Rent Roll'!$E$15*IF(S123=0,1,IF(AND(S123&lt;=3,S124&gt;=0),1,0))</f>
        <v>9200</v>
      </c>
      <c r="T133" s="117">
        <f>'Rent Roll'!$G$15*'Rent Roll'!$E$15*IF(T123=0,1,IF(AND(T123&lt;=3,T124&gt;=0),1,0))</f>
        <v>9200</v>
      </c>
      <c r="U133" s="117">
        <f>'Rent Roll'!$G$15*'Rent Roll'!$E$15*IF(U123=0,1,IF(AND(U123&lt;=3,U124&gt;=0),1,0))</f>
        <v>9200</v>
      </c>
      <c r="V133" s="117">
        <f>'Rent Roll'!$G$15*'Rent Roll'!$E$15*IF(V123=0,1,IF(AND(V123&lt;=3,V124&gt;=0),1,0))</f>
        <v>9200</v>
      </c>
      <c r="W133" s="117">
        <f>'Rent Roll'!$G$15*'Rent Roll'!$E$15*IF(W123=0,1,IF(AND(W123&lt;=3,W124&gt;=0),1,0))</f>
        <v>9200</v>
      </c>
      <c r="X133" s="117">
        <f>'Rent Roll'!$G$15*'Rent Roll'!$E$15*IF(X123=0,1,IF(AND(X123&lt;=3,X124&gt;=0),1,0))</f>
        <v>9200</v>
      </c>
      <c r="Y133" s="117">
        <f>'Rent Roll'!$G$15*'Rent Roll'!$E$15*IF(Y123=0,1,IF(AND(Y123&lt;=3,Y124&gt;=0),1,0))</f>
        <v>9200</v>
      </c>
      <c r="Z133" s="117">
        <f>'Rent Roll'!$G$15*'Rent Roll'!$E$15*IF(Z123=0,1,IF(AND(Z123&lt;=3,Z124&gt;=0),1,0))</f>
        <v>9200</v>
      </c>
      <c r="AA133" s="117">
        <f>'Rent Roll'!$G$15*'Rent Roll'!$E$15*IF(AA123=0,1,IF(AND(AA123&lt;=3,AA124&gt;=0),1,0))</f>
        <v>9200</v>
      </c>
      <c r="AB133" s="117">
        <f>'Rent Roll'!$G$15*'Rent Roll'!$E$15*IF(AB123=0,1,IF(AND(AB123&lt;=3,AB124&gt;=0),1,0))</f>
        <v>9200</v>
      </c>
      <c r="AC133" s="117">
        <f>'Rent Roll'!$G$15*'Rent Roll'!$E$15*IF(AC123=0,1,IF(AND(AC123&lt;=3,AC124&gt;=0),1,0))</f>
        <v>9200</v>
      </c>
      <c r="AD133" s="117">
        <f>'Rent Roll'!$G$15*'Rent Roll'!$E$15*IF(AD123=0,1,IF(AND(AD123&lt;=3,AD124&gt;=0),1,0))</f>
        <v>9200</v>
      </c>
      <c r="AE133" s="117">
        <f>'Rent Roll'!$G$15*'Rent Roll'!$E$15*IF(AE123=0,1,IF(AND(AE123&lt;=3,AE124&gt;=0),1,0))</f>
        <v>9200</v>
      </c>
      <c r="AF133" s="117">
        <f>'Rent Roll'!$G$15*'Rent Roll'!$E$15*IF(AF123=0,1,IF(AND(AF123&lt;=3,AF124&gt;=0),1,0))</f>
        <v>9200</v>
      </c>
      <c r="AG133" s="117">
        <f>'Rent Roll'!$G$15*'Rent Roll'!$E$15*IF(AG123=0,1,IF(AND(AG123&lt;=3,AG124&gt;=0),1,0))</f>
        <v>9200</v>
      </c>
      <c r="AH133" s="117">
        <f>'Rent Roll'!$G$15*'Rent Roll'!$E$15*IF(AH123=0,1,IF(AND(AH123&lt;=3,AH124&gt;=0),1,0))</f>
        <v>9200</v>
      </c>
      <c r="AI133" s="117">
        <f>'Rent Roll'!$G$15*'Rent Roll'!$E$15*IF(AI123=0,1,IF(AND(AI123&lt;=3,AI124&gt;=0),1,0))</f>
        <v>9200</v>
      </c>
      <c r="AJ133" s="117">
        <f>'Rent Roll'!$G$15*'Rent Roll'!$E$15*IF(AJ123=0,1,IF(AND(AJ123&lt;=3,AJ124&gt;=0),1,0))</f>
        <v>9200</v>
      </c>
      <c r="AK133" s="117">
        <f>'Rent Roll'!$G$15*'Rent Roll'!$E$15*IF(AK123=0,1,IF(AND(AK123&lt;=3,AK124&gt;=0),1,0))</f>
        <v>9200</v>
      </c>
      <c r="AL133" s="117">
        <f>'Rent Roll'!$G$15*'Rent Roll'!$E$15*IF(AL123=0,1,IF(AND(AL123&lt;=3,AL124&gt;=0),1,0))</f>
        <v>9200</v>
      </c>
      <c r="AM133" s="117">
        <f>'Rent Roll'!$G$15*'Rent Roll'!$E$15*IF(AM123=0,1,IF(AND(AM123&lt;=3,AM124&gt;=0),1,0))</f>
        <v>9200</v>
      </c>
      <c r="AN133" s="117">
        <f>'Rent Roll'!$G$15*'Rent Roll'!$E$15*IF(AN123=0,1,IF(AND(AN123&lt;=3,AN124&gt;=0),1,0))</f>
        <v>0</v>
      </c>
      <c r="AO133" s="117">
        <f>'Rent Roll'!$G$15*'Rent Roll'!$E$15*IF(AO123=0,1,IF(AND(AO123&lt;=3,AO124&gt;=0),1,0))</f>
        <v>0</v>
      </c>
      <c r="AP133" s="117">
        <f>'Rent Roll'!$G$15*'Rent Roll'!$E$15*IF(AP123=0,1,IF(AND(AP123&lt;=3,AP124&gt;=0),1,0))</f>
        <v>9200</v>
      </c>
      <c r="AQ133" s="117">
        <f>'Rent Roll'!$G$15*'Rent Roll'!$E$15*IF(AQ123=0,1,IF(AND(AQ123&lt;=3,AQ124&gt;=0),1,0))</f>
        <v>9200</v>
      </c>
      <c r="AR133" s="117">
        <f>'Rent Roll'!$G$15*'Rent Roll'!$E$15*IF(AR123=0,1,IF(AND(AR123&lt;=3,AR124&gt;=0),1,0))</f>
        <v>9200</v>
      </c>
      <c r="AS133" s="117">
        <f>'Rent Roll'!$G$15*'Rent Roll'!$E$15*IF(AS123=0,1,IF(AND(AS123&lt;=3,AS124&gt;=0),1,0))</f>
        <v>9200</v>
      </c>
      <c r="AT133" s="117">
        <f>'Rent Roll'!$G$15*'Rent Roll'!$E$15*IF(AT123=0,1,IF(AND(AT123&lt;=3,AT124&gt;=0),1,0))</f>
        <v>9200</v>
      </c>
      <c r="AU133" s="117">
        <f>'Rent Roll'!$G$15*'Rent Roll'!$E$15*IF(AU123=0,1,IF(AND(AU123&lt;=3,AU124&gt;=0),1,0))</f>
        <v>9200</v>
      </c>
      <c r="AV133" s="117">
        <f>'Rent Roll'!$G$15*'Rent Roll'!$E$15*IF(AV123=0,1,IF(AND(AV123&lt;=3,AV124&gt;=0),1,0))</f>
        <v>9200</v>
      </c>
      <c r="AW133" s="117">
        <f>'Rent Roll'!$G$15*'Rent Roll'!$E$15*IF(AW123=0,1,IF(AND(AW123&lt;=3,AW124&gt;=0),1,0))</f>
        <v>9200</v>
      </c>
      <c r="AX133" s="117">
        <f>'Rent Roll'!$G$15*'Rent Roll'!$E$15*IF(AX123=0,1,IF(AND(AX123&lt;=3,AX124&gt;=0),1,0))</f>
        <v>9200</v>
      </c>
      <c r="AY133" s="117">
        <f>'Rent Roll'!$G$15*'Rent Roll'!$E$15*IF(AY123=0,1,IF(AND(AY123&lt;=3,AY124&gt;=0),1,0))</f>
        <v>9200</v>
      </c>
      <c r="AZ133" s="117">
        <f>'Rent Roll'!$G$15*'Rent Roll'!$E$15*IF(AZ123=0,1,IF(AND(AZ123&lt;=3,AZ124&gt;=0),1,0))</f>
        <v>9200</v>
      </c>
      <c r="BA133" s="117">
        <f>'Rent Roll'!$G$15*'Rent Roll'!$E$15*IF(BA123=0,1,IF(AND(BA123&lt;=3,BA124&gt;=0),1,0))</f>
        <v>9200</v>
      </c>
      <c r="BB133" s="117">
        <f>'Rent Roll'!$G$15*'Rent Roll'!$E$15*IF(BB123=0,1,IF(AND(BB123&lt;=3,BB124&gt;=0),1,0))</f>
        <v>9200</v>
      </c>
      <c r="BC133" s="117">
        <f>'Rent Roll'!$G$15*'Rent Roll'!$E$15*IF(BC123=0,1,IF(AND(BC123&lt;=3,BC124&gt;=0),1,0))</f>
        <v>9200</v>
      </c>
      <c r="BD133" s="117">
        <f>'Rent Roll'!$G$15*'Rent Roll'!$E$15*IF(BD123=0,1,IF(AND(BD123&lt;=3,BD124&gt;=0),1,0))</f>
        <v>9200</v>
      </c>
      <c r="BE133" s="117">
        <f>'Rent Roll'!$G$15*'Rent Roll'!$E$15*IF(BE123=0,1,IF(AND(BE123&lt;=3,BE124&gt;=0),1,0))</f>
        <v>9200</v>
      </c>
      <c r="BF133" s="117">
        <f>'Rent Roll'!$G$15*'Rent Roll'!$E$15*IF(BF123=0,1,IF(AND(BF123&lt;=3,BF124&gt;=0),1,0))</f>
        <v>9200</v>
      </c>
      <c r="BG133" s="117">
        <f>'Rent Roll'!$G$15*'Rent Roll'!$E$15*IF(BG123=0,1,IF(AND(BG123&lt;=3,BG124&gt;=0),1,0))</f>
        <v>9200</v>
      </c>
      <c r="BH133" s="117">
        <f>'Rent Roll'!$G$15*'Rent Roll'!$E$15*IF(BH123=0,1,IF(AND(BH123&lt;=3,BH124&gt;=0),1,0))</f>
        <v>9200</v>
      </c>
      <c r="BI133" s="117">
        <f>'Rent Roll'!$G$15*'Rent Roll'!$E$15*IF(BI123=0,1,IF(AND(BI123&lt;=3,BI124&gt;=0),1,0))</f>
        <v>9200</v>
      </c>
      <c r="BJ133" s="117">
        <f>'Rent Roll'!$G$15*'Rent Roll'!$E$15*IF(BJ123=0,1,IF(AND(BJ123&lt;=3,BJ124&gt;=0),1,0))</f>
        <v>9200</v>
      </c>
      <c r="BK133" s="117">
        <f>'Rent Roll'!$G$15*'Rent Roll'!$E$15*IF(BK123=0,1,IF(AND(BK123&lt;=3,BK124&gt;=0),1,0))</f>
        <v>9200</v>
      </c>
      <c r="BL133" s="117">
        <f>'Rent Roll'!$G$15*'Rent Roll'!$E$15*IF(BL123=0,1,IF(AND(BL123&lt;=3,BL124&gt;=0),1,0))</f>
        <v>9200</v>
      </c>
      <c r="BM133" s="117">
        <f>'Rent Roll'!$G$15*'Rent Roll'!$E$15*IF(BM123=0,1,IF(AND(BM123&lt;=3,BM124&gt;=0),1,0))</f>
        <v>9200</v>
      </c>
      <c r="BN133" s="117">
        <f>'Rent Roll'!$G$15*'Rent Roll'!$E$15*IF(BN123=0,1,IF(AND(BN123&lt;=3,BN124&gt;=0),1,0))</f>
        <v>9200</v>
      </c>
      <c r="BO133" s="117">
        <f>'Rent Roll'!$G$15*'Rent Roll'!$E$15*IF(BO123=0,1,IF(AND(BO123&lt;=3,BO124&gt;=0),1,0))</f>
        <v>9200</v>
      </c>
      <c r="BP133" s="117">
        <f>'Rent Roll'!$G$15*'Rent Roll'!$E$15*IF(BP123=0,1,IF(AND(BP123&lt;=3,BP124&gt;=0),1,0))</f>
        <v>9200</v>
      </c>
      <c r="BQ133" s="117">
        <f>'Rent Roll'!$G$15*'Rent Roll'!$E$15*IF(BQ123=0,1,IF(AND(BQ123&lt;=3,BQ124&gt;=0),1,0))</f>
        <v>9200</v>
      </c>
      <c r="BR133" s="117">
        <f>'Rent Roll'!$G$15*'Rent Roll'!$E$15*IF(BR123=0,1,IF(AND(BR123&lt;=3,BR124&gt;=0),1,0))</f>
        <v>9200</v>
      </c>
      <c r="BS133" s="117">
        <f>'Rent Roll'!$G$15*'Rent Roll'!$E$15*IF(BS123=0,1,IF(AND(BS123&lt;=3,BS124&gt;=0),1,0))</f>
        <v>9200</v>
      </c>
      <c r="BT133" s="117">
        <f>'Rent Roll'!$G$15*'Rent Roll'!$E$15*IF(BT123=0,1,IF(AND(BT123&lt;=3,BT124&gt;=0),1,0))</f>
        <v>9200</v>
      </c>
      <c r="BU133" s="117">
        <f>'Rent Roll'!$G$15*'Rent Roll'!$E$15*IF(BU123=0,1,IF(AND(BU123&lt;=3,BU124&gt;=0),1,0))</f>
        <v>9200</v>
      </c>
      <c r="BV133" s="117">
        <f>'Rent Roll'!$G$15*'Rent Roll'!$E$15*IF(BV123=0,1,IF(AND(BV123&lt;=3,BV124&gt;=0),1,0))</f>
        <v>9200</v>
      </c>
      <c r="BW133" s="117">
        <f>'Rent Roll'!$G$15*'Rent Roll'!$E$15*IF(BW123=0,1,IF(AND(BW123&lt;=3,BW124&gt;=0),1,0))</f>
        <v>9200</v>
      </c>
      <c r="BX133" s="117">
        <f>'Rent Roll'!$G$15*'Rent Roll'!$E$15*IF(BX123=0,1,IF(AND(BX123&lt;=3,BX124&gt;=0),1,0))</f>
        <v>9200</v>
      </c>
      <c r="BY133" s="117">
        <f>'Rent Roll'!$G$15*'Rent Roll'!$E$15*IF(BY123=0,1,IF(AND(BY123&lt;=3,BY124&gt;=0),1,0))</f>
        <v>9200</v>
      </c>
      <c r="BZ133" s="117">
        <f>'Rent Roll'!$G$15*'Rent Roll'!$E$15*IF(BZ123=0,1,IF(AND(BZ123&lt;=3,BZ124&gt;=0),1,0))</f>
        <v>9200</v>
      </c>
      <c r="CA133" s="117">
        <f>'Rent Roll'!$G$15*'Rent Roll'!$E$15*IF(CA123=0,1,IF(AND(CA123&lt;=3,CA124&gt;=0),1,0))</f>
        <v>9200</v>
      </c>
      <c r="CB133" s="117">
        <f>'Rent Roll'!$G$15*'Rent Roll'!$E$15*IF(CB123=0,1,IF(AND(CB123&lt;=3,CB124&gt;=0),1,0))</f>
        <v>9200</v>
      </c>
      <c r="CC133" s="117">
        <f>'Rent Roll'!$G$15*'Rent Roll'!$E$15*IF(CC123=0,1,IF(AND(CC123&lt;=3,CC124&gt;=0),1,0))</f>
        <v>9200</v>
      </c>
      <c r="CD133" s="117">
        <f>'Rent Roll'!$G$15*'Rent Roll'!$E$15*IF(CD123=0,1,IF(AND(CD123&lt;=3,CD124&gt;=0),1,0))</f>
        <v>9200</v>
      </c>
      <c r="CE133" s="117">
        <f>'Rent Roll'!$G$15*'Rent Roll'!$E$15*IF(CE123=0,1,IF(AND(CE123&lt;=3,CE124&gt;=0),1,0))</f>
        <v>9200</v>
      </c>
      <c r="CF133" s="117">
        <f>'Rent Roll'!$G$15*'Rent Roll'!$E$15*IF(CF123=0,1,IF(AND(CF123&lt;=3,CF124&gt;=0),1,0))</f>
        <v>9200</v>
      </c>
      <c r="CG133" s="117">
        <f>'Rent Roll'!$G$15*'Rent Roll'!$E$15*IF(CG123=0,1,IF(AND(CG123&lt;=3,CG124&gt;=0),1,0))</f>
        <v>9200</v>
      </c>
      <c r="CH133" s="117">
        <f>'Rent Roll'!$G$15*'Rent Roll'!$E$15*IF(CH123=0,1,IF(AND(CH123&lt;=3,CH124&gt;=0),1,0))</f>
        <v>9200</v>
      </c>
      <c r="CI133" s="117">
        <f>'Rent Roll'!$G$15*'Rent Roll'!$E$15*IF(CI123=0,1,IF(AND(CI123&lt;=3,CI124&gt;=0),1,0))</f>
        <v>9200</v>
      </c>
      <c r="CJ133" s="117">
        <f>'Rent Roll'!$G$15*'Rent Roll'!$E$15*IF(CJ123=0,1,IF(AND(CJ123&lt;=3,CJ124&gt;=0),1,0))</f>
        <v>9200</v>
      </c>
      <c r="CK133" s="117">
        <f>'Rent Roll'!$G$15*'Rent Roll'!$E$15*IF(CK123=0,1,IF(AND(CK123&lt;=3,CK124&gt;=0),1,0))</f>
        <v>9200</v>
      </c>
      <c r="CL133" s="117">
        <f>'Rent Roll'!$G$15*'Rent Roll'!$E$15*IF(CL123=0,1,IF(AND(CL123&lt;=3,CL124&gt;=0),1,0))</f>
        <v>9200</v>
      </c>
      <c r="CM133" s="117">
        <f>'Rent Roll'!$G$15*'Rent Roll'!$E$15*IF(CM123=0,1,IF(AND(CM123&lt;=3,CM124&gt;=0),1,0))</f>
        <v>9200</v>
      </c>
      <c r="CN133" s="117">
        <f>'Rent Roll'!$G$15*'Rent Roll'!$E$15*IF(CN123=0,1,IF(AND(CN123&lt;=3,CN124&gt;=0),1,0))</f>
        <v>9200</v>
      </c>
      <c r="CO133" s="117">
        <f>'Rent Roll'!$G$15*'Rent Roll'!$E$15*IF(CO123=0,1,IF(AND(CO123&lt;=3,CO124&gt;=0),1,0))</f>
        <v>9200</v>
      </c>
      <c r="CP133" s="117">
        <f>'Rent Roll'!$G$15*'Rent Roll'!$E$15*IF(CP123=0,1,IF(AND(CP123&lt;=3,CP124&gt;=0),1,0))</f>
        <v>9200</v>
      </c>
      <c r="CQ133" s="117">
        <f>'Rent Roll'!$G$15*'Rent Roll'!$E$15*IF(CQ123=0,1,IF(AND(CQ123&lt;=3,CQ124&gt;=0),1,0))</f>
        <v>9200</v>
      </c>
      <c r="CR133" s="117">
        <f>'Rent Roll'!$G$15*'Rent Roll'!$E$15*IF(CR123=0,1,IF(AND(CR123&lt;=3,CR124&gt;=0),1,0))</f>
        <v>9200</v>
      </c>
      <c r="CS133" s="117">
        <f>'Rent Roll'!$G$15*'Rent Roll'!$E$15*IF(CS123=0,1,IF(AND(CS123&lt;=3,CS124&gt;=0),1,0))</f>
        <v>9200</v>
      </c>
      <c r="CT133" s="117">
        <f>'Rent Roll'!$G$15*'Rent Roll'!$E$15*IF(CT123=0,1,IF(AND(CT123&lt;=3,CT124&gt;=0),1,0))</f>
        <v>9200</v>
      </c>
      <c r="CU133" s="117">
        <f>'Rent Roll'!$G$15*'Rent Roll'!$E$15*IF(CU123=0,1,IF(AND(CU123&lt;=3,CU124&gt;=0),1,0))</f>
        <v>9200</v>
      </c>
      <c r="CV133" s="117">
        <f>'Rent Roll'!$G$15*'Rent Roll'!$E$15*IF(CV123=0,1,IF(AND(CV123&lt;=3,CV124&gt;=0),1,0))</f>
        <v>9200</v>
      </c>
      <c r="CW133" s="117">
        <f>'Rent Roll'!$G$15*'Rent Roll'!$E$15*IF(CW123=0,1,IF(AND(CW123&lt;=3,CW124&gt;=0),1,0))</f>
        <v>9200</v>
      </c>
      <c r="CX133" s="117">
        <f>'Rent Roll'!$G$15*'Rent Roll'!$E$15*IF(CX123=0,1,IF(AND(CX123&lt;=3,CX124&gt;=0),1,0))</f>
        <v>0</v>
      </c>
      <c r="CY133" s="117">
        <f>'Rent Roll'!$G$15*'Rent Roll'!$E$15*IF(CY123=0,1,IF(AND(CY123&lt;=3,CY124&gt;=0),1,0))</f>
        <v>0</v>
      </c>
      <c r="CZ133" s="117">
        <f>'Rent Roll'!$G$15*'Rent Roll'!$E$15*IF(CZ123=0,1,IF(AND(CZ123&lt;=3,CZ124&gt;=0),1,0))</f>
        <v>9200</v>
      </c>
      <c r="DA133" s="117">
        <f>'Rent Roll'!$G$15*'Rent Roll'!$E$15*IF(DA123=0,1,IF(AND(DA123&lt;=3,DA124&gt;=0),1,0))</f>
        <v>9200</v>
      </c>
      <c r="DB133" s="117">
        <f>'Rent Roll'!$G$15*'Rent Roll'!$E$15*IF(DB123=0,1,IF(AND(DB123&lt;=3,DB124&gt;=0),1,0))</f>
        <v>9200</v>
      </c>
      <c r="DC133" s="117">
        <f>'Rent Roll'!$G$15*'Rent Roll'!$E$15*IF(DC123=0,1,IF(AND(DC123&lt;=3,DC124&gt;=0),1,0))</f>
        <v>9200</v>
      </c>
      <c r="DD133" s="117">
        <f>'Rent Roll'!$G$15*'Rent Roll'!$E$15*IF(DD123=0,1,IF(AND(DD123&lt;=3,DD124&gt;=0),1,0))</f>
        <v>9200</v>
      </c>
      <c r="DE133" s="117">
        <f>'Rent Roll'!$G$15*'Rent Roll'!$E$15*IF(DE123=0,1,IF(AND(DE123&lt;=3,DE124&gt;=0),1,0))</f>
        <v>9200</v>
      </c>
      <c r="DF133" s="117">
        <f>'Rent Roll'!$G$15*'Rent Roll'!$E$15*IF(DF123=0,1,IF(AND(DF123&lt;=3,DF124&gt;=0),1,0))</f>
        <v>9200</v>
      </c>
      <c r="DG133" s="117">
        <f>'Rent Roll'!$G$15*'Rent Roll'!$E$15*IF(DG123=0,1,IF(AND(DG123&lt;=3,DG124&gt;=0),1,0))</f>
        <v>9200</v>
      </c>
      <c r="DH133" s="117">
        <f>'Rent Roll'!$G$15*'Rent Roll'!$E$15*IF(DH123=0,1,IF(AND(DH123&lt;=3,DH124&gt;=0),1,0))</f>
        <v>9200</v>
      </c>
      <c r="DI133" s="117">
        <f>'Rent Roll'!$G$15*'Rent Roll'!$E$15*IF(DI123=0,1,IF(AND(DI123&lt;=3,DI124&gt;=0),1,0))</f>
        <v>9200</v>
      </c>
      <c r="DJ133" s="117">
        <f>'Rent Roll'!$G$15*'Rent Roll'!$E$15*IF(DJ123=0,1,IF(AND(DJ123&lt;=3,DJ124&gt;=0),1,0))</f>
        <v>9200</v>
      </c>
      <c r="DK133" s="117">
        <f>'Rent Roll'!$G$15*'Rent Roll'!$E$15*IF(DK123=0,1,IF(AND(DK123&lt;=3,DK124&gt;=0),1,0))</f>
        <v>9200</v>
      </c>
      <c r="DL133" s="117">
        <f>'Rent Roll'!$G$15*'Rent Roll'!$E$15*IF(DL123=0,1,IF(AND(DL123&lt;=3,DL124&gt;=0),1,0))</f>
        <v>9200</v>
      </c>
      <c r="DM133" s="117">
        <f>'Rent Roll'!$G$15*'Rent Roll'!$E$15*IF(DM123=0,1,IF(AND(DM123&lt;=3,DM124&gt;=0),1,0))</f>
        <v>9200</v>
      </c>
      <c r="DN133" s="117">
        <f>'Rent Roll'!$G$15*'Rent Roll'!$E$15*IF(DN123=0,1,IF(AND(DN123&lt;=3,DN124&gt;=0),1,0))</f>
        <v>9200</v>
      </c>
      <c r="DO133" s="117">
        <f>'Rent Roll'!$G$15*'Rent Roll'!$E$15*IF(DO123=0,1,IF(AND(DO123&lt;=3,DO124&gt;=0),1,0))</f>
        <v>9200</v>
      </c>
      <c r="DP133" s="117">
        <f>'Rent Roll'!$G$15*'Rent Roll'!$E$15*IF(DP123=0,1,IF(AND(DP123&lt;=3,DP124&gt;=0),1,0))</f>
        <v>9200</v>
      </c>
      <c r="DQ133" s="117">
        <f>'Rent Roll'!$G$15*'Rent Roll'!$E$15*IF(DQ123=0,1,IF(AND(DQ123&lt;=3,DQ124&gt;=0),1,0))</f>
        <v>9200</v>
      </c>
      <c r="DR133" s="117">
        <f>'Rent Roll'!$G$15*'Rent Roll'!$E$15*IF(DR123=0,1,IF(AND(DR123&lt;=3,DR124&gt;=0),1,0))</f>
        <v>9200</v>
      </c>
      <c r="DS133" s="117">
        <f>'Rent Roll'!$G$15*'Rent Roll'!$E$15*IF(DS123=0,1,IF(AND(DS123&lt;=3,DS124&gt;=0),1,0))</f>
        <v>9200</v>
      </c>
      <c r="DT133" s="117">
        <f>'Rent Roll'!$G$15*'Rent Roll'!$E$15*IF(DT123=0,1,IF(AND(DT123&lt;=3,DT124&gt;=0),1,0))</f>
        <v>9200</v>
      </c>
      <c r="DU133" s="117">
        <f>'Rent Roll'!$G$15*'Rent Roll'!$E$15*IF(DU123=0,1,IF(AND(DU123&lt;=3,DU124&gt;=0),1,0))</f>
        <v>9200</v>
      </c>
      <c r="DV133" s="117">
        <f>'Rent Roll'!$G$15*'Rent Roll'!$E$15*IF(DV123=0,1,IF(AND(DV123&lt;=3,DV124&gt;=0),1,0))</f>
        <v>9200</v>
      </c>
      <c r="DW133" s="117">
        <f>'Rent Roll'!$G$15*'Rent Roll'!$E$15*IF(DW123=0,1,IF(AND(DW123&lt;=3,DW124&gt;=0),1,0))</f>
        <v>9200</v>
      </c>
      <c r="DX133" s="117">
        <f>'Rent Roll'!$G$15*'Rent Roll'!$E$15*IF(DX123=0,1,IF(AND(DX123&lt;=3,DX124&gt;=0),1,0))</f>
        <v>9200</v>
      </c>
      <c r="DY133" s="117">
        <f>'Rent Roll'!$G$15*'Rent Roll'!$E$15*IF(DY123=0,1,IF(AND(DY123&lt;=3,DY124&gt;=0),1,0))</f>
        <v>9200</v>
      </c>
      <c r="DZ133" s="117">
        <f>'Rent Roll'!$G$15*'Rent Roll'!$E$15*IF(DZ123=0,1,IF(AND(DZ123&lt;=3,DZ124&gt;=0),1,0))</f>
        <v>9200</v>
      </c>
      <c r="EA133" s="117">
        <f>'Rent Roll'!$G$15*'Rent Roll'!$E$15*IF(EA123=0,1,IF(AND(EA123&lt;=3,EA124&gt;=0),1,0))</f>
        <v>9200</v>
      </c>
      <c r="EB133" s="117">
        <f>'Rent Roll'!$G$15*'Rent Roll'!$E$15*IF(EB123=0,1,IF(AND(EB123&lt;=3,EB124&gt;=0),1,0))</f>
        <v>9200</v>
      </c>
      <c r="EC133" s="117">
        <f>'Rent Roll'!$G$15*'Rent Roll'!$E$15*IF(EC123=0,1,IF(AND(EC123&lt;=3,EC124&gt;=0),1,0))</f>
        <v>9200</v>
      </c>
      <c r="ED133" s="117">
        <f>'Rent Roll'!$G$15*'Rent Roll'!$E$15*IF(ED123=0,1,IF(AND(ED123&lt;=3,ED124&gt;=0),1,0))</f>
        <v>9200</v>
      </c>
      <c r="EE133" s="117">
        <f>'Rent Roll'!$G$15*'Rent Roll'!$E$15*IF(EE123=0,1,IF(AND(EE123&lt;=3,EE124&gt;=0),1,0))</f>
        <v>9200</v>
      </c>
      <c r="EF133" s="117">
        <f>'Rent Roll'!$G$15*'Rent Roll'!$E$15*IF(EF123=0,1,IF(AND(EF123&lt;=3,EF124&gt;=0),1,0))</f>
        <v>9200</v>
      </c>
      <c r="EG133" s="117">
        <f>'Rent Roll'!$G$15*'Rent Roll'!$E$15*IF(EG123=0,1,IF(AND(EG123&lt;=3,EG124&gt;=0),1,0))</f>
        <v>9200</v>
      </c>
      <c r="EH133" s="117">
        <f>'Rent Roll'!$G$15*'Rent Roll'!$E$15*IF(EH123=0,1,IF(AND(EH123&lt;=3,EH124&gt;=0),1,0))</f>
        <v>9200</v>
      </c>
      <c r="EI133" s="117">
        <f>'Rent Roll'!$G$15*'Rent Roll'!$E$15*IF(EI123=0,1,IF(AND(EI123&lt;=3,EI124&gt;=0),1,0))</f>
        <v>9200</v>
      </c>
    </row>
    <row r="135">
      <c r="B135" t="s" s="113">
        <v>613</v>
      </c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3"/>
      <c r="AO135" s="113"/>
      <c r="AP135" s="113"/>
      <c r="AQ135" s="113"/>
      <c r="AR135" s="113"/>
      <c r="AS135" s="113"/>
      <c r="AT135" s="113"/>
      <c r="AU135" s="113"/>
      <c r="AV135" s="113"/>
      <c r="AW135" s="113"/>
      <c r="AX135" s="113"/>
      <c r="AY135" s="113"/>
      <c r="AZ135" s="113"/>
      <c r="BA135" s="113"/>
      <c r="BB135" s="113"/>
      <c r="BC135" s="113"/>
      <c r="BD135" s="113"/>
      <c r="BE135" s="113"/>
      <c r="BF135" s="113"/>
      <c r="BG135" s="113"/>
      <c r="BH135" s="113"/>
      <c r="BI135" s="113"/>
      <c r="BJ135" s="113"/>
      <c r="BK135" s="113"/>
      <c r="BL135" s="113"/>
      <c r="BM135" s="113"/>
      <c r="BN135" s="113"/>
      <c r="BO135" s="113"/>
      <c r="BP135" s="113"/>
      <c r="BQ135" s="113"/>
      <c r="BR135" s="113"/>
      <c r="BS135" s="113"/>
      <c r="BT135" s="113"/>
      <c r="BU135" s="113"/>
      <c r="BV135" s="113"/>
      <c r="BW135" s="113"/>
      <c r="BX135" s="113"/>
      <c r="BY135" s="113"/>
      <c r="BZ135" s="113"/>
      <c r="CA135" s="113"/>
      <c r="CB135" s="113"/>
      <c r="CC135" s="113"/>
      <c r="CD135" s="113"/>
      <c r="CE135" s="113"/>
      <c r="CF135" s="113"/>
      <c r="CG135" s="113"/>
      <c r="CH135" s="113"/>
      <c r="CI135" s="113"/>
      <c r="CJ135" s="113"/>
      <c r="CK135" s="113"/>
      <c r="CL135" s="113"/>
      <c r="CM135" s="113"/>
      <c r="CN135" s="113"/>
      <c r="CO135" s="113"/>
      <c r="CP135" s="113"/>
      <c r="CQ135" s="113"/>
      <c r="CR135" s="113"/>
      <c r="CS135" s="113"/>
      <c r="CT135" s="113"/>
      <c r="CU135" s="113"/>
      <c r="CV135" s="113"/>
      <c r="CW135" s="113"/>
      <c r="CX135" s="113"/>
      <c r="CY135" s="113"/>
      <c r="CZ135" s="113"/>
      <c r="DA135" s="113"/>
      <c r="DB135" s="113"/>
      <c r="DC135" s="113"/>
      <c r="DD135" s="113"/>
      <c r="DE135" s="113"/>
      <c r="DF135" s="113"/>
      <c r="DG135" s="113"/>
      <c r="DH135" s="113"/>
      <c r="DI135" s="113"/>
      <c r="DJ135" s="113"/>
      <c r="DK135" s="113"/>
      <c r="DL135" s="113"/>
      <c r="DM135" s="113"/>
      <c r="DN135" s="113"/>
      <c r="DO135" s="113"/>
      <c r="DP135" s="113"/>
      <c r="DQ135" s="113"/>
      <c r="DR135" s="113"/>
      <c r="DS135" s="113"/>
      <c r="DT135" s="113"/>
      <c r="DU135" s="113"/>
      <c r="DV135" s="113"/>
      <c r="DW135" s="113"/>
      <c r="DX135" s="113"/>
      <c r="DY135" s="113"/>
      <c r="DZ135" s="113"/>
      <c r="EA135" s="113"/>
      <c r="EB135" s="113"/>
      <c r="EC135" s="113"/>
      <c r="ED135" s="113"/>
      <c r="EE135" s="113"/>
      <c r="EF135" s="113"/>
      <c r="EG135" s="113"/>
      <c r="EH135" s="113"/>
      <c r="EI135" s="113"/>
    </row>
    <row r="136">
      <c r="B136" t="s" s="23">
        <v>390</v>
      </c>
      <c r="C136" t="s" s="118">
        <v>27</v>
      </c>
      <c r="D136" t="s" s="118">
        <v>427</v>
      </c>
      <c r="H136" s="114">
        <f>(H$6&gt;Rollover!$G$16)+(H$6&gt;Rollover!$M$16)+(H$6&gt;Rollover!$Z$16)+(H$6&gt;Rollover!$AM$16)</f>
        <v>0</v>
      </c>
      <c r="I136" s="114">
        <f>(I$6&gt;Rollover!$G$16)+(I$6&gt;Rollover!$M$16)+(I$6&gt;Rollover!$Z$16)+(I$6&gt;Rollover!$AM$16)</f>
        <v>0</v>
      </c>
      <c r="J136" s="114">
        <f>(J$6&gt;Rollover!$G$16)+(J$6&gt;Rollover!$M$16)+(J$6&gt;Rollover!$Z$16)+(J$6&gt;Rollover!$AM$16)</f>
        <v>0</v>
      </c>
      <c r="K136" s="114">
        <f>(K$6&gt;Rollover!$G$16)+(K$6&gt;Rollover!$M$16)+(K$6&gt;Rollover!$Z$16)+(K$6&gt;Rollover!$AM$16)</f>
        <v>0</v>
      </c>
      <c r="L136" s="114">
        <f>(L$6&gt;Rollover!$G$16)+(L$6&gt;Rollover!$M$16)+(L$6&gt;Rollover!$Z$16)+(L$6&gt;Rollover!$AM$16)</f>
        <v>0</v>
      </c>
      <c r="M136" s="114">
        <f>(M$6&gt;Rollover!$G$16)+(M$6&gt;Rollover!$M$16)+(M$6&gt;Rollover!$Z$16)+(M$6&gt;Rollover!$AM$16)</f>
        <v>1</v>
      </c>
      <c r="N136" s="114">
        <f>(N$6&gt;Rollover!$G$16)+(N$6&gt;Rollover!$M$16)+(N$6&gt;Rollover!$Z$16)+(N$6&gt;Rollover!$AM$16)</f>
        <v>1</v>
      </c>
      <c r="O136" s="114">
        <f>(O$6&gt;Rollover!$G$16)+(O$6&gt;Rollover!$M$16)+(O$6&gt;Rollover!$Z$16)+(O$6&gt;Rollover!$AM$16)</f>
        <v>1</v>
      </c>
      <c r="P136" s="114">
        <f>(P$6&gt;Rollover!$G$16)+(P$6&gt;Rollover!$M$16)+(P$6&gt;Rollover!$Z$16)+(P$6&gt;Rollover!$AM$16)</f>
        <v>1</v>
      </c>
      <c r="Q136" s="114">
        <f>(Q$6&gt;Rollover!$G$16)+(Q$6&gt;Rollover!$M$16)+(Q$6&gt;Rollover!$Z$16)+(Q$6&gt;Rollover!$AM$16)</f>
        <v>1</v>
      </c>
      <c r="R136" s="114">
        <f>(R$6&gt;Rollover!$G$16)+(R$6&gt;Rollover!$M$16)+(R$6&gt;Rollover!$Z$16)+(R$6&gt;Rollover!$AM$16)</f>
        <v>1</v>
      </c>
      <c r="S136" s="114">
        <f>(S$6&gt;Rollover!$G$16)+(S$6&gt;Rollover!$M$16)+(S$6&gt;Rollover!$Z$16)+(S$6&gt;Rollover!$AM$16)</f>
        <v>1</v>
      </c>
      <c r="T136" s="114">
        <f>(T$6&gt;Rollover!$G$16)+(T$6&gt;Rollover!$M$16)+(T$6&gt;Rollover!$Z$16)+(T$6&gt;Rollover!$AM$16)</f>
        <v>1</v>
      </c>
      <c r="U136" s="114">
        <f>(U$6&gt;Rollover!$G$16)+(U$6&gt;Rollover!$M$16)+(U$6&gt;Rollover!$Z$16)+(U$6&gt;Rollover!$AM$16)</f>
        <v>1</v>
      </c>
      <c r="V136" s="114">
        <f>(V$6&gt;Rollover!$G$16)+(V$6&gt;Rollover!$M$16)+(V$6&gt;Rollover!$Z$16)+(V$6&gt;Rollover!$AM$16)</f>
        <v>1</v>
      </c>
      <c r="W136" s="114">
        <f>(W$6&gt;Rollover!$G$16)+(W$6&gt;Rollover!$M$16)+(W$6&gt;Rollover!$Z$16)+(W$6&gt;Rollover!$AM$16)</f>
        <v>1</v>
      </c>
      <c r="X136" s="114">
        <f>(X$6&gt;Rollover!$G$16)+(X$6&gt;Rollover!$M$16)+(X$6&gt;Rollover!$Z$16)+(X$6&gt;Rollover!$AM$16)</f>
        <v>1</v>
      </c>
      <c r="Y136" s="114">
        <f>(Y$6&gt;Rollover!$G$16)+(Y$6&gt;Rollover!$M$16)+(Y$6&gt;Rollover!$Z$16)+(Y$6&gt;Rollover!$AM$16)</f>
        <v>1</v>
      </c>
      <c r="Z136" s="114">
        <f>(Z$6&gt;Rollover!$G$16)+(Z$6&gt;Rollover!$M$16)+(Z$6&gt;Rollover!$Z$16)+(Z$6&gt;Rollover!$AM$16)</f>
        <v>1</v>
      </c>
      <c r="AA136" s="114">
        <f>(AA$6&gt;Rollover!$G$16)+(AA$6&gt;Rollover!$M$16)+(AA$6&gt;Rollover!$Z$16)+(AA$6&gt;Rollover!$AM$16)</f>
        <v>1</v>
      </c>
      <c r="AB136" s="114">
        <f>(AB$6&gt;Rollover!$G$16)+(AB$6&gt;Rollover!$M$16)+(AB$6&gt;Rollover!$Z$16)+(AB$6&gt;Rollover!$AM$16)</f>
        <v>1</v>
      </c>
      <c r="AC136" s="114">
        <f>(AC$6&gt;Rollover!$G$16)+(AC$6&gt;Rollover!$M$16)+(AC$6&gt;Rollover!$Z$16)+(AC$6&gt;Rollover!$AM$16)</f>
        <v>1</v>
      </c>
      <c r="AD136" s="114">
        <f>(AD$6&gt;Rollover!$G$16)+(AD$6&gt;Rollover!$M$16)+(AD$6&gt;Rollover!$Z$16)+(AD$6&gt;Rollover!$AM$16)</f>
        <v>1</v>
      </c>
      <c r="AE136" s="114">
        <f>(AE$6&gt;Rollover!$G$16)+(AE$6&gt;Rollover!$M$16)+(AE$6&gt;Rollover!$Z$16)+(AE$6&gt;Rollover!$AM$16)</f>
        <v>1</v>
      </c>
      <c r="AF136" s="114">
        <f>(AF$6&gt;Rollover!$G$16)+(AF$6&gt;Rollover!$M$16)+(AF$6&gt;Rollover!$Z$16)+(AF$6&gt;Rollover!$AM$16)</f>
        <v>1</v>
      </c>
      <c r="AG136" s="114">
        <f>(AG$6&gt;Rollover!$G$16)+(AG$6&gt;Rollover!$M$16)+(AG$6&gt;Rollover!$Z$16)+(AG$6&gt;Rollover!$AM$16)</f>
        <v>1</v>
      </c>
      <c r="AH136" s="114">
        <f>(AH$6&gt;Rollover!$G$16)+(AH$6&gt;Rollover!$M$16)+(AH$6&gt;Rollover!$Z$16)+(AH$6&gt;Rollover!$AM$16)</f>
        <v>1</v>
      </c>
      <c r="AI136" s="114">
        <f>(AI$6&gt;Rollover!$G$16)+(AI$6&gt;Rollover!$M$16)+(AI$6&gt;Rollover!$Z$16)+(AI$6&gt;Rollover!$AM$16)</f>
        <v>1</v>
      </c>
      <c r="AJ136" s="114">
        <f>(AJ$6&gt;Rollover!$G$16)+(AJ$6&gt;Rollover!$M$16)+(AJ$6&gt;Rollover!$Z$16)+(AJ$6&gt;Rollover!$AM$16)</f>
        <v>1</v>
      </c>
      <c r="AK136" s="114">
        <f>(AK$6&gt;Rollover!$G$16)+(AK$6&gt;Rollover!$M$16)+(AK$6&gt;Rollover!$Z$16)+(AK$6&gt;Rollover!$AM$16)</f>
        <v>1</v>
      </c>
      <c r="AL136" s="114">
        <f>(AL$6&gt;Rollover!$G$16)+(AL$6&gt;Rollover!$M$16)+(AL$6&gt;Rollover!$Z$16)+(AL$6&gt;Rollover!$AM$16)</f>
        <v>1</v>
      </c>
      <c r="AM136" s="114">
        <f>(AM$6&gt;Rollover!$G$16)+(AM$6&gt;Rollover!$M$16)+(AM$6&gt;Rollover!$Z$16)+(AM$6&gt;Rollover!$AM$16)</f>
        <v>1</v>
      </c>
      <c r="AN136" s="114">
        <f>(AN$6&gt;Rollover!$G$16)+(AN$6&gt;Rollover!$M$16)+(AN$6&gt;Rollover!$Z$16)+(AN$6&gt;Rollover!$AM$16)</f>
        <v>1</v>
      </c>
      <c r="AO136" s="114">
        <f>(AO$6&gt;Rollover!$G$16)+(AO$6&gt;Rollover!$M$16)+(AO$6&gt;Rollover!$Z$16)+(AO$6&gt;Rollover!$AM$16)</f>
        <v>1</v>
      </c>
      <c r="AP136" s="114">
        <f>(AP$6&gt;Rollover!$G$16)+(AP$6&gt;Rollover!$M$16)+(AP$6&gt;Rollover!$Z$16)+(AP$6&gt;Rollover!$AM$16)</f>
        <v>1</v>
      </c>
      <c r="AQ136" s="114">
        <f>(AQ$6&gt;Rollover!$G$16)+(AQ$6&gt;Rollover!$M$16)+(AQ$6&gt;Rollover!$Z$16)+(AQ$6&gt;Rollover!$AM$16)</f>
        <v>1</v>
      </c>
      <c r="AR136" s="114">
        <f>(AR$6&gt;Rollover!$G$16)+(AR$6&gt;Rollover!$M$16)+(AR$6&gt;Rollover!$Z$16)+(AR$6&gt;Rollover!$AM$16)</f>
        <v>1</v>
      </c>
      <c r="AS136" s="114">
        <f>(AS$6&gt;Rollover!$G$16)+(AS$6&gt;Rollover!$M$16)+(AS$6&gt;Rollover!$Z$16)+(AS$6&gt;Rollover!$AM$16)</f>
        <v>1</v>
      </c>
      <c r="AT136" s="114">
        <f>(AT$6&gt;Rollover!$G$16)+(AT$6&gt;Rollover!$M$16)+(AT$6&gt;Rollover!$Z$16)+(AT$6&gt;Rollover!$AM$16)</f>
        <v>1</v>
      </c>
      <c r="AU136" s="114">
        <f>(AU$6&gt;Rollover!$G$16)+(AU$6&gt;Rollover!$M$16)+(AU$6&gt;Rollover!$Z$16)+(AU$6&gt;Rollover!$AM$16)</f>
        <v>1</v>
      </c>
      <c r="AV136" s="114">
        <f>(AV$6&gt;Rollover!$G$16)+(AV$6&gt;Rollover!$M$16)+(AV$6&gt;Rollover!$Z$16)+(AV$6&gt;Rollover!$AM$16)</f>
        <v>1</v>
      </c>
      <c r="AW136" s="114">
        <f>(AW$6&gt;Rollover!$G$16)+(AW$6&gt;Rollover!$M$16)+(AW$6&gt;Rollover!$Z$16)+(AW$6&gt;Rollover!$AM$16)</f>
        <v>1</v>
      </c>
      <c r="AX136" s="114">
        <f>(AX$6&gt;Rollover!$G$16)+(AX$6&gt;Rollover!$M$16)+(AX$6&gt;Rollover!$Z$16)+(AX$6&gt;Rollover!$AM$16)</f>
        <v>1</v>
      </c>
      <c r="AY136" s="114">
        <f>(AY$6&gt;Rollover!$G$16)+(AY$6&gt;Rollover!$M$16)+(AY$6&gt;Rollover!$Z$16)+(AY$6&gt;Rollover!$AM$16)</f>
        <v>1</v>
      </c>
      <c r="AZ136" s="114">
        <f>(AZ$6&gt;Rollover!$G$16)+(AZ$6&gt;Rollover!$M$16)+(AZ$6&gt;Rollover!$Z$16)+(AZ$6&gt;Rollover!$AM$16)</f>
        <v>1</v>
      </c>
      <c r="BA136" s="114">
        <f>(BA$6&gt;Rollover!$G$16)+(BA$6&gt;Rollover!$M$16)+(BA$6&gt;Rollover!$Z$16)+(BA$6&gt;Rollover!$AM$16)</f>
        <v>1</v>
      </c>
      <c r="BB136" s="114">
        <f>(BB$6&gt;Rollover!$G$16)+(BB$6&gt;Rollover!$M$16)+(BB$6&gt;Rollover!$Z$16)+(BB$6&gt;Rollover!$AM$16)</f>
        <v>1</v>
      </c>
      <c r="BC136" s="114">
        <f>(BC$6&gt;Rollover!$G$16)+(BC$6&gt;Rollover!$M$16)+(BC$6&gt;Rollover!$Z$16)+(BC$6&gt;Rollover!$AM$16)</f>
        <v>1</v>
      </c>
      <c r="BD136" s="114">
        <f>(BD$6&gt;Rollover!$G$16)+(BD$6&gt;Rollover!$M$16)+(BD$6&gt;Rollover!$Z$16)+(BD$6&gt;Rollover!$AM$16)</f>
        <v>1</v>
      </c>
      <c r="BE136" s="114">
        <f>(BE$6&gt;Rollover!$G$16)+(BE$6&gt;Rollover!$M$16)+(BE$6&gt;Rollover!$Z$16)+(BE$6&gt;Rollover!$AM$16)</f>
        <v>1</v>
      </c>
      <c r="BF136" s="114">
        <f>(BF$6&gt;Rollover!$G$16)+(BF$6&gt;Rollover!$M$16)+(BF$6&gt;Rollover!$Z$16)+(BF$6&gt;Rollover!$AM$16)</f>
        <v>1</v>
      </c>
      <c r="BG136" s="114">
        <f>(BG$6&gt;Rollover!$G$16)+(BG$6&gt;Rollover!$M$16)+(BG$6&gt;Rollover!$Z$16)+(BG$6&gt;Rollover!$AM$16)</f>
        <v>1</v>
      </c>
      <c r="BH136" s="114">
        <f>(BH$6&gt;Rollover!$G$16)+(BH$6&gt;Rollover!$M$16)+(BH$6&gt;Rollover!$Z$16)+(BH$6&gt;Rollover!$AM$16)</f>
        <v>1</v>
      </c>
      <c r="BI136" s="114">
        <f>(BI$6&gt;Rollover!$G$16)+(BI$6&gt;Rollover!$M$16)+(BI$6&gt;Rollover!$Z$16)+(BI$6&gt;Rollover!$AM$16)</f>
        <v>1</v>
      </c>
      <c r="BJ136" s="114">
        <f>(BJ$6&gt;Rollover!$G$16)+(BJ$6&gt;Rollover!$M$16)+(BJ$6&gt;Rollover!$Z$16)+(BJ$6&gt;Rollover!$AM$16)</f>
        <v>1</v>
      </c>
      <c r="BK136" s="114">
        <f>(BK$6&gt;Rollover!$G$16)+(BK$6&gt;Rollover!$M$16)+(BK$6&gt;Rollover!$Z$16)+(BK$6&gt;Rollover!$AM$16)</f>
        <v>1</v>
      </c>
      <c r="BL136" s="114">
        <f>(BL$6&gt;Rollover!$G$16)+(BL$6&gt;Rollover!$M$16)+(BL$6&gt;Rollover!$Z$16)+(BL$6&gt;Rollover!$AM$16)</f>
        <v>1</v>
      </c>
      <c r="BM136" s="114">
        <f>(BM$6&gt;Rollover!$G$16)+(BM$6&gt;Rollover!$M$16)+(BM$6&gt;Rollover!$Z$16)+(BM$6&gt;Rollover!$AM$16)</f>
        <v>1</v>
      </c>
      <c r="BN136" s="114">
        <f>(BN$6&gt;Rollover!$G$16)+(BN$6&gt;Rollover!$M$16)+(BN$6&gt;Rollover!$Z$16)+(BN$6&gt;Rollover!$AM$16)</f>
        <v>1</v>
      </c>
      <c r="BO136" s="114">
        <f>(BO$6&gt;Rollover!$G$16)+(BO$6&gt;Rollover!$M$16)+(BO$6&gt;Rollover!$Z$16)+(BO$6&gt;Rollover!$AM$16)</f>
        <v>1</v>
      </c>
      <c r="BP136" s="114">
        <f>(BP$6&gt;Rollover!$G$16)+(BP$6&gt;Rollover!$M$16)+(BP$6&gt;Rollover!$Z$16)+(BP$6&gt;Rollover!$AM$16)</f>
        <v>1</v>
      </c>
      <c r="BQ136" s="114">
        <f>(BQ$6&gt;Rollover!$G$16)+(BQ$6&gt;Rollover!$M$16)+(BQ$6&gt;Rollover!$Z$16)+(BQ$6&gt;Rollover!$AM$16)</f>
        <v>1</v>
      </c>
      <c r="BR136" s="114">
        <f>(BR$6&gt;Rollover!$G$16)+(BR$6&gt;Rollover!$M$16)+(BR$6&gt;Rollover!$Z$16)+(BR$6&gt;Rollover!$AM$16)</f>
        <v>1</v>
      </c>
      <c r="BS136" s="114">
        <f>(BS$6&gt;Rollover!$G$16)+(BS$6&gt;Rollover!$M$16)+(BS$6&gt;Rollover!$Z$16)+(BS$6&gt;Rollover!$AM$16)</f>
        <v>1</v>
      </c>
      <c r="BT136" s="114">
        <f>(BT$6&gt;Rollover!$G$16)+(BT$6&gt;Rollover!$M$16)+(BT$6&gt;Rollover!$Z$16)+(BT$6&gt;Rollover!$AM$16)</f>
        <v>1</v>
      </c>
      <c r="BU136" s="114">
        <f>(BU$6&gt;Rollover!$G$16)+(BU$6&gt;Rollover!$M$16)+(BU$6&gt;Rollover!$Z$16)+(BU$6&gt;Rollover!$AM$16)</f>
        <v>1</v>
      </c>
      <c r="BV136" s="114">
        <f>(BV$6&gt;Rollover!$G$16)+(BV$6&gt;Rollover!$M$16)+(BV$6&gt;Rollover!$Z$16)+(BV$6&gt;Rollover!$AM$16)</f>
        <v>1</v>
      </c>
      <c r="BW136" s="114">
        <f>(BW$6&gt;Rollover!$G$16)+(BW$6&gt;Rollover!$M$16)+(BW$6&gt;Rollover!$Z$16)+(BW$6&gt;Rollover!$AM$16)</f>
        <v>2</v>
      </c>
      <c r="BX136" s="114">
        <f>(BX$6&gt;Rollover!$G$16)+(BX$6&gt;Rollover!$M$16)+(BX$6&gt;Rollover!$Z$16)+(BX$6&gt;Rollover!$AM$16)</f>
        <v>2</v>
      </c>
      <c r="BY136" s="114">
        <f>(BY$6&gt;Rollover!$G$16)+(BY$6&gt;Rollover!$M$16)+(BY$6&gt;Rollover!$Z$16)+(BY$6&gt;Rollover!$AM$16)</f>
        <v>2</v>
      </c>
      <c r="BZ136" s="114">
        <f>(BZ$6&gt;Rollover!$G$16)+(BZ$6&gt;Rollover!$M$16)+(BZ$6&gt;Rollover!$Z$16)+(BZ$6&gt;Rollover!$AM$16)</f>
        <v>2</v>
      </c>
      <c r="CA136" s="114">
        <f>(CA$6&gt;Rollover!$G$16)+(CA$6&gt;Rollover!$M$16)+(CA$6&gt;Rollover!$Z$16)+(CA$6&gt;Rollover!$AM$16)</f>
        <v>2</v>
      </c>
      <c r="CB136" s="114">
        <f>(CB$6&gt;Rollover!$G$16)+(CB$6&gt;Rollover!$M$16)+(CB$6&gt;Rollover!$Z$16)+(CB$6&gt;Rollover!$AM$16)</f>
        <v>2</v>
      </c>
      <c r="CC136" s="114">
        <f>(CC$6&gt;Rollover!$G$16)+(CC$6&gt;Rollover!$M$16)+(CC$6&gt;Rollover!$Z$16)+(CC$6&gt;Rollover!$AM$16)</f>
        <v>2</v>
      </c>
      <c r="CD136" s="114">
        <f>(CD$6&gt;Rollover!$G$16)+(CD$6&gt;Rollover!$M$16)+(CD$6&gt;Rollover!$Z$16)+(CD$6&gt;Rollover!$AM$16)</f>
        <v>2</v>
      </c>
      <c r="CE136" s="114">
        <f>(CE$6&gt;Rollover!$G$16)+(CE$6&gt;Rollover!$M$16)+(CE$6&gt;Rollover!$Z$16)+(CE$6&gt;Rollover!$AM$16)</f>
        <v>2</v>
      </c>
      <c r="CF136" s="114">
        <f>(CF$6&gt;Rollover!$G$16)+(CF$6&gt;Rollover!$M$16)+(CF$6&gt;Rollover!$Z$16)+(CF$6&gt;Rollover!$AM$16)</f>
        <v>2</v>
      </c>
      <c r="CG136" s="114">
        <f>(CG$6&gt;Rollover!$G$16)+(CG$6&gt;Rollover!$M$16)+(CG$6&gt;Rollover!$Z$16)+(CG$6&gt;Rollover!$AM$16)</f>
        <v>2</v>
      </c>
      <c r="CH136" s="114">
        <f>(CH$6&gt;Rollover!$G$16)+(CH$6&gt;Rollover!$M$16)+(CH$6&gt;Rollover!$Z$16)+(CH$6&gt;Rollover!$AM$16)</f>
        <v>2</v>
      </c>
      <c r="CI136" s="114">
        <f>(CI$6&gt;Rollover!$G$16)+(CI$6&gt;Rollover!$M$16)+(CI$6&gt;Rollover!$Z$16)+(CI$6&gt;Rollover!$AM$16)</f>
        <v>2</v>
      </c>
      <c r="CJ136" s="114">
        <f>(CJ$6&gt;Rollover!$G$16)+(CJ$6&gt;Rollover!$M$16)+(CJ$6&gt;Rollover!$Z$16)+(CJ$6&gt;Rollover!$AM$16)</f>
        <v>2</v>
      </c>
      <c r="CK136" s="114">
        <f>(CK$6&gt;Rollover!$G$16)+(CK$6&gt;Rollover!$M$16)+(CK$6&gt;Rollover!$Z$16)+(CK$6&gt;Rollover!$AM$16)</f>
        <v>2</v>
      </c>
      <c r="CL136" s="114">
        <f>(CL$6&gt;Rollover!$G$16)+(CL$6&gt;Rollover!$M$16)+(CL$6&gt;Rollover!$Z$16)+(CL$6&gt;Rollover!$AM$16)</f>
        <v>2</v>
      </c>
      <c r="CM136" s="114">
        <f>(CM$6&gt;Rollover!$G$16)+(CM$6&gt;Rollover!$M$16)+(CM$6&gt;Rollover!$Z$16)+(CM$6&gt;Rollover!$AM$16)</f>
        <v>2</v>
      </c>
      <c r="CN136" s="114">
        <f>(CN$6&gt;Rollover!$G$16)+(CN$6&gt;Rollover!$M$16)+(CN$6&gt;Rollover!$Z$16)+(CN$6&gt;Rollover!$AM$16)</f>
        <v>2</v>
      </c>
      <c r="CO136" s="114">
        <f>(CO$6&gt;Rollover!$G$16)+(CO$6&gt;Rollover!$M$16)+(CO$6&gt;Rollover!$Z$16)+(CO$6&gt;Rollover!$AM$16)</f>
        <v>2</v>
      </c>
      <c r="CP136" s="114">
        <f>(CP$6&gt;Rollover!$G$16)+(CP$6&gt;Rollover!$M$16)+(CP$6&gt;Rollover!$Z$16)+(CP$6&gt;Rollover!$AM$16)</f>
        <v>2</v>
      </c>
      <c r="CQ136" s="114">
        <f>(CQ$6&gt;Rollover!$G$16)+(CQ$6&gt;Rollover!$M$16)+(CQ$6&gt;Rollover!$Z$16)+(CQ$6&gt;Rollover!$AM$16)</f>
        <v>2</v>
      </c>
      <c r="CR136" s="114">
        <f>(CR$6&gt;Rollover!$G$16)+(CR$6&gt;Rollover!$M$16)+(CR$6&gt;Rollover!$Z$16)+(CR$6&gt;Rollover!$AM$16)</f>
        <v>2</v>
      </c>
      <c r="CS136" s="114">
        <f>(CS$6&gt;Rollover!$G$16)+(CS$6&gt;Rollover!$M$16)+(CS$6&gt;Rollover!$Z$16)+(CS$6&gt;Rollover!$AM$16)</f>
        <v>2</v>
      </c>
      <c r="CT136" s="114">
        <f>(CT$6&gt;Rollover!$G$16)+(CT$6&gt;Rollover!$M$16)+(CT$6&gt;Rollover!$Z$16)+(CT$6&gt;Rollover!$AM$16)</f>
        <v>2</v>
      </c>
      <c r="CU136" s="114">
        <f>(CU$6&gt;Rollover!$G$16)+(CU$6&gt;Rollover!$M$16)+(CU$6&gt;Rollover!$Z$16)+(CU$6&gt;Rollover!$AM$16)</f>
        <v>2</v>
      </c>
      <c r="CV136" s="114">
        <f>(CV$6&gt;Rollover!$G$16)+(CV$6&gt;Rollover!$M$16)+(CV$6&gt;Rollover!$Z$16)+(CV$6&gt;Rollover!$AM$16)</f>
        <v>2</v>
      </c>
      <c r="CW136" s="114">
        <f>(CW$6&gt;Rollover!$G$16)+(CW$6&gt;Rollover!$M$16)+(CW$6&gt;Rollover!$Z$16)+(CW$6&gt;Rollover!$AM$16)</f>
        <v>2</v>
      </c>
      <c r="CX136" s="114">
        <f>(CX$6&gt;Rollover!$G$16)+(CX$6&gt;Rollover!$M$16)+(CX$6&gt;Rollover!$Z$16)+(CX$6&gt;Rollover!$AM$16)</f>
        <v>2</v>
      </c>
      <c r="CY136" s="114">
        <f>(CY$6&gt;Rollover!$G$16)+(CY$6&gt;Rollover!$M$16)+(CY$6&gt;Rollover!$Z$16)+(CY$6&gt;Rollover!$AM$16)</f>
        <v>2</v>
      </c>
      <c r="CZ136" s="114">
        <f>(CZ$6&gt;Rollover!$G$16)+(CZ$6&gt;Rollover!$M$16)+(CZ$6&gt;Rollover!$Z$16)+(CZ$6&gt;Rollover!$AM$16)</f>
        <v>2</v>
      </c>
      <c r="DA136" s="114">
        <f>(DA$6&gt;Rollover!$G$16)+(DA$6&gt;Rollover!$M$16)+(DA$6&gt;Rollover!$Z$16)+(DA$6&gt;Rollover!$AM$16)</f>
        <v>2</v>
      </c>
      <c r="DB136" s="114">
        <f>(DB$6&gt;Rollover!$G$16)+(DB$6&gt;Rollover!$M$16)+(DB$6&gt;Rollover!$Z$16)+(DB$6&gt;Rollover!$AM$16)</f>
        <v>2</v>
      </c>
      <c r="DC136" s="114">
        <f>(DC$6&gt;Rollover!$G$16)+(DC$6&gt;Rollover!$M$16)+(DC$6&gt;Rollover!$Z$16)+(DC$6&gt;Rollover!$AM$16)</f>
        <v>2</v>
      </c>
      <c r="DD136" s="114">
        <f>(DD$6&gt;Rollover!$G$16)+(DD$6&gt;Rollover!$M$16)+(DD$6&gt;Rollover!$Z$16)+(DD$6&gt;Rollover!$AM$16)</f>
        <v>2</v>
      </c>
      <c r="DE136" s="114">
        <f>(DE$6&gt;Rollover!$G$16)+(DE$6&gt;Rollover!$M$16)+(DE$6&gt;Rollover!$Z$16)+(DE$6&gt;Rollover!$AM$16)</f>
        <v>2</v>
      </c>
      <c r="DF136" s="114">
        <f>(DF$6&gt;Rollover!$G$16)+(DF$6&gt;Rollover!$M$16)+(DF$6&gt;Rollover!$Z$16)+(DF$6&gt;Rollover!$AM$16)</f>
        <v>2</v>
      </c>
      <c r="DG136" s="114">
        <f>(DG$6&gt;Rollover!$G$16)+(DG$6&gt;Rollover!$M$16)+(DG$6&gt;Rollover!$Z$16)+(DG$6&gt;Rollover!$AM$16)</f>
        <v>2</v>
      </c>
      <c r="DH136" s="114">
        <f>(DH$6&gt;Rollover!$G$16)+(DH$6&gt;Rollover!$M$16)+(DH$6&gt;Rollover!$Z$16)+(DH$6&gt;Rollover!$AM$16)</f>
        <v>2</v>
      </c>
      <c r="DI136" s="114">
        <f>(DI$6&gt;Rollover!$G$16)+(DI$6&gt;Rollover!$M$16)+(DI$6&gt;Rollover!$Z$16)+(DI$6&gt;Rollover!$AM$16)</f>
        <v>2</v>
      </c>
      <c r="DJ136" s="114">
        <f>(DJ$6&gt;Rollover!$G$16)+(DJ$6&gt;Rollover!$M$16)+(DJ$6&gt;Rollover!$Z$16)+(DJ$6&gt;Rollover!$AM$16)</f>
        <v>2</v>
      </c>
      <c r="DK136" s="114">
        <f>(DK$6&gt;Rollover!$G$16)+(DK$6&gt;Rollover!$M$16)+(DK$6&gt;Rollover!$Z$16)+(DK$6&gt;Rollover!$AM$16)</f>
        <v>2</v>
      </c>
      <c r="DL136" s="114">
        <f>(DL$6&gt;Rollover!$G$16)+(DL$6&gt;Rollover!$M$16)+(DL$6&gt;Rollover!$Z$16)+(DL$6&gt;Rollover!$AM$16)</f>
        <v>2</v>
      </c>
      <c r="DM136" s="114">
        <f>(DM$6&gt;Rollover!$G$16)+(DM$6&gt;Rollover!$M$16)+(DM$6&gt;Rollover!$Z$16)+(DM$6&gt;Rollover!$AM$16)</f>
        <v>2</v>
      </c>
      <c r="DN136" s="114">
        <f>(DN$6&gt;Rollover!$G$16)+(DN$6&gt;Rollover!$M$16)+(DN$6&gt;Rollover!$Z$16)+(DN$6&gt;Rollover!$AM$16)</f>
        <v>2</v>
      </c>
      <c r="DO136" s="114">
        <f>(DO$6&gt;Rollover!$G$16)+(DO$6&gt;Rollover!$M$16)+(DO$6&gt;Rollover!$Z$16)+(DO$6&gt;Rollover!$AM$16)</f>
        <v>2</v>
      </c>
      <c r="DP136" s="114">
        <f>(DP$6&gt;Rollover!$G$16)+(DP$6&gt;Rollover!$M$16)+(DP$6&gt;Rollover!$Z$16)+(DP$6&gt;Rollover!$AM$16)</f>
        <v>2</v>
      </c>
      <c r="DQ136" s="114">
        <f>(DQ$6&gt;Rollover!$G$16)+(DQ$6&gt;Rollover!$M$16)+(DQ$6&gt;Rollover!$Z$16)+(DQ$6&gt;Rollover!$AM$16)</f>
        <v>2</v>
      </c>
      <c r="DR136" s="114">
        <f>(DR$6&gt;Rollover!$G$16)+(DR$6&gt;Rollover!$M$16)+(DR$6&gt;Rollover!$Z$16)+(DR$6&gt;Rollover!$AM$16)</f>
        <v>2</v>
      </c>
      <c r="DS136" s="114">
        <f>(DS$6&gt;Rollover!$G$16)+(DS$6&gt;Rollover!$M$16)+(DS$6&gt;Rollover!$Z$16)+(DS$6&gt;Rollover!$AM$16)</f>
        <v>2</v>
      </c>
      <c r="DT136" s="114">
        <f>(DT$6&gt;Rollover!$G$16)+(DT$6&gt;Rollover!$M$16)+(DT$6&gt;Rollover!$Z$16)+(DT$6&gt;Rollover!$AM$16)</f>
        <v>2</v>
      </c>
      <c r="DU136" s="114">
        <f>(DU$6&gt;Rollover!$G$16)+(DU$6&gt;Rollover!$M$16)+(DU$6&gt;Rollover!$Z$16)+(DU$6&gt;Rollover!$AM$16)</f>
        <v>2</v>
      </c>
      <c r="DV136" s="114">
        <f>(DV$6&gt;Rollover!$G$16)+(DV$6&gt;Rollover!$M$16)+(DV$6&gt;Rollover!$Z$16)+(DV$6&gt;Rollover!$AM$16)</f>
        <v>2</v>
      </c>
      <c r="DW136" s="114">
        <f>(DW$6&gt;Rollover!$G$16)+(DW$6&gt;Rollover!$M$16)+(DW$6&gt;Rollover!$Z$16)+(DW$6&gt;Rollover!$AM$16)</f>
        <v>2</v>
      </c>
      <c r="DX136" s="114">
        <f>(DX$6&gt;Rollover!$G$16)+(DX$6&gt;Rollover!$M$16)+(DX$6&gt;Rollover!$Z$16)+(DX$6&gt;Rollover!$AM$16)</f>
        <v>2</v>
      </c>
      <c r="DY136" s="114">
        <f>(DY$6&gt;Rollover!$G$16)+(DY$6&gt;Rollover!$M$16)+(DY$6&gt;Rollover!$Z$16)+(DY$6&gt;Rollover!$AM$16)</f>
        <v>2</v>
      </c>
      <c r="DZ136" s="114">
        <f>(DZ$6&gt;Rollover!$G$16)+(DZ$6&gt;Rollover!$M$16)+(DZ$6&gt;Rollover!$Z$16)+(DZ$6&gt;Rollover!$AM$16)</f>
        <v>2</v>
      </c>
      <c r="EA136" s="114">
        <f>(EA$6&gt;Rollover!$G$16)+(EA$6&gt;Rollover!$M$16)+(EA$6&gt;Rollover!$Z$16)+(EA$6&gt;Rollover!$AM$16)</f>
        <v>2</v>
      </c>
      <c r="EB136" s="114">
        <f>(EB$6&gt;Rollover!$G$16)+(EB$6&gt;Rollover!$M$16)+(EB$6&gt;Rollover!$Z$16)+(EB$6&gt;Rollover!$AM$16)</f>
        <v>2</v>
      </c>
      <c r="EC136" s="114">
        <f>(EC$6&gt;Rollover!$G$16)+(EC$6&gt;Rollover!$M$16)+(EC$6&gt;Rollover!$Z$16)+(EC$6&gt;Rollover!$AM$16)</f>
        <v>2</v>
      </c>
      <c r="ED136" s="114">
        <f>(ED$6&gt;Rollover!$G$16)+(ED$6&gt;Rollover!$M$16)+(ED$6&gt;Rollover!$Z$16)+(ED$6&gt;Rollover!$AM$16)</f>
        <v>2</v>
      </c>
      <c r="EE136" s="114">
        <f>(EE$6&gt;Rollover!$G$16)+(EE$6&gt;Rollover!$M$16)+(EE$6&gt;Rollover!$Z$16)+(EE$6&gt;Rollover!$AM$16)</f>
        <v>2</v>
      </c>
      <c r="EF136" s="114">
        <f>(EF$6&gt;Rollover!$G$16)+(EF$6&gt;Rollover!$M$16)+(EF$6&gt;Rollover!$Z$16)+(EF$6&gt;Rollover!$AM$16)</f>
        <v>2</v>
      </c>
      <c r="EG136" s="114">
        <f>(EG$6&gt;Rollover!$G$16)+(EG$6&gt;Rollover!$M$16)+(EG$6&gt;Rollover!$Z$16)+(EG$6&gt;Rollover!$AM$16)</f>
        <v>3</v>
      </c>
      <c r="EH136" s="114">
        <f>(EH$6&gt;Rollover!$G$16)+(EH$6&gt;Rollover!$M$16)+(EH$6&gt;Rollover!$Z$16)+(EH$6&gt;Rollover!$AM$16)</f>
        <v>3</v>
      </c>
      <c r="EI136" s="114">
        <f>(EI$6&gt;Rollover!$G$16)+(EI$6&gt;Rollover!$M$16)+(EI$6&gt;Rollover!$Z$16)+(EI$6&gt;Rollover!$AM$16)</f>
        <v>3</v>
      </c>
    </row>
    <row r="137">
      <c r="B137" t="s" s="23">
        <v>391</v>
      </c>
      <c r="C137" t="s" s="118">
        <v>27</v>
      </c>
      <c r="D137" t="s" s="118">
        <v>428</v>
      </c>
      <c r="H137" s="114">
        <f>IF(OR(H136=0,H136=4),0,(YEAR(H$6)-YEAR(CHOOSE(H136,Rollover!$K$16,Rollover!$X$16,Rollover!$AK$16)))*12+MONTH(H$6)-MONTH(CHOOSE(H136,Rollover!$K$16,Rollover!$X$16,Rollover!$AK$16)))</f>
        <v>0</v>
      </c>
      <c r="I137" s="114">
        <f>IF(OR(I136=0,I136=4),0,(YEAR(I$6)-YEAR(CHOOSE(I136,Rollover!$K$16,Rollover!$X$16,Rollover!$AK$16)))*12+MONTH(I$6)-MONTH(CHOOSE(I136,Rollover!$K$16,Rollover!$X$16,Rollover!$AK$16)))</f>
        <v>0</v>
      </c>
      <c r="J137" s="114">
        <f>IF(OR(J136=0,J136=4),0,(YEAR(J$6)-YEAR(CHOOSE(J136,Rollover!$K$16,Rollover!$X$16,Rollover!$AK$16)))*12+MONTH(J$6)-MONTH(CHOOSE(J136,Rollover!$K$16,Rollover!$X$16,Rollover!$AK$16)))</f>
        <v>0</v>
      </c>
      <c r="K137" s="114">
        <f>IF(OR(K136=0,K136=4),0,(YEAR(K$6)-YEAR(CHOOSE(K136,Rollover!$K$16,Rollover!$X$16,Rollover!$AK$16)))*12+MONTH(K$6)-MONTH(CHOOSE(K136,Rollover!$K$16,Rollover!$X$16,Rollover!$AK$16)))</f>
        <v>0</v>
      </c>
      <c r="L137" s="114">
        <f>IF(OR(L136=0,L136=4),0,(YEAR(L$6)-YEAR(CHOOSE(L136,Rollover!$K$16,Rollover!$X$16,Rollover!$AK$16)))*12+MONTH(L$6)-MONTH(CHOOSE(L136,Rollover!$K$16,Rollover!$X$16,Rollover!$AK$16)))</f>
        <v>0</v>
      </c>
      <c r="M137" s="114">
        <f>IF(OR(M136=0,M136=4),0,(YEAR(M$6)-YEAR(CHOOSE(M136,Rollover!$K$16,Rollover!$X$16,Rollover!$AK$16)))*12+MONTH(M$6)-MONTH(CHOOSE(M136,Rollover!$K$16,Rollover!$X$16,Rollover!$AK$16)))</f>
        <v>-2</v>
      </c>
      <c r="N137" s="114">
        <f>IF(OR(N136=0,N136=4),0,(YEAR(N$6)-YEAR(CHOOSE(N136,Rollover!$K$16,Rollover!$X$16,Rollover!$AK$16)))*12+MONTH(N$6)-MONTH(CHOOSE(N136,Rollover!$K$16,Rollover!$X$16,Rollover!$AK$16)))</f>
        <v>-1</v>
      </c>
      <c r="O137" s="114">
        <f>IF(OR(O136=0,O136=4),0,(YEAR(O$6)-YEAR(CHOOSE(O136,Rollover!$K$16,Rollover!$X$16,Rollover!$AK$16)))*12+MONTH(O$6)-MONTH(CHOOSE(O136,Rollover!$K$16,Rollover!$X$16,Rollover!$AK$16)))</f>
        <v>0</v>
      </c>
      <c r="P137" s="114">
        <f>IF(OR(P136=0,P136=4),0,(YEAR(P$6)-YEAR(CHOOSE(P136,Rollover!$K$16,Rollover!$X$16,Rollover!$AK$16)))*12+MONTH(P$6)-MONTH(CHOOSE(P136,Rollover!$K$16,Rollover!$X$16,Rollover!$AK$16)))</f>
        <v>1</v>
      </c>
      <c r="Q137" s="114">
        <f>IF(OR(Q136=0,Q136=4),0,(YEAR(Q$6)-YEAR(CHOOSE(Q136,Rollover!$K$16,Rollover!$X$16,Rollover!$AK$16)))*12+MONTH(Q$6)-MONTH(CHOOSE(Q136,Rollover!$K$16,Rollover!$X$16,Rollover!$AK$16)))</f>
        <v>2</v>
      </c>
      <c r="R137" s="114">
        <f>IF(OR(R136=0,R136=4),0,(YEAR(R$6)-YEAR(CHOOSE(R136,Rollover!$K$16,Rollover!$X$16,Rollover!$AK$16)))*12+MONTH(R$6)-MONTH(CHOOSE(R136,Rollover!$K$16,Rollover!$X$16,Rollover!$AK$16)))</f>
        <v>3</v>
      </c>
      <c r="S137" s="114">
        <f>IF(OR(S136=0,S136=4),0,(YEAR(S$6)-YEAR(CHOOSE(S136,Rollover!$K$16,Rollover!$X$16,Rollover!$AK$16)))*12+MONTH(S$6)-MONTH(CHOOSE(S136,Rollover!$K$16,Rollover!$X$16,Rollover!$AK$16)))</f>
        <v>4</v>
      </c>
      <c r="T137" s="114">
        <f>IF(OR(T136=0,T136=4),0,(YEAR(T$6)-YEAR(CHOOSE(T136,Rollover!$K$16,Rollover!$X$16,Rollover!$AK$16)))*12+MONTH(T$6)-MONTH(CHOOSE(T136,Rollover!$K$16,Rollover!$X$16,Rollover!$AK$16)))</f>
        <v>5</v>
      </c>
      <c r="U137" s="114">
        <f>IF(OR(U136=0,U136=4),0,(YEAR(U$6)-YEAR(CHOOSE(U136,Rollover!$K$16,Rollover!$X$16,Rollover!$AK$16)))*12+MONTH(U$6)-MONTH(CHOOSE(U136,Rollover!$K$16,Rollover!$X$16,Rollover!$AK$16)))</f>
        <v>6</v>
      </c>
      <c r="V137" s="114">
        <f>IF(OR(V136=0,V136=4),0,(YEAR(V$6)-YEAR(CHOOSE(V136,Rollover!$K$16,Rollover!$X$16,Rollover!$AK$16)))*12+MONTH(V$6)-MONTH(CHOOSE(V136,Rollover!$K$16,Rollover!$X$16,Rollover!$AK$16)))</f>
        <v>7</v>
      </c>
      <c r="W137" s="114">
        <f>IF(OR(W136=0,W136=4),0,(YEAR(W$6)-YEAR(CHOOSE(W136,Rollover!$K$16,Rollover!$X$16,Rollover!$AK$16)))*12+MONTH(W$6)-MONTH(CHOOSE(W136,Rollover!$K$16,Rollover!$X$16,Rollover!$AK$16)))</f>
        <v>8</v>
      </c>
      <c r="X137" s="114">
        <f>IF(OR(X136=0,X136=4),0,(YEAR(X$6)-YEAR(CHOOSE(X136,Rollover!$K$16,Rollover!$X$16,Rollover!$AK$16)))*12+MONTH(X$6)-MONTH(CHOOSE(X136,Rollover!$K$16,Rollover!$X$16,Rollover!$AK$16)))</f>
        <v>9</v>
      </c>
      <c r="Y137" s="114">
        <f>IF(OR(Y136=0,Y136=4),0,(YEAR(Y$6)-YEAR(CHOOSE(Y136,Rollover!$K$16,Rollover!$X$16,Rollover!$AK$16)))*12+MONTH(Y$6)-MONTH(CHOOSE(Y136,Rollover!$K$16,Rollover!$X$16,Rollover!$AK$16)))</f>
        <v>10</v>
      </c>
      <c r="Z137" s="114">
        <f>IF(OR(Z136=0,Z136=4),0,(YEAR(Z$6)-YEAR(CHOOSE(Z136,Rollover!$K$16,Rollover!$X$16,Rollover!$AK$16)))*12+MONTH(Z$6)-MONTH(CHOOSE(Z136,Rollover!$K$16,Rollover!$X$16,Rollover!$AK$16)))</f>
        <v>11</v>
      </c>
      <c r="AA137" s="114">
        <f>IF(OR(AA136=0,AA136=4),0,(YEAR(AA$6)-YEAR(CHOOSE(AA136,Rollover!$K$16,Rollover!$X$16,Rollover!$AK$16)))*12+MONTH(AA$6)-MONTH(CHOOSE(AA136,Rollover!$K$16,Rollover!$X$16,Rollover!$AK$16)))</f>
        <v>12</v>
      </c>
      <c r="AB137" s="114">
        <f>IF(OR(AB136=0,AB136=4),0,(YEAR(AB$6)-YEAR(CHOOSE(AB136,Rollover!$K$16,Rollover!$X$16,Rollover!$AK$16)))*12+MONTH(AB$6)-MONTH(CHOOSE(AB136,Rollover!$K$16,Rollover!$X$16,Rollover!$AK$16)))</f>
        <v>13</v>
      </c>
      <c r="AC137" s="114">
        <f>IF(OR(AC136=0,AC136=4),0,(YEAR(AC$6)-YEAR(CHOOSE(AC136,Rollover!$K$16,Rollover!$X$16,Rollover!$AK$16)))*12+MONTH(AC$6)-MONTH(CHOOSE(AC136,Rollover!$K$16,Rollover!$X$16,Rollover!$AK$16)))</f>
        <v>14</v>
      </c>
      <c r="AD137" s="114">
        <f>IF(OR(AD136=0,AD136=4),0,(YEAR(AD$6)-YEAR(CHOOSE(AD136,Rollover!$K$16,Rollover!$X$16,Rollover!$AK$16)))*12+MONTH(AD$6)-MONTH(CHOOSE(AD136,Rollover!$K$16,Rollover!$X$16,Rollover!$AK$16)))</f>
        <v>15</v>
      </c>
      <c r="AE137" s="114">
        <f>IF(OR(AE136=0,AE136=4),0,(YEAR(AE$6)-YEAR(CHOOSE(AE136,Rollover!$K$16,Rollover!$X$16,Rollover!$AK$16)))*12+MONTH(AE$6)-MONTH(CHOOSE(AE136,Rollover!$K$16,Rollover!$X$16,Rollover!$AK$16)))</f>
        <v>16</v>
      </c>
      <c r="AF137" s="114">
        <f>IF(OR(AF136=0,AF136=4),0,(YEAR(AF$6)-YEAR(CHOOSE(AF136,Rollover!$K$16,Rollover!$X$16,Rollover!$AK$16)))*12+MONTH(AF$6)-MONTH(CHOOSE(AF136,Rollover!$K$16,Rollover!$X$16,Rollover!$AK$16)))</f>
        <v>17</v>
      </c>
      <c r="AG137" s="114">
        <f>IF(OR(AG136=0,AG136=4),0,(YEAR(AG$6)-YEAR(CHOOSE(AG136,Rollover!$K$16,Rollover!$X$16,Rollover!$AK$16)))*12+MONTH(AG$6)-MONTH(CHOOSE(AG136,Rollover!$K$16,Rollover!$X$16,Rollover!$AK$16)))</f>
        <v>18</v>
      </c>
      <c r="AH137" s="114">
        <f>IF(OR(AH136=0,AH136=4),0,(YEAR(AH$6)-YEAR(CHOOSE(AH136,Rollover!$K$16,Rollover!$X$16,Rollover!$AK$16)))*12+MONTH(AH$6)-MONTH(CHOOSE(AH136,Rollover!$K$16,Rollover!$X$16,Rollover!$AK$16)))</f>
        <v>19</v>
      </c>
      <c r="AI137" s="114">
        <f>IF(OR(AI136=0,AI136=4),0,(YEAR(AI$6)-YEAR(CHOOSE(AI136,Rollover!$K$16,Rollover!$X$16,Rollover!$AK$16)))*12+MONTH(AI$6)-MONTH(CHOOSE(AI136,Rollover!$K$16,Rollover!$X$16,Rollover!$AK$16)))</f>
        <v>20</v>
      </c>
      <c r="AJ137" s="114">
        <f>IF(OR(AJ136=0,AJ136=4),0,(YEAR(AJ$6)-YEAR(CHOOSE(AJ136,Rollover!$K$16,Rollover!$X$16,Rollover!$AK$16)))*12+MONTH(AJ$6)-MONTH(CHOOSE(AJ136,Rollover!$K$16,Rollover!$X$16,Rollover!$AK$16)))</f>
        <v>21</v>
      </c>
      <c r="AK137" s="114">
        <f>IF(OR(AK136=0,AK136=4),0,(YEAR(AK$6)-YEAR(CHOOSE(AK136,Rollover!$K$16,Rollover!$X$16,Rollover!$AK$16)))*12+MONTH(AK$6)-MONTH(CHOOSE(AK136,Rollover!$K$16,Rollover!$X$16,Rollover!$AK$16)))</f>
        <v>22</v>
      </c>
      <c r="AL137" s="114">
        <f>IF(OR(AL136=0,AL136=4),0,(YEAR(AL$6)-YEAR(CHOOSE(AL136,Rollover!$K$16,Rollover!$X$16,Rollover!$AK$16)))*12+MONTH(AL$6)-MONTH(CHOOSE(AL136,Rollover!$K$16,Rollover!$X$16,Rollover!$AK$16)))</f>
        <v>23</v>
      </c>
      <c r="AM137" s="114">
        <f>IF(OR(AM136=0,AM136=4),0,(YEAR(AM$6)-YEAR(CHOOSE(AM136,Rollover!$K$16,Rollover!$X$16,Rollover!$AK$16)))*12+MONTH(AM$6)-MONTH(CHOOSE(AM136,Rollover!$K$16,Rollover!$X$16,Rollover!$AK$16)))</f>
        <v>24</v>
      </c>
      <c r="AN137" s="114">
        <f>IF(OR(AN136=0,AN136=4),0,(YEAR(AN$6)-YEAR(CHOOSE(AN136,Rollover!$K$16,Rollover!$X$16,Rollover!$AK$16)))*12+MONTH(AN$6)-MONTH(CHOOSE(AN136,Rollover!$K$16,Rollover!$X$16,Rollover!$AK$16)))</f>
        <v>25</v>
      </c>
      <c r="AO137" s="114">
        <f>IF(OR(AO136=0,AO136=4),0,(YEAR(AO$6)-YEAR(CHOOSE(AO136,Rollover!$K$16,Rollover!$X$16,Rollover!$AK$16)))*12+MONTH(AO$6)-MONTH(CHOOSE(AO136,Rollover!$K$16,Rollover!$X$16,Rollover!$AK$16)))</f>
        <v>26</v>
      </c>
      <c r="AP137" s="114">
        <f>IF(OR(AP136=0,AP136=4),0,(YEAR(AP$6)-YEAR(CHOOSE(AP136,Rollover!$K$16,Rollover!$X$16,Rollover!$AK$16)))*12+MONTH(AP$6)-MONTH(CHOOSE(AP136,Rollover!$K$16,Rollover!$X$16,Rollover!$AK$16)))</f>
        <v>27</v>
      </c>
      <c r="AQ137" s="114">
        <f>IF(OR(AQ136=0,AQ136=4),0,(YEAR(AQ$6)-YEAR(CHOOSE(AQ136,Rollover!$K$16,Rollover!$X$16,Rollover!$AK$16)))*12+MONTH(AQ$6)-MONTH(CHOOSE(AQ136,Rollover!$K$16,Rollover!$X$16,Rollover!$AK$16)))</f>
        <v>28</v>
      </c>
      <c r="AR137" s="114">
        <f>IF(OR(AR136=0,AR136=4),0,(YEAR(AR$6)-YEAR(CHOOSE(AR136,Rollover!$K$16,Rollover!$X$16,Rollover!$AK$16)))*12+MONTH(AR$6)-MONTH(CHOOSE(AR136,Rollover!$K$16,Rollover!$X$16,Rollover!$AK$16)))</f>
        <v>29</v>
      </c>
      <c r="AS137" s="114">
        <f>IF(OR(AS136=0,AS136=4),0,(YEAR(AS$6)-YEAR(CHOOSE(AS136,Rollover!$K$16,Rollover!$X$16,Rollover!$AK$16)))*12+MONTH(AS$6)-MONTH(CHOOSE(AS136,Rollover!$K$16,Rollover!$X$16,Rollover!$AK$16)))</f>
        <v>30</v>
      </c>
      <c r="AT137" s="114">
        <f>IF(OR(AT136=0,AT136=4),0,(YEAR(AT$6)-YEAR(CHOOSE(AT136,Rollover!$K$16,Rollover!$X$16,Rollover!$AK$16)))*12+MONTH(AT$6)-MONTH(CHOOSE(AT136,Rollover!$K$16,Rollover!$X$16,Rollover!$AK$16)))</f>
        <v>31</v>
      </c>
      <c r="AU137" s="114">
        <f>IF(OR(AU136=0,AU136=4),0,(YEAR(AU$6)-YEAR(CHOOSE(AU136,Rollover!$K$16,Rollover!$X$16,Rollover!$AK$16)))*12+MONTH(AU$6)-MONTH(CHOOSE(AU136,Rollover!$K$16,Rollover!$X$16,Rollover!$AK$16)))</f>
        <v>32</v>
      </c>
      <c r="AV137" s="114">
        <f>IF(OR(AV136=0,AV136=4),0,(YEAR(AV$6)-YEAR(CHOOSE(AV136,Rollover!$K$16,Rollover!$X$16,Rollover!$AK$16)))*12+MONTH(AV$6)-MONTH(CHOOSE(AV136,Rollover!$K$16,Rollover!$X$16,Rollover!$AK$16)))</f>
        <v>33</v>
      </c>
      <c r="AW137" s="114">
        <f>IF(OR(AW136=0,AW136=4),0,(YEAR(AW$6)-YEAR(CHOOSE(AW136,Rollover!$K$16,Rollover!$X$16,Rollover!$AK$16)))*12+MONTH(AW$6)-MONTH(CHOOSE(AW136,Rollover!$K$16,Rollover!$X$16,Rollover!$AK$16)))</f>
        <v>34</v>
      </c>
      <c r="AX137" s="114">
        <f>IF(OR(AX136=0,AX136=4),0,(YEAR(AX$6)-YEAR(CHOOSE(AX136,Rollover!$K$16,Rollover!$X$16,Rollover!$AK$16)))*12+MONTH(AX$6)-MONTH(CHOOSE(AX136,Rollover!$K$16,Rollover!$X$16,Rollover!$AK$16)))</f>
        <v>35</v>
      </c>
      <c r="AY137" s="114">
        <f>IF(OR(AY136=0,AY136=4),0,(YEAR(AY$6)-YEAR(CHOOSE(AY136,Rollover!$K$16,Rollover!$X$16,Rollover!$AK$16)))*12+MONTH(AY$6)-MONTH(CHOOSE(AY136,Rollover!$K$16,Rollover!$X$16,Rollover!$AK$16)))</f>
        <v>36</v>
      </c>
      <c r="AZ137" s="114">
        <f>IF(OR(AZ136=0,AZ136=4),0,(YEAR(AZ$6)-YEAR(CHOOSE(AZ136,Rollover!$K$16,Rollover!$X$16,Rollover!$AK$16)))*12+MONTH(AZ$6)-MONTH(CHOOSE(AZ136,Rollover!$K$16,Rollover!$X$16,Rollover!$AK$16)))</f>
        <v>37</v>
      </c>
      <c r="BA137" s="114">
        <f>IF(OR(BA136=0,BA136=4),0,(YEAR(BA$6)-YEAR(CHOOSE(BA136,Rollover!$K$16,Rollover!$X$16,Rollover!$AK$16)))*12+MONTH(BA$6)-MONTH(CHOOSE(BA136,Rollover!$K$16,Rollover!$X$16,Rollover!$AK$16)))</f>
        <v>38</v>
      </c>
      <c r="BB137" s="114">
        <f>IF(OR(BB136=0,BB136=4),0,(YEAR(BB$6)-YEAR(CHOOSE(BB136,Rollover!$K$16,Rollover!$X$16,Rollover!$AK$16)))*12+MONTH(BB$6)-MONTH(CHOOSE(BB136,Rollover!$K$16,Rollover!$X$16,Rollover!$AK$16)))</f>
        <v>39</v>
      </c>
      <c r="BC137" s="114">
        <f>IF(OR(BC136=0,BC136=4),0,(YEAR(BC$6)-YEAR(CHOOSE(BC136,Rollover!$K$16,Rollover!$X$16,Rollover!$AK$16)))*12+MONTH(BC$6)-MONTH(CHOOSE(BC136,Rollover!$K$16,Rollover!$X$16,Rollover!$AK$16)))</f>
        <v>40</v>
      </c>
      <c r="BD137" s="114">
        <f>IF(OR(BD136=0,BD136=4),0,(YEAR(BD$6)-YEAR(CHOOSE(BD136,Rollover!$K$16,Rollover!$X$16,Rollover!$AK$16)))*12+MONTH(BD$6)-MONTH(CHOOSE(BD136,Rollover!$K$16,Rollover!$X$16,Rollover!$AK$16)))</f>
        <v>41</v>
      </c>
      <c r="BE137" s="114">
        <f>IF(OR(BE136=0,BE136=4),0,(YEAR(BE$6)-YEAR(CHOOSE(BE136,Rollover!$K$16,Rollover!$X$16,Rollover!$AK$16)))*12+MONTH(BE$6)-MONTH(CHOOSE(BE136,Rollover!$K$16,Rollover!$X$16,Rollover!$AK$16)))</f>
        <v>42</v>
      </c>
      <c r="BF137" s="114">
        <f>IF(OR(BF136=0,BF136=4),0,(YEAR(BF$6)-YEAR(CHOOSE(BF136,Rollover!$K$16,Rollover!$X$16,Rollover!$AK$16)))*12+MONTH(BF$6)-MONTH(CHOOSE(BF136,Rollover!$K$16,Rollover!$X$16,Rollover!$AK$16)))</f>
        <v>43</v>
      </c>
      <c r="BG137" s="114">
        <f>IF(OR(BG136=0,BG136=4),0,(YEAR(BG$6)-YEAR(CHOOSE(BG136,Rollover!$K$16,Rollover!$X$16,Rollover!$AK$16)))*12+MONTH(BG$6)-MONTH(CHOOSE(BG136,Rollover!$K$16,Rollover!$X$16,Rollover!$AK$16)))</f>
        <v>44</v>
      </c>
      <c r="BH137" s="114">
        <f>IF(OR(BH136=0,BH136=4),0,(YEAR(BH$6)-YEAR(CHOOSE(BH136,Rollover!$K$16,Rollover!$X$16,Rollover!$AK$16)))*12+MONTH(BH$6)-MONTH(CHOOSE(BH136,Rollover!$K$16,Rollover!$X$16,Rollover!$AK$16)))</f>
        <v>45</v>
      </c>
      <c r="BI137" s="114">
        <f>IF(OR(BI136=0,BI136=4),0,(YEAR(BI$6)-YEAR(CHOOSE(BI136,Rollover!$K$16,Rollover!$X$16,Rollover!$AK$16)))*12+MONTH(BI$6)-MONTH(CHOOSE(BI136,Rollover!$K$16,Rollover!$X$16,Rollover!$AK$16)))</f>
        <v>46</v>
      </c>
      <c r="BJ137" s="114">
        <f>IF(OR(BJ136=0,BJ136=4),0,(YEAR(BJ$6)-YEAR(CHOOSE(BJ136,Rollover!$K$16,Rollover!$X$16,Rollover!$AK$16)))*12+MONTH(BJ$6)-MONTH(CHOOSE(BJ136,Rollover!$K$16,Rollover!$X$16,Rollover!$AK$16)))</f>
        <v>47</v>
      </c>
      <c r="BK137" s="114">
        <f>IF(OR(BK136=0,BK136=4),0,(YEAR(BK$6)-YEAR(CHOOSE(BK136,Rollover!$K$16,Rollover!$X$16,Rollover!$AK$16)))*12+MONTH(BK$6)-MONTH(CHOOSE(BK136,Rollover!$K$16,Rollover!$X$16,Rollover!$AK$16)))</f>
        <v>48</v>
      </c>
      <c r="BL137" s="114">
        <f>IF(OR(BL136=0,BL136=4),0,(YEAR(BL$6)-YEAR(CHOOSE(BL136,Rollover!$K$16,Rollover!$X$16,Rollover!$AK$16)))*12+MONTH(BL$6)-MONTH(CHOOSE(BL136,Rollover!$K$16,Rollover!$X$16,Rollover!$AK$16)))</f>
        <v>49</v>
      </c>
      <c r="BM137" s="114">
        <f>IF(OR(BM136=0,BM136=4),0,(YEAR(BM$6)-YEAR(CHOOSE(BM136,Rollover!$K$16,Rollover!$X$16,Rollover!$AK$16)))*12+MONTH(BM$6)-MONTH(CHOOSE(BM136,Rollover!$K$16,Rollover!$X$16,Rollover!$AK$16)))</f>
        <v>50</v>
      </c>
      <c r="BN137" s="114">
        <f>IF(OR(BN136=0,BN136=4),0,(YEAR(BN$6)-YEAR(CHOOSE(BN136,Rollover!$K$16,Rollover!$X$16,Rollover!$AK$16)))*12+MONTH(BN$6)-MONTH(CHOOSE(BN136,Rollover!$K$16,Rollover!$X$16,Rollover!$AK$16)))</f>
        <v>51</v>
      </c>
      <c r="BO137" s="114">
        <f>IF(OR(BO136=0,BO136=4),0,(YEAR(BO$6)-YEAR(CHOOSE(BO136,Rollover!$K$16,Rollover!$X$16,Rollover!$AK$16)))*12+MONTH(BO$6)-MONTH(CHOOSE(BO136,Rollover!$K$16,Rollover!$X$16,Rollover!$AK$16)))</f>
        <v>52</v>
      </c>
      <c r="BP137" s="114">
        <f>IF(OR(BP136=0,BP136=4),0,(YEAR(BP$6)-YEAR(CHOOSE(BP136,Rollover!$K$16,Rollover!$X$16,Rollover!$AK$16)))*12+MONTH(BP$6)-MONTH(CHOOSE(BP136,Rollover!$K$16,Rollover!$X$16,Rollover!$AK$16)))</f>
        <v>53</v>
      </c>
      <c r="BQ137" s="114">
        <f>IF(OR(BQ136=0,BQ136=4),0,(YEAR(BQ$6)-YEAR(CHOOSE(BQ136,Rollover!$K$16,Rollover!$X$16,Rollover!$AK$16)))*12+MONTH(BQ$6)-MONTH(CHOOSE(BQ136,Rollover!$K$16,Rollover!$X$16,Rollover!$AK$16)))</f>
        <v>54</v>
      </c>
      <c r="BR137" s="114">
        <f>IF(OR(BR136=0,BR136=4),0,(YEAR(BR$6)-YEAR(CHOOSE(BR136,Rollover!$K$16,Rollover!$X$16,Rollover!$AK$16)))*12+MONTH(BR$6)-MONTH(CHOOSE(BR136,Rollover!$K$16,Rollover!$X$16,Rollover!$AK$16)))</f>
        <v>55</v>
      </c>
      <c r="BS137" s="114">
        <f>IF(OR(BS136=0,BS136=4),0,(YEAR(BS$6)-YEAR(CHOOSE(BS136,Rollover!$K$16,Rollover!$X$16,Rollover!$AK$16)))*12+MONTH(BS$6)-MONTH(CHOOSE(BS136,Rollover!$K$16,Rollover!$X$16,Rollover!$AK$16)))</f>
        <v>56</v>
      </c>
      <c r="BT137" s="114">
        <f>IF(OR(BT136=0,BT136=4),0,(YEAR(BT$6)-YEAR(CHOOSE(BT136,Rollover!$K$16,Rollover!$X$16,Rollover!$AK$16)))*12+MONTH(BT$6)-MONTH(CHOOSE(BT136,Rollover!$K$16,Rollover!$X$16,Rollover!$AK$16)))</f>
        <v>57</v>
      </c>
      <c r="BU137" s="114">
        <f>IF(OR(BU136=0,BU136=4),0,(YEAR(BU$6)-YEAR(CHOOSE(BU136,Rollover!$K$16,Rollover!$X$16,Rollover!$AK$16)))*12+MONTH(BU$6)-MONTH(CHOOSE(BU136,Rollover!$K$16,Rollover!$X$16,Rollover!$AK$16)))</f>
        <v>58</v>
      </c>
      <c r="BV137" s="114">
        <f>IF(OR(BV136=0,BV136=4),0,(YEAR(BV$6)-YEAR(CHOOSE(BV136,Rollover!$K$16,Rollover!$X$16,Rollover!$AK$16)))*12+MONTH(BV$6)-MONTH(CHOOSE(BV136,Rollover!$K$16,Rollover!$X$16,Rollover!$AK$16)))</f>
        <v>59</v>
      </c>
      <c r="BW137" s="114">
        <f>IF(OR(BW136=0,BW136=4),0,(YEAR(BW$6)-YEAR(CHOOSE(BW136,Rollover!$K$16,Rollover!$X$16,Rollover!$AK$16)))*12+MONTH(BW$6)-MONTH(CHOOSE(BW136,Rollover!$K$16,Rollover!$X$16,Rollover!$AK$16)))</f>
        <v>-2</v>
      </c>
      <c r="BX137" s="114">
        <f>IF(OR(BX136=0,BX136=4),0,(YEAR(BX$6)-YEAR(CHOOSE(BX136,Rollover!$K$16,Rollover!$X$16,Rollover!$AK$16)))*12+MONTH(BX$6)-MONTH(CHOOSE(BX136,Rollover!$K$16,Rollover!$X$16,Rollover!$AK$16)))</f>
        <v>-1</v>
      </c>
      <c r="BY137" s="114">
        <f>IF(OR(BY136=0,BY136=4),0,(YEAR(BY$6)-YEAR(CHOOSE(BY136,Rollover!$K$16,Rollover!$X$16,Rollover!$AK$16)))*12+MONTH(BY$6)-MONTH(CHOOSE(BY136,Rollover!$K$16,Rollover!$X$16,Rollover!$AK$16)))</f>
        <v>0</v>
      </c>
      <c r="BZ137" s="114">
        <f>IF(OR(BZ136=0,BZ136=4),0,(YEAR(BZ$6)-YEAR(CHOOSE(BZ136,Rollover!$K$16,Rollover!$X$16,Rollover!$AK$16)))*12+MONTH(BZ$6)-MONTH(CHOOSE(BZ136,Rollover!$K$16,Rollover!$X$16,Rollover!$AK$16)))</f>
        <v>1</v>
      </c>
      <c r="CA137" s="114">
        <f>IF(OR(CA136=0,CA136=4),0,(YEAR(CA$6)-YEAR(CHOOSE(CA136,Rollover!$K$16,Rollover!$X$16,Rollover!$AK$16)))*12+MONTH(CA$6)-MONTH(CHOOSE(CA136,Rollover!$K$16,Rollover!$X$16,Rollover!$AK$16)))</f>
        <v>2</v>
      </c>
      <c r="CB137" s="114">
        <f>IF(OR(CB136=0,CB136=4),0,(YEAR(CB$6)-YEAR(CHOOSE(CB136,Rollover!$K$16,Rollover!$X$16,Rollover!$AK$16)))*12+MONTH(CB$6)-MONTH(CHOOSE(CB136,Rollover!$K$16,Rollover!$X$16,Rollover!$AK$16)))</f>
        <v>3</v>
      </c>
      <c r="CC137" s="114">
        <f>IF(OR(CC136=0,CC136=4),0,(YEAR(CC$6)-YEAR(CHOOSE(CC136,Rollover!$K$16,Rollover!$X$16,Rollover!$AK$16)))*12+MONTH(CC$6)-MONTH(CHOOSE(CC136,Rollover!$K$16,Rollover!$X$16,Rollover!$AK$16)))</f>
        <v>4</v>
      </c>
      <c r="CD137" s="114">
        <f>IF(OR(CD136=0,CD136=4),0,(YEAR(CD$6)-YEAR(CHOOSE(CD136,Rollover!$K$16,Rollover!$X$16,Rollover!$AK$16)))*12+MONTH(CD$6)-MONTH(CHOOSE(CD136,Rollover!$K$16,Rollover!$X$16,Rollover!$AK$16)))</f>
        <v>5</v>
      </c>
      <c r="CE137" s="114">
        <f>IF(OR(CE136=0,CE136=4),0,(YEAR(CE$6)-YEAR(CHOOSE(CE136,Rollover!$K$16,Rollover!$X$16,Rollover!$AK$16)))*12+MONTH(CE$6)-MONTH(CHOOSE(CE136,Rollover!$K$16,Rollover!$X$16,Rollover!$AK$16)))</f>
        <v>6</v>
      </c>
      <c r="CF137" s="114">
        <f>IF(OR(CF136=0,CF136=4),0,(YEAR(CF$6)-YEAR(CHOOSE(CF136,Rollover!$K$16,Rollover!$X$16,Rollover!$AK$16)))*12+MONTH(CF$6)-MONTH(CHOOSE(CF136,Rollover!$K$16,Rollover!$X$16,Rollover!$AK$16)))</f>
        <v>7</v>
      </c>
      <c r="CG137" s="114">
        <f>IF(OR(CG136=0,CG136=4),0,(YEAR(CG$6)-YEAR(CHOOSE(CG136,Rollover!$K$16,Rollover!$X$16,Rollover!$AK$16)))*12+MONTH(CG$6)-MONTH(CHOOSE(CG136,Rollover!$K$16,Rollover!$X$16,Rollover!$AK$16)))</f>
        <v>8</v>
      </c>
      <c r="CH137" s="114">
        <f>IF(OR(CH136=0,CH136=4),0,(YEAR(CH$6)-YEAR(CHOOSE(CH136,Rollover!$K$16,Rollover!$X$16,Rollover!$AK$16)))*12+MONTH(CH$6)-MONTH(CHOOSE(CH136,Rollover!$K$16,Rollover!$X$16,Rollover!$AK$16)))</f>
        <v>9</v>
      </c>
      <c r="CI137" s="114">
        <f>IF(OR(CI136=0,CI136=4),0,(YEAR(CI$6)-YEAR(CHOOSE(CI136,Rollover!$K$16,Rollover!$X$16,Rollover!$AK$16)))*12+MONTH(CI$6)-MONTH(CHOOSE(CI136,Rollover!$K$16,Rollover!$X$16,Rollover!$AK$16)))</f>
        <v>10</v>
      </c>
      <c r="CJ137" s="114">
        <f>IF(OR(CJ136=0,CJ136=4),0,(YEAR(CJ$6)-YEAR(CHOOSE(CJ136,Rollover!$K$16,Rollover!$X$16,Rollover!$AK$16)))*12+MONTH(CJ$6)-MONTH(CHOOSE(CJ136,Rollover!$K$16,Rollover!$X$16,Rollover!$AK$16)))</f>
        <v>11</v>
      </c>
      <c r="CK137" s="114">
        <f>IF(OR(CK136=0,CK136=4),0,(YEAR(CK$6)-YEAR(CHOOSE(CK136,Rollover!$K$16,Rollover!$X$16,Rollover!$AK$16)))*12+MONTH(CK$6)-MONTH(CHOOSE(CK136,Rollover!$K$16,Rollover!$X$16,Rollover!$AK$16)))</f>
        <v>12</v>
      </c>
      <c r="CL137" s="114">
        <f>IF(OR(CL136=0,CL136=4),0,(YEAR(CL$6)-YEAR(CHOOSE(CL136,Rollover!$K$16,Rollover!$X$16,Rollover!$AK$16)))*12+MONTH(CL$6)-MONTH(CHOOSE(CL136,Rollover!$K$16,Rollover!$X$16,Rollover!$AK$16)))</f>
        <v>13</v>
      </c>
      <c r="CM137" s="114">
        <f>IF(OR(CM136=0,CM136=4),0,(YEAR(CM$6)-YEAR(CHOOSE(CM136,Rollover!$K$16,Rollover!$X$16,Rollover!$AK$16)))*12+MONTH(CM$6)-MONTH(CHOOSE(CM136,Rollover!$K$16,Rollover!$X$16,Rollover!$AK$16)))</f>
        <v>14</v>
      </c>
      <c r="CN137" s="114">
        <f>IF(OR(CN136=0,CN136=4),0,(YEAR(CN$6)-YEAR(CHOOSE(CN136,Rollover!$K$16,Rollover!$X$16,Rollover!$AK$16)))*12+MONTH(CN$6)-MONTH(CHOOSE(CN136,Rollover!$K$16,Rollover!$X$16,Rollover!$AK$16)))</f>
        <v>15</v>
      </c>
      <c r="CO137" s="114">
        <f>IF(OR(CO136=0,CO136=4),0,(YEAR(CO$6)-YEAR(CHOOSE(CO136,Rollover!$K$16,Rollover!$X$16,Rollover!$AK$16)))*12+MONTH(CO$6)-MONTH(CHOOSE(CO136,Rollover!$K$16,Rollover!$X$16,Rollover!$AK$16)))</f>
        <v>16</v>
      </c>
      <c r="CP137" s="114">
        <f>IF(OR(CP136=0,CP136=4),0,(YEAR(CP$6)-YEAR(CHOOSE(CP136,Rollover!$K$16,Rollover!$X$16,Rollover!$AK$16)))*12+MONTH(CP$6)-MONTH(CHOOSE(CP136,Rollover!$K$16,Rollover!$X$16,Rollover!$AK$16)))</f>
        <v>17</v>
      </c>
      <c r="CQ137" s="114">
        <f>IF(OR(CQ136=0,CQ136=4),0,(YEAR(CQ$6)-YEAR(CHOOSE(CQ136,Rollover!$K$16,Rollover!$X$16,Rollover!$AK$16)))*12+MONTH(CQ$6)-MONTH(CHOOSE(CQ136,Rollover!$K$16,Rollover!$X$16,Rollover!$AK$16)))</f>
        <v>18</v>
      </c>
      <c r="CR137" s="114">
        <f>IF(OR(CR136=0,CR136=4),0,(YEAR(CR$6)-YEAR(CHOOSE(CR136,Rollover!$K$16,Rollover!$X$16,Rollover!$AK$16)))*12+MONTH(CR$6)-MONTH(CHOOSE(CR136,Rollover!$K$16,Rollover!$X$16,Rollover!$AK$16)))</f>
        <v>19</v>
      </c>
      <c r="CS137" s="114">
        <f>IF(OR(CS136=0,CS136=4),0,(YEAR(CS$6)-YEAR(CHOOSE(CS136,Rollover!$K$16,Rollover!$X$16,Rollover!$AK$16)))*12+MONTH(CS$6)-MONTH(CHOOSE(CS136,Rollover!$K$16,Rollover!$X$16,Rollover!$AK$16)))</f>
        <v>20</v>
      </c>
      <c r="CT137" s="114">
        <f>IF(OR(CT136=0,CT136=4),0,(YEAR(CT$6)-YEAR(CHOOSE(CT136,Rollover!$K$16,Rollover!$X$16,Rollover!$AK$16)))*12+MONTH(CT$6)-MONTH(CHOOSE(CT136,Rollover!$K$16,Rollover!$X$16,Rollover!$AK$16)))</f>
        <v>21</v>
      </c>
      <c r="CU137" s="114">
        <f>IF(OR(CU136=0,CU136=4),0,(YEAR(CU$6)-YEAR(CHOOSE(CU136,Rollover!$K$16,Rollover!$X$16,Rollover!$AK$16)))*12+MONTH(CU$6)-MONTH(CHOOSE(CU136,Rollover!$K$16,Rollover!$X$16,Rollover!$AK$16)))</f>
        <v>22</v>
      </c>
      <c r="CV137" s="114">
        <f>IF(OR(CV136=0,CV136=4),0,(YEAR(CV$6)-YEAR(CHOOSE(CV136,Rollover!$K$16,Rollover!$X$16,Rollover!$AK$16)))*12+MONTH(CV$6)-MONTH(CHOOSE(CV136,Rollover!$K$16,Rollover!$X$16,Rollover!$AK$16)))</f>
        <v>23</v>
      </c>
      <c r="CW137" s="114">
        <f>IF(OR(CW136=0,CW136=4),0,(YEAR(CW$6)-YEAR(CHOOSE(CW136,Rollover!$K$16,Rollover!$X$16,Rollover!$AK$16)))*12+MONTH(CW$6)-MONTH(CHOOSE(CW136,Rollover!$K$16,Rollover!$X$16,Rollover!$AK$16)))</f>
        <v>24</v>
      </c>
      <c r="CX137" s="114">
        <f>IF(OR(CX136=0,CX136=4),0,(YEAR(CX$6)-YEAR(CHOOSE(CX136,Rollover!$K$16,Rollover!$X$16,Rollover!$AK$16)))*12+MONTH(CX$6)-MONTH(CHOOSE(CX136,Rollover!$K$16,Rollover!$X$16,Rollover!$AK$16)))</f>
        <v>25</v>
      </c>
      <c r="CY137" s="114">
        <f>IF(OR(CY136=0,CY136=4),0,(YEAR(CY$6)-YEAR(CHOOSE(CY136,Rollover!$K$16,Rollover!$X$16,Rollover!$AK$16)))*12+MONTH(CY$6)-MONTH(CHOOSE(CY136,Rollover!$K$16,Rollover!$X$16,Rollover!$AK$16)))</f>
        <v>26</v>
      </c>
      <c r="CZ137" s="114">
        <f>IF(OR(CZ136=0,CZ136=4),0,(YEAR(CZ$6)-YEAR(CHOOSE(CZ136,Rollover!$K$16,Rollover!$X$16,Rollover!$AK$16)))*12+MONTH(CZ$6)-MONTH(CHOOSE(CZ136,Rollover!$K$16,Rollover!$X$16,Rollover!$AK$16)))</f>
        <v>27</v>
      </c>
      <c r="DA137" s="114">
        <f>IF(OR(DA136=0,DA136=4),0,(YEAR(DA$6)-YEAR(CHOOSE(DA136,Rollover!$K$16,Rollover!$X$16,Rollover!$AK$16)))*12+MONTH(DA$6)-MONTH(CHOOSE(DA136,Rollover!$K$16,Rollover!$X$16,Rollover!$AK$16)))</f>
        <v>28</v>
      </c>
      <c r="DB137" s="114">
        <f>IF(OR(DB136=0,DB136=4),0,(YEAR(DB$6)-YEAR(CHOOSE(DB136,Rollover!$K$16,Rollover!$X$16,Rollover!$AK$16)))*12+MONTH(DB$6)-MONTH(CHOOSE(DB136,Rollover!$K$16,Rollover!$X$16,Rollover!$AK$16)))</f>
        <v>29</v>
      </c>
      <c r="DC137" s="114">
        <f>IF(OR(DC136=0,DC136=4),0,(YEAR(DC$6)-YEAR(CHOOSE(DC136,Rollover!$K$16,Rollover!$X$16,Rollover!$AK$16)))*12+MONTH(DC$6)-MONTH(CHOOSE(DC136,Rollover!$K$16,Rollover!$X$16,Rollover!$AK$16)))</f>
        <v>30</v>
      </c>
      <c r="DD137" s="114">
        <f>IF(OR(DD136=0,DD136=4),0,(YEAR(DD$6)-YEAR(CHOOSE(DD136,Rollover!$K$16,Rollover!$X$16,Rollover!$AK$16)))*12+MONTH(DD$6)-MONTH(CHOOSE(DD136,Rollover!$K$16,Rollover!$X$16,Rollover!$AK$16)))</f>
        <v>31</v>
      </c>
      <c r="DE137" s="114">
        <f>IF(OR(DE136=0,DE136=4),0,(YEAR(DE$6)-YEAR(CHOOSE(DE136,Rollover!$K$16,Rollover!$X$16,Rollover!$AK$16)))*12+MONTH(DE$6)-MONTH(CHOOSE(DE136,Rollover!$K$16,Rollover!$X$16,Rollover!$AK$16)))</f>
        <v>32</v>
      </c>
      <c r="DF137" s="114">
        <f>IF(OR(DF136=0,DF136=4),0,(YEAR(DF$6)-YEAR(CHOOSE(DF136,Rollover!$K$16,Rollover!$X$16,Rollover!$AK$16)))*12+MONTH(DF$6)-MONTH(CHOOSE(DF136,Rollover!$K$16,Rollover!$X$16,Rollover!$AK$16)))</f>
        <v>33</v>
      </c>
      <c r="DG137" s="114">
        <f>IF(OR(DG136=0,DG136=4),0,(YEAR(DG$6)-YEAR(CHOOSE(DG136,Rollover!$K$16,Rollover!$X$16,Rollover!$AK$16)))*12+MONTH(DG$6)-MONTH(CHOOSE(DG136,Rollover!$K$16,Rollover!$X$16,Rollover!$AK$16)))</f>
        <v>34</v>
      </c>
      <c r="DH137" s="114">
        <f>IF(OR(DH136=0,DH136=4),0,(YEAR(DH$6)-YEAR(CHOOSE(DH136,Rollover!$K$16,Rollover!$X$16,Rollover!$AK$16)))*12+MONTH(DH$6)-MONTH(CHOOSE(DH136,Rollover!$K$16,Rollover!$X$16,Rollover!$AK$16)))</f>
        <v>35</v>
      </c>
      <c r="DI137" s="114">
        <f>IF(OR(DI136=0,DI136=4),0,(YEAR(DI$6)-YEAR(CHOOSE(DI136,Rollover!$K$16,Rollover!$X$16,Rollover!$AK$16)))*12+MONTH(DI$6)-MONTH(CHOOSE(DI136,Rollover!$K$16,Rollover!$X$16,Rollover!$AK$16)))</f>
        <v>36</v>
      </c>
      <c r="DJ137" s="114">
        <f>IF(OR(DJ136=0,DJ136=4),0,(YEAR(DJ$6)-YEAR(CHOOSE(DJ136,Rollover!$K$16,Rollover!$X$16,Rollover!$AK$16)))*12+MONTH(DJ$6)-MONTH(CHOOSE(DJ136,Rollover!$K$16,Rollover!$X$16,Rollover!$AK$16)))</f>
        <v>37</v>
      </c>
      <c r="DK137" s="114">
        <f>IF(OR(DK136=0,DK136=4),0,(YEAR(DK$6)-YEAR(CHOOSE(DK136,Rollover!$K$16,Rollover!$X$16,Rollover!$AK$16)))*12+MONTH(DK$6)-MONTH(CHOOSE(DK136,Rollover!$K$16,Rollover!$X$16,Rollover!$AK$16)))</f>
        <v>38</v>
      </c>
      <c r="DL137" s="114">
        <f>IF(OR(DL136=0,DL136=4),0,(YEAR(DL$6)-YEAR(CHOOSE(DL136,Rollover!$K$16,Rollover!$X$16,Rollover!$AK$16)))*12+MONTH(DL$6)-MONTH(CHOOSE(DL136,Rollover!$K$16,Rollover!$X$16,Rollover!$AK$16)))</f>
        <v>39</v>
      </c>
      <c r="DM137" s="114">
        <f>IF(OR(DM136=0,DM136=4),0,(YEAR(DM$6)-YEAR(CHOOSE(DM136,Rollover!$K$16,Rollover!$X$16,Rollover!$AK$16)))*12+MONTH(DM$6)-MONTH(CHOOSE(DM136,Rollover!$K$16,Rollover!$X$16,Rollover!$AK$16)))</f>
        <v>40</v>
      </c>
      <c r="DN137" s="114">
        <f>IF(OR(DN136=0,DN136=4),0,(YEAR(DN$6)-YEAR(CHOOSE(DN136,Rollover!$K$16,Rollover!$X$16,Rollover!$AK$16)))*12+MONTH(DN$6)-MONTH(CHOOSE(DN136,Rollover!$K$16,Rollover!$X$16,Rollover!$AK$16)))</f>
        <v>41</v>
      </c>
      <c r="DO137" s="114">
        <f>IF(OR(DO136=0,DO136=4),0,(YEAR(DO$6)-YEAR(CHOOSE(DO136,Rollover!$K$16,Rollover!$X$16,Rollover!$AK$16)))*12+MONTH(DO$6)-MONTH(CHOOSE(DO136,Rollover!$K$16,Rollover!$X$16,Rollover!$AK$16)))</f>
        <v>42</v>
      </c>
      <c r="DP137" s="114">
        <f>IF(OR(DP136=0,DP136=4),0,(YEAR(DP$6)-YEAR(CHOOSE(DP136,Rollover!$K$16,Rollover!$X$16,Rollover!$AK$16)))*12+MONTH(DP$6)-MONTH(CHOOSE(DP136,Rollover!$K$16,Rollover!$X$16,Rollover!$AK$16)))</f>
        <v>43</v>
      </c>
      <c r="DQ137" s="114">
        <f>IF(OR(DQ136=0,DQ136=4),0,(YEAR(DQ$6)-YEAR(CHOOSE(DQ136,Rollover!$K$16,Rollover!$X$16,Rollover!$AK$16)))*12+MONTH(DQ$6)-MONTH(CHOOSE(DQ136,Rollover!$K$16,Rollover!$X$16,Rollover!$AK$16)))</f>
        <v>44</v>
      </c>
      <c r="DR137" s="114">
        <f>IF(OR(DR136=0,DR136=4),0,(YEAR(DR$6)-YEAR(CHOOSE(DR136,Rollover!$K$16,Rollover!$X$16,Rollover!$AK$16)))*12+MONTH(DR$6)-MONTH(CHOOSE(DR136,Rollover!$K$16,Rollover!$X$16,Rollover!$AK$16)))</f>
        <v>45</v>
      </c>
      <c r="DS137" s="114">
        <f>IF(OR(DS136=0,DS136=4),0,(YEAR(DS$6)-YEAR(CHOOSE(DS136,Rollover!$K$16,Rollover!$X$16,Rollover!$AK$16)))*12+MONTH(DS$6)-MONTH(CHOOSE(DS136,Rollover!$K$16,Rollover!$X$16,Rollover!$AK$16)))</f>
        <v>46</v>
      </c>
      <c r="DT137" s="114">
        <f>IF(OR(DT136=0,DT136=4),0,(YEAR(DT$6)-YEAR(CHOOSE(DT136,Rollover!$K$16,Rollover!$X$16,Rollover!$AK$16)))*12+MONTH(DT$6)-MONTH(CHOOSE(DT136,Rollover!$K$16,Rollover!$X$16,Rollover!$AK$16)))</f>
        <v>47</v>
      </c>
      <c r="DU137" s="114">
        <f>IF(OR(DU136=0,DU136=4),0,(YEAR(DU$6)-YEAR(CHOOSE(DU136,Rollover!$K$16,Rollover!$X$16,Rollover!$AK$16)))*12+MONTH(DU$6)-MONTH(CHOOSE(DU136,Rollover!$K$16,Rollover!$X$16,Rollover!$AK$16)))</f>
        <v>48</v>
      </c>
      <c r="DV137" s="114">
        <f>IF(OR(DV136=0,DV136=4),0,(YEAR(DV$6)-YEAR(CHOOSE(DV136,Rollover!$K$16,Rollover!$X$16,Rollover!$AK$16)))*12+MONTH(DV$6)-MONTH(CHOOSE(DV136,Rollover!$K$16,Rollover!$X$16,Rollover!$AK$16)))</f>
        <v>49</v>
      </c>
      <c r="DW137" s="114">
        <f>IF(OR(DW136=0,DW136=4),0,(YEAR(DW$6)-YEAR(CHOOSE(DW136,Rollover!$K$16,Rollover!$X$16,Rollover!$AK$16)))*12+MONTH(DW$6)-MONTH(CHOOSE(DW136,Rollover!$K$16,Rollover!$X$16,Rollover!$AK$16)))</f>
        <v>50</v>
      </c>
      <c r="DX137" s="114">
        <f>IF(OR(DX136=0,DX136=4),0,(YEAR(DX$6)-YEAR(CHOOSE(DX136,Rollover!$K$16,Rollover!$X$16,Rollover!$AK$16)))*12+MONTH(DX$6)-MONTH(CHOOSE(DX136,Rollover!$K$16,Rollover!$X$16,Rollover!$AK$16)))</f>
        <v>51</v>
      </c>
      <c r="DY137" s="114">
        <f>IF(OR(DY136=0,DY136=4),0,(YEAR(DY$6)-YEAR(CHOOSE(DY136,Rollover!$K$16,Rollover!$X$16,Rollover!$AK$16)))*12+MONTH(DY$6)-MONTH(CHOOSE(DY136,Rollover!$K$16,Rollover!$X$16,Rollover!$AK$16)))</f>
        <v>52</v>
      </c>
      <c r="DZ137" s="114">
        <f>IF(OR(DZ136=0,DZ136=4),0,(YEAR(DZ$6)-YEAR(CHOOSE(DZ136,Rollover!$K$16,Rollover!$X$16,Rollover!$AK$16)))*12+MONTH(DZ$6)-MONTH(CHOOSE(DZ136,Rollover!$K$16,Rollover!$X$16,Rollover!$AK$16)))</f>
        <v>53</v>
      </c>
      <c r="EA137" s="114">
        <f>IF(OR(EA136=0,EA136=4),0,(YEAR(EA$6)-YEAR(CHOOSE(EA136,Rollover!$K$16,Rollover!$X$16,Rollover!$AK$16)))*12+MONTH(EA$6)-MONTH(CHOOSE(EA136,Rollover!$K$16,Rollover!$X$16,Rollover!$AK$16)))</f>
        <v>54</v>
      </c>
      <c r="EB137" s="114">
        <f>IF(OR(EB136=0,EB136=4),0,(YEAR(EB$6)-YEAR(CHOOSE(EB136,Rollover!$K$16,Rollover!$X$16,Rollover!$AK$16)))*12+MONTH(EB$6)-MONTH(CHOOSE(EB136,Rollover!$K$16,Rollover!$X$16,Rollover!$AK$16)))</f>
        <v>55</v>
      </c>
      <c r="EC137" s="114">
        <f>IF(OR(EC136=0,EC136=4),0,(YEAR(EC$6)-YEAR(CHOOSE(EC136,Rollover!$K$16,Rollover!$X$16,Rollover!$AK$16)))*12+MONTH(EC$6)-MONTH(CHOOSE(EC136,Rollover!$K$16,Rollover!$X$16,Rollover!$AK$16)))</f>
        <v>56</v>
      </c>
      <c r="ED137" s="114">
        <f>IF(OR(ED136=0,ED136=4),0,(YEAR(ED$6)-YEAR(CHOOSE(ED136,Rollover!$K$16,Rollover!$X$16,Rollover!$AK$16)))*12+MONTH(ED$6)-MONTH(CHOOSE(ED136,Rollover!$K$16,Rollover!$X$16,Rollover!$AK$16)))</f>
        <v>57</v>
      </c>
      <c r="EE137" s="114">
        <f>IF(OR(EE136=0,EE136=4),0,(YEAR(EE$6)-YEAR(CHOOSE(EE136,Rollover!$K$16,Rollover!$X$16,Rollover!$AK$16)))*12+MONTH(EE$6)-MONTH(CHOOSE(EE136,Rollover!$K$16,Rollover!$X$16,Rollover!$AK$16)))</f>
        <v>58</v>
      </c>
      <c r="EF137" s="114">
        <f>IF(OR(EF136=0,EF136=4),0,(YEAR(EF$6)-YEAR(CHOOSE(EF136,Rollover!$K$16,Rollover!$X$16,Rollover!$AK$16)))*12+MONTH(EF$6)-MONTH(CHOOSE(EF136,Rollover!$K$16,Rollover!$X$16,Rollover!$AK$16)))</f>
        <v>59</v>
      </c>
      <c r="EG137" s="114">
        <f>IF(OR(EG136=0,EG136=4),0,(YEAR(EG$6)-YEAR(CHOOSE(EG136,Rollover!$K$16,Rollover!$X$16,Rollover!$AK$16)))*12+MONTH(EG$6)-MONTH(CHOOSE(EG136,Rollover!$K$16,Rollover!$X$16,Rollover!$AK$16)))</f>
        <v>-2</v>
      </c>
      <c r="EH137" s="114">
        <f>IF(OR(EH136=0,EH136=4),0,(YEAR(EH$6)-YEAR(CHOOSE(EH136,Rollover!$K$16,Rollover!$X$16,Rollover!$AK$16)))*12+MONTH(EH$6)-MONTH(CHOOSE(EH136,Rollover!$K$16,Rollover!$X$16,Rollover!$AK$16)))</f>
        <v>-1</v>
      </c>
      <c r="EI137" s="114">
        <f>IF(OR(EI136=0,EI136=4),0,(YEAR(EI$6)-YEAR(CHOOSE(EI136,Rollover!$K$16,Rollover!$X$16,Rollover!$AK$16)))*12+MONTH(EI$6)-MONTH(CHOOSE(EI136,Rollover!$K$16,Rollover!$X$16,Rollover!$AK$16)))</f>
        <v>0</v>
      </c>
    </row>
    <row r="138">
      <c r="B138" t="s" s="23">
        <v>392</v>
      </c>
      <c r="C138" t="s" s="118">
        <v>27</v>
      </c>
      <c r="D138" t="s" s="118">
        <v>429</v>
      </c>
      <c r="H138" s="115">
        <f>IF(OR(H136=0,H136=4),0,CHOOSE(H136,Rollover!$I$16,Rollover!$V$16,Rollover!$AI$16)*CHOOSE(H136,Rollover!$O$16,Rollover!$AB$16,Rollover!$AO$16)*(1+CHOOSE(H136,Rollover!$P$16,Rollover!$AC$16,Rollover!$AP$16))^(INT(MAX(0,H137)/12))+(1-CHOOSE(H136,Rollover!$I$16,Rollover!$V$16,Rollover!$AI$16))*CHOOSE(H136,Rollover!$N$16,Rollover!$AA$16,Rollover!$AN$16)*(1+Assumptions!$C$25)^(INT(MAX(0,H137)/12)))</f>
        <v>0</v>
      </c>
      <c r="I138" s="115">
        <f>IF(OR(I136=0,I136=4),0,CHOOSE(I136,Rollover!$I$16,Rollover!$V$16,Rollover!$AI$16)*CHOOSE(I136,Rollover!$O$16,Rollover!$AB$16,Rollover!$AO$16)*(1+CHOOSE(I136,Rollover!$P$16,Rollover!$AC$16,Rollover!$AP$16))^(INT(MAX(0,I137)/12))+(1-CHOOSE(I136,Rollover!$I$16,Rollover!$V$16,Rollover!$AI$16))*CHOOSE(I136,Rollover!$N$16,Rollover!$AA$16,Rollover!$AN$16)*(1+Assumptions!$C$25)^(INT(MAX(0,I137)/12)))</f>
        <v>0</v>
      </c>
      <c r="J138" s="115">
        <f>IF(OR(J136=0,J136=4),0,CHOOSE(J136,Rollover!$I$16,Rollover!$V$16,Rollover!$AI$16)*CHOOSE(J136,Rollover!$O$16,Rollover!$AB$16,Rollover!$AO$16)*(1+CHOOSE(J136,Rollover!$P$16,Rollover!$AC$16,Rollover!$AP$16))^(INT(MAX(0,J137)/12))+(1-CHOOSE(J136,Rollover!$I$16,Rollover!$V$16,Rollover!$AI$16))*CHOOSE(J136,Rollover!$N$16,Rollover!$AA$16,Rollover!$AN$16)*(1+Assumptions!$C$25)^(INT(MAX(0,J137)/12)))</f>
        <v>0</v>
      </c>
      <c r="K138" s="115">
        <f>IF(OR(K136=0,K136=4),0,CHOOSE(K136,Rollover!$I$16,Rollover!$V$16,Rollover!$AI$16)*CHOOSE(K136,Rollover!$O$16,Rollover!$AB$16,Rollover!$AO$16)*(1+CHOOSE(K136,Rollover!$P$16,Rollover!$AC$16,Rollover!$AP$16))^(INT(MAX(0,K137)/12))+(1-CHOOSE(K136,Rollover!$I$16,Rollover!$V$16,Rollover!$AI$16))*CHOOSE(K136,Rollover!$N$16,Rollover!$AA$16,Rollover!$AN$16)*(1+Assumptions!$C$25)^(INT(MAX(0,K137)/12)))</f>
        <v>0</v>
      </c>
      <c r="L138" s="115">
        <f>IF(OR(L136=0,L136=4),0,CHOOSE(L136,Rollover!$I$16,Rollover!$V$16,Rollover!$AI$16)*CHOOSE(L136,Rollover!$O$16,Rollover!$AB$16,Rollover!$AO$16)*(1+CHOOSE(L136,Rollover!$P$16,Rollover!$AC$16,Rollover!$AP$16))^(INT(MAX(0,L137)/12))+(1-CHOOSE(L136,Rollover!$I$16,Rollover!$V$16,Rollover!$AI$16))*CHOOSE(L136,Rollover!$N$16,Rollover!$AA$16,Rollover!$AN$16)*(1+Assumptions!$C$25)^(INT(MAX(0,L137)/12)))</f>
        <v>0</v>
      </c>
      <c r="M138" s="115">
        <f>IF(OR(M136=0,M136=4),0,CHOOSE(M136,Rollover!$I$16,Rollover!$V$16,Rollover!$AI$16)*CHOOSE(M136,Rollover!$O$16,Rollover!$AB$16,Rollover!$AO$16)*(1+CHOOSE(M136,Rollover!$P$16,Rollover!$AC$16,Rollover!$AP$16))^(INT(MAX(0,M137)/12))+(1-CHOOSE(M136,Rollover!$I$16,Rollover!$V$16,Rollover!$AI$16))*CHOOSE(M136,Rollover!$N$16,Rollover!$AA$16,Rollover!$AN$16)*(1+Assumptions!$C$25)^(INT(MAX(0,M137)/12)))</f>
        <v>13.9925</v>
      </c>
      <c r="N138" s="115">
        <f>IF(OR(N136=0,N136=4),0,CHOOSE(N136,Rollover!$I$16,Rollover!$V$16,Rollover!$AI$16)*CHOOSE(N136,Rollover!$O$16,Rollover!$AB$16,Rollover!$AO$16)*(1+CHOOSE(N136,Rollover!$P$16,Rollover!$AC$16,Rollover!$AP$16))^(INT(MAX(0,N137)/12))+(1-CHOOSE(N136,Rollover!$I$16,Rollover!$V$16,Rollover!$AI$16))*CHOOSE(N136,Rollover!$N$16,Rollover!$AA$16,Rollover!$AN$16)*(1+Assumptions!$C$25)^(INT(MAX(0,N137)/12)))</f>
        <v>13.9925</v>
      </c>
      <c r="O138" s="115">
        <f>IF(OR(O136=0,O136=4),0,CHOOSE(O136,Rollover!$I$16,Rollover!$V$16,Rollover!$AI$16)*CHOOSE(O136,Rollover!$O$16,Rollover!$AB$16,Rollover!$AO$16)*(1+CHOOSE(O136,Rollover!$P$16,Rollover!$AC$16,Rollover!$AP$16))^(INT(MAX(0,O137)/12))+(1-CHOOSE(O136,Rollover!$I$16,Rollover!$V$16,Rollover!$AI$16))*CHOOSE(O136,Rollover!$N$16,Rollover!$AA$16,Rollover!$AN$16)*(1+Assumptions!$C$25)^(INT(MAX(0,O137)/12)))</f>
        <v>13.9925</v>
      </c>
      <c r="P138" s="115">
        <f>IF(OR(P136=0,P136=4),0,CHOOSE(P136,Rollover!$I$16,Rollover!$V$16,Rollover!$AI$16)*CHOOSE(P136,Rollover!$O$16,Rollover!$AB$16,Rollover!$AO$16)*(1+CHOOSE(P136,Rollover!$P$16,Rollover!$AC$16,Rollover!$AP$16))^(INT(MAX(0,P137)/12))+(1-CHOOSE(P136,Rollover!$I$16,Rollover!$V$16,Rollover!$AI$16))*CHOOSE(P136,Rollover!$N$16,Rollover!$AA$16,Rollover!$AN$16)*(1+Assumptions!$C$25)^(INT(MAX(0,P137)/12)))</f>
        <v>13.9925</v>
      </c>
      <c r="Q138" s="115">
        <f>IF(OR(Q136=0,Q136=4),0,CHOOSE(Q136,Rollover!$I$16,Rollover!$V$16,Rollover!$AI$16)*CHOOSE(Q136,Rollover!$O$16,Rollover!$AB$16,Rollover!$AO$16)*(1+CHOOSE(Q136,Rollover!$P$16,Rollover!$AC$16,Rollover!$AP$16))^(INT(MAX(0,Q137)/12))+(1-CHOOSE(Q136,Rollover!$I$16,Rollover!$V$16,Rollover!$AI$16))*CHOOSE(Q136,Rollover!$N$16,Rollover!$AA$16,Rollover!$AN$16)*(1+Assumptions!$C$25)^(INT(MAX(0,Q137)/12)))</f>
        <v>13.9925</v>
      </c>
      <c r="R138" s="115">
        <f>IF(OR(R136=0,R136=4),0,CHOOSE(R136,Rollover!$I$16,Rollover!$V$16,Rollover!$AI$16)*CHOOSE(R136,Rollover!$O$16,Rollover!$AB$16,Rollover!$AO$16)*(1+CHOOSE(R136,Rollover!$P$16,Rollover!$AC$16,Rollover!$AP$16))^(INT(MAX(0,R137)/12))+(1-CHOOSE(R136,Rollover!$I$16,Rollover!$V$16,Rollover!$AI$16))*CHOOSE(R136,Rollover!$N$16,Rollover!$AA$16,Rollover!$AN$16)*(1+Assumptions!$C$25)^(INT(MAX(0,R137)/12)))</f>
        <v>13.9925</v>
      </c>
      <c r="S138" s="115">
        <f>IF(OR(S136=0,S136=4),0,CHOOSE(S136,Rollover!$I$16,Rollover!$V$16,Rollover!$AI$16)*CHOOSE(S136,Rollover!$O$16,Rollover!$AB$16,Rollover!$AO$16)*(1+CHOOSE(S136,Rollover!$P$16,Rollover!$AC$16,Rollover!$AP$16))^(INT(MAX(0,S137)/12))+(1-CHOOSE(S136,Rollover!$I$16,Rollover!$V$16,Rollover!$AI$16))*CHOOSE(S136,Rollover!$N$16,Rollover!$AA$16,Rollover!$AN$16)*(1+Assumptions!$C$25)^(INT(MAX(0,S137)/12)))</f>
        <v>13.9925</v>
      </c>
      <c r="T138" s="115">
        <f>IF(OR(T136=0,T136=4),0,CHOOSE(T136,Rollover!$I$16,Rollover!$V$16,Rollover!$AI$16)*CHOOSE(T136,Rollover!$O$16,Rollover!$AB$16,Rollover!$AO$16)*(1+CHOOSE(T136,Rollover!$P$16,Rollover!$AC$16,Rollover!$AP$16))^(INT(MAX(0,T137)/12))+(1-CHOOSE(T136,Rollover!$I$16,Rollover!$V$16,Rollover!$AI$16))*CHOOSE(T136,Rollover!$N$16,Rollover!$AA$16,Rollover!$AN$16)*(1+Assumptions!$C$25)^(INT(MAX(0,T137)/12)))</f>
        <v>13.9925</v>
      </c>
      <c r="U138" s="115">
        <f>IF(OR(U136=0,U136=4),0,CHOOSE(U136,Rollover!$I$16,Rollover!$V$16,Rollover!$AI$16)*CHOOSE(U136,Rollover!$O$16,Rollover!$AB$16,Rollover!$AO$16)*(1+CHOOSE(U136,Rollover!$P$16,Rollover!$AC$16,Rollover!$AP$16))^(INT(MAX(0,U137)/12))+(1-CHOOSE(U136,Rollover!$I$16,Rollover!$V$16,Rollover!$AI$16))*CHOOSE(U136,Rollover!$N$16,Rollover!$AA$16,Rollover!$AN$16)*(1+Assumptions!$C$25)^(INT(MAX(0,U137)/12)))</f>
        <v>13.9925</v>
      </c>
      <c r="V138" s="115">
        <f>IF(OR(V136=0,V136=4),0,CHOOSE(V136,Rollover!$I$16,Rollover!$V$16,Rollover!$AI$16)*CHOOSE(V136,Rollover!$O$16,Rollover!$AB$16,Rollover!$AO$16)*(1+CHOOSE(V136,Rollover!$P$16,Rollover!$AC$16,Rollover!$AP$16))^(INT(MAX(0,V137)/12))+(1-CHOOSE(V136,Rollover!$I$16,Rollover!$V$16,Rollover!$AI$16))*CHOOSE(V136,Rollover!$N$16,Rollover!$AA$16,Rollover!$AN$16)*(1+Assumptions!$C$25)^(INT(MAX(0,V137)/12)))</f>
        <v>13.9925</v>
      </c>
      <c r="W138" s="115">
        <f>IF(OR(W136=0,W136=4),0,CHOOSE(W136,Rollover!$I$16,Rollover!$V$16,Rollover!$AI$16)*CHOOSE(W136,Rollover!$O$16,Rollover!$AB$16,Rollover!$AO$16)*(1+CHOOSE(W136,Rollover!$P$16,Rollover!$AC$16,Rollover!$AP$16))^(INT(MAX(0,W137)/12))+(1-CHOOSE(W136,Rollover!$I$16,Rollover!$V$16,Rollover!$AI$16))*CHOOSE(W136,Rollover!$N$16,Rollover!$AA$16,Rollover!$AN$16)*(1+Assumptions!$C$25)^(INT(MAX(0,W137)/12)))</f>
        <v>13.9925</v>
      </c>
      <c r="X138" s="115">
        <f>IF(OR(X136=0,X136=4),0,CHOOSE(X136,Rollover!$I$16,Rollover!$V$16,Rollover!$AI$16)*CHOOSE(X136,Rollover!$O$16,Rollover!$AB$16,Rollover!$AO$16)*(1+CHOOSE(X136,Rollover!$P$16,Rollover!$AC$16,Rollover!$AP$16))^(INT(MAX(0,X137)/12))+(1-CHOOSE(X136,Rollover!$I$16,Rollover!$V$16,Rollover!$AI$16))*CHOOSE(X136,Rollover!$N$16,Rollover!$AA$16,Rollover!$AN$16)*(1+Assumptions!$C$25)^(INT(MAX(0,X137)/12)))</f>
        <v>13.9925</v>
      </c>
      <c r="Y138" s="115">
        <f>IF(OR(Y136=0,Y136=4),0,CHOOSE(Y136,Rollover!$I$16,Rollover!$V$16,Rollover!$AI$16)*CHOOSE(Y136,Rollover!$O$16,Rollover!$AB$16,Rollover!$AO$16)*(1+CHOOSE(Y136,Rollover!$P$16,Rollover!$AC$16,Rollover!$AP$16))^(INT(MAX(0,Y137)/12))+(1-CHOOSE(Y136,Rollover!$I$16,Rollover!$V$16,Rollover!$AI$16))*CHOOSE(Y136,Rollover!$N$16,Rollover!$AA$16,Rollover!$AN$16)*(1+Assumptions!$C$25)^(INT(MAX(0,Y137)/12)))</f>
        <v>13.9925</v>
      </c>
      <c r="Z138" s="115">
        <f>IF(OR(Z136=0,Z136=4),0,CHOOSE(Z136,Rollover!$I$16,Rollover!$V$16,Rollover!$AI$16)*CHOOSE(Z136,Rollover!$O$16,Rollover!$AB$16,Rollover!$AO$16)*(1+CHOOSE(Z136,Rollover!$P$16,Rollover!$AC$16,Rollover!$AP$16))^(INT(MAX(0,Z137)/12))+(1-CHOOSE(Z136,Rollover!$I$16,Rollover!$V$16,Rollover!$AI$16))*CHOOSE(Z136,Rollover!$N$16,Rollover!$AA$16,Rollover!$AN$16)*(1+Assumptions!$C$25)^(INT(MAX(0,Z137)/12)))</f>
        <v>13.9925</v>
      </c>
      <c r="AA138" s="115">
        <f>IF(OR(AA136=0,AA136=4),0,CHOOSE(AA136,Rollover!$I$16,Rollover!$V$16,Rollover!$AI$16)*CHOOSE(AA136,Rollover!$O$16,Rollover!$AB$16,Rollover!$AO$16)*(1+CHOOSE(AA136,Rollover!$P$16,Rollover!$AC$16,Rollover!$AP$16))^(INT(MAX(0,AA137)/12))+(1-CHOOSE(AA136,Rollover!$I$16,Rollover!$V$16,Rollover!$AI$16))*CHOOSE(AA136,Rollover!$N$16,Rollover!$AA$16,Rollover!$AN$16)*(1+Assumptions!$C$25)^(INT(MAX(0,AA137)/12)))</f>
        <v>14.482237499999998</v>
      </c>
      <c r="AB138" s="115">
        <f>IF(OR(AB136=0,AB136=4),0,CHOOSE(AB136,Rollover!$I$16,Rollover!$V$16,Rollover!$AI$16)*CHOOSE(AB136,Rollover!$O$16,Rollover!$AB$16,Rollover!$AO$16)*(1+CHOOSE(AB136,Rollover!$P$16,Rollover!$AC$16,Rollover!$AP$16))^(INT(MAX(0,AB137)/12))+(1-CHOOSE(AB136,Rollover!$I$16,Rollover!$V$16,Rollover!$AI$16))*CHOOSE(AB136,Rollover!$N$16,Rollover!$AA$16,Rollover!$AN$16)*(1+Assumptions!$C$25)^(INT(MAX(0,AB137)/12)))</f>
        <v>14.482237499999998</v>
      </c>
      <c r="AC138" s="115">
        <f>IF(OR(AC136=0,AC136=4),0,CHOOSE(AC136,Rollover!$I$16,Rollover!$V$16,Rollover!$AI$16)*CHOOSE(AC136,Rollover!$O$16,Rollover!$AB$16,Rollover!$AO$16)*(1+CHOOSE(AC136,Rollover!$P$16,Rollover!$AC$16,Rollover!$AP$16))^(INT(MAX(0,AC137)/12))+(1-CHOOSE(AC136,Rollover!$I$16,Rollover!$V$16,Rollover!$AI$16))*CHOOSE(AC136,Rollover!$N$16,Rollover!$AA$16,Rollover!$AN$16)*(1+Assumptions!$C$25)^(INT(MAX(0,AC137)/12)))</f>
        <v>14.482237499999998</v>
      </c>
      <c r="AD138" s="115">
        <f>IF(OR(AD136=0,AD136=4),0,CHOOSE(AD136,Rollover!$I$16,Rollover!$V$16,Rollover!$AI$16)*CHOOSE(AD136,Rollover!$O$16,Rollover!$AB$16,Rollover!$AO$16)*(1+CHOOSE(AD136,Rollover!$P$16,Rollover!$AC$16,Rollover!$AP$16))^(INT(MAX(0,AD137)/12))+(1-CHOOSE(AD136,Rollover!$I$16,Rollover!$V$16,Rollover!$AI$16))*CHOOSE(AD136,Rollover!$N$16,Rollover!$AA$16,Rollover!$AN$16)*(1+Assumptions!$C$25)^(INT(MAX(0,AD137)/12)))</f>
        <v>14.482237499999998</v>
      </c>
      <c r="AE138" s="115">
        <f>IF(OR(AE136=0,AE136=4),0,CHOOSE(AE136,Rollover!$I$16,Rollover!$V$16,Rollover!$AI$16)*CHOOSE(AE136,Rollover!$O$16,Rollover!$AB$16,Rollover!$AO$16)*(1+CHOOSE(AE136,Rollover!$P$16,Rollover!$AC$16,Rollover!$AP$16))^(INT(MAX(0,AE137)/12))+(1-CHOOSE(AE136,Rollover!$I$16,Rollover!$V$16,Rollover!$AI$16))*CHOOSE(AE136,Rollover!$N$16,Rollover!$AA$16,Rollover!$AN$16)*(1+Assumptions!$C$25)^(INT(MAX(0,AE137)/12)))</f>
        <v>14.482237499999998</v>
      </c>
      <c r="AF138" s="115">
        <f>IF(OR(AF136=0,AF136=4),0,CHOOSE(AF136,Rollover!$I$16,Rollover!$V$16,Rollover!$AI$16)*CHOOSE(AF136,Rollover!$O$16,Rollover!$AB$16,Rollover!$AO$16)*(1+CHOOSE(AF136,Rollover!$P$16,Rollover!$AC$16,Rollover!$AP$16))^(INT(MAX(0,AF137)/12))+(1-CHOOSE(AF136,Rollover!$I$16,Rollover!$V$16,Rollover!$AI$16))*CHOOSE(AF136,Rollover!$N$16,Rollover!$AA$16,Rollover!$AN$16)*(1+Assumptions!$C$25)^(INT(MAX(0,AF137)/12)))</f>
        <v>14.482237499999998</v>
      </c>
      <c r="AG138" s="115">
        <f>IF(OR(AG136=0,AG136=4),0,CHOOSE(AG136,Rollover!$I$16,Rollover!$V$16,Rollover!$AI$16)*CHOOSE(AG136,Rollover!$O$16,Rollover!$AB$16,Rollover!$AO$16)*(1+CHOOSE(AG136,Rollover!$P$16,Rollover!$AC$16,Rollover!$AP$16))^(INT(MAX(0,AG137)/12))+(1-CHOOSE(AG136,Rollover!$I$16,Rollover!$V$16,Rollover!$AI$16))*CHOOSE(AG136,Rollover!$N$16,Rollover!$AA$16,Rollover!$AN$16)*(1+Assumptions!$C$25)^(INT(MAX(0,AG137)/12)))</f>
        <v>14.482237499999998</v>
      </c>
      <c r="AH138" s="115">
        <f>IF(OR(AH136=0,AH136=4),0,CHOOSE(AH136,Rollover!$I$16,Rollover!$V$16,Rollover!$AI$16)*CHOOSE(AH136,Rollover!$O$16,Rollover!$AB$16,Rollover!$AO$16)*(1+CHOOSE(AH136,Rollover!$P$16,Rollover!$AC$16,Rollover!$AP$16))^(INT(MAX(0,AH137)/12))+(1-CHOOSE(AH136,Rollover!$I$16,Rollover!$V$16,Rollover!$AI$16))*CHOOSE(AH136,Rollover!$N$16,Rollover!$AA$16,Rollover!$AN$16)*(1+Assumptions!$C$25)^(INT(MAX(0,AH137)/12)))</f>
        <v>14.482237499999998</v>
      </c>
      <c r="AI138" s="115">
        <f>IF(OR(AI136=0,AI136=4),0,CHOOSE(AI136,Rollover!$I$16,Rollover!$V$16,Rollover!$AI$16)*CHOOSE(AI136,Rollover!$O$16,Rollover!$AB$16,Rollover!$AO$16)*(1+CHOOSE(AI136,Rollover!$P$16,Rollover!$AC$16,Rollover!$AP$16))^(INT(MAX(0,AI137)/12))+(1-CHOOSE(AI136,Rollover!$I$16,Rollover!$V$16,Rollover!$AI$16))*CHOOSE(AI136,Rollover!$N$16,Rollover!$AA$16,Rollover!$AN$16)*(1+Assumptions!$C$25)^(INT(MAX(0,AI137)/12)))</f>
        <v>14.482237499999998</v>
      </c>
      <c r="AJ138" s="115">
        <f>IF(OR(AJ136=0,AJ136=4),0,CHOOSE(AJ136,Rollover!$I$16,Rollover!$V$16,Rollover!$AI$16)*CHOOSE(AJ136,Rollover!$O$16,Rollover!$AB$16,Rollover!$AO$16)*(1+CHOOSE(AJ136,Rollover!$P$16,Rollover!$AC$16,Rollover!$AP$16))^(INT(MAX(0,AJ137)/12))+(1-CHOOSE(AJ136,Rollover!$I$16,Rollover!$V$16,Rollover!$AI$16))*CHOOSE(AJ136,Rollover!$N$16,Rollover!$AA$16,Rollover!$AN$16)*(1+Assumptions!$C$25)^(INT(MAX(0,AJ137)/12)))</f>
        <v>14.482237499999998</v>
      </c>
      <c r="AK138" s="115">
        <f>IF(OR(AK136=0,AK136=4),0,CHOOSE(AK136,Rollover!$I$16,Rollover!$V$16,Rollover!$AI$16)*CHOOSE(AK136,Rollover!$O$16,Rollover!$AB$16,Rollover!$AO$16)*(1+CHOOSE(AK136,Rollover!$P$16,Rollover!$AC$16,Rollover!$AP$16))^(INT(MAX(0,AK137)/12))+(1-CHOOSE(AK136,Rollover!$I$16,Rollover!$V$16,Rollover!$AI$16))*CHOOSE(AK136,Rollover!$N$16,Rollover!$AA$16,Rollover!$AN$16)*(1+Assumptions!$C$25)^(INT(MAX(0,AK137)/12)))</f>
        <v>14.482237499999998</v>
      </c>
      <c r="AL138" s="115">
        <f>IF(OR(AL136=0,AL136=4),0,CHOOSE(AL136,Rollover!$I$16,Rollover!$V$16,Rollover!$AI$16)*CHOOSE(AL136,Rollover!$O$16,Rollover!$AB$16,Rollover!$AO$16)*(1+CHOOSE(AL136,Rollover!$P$16,Rollover!$AC$16,Rollover!$AP$16))^(INT(MAX(0,AL137)/12))+(1-CHOOSE(AL136,Rollover!$I$16,Rollover!$V$16,Rollover!$AI$16))*CHOOSE(AL136,Rollover!$N$16,Rollover!$AA$16,Rollover!$AN$16)*(1+Assumptions!$C$25)^(INT(MAX(0,AL137)/12)))</f>
        <v>14.482237499999998</v>
      </c>
      <c r="AM138" s="115">
        <f>IF(OR(AM136=0,AM136=4),0,CHOOSE(AM136,Rollover!$I$16,Rollover!$V$16,Rollover!$AI$16)*CHOOSE(AM136,Rollover!$O$16,Rollover!$AB$16,Rollover!$AO$16)*(1+CHOOSE(AM136,Rollover!$P$16,Rollover!$AC$16,Rollover!$AP$16))^(INT(MAX(0,AM137)/12))+(1-CHOOSE(AM136,Rollover!$I$16,Rollover!$V$16,Rollover!$AI$16))*CHOOSE(AM136,Rollover!$N$16,Rollover!$AA$16,Rollover!$AN$16)*(1+Assumptions!$C$25)^(INT(MAX(0,AM137)/12)))</f>
        <v>14.989115812499996</v>
      </c>
      <c r="AN138" s="115">
        <f>IF(OR(AN136=0,AN136=4),0,CHOOSE(AN136,Rollover!$I$16,Rollover!$V$16,Rollover!$AI$16)*CHOOSE(AN136,Rollover!$O$16,Rollover!$AB$16,Rollover!$AO$16)*(1+CHOOSE(AN136,Rollover!$P$16,Rollover!$AC$16,Rollover!$AP$16))^(INT(MAX(0,AN137)/12))+(1-CHOOSE(AN136,Rollover!$I$16,Rollover!$V$16,Rollover!$AI$16))*CHOOSE(AN136,Rollover!$N$16,Rollover!$AA$16,Rollover!$AN$16)*(1+Assumptions!$C$25)^(INT(MAX(0,AN137)/12)))</f>
        <v>14.989115812499996</v>
      </c>
      <c r="AO138" s="115">
        <f>IF(OR(AO136=0,AO136=4),0,CHOOSE(AO136,Rollover!$I$16,Rollover!$V$16,Rollover!$AI$16)*CHOOSE(AO136,Rollover!$O$16,Rollover!$AB$16,Rollover!$AO$16)*(1+CHOOSE(AO136,Rollover!$P$16,Rollover!$AC$16,Rollover!$AP$16))^(INT(MAX(0,AO137)/12))+(1-CHOOSE(AO136,Rollover!$I$16,Rollover!$V$16,Rollover!$AI$16))*CHOOSE(AO136,Rollover!$N$16,Rollover!$AA$16,Rollover!$AN$16)*(1+Assumptions!$C$25)^(INT(MAX(0,AO137)/12)))</f>
        <v>14.989115812499996</v>
      </c>
      <c r="AP138" s="115">
        <f>IF(OR(AP136=0,AP136=4),0,CHOOSE(AP136,Rollover!$I$16,Rollover!$V$16,Rollover!$AI$16)*CHOOSE(AP136,Rollover!$O$16,Rollover!$AB$16,Rollover!$AO$16)*(1+CHOOSE(AP136,Rollover!$P$16,Rollover!$AC$16,Rollover!$AP$16))^(INT(MAX(0,AP137)/12))+(1-CHOOSE(AP136,Rollover!$I$16,Rollover!$V$16,Rollover!$AI$16))*CHOOSE(AP136,Rollover!$N$16,Rollover!$AA$16,Rollover!$AN$16)*(1+Assumptions!$C$25)^(INT(MAX(0,AP137)/12)))</f>
        <v>14.989115812499996</v>
      </c>
      <c r="AQ138" s="115">
        <f>IF(OR(AQ136=0,AQ136=4),0,CHOOSE(AQ136,Rollover!$I$16,Rollover!$V$16,Rollover!$AI$16)*CHOOSE(AQ136,Rollover!$O$16,Rollover!$AB$16,Rollover!$AO$16)*(1+CHOOSE(AQ136,Rollover!$P$16,Rollover!$AC$16,Rollover!$AP$16))^(INT(MAX(0,AQ137)/12))+(1-CHOOSE(AQ136,Rollover!$I$16,Rollover!$V$16,Rollover!$AI$16))*CHOOSE(AQ136,Rollover!$N$16,Rollover!$AA$16,Rollover!$AN$16)*(1+Assumptions!$C$25)^(INT(MAX(0,AQ137)/12)))</f>
        <v>14.989115812499996</v>
      </c>
      <c r="AR138" s="115">
        <f>IF(OR(AR136=0,AR136=4),0,CHOOSE(AR136,Rollover!$I$16,Rollover!$V$16,Rollover!$AI$16)*CHOOSE(AR136,Rollover!$O$16,Rollover!$AB$16,Rollover!$AO$16)*(1+CHOOSE(AR136,Rollover!$P$16,Rollover!$AC$16,Rollover!$AP$16))^(INT(MAX(0,AR137)/12))+(1-CHOOSE(AR136,Rollover!$I$16,Rollover!$V$16,Rollover!$AI$16))*CHOOSE(AR136,Rollover!$N$16,Rollover!$AA$16,Rollover!$AN$16)*(1+Assumptions!$C$25)^(INT(MAX(0,AR137)/12)))</f>
        <v>14.989115812499996</v>
      </c>
      <c r="AS138" s="115">
        <f>IF(OR(AS136=0,AS136=4),0,CHOOSE(AS136,Rollover!$I$16,Rollover!$V$16,Rollover!$AI$16)*CHOOSE(AS136,Rollover!$O$16,Rollover!$AB$16,Rollover!$AO$16)*(1+CHOOSE(AS136,Rollover!$P$16,Rollover!$AC$16,Rollover!$AP$16))^(INT(MAX(0,AS137)/12))+(1-CHOOSE(AS136,Rollover!$I$16,Rollover!$V$16,Rollover!$AI$16))*CHOOSE(AS136,Rollover!$N$16,Rollover!$AA$16,Rollover!$AN$16)*(1+Assumptions!$C$25)^(INT(MAX(0,AS137)/12)))</f>
        <v>14.989115812499996</v>
      </c>
      <c r="AT138" s="115">
        <f>IF(OR(AT136=0,AT136=4),0,CHOOSE(AT136,Rollover!$I$16,Rollover!$V$16,Rollover!$AI$16)*CHOOSE(AT136,Rollover!$O$16,Rollover!$AB$16,Rollover!$AO$16)*(1+CHOOSE(AT136,Rollover!$P$16,Rollover!$AC$16,Rollover!$AP$16))^(INT(MAX(0,AT137)/12))+(1-CHOOSE(AT136,Rollover!$I$16,Rollover!$V$16,Rollover!$AI$16))*CHOOSE(AT136,Rollover!$N$16,Rollover!$AA$16,Rollover!$AN$16)*(1+Assumptions!$C$25)^(INT(MAX(0,AT137)/12)))</f>
        <v>14.989115812499996</v>
      </c>
      <c r="AU138" s="115">
        <f>IF(OR(AU136=0,AU136=4),0,CHOOSE(AU136,Rollover!$I$16,Rollover!$V$16,Rollover!$AI$16)*CHOOSE(AU136,Rollover!$O$16,Rollover!$AB$16,Rollover!$AO$16)*(1+CHOOSE(AU136,Rollover!$P$16,Rollover!$AC$16,Rollover!$AP$16))^(INT(MAX(0,AU137)/12))+(1-CHOOSE(AU136,Rollover!$I$16,Rollover!$V$16,Rollover!$AI$16))*CHOOSE(AU136,Rollover!$N$16,Rollover!$AA$16,Rollover!$AN$16)*(1+Assumptions!$C$25)^(INT(MAX(0,AU137)/12)))</f>
        <v>14.989115812499996</v>
      </c>
      <c r="AV138" s="115">
        <f>IF(OR(AV136=0,AV136=4),0,CHOOSE(AV136,Rollover!$I$16,Rollover!$V$16,Rollover!$AI$16)*CHOOSE(AV136,Rollover!$O$16,Rollover!$AB$16,Rollover!$AO$16)*(1+CHOOSE(AV136,Rollover!$P$16,Rollover!$AC$16,Rollover!$AP$16))^(INT(MAX(0,AV137)/12))+(1-CHOOSE(AV136,Rollover!$I$16,Rollover!$V$16,Rollover!$AI$16))*CHOOSE(AV136,Rollover!$N$16,Rollover!$AA$16,Rollover!$AN$16)*(1+Assumptions!$C$25)^(INT(MAX(0,AV137)/12)))</f>
        <v>14.989115812499996</v>
      </c>
      <c r="AW138" s="115">
        <f>IF(OR(AW136=0,AW136=4),0,CHOOSE(AW136,Rollover!$I$16,Rollover!$V$16,Rollover!$AI$16)*CHOOSE(AW136,Rollover!$O$16,Rollover!$AB$16,Rollover!$AO$16)*(1+CHOOSE(AW136,Rollover!$P$16,Rollover!$AC$16,Rollover!$AP$16))^(INT(MAX(0,AW137)/12))+(1-CHOOSE(AW136,Rollover!$I$16,Rollover!$V$16,Rollover!$AI$16))*CHOOSE(AW136,Rollover!$N$16,Rollover!$AA$16,Rollover!$AN$16)*(1+Assumptions!$C$25)^(INT(MAX(0,AW137)/12)))</f>
        <v>14.989115812499996</v>
      </c>
      <c r="AX138" s="115">
        <f>IF(OR(AX136=0,AX136=4),0,CHOOSE(AX136,Rollover!$I$16,Rollover!$V$16,Rollover!$AI$16)*CHOOSE(AX136,Rollover!$O$16,Rollover!$AB$16,Rollover!$AO$16)*(1+CHOOSE(AX136,Rollover!$P$16,Rollover!$AC$16,Rollover!$AP$16))^(INT(MAX(0,AX137)/12))+(1-CHOOSE(AX136,Rollover!$I$16,Rollover!$V$16,Rollover!$AI$16))*CHOOSE(AX136,Rollover!$N$16,Rollover!$AA$16,Rollover!$AN$16)*(1+Assumptions!$C$25)^(INT(MAX(0,AX137)/12)))</f>
        <v>14.989115812499996</v>
      </c>
      <c r="AY138" s="115">
        <f>IF(OR(AY136=0,AY136=4),0,CHOOSE(AY136,Rollover!$I$16,Rollover!$V$16,Rollover!$AI$16)*CHOOSE(AY136,Rollover!$O$16,Rollover!$AB$16,Rollover!$AO$16)*(1+CHOOSE(AY136,Rollover!$P$16,Rollover!$AC$16,Rollover!$AP$16))^(INT(MAX(0,AY137)/12))+(1-CHOOSE(AY136,Rollover!$I$16,Rollover!$V$16,Rollover!$AI$16))*CHOOSE(AY136,Rollover!$N$16,Rollover!$AA$16,Rollover!$AN$16)*(1+Assumptions!$C$25)^(INT(MAX(0,AY137)/12)))</f>
        <v>15.513734865937495</v>
      </c>
      <c r="AZ138" s="115">
        <f>IF(OR(AZ136=0,AZ136=4),0,CHOOSE(AZ136,Rollover!$I$16,Rollover!$V$16,Rollover!$AI$16)*CHOOSE(AZ136,Rollover!$O$16,Rollover!$AB$16,Rollover!$AO$16)*(1+CHOOSE(AZ136,Rollover!$P$16,Rollover!$AC$16,Rollover!$AP$16))^(INT(MAX(0,AZ137)/12))+(1-CHOOSE(AZ136,Rollover!$I$16,Rollover!$V$16,Rollover!$AI$16))*CHOOSE(AZ136,Rollover!$N$16,Rollover!$AA$16,Rollover!$AN$16)*(1+Assumptions!$C$25)^(INT(MAX(0,AZ137)/12)))</f>
        <v>15.513734865937495</v>
      </c>
      <c r="BA138" s="115">
        <f>IF(OR(BA136=0,BA136=4),0,CHOOSE(BA136,Rollover!$I$16,Rollover!$V$16,Rollover!$AI$16)*CHOOSE(BA136,Rollover!$O$16,Rollover!$AB$16,Rollover!$AO$16)*(1+CHOOSE(BA136,Rollover!$P$16,Rollover!$AC$16,Rollover!$AP$16))^(INT(MAX(0,BA137)/12))+(1-CHOOSE(BA136,Rollover!$I$16,Rollover!$V$16,Rollover!$AI$16))*CHOOSE(BA136,Rollover!$N$16,Rollover!$AA$16,Rollover!$AN$16)*(1+Assumptions!$C$25)^(INT(MAX(0,BA137)/12)))</f>
        <v>15.513734865937495</v>
      </c>
      <c r="BB138" s="115">
        <f>IF(OR(BB136=0,BB136=4),0,CHOOSE(BB136,Rollover!$I$16,Rollover!$V$16,Rollover!$AI$16)*CHOOSE(BB136,Rollover!$O$16,Rollover!$AB$16,Rollover!$AO$16)*(1+CHOOSE(BB136,Rollover!$P$16,Rollover!$AC$16,Rollover!$AP$16))^(INT(MAX(0,BB137)/12))+(1-CHOOSE(BB136,Rollover!$I$16,Rollover!$V$16,Rollover!$AI$16))*CHOOSE(BB136,Rollover!$N$16,Rollover!$AA$16,Rollover!$AN$16)*(1+Assumptions!$C$25)^(INT(MAX(0,BB137)/12)))</f>
        <v>15.513734865937495</v>
      </c>
      <c r="BC138" s="115">
        <f>IF(OR(BC136=0,BC136=4),0,CHOOSE(BC136,Rollover!$I$16,Rollover!$V$16,Rollover!$AI$16)*CHOOSE(BC136,Rollover!$O$16,Rollover!$AB$16,Rollover!$AO$16)*(1+CHOOSE(BC136,Rollover!$P$16,Rollover!$AC$16,Rollover!$AP$16))^(INT(MAX(0,BC137)/12))+(1-CHOOSE(BC136,Rollover!$I$16,Rollover!$V$16,Rollover!$AI$16))*CHOOSE(BC136,Rollover!$N$16,Rollover!$AA$16,Rollover!$AN$16)*(1+Assumptions!$C$25)^(INT(MAX(0,BC137)/12)))</f>
        <v>15.513734865937495</v>
      </c>
      <c r="BD138" s="115">
        <f>IF(OR(BD136=0,BD136=4),0,CHOOSE(BD136,Rollover!$I$16,Rollover!$V$16,Rollover!$AI$16)*CHOOSE(BD136,Rollover!$O$16,Rollover!$AB$16,Rollover!$AO$16)*(1+CHOOSE(BD136,Rollover!$P$16,Rollover!$AC$16,Rollover!$AP$16))^(INT(MAX(0,BD137)/12))+(1-CHOOSE(BD136,Rollover!$I$16,Rollover!$V$16,Rollover!$AI$16))*CHOOSE(BD136,Rollover!$N$16,Rollover!$AA$16,Rollover!$AN$16)*(1+Assumptions!$C$25)^(INT(MAX(0,BD137)/12)))</f>
        <v>15.513734865937495</v>
      </c>
      <c r="BE138" s="115">
        <f>IF(OR(BE136=0,BE136=4),0,CHOOSE(BE136,Rollover!$I$16,Rollover!$V$16,Rollover!$AI$16)*CHOOSE(BE136,Rollover!$O$16,Rollover!$AB$16,Rollover!$AO$16)*(1+CHOOSE(BE136,Rollover!$P$16,Rollover!$AC$16,Rollover!$AP$16))^(INT(MAX(0,BE137)/12))+(1-CHOOSE(BE136,Rollover!$I$16,Rollover!$V$16,Rollover!$AI$16))*CHOOSE(BE136,Rollover!$N$16,Rollover!$AA$16,Rollover!$AN$16)*(1+Assumptions!$C$25)^(INT(MAX(0,BE137)/12)))</f>
        <v>15.513734865937495</v>
      </c>
      <c r="BF138" s="115">
        <f>IF(OR(BF136=0,BF136=4),0,CHOOSE(BF136,Rollover!$I$16,Rollover!$V$16,Rollover!$AI$16)*CHOOSE(BF136,Rollover!$O$16,Rollover!$AB$16,Rollover!$AO$16)*(1+CHOOSE(BF136,Rollover!$P$16,Rollover!$AC$16,Rollover!$AP$16))^(INT(MAX(0,BF137)/12))+(1-CHOOSE(BF136,Rollover!$I$16,Rollover!$V$16,Rollover!$AI$16))*CHOOSE(BF136,Rollover!$N$16,Rollover!$AA$16,Rollover!$AN$16)*(1+Assumptions!$C$25)^(INT(MAX(0,BF137)/12)))</f>
        <v>15.513734865937495</v>
      </c>
      <c r="BG138" s="115">
        <f>IF(OR(BG136=0,BG136=4),0,CHOOSE(BG136,Rollover!$I$16,Rollover!$V$16,Rollover!$AI$16)*CHOOSE(BG136,Rollover!$O$16,Rollover!$AB$16,Rollover!$AO$16)*(1+CHOOSE(BG136,Rollover!$P$16,Rollover!$AC$16,Rollover!$AP$16))^(INT(MAX(0,BG137)/12))+(1-CHOOSE(BG136,Rollover!$I$16,Rollover!$V$16,Rollover!$AI$16))*CHOOSE(BG136,Rollover!$N$16,Rollover!$AA$16,Rollover!$AN$16)*(1+Assumptions!$C$25)^(INT(MAX(0,BG137)/12)))</f>
        <v>15.513734865937495</v>
      </c>
      <c r="BH138" s="115">
        <f>IF(OR(BH136=0,BH136=4),0,CHOOSE(BH136,Rollover!$I$16,Rollover!$V$16,Rollover!$AI$16)*CHOOSE(BH136,Rollover!$O$16,Rollover!$AB$16,Rollover!$AO$16)*(1+CHOOSE(BH136,Rollover!$P$16,Rollover!$AC$16,Rollover!$AP$16))^(INT(MAX(0,BH137)/12))+(1-CHOOSE(BH136,Rollover!$I$16,Rollover!$V$16,Rollover!$AI$16))*CHOOSE(BH136,Rollover!$N$16,Rollover!$AA$16,Rollover!$AN$16)*(1+Assumptions!$C$25)^(INT(MAX(0,BH137)/12)))</f>
        <v>15.513734865937495</v>
      </c>
      <c r="BI138" s="115">
        <f>IF(OR(BI136=0,BI136=4),0,CHOOSE(BI136,Rollover!$I$16,Rollover!$V$16,Rollover!$AI$16)*CHOOSE(BI136,Rollover!$O$16,Rollover!$AB$16,Rollover!$AO$16)*(1+CHOOSE(BI136,Rollover!$P$16,Rollover!$AC$16,Rollover!$AP$16))^(INT(MAX(0,BI137)/12))+(1-CHOOSE(BI136,Rollover!$I$16,Rollover!$V$16,Rollover!$AI$16))*CHOOSE(BI136,Rollover!$N$16,Rollover!$AA$16,Rollover!$AN$16)*(1+Assumptions!$C$25)^(INT(MAX(0,BI137)/12)))</f>
        <v>15.513734865937495</v>
      </c>
      <c r="BJ138" s="115">
        <f>IF(OR(BJ136=0,BJ136=4),0,CHOOSE(BJ136,Rollover!$I$16,Rollover!$V$16,Rollover!$AI$16)*CHOOSE(BJ136,Rollover!$O$16,Rollover!$AB$16,Rollover!$AO$16)*(1+CHOOSE(BJ136,Rollover!$P$16,Rollover!$AC$16,Rollover!$AP$16))^(INT(MAX(0,BJ137)/12))+(1-CHOOSE(BJ136,Rollover!$I$16,Rollover!$V$16,Rollover!$AI$16))*CHOOSE(BJ136,Rollover!$N$16,Rollover!$AA$16,Rollover!$AN$16)*(1+Assumptions!$C$25)^(INT(MAX(0,BJ137)/12)))</f>
        <v>15.513734865937495</v>
      </c>
      <c r="BK138" s="115">
        <f>IF(OR(BK136=0,BK136=4),0,CHOOSE(BK136,Rollover!$I$16,Rollover!$V$16,Rollover!$AI$16)*CHOOSE(BK136,Rollover!$O$16,Rollover!$AB$16,Rollover!$AO$16)*(1+CHOOSE(BK136,Rollover!$P$16,Rollover!$AC$16,Rollover!$AP$16))^(INT(MAX(0,BK137)/12))+(1-CHOOSE(BK136,Rollover!$I$16,Rollover!$V$16,Rollover!$AI$16))*CHOOSE(BK136,Rollover!$N$16,Rollover!$AA$16,Rollover!$AN$16)*(1+Assumptions!$C$25)^(INT(MAX(0,BK137)/12)))</f>
        <v>16.056715586245307</v>
      </c>
      <c r="BL138" s="115">
        <f>IF(OR(BL136=0,BL136=4),0,CHOOSE(BL136,Rollover!$I$16,Rollover!$V$16,Rollover!$AI$16)*CHOOSE(BL136,Rollover!$O$16,Rollover!$AB$16,Rollover!$AO$16)*(1+CHOOSE(BL136,Rollover!$P$16,Rollover!$AC$16,Rollover!$AP$16))^(INT(MAX(0,BL137)/12))+(1-CHOOSE(BL136,Rollover!$I$16,Rollover!$V$16,Rollover!$AI$16))*CHOOSE(BL136,Rollover!$N$16,Rollover!$AA$16,Rollover!$AN$16)*(1+Assumptions!$C$25)^(INT(MAX(0,BL137)/12)))</f>
        <v>16.056715586245307</v>
      </c>
      <c r="BM138" s="115">
        <f>IF(OR(BM136=0,BM136=4),0,CHOOSE(BM136,Rollover!$I$16,Rollover!$V$16,Rollover!$AI$16)*CHOOSE(BM136,Rollover!$O$16,Rollover!$AB$16,Rollover!$AO$16)*(1+CHOOSE(BM136,Rollover!$P$16,Rollover!$AC$16,Rollover!$AP$16))^(INT(MAX(0,BM137)/12))+(1-CHOOSE(BM136,Rollover!$I$16,Rollover!$V$16,Rollover!$AI$16))*CHOOSE(BM136,Rollover!$N$16,Rollover!$AA$16,Rollover!$AN$16)*(1+Assumptions!$C$25)^(INT(MAX(0,BM137)/12)))</f>
        <v>16.056715586245307</v>
      </c>
      <c r="BN138" s="115">
        <f>IF(OR(BN136=0,BN136=4),0,CHOOSE(BN136,Rollover!$I$16,Rollover!$V$16,Rollover!$AI$16)*CHOOSE(BN136,Rollover!$O$16,Rollover!$AB$16,Rollover!$AO$16)*(1+CHOOSE(BN136,Rollover!$P$16,Rollover!$AC$16,Rollover!$AP$16))^(INT(MAX(0,BN137)/12))+(1-CHOOSE(BN136,Rollover!$I$16,Rollover!$V$16,Rollover!$AI$16))*CHOOSE(BN136,Rollover!$N$16,Rollover!$AA$16,Rollover!$AN$16)*(1+Assumptions!$C$25)^(INT(MAX(0,BN137)/12)))</f>
        <v>16.056715586245307</v>
      </c>
      <c r="BO138" s="115">
        <f>IF(OR(BO136=0,BO136=4),0,CHOOSE(BO136,Rollover!$I$16,Rollover!$V$16,Rollover!$AI$16)*CHOOSE(BO136,Rollover!$O$16,Rollover!$AB$16,Rollover!$AO$16)*(1+CHOOSE(BO136,Rollover!$P$16,Rollover!$AC$16,Rollover!$AP$16))^(INT(MAX(0,BO137)/12))+(1-CHOOSE(BO136,Rollover!$I$16,Rollover!$V$16,Rollover!$AI$16))*CHOOSE(BO136,Rollover!$N$16,Rollover!$AA$16,Rollover!$AN$16)*(1+Assumptions!$C$25)^(INT(MAX(0,BO137)/12)))</f>
        <v>16.056715586245307</v>
      </c>
      <c r="BP138" s="115">
        <f>IF(OR(BP136=0,BP136=4),0,CHOOSE(BP136,Rollover!$I$16,Rollover!$V$16,Rollover!$AI$16)*CHOOSE(BP136,Rollover!$O$16,Rollover!$AB$16,Rollover!$AO$16)*(1+CHOOSE(BP136,Rollover!$P$16,Rollover!$AC$16,Rollover!$AP$16))^(INT(MAX(0,BP137)/12))+(1-CHOOSE(BP136,Rollover!$I$16,Rollover!$V$16,Rollover!$AI$16))*CHOOSE(BP136,Rollover!$N$16,Rollover!$AA$16,Rollover!$AN$16)*(1+Assumptions!$C$25)^(INT(MAX(0,BP137)/12)))</f>
        <v>16.056715586245307</v>
      </c>
      <c r="BQ138" s="115">
        <f>IF(OR(BQ136=0,BQ136=4),0,CHOOSE(BQ136,Rollover!$I$16,Rollover!$V$16,Rollover!$AI$16)*CHOOSE(BQ136,Rollover!$O$16,Rollover!$AB$16,Rollover!$AO$16)*(1+CHOOSE(BQ136,Rollover!$P$16,Rollover!$AC$16,Rollover!$AP$16))^(INT(MAX(0,BQ137)/12))+(1-CHOOSE(BQ136,Rollover!$I$16,Rollover!$V$16,Rollover!$AI$16))*CHOOSE(BQ136,Rollover!$N$16,Rollover!$AA$16,Rollover!$AN$16)*(1+Assumptions!$C$25)^(INT(MAX(0,BQ137)/12)))</f>
        <v>16.056715586245307</v>
      </c>
      <c r="BR138" s="115">
        <f>IF(OR(BR136=0,BR136=4),0,CHOOSE(BR136,Rollover!$I$16,Rollover!$V$16,Rollover!$AI$16)*CHOOSE(BR136,Rollover!$O$16,Rollover!$AB$16,Rollover!$AO$16)*(1+CHOOSE(BR136,Rollover!$P$16,Rollover!$AC$16,Rollover!$AP$16))^(INT(MAX(0,BR137)/12))+(1-CHOOSE(BR136,Rollover!$I$16,Rollover!$V$16,Rollover!$AI$16))*CHOOSE(BR136,Rollover!$N$16,Rollover!$AA$16,Rollover!$AN$16)*(1+Assumptions!$C$25)^(INT(MAX(0,BR137)/12)))</f>
        <v>16.056715586245307</v>
      </c>
      <c r="BS138" s="115">
        <f>IF(OR(BS136=0,BS136=4),0,CHOOSE(BS136,Rollover!$I$16,Rollover!$V$16,Rollover!$AI$16)*CHOOSE(BS136,Rollover!$O$16,Rollover!$AB$16,Rollover!$AO$16)*(1+CHOOSE(BS136,Rollover!$P$16,Rollover!$AC$16,Rollover!$AP$16))^(INT(MAX(0,BS137)/12))+(1-CHOOSE(BS136,Rollover!$I$16,Rollover!$V$16,Rollover!$AI$16))*CHOOSE(BS136,Rollover!$N$16,Rollover!$AA$16,Rollover!$AN$16)*(1+Assumptions!$C$25)^(INT(MAX(0,BS137)/12)))</f>
        <v>16.056715586245307</v>
      </c>
      <c r="BT138" s="115">
        <f>IF(OR(BT136=0,BT136=4),0,CHOOSE(BT136,Rollover!$I$16,Rollover!$V$16,Rollover!$AI$16)*CHOOSE(BT136,Rollover!$O$16,Rollover!$AB$16,Rollover!$AO$16)*(1+CHOOSE(BT136,Rollover!$P$16,Rollover!$AC$16,Rollover!$AP$16))^(INT(MAX(0,BT137)/12))+(1-CHOOSE(BT136,Rollover!$I$16,Rollover!$V$16,Rollover!$AI$16))*CHOOSE(BT136,Rollover!$N$16,Rollover!$AA$16,Rollover!$AN$16)*(1+Assumptions!$C$25)^(INT(MAX(0,BT137)/12)))</f>
        <v>16.056715586245307</v>
      </c>
      <c r="BU138" s="115">
        <f>IF(OR(BU136=0,BU136=4),0,CHOOSE(BU136,Rollover!$I$16,Rollover!$V$16,Rollover!$AI$16)*CHOOSE(BU136,Rollover!$O$16,Rollover!$AB$16,Rollover!$AO$16)*(1+CHOOSE(BU136,Rollover!$P$16,Rollover!$AC$16,Rollover!$AP$16))^(INT(MAX(0,BU137)/12))+(1-CHOOSE(BU136,Rollover!$I$16,Rollover!$V$16,Rollover!$AI$16))*CHOOSE(BU136,Rollover!$N$16,Rollover!$AA$16,Rollover!$AN$16)*(1+Assumptions!$C$25)^(INT(MAX(0,BU137)/12)))</f>
        <v>16.056715586245307</v>
      </c>
      <c r="BV138" s="115">
        <f>IF(OR(BV136=0,BV136=4),0,CHOOSE(BV136,Rollover!$I$16,Rollover!$V$16,Rollover!$AI$16)*CHOOSE(BV136,Rollover!$O$16,Rollover!$AB$16,Rollover!$AO$16)*(1+CHOOSE(BV136,Rollover!$P$16,Rollover!$AC$16,Rollover!$AP$16))^(INT(MAX(0,BV137)/12))+(1-CHOOSE(BV136,Rollover!$I$16,Rollover!$V$16,Rollover!$AI$16))*CHOOSE(BV136,Rollover!$N$16,Rollover!$AA$16,Rollover!$AN$16)*(1+Assumptions!$C$25)^(INT(MAX(0,BV137)/12)))</f>
        <v>16.056715586245307</v>
      </c>
      <c r="BW138" s="115">
        <f>IF(OR(BW136=0,BW136=4),0,CHOOSE(BW136,Rollover!$I$16,Rollover!$V$16,Rollover!$AI$16)*CHOOSE(BW136,Rollover!$O$16,Rollover!$AB$16,Rollover!$AO$16)*(1+CHOOSE(BW136,Rollover!$P$16,Rollover!$AC$16,Rollover!$AP$16))^(INT(MAX(0,BW137)/12))+(1-CHOOSE(BW136,Rollover!$I$16,Rollover!$V$16,Rollover!$AI$16))*CHOOSE(BW136,Rollover!$N$16,Rollover!$AA$16,Rollover!$AN$16)*(1+Assumptions!$C$25)^(INT(MAX(0,BW137)/12)))</f>
        <v>16.80947407735</v>
      </c>
      <c r="BX138" s="115">
        <f>IF(OR(BX136=0,BX136=4),0,CHOOSE(BX136,Rollover!$I$16,Rollover!$V$16,Rollover!$AI$16)*CHOOSE(BX136,Rollover!$O$16,Rollover!$AB$16,Rollover!$AO$16)*(1+CHOOSE(BX136,Rollover!$P$16,Rollover!$AC$16,Rollover!$AP$16))^(INT(MAX(0,BX137)/12))+(1-CHOOSE(BX136,Rollover!$I$16,Rollover!$V$16,Rollover!$AI$16))*CHOOSE(BX136,Rollover!$N$16,Rollover!$AA$16,Rollover!$AN$16)*(1+Assumptions!$C$25)^(INT(MAX(0,BX137)/12)))</f>
        <v>16.80947407735</v>
      </c>
      <c r="BY138" s="115">
        <f>IF(OR(BY136=0,BY136=4),0,CHOOSE(BY136,Rollover!$I$16,Rollover!$V$16,Rollover!$AI$16)*CHOOSE(BY136,Rollover!$O$16,Rollover!$AB$16,Rollover!$AO$16)*(1+CHOOSE(BY136,Rollover!$P$16,Rollover!$AC$16,Rollover!$AP$16))^(INT(MAX(0,BY137)/12))+(1-CHOOSE(BY136,Rollover!$I$16,Rollover!$V$16,Rollover!$AI$16))*CHOOSE(BY136,Rollover!$N$16,Rollover!$AA$16,Rollover!$AN$16)*(1+Assumptions!$C$25)^(INT(MAX(0,BY137)/12)))</f>
        <v>16.80947407735</v>
      </c>
      <c r="BZ138" s="115">
        <f>IF(OR(BZ136=0,BZ136=4),0,CHOOSE(BZ136,Rollover!$I$16,Rollover!$V$16,Rollover!$AI$16)*CHOOSE(BZ136,Rollover!$O$16,Rollover!$AB$16,Rollover!$AO$16)*(1+CHOOSE(BZ136,Rollover!$P$16,Rollover!$AC$16,Rollover!$AP$16))^(INT(MAX(0,BZ137)/12))+(1-CHOOSE(BZ136,Rollover!$I$16,Rollover!$V$16,Rollover!$AI$16))*CHOOSE(BZ136,Rollover!$N$16,Rollover!$AA$16,Rollover!$AN$16)*(1+Assumptions!$C$25)^(INT(MAX(0,BZ137)/12)))</f>
        <v>16.80947407735</v>
      </c>
      <c r="CA138" s="115">
        <f>IF(OR(CA136=0,CA136=4),0,CHOOSE(CA136,Rollover!$I$16,Rollover!$V$16,Rollover!$AI$16)*CHOOSE(CA136,Rollover!$O$16,Rollover!$AB$16,Rollover!$AO$16)*(1+CHOOSE(CA136,Rollover!$P$16,Rollover!$AC$16,Rollover!$AP$16))^(INT(MAX(0,CA137)/12))+(1-CHOOSE(CA136,Rollover!$I$16,Rollover!$V$16,Rollover!$AI$16))*CHOOSE(CA136,Rollover!$N$16,Rollover!$AA$16,Rollover!$AN$16)*(1+Assumptions!$C$25)^(INT(MAX(0,CA137)/12)))</f>
        <v>16.80947407735</v>
      </c>
      <c r="CB138" s="115">
        <f>IF(OR(CB136=0,CB136=4),0,CHOOSE(CB136,Rollover!$I$16,Rollover!$V$16,Rollover!$AI$16)*CHOOSE(CB136,Rollover!$O$16,Rollover!$AB$16,Rollover!$AO$16)*(1+CHOOSE(CB136,Rollover!$P$16,Rollover!$AC$16,Rollover!$AP$16))^(INT(MAX(0,CB137)/12))+(1-CHOOSE(CB136,Rollover!$I$16,Rollover!$V$16,Rollover!$AI$16))*CHOOSE(CB136,Rollover!$N$16,Rollover!$AA$16,Rollover!$AN$16)*(1+Assumptions!$C$25)^(INT(MAX(0,CB137)/12)))</f>
        <v>16.80947407735</v>
      </c>
      <c r="CC138" s="115">
        <f>IF(OR(CC136=0,CC136=4),0,CHOOSE(CC136,Rollover!$I$16,Rollover!$V$16,Rollover!$AI$16)*CHOOSE(CC136,Rollover!$O$16,Rollover!$AB$16,Rollover!$AO$16)*(1+CHOOSE(CC136,Rollover!$P$16,Rollover!$AC$16,Rollover!$AP$16))^(INT(MAX(0,CC137)/12))+(1-CHOOSE(CC136,Rollover!$I$16,Rollover!$V$16,Rollover!$AI$16))*CHOOSE(CC136,Rollover!$N$16,Rollover!$AA$16,Rollover!$AN$16)*(1+Assumptions!$C$25)^(INT(MAX(0,CC137)/12)))</f>
        <v>16.80947407735</v>
      </c>
      <c r="CD138" s="115">
        <f>IF(OR(CD136=0,CD136=4),0,CHOOSE(CD136,Rollover!$I$16,Rollover!$V$16,Rollover!$AI$16)*CHOOSE(CD136,Rollover!$O$16,Rollover!$AB$16,Rollover!$AO$16)*(1+CHOOSE(CD136,Rollover!$P$16,Rollover!$AC$16,Rollover!$AP$16))^(INT(MAX(0,CD137)/12))+(1-CHOOSE(CD136,Rollover!$I$16,Rollover!$V$16,Rollover!$AI$16))*CHOOSE(CD136,Rollover!$N$16,Rollover!$AA$16,Rollover!$AN$16)*(1+Assumptions!$C$25)^(INT(MAX(0,CD137)/12)))</f>
        <v>16.80947407735</v>
      </c>
      <c r="CE138" s="115">
        <f>IF(OR(CE136=0,CE136=4),0,CHOOSE(CE136,Rollover!$I$16,Rollover!$V$16,Rollover!$AI$16)*CHOOSE(CE136,Rollover!$O$16,Rollover!$AB$16,Rollover!$AO$16)*(1+CHOOSE(CE136,Rollover!$P$16,Rollover!$AC$16,Rollover!$AP$16))^(INT(MAX(0,CE137)/12))+(1-CHOOSE(CE136,Rollover!$I$16,Rollover!$V$16,Rollover!$AI$16))*CHOOSE(CE136,Rollover!$N$16,Rollover!$AA$16,Rollover!$AN$16)*(1+Assumptions!$C$25)^(INT(MAX(0,CE137)/12)))</f>
        <v>16.80947407735</v>
      </c>
      <c r="CF138" s="115">
        <f>IF(OR(CF136=0,CF136=4),0,CHOOSE(CF136,Rollover!$I$16,Rollover!$V$16,Rollover!$AI$16)*CHOOSE(CF136,Rollover!$O$16,Rollover!$AB$16,Rollover!$AO$16)*(1+CHOOSE(CF136,Rollover!$P$16,Rollover!$AC$16,Rollover!$AP$16))^(INT(MAX(0,CF137)/12))+(1-CHOOSE(CF136,Rollover!$I$16,Rollover!$V$16,Rollover!$AI$16))*CHOOSE(CF136,Rollover!$N$16,Rollover!$AA$16,Rollover!$AN$16)*(1+Assumptions!$C$25)^(INT(MAX(0,CF137)/12)))</f>
        <v>16.80947407735</v>
      </c>
      <c r="CG138" s="115">
        <f>IF(OR(CG136=0,CG136=4),0,CHOOSE(CG136,Rollover!$I$16,Rollover!$V$16,Rollover!$AI$16)*CHOOSE(CG136,Rollover!$O$16,Rollover!$AB$16,Rollover!$AO$16)*(1+CHOOSE(CG136,Rollover!$P$16,Rollover!$AC$16,Rollover!$AP$16))^(INT(MAX(0,CG137)/12))+(1-CHOOSE(CG136,Rollover!$I$16,Rollover!$V$16,Rollover!$AI$16))*CHOOSE(CG136,Rollover!$N$16,Rollover!$AA$16,Rollover!$AN$16)*(1+Assumptions!$C$25)^(INT(MAX(0,CG137)/12)))</f>
        <v>16.80947407735</v>
      </c>
      <c r="CH138" s="115">
        <f>IF(OR(CH136=0,CH136=4),0,CHOOSE(CH136,Rollover!$I$16,Rollover!$V$16,Rollover!$AI$16)*CHOOSE(CH136,Rollover!$O$16,Rollover!$AB$16,Rollover!$AO$16)*(1+CHOOSE(CH136,Rollover!$P$16,Rollover!$AC$16,Rollover!$AP$16))^(INT(MAX(0,CH137)/12))+(1-CHOOSE(CH136,Rollover!$I$16,Rollover!$V$16,Rollover!$AI$16))*CHOOSE(CH136,Rollover!$N$16,Rollover!$AA$16,Rollover!$AN$16)*(1+Assumptions!$C$25)^(INT(MAX(0,CH137)/12)))</f>
        <v>16.80947407735</v>
      </c>
      <c r="CI138" s="115">
        <f>IF(OR(CI136=0,CI136=4),0,CHOOSE(CI136,Rollover!$I$16,Rollover!$V$16,Rollover!$AI$16)*CHOOSE(CI136,Rollover!$O$16,Rollover!$AB$16,Rollover!$AO$16)*(1+CHOOSE(CI136,Rollover!$P$16,Rollover!$AC$16,Rollover!$AP$16))^(INT(MAX(0,CI137)/12))+(1-CHOOSE(CI136,Rollover!$I$16,Rollover!$V$16,Rollover!$AI$16))*CHOOSE(CI136,Rollover!$N$16,Rollover!$AA$16,Rollover!$AN$16)*(1+Assumptions!$C$25)^(INT(MAX(0,CI137)/12)))</f>
        <v>16.80947407735</v>
      </c>
      <c r="CJ138" s="115">
        <f>IF(OR(CJ136=0,CJ136=4),0,CHOOSE(CJ136,Rollover!$I$16,Rollover!$V$16,Rollover!$AI$16)*CHOOSE(CJ136,Rollover!$O$16,Rollover!$AB$16,Rollover!$AO$16)*(1+CHOOSE(CJ136,Rollover!$P$16,Rollover!$AC$16,Rollover!$AP$16))^(INT(MAX(0,CJ137)/12))+(1-CHOOSE(CJ136,Rollover!$I$16,Rollover!$V$16,Rollover!$AI$16))*CHOOSE(CJ136,Rollover!$N$16,Rollover!$AA$16,Rollover!$AN$16)*(1+Assumptions!$C$25)^(INT(MAX(0,CJ137)/12)))</f>
        <v>16.80947407735</v>
      </c>
      <c r="CK138" s="115">
        <f>IF(OR(CK136=0,CK136=4),0,CHOOSE(CK136,Rollover!$I$16,Rollover!$V$16,Rollover!$AI$16)*CHOOSE(CK136,Rollover!$O$16,Rollover!$AB$16,Rollover!$AO$16)*(1+CHOOSE(CK136,Rollover!$P$16,Rollover!$AC$16,Rollover!$AP$16))^(INT(MAX(0,CK137)/12))+(1-CHOOSE(CK136,Rollover!$I$16,Rollover!$V$16,Rollover!$AI$16))*CHOOSE(CK136,Rollover!$N$16,Rollover!$AA$16,Rollover!$AN$16)*(1+Assumptions!$C$25)^(INT(MAX(0,CK137)/12)))</f>
        <v>17.397805670057245</v>
      </c>
      <c r="CL138" s="115">
        <f>IF(OR(CL136=0,CL136=4),0,CHOOSE(CL136,Rollover!$I$16,Rollover!$V$16,Rollover!$AI$16)*CHOOSE(CL136,Rollover!$O$16,Rollover!$AB$16,Rollover!$AO$16)*(1+CHOOSE(CL136,Rollover!$P$16,Rollover!$AC$16,Rollover!$AP$16))^(INT(MAX(0,CL137)/12))+(1-CHOOSE(CL136,Rollover!$I$16,Rollover!$V$16,Rollover!$AI$16))*CHOOSE(CL136,Rollover!$N$16,Rollover!$AA$16,Rollover!$AN$16)*(1+Assumptions!$C$25)^(INT(MAX(0,CL137)/12)))</f>
        <v>17.397805670057245</v>
      </c>
      <c r="CM138" s="115">
        <f>IF(OR(CM136=0,CM136=4),0,CHOOSE(CM136,Rollover!$I$16,Rollover!$V$16,Rollover!$AI$16)*CHOOSE(CM136,Rollover!$O$16,Rollover!$AB$16,Rollover!$AO$16)*(1+CHOOSE(CM136,Rollover!$P$16,Rollover!$AC$16,Rollover!$AP$16))^(INT(MAX(0,CM137)/12))+(1-CHOOSE(CM136,Rollover!$I$16,Rollover!$V$16,Rollover!$AI$16))*CHOOSE(CM136,Rollover!$N$16,Rollover!$AA$16,Rollover!$AN$16)*(1+Assumptions!$C$25)^(INT(MAX(0,CM137)/12)))</f>
        <v>17.397805670057245</v>
      </c>
      <c r="CN138" s="115">
        <f>IF(OR(CN136=0,CN136=4),0,CHOOSE(CN136,Rollover!$I$16,Rollover!$V$16,Rollover!$AI$16)*CHOOSE(CN136,Rollover!$O$16,Rollover!$AB$16,Rollover!$AO$16)*(1+CHOOSE(CN136,Rollover!$P$16,Rollover!$AC$16,Rollover!$AP$16))^(INT(MAX(0,CN137)/12))+(1-CHOOSE(CN136,Rollover!$I$16,Rollover!$V$16,Rollover!$AI$16))*CHOOSE(CN136,Rollover!$N$16,Rollover!$AA$16,Rollover!$AN$16)*(1+Assumptions!$C$25)^(INT(MAX(0,CN137)/12)))</f>
        <v>17.397805670057245</v>
      </c>
      <c r="CO138" s="115">
        <f>IF(OR(CO136=0,CO136=4),0,CHOOSE(CO136,Rollover!$I$16,Rollover!$V$16,Rollover!$AI$16)*CHOOSE(CO136,Rollover!$O$16,Rollover!$AB$16,Rollover!$AO$16)*(1+CHOOSE(CO136,Rollover!$P$16,Rollover!$AC$16,Rollover!$AP$16))^(INT(MAX(0,CO137)/12))+(1-CHOOSE(CO136,Rollover!$I$16,Rollover!$V$16,Rollover!$AI$16))*CHOOSE(CO136,Rollover!$N$16,Rollover!$AA$16,Rollover!$AN$16)*(1+Assumptions!$C$25)^(INT(MAX(0,CO137)/12)))</f>
        <v>17.397805670057245</v>
      </c>
      <c r="CP138" s="115">
        <f>IF(OR(CP136=0,CP136=4),0,CHOOSE(CP136,Rollover!$I$16,Rollover!$V$16,Rollover!$AI$16)*CHOOSE(CP136,Rollover!$O$16,Rollover!$AB$16,Rollover!$AO$16)*(1+CHOOSE(CP136,Rollover!$P$16,Rollover!$AC$16,Rollover!$AP$16))^(INT(MAX(0,CP137)/12))+(1-CHOOSE(CP136,Rollover!$I$16,Rollover!$V$16,Rollover!$AI$16))*CHOOSE(CP136,Rollover!$N$16,Rollover!$AA$16,Rollover!$AN$16)*(1+Assumptions!$C$25)^(INT(MAX(0,CP137)/12)))</f>
        <v>17.397805670057245</v>
      </c>
      <c r="CQ138" s="115">
        <f>IF(OR(CQ136=0,CQ136=4),0,CHOOSE(CQ136,Rollover!$I$16,Rollover!$V$16,Rollover!$AI$16)*CHOOSE(CQ136,Rollover!$O$16,Rollover!$AB$16,Rollover!$AO$16)*(1+CHOOSE(CQ136,Rollover!$P$16,Rollover!$AC$16,Rollover!$AP$16))^(INT(MAX(0,CQ137)/12))+(1-CHOOSE(CQ136,Rollover!$I$16,Rollover!$V$16,Rollover!$AI$16))*CHOOSE(CQ136,Rollover!$N$16,Rollover!$AA$16,Rollover!$AN$16)*(1+Assumptions!$C$25)^(INT(MAX(0,CQ137)/12)))</f>
        <v>17.397805670057245</v>
      </c>
      <c r="CR138" s="115">
        <f>IF(OR(CR136=0,CR136=4),0,CHOOSE(CR136,Rollover!$I$16,Rollover!$V$16,Rollover!$AI$16)*CHOOSE(CR136,Rollover!$O$16,Rollover!$AB$16,Rollover!$AO$16)*(1+CHOOSE(CR136,Rollover!$P$16,Rollover!$AC$16,Rollover!$AP$16))^(INT(MAX(0,CR137)/12))+(1-CHOOSE(CR136,Rollover!$I$16,Rollover!$V$16,Rollover!$AI$16))*CHOOSE(CR136,Rollover!$N$16,Rollover!$AA$16,Rollover!$AN$16)*(1+Assumptions!$C$25)^(INT(MAX(0,CR137)/12)))</f>
        <v>17.397805670057245</v>
      </c>
      <c r="CS138" s="115">
        <f>IF(OR(CS136=0,CS136=4),0,CHOOSE(CS136,Rollover!$I$16,Rollover!$V$16,Rollover!$AI$16)*CHOOSE(CS136,Rollover!$O$16,Rollover!$AB$16,Rollover!$AO$16)*(1+CHOOSE(CS136,Rollover!$P$16,Rollover!$AC$16,Rollover!$AP$16))^(INT(MAX(0,CS137)/12))+(1-CHOOSE(CS136,Rollover!$I$16,Rollover!$V$16,Rollover!$AI$16))*CHOOSE(CS136,Rollover!$N$16,Rollover!$AA$16,Rollover!$AN$16)*(1+Assumptions!$C$25)^(INT(MAX(0,CS137)/12)))</f>
        <v>17.397805670057245</v>
      </c>
      <c r="CT138" s="115">
        <f>IF(OR(CT136=0,CT136=4),0,CHOOSE(CT136,Rollover!$I$16,Rollover!$V$16,Rollover!$AI$16)*CHOOSE(CT136,Rollover!$O$16,Rollover!$AB$16,Rollover!$AO$16)*(1+CHOOSE(CT136,Rollover!$P$16,Rollover!$AC$16,Rollover!$AP$16))^(INT(MAX(0,CT137)/12))+(1-CHOOSE(CT136,Rollover!$I$16,Rollover!$V$16,Rollover!$AI$16))*CHOOSE(CT136,Rollover!$N$16,Rollover!$AA$16,Rollover!$AN$16)*(1+Assumptions!$C$25)^(INT(MAX(0,CT137)/12)))</f>
        <v>17.397805670057245</v>
      </c>
      <c r="CU138" s="115">
        <f>IF(OR(CU136=0,CU136=4),0,CHOOSE(CU136,Rollover!$I$16,Rollover!$V$16,Rollover!$AI$16)*CHOOSE(CU136,Rollover!$O$16,Rollover!$AB$16,Rollover!$AO$16)*(1+CHOOSE(CU136,Rollover!$P$16,Rollover!$AC$16,Rollover!$AP$16))^(INT(MAX(0,CU137)/12))+(1-CHOOSE(CU136,Rollover!$I$16,Rollover!$V$16,Rollover!$AI$16))*CHOOSE(CU136,Rollover!$N$16,Rollover!$AA$16,Rollover!$AN$16)*(1+Assumptions!$C$25)^(INT(MAX(0,CU137)/12)))</f>
        <v>17.397805670057245</v>
      </c>
      <c r="CV138" s="115">
        <f>IF(OR(CV136=0,CV136=4),0,CHOOSE(CV136,Rollover!$I$16,Rollover!$V$16,Rollover!$AI$16)*CHOOSE(CV136,Rollover!$O$16,Rollover!$AB$16,Rollover!$AO$16)*(1+CHOOSE(CV136,Rollover!$P$16,Rollover!$AC$16,Rollover!$AP$16))^(INT(MAX(0,CV137)/12))+(1-CHOOSE(CV136,Rollover!$I$16,Rollover!$V$16,Rollover!$AI$16))*CHOOSE(CV136,Rollover!$N$16,Rollover!$AA$16,Rollover!$AN$16)*(1+Assumptions!$C$25)^(INT(MAX(0,CV137)/12)))</f>
        <v>17.397805670057245</v>
      </c>
      <c r="CW138" s="115">
        <f>IF(OR(CW136=0,CW136=4),0,CHOOSE(CW136,Rollover!$I$16,Rollover!$V$16,Rollover!$AI$16)*CHOOSE(CW136,Rollover!$O$16,Rollover!$AB$16,Rollover!$AO$16)*(1+CHOOSE(CW136,Rollover!$P$16,Rollover!$AC$16,Rollover!$AP$16))^(INT(MAX(0,CW137)/12))+(1-CHOOSE(CW136,Rollover!$I$16,Rollover!$V$16,Rollover!$AI$16))*CHOOSE(CW136,Rollover!$N$16,Rollover!$AA$16,Rollover!$AN$16)*(1+Assumptions!$C$25)^(INT(MAX(0,CW137)/12)))</f>
        <v>18.00672886850925</v>
      </c>
      <c r="CX138" s="115">
        <f>IF(OR(CX136=0,CX136=4),0,CHOOSE(CX136,Rollover!$I$16,Rollover!$V$16,Rollover!$AI$16)*CHOOSE(CX136,Rollover!$O$16,Rollover!$AB$16,Rollover!$AO$16)*(1+CHOOSE(CX136,Rollover!$P$16,Rollover!$AC$16,Rollover!$AP$16))^(INT(MAX(0,CX137)/12))+(1-CHOOSE(CX136,Rollover!$I$16,Rollover!$V$16,Rollover!$AI$16))*CHOOSE(CX136,Rollover!$N$16,Rollover!$AA$16,Rollover!$AN$16)*(1+Assumptions!$C$25)^(INT(MAX(0,CX137)/12)))</f>
        <v>18.00672886850925</v>
      </c>
      <c r="CY138" s="115">
        <f>IF(OR(CY136=0,CY136=4),0,CHOOSE(CY136,Rollover!$I$16,Rollover!$V$16,Rollover!$AI$16)*CHOOSE(CY136,Rollover!$O$16,Rollover!$AB$16,Rollover!$AO$16)*(1+CHOOSE(CY136,Rollover!$P$16,Rollover!$AC$16,Rollover!$AP$16))^(INT(MAX(0,CY137)/12))+(1-CHOOSE(CY136,Rollover!$I$16,Rollover!$V$16,Rollover!$AI$16))*CHOOSE(CY136,Rollover!$N$16,Rollover!$AA$16,Rollover!$AN$16)*(1+Assumptions!$C$25)^(INT(MAX(0,CY137)/12)))</f>
        <v>18.00672886850925</v>
      </c>
      <c r="CZ138" s="115">
        <f>IF(OR(CZ136=0,CZ136=4),0,CHOOSE(CZ136,Rollover!$I$16,Rollover!$V$16,Rollover!$AI$16)*CHOOSE(CZ136,Rollover!$O$16,Rollover!$AB$16,Rollover!$AO$16)*(1+CHOOSE(CZ136,Rollover!$P$16,Rollover!$AC$16,Rollover!$AP$16))^(INT(MAX(0,CZ137)/12))+(1-CHOOSE(CZ136,Rollover!$I$16,Rollover!$V$16,Rollover!$AI$16))*CHOOSE(CZ136,Rollover!$N$16,Rollover!$AA$16,Rollover!$AN$16)*(1+Assumptions!$C$25)^(INT(MAX(0,CZ137)/12)))</f>
        <v>18.00672886850925</v>
      </c>
      <c r="DA138" s="115">
        <f>IF(OR(DA136=0,DA136=4),0,CHOOSE(DA136,Rollover!$I$16,Rollover!$V$16,Rollover!$AI$16)*CHOOSE(DA136,Rollover!$O$16,Rollover!$AB$16,Rollover!$AO$16)*(1+CHOOSE(DA136,Rollover!$P$16,Rollover!$AC$16,Rollover!$AP$16))^(INT(MAX(0,DA137)/12))+(1-CHOOSE(DA136,Rollover!$I$16,Rollover!$V$16,Rollover!$AI$16))*CHOOSE(DA136,Rollover!$N$16,Rollover!$AA$16,Rollover!$AN$16)*(1+Assumptions!$C$25)^(INT(MAX(0,DA137)/12)))</f>
        <v>18.00672886850925</v>
      </c>
      <c r="DB138" s="115">
        <f>IF(OR(DB136=0,DB136=4),0,CHOOSE(DB136,Rollover!$I$16,Rollover!$V$16,Rollover!$AI$16)*CHOOSE(DB136,Rollover!$O$16,Rollover!$AB$16,Rollover!$AO$16)*(1+CHOOSE(DB136,Rollover!$P$16,Rollover!$AC$16,Rollover!$AP$16))^(INT(MAX(0,DB137)/12))+(1-CHOOSE(DB136,Rollover!$I$16,Rollover!$V$16,Rollover!$AI$16))*CHOOSE(DB136,Rollover!$N$16,Rollover!$AA$16,Rollover!$AN$16)*(1+Assumptions!$C$25)^(INT(MAX(0,DB137)/12)))</f>
        <v>18.00672886850925</v>
      </c>
      <c r="DC138" s="115">
        <f>IF(OR(DC136=0,DC136=4),0,CHOOSE(DC136,Rollover!$I$16,Rollover!$V$16,Rollover!$AI$16)*CHOOSE(DC136,Rollover!$O$16,Rollover!$AB$16,Rollover!$AO$16)*(1+CHOOSE(DC136,Rollover!$P$16,Rollover!$AC$16,Rollover!$AP$16))^(INT(MAX(0,DC137)/12))+(1-CHOOSE(DC136,Rollover!$I$16,Rollover!$V$16,Rollover!$AI$16))*CHOOSE(DC136,Rollover!$N$16,Rollover!$AA$16,Rollover!$AN$16)*(1+Assumptions!$C$25)^(INT(MAX(0,DC137)/12)))</f>
        <v>18.00672886850925</v>
      </c>
      <c r="DD138" s="115">
        <f>IF(OR(DD136=0,DD136=4),0,CHOOSE(DD136,Rollover!$I$16,Rollover!$V$16,Rollover!$AI$16)*CHOOSE(DD136,Rollover!$O$16,Rollover!$AB$16,Rollover!$AO$16)*(1+CHOOSE(DD136,Rollover!$P$16,Rollover!$AC$16,Rollover!$AP$16))^(INT(MAX(0,DD137)/12))+(1-CHOOSE(DD136,Rollover!$I$16,Rollover!$V$16,Rollover!$AI$16))*CHOOSE(DD136,Rollover!$N$16,Rollover!$AA$16,Rollover!$AN$16)*(1+Assumptions!$C$25)^(INT(MAX(0,DD137)/12)))</f>
        <v>18.00672886850925</v>
      </c>
      <c r="DE138" s="115">
        <f>IF(OR(DE136=0,DE136=4),0,CHOOSE(DE136,Rollover!$I$16,Rollover!$V$16,Rollover!$AI$16)*CHOOSE(DE136,Rollover!$O$16,Rollover!$AB$16,Rollover!$AO$16)*(1+CHOOSE(DE136,Rollover!$P$16,Rollover!$AC$16,Rollover!$AP$16))^(INT(MAX(0,DE137)/12))+(1-CHOOSE(DE136,Rollover!$I$16,Rollover!$V$16,Rollover!$AI$16))*CHOOSE(DE136,Rollover!$N$16,Rollover!$AA$16,Rollover!$AN$16)*(1+Assumptions!$C$25)^(INT(MAX(0,DE137)/12)))</f>
        <v>18.00672886850925</v>
      </c>
      <c r="DF138" s="115">
        <f>IF(OR(DF136=0,DF136=4),0,CHOOSE(DF136,Rollover!$I$16,Rollover!$V$16,Rollover!$AI$16)*CHOOSE(DF136,Rollover!$O$16,Rollover!$AB$16,Rollover!$AO$16)*(1+CHOOSE(DF136,Rollover!$P$16,Rollover!$AC$16,Rollover!$AP$16))^(INT(MAX(0,DF137)/12))+(1-CHOOSE(DF136,Rollover!$I$16,Rollover!$V$16,Rollover!$AI$16))*CHOOSE(DF136,Rollover!$N$16,Rollover!$AA$16,Rollover!$AN$16)*(1+Assumptions!$C$25)^(INT(MAX(0,DF137)/12)))</f>
        <v>18.00672886850925</v>
      </c>
      <c r="DG138" s="115">
        <f>IF(OR(DG136=0,DG136=4),0,CHOOSE(DG136,Rollover!$I$16,Rollover!$V$16,Rollover!$AI$16)*CHOOSE(DG136,Rollover!$O$16,Rollover!$AB$16,Rollover!$AO$16)*(1+CHOOSE(DG136,Rollover!$P$16,Rollover!$AC$16,Rollover!$AP$16))^(INT(MAX(0,DG137)/12))+(1-CHOOSE(DG136,Rollover!$I$16,Rollover!$V$16,Rollover!$AI$16))*CHOOSE(DG136,Rollover!$N$16,Rollover!$AA$16,Rollover!$AN$16)*(1+Assumptions!$C$25)^(INT(MAX(0,DG137)/12)))</f>
        <v>18.00672886850925</v>
      </c>
      <c r="DH138" s="115">
        <f>IF(OR(DH136=0,DH136=4),0,CHOOSE(DH136,Rollover!$I$16,Rollover!$V$16,Rollover!$AI$16)*CHOOSE(DH136,Rollover!$O$16,Rollover!$AB$16,Rollover!$AO$16)*(1+CHOOSE(DH136,Rollover!$P$16,Rollover!$AC$16,Rollover!$AP$16))^(INT(MAX(0,DH137)/12))+(1-CHOOSE(DH136,Rollover!$I$16,Rollover!$V$16,Rollover!$AI$16))*CHOOSE(DH136,Rollover!$N$16,Rollover!$AA$16,Rollover!$AN$16)*(1+Assumptions!$C$25)^(INT(MAX(0,DH137)/12)))</f>
        <v>18.00672886850925</v>
      </c>
      <c r="DI138" s="115">
        <f>IF(OR(DI136=0,DI136=4),0,CHOOSE(DI136,Rollover!$I$16,Rollover!$V$16,Rollover!$AI$16)*CHOOSE(DI136,Rollover!$O$16,Rollover!$AB$16,Rollover!$AO$16)*(1+CHOOSE(DI136,Rollover!$P$16,Rollover!$AC$16,Rollover!$AP$16))^(INT(MAX(0,DI137)/12))+(1-CHOOSE(DI136,Rollover!$I$16,Rollover!$V$16,Rollover!$AI$16))*CHOOSE(DI136,Rollover!$N$16,Rollover!$AA$16,Rollover!$AN$16)*(1+Assumptions!$C$25)^(INT(MAX(0,DI137)/12)))</f>
        <v>18.636964378907074</v>
      </c>
      <c r="DJ138" s="115">
        <f>IF(OR(DJ136=0,DJ136=4),0,CHOOSE(DJ136,Rollover!$I$16,Rollover!$V$16,Rollover!$AI$16)*CHOOSE(DJ136,Rollover!$O$16,Rollover!$AB$16,Rollover!$AO$16)*(1+CHOOSE(DJ136,Rollover!$P$16,Rollover!$AC$16,Rollover!$AP$16))^(INT(MAX(0,DJ137)/12))+(1-CHOOSE(DJ136,Rollover!$I$16,Rollover!$V$16,Rollover!$AI$16))*CHOOSE(DJ136,Rollover!$N$16,Rollover!$AA$16,Rollover!$AN$16)*(1+Assumptions!$C$25)^(INT(MAX(0,DJ137)/12)))</f>
        <v>18.636964378907074</v>
      </c>
      <c r="DK138" s="115">
        <f>IF(OR(DK136=0,DK136=4),0,CHOOSE(DK136,Rollover!$I$16,Rollover!$V$16,Rollover!$AI$16)*CHOOSE(DK136,Rollover!$O$16,Rollover!$AB$16,Rollover!$AO$16)*(1+CHOOSE(DK136,Rollover!$P$16,Rollover!$AC$16,Rollover!$AP$16))^(INT(MAX(0,DK137)/12))+(1-CHOOSE(DK136,Rollover!$I$16,Rollover!$V$16,Rollover!$AI$16))*CHOOSE(DK136,Rollover!$N$16,Rollover!$AA$16,Rollover!$AN$16)*(1+Assumptions!$C$25)^(INT(MAX(0,DK137)/12)))</f>
        <v>18.636964378907074</v>
      </c>
      <c r="DL138" s="115">
        <f>IF(OR(DL136=0,DL136=4),0,CHOOSE(DL136,Rollover!$I$16,Rollover!$V$16,Rollover!$AI$16)*CHOOSE(DL136,Rollover!$O$16,Rollover!$AB$16,Rollover!$AO$16)*(1+CHOOSE(DL136,Rollover!$P$16,Rollover!$AC$16,Rollover!$AP$16))^(INT(MAX(0,DL137)/12))+(1-CHOOSE(DL136,Rollover!$I$16,Rollover!$V$16,Rollover!$AI$16))*CHOOSE(DL136,Rollover!$N$16,Rollover!$AA$16,Rollover!$AN$16)*(1+Assumptions!$C$25)^(INT(MAX(0,DL137)/12)))</f>
        <v>18.636964378907074</v>
      </c>
      <c r="DM138" s="115">
        <f>IF(OR(DM136=0,DM136=4),0,CHOOSE(DM136,Rollover!$I$16,Rollover!$V$16,Rollover!$AI$16)*CHOOSE(DM136,Rollover!$O$16,Rollover!$AB$16,Rollover!$AO$16)*(1+CHOOSE(DM136,Rollover!$P$16,Rollover!$AC$16,Rollover!$AP$16))^(INT(MAX(0,DM137)/12))+(1-CHOOSE(DM136,Rollover!$I$16,Rollover!$V$16,Rollover!$AI$16))*CHOOSE(DM136,Rollover!$N$16,Rollover!$AA$16,Rollover!$AN$16)*(1+Assumptions!$C$25)^(INT(MAX(0,DM137)/12)))</f>
        <v>18.636964378907074</v>
      </c>
      <c r="DN138" s="115">
        <f>IF(OR(DN136=0,DN136=4),0,CHOOSE(DN136,Rollover!$I$16,Rollover!$V$16,Rollover!$AI$16)*CHOOSE(DN136,Rollover!$O$16,Rollover!$AB$16,Rollover!$AO$16)*(1+CHOOSE(DN136,Rollover!$P$16,Rollover!$AC$16,Rollover!$AP$16))^(INT(MAX(0,DN137)/12))+(1-CHOOSE(DN136,Rollover!$I$16,Rollover!$V$16,Rollover!$AI$16))*CHOOSE(DN136,Rollover!$N$16,Rollover!$AA$16,Rollover!$AN$16)*(1+Assumptions!$C$25)^(INT(MAX(0,DN137)/12)))</f>
        <v>18.636964378907074</v>
      </c>
      <c r="DO138" s="115">
        <f>IF(OR(DO136=0,DO136=4),0,CHOOSE(DO136,Rollover!$I$16,Rollover!$V$16,Rollover!$AI$16)*CHOOSE(DO136,Rollover!$O$16,Rollover!$AB$16,Rollover!$AO$16)*(1+CHOOSE(DO136,Rollover!$P$16,Rollover!$AC$16,Rollover!$AP$16))^(INT(MAX(0,DO137)/12))+(1-CHOOSE(DO136,Rollover!$I$16,Rollover!$V$16,Rollover!$AI$16))*CHOOSE(DO136,Rollover!$N$16,Rollover!$AA$16,Rollover!$AN$16)*(1+Assumptions!$C$25)^(INT(MAX(0,DO137)/12)))</f>
        <v>18.636964378907074</v>
      </c>
      <c r="DP138" s="115">
        <f>IF(OR(DP136=0,DP136=4),0,CHOOSE(DP136,Rollover!$I$16,Rollover!$V$16,Rollover!$AI$16)*CHOOSE(DP136,Rollover!$O$16,Rollover!$AB$16,Rollover!$AO$16)*(1+CHOOSE(DP136,Rollover!$P$16,Rollover!$AC$16,Rollover!$AP$16))^(INT(MAX(0,DP137)/12))+(1-CHOOSE(DP136,Rollover!$I$16,Rollover!$V$16,Rollover!$AI$16))*CHOOSE(DP136,Rollover!$N$16,Rollover!$AA$16,Rollover!$AN$16)*(1+Assumptions!$C$25)^(INT(MAX(0,DP137)/12)))</f>
        <v>18.636964378907074</v>
      </c>
      <c r="DQ138" s="115">
        <f>IF(OR(DQ136=0,DQ136=4),0,CHOOSE(DQ136,Rollover!$I$16,Rollover!$V$16,Rollover!$AI$16)*CHOOSE(DQ136,Rollover!$O$16,Rollover!$AB$16,Rollover!$AO$16)*(1+CHOOSE(DQ136,Rollover!$P$16,Rollover!$AC$16,Rollover!$AP$16))^(INT(MAX(0,DQ137)/12))+(1-CHOOSE(DQ136,Rollover!$I$16,Rollover!$V$16,Rollover!$AI$16))*CHOOSE(DQ136,Rollover!$N$16,Rollover!$AA$16,Rollover!$AN$16)*(1+Assumptions!$C$25)^(INT(MAX(0,DQ137)/12)))</f>
        <v>18.636964378907074</v>
      </c>
      <c r="DR138" s="115">
        <f>IF(OR(DR136=0,DR136=4),0,CHOOSE(DR136,Rollover!$I$16,Rollover!$V$16,Rollover!$AI$16)*CHOOSE(DR136,Rollover!$O$16,Rollover!$AB$16,Rollover!$AO$16)*(1+CHOOSE(DR136,Rollover!$P$16,Rollover!$AC$16,Rollover!$AP$16))^(INT(MAX(0,DR137)/12))+(1-CHOOSE(DR136,Rollover!$I$16,Rollover!$V$16,Rollover!$AI$16))*CHOOSE(DR136,Rollover!$N$16,Rollover!$AA$16,Rollover!$AN$16)*(1+Assumptions!$C$25)^(INT(MAX(0,DR137)/12)))</f>
        <v>18.636964378907074</v>
      </c>
      <c r="DS138" s="115">
        <f>IF(OR(DS136=0,DS136=4),0,CHOOSE(DS136,Rollover!$I$16,Rollover!$V$16,Rollover!$AI$16)*CHOOSE(DS136,Rollover!$O$16,Rollover!$AB$16,Rollover!$AO$16)*(1+CHOOSE(DS136,Rollover!$P$16,Rollover!$AC$16,Rollover!$AP$16))^(INT(MAX(0,DS137)/12))+(1-CHOOSE(DS136,Rollover!$I$16,Rollover!$V$16,Rollover!$AI$16))*CHOOSE(DS136,Rollover!$N$16,Rollover!$AA$16,Rollover!$AN$16)*(1+Assumptions!$C$25)^(INT(MAX(0,DS137)/12)))</f>
        <v>18.636964378907074</v>
      </c>
      <c r="DT138" s="115">
        <f>IF(OR(DT136=0,DT136=4),0,CHOOSE(DT136,Rollover!$I$16,Rollover!$V$16,Rollover!$AI$16)*CHOOSE(DT136,Rollover!$O$16,Rollover!$AB$16,Rollover!$AO$16)*(1+CHOOSE(DT136,Rollover!$P$16,Rollover!$AC$16,Rollover!$AP$16))^(INT(MAX(0,DT137)/12))+(1-CHOOSE(DT136,Rollover!$I$16,Rollover!$V$16,Rollover!$AI$16))*CHOOSE(DT136,Rollover!$N$16,Rollover!$AA$16,Rollover!$AN$16)*(1+Assumptions!$C$25)^(INT(MAX(0,DT137)/12)))</f>
        <v>18.636964378907074</v>
      </c>
      <c r="DU138" s="115">
        <f>IF(OR(DU136=0,DU136=4),0,CHOOSE(DU136,Rollover!$I$16,Rollover!$V$16,Rollover!$AI$16)*CHOOSE(DU136,Rollover!$O$16,Rollover!$AB$16,Rollover!$AO$16)*(1+CHOOSE(DU136,Rollover!$P$16,Rollover!$AC$16,Rollover!$AP$16))^(INT(MAX(0,DU137)/12))+(1-CHOOSE(DU136,Rollover!$I$16,Rollover!$V$16,Rollover!$AI$16))*CHOOSE(DU136,Rollover!$N$16,Rollover!$AA$16,Rollover!$AN$16)*(1+Assumptions!$C$25)^(INT(MAX(0,DU137)/12)))</f>
        <v>19.28925813216882</v>
      </c>
      <c r="DV138" s="115">
        <f>IF(OR(DV136=0,DV136=4),0,CHOOSE(DV136,Rollover!$I$16,Rollover!$V$16,Rollover!$AI$16)*CHOOSE(DV136,Rollover!$O$16,Rollover!$AB$16,Rollover!$AO$16)*(1+CHOOSE(DV136,Rollover!$P$16,Rollover!$AC$16,Rollover!$AP$16))^(INT(MAX(0,DV137)/12))+(1-CHOOSE(DV136,Rollover!$I$16,Rollover!$V$16,Rollover!$AI$16))*CHOOSE(DV136,Rollover!$N$16,Rollover!$AA$16,Rollover!$AN$16)*(1+Assumptions!$C$25)^(INT(MAX(0,DV137)/12)))</f>
        <v>19.28925813216882</v>
      </c>
      <c r="DW138" s="115">
        <f>IF(OR(DW136=0,DW136=4),0,CHOOSE(DW136,Rollover!$I$16,Rollover!$V$16,Rollover!$AI$16)*CHOOSE(DW136,Rollover!$O$16,Rollover!$AB$16,Rollover!$AO$16)*(1+CHOOSE(DW136,Rollover!$P$16,Rollover!$AC$16,Rollover!$AP$16))^(INT(MAX(0,DW137)/12))+(1-CHOOSE(DW136,Rollover!$I$16,Rollover!$V$16,Rollover!$AI$16))*CHOOSE(DW136,Rollover!$N$16,Rollover!$AA$16,Rollover!$AN$16)*(1+Assumptions!$C$25)^(INT(MAX(0,DW137)/12)))</f>
        <v>19.28925813216882</v>
      </c>
      <c r="DX138" s="115">
        <f>IF(OR(DX136=0,DX136=4),0,CHOOSE(DX136,Rollover!$I$16,Rollover!$V$16,Rollover!$AI$16)*CHOOSE(DX136,Rollover!$O$16,Rollover!$AB$16,Rollover!$AO$16)*(1+CHOOSE(DX136,Rollover!$P$16,Rollover!$AC$16,Rollover!$AP$16))^(INT(MAX(0,DX137)/12))+(1-CHOOSE(DX136,Rollover!$I$16,Rollover!$V$16,Rollover!$AI$16))*CHOOSE(DX136,Rollover!$N$16,Rollover!$AA$16,Rollover!$AN$16)*(1+Assumptions!$C$25)^(INT(MAX(0,DX137)/12)))</f>
        <v>19.28925813216882</v>
      </c>
      <c r="DY138" s="115">
        <f>IF(OR(DY136=0,DY136=4),0,CHOOSE(DY136,Rollover!$I$16,Rollover!$V$16,Rollover!$AI$16)*CHOOSE(DY136,Rollover!$O$16,Rollover!$AB$16,Rollover!$AO$16)*(1+CHOOSE(DY136,Rollover!$P$16,Rollover!$AC$16,Rollover!$AP$16))^(INT(MAX(0,DY137)/12))+(1-CHOOSE(DY136,Rollover!$I$16,Rollover!$V$16,Rollover!$AI$16))*CHOOSE(DY136,Rollover!$N$16,Rollover!$AA$16,Rollover!$AN$16)*(1+Assumptions!$C$25)^(INT(MAX(0,DY137)/12)))</f>
        <v>19.28925813216882</v>
      </c>
      <c r="DZ138" s="115">
        <f>IF(OR(DZ136=0,DZ136=4),0,CHOOSE(DZ136,Rollover!$I$16,Rollover!$V$16,Rollover!$AI$16)*CHOOSE(DZ136,Rollover!$O$16,Rollover!$AB$16,Rollover!$AO$16)*(1+CHOOSE(DZ136,Rollover!$P$16,Rollover!$AC$16,Rollover!$AP$16))^(INT(MAX(0,DZ137)/12))+(1-CHOOSE(DZ136,Rollover!$I$16,Rollover!$V$16,Rollover!$AI$16))*CHOOSE(DZ136,Rollover!$N$16,Rollover!$AA$16,Rollover!$AN$16)*(1+Assumptions!$C$25)^(INT(MAX(0,DZ137)/12)))</f>
        <v>19.28925813216882</v>
      </c>
      <c r="EA138" s="115">
        <f>IF(OR(EA136=0,EA136=4),0,CHOOSE(EA136,Rollover!$I$16,Rollover!$V$16,Rollover!$AI$16)*CHOOSE(EA136,Rollover!$O$16,Rollover!$AB$16,Rollover!$AO$16)*(1+CHOOSE(EA136,Rollover!$P$16,Rollover!$AC$16,Rollover!$AP$16))^(INT(MAX(0,EA137)/12))+(1-CHOOSE(EA136,Rollover!$I$16,Rollover!$V$16,Rollover!$AI$16))*CHOOSE(EA136,Rollover!$N$16,Rollover!$AA$16,Rollover!$AN$16)*(1+Assumptions!$C$25)^(INT(MAX(0,EA137)/12)))</f>
        <v>19.28925813216882</v>
      </c>
      <c r="EB138" s="115">
        <f>IF(OR(EB136=0,EB136=4),0,CHOOSE(EB136,Rollover!$I$16,Rollover!$V$16,Rollover!$AI$16)*CHOOSE(EB136,Rollover!$O$16,Rollover!$AB$16,Rollover!$AO$16)*(1+CHOOSE(EB136,Rollover!$P$16,Rollover!$AC$16,Rollover!$AP$16))^(INT(MAX(0,EB137)/12))+(1-CHOOSE(EB136,Rollover!$I$16,Rollover!$V$16,Rollover!$AI$16))*CHOOSE(EB136,Rollover!$N$16,Rollover!$AA$16,Rollover!$AN$16)*(1+Assumptions!$C$25)^(INT(MAX(0,EB137)/12)))</f>
        <v>19.28925813216882</v>
      </c>
      <c r="EC138" s="115">
        <f>IF(OR(EC136=0,EC136=4),0,CHOOSE(EC136,Rollover!$I$16,Rollover!$V$16,Rollover!$AI$16)*CHOOSE(EC136,Rollover!$O$16,Rollover!$AB$16,Rollover!$AO$16)*(1+CHOOSE(EC136,Rollover!$P$16,Rollover!$AC$16,Rollover!$AP$16))^(INT(MAX(0,EC137)/12))+(1-CHOOSE(EC136,Rollover!$I$16,Rollover!$V$16,Rollover!$AI$16))*CHOOSE(EC136,Rollover!$N$16,Rollover!$AA$16,Rollover!$AN$16)*(1+Assumptions!$C$25)^(INT(MAX(0,EC137)/12)))</f>
        <v>19.28925813216882</v>
      </c>
      <c r="ED138" s="115">
        <f>IF(OR(ED136=0,ED136=4),0,CHOOSE(ED136,Rollover!$I$16,Rollover!$V$16,Rollover!$AI$16)*CHOOSE(ED136,Rollover!$O$16,Rollover!$AB$16,Rollover!$AO$16)*(1+CHOOSE(ED136,Rollover!$P$16,Rollover!$AC$16,Rollover!$AP$16))^(INT(MAX(0,ED137)/12))+(1-CHOOSE(ED136,Rollover!$I$16,Rollover!$V$16,Rollover!$AI$16))*CHOOSE(ED136,Rollover!$N$16,Rollover!$AA$16,Rollover!$AN$16)*(1+Assumptions!$C$25)^(INT(MAX(0,ED137)/12)))</f>
        <v>19.28925813216882</v>
      </c>
      <c r="EE138" s="115">
        <f>IF(OR(EE136=0,EE136=4),0,CHOOSE(EE136,Rollover!$I$16,Rollover!$V$16,Rollover!$AI$16)*CHOOSE(EE136,Rollover!$O$16,Rollover!$AB$16,Rollover!$AO$16)*(1+CHOOSE(EE136,Rollover!$P$16,Rollover!$AC$16,Rollover!$AP$16))^(INT(MAX(0,EE137)/12))+(1-CHOOSE(EE136,Rollover!$I$16,Rollover!$V$16,Rollover!$AI$16))*CHOOSE(EE136,Rollover!$N$16,Rollover!$AA$16,Rollover!$AN$16)*(1+Assumptions!$C$25)^(INT(MAX(0,EE137)/12)))</f>
        <v>19.28925813216882</v>
      </c>
      <c r="EF138" s="115">
        <f>IF(OR(EF136=0,EF136=4),0,CHOOSE(EF136,Rollover!$I$16,Rollover!$V$16,Rollover!$AI$16)*CHOOSE(EF136,Rollover!$O$16,Rollover!$AB$16,Rollover!$AO$16)*(1+CHOOSE(EF136,Rollover!$P$16,Rollover!$AC$16,Rollover!$AP$16))^(INT(MAX(0,EF137)/12))+(1-CHOOSE(EF136,Rollover!$I$16,Rollover!$V$16,Rollover!$AI$16))*CHOOSE(EF136,Rollover!$N$16,Rollover!$AA$16,Rollover!$AN$16)*(1+Assumptions!$C$25)^(INT(MAX(0,EF137)/12)))</f>
        <v>19.28925813216882</v>
      </c>
      <c r="EG138" s="115">
        <f>IF(OR(EG136=0,EG136=4),0,CHOOSE(EG136,Rollover!$I$16,Rollover!$V$16,Rollover!$AI$16)*CHOOSE(EG136,Rollover!$O$16,Rollover!$AB$16,Rollover!$AO$16)*(1+CHOOSE(EG136,Rollover!$P$16,Rollover!$AC$16,Rollover!$AP$16))^(INT(MAX(0,EG137)/12))+(1-CHOOSE(EG136,Rollover!$I$16,Rollover!$V$16,Rollover!$AI$16))*CHOOSE(EG136,Rollover!$N$16,Rollover!$AA$16,Rollover!$AN$16)*(1+Assumptions!$C$25)^(INT(MAX(0,EG137)/12)))</f>
        <v>19.486787500489772</v>
      </c>
      <c r="EH138" s="115">
        <f>IF(OR(EH136=0,EH136=4),0,CHOOSE(EH136,Rollover!$I$16,Rollover!$V$16,Rollover!$AI$16)*CHOOSE(EH136,Rollover!$O$16,Rollover!$AB$16,Rollover!$AO$16)*(1+CHOOSE(EH136,Rollover!$P$16,Rollover!$AC$16,Rollover!$AP$16))^(INT(MAX(0,EH137)/12))+(1-CHOOSE(EH136,Rollover!$I$16,Rollover!$V$16,Rollover!$AI$16))*CHOOSE(EH136,Rollover!$N$16,Rollover!$AA$16,Rollover!$AN$16)*(1+Assumptions!$C$25)^(INT(MAX(0,EH137)/12)))</f>
        <v>19.486787500489772</v>
      </c>
      <c r="EI138" s="115">
        <f>IF(OR(EI136=0,EI136=4),0,CHOOSE(EI136,Rollover!$I$16,Rollover!$V$16,Rollover!$AI$16)*CHOOSE(EI136,Rollover!$O$16,Rollover!$AB$16,Rollover!$AO$16)*(1+CHOOSE(EI136,Rollover!$P$16,Rollover!$AC$16,Rollover!$AP$16))^(INT(MAX(0,EI137)/12))+(1-CHOOSE(EI136,Rollover!$I$16,Rollover!$V$16,Rollover!$AI$16))*CHOOSE(EI136,Rollover!$N$16,Rollover!$AA$16,Rollover!$AN$16)*(1+Assumptions!$C$25)^(INT(MAX(0,EI137)/12)))</f>
        <v>19.486787500489772</v>
      </c>
    </row>
    <row r="139">
      <c r="B139" t="s" s="23">
        <v>393</v>
      </c>
      <c r="C139" t="s" s="118">
        <v>27</v>
      </c>
      <c r="D139" t="s" s="118">
        <v>430</v>
      </c>
      <c r="H139" s="95">
        <f>IF(H136=0,'Rent Roll'!$G$16*SUMIFS('Rent Schedules'!$I$6:$I$122,'Rent Schedules'!$B$6:$B$122,$C139,'Rent Schedules'!$D$6:$D$122,"In effect",'Rent Schedules'!$E$6:$E$122,"&lt;="&amp;H$6,'Rent Schedules'!$F$6:$F$122,"&gt;="&amp;H$6),0)</f>
        <v>12170.67</v>
      </c>
      <c r="I139" s="95">
        <f>IF(I136=0,'Rent Roll'!$G$16*SUMIFS('Rent Schedules'!$I$6:$I$122,'Rent Schedules'!$B$6:$B$122,$C139,'Rent Schedules'!$D$6:$D$122,"In effect",'Rent Schedules'!$E$6:$E$122,"&lt;="&amp;I$6,'Rent Schedules'!$F$6:$F$122,"&gt;="&amp;I$6),0)</f>
        <v>12170.67</v>
      </c>
      <c r="J139" s="95">
        <f>IF(J136=0,'Rent Roll'!$G$16*SUMIFS('Rent Schedules'!$I$6:$I$122,'Rent Schedules'!$B$6:$B$122,$C139,'Rent Schedules'!$D$6:$D$122,"In effect",'Rent Schedules'!$E$6:$E$122,"&lt;="&amp;J$6,'Rent Schedules'!$F$6:$F$122,"&gt;="&amp;J$6),0)</f>
        <v>12170.67</v>
      </c>
      <c r="K139" s="95">
        <f>IF(K136=0,'Rent Roll'!$G$16*SUMIFS('Rent Schedules'!$I$6:$I$122,'Rent Schedules'!$B$6:$B$122,$C139,'Rent Schedules'!$D$6:$D$122,"In effect",'Rent Schedules'!$E$6:$E$122,"&lt;="&amp;K$6,'Rent Schedules'!$F$6:$F$122,"&gt;="&amp;K$6),0)</f>
        <v>12170.67</v>
      </c>
      <c r="L139" s="95">
        <f>IF(L136=0,'Rent Roll'!$G$16*SUMIFS('Rent Schedules'!$I$6:$I$122,'Rent Schedules'!$B$6:$B$122,$C139,'Rent Schedules'!$D$6:$D$122,"In effect",'Rent Schedules'!$E$6:$E$122,"&lt;="&amp;L$6,'Rent Schedules'!$F$6:$F$122,"&gt;="&amp;L$6),0)</f>
        <v>12170.67</v>
      </c>
      <c r="M139" s="95">
        <f>IF(M136=0,'Rent Roll'!$G$16*SUMIFS('Rent Schedules'!$I$6:$I$122,'Rent Schedules'!$B$6:$B$122,$C139,'Rent Schedules'!$D$6:$D$122,"In effect",'Rent Schedules'!$E$6:$E$122,"&lt;="&amp;M$6,'Rent Schedules'!$F$6:$F$122,"&gt;="&amp;M$6),0)</f>
        <v>0</v>
      </c>
      <c r="N139" s="95">
        <f>IF(N136=0,'Rent Roll'!$G$16*SUMIFS('Rent Schedules'!$I$6:$I$122,'Rent Schedules'!$B$6:$B$122,$C139,'Rent Schedules'!$D$6:$D$122,"In effect",'Rent Schedules'!$E$6:$E$122,"&lt;="&amp;N$6,'Rent Schedules'!$F$6:$F$122,"&gt;="&amp;N$6),0)</f>
        <v>0</v>
      </c>
      <c r="O139" s="95">
        <f>IF(O136=0,'Rent Roll'!$G$16*SUMIFS('Rent Schedules'!$I$6:$I$122,'Rent Schedules'!$B$6:$B$122,$C139,'Rent Schedules'!$D$6:$D$122,"In effect",'Rent Schedules'!$E$6:$E$122,"&lt;="&amp;O$6,'Rent Schedules'!$F$6:$F$122,"&gt;="&amp;O$6),0)</f>
        <v>0</v>
      </c>
      <c r="P139" s="95">
        <f>IF(P136=0,'Rent Roll'!$G$16*SUMIFS('Rent Schedules'!$I$6:$I$122,'Rent Schedules'!$B$6:$B$122,$C139,'Rent Schedules'!$D$6:$D$122,"In effect",'Rent Schedules'!$E$6:$E$122,"&lt;="&amp;P$6,'Rent Schedules'!$F$6:$F$122,"&gt;="&amp;P$6),0)</f>
        <v>0</v>
      </c>
      <c r="Q139" s="95">
        <f>IF(Q136=0,'Rent Roll'!$G$16*SUMIFS('Rent Schedules'!$I$6:$I$122,'Rent Schedules'!$B$6:$B$122,$C139,'Rent Schedules'!$D$6:$D$122,"In effect",'Rent Schedules'!$E$6:$E$122,"&lt;="&amp;Q$6,'Rent Schedules'!$F$6:$F$122,"&gt;="&amp;Q$6),0)</f>
        <v>0</v>
      </c>
      <c r="R139" s="95">
        <f>IF(R136=0,'Rent Roll'!$G$16*SUMIFS('Rent Schedules'!$I$6:$I$122,'Rent Schedules'!$B$6:$B$122,$C139,'Rent Schedules'!$D$6:$D$122,"In effect",'Rent Schedules'!$E$6:$E$122,"&lt;="&amp;R$6,'Rent Schedules'!$F$6:$F$122,"&gt;="&amp;R$6),0)</f>
        <v>0</v>
      </c>
      <c r="S139" s="95">
        <f>IF(S136=0,'Rent Roll'!$G$16*SUMIFS('Rent Schedules'!$I$6:$I$122,'Rent Schedules'!$B$6:$B$122,$C139,'Rent Schedules'!$D$6:$D$122,"In effect",'Rent Schedules'!$E$6:$E$122,"&lt;="&amp;S$6,'Rent Schedules'!$F$6:$F$122,"&gt;="&amp;S$6),0)</f>
        <v>0</v>
      </c>
      <c r="T139" s="95">
        <f>IF(T136=0,'Rent Roll'!$G$16*SUMIFS('Rent Schedules'!$I$6:$I$122,'Rent Schedules'!$B$6:$B$122,$C139,'Rent Schedules'!$D$6:$D$122,"In effect",'Rent Schedules'!$E$6:$E$122,"&lt;="&amp;T$6,'Rent Schedules'!$F$6:$F$122,"&gt;="&amp;T$6),0)</f>
        <v>0</v>
      </c>
      <c r="U139" s="95">
        <f>IF(U136=0,'Rent Roll'!$G$16*SUMIFS('Rent Schedules'!$I$6:$I$122,'Rent Schedules'!$B$6:$B$122,$C139,'Rent Schedules'!$D$6:$D$122,"In effect",'Rent Schedules'!$E$6:$E$122,"&lt;="&amp;U$6,'Rent Schedules'!$F$6:$F$122,"&gt;="&amp;U$6),0)</f>
        <v>0</v>
      </c>
      <c r="V139" s="95">
        <f>IF(V136=0,'Rent Roll'!$G$16*SUMIFS('Rent Schedules'!$I$6:$I$122,'Rent Schedules'!$B$6:$B$122,$C139,'Rent Schedules'!$D$6:$D$122,"In effect",'Rent Schedules'!$E$6:$E$122,"&lt;="&amp;V$6,'Rent Schedules'!$F$6:$F$122,"&gt;="&amp;V$6),0)</f>
        <v>0</v>
      </c>
      <c r="W139" s="95">
        <f>IF(W136=0,'Rent Roll'!$G$16*SUMIFS('Rent Schedules'!$I$6:$I$122,'Rent Schedules'!$B$6:$B$122,$C139,'Rent Schedules'!$D$6:$D$122,"In effect",'Rent Schedules'!$E$6:$E$122,"&lt;="&amp;W$6,'Rent Schedules'!$F$6:$F$122,"&gt;="&amp;W$6),0)</f>
        <v>0</v>
      </c>
      <c r="X139" s="95">
        <f>IF(X136=0,'Rent Roll'!$G$16*SUMIFS('Rent Schedules'!$I$6:$I$122,'Rent Schedules'!$B$6:$B$122,$C139,'Rent Schedules'!$D$6:$D$122,"In effect",'Rent Schedules'!$E$6:$E$122,"&lt;="&amp;X$6,'Rent Schedules'!$F$6:$F$122,"&gt;="&amp;X$6),0)</f>
        <v>0</v>
      </c>
      <c r="Y139" s="95">
        <f>IF(Y136=0,'Rent Roll'!$G$16*SUMIFS('Rent Schedules'!$I$6:$I$122,'Rent Schedules'!$B$6:$B$122,$C139,'Rent Schedules'!$D$6:$D$122,"In effect",'Rent Schedules'!$E$6:$E$122,"&lt;="&amp;Y$6,'Rent Schedules'!$F$6:$F$122,"&gt;="&amp;Y$6),0)</f>
        <v>0</v>
      </c>
      <c r="Z139" s="95">
        <f>IF(Z136=0,'Rent Roll'!$G$16*SUMIFS('Rent Schedules'!$I$6:$I$122,'Rent Schedules'!$B$6:$B$122,$C139,'Rent Schedules'!$D$6:$D$122,"In effect",'Rent Schedules'!$E$6:$E$122,"&lt;="&amp;Z$6,'Rent Schedules'!$F$6:$F$122,"&gt;="&amp;Z$6),0)</f>
        <v>0</v>
      </c>
      <c r="AA139" s="95">
        <f>IF(AA136=0,'Rent Roll'!$G$16*SUMIFS('Rent Schedules'!$I$6:$I$122,'Rent Schedules'!$B$6:$B$122,$C139,'Rent Schedules'!$D$6:$D$122,"In effect",'Rent Schedules'!$E$6:$E$122,"&lt;="&amp;AA$6,'Rent Schedules'!$F$6:$F$122,"&gt;="&amp;AA$6),0)</f>
        <v>0</v>
      </c>
      <c r="AB139" s="95">
        <f>IF(AB136=0,'Rent Roll'!$G$16*SUMIFS('Rent Schedules'!$I$6:$I$122,'Rent Schedules'!$B$6:$B$122,$C139,'Rent Schedules'!$D$6:$D$122,"In effect",'Rent Schedules'!$E$6:$E$122,"&lt;="&amp;AB$6,'Rent Schedules'!$F$6:$F$122,"&gt;="&amp;AB$6),0)</f>
        <v>0</v>
      </c>
      <c r="AC139" s="95">
        <f>IF(AC136=0,'Rent Roll'!$G$16*SUMIFS('Rent Schedules'!$I$6:$I$122,'Rent Schedules'!$B$6:$B$122,$C139,'Rent Schedules'!$D$6:$D$122,"In effect",'Rent Schedules'!$E$6:$E$122,"&lt;="&amp;AC$6,'Rent Schedules'!$F$6:$F$122,"&gt;="&amp;AC$6),0)</f>
        <v>0</v>
      </c>
      <c r="AD139" s="95">
        <f>IF(AD136=0,'Rent Roll'!$G$16*SUMIFS('Rent Schedules'!$I$6:$I$122,'Rent Schedules'!$B$6:$B$122,$C139,'Rent Schedules'!$D$6:$D$122,"In effect",'Rent Schedules'!$E$6:$E$122,"&lt;="&amp;AD$6,'Rent Schedules'!$F$6:$F$122,"&gt;="&amp;AD$6),0)</f>
        <v>0</v>
      </c>
      <c r="AE139" s="95">
        <f>IF(AE136=0,'Rent Roll'!$G$16*SUMIFS('Rent Schedules'!$I$6:$I$122,'Rent Schedules'!$B$6:$B$122,$C139,'Rent Schedules'!$D$6:$D$122,"In effect",'Rent Schedules'!$E$6:$E$122,"&lt;="&amp;AE$6,'Rent Schedules'!$F$6:$F$122,"&gt;="&amp;AE$6),0)</f>
        <v>0</v>
      </c>
      <c r="AF139" s="95">
        <f>IF(AF136=0,'Rent Roll'!$G$16*SUMIFS('Rent Schedules'!$I$6:$I$122,'Rent Schedules'!$B$6:$B$122,$C139,'Rent Schedules'!$D$6:$D$122,"In effect",'Rent Schedules'!$E$6:$E$122,"&lt;="&amp;AF$6,'Rent Schedules'!$F$6:$F$122,"&gt;="&amp;AF$6),0)</f>
        <v>0</v>
      </c>
      <c r="AG139" s="95">
        <f>IF(AG136=0,'Rent Roll'!$G$16*SUMIFS('Rent Schedules'!$I$6:$I$122,'Rent Schedules'!$B$6:$B$122,$C139,'Rent Schedules'!$D$6:$D$122,"In effect",'Rent Schedules'!$E$6:$E$122,"&lt;="&amp;AG$6,'Rent Schedules'!$F$6:$F$122,"&gt;="&amp;AG$6),0)</f>
        <v>0</v>
      </c>
      <c r="AH139" s="95">
        <f>IF(AH136=0,'Rent Roll'!$G$16*SUMIFS('Rent Schedules'!$I$6:$I$122,'Rent Schedules'!$B$6:$B$122,$C139,'Rent Schedules'!$D$6:$D$122,"In effect",'Rent Schedules'!$E$6:$E$122,"&lt;="&amp;AH$6,'Rent Schedules'!$F$6:$F$122,"&gt;="&amp;AH$6),0)</f>
        <v>0</v>
      </c>
      <c r="AI139" s="95">
        <f>IF(AI136=0,'Rent Roll'!$G$16*SUMIFS('Rent Schedules'!$I$6:$I$122,'Rent Schedules'!$B$6:$B$122,$C139,'Rent Schedules'!$D$6:$D$122,"In effect",'Rent Schedules'!$E$6:$E$122,"&lt;="&amp;AI$6,'Rent Schedules'!$F$6:$F$122,"&gt;="&amp;AI$6),0)</f>
        <v>0</v>
      </c>
      <c r="AJ139" s="95">
        <f>IF(AJ136=0,'Rent Roll'!$G$16*SUMIFS('Rent Schedules'!$I$6:$I$122,'Rent Schedules'!$B$6:$B$122,$C139,'Rent Schedules'!$D$6:$D$122,"In effect",'Rent Schedules'!$E$6:$E$122,"&lt;="&amp;AJ$6,'Rent Schedules'!$F$6:$F$122,"&gt;="&amp;AJ$6),0)</f>
        <v>0</v>
      </c>
      <c r="AK139" s="95">
        <f>IF(AK136=0,'Rent Roll'!$G$16*SUMIFS('Rent Schedules'!$I$6:$I$122,'Rent Schedules'!$B$6:$B$122,$C139,'Rent Schedules'!$D$6:$D$122,"In effect",'Rent Schedules'!$E$6:$E$122,"&lt;="&amp;AK$6,'Rent Schedules'!$F$6:$F$122,"&gt;="&amp;AK$6),0)</f>
        <v>0</v>
      </c>
      <c r="AL139" s="95">
        <f>IF(AL136=0,'Rent Roll'!$G$16*SUMIFS('Rent Schedules'!$I$6:$I$122,'Rent Schedules'!$B$6:$B$122,$C139,'Rent Schedules'!$D$6:$D$122,"In effect",'Rent Schedules'!$E$6:$E$122,"&lt;="&amp;AL$6,'Rent Schedules'!$F$6:$F$122,"&gt;="&amp;AL$6),0)</f>
        <v>0</v>
      </c>
      <c r="AM139" s="95">
        <f>IF(AM136=0,'Rent Roll'!$G$16*SUMIFS('Rent Schedules'!$I$6:$I$122,'Rent Schedules'!$B$6:$B$122,$C139,'Rent Schedules'!$D$6:$D$122,"In effect",'Rent Schedules'!$E$6:$E$122,"&lt;="&amp;AM$6,'Rent Schedules'!$F$6:$F$122,"&gt;="&amp;AM$6),0)</f>
        <v>0</v>
      </c>
      <c r="AN139" s="95">
        <f>IF(AN136=0,'Rent Roll'!$G$16*SUMIFS('Rent Schedules'!$I$6:$I$122,'Rent Schedules'!$B$6:$B$122,$C139,'Rent Schedules'!$D$6:$D$122,"In effect",'Rent Schedules'!$E$6:$E$122,"&lt;="&amp;AN$6,'Rent Schedules'!$F$6:$F$122,"&gt;="&amp;AN$6),0)</f>
        <v>0</v>
      </c>
      <c r="AO139" s="95">
        <f>IF(AO136=0,'Rent Roll'!$G$16*SUMIFS('Rent Schedules'!$I$6:$I$122,'Rent Schedules'!$B$6:$B$122,$C139,'Rent Schedules'!$D$6:$D$122,"In effect",'Rent Schedules'!$E$6:$E$122,"&lt;="&amp;AO$6,'Rent Schedules'!$F$6:$F$122,"&gt;="&amp;AO$6),0)</f>
        <v>0</v>
      </c>
      <c r="AP139" s="95">
        <f>IF(AP136=0,'Rent Roll'!$G$16*SUMIFS('Rent Schedules'!$I$6:$I$122,'Rent Schedules'!$B$6:$B$122,$C139,'Rent Schedules'!$D$6:$D$122,"In effect",'Rent Schedules'!$E$6:$E$122,"&lt;="&amp;AP$6,'Rent Schedules'!$F$6:$F$122,"&gt;="&amp;AP$6),0)</f>
        <v>0</v>
      </c>
      <c r="AQ139" s="95">
        <f>IF(AQ136=0,'Rent Roll'!$G$16*SUMIFS('Rent Schedules'!$I$6:$I$122,'Rent Schedules'!$B$6:$B$122,$C139,'Rent Schedules'!$D$6:$D$122,"In effect",'Rent Schedules'!$E$6:$E$122,"&lt;="&amp;AQ$6,'Rent Schedules'!$F$6:$F$122,"&gt;="&amp;AQ$6),0)</f>
        <v>0</v>
      </c>
      <c r="AR139" s="95">
        <f>IF(AR136=0,'Rent Roll'!$G$16*SUMIFS('Rent Schedules'!$I$6:$I$122,'Rent Schedules'!$B$6:$B$122,$C139,'Rent Schedules'!$D$6:$D$122,"In effect",'Rent Schedules'!$E$6:$E$122,"&lt;="&amp;AR$6,'Rent Schedules'!$F$6:$F$122,"&gt;="&amp;AR$6),0)</f>
        <v>0</v>
      </c>
      <c r="AS139" s="95">
        <f>IF(AS136=0,'Rent Roll'!$G$16*SUMIFS('Rent Schedules'!$I$6:$I$122,'Rent Schedules'!$B$6:$B$122,$C139,'Rent Schedules'!$D$6:$D$122,"In effect",'Rent Schedules'!$E$6:$E$122,"&lt;="&amp;AS$6,'Rent Schedules'!$F$6:$F$122,"&gt;="&amp;AS$6),0)</f>
        <v>0</v>
      </c>
      <c r="AT139" s="95">
        <f>IF(AT136=0,'Rent Roll'!$G$16*SUMIFS('Rent Schedules'!$I$6:$I$122,'Rent Schedules'!$B$6:$B$122,$C139,'Rent Schedules'!$D$6:$D$122,"In effect",'Rent Schedules'!$E$6:$E$122,"&lt;="&amp;AT$6,'Rent Schedules'!$F$6:$F$122,"&gt;="&amp;AT$6),0)</f>
        <v>0</v>
      </c>
      <c r="AU139" s="95">
        <f>IF(AU136=0,'Rent Roll'!$G$16*SUMIFS('Rent Schedules'!$I$6:$I$122,'Rent Schedules'!$B$6:$B$122,$C139,'Rent Schedules'!$D$6:$D$122,"In effect",'Rent Schedules'!$E$6:$E$122,"&lt;="&amp;AU$6,'Rent Schedules'!$F$6:$F$122,"&gt;="&amp;AU$6),0)</f>
        <v>0</v>
      </c>
      <c r="AV139" s="95">
        <f>IF(AV136=0,'Rent Roll'!$G$16*SUMIFS('Rent Schedules'!$I$6:$I$122,'Rent Schedules'!$B$6:$B$122,$C139,'Rent Schedules'!$D$6:$D$122,"In effect",'Rent Schedules'!$E$6:$E$122,"&lt;="&amp;AV$6,'Rent Schedules'!$F$6:$F$122,"&gt;="&amp;AV$6),0)</f>
        <v>0</v>
      </c>
      <c r="AW139" s="95">
        <f>IF(AW136=0,'Rent Roll'!$G$16*SUMIFS('Rent Schedules'!$I$6:$I$122,'Rent Schedules'!$B$6:$B$122,$C139,'Rent Schedules'!$D$6:$D$122,"In effect",'Rent Schedules'!$E$6:$E$122,"&lt;="&amp;AW$6,'Rent Schedules'!$F$6:$F$122,"&gt;="&amp;AW$6),0)</f>
        <v>0</v>
      </c>
      <c r="AX139" s="95">
        <f>IF(AX136=0,'Rent Roll'!$G$16*SUMIFS('Rent Schedules'!$I$6:$I$122,'Rent Schedules'!$B$6:$B$122,$C139,'Rent Schedules'!$D$6:$D$122,"In effect",'Rent Schedules'!$E$6:$E$122,"&lt;="&amp;AX$6,'Rent Schedules'!$F$6:$F$122,"&gt;="&amp;AX$6),0)</f>
        <v>0</v>
      </c>
      <c r="AY139" s="95">
        <f>IF(AY136=0,'Rent Roll'!$G$16*SUMIFS('Rent Schedules'!$I$6:$I$122,'Rent Schedules'!$B$6:$B$122,$C139,'Rent Schedules'!$D$6:$D$122,"In effect",'Rent Schedules'!$E$6:$E$122,"&lt;="&amp;AY$6,'Rent Schedules'!$F$6:$F$122,"&gt;="&amp;AY$6),0)</f>
        <v>0</v>
      </c>
      <c r="AZ139" s="95">
        <f>IF(AZ136=0,'Rent Roll'!$G$16*SUMIFS('Rent Schedules'!$I$6:$I$122,'Rent Schedules'!$B$6:$B$122,$C139,'Rent Schedules'!$D$6:$D$122,"In effect",'Rent Schedules'!$E$6:$E$122,"&lt;="&amp;AZ$6,'Rent Schedules'!$F$6:$F$122,"&gt;="&amp;AZ$6),0)</f>
        <v>0</v>
      </c>
      <c r="BA139" s="95">
        <f>IF(BA136=0,'Rent Roll'!$G$16*SUMIFS('Rent Schedules'!$I$6:$I$122,'Rent Schedules'!$B$6:$B$122,$C139,'Rent Schedules'!$D$6:$D$122,"In effect",'Rent Schedules'!$E$6:$E$122,"&lt;="&amp;BA$6,'Rent Schedules'!$F$6:$F$122,"&gt;="&amp;BA$6),0)</f>
        <v>0</v>
      </c>
      <c r="BB139" s="95">
        <f>IF(BB136=0,'Rent Roll'!$G$16*SUMIFS('Rent Schedules'!$I$6:$I$122,'Rent Schedules'!$B$6:$B$122,$C139,'Rent Schedules'!$D$6:$D$122,"In effect",'Rent Schedules'!$E$6:$E$122,"&lt;="&amp;BB$6,'Rent Schedules'!$F$6:$F$122,"&gt;="&amp;BB$6),0)</f>
        <v>0</v>
      </c>
      <c r="BC139" s="95">
        <f>IF(BC136=0,'Rent Roll'!$G$16*SUMIFS('Rent Schedules'!$I$6:$I$122,'Rent Schedules'!$B$6:$B$122,$C139,'Rent Schedules'!$D$6:$D$122,"In effect",'Rent Schedules'!$E$6:$E$122,"&lt;="&amp;BC$6,'Rent Schedules'!$F$6:$F$122,"&gt;="&amp;BC$6),0)</f>
        <v>0</v>
      </c>
      <c r="BD139" s="95">
        <f>IF(BD136=0,'Rent Roll'!$G$16*SUMIFS('Rent Schedules'!$I$6:$I$122,'Rent Schedules'!$B$6:$B$122,$C139,'Rent Schedules'!$D$6:$D$122,"In effect",'Rent Schedules'!$E$6:$E$122,"&lt;="&amp;BD$6,'Rent Schedules'!$F$6:$F$122,"&gt;="&amp;BD$6),0)</f>
        <v>0</v>
      </c>
      <c r="BE139" s="95">
        <f>IF(BE136=0,'Rent Roll'!$G$16*SUMIFS('Rent Schedules'!$I$6:$I$122,'Rent Schedules'!$B$6:$B$122,$C139,'Rent Schedules'!$D$6:$D$122,"In effect",'Rent Schedules'!$E$6:$E$122,"&lt;="&amp;BE$6,'Rent Schedules'!$F$6:$F$122,"&gt;="&amp;BE$6),0)</f>
        <v>0</v>
      </c>
      <c r="BF139" s="95">
        <f>IF(BF136=0,'Rent Roll'!$G$16*SUMIFS('Rent Schedules'!$I$6:$I$122,'Rent Schedules'!$B$6:$B$122,$C139,'Rent Schedules'!$D$6:$D$122,"In effect",'Rent Schedules'!$E$6:$E$122,"&lt;="&amp;BF$6,'Rent Schedules'!$F$6:$F$122,"&gt;="&amp;BF$6),0)</f>
        <v>0</v>
      </c>
      <c r="BG139" s="95">
        <f>IF(BG136=0,'Rent Roll'!$G$16*SUMIFS('Rent Schedules'!$I$6:$I$122,'Rent Schedules'!$B$6:$B$122,$C139,'Rent Schedules'!$D$6:$D$122,"In effect",'Rent Schedules'!$E$6:$E$122,"&lt;="&amp;BG$6,'Rent Schedules'!$F$6:$F$122,"&gt;="&amp;BG$6),0)</f>
        <v>0</v>
      </c>
      <c r="BH139" s="95">
        <f>IF(BH136=0,'Rent Roll'!$G$16*SUMIFS('Rent Schedules'!$I$6:$I$122,'Rent Schedules'!$B$6:$B$122,$C139,'Rent Schedules'!$D$6:$D$122,"In effect",'Rent Schedules'!$E$6:$E$122,"&lt;="&amp;BH$6,'Rent Schedules'!$F$6:$F$122,"&gt;="&amp;BH$6),0)</f>
        <v>0</v>
      </c>
      <c r="BI139" s="95">
        <f>IF(BI136=0,'Rent Roll'!$G$16*SUMIFS('Rent Schedules'!$I$6:$I$122,'Rent Schedules'!$B$6:$B$122,$C139,'Rent Schedules'!$D$6:$D$122,"In effect",'Rent Schedules'!$E$6:$E$122,"&lt;="&amp;BI$6,'Rent Schedules'!$F$6:$F$122,"&gt;="&amp;BI$6),0)</f>
        <v>0</v>
      </c>
      <c r="BJ139" s="95">
        <f>IF(BJ136=0,'Rent Roll'!$G$16*SUMIFS('Rent Schedules'!$I$6:$I$122,'Rent Schedules'!$B$6:$B$122,$C139,'Rent Schedules'!$D$6:$D$122,"In effect",'Rent Schedules'!$E$6:$E$122,"&lt;="&amp;BJ$6,'Rent Schedules'!$F$6:$F$122,"&gt;="&amp;BJ$6),0)</f>
        <v>0</v>
      </c>
      <c r="BK139" s="95">
        <f>IF(BK136=0,'Rent Roll'!$G$16*SUMIFS('Rent Schedules'!$I$6:$I$122,'Rent Schedules'!$B$6:$B$122,$C139,'Rent Schedules'!$D$6:$D$122,"In effect",'Rent Schedules'!$E$6:$E$122,"&lt;="&amp;BK$6,'Rent Schedules'!$F$6:$F$122,"&gt;="&amp;BK$6),0)</f>
        <v>0</v>
      </c>
      <c r="BL139" s="95">
        <f>IF(BL136=0,'Rent Roll'!$G$16*SUMIFS('Rent Schedules'!$I$6:$I$122,'Rent Schedules'!$B$6:$B$122,$C139,'Rent Schedules'!$D$6:$D$122,"In effect",'Rent Schedules'!$E$6:$E$122,"&lt;="&amp;BL$6,'Rent Schedules'!$F$6:$F$122,"&gt;="&amp;BL$6),0)</f>
        <v>0</v>
      </c>
      <c r="BM139" s="95">
        <f>IF(BM136=0,'Rent Roll'!$G$16*SUMIFS('Rent Schedules'!$I$6:$I$122,'Rent Schedules'!$B$6:$B$122,$C139,'Rent Schedules'!$D$6:$D$122,"In effect",'Rent Schedules'!$E$6:$E$122,"&lt;="&amp;BM$6,'Rent Schedules'!$F$6:$F$122,"&gt;="&amp;BM$6),0)</f>
        <v>0</v>
      </c>
      <c r="BN139" s="95">
        <f>IF(BN136=0,'Rent Roll'!$G$16*SUMIFS('Rent Schedules'!$I$6:$I$122,'Rent Schedules'!$B$6:$B$122,$C139,'Rent Schedules'!$D$6:$D$122,"In effect",'Rent Schedules'!$E$6:$E$122,"&lt;="&amp;BN$6,'Rent Schedules'!$F$6:$F$122,"&gt;="&amp;BN$6),0)</f>
        <v>0</v>
      </c>
      <c r="BO139" s="95">
        <f>IF(BO136=0,'Rent Roll'!$G$16*SUMIFS('Rent Schedules'!$I$6:$I$122,'Rent Schedules'!$B$6:$B$122,$C139,'Rent Schedules'!$D$6:$D$122,"In effect",'Rent Schedules'!$E$6:$E$122,"&lt;="&amp;BO$6,'Rent Schedules'!$F$6:$F$122,"&gt;="&amp;BO$6),0)</f>
        <v>0</v>
      </c>
      <c r="BP139" s="95">
        <f>IF(BP136=0,'Rent Roll'!$G$16*SUMIFS('Rent Schedules'!$I$6:$I$122,'Rent Schedules'!$B$6:$B$122,$C139,'Rent Schedules'!$D$6:$D$122,"In effect",'Rent Schedules'!$E$6:$E$122,"&lt;="&amp;BP$6,'Rent Schedules'!$F$6:$F$122,"&gt;="&amp;BP$6),0)</f>
        <v>0</v>
      </c>
      <c r="BQ139" s="95">
        <f>IF(BQ136=0,'Rent Roll'!$G$16*SUMIFS('Rent Schedules'!$I$6:$I$122,'Rent Schedules'!$B$6:$B$122,$C139,'Rent Schedules'!$D$6:$D$122,"In effect",'Rent Schedules'!$E$6:$E$122,"&lt;="&amp;BQ$6,'Rent Schedules'!$F$6:$F$122,"&gt;="&amp;BQ$6),0)</f>
        <v>0</v>
      </c>
      <c r="BR139" s="95">
        <f>IF(BR136=0,'Rent Roll'!$G$16*SUMIFS('Rent Schedules'!$I$6:$I$122,'Rent Schedules'!$B$6:$B$122,$C139,'Rent Schedules'!$D$6:$D$122,"In effect",'Rent Schedules'!$E$6:$E$122,"&lt;="&amp;BR$6,'Rent Schedules'!$F$6:$F$122,"&gt;="&amp;BR$6),0)</f>
        <v>0</v>
      </c>
      <c r="BS139" s="95">
        <f>IF(BS136=0,'Rent Roll'!$G$16*SUMIFS('Rent Schedules'!$I$6:$I$122,'Rent Schedules'!$B$6:$B$122,$C139,'Rent Schedules'!$D$6:$D$122,"In effect",'Rent Schedules'!$E$6:$E$122,"&lt;="&amp;BS$6,'Rent Schedules'!$F$6:$F$122,"&gt;="&amp;BS$6),0)</f>
        <v>0</v>
      </c>
      <c r="BT139" s="95">
        <f>IF(BT136=0,'Rent Roll'!$G$16*SUMIFS('Rent Schedules'!$I$6:$I$122,'Rent Schedules'!$B$6:$B$122,$C139,'Rent Schedules'!$D$6:$D$122,"In effect",'Rent Schedules'!$E$6:$E$122,"&lt;="&amp;BT$6,'Rent Schedules'!$F$6:$F$122,"&gt;="&amp;BT$6),0)</f>
        <v>0</v>
      </c>
      <c r="BU139" s="95">
        <f>IF(BU136=0,'Rent Roll'!$G$16*SUMIFS('Rent Schedules'!$I$6:$I$122,'Rent Schedules'!$B$6:$B$122,$C139,'Rent Schedules'!$D$6:$D$122,"In effect",'Rent Schedules'!$E$6:$E$122,"&lt;="&amp;BU$6,'Rent Schedules'!$F$6:$F$122,"&gt;="&amp;BU$6),0)</f>
        <v>0</v>
      </c>
      <c r="BV139" s="95">
        <f>IF(BV136=0,'Rent Roll'!$G$16*SUMIFS('Rent Schedules'!$I$6:$I$122,'Rent Schedules'!$B$6:$B$122,$C139,'Rent Schedules'!$D$6:$D$122,"In effect",'Rent Schedules'!$E$6:$E$122,"&lt;="&amp;BV$6,'Rent Schedules'!$F$6:$F$122,"&gt;="&amp;BV$6),0)</f>
        <v>0</v>
      </c>
      <c r="BW139" s="95">
        <f>IF(BW136=0,'Rent Roll'!$G$16*SUMIFS('Rent Schedules'!$I$6:$I$122,'Rent Schedules'!$B$6:$B$122,$C139,'Rent Schedules'!$D$6:$D$122,"In effect",'Rent Schedules'!$E$6:$E$122,"&lt;="&amp;BW$6,'Rent Schedules'!$F$6:$F$122,"&gt;="&amp;BW$6),0)</f>
        <v>0</v>
      </c>
      <c r="BX139" s="95">
        <f>IF(BX136=0,'Rent Roll'!$G$16*SUMIFS('Rent Schedules'!$I$6:$I$122,'Rent Schedules'!$B$6:$B$122,$C139,'Rent Schedules'!$D$6:$D$122,"In effect",'Rent Schedules'!$E$6:$E$122,"&lt;="&amp;BX$6,'Rent Schedules'!$F$6:$F$122,"&gt;="&amp;BX$6),0)</f>
        <v>0</v>
      </c>
      <c r="BY139" s="95">
        <f>IF(BY136=0,'Rent Roll'!$G$16*SUMIFS('Rent Schedules'!$I$6:$I$122,'Rent Schedules'!$B$6:$B$122,$C139,'Rent Schedules'!$D$6:$D$122,"In effect",'Rent Schedules'!$E$6:$E$122,"&lt;="&amp;BY$6,'Rent Schedules'!$F$6:$F$122,"&gt;="&amp;BY$6),0)</f>
        <v>0</v>
      </c>
      <c r="BZ139" s="95">
        <f>IF(BZ136=0,'Rent Roll'!$G$16*SUMIFS('Rent Schedules'!$I$6:$I$122,'Rent Schedules'!$B$6:$B$122,$C139,'Rent Schedules'!$D$6:$D$122,"In effect",'Rent Schedules'!$E$6:$E$122,"&lt;="&amp;BZ$6,'Rent Schedules'!$F$6:$F$122,"&gt;="&amp;BZ$6),0)</f>
        <v>0</v>
      </c>
      <c r="CA139" s="95">
        <f>IF(CA136=0,'Rent Roll'!$G$16*SUMIFS('Rent Schedules'!$I$6:$I$122,'Rent Schedules'!$B$6:$B$122,$C139,'Rent Schedules'!$D$6:$D$122,"In effect",'Rent Schedules'!$E$6:$E$122,"&lt;="&amp;CA$6,'Rent Schedules'!$F$6:$F$122,"&gt;="&amp;CA$6),0)</f>
        <v>0</v>
      </c>
      <c r="CB139" s="95">
        <f>IF(CB136=0,'Rent Roll'!$G$16*SUMIFS('Rent Schedules'!$I$6:$I$122,'Rent Schedules'!$B$6:$B$122,$C139,'Rent Schedules'!$D$6:$D$122,"In effect",'Rent Schedules'!$E$6:$E$122,"&lt;="&amp;CB$6,'Rent Schedules'!$F$6:$F$122,"&gt;="&amp;CB$6),0)</f>
        <v>0</v>
      </c>
      <c r="CC139" s="95">
        <f>IF(CC136=0,'Rent Roll'!$G$16*SUMIFS('Rent Schedules'!$I$6:$I$122,'Rent Schedules'!$B$6:$B$122,$C139,'Rent Schedules'!$D$6:$D$122,"In effect",'Rent Schedules'!$E$6:$E$122,"&lt;="&amp;CC$6,'Rent Schedules'!$F$6:$F$122,"&gt;="&amp;CC$6),0)</f>
        <v>0</v>
      </c>
      <c r="CD139" s="95">
        <f>IF(CD136=0,'Rent Roll'!$G$16*SUMIFS('Rent Schedules'!$I$6:$I$122,'Rent Schedules'!$B$6:$B$122,$C139,'Rent Schedules'!$D$6:$D$122,"In effect",'Rent Schedules'!$E$6:$E$122,"&lt;="&amp;CD$6,'Rent Schedules'!$F$6:$F$122,"&gt;="&amp;CD$6),0)</f>
        <v>0</v>
      </c>
      <c r="CE139" s="95">
        <f>IF(CE136=0,'Rent Roll'!$G$16*SUMIFS('Rent Schedules'!$I$6:$I$122,'Rent Schedules'!$B$6:$B$122,$C139,'Rent Schedules'!$D$6:$D$122,"In effect",'Rent Schedules'!$E$6:$E$122,"&lt;="&amp;CE$6,'Rent Schedules'!$F$6:$F$122,"&gt;="&amp;CE$6),0)</f>
        <v>0</v>
      </c>
      <c r="CF139" s="95">
        <f>IF(CF136=0,'Rent Roll'!$G$16*SUMIFS('Rent Schedules'!$I$6:$I$122,'Rent Schedules'!$B$6:$B$122,$C139,'Rent Schedules'!$D$6:$D$122,"In effect",'Rent Schedules'!$E$6:$E$122,"&lt;="&amp;CF$6,'Rent Schedules'!$F$6:$F$122,"&gt;="&amp;CF$6),0)</f>
        <v>0</v>
      </c>
      <c r="CG139" s="95">
        <f>IF(CG136=0,'Rent Roll'!$G$16*SUMIFS('Rent Schedules'!$I$6:$I$122,'Rent Schedules'!$B$6:$B$122,$C139,'Rent Schedules'!$D$6:$D$122,"In effect",'Rent Schedules'!$E$6:$E$122,"&lt;="&amp;CG$6,'Rent Schedules'!$F$6:$F$122,"&gt;="&amp;CG$6),0)</f>
        <v>0</v>
      </c>
      <c r="CH139" s="95">
        <f>IF(CH136=0,'Rent Roll'!$G$16*SUMIFS('Rent Schedules'!$I$6:$I$122,'Rent Schedules'!$B$6:$B$122,$C139,'Rent Schedules'!$D$6:$D$122,"In effect",'Rent Schedules'!$E$6:$E$122,"&lt;="&amp;CH$6,'Rent Schedules'!$F$6:$F$122,"&gt;="&amp;CH$6),0)</f>
        <v>0</v>
      </c>
      <c r="CI139" s="95">
        <f>IF(CI136=0,'Rent Roll'!$G$16*SUMIFS('Rent Schedules'!$I$6:$I$122,'Rent Schedules'!$B$6:$B$122,$C139,'Rent Schedules'!$D$6:$D$122,"In effect",'Rent Schedules'!$E$6:$E$122,"&lt;="&amp;CI$6,'Rent Schedules'!$F$6:$F$122,"&gt;="&amp;CI$6),0)</f>
        <v>0</v>
      </c>
      <c r="CJ139" s="95">
        <f>IF(CJ136=0,'Rent Roll'!$G$16*SUMIFS('Rent Schedules'!$I$6:$I$122,'Rent Schedules'!$B$6:$B$122,$C139,'Rent Schedules'!$D$6:$D$122,"In effect",'Rent Schedules'!$E$6:$E$122,"&lt;="&amp;CJ$6,'Rent Schedules'!$F$6:$F$122,"&gt;="&amp;CJ$6),0)</f>
        <v>0</v>
      </c>
      <c r="CK139" s="95">
        <f>IF(CK136=0,'Rent Roll'!$G$16*SUMIFS('Rent Schedules'!$I$6:$I$122,'Rent Schedules'!$B$6:$B$122,$C139,'Rent Schedules'!$D$6:$D$122,"In effect",'Rent Schedules'!$E$6:$E$122,"&lt;="&amp;CK$6,'Rent Schedules'!$F$6:$F$122,"&gt;="&amp;CK$6),0)</f>
        <v>0</v>
      </c>
      <c r="CL139" s="95">
        <f>IF(CL136=0,'Rent Roll'!$G$16*SUMIFS('Rent Schedules'!$I$6:$I$122,'Rent Schedules'!$B$6:$B$122,$C139,'Rent Schedules'!$D$6:$D$122,"In effect",'Rent Schedules'!$E$6:$E$122,"&lt;="&amp;CL$6,'Rent Schedules'!$F$6:$F$122,"&gt;="&amp;CL$6),0)</f>
        <v>0</v>
      </c>
      <c r="CM139" s="95">
        <f>IF(CM136=0,'Rent Roll'!$G$16*SUMIFS('Rent Schedules'!$I$6:$I$122,'Rent Schedules'!$B$6:$B$122,$C139,'Rent Schedules'!$D$6:$D$122,"In effect",'Rent Schedules'!$E$6:$E$122,"&lt;="&amp;CM$6,'Rent Schedules'!$F$6:$F$122,"&gt;="&amp;CM$6),0)</f>
        <v>0</v>
      </c>
      <c r="CN139" s="95">
        <f>IF(CN136=0,'Rent Roll'!$G$16*SUMIFS('Rent Schedules'!$I$6:$I$122,'Rent Schedules'!$B$6:$B$122,$C139,'Rent Schedules'!$D$6:$D$122,"In effect",'Rent Schedules'!$E$6:$E$122,"&lt;="&amp;CN$6,'Rent Schedules'!$F$6:$F$122,"&gt;="&amp;CN$6),0)</f>
        <v>0</v>
      </c>
      <c r="CO139" s="95">
        <f>IF(CO136=0,'Rent Roll'!$G$16*SUMIFS('Rent Schedules'!$I$6:$I$122,'Rent Schedules'!$B$6:$B$122,$C139,'Rent Schedules'!$D$6:$D$122,"In effect",'Rent Schedules'!$E$6:$E$122,"&lt;="&amp;CO$6,'Rent Schedules'!$F$6:$F$122,"&gt;="&amp;CO$6),0)</f>
        <v>0</v>
      </c>
      <c r="CP139" s="95">
        <f>IF(CP136=0,'Rent Roll'!$G$16*SUMIFS('Rent Schedules'!$I$6:$I$122,'Rent Schedules'!$B$6:$B$122,$C139,'Rent Schedules'!$D$6:$D$122,"In effect",'Rent Schedules'!$E$6:$E$122,"&lt;="&amp;CP$6,'Rent Schedules'!$F$6:$F$122,"&gt;="&amp;CP$6),0)</f>
        <v>0</v>
      </c>
      <c r="CQ139" s="95">
        <f>IF(CQ136=0,'Rent Roll'!$G$16*SUMIFS('Rent Schedules'!$I$6:$I$122,'Rent Schedules'!$B$6:$B$122,$C139,'Rent Schedules'!$D$6:$D$122,"In effect",'Rent Schedules'!$E$6:$E$122,"&lt;="&amp;CQ$6,'Rent Schedules'!$F$6:$F$122,"&gt;="&amp;CQ$6),0)</f>
        <v>0</v>
      </c>
      <c r="CR139" s="95">
        <f>IF(CR136=0,'Rent Roll'!$G$16*SUMIFS('Rent Schedules'!$I$6:$I$122,'Rent Schedules'!$B$6:$B$122,$C139,'Rent Schedules'!$D$6:$D$122,"In effect",'Rent Schedules'!$E$6:$E$122,"&lt;="&amp;CR$6,'Rent Schedules'!$F$6:$F$122,"&gt;="&amp;CR$6),0)</f>
        <v>0</v>
      </c>
      <c r="CS139" s="95">
        <f>IF(CS136=0,'Rent Roll'!$G$16*SUMIFS('Rent Schedules'!$I$6:$I$122,'Rent Schedules'!$B$6:$B$122,$C139,'Rent Schedules'!$D$6:$D$122,"In effect",'Rent Schedules'!$E$6:$E$122,"&lt;="&amp;CS$6,'Rent Schedules'!$F$6:$F$122,"&gt;="&amp;CS$6),0)</f>
        <v>0</v>
      </c>
      <c r="CT139" s="95">
        <f>IF(CT136=0,'Rent Roll'!$G$16*SUMIFS('Rent Schedules'!$I$6:$I$122,'Rent Schedules'!$B$6:$B$122,$C139,'Rent Schedules'!$D$6:$D$122,"In effect",'Rent Schedules'!$E$6:$E$122,"&lt;="&amp;CT$6,'Rent Schedules'!$F$6:$F$122,"&gt;="&amp;CT$6),0)</f>
        <v>0</v>
      </c>
      <c r="CU139" s="95">
        <f>IF(CU136=0,'Rent Roll'!$G$16*SUMIFS('Rent Schedules'!$I$6:$I$122,'Rent Schedules'!$B$6:$B$122,$C139,'Rent Schedules'!$D$6:$D$122,"In effect",'Rent Schedules'!$E$6:$E$122,"&lt;="&amp;CU$6,'Rent Schedules'!$F$6:$F$122,"&gt;="&amp;CU$6),0)</f>
        <v>0</v>
      </c>
      <c r="CV139" s="95">
        <f>IF(CV136=0,'Rent Roll'!$G$16*SUMIFS('Rent Schedules'!$I$6:$I$122,'Rent Schedules'!$B$6:$B$122,$C139,'Rent Schedules'!$D$6:$D$122,"In effect",'Rent Schedules'!$E$6:$E$122,"&lt;="&amp;CV$6,'Rent Schedules'!$F$6:$F$122,"&gt;="&amp;CV$6),0)</f>
        <v>0</v>
      </c>
      <c r="CW139" s="95">
        <f>IF(CW136=0,'Rent Roll'!$G$16*SUMIFS('Rent Schedules'!$I$6:$I$122,'Rent Schedules'!$B$6:$B$122,$C139,'Rent Schedules'!$D$6:$D$122,"In effect",'Rent Schedules'!$E$6:$E$122,"&lt;="&amp;CW$6,'Rent Schedules'!$F$6:$F$122,"&gt;="&amp;CW$6),0)</f>
        <v>0</v>
      </c>
      <c r="CX139" s="95">
        <f>IF(CX136=0,'Rent Roll'!$G$16*SUMIFS('Rent Schedules'!$I$6:$I$122,'Rent Schedules'!$B$6:$B$122,$C139,'Rent Schedules'!$D$6:$D$122,"In effect",'Rent Schedules'!$E$6:$E$122,"&lt;="&amp;CX$6,'Rent Schedules'!$F$6:$F$122,"&gt;="&amp;CX$6),0)</f>
        <v>0</v>
      </c>
      <c r="CY139" s="95">
        <f>IF(CY136=0,'Rent Roll'!$G$16*SUMIFS('Rent Schedules'!$I$6:$I$122,'Rent Schedules'!$B$6:$B$122,$C139,'Rent Schedules'!$D$6:$D$122,"In effect",'Rent Schedules'!$E$6:$E$122,"&lt;="&amp;CY$6,'Rent Schedules'!$F$6:$F$122,"&gt;="&amp;CY$6),0)</f>
        <v>0</v>
      </c>
      <c r="CZ139" s="95">
        <f>IF(CZ136=0,'Rent Roll'!$G$16*SUMIFS('Rent Schedules'!$I$6:$I$122,'Rent Schedules'!$B$6:$B$122,$C139,'Rent Schedules'!$D$6:$D$122,"In effect",'Rent Schedules'!$E$6:$E$122,"&lt;="&amp;CZ$6,'Rent Schedules'!$F$6:$F$122,"&gt;="&amp;CZ$6),0)</f>
        <v>0</v>
      </c>
      <c r="DA139" s="95">
        <f>IF(DA136=0,'Rent Roll'!$G$16*SUMIFS('Rent Schedules'!$I$6:$I$122,'Rent Schedules'!$B$6:$B$122,$C139,'Rent Schedules'!$D$6:$D$122,"In effect",'Rent Schedules'!$E$6:$E$122,"&lt;="&amp;DA$6,'Rent Schedules'!$F$6:$F$122,"&gt;="&amp;DA$6),0)</f>
        <v>0</v>
      </c>
      <c r="DB139" s="95">
        <f>IF(DB136=0,'Rent Roll'!$G$16*SUMIFS('Rent Schedules'!$I$6:$I$122,'Rent Schedules'!$B$6:$B$122,$C139,'Rent Schedules'!$D$6:$D$122,"In effect",'Rent Schedules'!$E$6:$E$122,"&lt;="&amp;DB$6,'Rent Schedules'!$F$6:$F$122,"&gt;="&amp;DB$6),0)</f>
        <v>0</v>
      </c>
      <c r="DC139" s="95">
        <f>IF(DC136=0,'Rent Roll'!$G$16*SUMIFS('Rent Schedules'!$I$6:$I$122,'Rent Schedules'!$B$6:$B$122,$C139,'Rent Schedules'!$D$6:$D$122,"In effect",'Rent Schedules'!$E$6:$E$122,"&lt;="&amp;DC$6,'Rent Schedules'!$F$6:$F$122,"&gt;="&amp;DC$6),0)</f>
        <v>0</v>
      </c>
      <c r="DD139" s="95">
        <f>IF(DD136=0,'Rent Roll'!$G$16*SUMIFS('Rent Schedules'!$I$6:$I$122,'Rent Schedules'!$B$6:$B$122,$C139,'Rent Schedules'!$D$6:$D$122,"In effect",'Rent Schedules'!$E$6:$E$122,"&lt;="&amp;DD$6,'Rent Schedules'!$F$6:$F$122,"&gt;="&amp;DD$6),0)</f>
        <v>0</v>
      </c>
      <c r="DE139" s="95">
        <f>IF(DE136=0,'Rent Roll'!$G$16*SUMIFS('Rent Schedules'!$I$6:$I$122,'Rent Schedules'!$B$6:$B$122,$C139,'Rent Schedules'!$D$6:$D$122,"In effect",'Rent Schedules'!$E$6:$E$122,"&lt;="&amp;DE$6,'Rent Schedules'!$F$6:$F$122,"&gt;="&amp;DE$6),0)</f>
        <v>0</v>
      </c>
      <c r="DF139" s="95">
        <f>IF(DF136=0,'Rent Roll'!$G$16*SUMIFS('Rent Schedules'!$I$6:$I$122,'Rent Schedules'!$B$6:$B$122,$C139,'Rent Schedules'!$D$6:$D$122,"In effect",'Rent Schedules'!$E$6:$E$122,"&lt;="&amp;DF$6,'Rent Schedules'!$F$6:$F$122,"&gt;="&amp;DF$6),0)</f>
        <v>0</v>
      </c>
      <c r="DG139" s="95">
        <f>IF(DG136=0,'Rent Roll'!$G$16*SUMIFS('Rent Schedules'!$I$6:$I$122,'Rent Schedules'!$B$6:$B$122,$C139,'Rent Schedules'!$D$6:$D$122,"In effect",'Rent Schedules'!$E$6:$E$122,"&lt;="&amp;DG$6,'Rent Schedules'!$F$6:$F$122,"&gt;="&amp;DG$6),0)</f>
        <v>0</v>
      </c>
      <c r="DH139" s="95">
        <f>IF(DH136=0,'Rent Roll'!$G$16*SUMIFS('Rent Schedules'!$I$6:$I$122,'Rent Schedules'!$B$6:$B$122,$C139,'Rent Schedules'!$D$6:$D$122,"In effect",'Rent Schedules'!$E$6:$E$122,"&lt;="&amp;DH$6,'Rent Schedules'!$F$6:$F$122,"&gt;="&amp;DH$6),0)</f>
        <v>0</v>
      </c>
      <c r="DI139" s="95">
        <f>IF(DI136=0,'Rent Roll'!$G$16*SUMIFS('Rent Schedules'!$I$6:$I$122,'Rent Schedules'!$B$6:$B$122,$C139,'Rent Schedules'!$D$6:$D$122,"In effect",'Rent Schedules'!$E$6:$E$122,"&lt;="&amp;DI$6,'Rent Schedules'!$F$6:$F$122,"&gt;="&amp;DI$6),0)</f>
        <v>0</v>
      </c>
      <c r="DJ139" s="95">
        <f>IF(DJ136=0,'Rent Roll'!$G$16*SUMIFS('Rent Schedules'!$I$6:$I$122,'Rent Schedules'!$B$6:$B$122,$C139,'Rent Schedules'!$D$6:$D$122,"In effect",'Rent Schedules'!$E$6:$E$122,"&lt;="&amp;DJ$6,'Rent Schedules'!$F$6:$F$122,"&gt;="&amp;DJ$6),0)</f>
        <v>0</v>
      </c>
      <c r="DK139" s="95">
        <f>IF(DK136=0,'Rent Roll'!$G$16*SUMIFS('Rent Schedules'!$I$6:$I$122,'Rent Schedules'!$B$6:$B$122,$C139,'Rent Schedules'!$D$6:$D$122,"In effect",'Rent Schedules'!$E$6:$E$122,"&lt;="&amp;DK$6,'Rent Schedules'!$F$6:$F$122,"&gt;="&amp;DK$6),0)</f>
        <v>0</v>
      </c>
      <c r="DL139" s="95">
        <f>IF(DL136=0,'Rent Roll'!$G$16*SUMIFS('Rent Schedules'!$I$6:$I$122,'Rent Schedules'!$B$6:$B$122,$C139,'Rent Schedules'!$D$6:$D$122,"In effect",'Rent Schedules'!$E$6:$E$122,"&lt;="&amp;DL$6,'Rent Schedules'!$F$6:$F$122,"&gt;="&amp;DL$6),0)</f>
        <v>0</v>
      </c>
      <c r="DM139" s="95">
        <f>IF(DM136=0,'Rent Roll'!$G$16*SUMIFS('Rent Schedules'!$I$6:$I$122,'Rent Schedules'!$B$6:$B$122,$C139,'Rent Schedules'!$D$6:$D$122,"In effect",'Rent Schedules'!$E$6:$E$122,"&lt;="&amp;DM$6,'Rent Schedules'!$F$6:$F$122,"&gt;="&amp;DM$6),0)</f>
        <v>0</v>
      </c>
      <c r="DN139" s="95">
        <f>IF(DN136=0,'Rent Roll'!$G$16*SUMIFS('Rent Schedules'!$I$6:$I$122,'Rent Schedules'!$B$6:$B$122,$C139,'Rent Schedules'!$D$6:$D$122,"In effect",'Rent Schedules'!$E$6:$E$122,"&lt;="&amp;DN$6,'Rent Schedules'!$F$6:$F$122,"&gt;="&amp;DN$6),0)</f>
        <v>0</v>
      </c>
      <c r="DO139" s="95">
        <f>IF(DO136=0,'Rent Roll'!$G$16*SUMIFS('Rent Schedules'!$I$6:$I$122,'Rent Schedules'!$B$6:$B$122,$C139,'Rent Schedules'!$D$6:$D$122,"In effect",'Rent Schedules'!$E$6:$E$122,"&lt;="&amp;DO$6,'Rent Schedules'!$F$6:$F$122,"&gt;="&amp;DO$6),0)</f>
        <v>0</v>
      </c>
      <c r="DP139" s="95">
        <f>IF(DP136=0,'Rent Roll'!$G$16*SUMIFS('Rent Schedules'!$I$6:$I$122,'Rent Schedules'!$B$6:$B$122,$C139,'Rent Schedules'!$D$6:$D$122,"In effect",'Rent Schedules'!$E$6:$E$122,"&lt;="&amp;DP$6,'Rent Schedules'!$F$6:$F$122,"&gt;="&amp;DP$6),0)</f>
        <v>0</v>
      </c>
      <c r="DQ139" s="95">
        <f>IF(DQ136=0,'Rent Roll'!$G$16*SUMIFS('Rent Schedules'!$I$6:$I$122,'Rent Schedules'!$B$6:$B$122,$C139,'Rent Schedules'!$D$6:$D$122,"In effect",'Rent Schedules'!$E$6:$E$122,"&lt;="&amp;DQ$6,'Rent Schedules'!$F$6:$F$122,"&gt;="&amp;DQ$6),0)</f>
        <v>0</v>
      </c>
      <c r="DR139" s="95">
        <f>IF(DR136=0,'Rent Roll'!$G$16*SUMIFS('Rent Schedules'!$I$6:$I$122,'Rent Schedules'!$B$6:$B$122,$C139,'Rent Schedules'!$D$6:$D$122,"In effect",'Rent Schedules'!$E$6:$E$122,"&lt;="&amp;DR$6,'Rent Schedules'!$F$6:$F$122,"&gt;="&amp;DR$6),0)</f>
        <v>0</v>
      </c>
      <c r="DS139" s="95">
        <f>IF(DS136=0,'Rent Roll'!$G$16*SUMIFS('Rent Schedules'!$I$6:$I$122,'Rent Schedules'!$B$6:$B$122,$C139,'Rent Schedules'!$D$6:$D$122,"In effect",'Rent Schedules'!$E$6:$E$122,"&lt;="&amp;DS$6,'Rent Schedules'!$F$6:$F$122,"&gt;="&amp;DS$6),0)</f>
        <v>0</v>
      </c>
      <c r="DT139" s="95">
        <f>IF(DT136=0,'Rent Roll'!$G$16*SUMIFS('Rent Schedules'!$I$6:$I$122,'Rent Schedules'!$B$6:$B$122,$C139,'Rent Schedules'!$D$6:$D$122,"In effect",'Rent Schedules'!$E$6:$E$122,"&lt;="&amp;DT$6,'Rent Schedules'!$F$6:$F$122,"&gt;="&amp;DT$6),0)</f>
        <v>0</v>
      </c>
      <c r="DU139" s="95">
        <f>IF(DU136=0,'Rent Roll'!$G$16*SUMIFS('Rent Schedules'!$I$6:$I$122,'Rent Schedules'!$B$6:$B$122,$C139,'Rent Schedules'!$D$6:$D$122,"In effect",'Rent Schedules'!$E$6:$E$122,"&lt;="&amp;DU$6,'Rent Schedules'!$F$6:$F$122,"&gt;="&amp;DU$6),0)</f>
        <v>0</v>
      </c>
      <c r="DV139" s="95">
        <f>IF(DV136=0,'Rent Roll'!$G$16*SUMIFS('Rent Schedules'!$I$6:$I$122,'Rent Schedules'!$B$6:$B$122,$C139,'Rent Schedules'!$D$6:$D$122,"In effect",'Rent Schedules'!$E$6:$E$122,"&lt;="&amp;DV$6,'Rent Schedules'!$F$6:$F$122,"&gt;="&amp;DV$6),0)</f>
        <v>0</v>
      </c>
      <c r="DW139" s="95">
        <f>IF(DW136=0,'Rent Roll'!$G$16*SUMIFS('Rent Schedules'!$I$6:$I$122,'Rent Schedules'!$B$6:$B$122,$C139,'Rent Schedules'!$D$6:$D$122,"In effect",'Rent Schedules'!$E$6:$E$122,"&lt;="&amp;DW$6,'Rent Schedules'!$F$6:$F$122,"&gt;="&amp;DW$6),0)</f>
        <v>0</v>
      </c>
      <c r="DX139" s="95">
        <f>IF(DX136=0,'Rent Roll'!$G$16*SUMIFS('Rent Schedules'!$I$6:$I$122,'Rent Schedules'!$B$6:$B$122,$C139,'Rent Schedules'!$D$6:$D$122,"In effect",'Rent Schedules'!$E$6:$E$122,"&lt;="&amp;DX$6,'Rent Schedules'!$F$6:$F$122,"&gt;="&amp;DX$6),0)</f>
        <v>0</v>
      </c>
      <c r="DY139" s="95">
        <f>IF(DY136=0,'Rent Roll'!$G$16*SUMIFS('Rent Schedules'!$I$6:$I$122,'Rent Schedules'!$B$6:$B$122,$C139,'Rent Schedules'!$D$6:$D$122,"In effect",'Rent Schedules'!$E$6:$E$122,"&lt;="&amp;DY$6,'Rent Schedules'!$F$6:$F$122,"&gt;="&amp;DY$6),0)</f>
        <v>0</v>
      </c>
      <c r="DZ139" s="95">
        <f>IF(DZ136=0,'Rent Roll'!$G$16*SUMIFS('Rent Schedules'!$I$6:$I$122,'Rent Schedules'!$B$6:$B$122,$C139,'Rent Schedules'!$D$6:$D$122,"In effect",'Rent Schedules'!$E$6:$E$122,"&lt;="&amp;DZ$6,'Rent Schedules'!$F$6:$F$122,"&gt;="&amp;DZ$6),0)</f>
        <v>0</v>
      </c>
      <c r="EA139" s="95">
        <f>IF(EA136=0,'Rent Roll'!$G$16*SUMIFS('Rent Schedules'!$I$6:$I$122,'Rent Schedules'!$B$6:$B$122,$C139,'Rent Schedules'!$D$6:$D$122,"In effect",'Rent Schedules'!$E$6:$E$122,"&lt;="&amp;EA$6,'Rent Schedules'!$F$6:$F$122,"&gt;="&amp;EA$6),0)</f>
        <v>0</v>
      </c>
      <c r="EB139" s="95">
        <f>IF(EB136=0,'Rent Roll'!$G$16*SUMIFS('Rent Schedules'!$I$6:$I$122,'Rent Schedules'!$B$6:$B$122,$C139,'Rent Schedules'!$D$6:$D$122,"In effect",'Rent Schedules'!$E$6:$E$122,"&lt;="&amp;EB$6,'Rent Schedules'!$F$6:$F$122,"&gt;="&amp;EB$6),0)</f>
        <v>0</v>
      </c>
      <c r="EC139" s="95">
        <f>IF(EC136=0,'Rent Roll'!$G$16*SUMIFS('Rent Schedules'!$I$6:$I$122,'Rent Schedules'!$B$6:$B$122,$C139,'Rent Schedules'!$D$6:$D$122,"In effect",'Rent Schedules'!$E$6:$E$122,"&lt;="&amp;EC$6,'Rent Schedules'!$F$6:$F$122,"&gt;="&amp;EC$6),0)</f>
        <v>0</v>
      </c>
      <c r="ED139" s="95">
        <f>IF(ED136=0,'Rent Roll'!$G$16*SUMIFS('Rent Schedules'!$I$6:$I$122,'Rent Schedules'!$B$6:$B$122,$C139,'Rent Schedules'!$D$6:$D$122,"In effect",'Rent Schedules'!$E$6:$E$122,"&lt;="&amp;ED$6,'Rent Schedules'!$F$6:$F$122,"&gt;="&amp;ED$6),0)</f>
        <v>0</v>
      </c>
      <c r="EE139" s="95">
        <f>IF(EE136=0,'Rent Roll'!$G$16*SUMIFS('Rent Schedules'!$I$6:$I$122,'Rent Schedules'!$B$6:$B$122,$C139,'Rent Schedules'!$D$6:$D$122,"In effect",'Rent Schedules'!$E$6:$E$122,"&lt;="&amp;EE$6,'Rent Schedules'!$F$6:$F$122,"&gt;="&amp;EE$6),0)</f>
        <v>0</v>
      </c>
      <c r="EF139" s="95">
        <f>IF(EF136=0,'Rent Roll'!$G$16*SUMIFS('Rent Schedules'!$I$6:$I$122,'Rent Schedules'!$B$6:$B$122,$C139,'Rent Schedules'!$D$6:$D$122,"In effect",'Rent Schedules'!$E$6:$E$122,"&lt;="&amp;EF$6,'Rent Schedules'!$F$6:$F$122,"&gt;="&amp;EF$6),0)</f>
        <v>0</v>
      </c>
      <c r="EG139" s="95">
        <f>IF(EG136=0,'Rent Roll'!$G$16*SUMIFS('Rent Schedules'!$I$6:$I$122,'Rent Schedules'!$B$6:$B$122,$C139,'Rent Schedules'!$D$6:$D$122,"In effect",'Rent Schedules'!$E$6:$E$122,"&lt;="&amp;EG$6,'Rent Schedules'!$F$6:$F$122,"&gt;="&amp;EG$6),0)</f>
        <v>0</v>
      </c>
      <c r="EH139" s="95">
        <f>IF(EH136=0,'Rent Roll'!$G$16*SUMIFS('Rent Schedules'!$I$6:$I$122,'Rent Schedules'!$B$6:$B$122,$C139,'Rent Schedules'!$D$6:$D$122,"In effect",'Rent Schedules'!$E$6:$E$122,"&lt;="&amp;EH$6,'Rent Schedules'!$F$6:$F$122,"&gt;="&amp;EH$6),0)</f>
        <v>0</v>
      </c>
      <c r="EI139" s="95">
        <f>IF(EI136=0,'Rent Roll'!$G$16*SUMIFS('Rent Schedules'!$I$6:$I$122,'Rent Schedules'!$B$6:$B$122,$C139,'Rent Schedules'!$D$6:$D$122,"In effect",'Rent Schedules'!$E$6:$E$122,"&lt;="&amp;EI$6,'Rent Schedules'!$F$6:$F$122,"&gt;="&amp;EI$6),0)</f>
        <v>0</v>
      </c>
    </row>
    <row r="140">
      <c r="B140" t="s" s="23">
        <v>394</v>
      </c>
      <c r="C140" t="s" s="118">
        <v>27</v>
      </c>
      <c r="D140" t="s" s="118">
        <v>431</v>
      </c>
      <c r="H140" s="95">
        <f>'Rent Roll'!$G$16*'Rent Roll'!$E$16*H138/12</f>
        <v>0</v>
      </c>
      <c r="I140" s="95">
        <f>'Rent Roll'!$G$16*'Rent Roll'!$E$16*I138/12</f>
        <v>0</v>
      </c>
      <c r="J140" s="95">
        <f>'Rent Roll'!$G$16*'Rent Roll'!$E$16*J138/12</f>
        <v>0</v>
      </c>
      <c r="K140" s="95">
        <f>'Rent Roll'!$G$16*'Rent Roll'!$E$16*K138/12</f>
        <v>0</v>
      </c>
      <c r="L140" s="95">
        <f>'Rent Roll'!$G$16*'Rent Roll'!$E$16*L138/12</f>
        <v>0</v>
      </c>
      <c r="M140" s="95">
        <f>'Rent Roll'!$G$16*'Rent Roll'!$E$16*M138/12</f>
        <v>13059.666666666666</v>
      </c>
      <c r="N140" s="95">
        <f>'Rent Roll'!$G$16*'Rent Roll'!$E$16*N138/12</f>
        <v>13059.666666666666</v>
      </c>
      <c r="O140" s="95">
        <f>'Rent Roll'!$G$16*'Rent Roll'!$E$16*O138/12</f>
        <v>13059.666666666666</v>
      </c>
      <c r="P140" s="95">
        <f>'Rent Roll'!$G$16*'Rent Roll'!$E$16*P138/12</f>
        <v>13059.666666666666</v>
      </c>
      <c r="Q140" s="95">
        <f>'Rent Roll'!$G$16*'Rent Roll'!$E$16*Q138/12</f>
        <v>13059.666666666666</v>
      </c>
      <c r="R140" s="95">
        <f>'Rent Roll'!$G$16*'Rent Roll'!$E$16*R138/12</f>
        <v>13059.666666666666</v>
      </c>
      <c r="S140" s="95">
        <f>'Rent Roll'!$G$16*'Rent Roll'!$E$16*S138/12</f>
        <v>13059.666666666666</v>
      </c>
      <c r="T140" s="95">
        <f>'Rent Roll'!$G$16*'Rent Roll'!$E$16*T138/12</f>
        <v>13059.666666666666</v>
      </c>
      <c r="U140" s="95">
        <f>'Rent Roll'!$G$16*'Rent Roll'!$E$16*U138/12</f>
        <v>13059.666666666666</v>
      </c>
      <c r="V140" s="95">
        <f>'Rent Roll'!$G$16*'Rent Roll'!$E$16*V138/12</f>
        <v>13059.666666666666</v>
      </c>
      <c r="W140" s="95">
        <f>'Rent Roll'!$G$16*'Rent Roll'!$E$16*W138/12</f>
        <v>13059.666666666666</v>
      </c>
      <c r="X140" s="95">
        <f>'Rent Roll'!$G$16*'Rent Roll'!$E$16*X138/12</f>
        <v>13059.666666666666</v>
      </c>
      <c r="Y140" s="95">
        <f>'Rent Roll'!$G$16*'Rent Roll'!$E$16*Y138/12</f>
        <v>13059.666666666666</v>
      </c>
      <c r="Z140" s="95">
        <f>'Rent Roll'!$G$16*'Rent Roll'!$E$16*Z138/12</f>
        <v>13059.666666666666</v>
      </c>
      <c r="AA140" s="95">
        <f>'Rent Roll'!$G$16*'Rent Roll'!$E$16*AA138/12</f>
        <v>13516.754999999997</v>
      </c>
      <c r="AB140" s="95">
        <f>'Rent Roll'!$G$16*'Rent Roll'!$E$16*AB138/12</f>
        <v>13516.754999999997</v>
      </c>
      <c r="AC140" s="95">
        <f>'Rent Roll'!$G$16*'Rent Roll'!$E$16*AC138/12</f>
        <v>13516.754999999997</v>
      </c>
      <c r="AD140" s="95">
        <f>'Rent Roll'!$G$16*'Rent Roll'!$E$16*AD138/12</f>
        <v>13516.754999999997</v>
      </c>
      <c r="AE140" s="95">
        <f>'Rent Roll'!$G$16*'Rent Roll'!$E$16*AE138/12</f>
        <v>13516.754999999997</v>
      </c>
      <c r="AF140" s="95">
        <f>'Rent Roll'!$G$16*'Rent Roll'!$E$16*AF138/12</f>
        <v>13516.754999999997</v>
      </c>
      <c r="AG140" s="95">
        <f>'Rent Roll'!$G$16*'Rent Roll'!$E$16*AG138/12</f>
        <v>13516.754999999997</v>
      </c>
      <c r="AH140" s="95">
        <f>'Rent Roll'!$G$16*'Rent Roll'!$E$16*AH138/12</f>
        <v>13516.754999999997</v>
      </c>
      <c r="AI140" s="95">
        <f>'Rent Roll'!$G$16*'Rent Roll'!$E$16*AI138/12</f>
        <v>13516.754999999997</v>
      </c>
      <c r="AJ140" s="95">
        <f>'Rent Roll'!$G$16*'Rent Roll'!$E$16*AJ138/12</f>
        <v>13516.754999999997</v>
      </c>
      <c r="AK140" s="95">
        <f>'Rent Roll'!$G$16*'Rent Roll'!$E$16*AK138/12</f>
        <v>13516.754999999997</v>
      </c>
      <c r="AL140" s="95">
        <f>'Rent Roll'!$G$16*'Rent Roll'!$E$16*AL138/12</f>
        <v>13516.754999999997</v>
      </c>
      <c r="AM140" s="95">
        <f>'Rent Roll'!$G$16*'Rent Roll'!$E$16*AM138/12</f>
        <v>13989.841424999997</v>
      </c>
      <c r="AN140" s="95">
        <f>'Rent Roll'!$G$16*'Rent Roll'!$E$16*AN138/12</f>
        <v>13989.841424999997</v>
      </c>
      <c r="AO140" s="95">
        <f>'Rent Roll'!$G$16*'Rent Roll'!$E$16*AO138/12</f>
        <v>13989.841424999997</v>
      </c>
      <c r="AP140" s="95">
        <f>'Rent Roll'!$G$16*'Rent Roll'!$E$16*AP138/12</f>
        <v>13989.841424999997</v>
      </c>
      <c r="AQ140" s="95">
        <f>'Rent Roll'!$G$16*'Rent Roll'!$E$16*AQ138/12</f>
        <v>13989.841424999997</v>
      </c>
      <c r="AR140" s="95">
        <f>'Rent Roll'!$G$16*'Rent Roll'!$E$16*AR138/12</f>
        <v>13989.841424999997</v>
      </c>
      <c r="AS140" s="95">
        <f>'Rent Roll'!$G$16*'Rent Roll'!$E$16*AS138/12</f>
        <v>13989.841424999997</v>
      </c>
      <c r="AT140" s="95">
        <f>'Rent Roll'!$G$16*'Rent Roll'!$E$16*AT138/12</f>
        <v>13989.841424999997</v>
      </c>
      <c r="AU140" s="95">
        <f>'Rent Roll'!$G$16*'Rent Roll'!$E$16*AU138/12</f>
        <v>13989.841424999997</v>
      </c>
      <c r="AV140" s="95">
        <f>'Rent Roll'!$G$16*'Rent Roll'!$E$16*AV138/12</f>
        <v>13989.841424999997</v>
      </c>
      <c r="AW140" s="95">
        <f>'Rent Roll'!$G$16*'Rent Roll'!$E$16*AW138/12</f>
        <v>13989.841424999997</v>
      </c>
      <c r="AX140" s="95">
        <f>'Rent Roll'!$G$16*'Rent Roll'!$E$16*AX138/12</f>
        <v>13989.841424999997</v>
      </c>
      <c r="AY140" s="95">
        <f>'Rent Roll'!$G$16*'Rent Roll'!$E$16*AY138/12</f>
        <v>14479.485874874996</v>
      </c>
      <c r="AZ140" s="95">
        <f>'Rent Roll'!$G$16*'Rent Roll'!$E$16*AZ138/12</f>
        <v>14479.485874874996</v>
      </c>
      <c r="BA140" s="95">
        <f>'Rent Roll'!$G$16*'Rent Roll'!$E$16*BA138/12</f>
        <v>14479.485874874996</v>
      </c>
      <c r="BB140" s="95">
        <f>'Rent Roll'!$G$16*'Rent Roll'!$E$16*BB138/12</f>
        <v>14479.485874874996</v>
      </c>
      <c r="BC140" s="95">
        <f>'Rent Roll'!$G$16*'Rent Roll'!$E$16*BC138/12</f>
        <v>14479.485874874996</v>
      </c>
      <c r="BD140" s="95">
        <f>'Rent Roll'!$G$16*'Rent Roll'!$E$16*BD138/12</f>
        <v>14479.485874874996</v>
      </c>
      <c r="BE140" s="95">
        <f>'Rent Roll'!$G$16*'Rent Roll'!$E$16*BE138/12</f>
        <v>14479.485874874996</v>
      </c>
      <c r="BF140" s="95">
        <f>'Rent Roll'!$G$16*'Rent Roll'!$E$16*BF138/12</f>
        <v>14479.485874874996</v>
      </c>
      <c r="BG140" s="95">
        <f>'Rent Roll'!$G$16*'Rent Roll'!$E$16*BG138/12</f>
        <v>14479.485874874996</v>
      </c>
      <c r="BH140" s="95">
        <f>'Rent Roll'!$G$16*'Rent Roll'!$E$16*BH138/12</f>
        <v>14479.485874874996</v>
      </c>
      <c r="BI140" s="95">
        <f>'Rent Roll'!$G$16*'Rent Roll'!$E$16*BI138/12</f>
        <v>14479.485874874996</v>
      </c>
      <c r="BJ140" s="95">
        <f>'Rent Roll'!$G$16*'Rent Roll'!$E$16*BJ138/12</f>
        <v>14479.485874874996</v>
      </c>
      <c r="BK140" s="95">
        <f>'Rent Roll'!$G$16*'Rent Roll'!$E$16*BK138/12</f>
        <v>14986.267880495621</v>
      </c>
      <c r="BL140" s="95">
        <f>'Rent Roll'!$G$16*'Rent Roll'!$E$16*BL138/12</f>
        <v>14986.267880495621</v>
      </c>
      <c r="BM140" s="95">
        <f>'Rent Roll'!$G$16*'Rent Roll'!$E$16*BM138/12</f>
        <v>14986.267880495621</v>
      </c>
      <c r="BN140" s="95">
        <f>'Rent Roll'!$G$16*'Rent Roll'!$E$16*BN138/12</f>
        <v>14986.267880495621</v>
      </c>
      <c r="BO140" s="95">
        <f>'Rent Roll'!$G$16*'Rent Roll'!$E$16*BO138/12</f>
        <v>14986.267880495621</v>
      </c>
      <c r="BP140" s="95">
        <f>'Rent Roll'!$G$16*'Rent Roll'!$E$16*BP138/12</f>
        <v>14986.267880495621</v>
      </c>
      <c r="BQ140" s="95">
        <f>'Rent Roll'!$G$16*'Rent Roll'!$E$16*BQ138/12</f>
        <v>14986.267880495621</v>
      </c>
      <c r="BR140" s="95">
        <f>'Rent Roll'!$G$16*'Rent Roll'!$E$16*BR138/12</f>
        <v>14986.267880495621</v>
      </c>
      <c r="BS140" s="95">
        <f>'Rent Roll'!$G$16*'Rent Roll'!$E$16*BS138/12</f>
        <v>14986.267880495621</v>
      </c>
      <c r="BT140" s="95">
        <f>'Rent Roll'!$G$16*'Rent Roll'!$E$16*BT138/12</f>
        <v>14986.267880495621</v>
      </c>
      <c r="BU140" s="95">
        <f>'Rent Roll'!$G$16*'Rent Roll'!$E$16*BU138/12</f>
        <v>14986.267880495621</v>
      </c>
      <c r="BV140" s="95">
        <f>'Rent Roll'!$G$16*'Rent Roll'!$E$16*BV138/12</f>
        <v>14986.267880495621</v>
      </c>
      <c r="BW140" s="95">
        <f>'Rent Roll'!$G$16*'Rent Roll'!$E$16*BW138/12</f>
        <v>15688.842472193333</v>
      </c>
      <c r="BX140" s="95">
        <f>'Rent Roll'!$G$16*'Rent Roll'!$E$16*BX138/12</f>
        <v>15688.842472193333</v>
      </c>
      <c r="BY140" s="95">
        <f>'Rent Roll'!$G$16*'Rent Roll'!$E$16*BY138/12</f>
        <v>15688.842472193333</v>
      </c>
      <c r="BZ140" s="95">
        <f>'Rent Roll'!$G$16*'Rent Roll'!$E$16*BZ138/12</f>
        <v>15688.842472193333</v>
      </c>
      <c r="CA140" s="95">
        <f>'Rent Roll'!$G$16*'Rent Roll'!$E$16*CA138/12</f>
        <v>15688.842472193333</v>
      </c>
      <c r="CB140" s="95">
        <f>'Rent Roll'!$G$16*'Rent Roll'!$E$16*CB138/12</f>
        <v>15688.842472193333</v>
      </c>
      <c r="CC140" s="95">
        <f>'Rent Roll'!$G$16*'Rent Roll'!$E$16*CC138/12</f>
        <v>15688.842472193333</v>
      </c>
      <c r="CD140" s="95">
        <f>'Rent Roll'!$G$16*'Rent Roll'!$E$16*CD138/12</f>
        <v>15688.842472193333</v>
      </c>
      <c r="CE140" s="95">
        <f>'Rent Roll'!$G$16*'Rent Roll'!$E$16*CE138/12</f>
        <v>15688.842472193333</v>
      </c>
      <c r="CF140" s="95">
        <f>'Rent Roll'!$G$16*'Rent Roll'!$E$16*CF138/12</f>
        <v>15688.842472193333</v>
      </c>
      <c r="CG140" s="95">
        <f>'Rent Roll'!$G$16*'Rent Roll'!$E$16*CG138/12</f>
        <v>15688.842472193333</v>
      </c>
      <c r="CH140" s="95">
        <f>'Rent Roll'!$G$16*'Rent Roll'!$E$16*CH138/12</f>
        <v>15688.842472193333</v>
      </c>
      <c r="CI140" s="95">
        <f>'Rent Roll'!$G$16*'Rent Roll'!$E$16*CI138/12</f>
        <v>15688.842472193333</v>
      </c>
      <c r="CJ140" s="95">
        <f>'Rent Roll'!$G$16*'Rent Roll'!$E$16*CJ138/12</f>
        <v>15688.842472193333</v>
      </c>
      <c r="CK140" s="95">
        <f>'Rent Roll'!$G$16*'Rent Roll'!$E$16*CK138/12</f>
        <v>16237.951958720094</v>
      </c>
      <c r="CL140" s="95">
        <f>'Rent Roll'!$G$16*'Rent Roll'!$E$16*CL138/12</f>
        <v>16237.951958720094</v>
      </c>
      <c r="CM140" s="95">
        <f>'Rent Roll'!$G$16*'Rent Roll'!$E$16*CM138/12</f>
        <v>16237.951958720094</v>
      </c>
      <c r="CN140" s="95">
        <f>'Rent Roll'!$G$16*'Rent Roll'!$E$16*CN138/12</f>
        <v>16237.951958720094</v>
      </c>
      <c r="CO140" s="95">
        <f>'Rent Roll'!$G$16*'Rent Roll'!$E$16*CO138/12</f>
        <v>16237.951958720094</v>
      </c>
      <c r="CP140" s="95">
        <f>'Rent Roll'!$G$16*'Rent Roll'!$E$16*CP138/12</f>
        <v>16237.951958720094</v>
      </c>
      <c r="CQ140" s="95">
        <f>'Rent Roll'!$G$16*'Rent Roll'!$E$16*CQ138/12</f>
        <v>16237.951958720094</v>
      </c>
      <c r="CR140" s="95">
        <f>'Rent Roll'!$G$16*'Rent Roll'!$E$16*CR138/12</f>
        <v>16237.951958720094</v>
      </c>
      <c r="CS140" s="95">
        <f>'Rent Roll'!$G$16*'Rent Roll'!$E$16*CS138/12</f>
        <v>16237.951958720094</v>
      </c>
      <c r="CT140" s="95">
        <f>'Rent Roll'!$G$16*'Rent Roll'!$E$16*CT138/12</f>
        <v>16237.951958720094</v>
      </c>
      <c r="CU140" s="95">
        <f>'Rent Roll'!$G$16*'Rent Roll'!$E$16*CU138/12</f>
        <v>16237.951958720094</v>
      </c>
      <c r="CV140" s="95">
        <f>'Rent Roll'!$G$16*'Rent Roll'!$E$16*CV138/12</f>
        <v>16237.951958720094</v>
      </c>
      <c r="CW140" s="95">
        <f>'Rent Roll'!$G$16*'Rent Roll'!$E$16*CW138/12</f>
        <v>16806.2802772753</v>
      </c>
      <c r="CX140" s="95">
        <f>'Rent Roll'!$G$16*'Rent Roll'!$E$16*CX138/12</f>
        <v>16806.2802772753</v>
      </c>
      <c r="CY140" s="95">
        <f>'Rent Roll'!$G$16*'Rent Roll'!$E$16*CY138/12</f>
        <v>16806.2802772753</v>
      </c>
      <c r="CZ140" s="95">
        <f>'Rent Roll'!$G$16*'Rent Roll'!$E$16*CZ138/12</f>
        <v>16806.2802772753</v>
      </c>
      <c r="DA140" s="95">
        <f>'Rent Roll'!$G$16*'Rent Roll'!$E$16*DA138/12</f>
        <v>16806.2802772753</v>
      </c>
      <c r="DB140" s="95">
        <f>'Rent Roll'!$G$16*'Rent Roll'!$E$16*DB138/12</f>
        <v>16806.2802772753</v>
      </c>
      <c r="DC140" s="95">
        <f>'Rent Roll'!$G$16*'Rent Roll'!$E$16*DC138/12</f>
        <v>16806.2802772753</v>
      </c>
      <c r="DD140" s="95">
        <f>'Rent Roll'!$G$16*'Rent Roll'!$E$16*DD138/12</f>
        <v>16806.2802772753</v>
      </c>
      <c r="DE140" s="95">
        <f>'Rent Roll'!$G$16*'Rent Roll'!$E$16*DE138/12</f>
        <v>16806.2802772753</v>
      </c>
      <c r="DF140" s="95">
        <f>'Rent Roll'!$G$16*'Rent Roll'!$E$16*DF138/12</f>
        <v>16806.2802772753</v>
      </c>
      <c r="DG140" s="95">
        <f>'Rent Roll'!$G$16*'Rent Roll'!$E$16*DG138/12</f>
        <v>16806.2802772753</v>
      </c>
      <c r="DH140" s="95">
        <f>'Rent Roll'!$G$16*'Rent Roll'!$E$16*DH138/12</f>
        <v>16806.2802772753</v>
      </c>
      <c r="DI140" s="95">
        <f>'Rent Roll'!$G$16*'Rent Roll'!$E$16*DI138/12</f>
        <v>17394.500086979937</v>
      </c>
      <c r="DJ140" s="95">
        <f>'Rent Roll'!$G$16*'Rent Roll'!$E$16*DJ138/12</f>
        <v>17394.500086979937</v>
      </c>
      <c r="DK140" s="95">
        <f>'Rent Roll'!$G$16*'Rent Roll'!$E$16*DK138/12</f>
        <v>17394.500086979937</v>
      </c>
      <c r="DL140" s="95">
        <f>'Rent Roll'!$G$16*'Rent Roll'!$E$16*DL138/12</f>
        <v>17394.500086979937</v>
      </c>
      <c r="DM140" s="95">
        <f>'Rent Roll'!$G$16*'Rent Roll'!$E$16*DM138/12</f>
        <v>17394.500086979937</v>
      </c>
      <c r="DN140" s="95">
        <f>'Rent Roll'!$G$16*'Rent Roll'!$E$16*DN138/12</f>
        <v>17394.500086979937</v>
      </c>
      <c r="DO140" s="95">
        <f>'Rent Roll'!$G$16*'Rent Roll'!$E$16*DO138/12</f>
        <v>17394.500086979937</v>
      </c>
      <c r="DP140" s="95">
        <f>'Rent Roll'!$G$16*'Rent Roll'!$E$16*DP138/12</f>
        <v>17394.500086979937</v>
      </c>
      <c r="DQ140" s="95">
        <f>'Rent Roll'!$G$16*'Rent Roll'!$E$16*DQ138/12</f>
        <v>17394.500086979937</v>
      </c>
      <c r="DR140" s="95">
        <f>'Rent Roll'!$G$16*'Rent Roll'!$E$16*DR138/12</f>
        <v>17394.500086979937</v>
      </c>
      <c r="DS140" s="95">
        <f>'Rent Roll'!$G$16*'Rent Roll'!$E$16*DS138/12</f>
        <v>17394.500086979937</v>
      </c>
      <c r="DT140" s="95">
        <f>'Rent Roll'!$G$16*'Rent Roll'!$E$16*DT138/12</f>
        <v>17394.500086979937</v>
      </c>
      <c r="DU140" s="95">
        <f>'Rent Roll'!$G$16*'Rent Roll'!$E$16*DU138/12</f>
        <v>18003.30759002423</v>
      </c>
      <c r="DV140" s="95">
        <f>'Rent Roll'!$G$16*'Rent Roll'!$E$16*DV138/12</f>
        <v>18003.30759002423</v>
      </c>
      <c r="DW140" s="95">
        <f>'Rent Roll'!$G$16*'Rent Roll'!$E$16*DW138/12</f>
        <v>18003.30759002423</v>
      </c>
      <c r="DX140" s="95">
        <f>'Rent Roll'!$G$16*'Rent Roll'!$E$16*DX138/12</f>
        <v>18003.30759002423</v>
      </c>
      <c r="DY140" s="95">
        <f>'Rent Roll'!$G$16*'Rent Roll'!$E$16*DY138/12</f>
        <v>18003.30759002423</v>
      </c>
      <c r="DZ140" s="95">
        <f>'Rent Roll'!$G$16*'Rent Roll'!$E$16*DZ138/12</f>
        <v>18003.30759002423</v>
      </c>
      <c r="EA140" s="95">
        <f>'Rent Roll'!$G$16*'Rent Roll'!$E$16*EA138/12</f>
        <v>18003.30759002423</v>
      </c>
      <c r="EB140" s="95">
        <f>'Rent Roll'!$G$16*'Rent Roll'!$E$16*EB138/12</f>
        <v>18003.30759002423</v>
      </c>
      <c r="EC140" s="95">
        <f>'Rent Roll'!$G$16*'Rent Roll'!$E$16*EC138/12</f>
        <v>18003.30759002423</v>
      </c>
      <c r="ED140" s="95">
        <f>'Rent Roll'!$G$16*'Rent Roll'!$E$16*ED138/12</f>
        <v>18003.30759002423</v>
      </c>
      <c r="EE140" s="95">
        <f>'Rent Roll'!$G$16*'Rent Roll'!$E$16*EE138/12</f>
        <v>18003.30759002423</v>
      </c>
      <c r="EF140" s="95">
        <f>'Rent Roll'!$G$16*'Rent Roll'!$E$16*EF138/12</f>
        <v>18003.30759002423</v>
      </c>
      <c r="EG140" s="95">
        <f>'Rent Roll'!$G$16*'Rent Roll'!$E$16*EG138/12</f>
        <v>18187.668333790454</v>
      </c>
      <c r="EH140" s="95">
        <f>'Rent Roll'!$G$16*'Rent Roll'!$E$16*EH138/12</f>
        <v>18187.668333790454</v>
      </c>
      <c r="EI140" s="95">
        <f>'Rent Roll'!$G$16*'Rent Roll'!$E$16*EI138/12</f>
        <v>18187.668333790454</v>
      </c>
    </row>
    <row r="141">
      <c r="B141" t="s" s="23">
        <v>395</v>
      </c>
      <c r="C141" t="s" s="118">
        <v>27</v>
      </c>
      <c r="D141" t="s" s="118">
        <v>432</v>
      </c>
      <c r="H141" s="82">
        <f>IF(AND(H136&gt;=1,H136&lt;=3,H137&lt;0),-H140,0)</f>
        <v>0</v>
      </c>
      <c r="I141" s="82">
        <f>IF(AND(I136&gt;=1,I136&lt;=3,I137&lt;0),-I140,0)</f>
        <v>0</v>
      </c>
      <c r="J141" s="82">
        <f>IF(AND(J136&gt;=1,J136&lt;=3,J137&lt;0),-J140,0)</f>
        <v>0</v>
      </c>
      <c r="K141" s="82">
        <f>IF(AND(K136&gt;=1,K136&lt;=3,K137&lt;0),-K140,0)</f>
        <v>0</v>
      </c>
      <c r="L141" s="82">
        <f>IF(AND(L136&gt;=1,L136&lt;=3,L137&lt;0),-L140,0)</f>
        <v>0</v>
      </c>
      <c r="M141" s="82">
        <f>IF(AND(M136&gt;=1,M136&lt;=3,M137&lt;0),-M140,0)</f>
        <v>-13059.666666666666</v>
      </c>
      <c r="N141" s="82">
        <f>IF(AND(N136&gt;=1,N136&lt;=3,N137&lt;0),-N140,0)</f>
        <v>-13059.666666666666</v>
      </c>
      <c r="O141" s="82">
        <f>IF(AND(O136&gt;=1,O136&lt;=3,O137&lt;0),-O140,0)</f>
        <v>0</v>
      </c>
      <c r="P141" s="82">
        <f>IF(AND(P136&gt;=1,P136&lt;=3,P137&lt;0),-P140,0)</f>
        <v>0</v>
      </c>
      <c r="Q141" s="82">
        <f>IF(AND(Q136&gt;=1,Q136&lt;=3,Q137&lt;0),-Q140,0)</f>
        <v>0</v>
      </c>
      <c r="R141" s="82">
        <f>IF(AND(R136&gt;=1,R136&lt;=3,R137&lt;0),-R140,0)</f>
        <v>0</v>
      </c>
      <c r="S141" s="82">
        <f>IF(AND(S136&gt;=1,S136&lt;=3,S137&lt;0),-S140,0)</f>
        <v>0</v>
      </c>
      <c r="T141" s="82">
        <f>IF(AND(T136&gt;=1,T136&lt;=3,T137&lt;0),-T140,0)</f>
        <v>0</v>
      </c>
      <c r="U141" s="82">
        <f>IF(AND(U136&gt;=1,U136&lt;=3,U137&lt;0),-U140,0)</f>
        <v>0</v>
      </c>
      <c r="V141" s="82">
        <f>IF(AND(V136&gt;=1,V136&lt;=3,V137&lt;0),-V140,0)</f>
        <v>0</v>
      </c>
      <c r="W141" s="82">
        <f>IF(AND(W136&gt;=1,W136&lt;=3,W137&lt;0),-W140,0)</f>
        <v>0</v>
      </c>
      <c r="X141" s="82">
        <f>IF(AND(X136&gt;=1,X136&lt;=3,X137&lt;0),-X140,0)</f>
        <v>0</v>
      </c>
      <c r="Y141" s="82">
        <f>IF(AND(Y136&gt;=1,Y136&lt;=3,Y137&lt;0),-Y140,0)</f>
        <v>0</v>
      </c>
      <c r="Z141" s="82">
        <f>IF(AND(Z136&gt;=1,Z136&lt;=3,Z137&lt;0),-Z140,0)</f>
        <v>0</v>
      </c>
      <c r="AA141" s="82">
        <f>IF(AND(AA136&gt;=1,AA136&lt;=3,AA137&lt;0),-AA140,0)</f>
        <v>0</v>
      </c>
      <c r="AB141" s="82">
        <f>IF(AND(AB136&gt;=1,AB136&lt;=3,AB137&lt;0),-AB140,0)</f>
        <v>0</v>
      </c>
      <c r="AC141" s="82">
        <f>IF(AND(AC136&gt;=1,AC136&lt;=3,AC137&lt;0),-AC140,0)</f>
        <v>0</v>
      </c>
      <c r="AD141" s="82">
        <f>IF(AND(AD136&gt;=1,AD136&lt;=3,AD137&lt;0),-AD140,0)</f>
        <v>0</v>
      </c>
      <c r="AE141" s="82">
        <f>IF(AND(AE136&gt;=1,AE136&lt;=3,AE137&lt;0),-AE140,0)</f>
        <v>0</v>
      </c>
      <c r="AF141" s="82">
        <f>IF(AND(AF136&gt;=1,AF136&lt;=3,AF137&lt;0),-AF140,0)</f>
        <v>0</v>
      </c>
      <c r="AG141" s="82">
        <f>IF(AND(AG136&gt;=1,AG136&lt;=3,AG137&lt;0),-AG140,0)</f>
        <v>0</v>
      </c>
      <c r="AH141" s="82">
        <f>IF(AND(AH136&gt;=1,AH136&lt;=3,AH137&lt;0),-AH140,0)</f>
        <v>0</v>
      </c>
      <c r="AI141" s="82">
        <f>IF(AND(AI136&gt;=1,AI136&lt;=3,AI137&lt;0),-AI140,0)</f>
        <v>0</v>
      </c>
      <c r="AJ141" s="82">
        <f>IF(AND(AJ136&gt;=1,AJ136&lt;=3,AJ137&lt;0),-AJ140,0)</f>
        <v>0</v>
      </c>
      <c r="AK141" s="82">
        <f>IF(AND(AK136&gt;=1,AK136&lt;=3,AK137&lt;0),-AK140,0)</f>
        <v>0</v>
      </c>
      <c r="AL141" s="82">
        <f>IF(AND(AL136&gt;=1,AL136&lt;=3,AL137&lt;0),-AL140,0)</f>
        <v>0</v>
      </c>
      <c r="AM141" s="82">
        <f>IF(AND(AM136&gt;=1,AM136&lt;=3,AM137&lt;0),-AM140,0)</f>
        <v>0</v>
      </c>
      <c r="AN141" s="82">
        <f>IF(AND(AN136&gt;=1,AN136&lt;=3,AN137&lt;0),-AN140,0)</f>
        <v>0</v>
      </c>
      <c r="AO141" s="82">
        <f>IF(AND(AO136&gt;=1,AO136&lt;=3,AO137&lt;0),-AO140,0)</f>
        <v>0</v>
      </c>
      <c r="AP141" s="82">
        <f>IF(AND(AP136&gt;=1,AP136&lt;=3,AP137&lt;0),-AP140,0)</f>
        <v>0</v>
      </c>
      <c r="AQ141" s="82">
        <f>IF(AND(AQ136&gt;=1,AQ136&lt;=3,AQ137&lt;0),-AQ140,0)</f>
        <v>0</v>
      </c>
      <c r="AR141" s="82">
        <f>IF(AND(AR136&gt;=1,AR136&lt;=3,AR137&lt;0),-AR140,0)</f>
        <v>0</v>
      </c>
      <c r="AS141" s="82">
        <f>IF(AND(AS136&gt;=1,AS136&lt;=3,AS137&lt;0),-AS140,0)</f>
        <v>0</v>
      </c>
      <c r="AT141" s="82">
        <f>IF(AND(AT136&gt;=1,AT136&lt;=3,AT137&lt;0),-AT140,0)</f>
        <v>0</v>
      </c>
      <c r="AU141" s="82">
        <f>IF(AND(AU136&gt;=1,AU136&lt;=3,AU137&lt;0),-AU140,0)</f>
        <v>0</v>
      </c>
      <c r="AV141" s="82">
        <f>IF(AND(AV136&gt;=1,AV136&lt;=3,AV137&lt;0),-AV140,0)</f>
        <v>0</v>
      </c>
      <c r="AW141" s="82">
        <f>IF(AND(AW136&gt;=1,AW136&lt;=3,AW137&lt;0),-AW140,0)</f>
        <v>0</v>
      </c>
      <c r="AX141" s="82">
        <f>IF(AND(AX136&gt;=1,AX136&lt;=3,AX137&lt;0),-AX140,0)</f>
        <v>0</v>
      </c>
      <c r="AY141" s="82">
        <f>IF(AND(AY136&gt;=1,AY136&lt;=3,AY137&lt;0),-AY140,0)</f>
        <v>0</v>
      </c>
      <c r="AZ141" s="82">
        <f>IF(AND(AZ136&gt;=1,AZ136&lt;=3,AZ137&lt;0),-AZ140,0)</f>
        <v>0</v>
      </c>
      <c r="BA141" s="82">
        <f>IF(AND(BA136&gt;=1,BA136&lt;=3,BA137&lt;0),-BA140,0)</f>
        <v>0</v>
      </c>
      <c r="BB141" s="82">
        <f>IF(AND(BB136&gt;=1,BB136&lt;=3,BB137&lt;0),-BB140,0)</f>
        <v>0</v>
      </c>
      <c r="BC141" s="82">
        <f>IF(AND(BC136&gt;=1,BC136&lt;=3,BC137&lt;0),-BC140,0)</f>
        <v>0</v>
      </c>
      <c r="BD141" s="82">
        <f>IF(AND(BD136&gt;=1,BD136&lt;=3,BD137&lt;0),-BD140,0)</f>
        <v>0</v>
      </c>
      <c r="BE141" s="82">
        <f>IF(AND(BE136&gt;=1,BE136&lt;=3,BE137&lt;0),-BE140,0)</f>
        <v>0</v>
      </c>
      <c r="BF141" s="82">
        <f>IF(AND(BF136&gt;=1,BF136&lt;=3,BF137&lt;0),-BF140,0)</f>
        <v>0</v>
      </c>
      <c r="BG141" s="82">
        <f>IF(AND(BG136&gt;=1,BG136&lt;=3,BG137&lt;0),-BG140,0)</f>
        <v>0</v>
      </c>
      <c r="BH141" s="82">
        <f>IF(AND(BH136&gt;=1,BH136&lt;=3,BH137&lt;0),-BH140,0)</f>
        <v>0</v>
      </c>
      <c r="BI141" s="82">
        <f>IF(AND(BI136&gt;=1,BI136&lt;=3,BI137&lt;0),-BI140,0)</f>
        <v>0</v>
      </c>
      <c r="BJ141" s="82">
        <f>IF(AND(BJ136&gt;=1,BJ136&lt;=3,BJ137&lt;0),-BJ140,0)</f>
        <v>0</v>
      </c>
      <c r="BK141" s="82">
        <f>IF(AND(BK136&gt;=1,BK136&lt;=3,BK137&lt;0),-BK140,0)</f>
        <v>0</v>
      </c>
      <c r="BL141" s="82">
        <f>IF(AND(BL136&gt;=1,BL136&lt;=3,BL137&lt;0),-BL140,0)</f>
        <v>0</v>
      </c>
      <c r="BM141" s="82">
        <f>IF(AND(BM136&gt;=1,BM136&lt;=3,BM137&lt;0),-BM140,0)</f>
        <v>0</v>
      </c>
      <c r="BN141" s="82">
        <f>IF(AND(BN136&gt;=1,BN136&lt;=3,BN137&lt;0),-BN140,0)</f>
        <v>0</v>
      </c>
      <c r="BO141" s="82">
        <f>IF(AND(BO136&gt;=1,BO136&lt;=3,BO137&lt;0),-BO140,0)</f>
        <v>0</v>
      </c>
      <c r="BP141" s="82">
        <f>IF(AND(BP136&gt;=1,BP136&lt;=3,BP137&lt;0),-BP140,0)</f>
        <v>0</v>
      </c>
      <c r="BQ141" s="82">
        <f>IF(AND(BQ136&gt;=1,BQ136&lt;=3,BQ137&lt;0),-BQ140,0)</f>
        <v>0</v>
      </c>
      <c r="BR141" s="82">
        <f>IF(AND(BR136&gt;=1,BR136&lt;=3,BR137&lt;0),-BR140,0)</f>
        <v>0</v>
      </c>
      <c r="BS141" s="82">
        <f>IF(AND(BS136&gt;=1,BS136&lt;=3,BS137&lt;0),-BS140,0)</f>
        <v>0</v>
      </c>
      <c r="BT141" s="82">
        <f>IF(AND(BT136&gt;=1,BT136&lt;=3,BT137&lt;0),-BT140,0)</f>
        <v>0</v>
      </c>
      <c r="BU141" s="82">
        <f>IF(AND(BU136&gt;=1,BU136&lt;=3,BU137&lt;0),-BU140,0)</f>
        <v>0</v>
      </c>
      <c r="BV141" s="82">
        <f>IF(AND(BV136&gt;=1,BV136&lt;=3,BV137&lt;0),-BV140,0)</f>
        <v>0</v>
      </c>
      <c r="BW141" s="82">
        <f>IF(AND(BW136&gt;=1,BW136&lt;=3,BW137&lt;0),-BW140,0)</f>
        <v>-15688.842472193333</v>
      </c>
      <c r="BX141" s="82">
        <f>IF(AND(BX136&gt;=1,BX136&lt;=3,BX137&lt;0),-BX140,0)</f>
        <v>-15688.842472193333</v>
      </c>
      <c r="BY141" s="82">
        <f>IF(AND(BY136&gt;=1,BY136&lt;=3,BY137&lt;0),-BY140,0)</f>
        <v>0</v>
      </c>
      <c r="BZ141" s="82">
        <f>IF(AND(BZ136&gt;=1,BZ136&lt;=3,BZ137&lt;0),-BZ140,0)</f>
        <v>0</v>
      </c>
      <c r="CA141" s="82">
        <f>IF(AND(CA136&gt;=1,CA136&lt;=3,CA137&lt;0),-CA140,0)</f>
        <v>0</v>
      </c>
      <c r="CB141" s="82">
        <f>IF(AND(CB136&gt;=1,CB136&lt;=3,CB137&lt;0),-CB140,0)</f>
        <v>0</v>
      </c>
      <c r="CC141" s="82">
        <f>IF(AND(CC136&gt;=1,CC136&lt;=3,CC137&lt;0),-CC140,0)</f>
        <v>0</v>
      </c>
      <c r="CD141" s="82">
        <f>IF(AND(CD136&gt;=1,CD136&lt;=3,CD137&lt;0),-CD140,0)</f>
        <v>0</v>
      </c>
      <c r="CE141" s="82">
        <f>IF(AND(CE136&gt;=1,CE136&lt;=3,CE137&lt;0),-CE140,0)</f>
        <v>0</v>
      </c>
      <c r="CF141" s="82">
        <f>IF(AND(CF136&gt;=1,CF136&lt;=3,CF137&lt;0),-CF140,0)</f>
        <v>0</v>
      </c>
      <c r="CG141" s="82">
        <f>IF(AND(CG136&gt;=1,CG136&lt;=3,CG137&lt;0),-CG140,0)</f>
        <v>0</v>
      </c>
      <c r="CH141" s="82">
        <f>IF(AND(CH136&gt;=1,CH136&lt;=3,CH137&lt;0),-CH140,0)</f>
        <v>0</v>
      </c>
      <c r="CI141" s="82">
        <f>IF(AND(CI136&gt;=1,CI136&lt;=3,CI137&lt;0),-CI140,0)</f>
        <v>0</v>
      </c>
      <c r="CJ141" s="82">
        <f>IF(AND(CJ136&gt;=1,CJ136&lt;=3,CJ137&lt;0),-CJ140,0)</f>
        <v>0</v>
      </c>
      <c r="CK141" s="82">
        <f>IF(AND(CK136&gt;=1,CK136&lt;=3,CK137&lt;0),-CK140,0)</f>
        <v>0</v>
      </c>
      <c r="CL141" s="82">
        <f>IF(AND(CL136&gt;=1,CL136&lt;=3,CL137&lt;0),-CL140,0)</f>
        <v>0</v>
      </c>
      <c r="CM141" s="82">
        <f>IF(AND(CM136&gt;=1,CM136&lt;=3,CM137&lt;0),-CM140,0)</f>
        <v>0</v>
      </c>
      <c r="CN141" s="82">
        <f>IF(AND(CN136&gt;=1,CN136&lt;=3,CN137&lt;0),-CN140,0)</f>
        <v>0</v>
      </c>
      <c r="CO141" s="82">
        <f>IF(AND(CO136&gt;=1,CO136&lt;=3,CO137&lt;0),-CO140,0)</f>
        <v>0</v>
      </c>
      <c r="CP141" s="82">
        <f>IF(AND(CP136&gt;=1,CP136&lt;=3,CP137&lt;0),-CP140,0)</f>
        <v>0</v>
      </c>
      <c r="CQ141" s="82">
        <f>IF(AND(CQ136&gt;=1,CQ136&lt;=3,CQ137&lt;0),-CQ140,0)</f>
        <v>0</v>
      </c>
      <c r="CR141" s="82">
        <f>IF(AND(CR136&gt;=1,CR136&lt;=3,CR137&lt;0),-CR140,0)</f>
        <v>0</v>
      </c>
      <c r="CS141" s="82">
        <f>IF(AND(CS136&gt;=1,CS136&lt;=3,CS137&lt;0),-CS140,0)</f>
        <v>0</v>
      </c>
      <c r="CT141" s="82">
        <f>IF(AND(CT136&gt;=1,CT136&lt;=3,CT137&lt;0),-CT140,0)</f>
        <v>0</v>
      </c>
      <c r="CU141" s="82">
        <f>IF(AND(CU136&gt;=1,CU136&lt;=3,CU137&lt;0),-CU140,0)</f>
        <v>0</v>
      </c>
      <c r="CV141" s="82">
        <f>IF(AND(CV136&gt;=1,CV136&lt;=3,CV137&lt;0),-CV140,0)</f>
        <v>0</v>
      </c>
      <c r="CW141" s="82">
        <f>IF(AND(CW136&gt;=1,CW136&lt;=3,CW137&lt;0),-CW140,0)</f>
        <v>0</v>
      </c>
      <c r="CX141" s="82">
        <f>IF(AND(CX136&gt;=1,CX136&lt;=3,CX137&lt;0),-CX140,0)</f>
        <v>0</v>
      </c>
      <c r="CY141" s="82">
        <f>IF(AND(CY136&gt;=1,CY136&lt;=3,CY137&lt;0),-CY140,0)</f>
        <v>0</v>
      </c>
      <c r="CZ141" s="82">
        <f>IF(AND(CZ136&gt;=1,CZ136&lt;=3,CZ137&lt;0),-CZ140,0)</f>
        <v>0</v>
      </c>
      <c r="DA141" s="82">
        <f>IF(AND(DA136&gt;=1,DA136&lt;=3,DA137&lt;0),-DA140,0)</f>
        <v>0</v>
      </c>
      <c r="DB141" s="82">
        <f>IF(AND(DB136&gt;=1,DB136&lt;=3,DB137&lt;0),-DB140,0)</f>
        <v>0</v>
      </c>
      <c r="DC141" s="82">
        <f>IF(AND(DC136&gt;=1,DC136&lt;=3,DC137&lt;0),-DC140,0)</f>
        <v>0</v>
      </c>
      <c r="DD141" s="82">
        <f>IF(AND(DD136&gt;=1,DD136&lt;=3,DD137&lt;0),-DD140,0)</f>
        <v>0</v>
      </c>
      <c r="DE141" s="82">
        <f>IF(AND(DE136&gt;=1,DE136&lt;=3,DE137&lt;0),-DE140,0)</f>
        <v>0</v>
      </c>
      <c r="DF141" s="82">
        <f>IF(AND(DF136&gt;=1,DF136&lt;=3,DF137&lt;0),-DF140,0)</f>
        <v>0</v>
      </c>
      <c r="DG141" s="82">
        <f>IF(AND(DG136&gt;=1,DG136&lt;=3,DG137&lt;0),-DG140,0)</f>
        <v>0</v>
      </c>
      <c r="DH141" s="82">
        <f>IF(AND(DH136&gt;=1,DH136&lt;=3,DH137&lt;0),-DH140,0)</f>
        <v>0</v>
      </c>
      <c r="DI141" s="82">
        <f>IF(AND(DI136&gt;=1,DI136&lt;=3,DI137&lt;0),-DI140,0)</f>
        <v>0</v>
      </c>
      <c r="DJ141" s="82">
        <f>IF(AND(DJ136&gt;=1,DJ136&lt;=3,DJ137&lt;0),-DJ140,0)</f>
        <v>0</v>
      </c>
      <c r="DK141" s="82">
        <f>IF(AND(DK136&gt;=1,DK136&lt;=3,DK137&lt;0),-DK140,0)</f>
        <v>0</v>
      </c>
      <c r="DL141" s="82">
        <f>IF(AND(DL136&gt;=1,DL136&lt;=3,DL137&lt;0),-DL140,0)</f>
        <v>0</v>
      </c>
      <c r="DM141" s="82">
        <f>IF(AND(DM136&gt;=1,DM136&lt;=3,DM137&lt;0),-DM140,0)</f>
        <v>0</v>
      </c>
      <c r="DN141" s="82">
        <f>IF(AND(DN136&gt;=1,DN136&lt;=3,DN137&lt;0),-DN140,0)</f>
        <v>0</v>
      </c>
      <c r="DO141" s="82">
        <f>IF(AND(DO136&gt;=1,DO136&lt;=3,DO137&lt;0),-DO140,0)</f>
        <v>0</v>
      </c>
      <c r="DP141" s="82">
        <f>IF(AND(DP136&gt;=1,DP136&lt;=3,DP137&lt;0),-DP140,0)</f>
        <v>0</v>
      </c>
      <c r="DQ141" s="82">
        <f>IF(AND(DQ136&gt;=1,DQ136&lt;=3,DQ137&lt;0),-DQ140,0)</f>
        <v>0</v>
      </c>
      <c r="DR141" s="82">
        <f>IF(AND(DR136&gt;=1,DR136&lt;=3,DR137&lt;0),-DR140,0)</f>
        <v>0</v>
      </c>
      <c r="DS141" s="82">
        <f>IF(AND(DS136&gt;=1,DS136&lt;=3,DS137&lt;0),-DS140,0)</f>
        <v>0</v>
      </c>
      <c r="DT141" s="82">
        <f>IF(AND(DT136&gt;=1,DT136&lt;=3,DT137&lt;0),-DT140,0)</f>
        <v>0</v>
      </c>
      <c r="DU141" s="82">
        <f>IF(AND(DU136&gt;=1,DU136&lt;=3,DU137&lt;0),-DU140,0)</f>
        <v>0</v>
      </c>
      <c r="DV141" s="82">
        <f>IF(AND(DV136&gt;=1,DV136&lt;=3,DV137&lt;0),-DV140,0)</f>
        <v>0</v>
      </c>
      <c r="DW141" s="82">
        <f>IF(AND(DW136&gt;=1,DW136&lt;=3,DW137&lt;0),-DW140,0)</f>
        <v>0</v>
      </c>
      <c r="DX141" s="82">
        <f>IF(AND(DX136&gt;=1,DX136&lt;=3,DX137&lt;0),-DX140,0)</f>
        <v>0</v>
      </c>
      <c r="DY141" s="82">
        <f>IF(AND(DY136&gt;=1,DY136&lt;=3,DY137&lt;0),-DY140,0)</f>
        <v>0</v>
      </c>
      <c r="DZ141" s="82">
        <f>IF(AND(DZ136&gt;=1,DZ136&lt;=3,DZ137&lt;0),-DZ140,0)</f>
        <v>0</v>
      </c>
      <c r="EA141" s="82">
        <f>IF(AND(EA136&gt;=1,EA136&lt;=3,EA137&lt;0),-EA140,0)</f>
        <v>0</v>
      </c>
      <c r="EB141" s="82">
        <f>IF(AND(EB136&gt;=1,EB136&lt;=3,EB137&lt;0),-EB140,0)</f>
        <v>0</v>
      </c>
      <c r="EC141" s="82">
        <f>IF(AND(EC136&gt;=1,EC136&lt;=3,EC137&lt;0),-EC140,0)</f>
        <v>0</v>
      </c>
      <c r="ED141" s="82">
        <f>IF(AND(ED136&gt;=1,ED136&lt;=3,ED137&lt;0),-ED140,0)</f>
        <v>0</v>
      </c>
      <c r="EE141" s="82">
        <f>IF(AND(EE136&gt;=1,EE136&lt;=3,EE137&lt;0),-EE140,0)</f>
        <v>0</v>
      </c>
      <c r="EF141" s="82">
        <f>IF(AND(EF136&gt;=1,EF136&lt;=3,EF137&lt;0),-EF140,0)</f>
        <v>0</v>
      </c>
      <c r="EG141" s="82">
        <f>IF(AND(EG136&gt;=1,EG136&lt;=3,EG137&lt;0),-EG140,0)</f>
        <v>-18187.668333790454</v>
      </c>
      <c r="EH141" s="82">
        <f>IF(AND(EH136&gt;=1,EH136&lt;=3,EH137&lt;0),-EH140,0)</f>
        <v>-18187.668333790454</v>
      </c>
      <c r="EI141" s="82">
        <f>IF(AND(EI136&gt;=1,EI136&lt;=3,EI137&lt;0),-EI140,0)</f>
        <v>0</v>
      </c>
    </row>
    <row r="142">
      <c r="B142" t="s" s="23">
        <v>396</v>
      </c>
      <c r="C142" t="s" s="118">
        <v>27</v>
      </c>
      <c r="D142" t="s" s="118">
        <v>433</v>
      </c>
      <c r="H142" s="95">
        <f>IF(AND(H136&gt;=1,H136&lt;=3,H137&gt;=0),-H140*MAX(0,MIN(1,CHOOSE(H136,Rollover!$Q$16,Rollover!$AD$16,Rollover!$AQ$16)-H137)),0)-IF(H$6&lt;='Rent Roll'!$M$16,H139,0)</f>
        <v>0</v>
      </c>
      <c r="I142" s="95">
        <f>IF(AND(I136&gt;=1,I136&lt;=3,I137&gt;=0),-I140*MAX(0,MIN(1,CHOOSE(I136,Rollover!$Q$16,Rollover!$AD$16,Rollover!$AQ$16)-I137)),0)-IF(I$6&lt;='Rent Roll'!$M$16,I139,0)</f>
        <v>0</v>
      </c>
      <c r="J142" s="95">
        <f>IF(AND(J136&gt;=1,J136&lt;=3,J137&gt;=0),-J140*MAX(0,MIN(1,CHOOSE(J136,Rollover!$Q$16,Rollover!$AD$16,Rollover!$AQ$16)-J137)),0)-IF(J$6&lt;='Rent Roll'!$M$16,J139,0)</f>
        <v>0</v>
      </c>
      <c r="K142" s="95">
        <f>IF(AND(K136&gt;=1,K136&lt;=3,K137&gt;=0),-K140*MAX(0,MIN(1,CHOOSE(K136,Rollover!$Q$16,Rollover!$AD$16,Rollover!$AQ$16)-K137)),0)-IF(K$6&lt;='Rent Roll'!$M$16,K139,0)</f>
        <v>0</v>
      </c>
      <c r="L142" s="95">
        <f>IF(AND(L136&gt;=1,L136&lt;=3,L137&gt;=0),-L140*MAX(0,MIN(1,CHOOSE(L136,Rollover!$Q$16,Rollover!$AD$16,Rollover!$AQ$16)-L137)),0)-IF(L$6&lt;='Rent Roll'!$M$16,L139,0)</f>
        <v>0</v>
      </c>
      <c r="M142" s="95">
        <f>IF(AND(M136&gt;=1,M136&lt;=3,M137&gt;=0),-M140*MAX(0,MIN(1,CHOOSE(M136,Rollover!$Q$16,Rollover!$AD$16,Rollover!$AQ$16)-M137)),0)-IF(M$6&lt;='Rent Roll'!$M$16,M139,0)</f>
        <v>0</v>
      </c>
      <c r="N142" s="95">
        <f>IF(AND(N136&gt;=1,N136&lt;=3,N137&gt;=0),-N140*MAX(0,MIN(1,CHOOSE(N136,Rollover!$Q$16,Rollover!$AD$16,Rollover!$AQ$16)-N137)),0)-IF(N$6&lt;='Rent Roll'!$M$16,N139,0)</f>
        <v>0</v>
      </c>
      <c r="O142" s="95">
        <f>IF(AND(O136&gt;=1,O136&lt;=3,O137&gt;=0),-O140*MAX(0,MIN(1,CHOOSE(O136,Rollover!$Q$16,Rollover!$AD$16,Rollover!$AQ$16)-O137)),0)-IF(O$6&lt;='Rent Roll'!$M$16,O139,0)</f>
        <v>-11753.7</v>
      </c>
      <c r="P142" s="95">
        <f>IF(AND(P136&gt;=1,P136&lt;=3,P137&gt;=0),-P140*MAX(0,MIN(1,CHOOSE(P136,Rollover!$Q$16,Rollover!$AD$16,Rollover!$AQ$16)-P137)),0)-IF(P$6&lt;='Rent Roll'!$M$16,P139,0)</f>
        <v>0</v>
      </c>
      <c r="Q142" s="95">
        <f>IF(AND(Q136&gt;=1,Q136&lt;=3,Q137&gt;=0),-Q140*MAX(0,MIN(1,CHOOSE(Q136,Rollover!$Q$16,Rollover!$AD$16,Rollover!$AQ$16)-Q137)),0)-IF(Q$6&lt;='Rent Roll'!$M$16,Q139,0)</f>
        <v>0</v>
      </c>
      <c r="R142" s="95">
        <f>IF(AND(R136&gt;=1,R136&lt;=3,R137&gt;=0),-R140*MAX(0,MIN(1,CHOOSE(R136,Rollover!$Q$16,Rollover!$AD$16,Rollover!$AQ$16)-R137)),0)-IF(R$6&lt;='Rent Roll'!$M$16,R139,0)</f>
        <v>0</v>
      </c>
      <c r="S142" s="95">
        <f>IF(AND(S136&gt;=1,S136&lt;=3,S137&gt;=0),-S140*MAX(0,MIN(1,CHOOSE(S136,Rollover!$Q$16,Rollover!$AD$16,Rollover!$AQ$16)-S137)),0)-IF(S$6&lt;='Rent Roll'!$M$16,S139,0)</f>
        <v>0</v>
      </c>
      <c r="T142" s="95">
        <f>IF(AND(T136&gt;=1,T136&lt;=3,T137&gt;=0),-T140*MAX(0,MIN(1,CHOOSE(T136,Rollover!$Q$16,Rollover!$AD$16,Rollover!$AQ$16)-T137)),0)-IF(T$6&lt;='Rent Roll'!$M$16,T139,0)</f>
        <v>0</v>
      </c>
      <c r="U142" s="95">
        <f>IF(AND(U136&gt;=1,U136&lt;=3,U137&gt;=0),-U140*MAX(0,MIN(1,CHOOSE(U136,Rollover!$Q$16,Rollover!$AD$16,Rollover!$AQ$16)-U137)),0)-IF(U$6&lt;='Rent Roll'!$M$16,U139,0)</f>
        <v>0</v>
      </c>
      <c r="V142" s="95">
        <f>IF(AND(V136&gt;=1,V136&lt;=3,V137&gt;=0),-V140*MAX(0,MIN(1,CHOOSE(V136,Rollover!$Q$16,Rollover!$AD$16,Rollover!$AQ$16)-V137)),0)-IF(V$6&lt;='Rent Roll'!$M$16,V139,0)</f>
        <v>0</v>
      </c>
      <c r="W142" s="95">
        <f>IF(AND(W136&gt;=1,W136&lt;=3,W137&gt;=0),-W140*MAX(0,MIN(1,CHOOSE(W136,Rollover!$Q$16,Rollover!$AD$16,Rollover!$AQ$16)-W137)),0)-IF(W$6&lt;='Rent Roll'!$M$16,W139,0)</f>
        <v>0</v>
      </c>
      <c r="X142" s="95">
        <f>IF(AND(X136&gt;=1,X136&lt;=3,X137&gt;=0),-X140*MAX(0,MIN(1,CHOOSE(X136,Rollover!$Q$16,Rollover!$AD$16,Rollover!$AQ$16)-X137)),0)-IF(X$6&lt;='Rent Roll'!$M$16,X139,0)</f>
        <v>0</v>
      </c>
      <c r="Y142" s="95">
        <f>IF(AND(Y136&gt;=1,Y136&lt;=3,Y137&gt;=0),-Y140*MAX(0,MIN(1,CHOOSE(Y136,Rollover!$Q$16,Rollover!$AD$16,Rollover!$AQ$16)-Y137)),0)-IF(Y$6&lt;='Rent Roll'!$M$16,Y139,0)</f>
        <v>0</v>
      </c>
      <c r="Z142" s="95">
        <f>IF(AND(Z136&gt;=1,Z136&lt;=3,Z137&gt;=0),-Z140*MAX(0,MIN(1,CHOOSE(Z136,Rollover!$Q$16,Rollover!$AD$16,Rollover!$AQ$16)-Z137)),0)-IF(Z$6&lt;='Rent Roll'!$M$16,Z139,0)</f>
        <v>0</v>
      </c>
      <c r="AA142" s="95">
        <f>IF(AND(AA136&gt;=1,AA136&lt;=3,AA137&gt;=0),-AA140*MAX(0,MIN(1,CHOOSE(AA136,Rollover!$Q$16,Rollover!$AD$16,Rollover!$AQ$16)-AA137)),0)-IF(AA$6&lt;='Rent Roll'!$M$16,AA139,0)</f>
        <v>0</v>
      </c>
      <c r="AB142" s="95">
        <f>IF(AND(AB136&gt;=1,AB136&lt;=3,AB137&gt;=0),-AB140*MAX(0,MIN(1,CHOOSE(AB136,Rollover!$Q$16,Rollover!$AD$16,Rollover!$AQ$16)-AB137)),0)-IF(AB$6&lt;='Rent Roll'!$M$16,AB139,0)</f>
        <v>0</v>
      </c>
      <c r="AC142" s="95">
        <f>IF(AND(AC136&gt;=1,AC136&lt;=3,AC137&gt;=0),-AC140*MAX(0,MIN(1,CHOOSE(AC136,Rollover!$Q$16,Rollover!$AD$16,Rollover!$AQ$16)-AC137)),0)-IF(AC$6&lt;='Rent Roll'!$M$16,AC139,0)</f>
        <v>0</v>
      </c>
      <c r="AD142" s="95">
        <f>IF(AND(AD136&gt;=1,AD136&lt;=3,AD137&gt;=0),-AD140*MAX(0,MIN(1,CHOOSE(AD136,Rollover!$Q$16,Rollover!$AD$16,Rollover!$AQ$16)-AD137)),0)-IF(AD$6&lt;='Rent Roll'!$M$16,AD139,0)</f>
        <v>0</v>
      </c>
      <c r="AE142" s="95">
        <f>IF(AND(AE136&gt;=1,AE136&lt;=3,AE137&gt;=0),-AE140*MAX(0,MIN(1,CHOOSE(AE136,Rollover!$Q$16,Rollover!$AD$16,Rollover!$AQ$16)-AE137)),0)-IF(AE$6&lt;='Rent Roll'!$M$16,AE139,0)</f>
        <v>0</v>
      </c>
      <c r="AF142" s="95">
        <f>IF(AND(AF136&gt;=1,AF136&lt;=3,AF137&gt;=0),-AF140*MAX(0,MIN(1,CHOOSE(AF136,Rollover!$Q$16,Rollover!$AD$16,Rollover!$AQ$16)-AF137)),0)-IF(AF$6&lt;='Rent Roll'!$M$16,AF139,0)</f>
        <v>0</v>
      </c>
      <c r="AG142" s="95">
        <f>IF(AND(AG136&gt;=1,AG136&lt;=3,AG137&gt;=0),-AG140*MAX(0,MIN(1,CHOOSE(AG136,Rollover!$Q$16,Rollover!$AD$16,Rollover!$AQ$16)-AG137)),0)-IF(AG$6&lt;='Rent Roll'!$M$16,AG139,0)</f>
        <v>0</v>
      </c>
      <c r="AH142" s="95">
        <f>IF(AND(AH136&gt;=1,AH136&lt;=3,AH137&gt;=0),-AH140*MAX(0,MIN(1,CHOOSE(AH136,Rollover!$Q$16,Rollover!$AD$16,Rollover!$AQ$16)-AH137)),0)-IF(AH$6&lt;='Rent Roll'!$M$16,AH139,0)</f>
        <v>0</v>
      </c>
      <c r="AI142" s="95">
        <f>IF(AND(AI136&gt;=1,AI136&lt;=3,AI137&gt;=0),-AI140*MAX(0,MIN(1,CHOOSE(AI136,Rollover!$Q$16,Rollover!$AD$16,Rollover!$AQ$16)-AI137)),0)-IF(AI$6&lt;='Rent Roll'!$M$16,AI139,0)</f>
        <v>0</v>
      </c>
      <c r="AJ142" s="95">
        <f>IF(AND(AJ136&gt;=1,AJ136&lt;=3,AJ137&gt;=0),-AJ140*MAX(0,MIN(1,CHOOSE(AJ136,Rollover!$Q$16,Rollover!$AD$16,Rollover!$AQ$16)-AJ137)),0)-IF(AJ$6&lt;='Rent Roll'!$M$16,AJ139,0)</f>
        <v>0</v>
      </c>
      <c r="AK142" s="95">
        <f>IF(AND(AK136&gt;=1,AK136&lt;=3,AK137&gt;=0),-AK140*MAX(0,MIN(1,CHOOSE(AK136,Rollover!$Q$16,Rollover!$AD$16,Rollover!$AQ$16)-AK137)),0)-IF(AK$6&lt;='Rent Roll'!$M$16,AK139,0)</f>
        <v>0</v>
      </c>
      <c r="AL142" s="95">
        <f>IF(AND(AL136&gt;=1,AL136&lt;=3,AL137&gt;=0),-AL140*MAX(0,MIN(1,CHOOSE(AL136,Rollover!$Q$16,Rollover!$AD$16,Rollover!$AQ$16)-AL137)),0)-IF(AL$6&lt;='Rent Roll'!$M$16,AL139,0)</f>
        <v>0</v>
      </c>
      <c r="AM142" s="95">
        <f>IF(AND(AM136&gt;=1,AM136&lt;=3,AM137&gt;=0),-AM140*MAX(0,MIN(1,CHOOSE(AM136,Rollover!$Q$16,Rollover!$AD$16,Rollover!$AQ$16)-AM137)),0)-IF(AM$6&lt;='Rent Roll'!$M$16,AM139,0)</f>
        <v>0</v>
      </c>
      <c r="AN142" s="95">
        <f>IF(AND(AN136&gt;=1,AN136&lt;=3,AN137&gt;=0),-AN140*MAX(0,MIN(1,CHOOSE(AN136,Rollover!$Q$16,Rollover!$AD$16,Rollover!$AQ$16)-AN137)),0)-IF(AN$6&lt;='Rent Roll'!$M$16,AN139,0)</f>
        <v>0</v>
      </c>
      <c r="AO142" s="95">
        <f>IF(AND(AO136&gt;=1,AO136&lt;=3,AO137&gt;=0),-AO140*MAX(0,MIN(1,CHOOSE(AO136,Rollover!$Q$16,Rollover!$AD$16,Rollover!$AQ$16)-AO137)),0)-IF(AO$6&lt;='Rent Roll'!$M$16,AO139,0)</f>
        <v>0</v>
      </c>
      <c r="AP142" s="95">
        <f>IF(AND(AP136&gt;=1,AP136&lt;=3,AP137&gt;=0),-AP140*MAX(0,MIN(1,CHOOSE(AP136,Rollover!$Q$16,Rollover!$AD$16,Rollover!$AQ$16)-AP137)),0)-IF(AP$6&lt;='Rent Roll'!$M$16,AP139,0)</f>
        <v>0</v>
      </c>
      <c r="AQ142" s="95">
        <f>IF(AND(AQ136&gt;=1,AQ136&lt;=3,AQ137&gt;=0),-AQ140*MAX(0,MIN(1,CHOOSE(AQ136,Rollover!$Q$16,Rollover!$AD$16,Rollover!$AQ$16)-AQ137)),0)-IF(AQ$6&lt;='Rent Roll'!$M$16,AQ139,0)</f>
        <v>0</v>
      </c>
      <c r="AR142" s="95">
        <f>IF(AND(AR136&gt;=1,AR136&lt;=3,AR137&gt;=0),-AR140*MAX(0,MIN(1,CHOOSE(AR136,Rollover!$Q$16,Rollover!$AD$16,Rollover!$AQ$16)-AR137)),0)-IF(AR$6&lt;='Rent Roll'!$M$16,AR139,0)</f>
        <v>0</v>
      </c>
      <c r="AS142" s="95">
        <f>IF(AND(AS136&gt;=1,AS136&lt;=3,AS137&gt;=0),-AS140*MAX(0,MIN(1,CHOOSE(AS136,Rollover!$Q$16,Rollover!$AD$16,Rollover!$AQ$16)-AS137)),0)-IF(AS$6&lt;='Rent Roll'!$M$16,AS139,0)</f>
        <v>0</v>
      </c>
      <c r="AT142" s="95">
        <f>IF(AND(AT136&gt;=1,AT136&lt;=3,AT137&gt;=0),-AT140*MAX(0,MIN(1,CHOOSE(AT136,Rollover!$Q$16,Rollover!$AD$16,Rollover!$AQ$16)-AT137)),0)-IF(AT$6&lt;='Rent Roll'!$M$16,AT139,0)</f>
        <v>0</v>
      </c>
      <c r="AU142" s="95">
        <f>IF(AND(AU136&gt;=1,AU136&lt;=3,AU137&gt;=0),-AU140*MAX(0,MIN(1,CHOOSE(AU136,Rollover!$Q$16,Rollover!$AD$16,Rollover!$AQ$16)-AU137)),0)-IF(AU$6&lt;='Rent Roll'!$M$16,AU139,0)</f>
        <v>0</v>
      </c>
      <c r="AV142" s="95">
        <f>IF(AND(AV136&gt;=1,AV136&lt;=3,AV137&gt;=0),-AV140*MAX(0,MIN(1,CHOOSE(AV136,Rollover!$Q$16,Rollover!$AD$16,Rollover!$AQ$16)-AV137)),0)-IF(AV$6&lt;='Rent Roll'!$M$16,AV139,0)</f>
        <v>0</v>
      </c>
      <c r="AW142" s="95">
        <f>IF(AND(AW136&gt;=1,AW136&lt;=3,AW137&gt;=0),-AW140*MAX(0,MIN(1,CHOOSE(AW136,Rollover!$Q$16,Rollover!$AD$16,Rollover!$AQ$16)-AW137)),0)-IF(AW$6&lt;='Rent Roll'!$M$16,AW139,0)</f>
        <v>0</v>
      </c>
      <c r="AX142" s="95">
        <f>IF(AND(AX136&gt;=1,AX136&lt;=3,AX137&gt;=0),-AX140*MAX(0,MIN(1,CHOOSE(AX136,Rollover!$Q$16,Rollover!$AD$16,Rollover!$AQ$16)-AX137)),0)-IF(AX$6&lt;='Rent Roll'!$M$16,AX139,0)</f>
        <v>0</v>
      </c>
      <c r="AY142" s="95">
        <f>IF(AND(AY136&gt;=1,AY136&lt;=3,AY137&gt;=0),-AY140*MAX(0,MIN(1,CHOOSE(AY136,Rollover!$Q$16,Rollover!$AD$16,Rollover!$AQ$16)-AY137)),0)-IF(AY$6&lt;='Rent Roll'!$M$16,AY139,0)</f>
        <v>0</v>
      </c>
      <c r="AZ142" s="95">
        <f>IF(AND(AZ136&gt;=1,AZ136&lt;=3,AZ137&gt;=0),-AZ140*MAX(0,MIN(1,CHOOSE(AZ136,Rollover!$Q$16,Rollover!$AD$16,Rollover!$AQ$16)-AZ137)),0)-IF(AZ$6&lt;='Rent Roll'!$M$16,AZ139,0)</f>
        <v>0</v>
      </c>
      <c r="BA142" s="95">
        <f>IF(AND(BA136&gt;=1,BA136&lt;=3,BA137&gt;=0),-BA140*MAX(0,MIN(1,CHOOSE(BA136,Rollover!$Q$16,Rollover!$AD$16,Rollover!$AQ$16)-BA137)),0)-IF(BA$6&lt;='Rent Roll'!$M$16,BA139,0)</f>
        <v>0</v>
      </c>
      <c r="BB142" s="95">
        <f>IF(AND(BB136&gt;=1,BB136&lt;=3,BB137&gt;=0),-BB140*MAX(0,MIN(1,CHOOSE(BB136,Rollover!$Q$16,Rollover!$AD$16,Rollover!$AQ$16)-BB137)),0)-IF(BB$6&lt;='Rent Roll'!$M$16,BB139,0)</f>
        <v>0</v>
      </c>
      <c r="BC142" s="95">
        <f>IF(AND(BC136&gt;=1,BC136&lt;=3,BC137&gt;=0),-BC140*MAX(0,MIN(1,CHOOSE(BC136,Rollover!$Q$16,Rollover!$AD$16,Rollover!$AQ$16)-BC137)),0)-IF(BC$6&lt;='Rent Roll'!$M$16,BC139,0)</f>
        <v>0</v>
      </c>
      <c r="BD142" s="95">
        <f>IF(AND(BD136&gt;=1,BD136&lt;=3,BD137&gt;=0),-BD140*MAX(0,MIN(1,CHOOSE(BD136,Rollover!$Q$16,Rollover!$AD$16,Rollover!$AQ$16)-BD137)),0)-IF(BD$6&lt;='Rent Roll'!$M$16,BD139,0)</f>
        <v>0</v>
      </c>
      <c r="BE142" s="95">
        <f>IF(AND(BE136&gt;=1,BE136&lt;=3,BE137&gt;=0),-BE140*MAX(0,MIN(1,CHOOSE(BE136,Rollover!$Q$16,Rollover!$AD$16,Rollover!$AQ$16)-BE137)),0)-IF(BE$6&lt;='Rent Roll'!$M$16,BE139,0)</f>
        <v>0</v>
      </c>
      <c r="BF142" s="95">
        <f>IF(AND(BF136&gt;=1,BF136&lt;=3,BF137&gt;=0),-BF140*MAX(0,MIN(1,CHOOSE(BF136,Rollover!$Q$16,Rollover!$AD$16,Rollover!$AQ$16)-BF137)),0)-IF(BF$6&lt;='Rent Roll'!$M$16,BF139,0)</f>
        <v>0</v>
      </c>
      <c r="BG142" s="95">
        <f>IF(AND(BG136&gt;=1,BG136&lt;=3,BG137&gt;=0),-BG140*MAX(0,MIN(1,CHOOSE(BG136,Rollover!$Q$16,Rollover!$AD$16,Rollover!$AQ$16)-BG137)),0)-IF(BG$6&lt;='Rent Roll'!$M$16,BG139,0)</f>
        <v>0</v>
      </c>
      <c r="BH142" s="95">
        <f>IF(AND(BH136&gt;=1,BH136&lt;=3,BH137&gt;=0),-BH140*MAX(0,MIN(1,CHOOSE(BH136,Rollover!$Q$16,Rollover!$AD$16,Rollover!$AQ$16)-BH137)),0)-IF(BH$6&lt;='Rent Roll'!$M$16,BH139,0)</f>
        <v>0</v>
      </c>
      <c r="BI142" s="95">
        <f>IF(AND(BI136&gt;=1,BI136&lt;=3,BI137&gt;=0),-BI140*MAX(0,MIN(1,CHOOSE(BI136,Rollover!$Q$16,Rollover!$AD$16,Rollover!$AQ$16)-BI137)),0)-IF(BI$6&lt;='Rent Roll'!$M$16,BI139,0)</f>
        <v>0</v>
      </c>
      <c r="BJ142" s="95">
        <f>IF(AND(BJ136&gt;=1,BJ136&lt;=3,BJ137&gt;=0),-BJ140*MAX(0,MIN(1,CHOOSE(BJ136,Rollover!$Q$16,Rollover!$AD$16,Rollover!$AQ$16)-BJ137)),0)-IF(BJ$6&lt;='Rent Roll'!$M$16,BJ139,0)</f>
        <v>0</v>
      </c>
      <c r="BK142" s="95">
        <f>IF(AND(BK136&gt;=1,BK136&lt;=3,BK137&gt;=0),-BK140*MAX(0,MIN(1,CHOOSE(BK136,Rollover!$Q$16,Rollover!$AD$16,Rollover!$AQ$16)-BK137)),0)-IF(BK$6&lt;='Rent Roll'!$M$16,BK139,0)</f>
        <v>0</v>
      </c>
      <c r="BL142" s="95">
        <f>IF(AND(BL136&gt;=1,BL136&lt;=3,BL137&gt;=0),-BL140*MAX(0,MIN(1,CHOOSE(BL136,Rollover!$Q$16,Rollover!$AD$16,Rollover!$AQ$16)-BL137)),0)-IF(BL$6&lt;='Rent Roll'!$M$16,BL139,0)</f>
        <v>0</v>
      </c>
      <c r="BM142" s="95">
        <f>IF(AND(BM136&gt;=1,BM136&lt;=3,BM137&gt;=0),-BM140*MAX(0,MIN(1,CHOOSE(BM136,Rollover!$Q$16,Rollover!$AD$16,Rollover!$AQ$16)-BM137)),0)-IF(BM$6&lt;='Rent Roll'!$M$16,BM139,0)</f>
        <v>0</v>
      </c>
      <c r="BN142" s="95">
        <f>IF(AND(BN136&gt;=1,BN136&lt;=3,BN137&gt;=0),-BN140*MAX(0,MIN(1,CHOOSE(BN136,Rollover!$Q$16,Rollover!$AD$16,Rollover!$AQ$16)-BN137)),0)-IF(BN$6&lt;='Rent Roll'!$M$16,BN139,0)</f>
        <v>0</v>
      </c>
      <c r="BO142" s="95">
        <f>IF(AND(BO136&gt;=1,BO136&lt;=3,BO137&gt;=0),-BO140*MAX(0,MIN(1,CHOOSE(BO136,Rollover!$Q$16,Rollover!$AD$16,Rollover!$AQ$16)-BO137)),0)-IF(BO$6&lt;='Rent Roll'!$M$16,BO139,0)</f>
        <v>0</v>
      </c>
      <c r="BP142" s="95">
        <f>IF(AND(BP136&gt;=1,BP136&lt;=3,BP137&gt;=0),-BP140*MAX(0,MIN(1,CHOOSE(BP136,Rollover!$Q$16,Rollover!$AD$16,Rollover!$AQ$16)-BP137)),0)-IF(BP$6&lt;='Rent Roll'!$M$16,BP139,0)</f>
        <v>0</v>
      </c>
      <c r="BQ142" s="95">
        <f>IF(AND(BQ136&gt;=1,BQ136&lt;=3,BQ137&gt;=0),-BQ140*MAX(0,MIN(1,CHOOSE(BQ136,Rollover!$Q$16,Rollover!$AD$16,Rollover!$AQ$16)-BQ137)),0)-IF(BQ$6&lt;='Rent Roll'!$M$16,BQ139,0)</f>
        <v>0</v>
      </c>
      <c r="BR142" s="95">
        <f>IF(AND(BR136&gt;=1,BR136&lt;=3,BR137&gt;=0),-BR140*MAX(0,MIN(1,CHOOSE(BR136,Rollover!$Q$16,Rollover!$AD$16,Rollover!$AQ$16)-BR137)),0)-IF(BR$6&lt;='Rent Roll'!$M$16,BR139,0)</f>
        <v>0</v>
      </c>
      <c r="BS142" s="95">
        <f>IF(AND(BS136&gt;=1,BS136&lt;=3,BS137&gt;=0),-BS140*MAX(0,MIN(1,CHOOSE(BS136,Rollover!$Q$16,Rollover!$AD$16,Rollover!$AQ$16)-BS137)),0)-IF(BS$6&lt;='Rent Roll'!$M$16,BS139,0)</f>
        <v>0</v>
      </c>
      <c r="BT142" s="95">
        <f>IF(AND(BT136&gt;=1,BT136&lt;=3,BT137&gt;=0),-BT140*MAX(0,MIN(1,CHOOSE(BT136,Rollover!$Q$16,Rollover!$AD$16,Rollover!$AQ$16)-BT137)),0)-IF(BT$6&lt;='Rent Roll'!$M$16,BT139,0)</f>
        <v>0</v>
      </c>
      <c r="BU142" s="95">
        <f>IF(AND(BU136&gt;=1,BU136&lt;=3,BU137&gt;=0),-BU140*MAX(0,MIN(1,CHOOSE(BU136,Rollover!$Q$16,Rollover!$AD$16,Rollover!$AQ$16)-BU137)),0)-IF(BU$6&lt;='Rent Roll'!$M$16,BU139,0)</f>
        <v>0</v>
      </c>
      <c r="BV142" s="95">
        <f>IF(AND(BV136&gt;=1,BV136&lt;=3,BV137&gt;=0),-BV140*MAX(0,MIN(1,CHOOSE(BV136,Rollover!$Q$16,Rollover!$AD$16,Rollover!$AQ$16)-BV137)),0)-IF(BV$6&lt;='Rent Roll'!$M$16,BV139,0)</f>
        <v>0</v>
      </c>
      <c r="BW142" s="95">
        <f>IF(AND(BW136&gt;=1,BW136&lt;=3,BW137&gt;=0),-BW140*MAX(0,MIN(1,CHOOSE(BW136,Rollover!$Q$16,Rollover!$AD$16,Rollover!$AQ$16)-BW137)),0)-IF(BW$6&lt;='Rent Roll'!$M$16,BW139,0)</f>
        <v>0</v>
      </c>
      <c r="BX142" s="95">
        <f>IF(AND(BX136&gt;=1,BX136&lt;=3,BX137&gt;=0),-BX140*MAX(0,MIN(1,CHOOSE(BX136,Rollover!$Q$16,Rollover!$AD$16,Rollover!$AQ$16)-BX137)),0)-IF(BX$6&lt;='Rent Roll'!$M$16,BX139,0)</f>
        <v>0</v>
      </c>
      <c r="BY142" s="95">
        <f>IF(AND(BY136&gt;=1,BY136&lt;=3,BY137&gt;=0),-BY140*MAX(0,MIN(1,CHOOSE(BY136,Rollover!$Q$16,Rollover!$AD$16,Rollover!$AQ$16)-BY137)),0)-IF(BY$6&lt;='Rent Roll'!$M$16,BY139,0)</f>
        <v>-15688.842472193333</v>
      </c>
      <c r="BZ142" s="95">
        <f>IF(AND(BZ136&gt;=1,BZ136&lt;=3,BZ137&gt;=0),-BZ140*MAX(0,MIN(1,CHOOSE(BZ136,Rollover!$Q$16,Rollover!$AD$16,Rollover!$AQ$16)-BZ137)),0)-IF(BZ$6&lt;='Rent Roll'!$M$16,BZ139,0)</f>
        <v>-14904.400348583666</v>
      </c>
      <c r="CA142" s="95">
        <f>IF(AND(CA136&gt;=1,CA136&lt;=3,CA137&gt;=0),-CA140*MAX(0,MIN(1,CHOOSE(CA136,Rollover!$Q$16,Rollover!$AD$16,Rollover!$AQ$16)-CA137)),0)-IF(CA$6&lt;='Rent Roll'!$M$16,CA139,0)</f>
        <v>0</v>
      </c>
      <c r="CB142" s="95">
        <f>IF(AND(CB136&gt;=1,CB136&lt;=3,CB137&gt;=0),-CB140*MAX(0,MIN(1,CHOOSE(CB136,Rollover!$Q$16,Rollover!$AD$16,Rollover!$AQ$16)-CB137)),0)-IF(CB$6&lt;='Rent Roll'!$M$16,CB139,0)</f>
        <v>0</v>
      </c>
      <c r="CC142" s="95">
        <f>IF(AND(CC136&gt;=1,CC136&lt;=3,CC137&gt;=0),-CC140*MAX(0,MIN(1,CHOOSE(CC136,Rollover!$Q$16,Rollover!$AD$16,Rollover!$AQ$16)-CC137)),0)-IF(CC$6&lt;='Rent Roll'!$M$16,CC139,0)</f>
        <v>0</v>
      </c>
      <c r="CD142" s="95">
        <f>IF(AND(CD136&gt;=1,CD136&lt;=3,CD137&gt;=0),-CD140*MAX(0,MIN(1,CHOOSE(CD136,Rollover!$Q$16,Rollover!$AD$16,Rollover!$AQ$16)-CD137)),0)-IF(CD$6&lt;='Rent Roll'!$M$16,CD139,0)</f>
        <v>0</v>
      </c>
      <c r="CE142" s="95">
        <f>IF(AND(CE136&gt;=1,CE136&lt;=3,CE137&gt;=0),-CE140*MAX(0,MIN(1,CHOOSE(CE136,Rollover!$Q$16,Rollover!$AD$16,Rollover!$AQ$16)-CE137)),0)-IF(CE$6&lt;='Rent Roll'!$M$16,CE139,0)</f>
        <v>0</v>
      </c>
      <c r="CF142" s="95">
        <f>IF(AND(CF136&gt;=1,CF136&lt;=3,CF137&gt;=0),-CF140*MAX(0,MIN(1,CHOOSE(CF136,Rollover!$Q$16,Rollover!$AD$16,Rollover!$AQ$16)-CF137)),0)-IF(CF$6&lt;='Rent Roll'!$M$16,CF139,0)</f>
        <v>0</v>
      </c>
      <c r="CG142" s="95">
        <f>IF(AND(CG136&gt;=1,CG136&lt;=3,CG137&gt;=0),-CG140*MAX(0,MIN(1,CHOOSE(CG136,Rollover!$Q$16,Rollover!$AD$16,Rollover!$AQ$16)-CG137)),0)-IF(CG$6&lt;='Rent Roll'!$M$16,CG139,0)</f>
        <v>0</v>
      </c>
      <c r="CH142" s="95">
        <f>IF(AND(CH136&gt;=1,CH136&lt;=3,CH137&gt;=0),-CH140*MAX(0,MIN(1,CHOOSE(CH136,Rollover!$Q$16,Rollover!$AD$16,Rollover!$AQ$16)-CH137)),0)-IF(CH$6&lt;='Rent Roll'!$M$16,CH139,0)</f>
        <v>0</v>
      </c>
      <c r="CI142" s="95">
        <f>IF(AND(CI136&gt;=1,CI136&lt;=3,CI137&gt;=0),-CI140*MAX(0,MIN(1,CHOOSE(CI136,Rollover!$Q$16,Rollover!$AD$16,Rollover!$AQ$16)-CI137)),0)-IF(CI$6&lt;='Rent Roll'!$M$16,CI139,0)</f>
        <v>0</v>
      </c>
      <c r="CJ142" s="95">
        <f>IF(AND(CJ136&gt;=1,CJ136&lt;=3,CJ137&gt;=0),-CJ140*MAX(0,MIN(1,CHOOSE(CJ136,Rollover!$Q$16,Rollover!$AD$16,Rollover!$AQ$16)-CJ137)),0)-IF(CJ$6&lt;='Rent Roll'!$M$16,CJ139,0)</f>
        <v>0</v>
      </c>
      <c r="CK142" s="95">
        <f>IF(AND(CK136&gt;=1,CK136&lt;=3,CK137&gt;=0),-CK140*MAX(0,MIN(1,CHOOSE(CK136,Rollover!$Q$16,Rollover!$AD$16,Rollover!$AQ$16)-CK137)),0)-IF(CK$6&lt;='Rent Roll'!$M$16,CK139,0)</f>
        <v>0</v>
      </c>
      <c r="CL142" s="95">
        <f>IF(AND(CL136&gt;=1,CL136&lt;=3,CL137&gt;=0),-CL140*MAX(0,MIN(1,CHOOSE(CL136,Rollover!$Q$16,Rollover!$AD$16,Rollover!$AQ$16)-CL137)),0)-IF(CL$6&lt;='Rent Roll'!$M$16,CL139,0)</f>
        <v>0</v>
      </c>
      <c r="CM142" s="95">
        <f>IF(AND(CM136&gt;=1,CM136&lt;=3,CM137&gt;=0),-CM140*MAX(0,MIN(1,CHOOSE(CM136,Rollover!$Q$16,Rollover!$AD$16,Rollover!$AQ$16)-CM137)),0)-IF(CM$6&lt;='Rent Roll'!$M$16,CM139,0)</f>
        <v>0</v>
      </c>
      <c r="CN142" s="95">
        <f>IF(AND(CN136&gt;=1,CN136&lt;=3,CN137&gt;=0),-CN140*MAX(0,MIN(1,CHOOSE(CN136,Rollover!$Q$16,Rollover!$AD$16,Rollover!$AQ$16)-CN137)),0)-IF(CN$6&lt;='Rent Roll'!$M$16,CN139,0)</f>
        <v>0</v>
      </c>
      <c r="CO142" s="95">
        <f>IF(AND(CO136&gt;=1,CO136&lt;=3,CO137&gt;=0),-CO140*MAX(0,MIN(1,CHOOSE(CO136,Rollover!$Q$16,Rollover!$AD$16,Rollover!$AQ$16)-CO137)),0)-IF(CO$6&lt;='Rent Roll'!$M$16,CO139,0)</f>
        <v>0</v>
      </c>
      <c r="CP142" s="95">
        <f>IF(AND(CP136&gt;=1,CP136&lt;=3,CP137&gt;=0),-CP140*MAX(0,MIN(1,CHOOSE(CP136,Rollover!$Q$16,Rollover!$AD$16,Rollover!$AQ$16)-CP137)),0)-IF(CP$6&lt;='Rent Roll'!$M$16,CP139,0)</f>
        <v>0</v>
      </c>
      <c r="CQ142" s="95">
        <f>IF(AND(CQ136&gt;=1,CQ136&lt;=3,CQ137&gt;=0),-CQ140*MAX(0,MIN(1,CHOOSE(CQ136,Rollover!$Q$16,Rollover!$AD$16,Rollover!$AQ$16)-CQ137)),0)-IF(CQ$6&lt;='Rent Roll'!$M$16,CQ139,0)</f>
        <v>0</v>
      </c>
      <c r="CR142" s="95">
        <f>IF(AND(CR136&gt;=1,CR136&lt;=3,CR137&gt;=0),-CR140*MAX(0,MIN(1,CHOOSE(CR136,Rollover!$Q$16,Rollover!$AD$16,Rollover!$AQ$16)-CR137)),0)-IF(CR$6&lt;='Rent Roll'!$M$16,CR139,0)</f>
        <v>0</v>
      </c>
      <c r="CS142" s="95">
        <f>IF(AND(CS136&gt;=1,CS136&lt;=3,CS137&gt;=0),-CS140*MAX(0,MIN(1,CHOOSE(CS136,Rollover!$Q$16,Rollover!$AD$16,Rollover!$AQ$16)-CS137)),0)-IF(CS$6&lt;='Rent Roll'!$M$16,CS139,0)</f>
        <v>0</v>
      </c>
      <c r="CT142" s="95">
        <f>IF(AND(CT136&gt;=1,CT136&lt;=3,CT137&gt;=0),-CT140*MAX(0,MIN(1,CHOOSE(CT136,Rollover!$Q$16,Rollover!$AD$16,Rollover!$AQ$16)-CT137)),0)-IF(CT$6&lt;='Rent Roll'!$M$16,CT139,0)</f>
        <v>0</v>
      </c>
      <c r="CU142" s="95">
        <f>IF(AND(CU136&gt;=1,CU136&lt;=3,CU137&gt;=0),-CU140*MAX(0,MIN(1,CHOOSE(CU136,Rollover!$Q$16,Rollover!$AD$16,Rollover!$AQ$16)-CU137)),0)-IF(CU$6&lt;='Rent Roll'!$M$16,CU139,0)</f>
        <v>0</v>
      </c>
      <c r="CV142" s="95">
        <f>IF(AND(CV136&gt;=1,CV136&lt;=3,CV137&gt;=0),-CV140*MAX(0,MIN(1,CHOOSE(CV136,Rollover!$Q$16,Rollover!$AD$16,Rollover!$AQ$16)-CV137)),0)-IF(CV$6&lt;='Rent Roll'!$M$16,CV139,0)</f>
        <v>0</v>
      </c>
      <c r="CW142" s="95">
        <f>IF(AND(CW136&gt;=1,CW136&lt;=3,CW137&gt;=0),-CW140*MAX(0,MIN(1,CHOOSE(CW136,Rollover!$Q$16,Rollover!$AD$16,Rollover!$AQ$16)-CW137)),0)-IF(CW$6&lt;='Rent Roll'!$M$16,CW139,0)</f>
        <v>0</v>
      </c>
      <c r="CX142" s="95">
        <f>IF(AND(CX136&gt;=1,CX136&lt;=3,CX137&gt;=0),-CX140*MAX(0,MIN(1,CHOOSE(CX136,Rollover!$Q$16,Rollover!$AD$16,Rollover!$AQ$16)-CX137)),0)-IF(CX$6&lt;='Rent Roll'!$M$16,CX139,0)</f>
        <v>0</v>
      </c>
      <c r="CY142" s="95">
        <f>IF(AND(CY136&gt;=1,CY136&lt;=3,CY137&gt;=0),-CY140*MAX(0,MIN(1,CHOOSE(CY136,Rollover!$Q$16,Rollover!$AD$16,Rollover!$AQ$16)-CY137)),0)-IF(CY$6&lt;='Rent Roll'!$M$16,CY139,0)</f>
        <v>0</v>
      </c>
      <c r="CZ142" s="95">
        <f>IF(AND(CZ136&gt;=1,CZ136&lt;=3,CZ137&gt;=0),-CZ140*MAX(0,MIN(1,CHOOSE(CZ136,Rollover!$Q$16,Rollover!$AD$16,Rollover!$AQ$16)-CZ137)),0)-IF(CZ$6&lt;='Rent Roll'!$M$16,CZ139,0)</f>
        <v>0</v>
      </c>
      <c r="DA142" s="95">
        <f>IF(AND(DA136&gt;=1,DA136&lt;=3,DA137&gt;=0),-DA140*MAX(0,MIN(1,CHOOSE(DA136,Rollover!$Q$16,Rollover!$AD$16,Rollover!$AQ$16)-DA137)),0)-IF(DA$6&lt;='Rent Roll'!$M$16,DA139,0)</f>
        <v>0</v>
      </c>
      <c r="DB142" s="95">
        <f>IF(AND(DB136&gt;=1,DB136&lt;=3,DB137&gt;=0),-DB140*MAX(0,MIN(1,CHOOSE(DB136,Rollover!$Q$16,Rollover!$AD$16,Rollover!$AQ$16)-DB137)),0)-IF(DB$6&lt;='Rent Roll'!$M$16,DB139,0)</f>
        <v>0</v>
      </c>
      <c r="DC142" s="95">
        <f>IF(AND(DC136&gt;=1,DC136&lt;=3,DC137&gt;=0),-DC140*MAX(0,MIN(1,CHOOSE(DC136,Rollover!$Q$16,Rollover!$AD$16,Rollover!$AQ$16)-DC137)),0)-IF(DC$6&lt;='Rent Roll'!$M$16,DC139,0)</f>
        <v>0</v>
      </c>
      <c r="DD142" s="95">
        <f>IF(AND(DD136&gt;=1,DD136&lt;=3,DD137&gt;=0),-DD140*MAX(0,MIN(1,CHOOSE(DD136,Rollover!$Q$16,Rollover!$AD$16,Rollover!$AQ$16)-DD137)),0)-IF(DD$6&lt;='Rent Roll'!$M$16,DD139,0)</f>
        <v>0</v>
      </c>
      <c r="DE142" s="95">
        <f>IF(AND(DE136&gt;=1,DE136&lt;=3,DE137&gt;=0),-DE140*MAX(0,MIN(1,CHOOSE(DE136,Rollover!$Q$16,Rollover!$AD$16,Rollover!$AQ$16)-DE137)),0)-IF(DE$6&lt;='Rent Roll'!$M$16,DE139,0)</f>
        <v>0</v>
      </c>
      <c r="DF142" s="95">
        <f>IF(AND(DF136&gt;=1,DF136&lt;=3,DF137&gt;=0),-DF140*MAX(0,MIN(1,CHOOSE(DF136,Rollover!$Q$16,Rollover!$AD$16,Rollover!$AQ$16)-DF137)),0)-IF(DF$6&lt;='Rent Roll'!$M$16,DF139,0)</f>
        <v>0</v>
      </c>
      <c r="DG142" s="95">
        <f>IF(AND(DG136&gt;=1,DG136&lt;=3,DG137&gt;=0),-DG140*MAX(0,MIN(1,CHOOSE(DG136,Rollover!$Q$16,Rollover!$AD$16,Rollover!$AQ$16)-DG137)),0)-IF(DG$6&lt;='Rent Roll'!$M$16,DG139,0)</f>
        <v>0</v>
      </c>
      <c r="DH142" s="95">
        <f>IF(AND(DH136&gt;=1,DH136&lt;=3,DH137&gt;=0),-DH140*MAX(0,MIN(1,CHOOSE(DH136,Rollover!$Q$16,Rollover!$AD$16,Rollover!$AQ$16)-DH137)),0)-IF(DH$6&lt;='Rent Roll'!$M$16,DH139,0)</f>
        <v>0</v>
      </c>
      <c r="DI142" s="95">
        <f>IF(AND(DI136&gt;=1,DI136&lt;=3,DI137&gt;=0),-DI140*MAX(0,MIN(1,CHOOSE(DI136,Rollover!$Q$16,Rollover!$AD$16,Rollover!$AQ$16)-DI137)),0)-IF(DI$6&lt;='Rent Roll'!$M$16,DI139,0)</f>
        <v>0</v>
      </c>
      <c r="DJ142" s="95">
        <f>IF(AND(DJ136&gt;=1,DJ136&lt;=3,DJ137&gt;=0),-DJ140*MAX(0,MIN(1,CHOOSE(DJ136,Rollover!$Q$16,Rollover!$AD$16,Rollover!$AQ$16)-DJ137)),0)-IF(DJ$6&lt;='Rent Roll'!$M$16,DJ139,0)</f>
        <v>0</v>
      </c>
      <c r="DK142" s="95">
        <f>IF(AND(DK136&gt;=1,DK136&lt;=3,DK137&gt;=0),-DK140*MAX(0,MIN(1,CHOOSE(DK136,Rollover!$Q$16,Rollover!$AD$16,Rollover!$AQ$16)-DK137)),0)-IF(DK$6&lt;='Rent Roll'!$M$16,DK139,0)</f>
        <v>0</v>
      </c>
      <c r="DL142" s="95">
        <f>IF(AND(DL136&gt;=1,DL136&lt;=3,DL137&gt;=0),-DL140*MAX(0,MIN(1,CHOOSE(DL136,Rollover!$Q$16,Rollover!$AD$16,Rollover!$AQ$16)-DL137)),0)-IF(DL$6&lt;='Rent Roll'!$M$16,DL139,0)</f>
        <v>0</v>
      </c>
      <c r="DM142" s="95">
        <f>IF(AND(DM136&gt;=1,DM136&lt;=3,DM137&gt;=0),-DM140*MAX(0,MIN(1,CHOOSE(DM136,Rollover!$Q$16,Rollover!$AD$16,Rollover!$AQ$16)-DM137)),0)-IF(DM$6&lt;='Rent Roll'!$M$16,DM139,0)</f>
        <v>0</v>
      </c>
      <c r="DN142" s="95">
        <f>IF(AND(DN136&gt;=1,DN136&lt;=3,DN137&gt;=0),-DN140*MAX(0,MIN(1,CHOOSE(DN136,Rollover!$Q$16,Rollover!$AD$16,Rollover!$AQ$16)-DN137)),0)-IF(DN$6&lt;='Rent Roll'!$M$16,DN139,0)</f>
        <v>0</v>
      </c>
      <c r="DO142" s="95">
        <f>IF(AND(DO136&gt;=1,DO136&lt;=3,DO137&gt;=0),-DO140*MAX(0,MIN(1,CHOOSE(DO136,Rollover!$Q$16,Rollover!$AD$16,Rollover!$AQ$16)-DO137)),0)-IF(DO$6&lt;='Rent Roll'!$M$16,DO139,0)</f>
        <v>0</v>
      </c>
      <c r="DP142" s="95">
        <f>IF(AND(DP136&gt;=1,DP136&lt;=3,DP137&gt;=0),-DP140*MAX(0,MIN(1,CHOOSE(DP136,Rollover!$Q$16,Rollover!$AD$16,Rollover!$AQ$16)-DP137)),0)-IF(DP$6&lt;='Rent Roll'!$M$16,DP139,0)</f>
        <v>0</v>
      </c>
      <c r="DQ142" s="95">
        <f>IF(AND(DQ136&gt;=1,DQ136&lt;=3,DQ137&gt;=0),-DQ140*MAX(0,MIN(1,CHOOSE(DQ136,Rollover!$Q$16,Rollover!$AD$16,Rollover!$AQ$16)-DQ137)),0)-IF(DQ$6&lt;='Rent Roll'!$M$16,DQ139,0)</f>
        <v>0</v>
      </c>
      <c r="DR142" s="95">
        <f>IF(AND(DR136&gt;=1,DR136&lt;=3,DR137&gt;=0),-DR140*MAX(0,MIN(1,CHOOSE(DR136,Rollover!$Q$16,Rollover!$AD$16,Rollover!$AQ$16)-DR137)),0)-IF(DR$6&lt;='Rent Roll'!$M$16,DR139,0)</f>
        <v>0</v>
      </c>
      <c r="DS142" s="95">
        <f>IF(AND(DS136&gt;=1,DS136&lt;=3,DS137&gt;=0),-DS140*MAX(0,MIN(1,CHOOSE(DS136,Rollover!$Q$16,Rollover!$AD$16,Rollover!$AQ$16)-DS137)),0)-IF(DS$6&lt;='Rent Roll'!$M$16,DS139,0)</f>
        <v>0</v>
      </c>
      <c r="DT142" s="95">
        <f>IF(AND(DT136&gt;=1,DT136&lt;=3,DT137&gt;=0),-DT140*MAX(0,MIN(1,CHOOSE(DT136,Rollover!$Q$16,Rollover!$AD$16,Rollover!$AQ$16)-DT137)),0)-IF(DT$6&lt;='Rent Roll'!$M$16,DT139,0)</f>
        <v>0</v>
      </c>
      <c r="DU142" s="95">
        <f>IF(AND(DU136&gt;=1,DU136&lt;=3,DU137&gt;=0),-DU140*MAX(0,MIN(1,CHOOSE(DU136,Rollover!$Q$16,Rollover!$AD$16,Rollover!$AQ$16)-DU137)),0)-IF(DU$6&lt;='Rent Roll'!$M$16,DU139,0)</f>
        <v>0</v>
      </c>
      <c r="DV142" s="95">
        <f>IF(AND(DV136&gt;=1,DV136&lt;=3,DV137&gt;=0),-DV140*MAX(0,MIN(1,CHOOSE(DV136,Rollover!$Q$16,Rollover!$AD$16,Rollover!$AQ$16)-DV137)),0)-IF(DV$6&lt;='Rent Roll'!$M$16,DV139,0)</f>
        <v>0</v>
      </c>
      <c r="DW142" s="95">
        <f>IF(AND(DW136&gt;=1,DW136&lt;=3,DW137&gt;=0),-DW140*MAX(0,MIN(1,CHOOSE(DW136,Rollover!$Q$16,Rollover!$AD$16,Rollover!$AQ$16)-DW137)),0)-IF(DW$6&lt;='Rent Roll'!$M$16,DW139,0)</f>
        <v>0</v>
      </c>
      <c r="DX142" s="95">
        <f>IF(AND(DX136&gt;=1,DX136&lt;=3,DX137&gt;=0),-DX140*MAX(0,MIN(1,CHOOSE(DX136,Rollover!$Q$16,Rollover!$AD$16,Rollover!$AQ$16)-DX137)),0)-IF(DX$6&lt;='Rent Roll'!$M$16,DX139,0)</f>
        <v>0</v>
      </c>
      <c r="DY142" s="95">
        <f>IF(AND(DY136&gt;=1,DY136&lt;=3,DY137&gt;=0),-DY140*MAX(0,MIN(1,CHOOSE(DY136,Rollover!$Q$16,Rollover!$AD$16,Rollover!$AQ$16)-DY137)),0)-IF(DY$6&lt;='Rent Roll'!$M$16,DY139,0)</f>
        <v>0</v>
      </c>
      <c r="DZ142" s="95">
        <f>IF(AND(DZ136&gt;=1,DZ136&lt;=3,DZ137&gt;=0),-DZ140*MAX(0,MIN(1,CHOOSE(DZ136,Rollover!$Q$16,Rollover!$AD$16,Rollover!$AQ$16)-DZ137)),0)-IF(DZ$6&lt;='Rent Roll'!$M$16,DZ139,0)</f>
        <v>0</v>
      </c>
      <c r="EA142" s="95">
        <f>IF(AND(EA136&gt;=1,EA136&lt;=3,EA137&gt;=0),-EA140*MAX(0,MIN(1,CHOOSE(EA136,Rollover!$Q$16,Rollover!$AD$16,Rollover!$AQ$16)-EA137)),0)-IF(EA$6&lt;='Rent Roll'!$M$16,EA139,0)</f>
        <v>0</v>
      </c>
      <c r="EB142" s="95">
        <f>IF(AND(EB136&gt;=1,EB136&lt;=3,EB137&gt;=0),-EB140*MAX(0,MIN(1,CHOOSE(EB136,Rollover!$Q$16,Rollover!$AD$16,Rollover!$AQ$16)-EB137)),0)-IF(EB$6&lt;='Rent Roll'!$M$16,EB139,0)</f>
        <v>0</v>
      </c>
      <c r="EC142" s="95">
        <f>IF(AND(EC136&gt;=1,EC136&lt;=3,EC137&gt;=0),-EC140*MAX(0,MIN(1,CHOOSE(EC136,Rollover!$Q$16,Rollover!$AD$16,Rollover!$AQ$16)-EC137)),0)-IF(EC$6&lt;='Rent Roll'!$M$16,EC139,0)</f>
        <v>0</v>
      </c>
      <c r="ED142" s="95">
        <f>IF(AND(ED136&gt;=1,ED136&lt;=3,ED137&gt;=0),-ED140*MAX(0,MIN(1,CHOOSE(ED136,Rollover!$Q$16,Rollover!$AD$16,Rollover!$AQ$16)-ED137)),0)-IF(ED$6&lt;='Rent Roll'!$M$16,ED139,0)</f>
        <v>0</v>
      </c>
      <c r="EE142" s="95">
        <f>IF(AND(EE136&gt;=1,EE136&lt;=3,EE137&gt;=0),-EE140*MAX(0,MIN(1,CHOOSE(EE136,Rollover!$Q$16,Rollover!$AD$16,Rollover!$AQ$16)-EE137)),0)-IF(EE$6&lt;='Rent Roll'!$M$16,EE139,0)</f>
        <v>0</v>
      </c>
      <c r="EF142" s="95">
        <f>IF(AND(EF136&gt;=1,EF136&lt;=3,EF137&gt;=0),-EF140*MAX(0,MIN(1,CHOOSE(EF136,Rollover!$Q$16,Rollover!$AD$16,Rollover!$AQ$16)-EF137)),0)-IF(EF$6&lt;='Rent Roll'!$M$16,EF139,0)</f>
        <v>0</v>
      </c>
      <c r="EG142" s="95">
        <f>IF(AND(EG136&gt;=1,EG136&lt;=3,EG137&gt;=0),-EG140*MAX(0,MIN(1,CHOOSE(EG136,Rollover!$Q$16,Rollover!$AD$16,Rollover!$AQ$16)-EG137)),0)-IF(EG$6&lt;='Rent Roll'!$M$16,EG139,0)</f>
        <v>0</v>
      </c>
      <c r="EH142" s="95">
        <f>IF(AND(EH136&gt;=1,EH136&lt;=3,EH137&gt;=0),-EH140*MAX(0,MIN(1,CHOOSE(EH136,Rollover!$Q$16,Rollover!$AD$16,Rollover!$AQ$16)-EH137)),0)-IF(EH$6&lt;='Rent Roll'!$M$16,EH139,0)</f>
        <v>0</v>
      </c>
      <c r="EI142" s="95">
        <f>IF(AND(EI136&gt;=1,EI136&lt;=3,EI137&gt;=0),-EI140*MAX(0,MIN(1,CHOOSE(EI136,Rollover!$Q$16,Rollover!$AD$16,Rollover!$AQ$16)-EI137)),0)-IF(EI$6&lt;='Rent Roll'!$M$16,EI139,0)</f>
        <v>-18187.668333790454</v>
      </c>
    </row>
    <row r="143">
      <c r="B143" t="s" s="23">
        <v>53</v>
      </c>
      <c r="C143" t="s" s="118">
        <v>27</v>
      </c>
      <c r="D143" t="s" s="118">
        <v>434</v>
      </c>
      <c r="H143" s="95">
        <f>'Rent Roll'!$G$16*IF(H136=0,IF('Rent Roll'!$N$16="NNN",'Rent Roll'!$F$16*H$15,IF('Rent Roll'!$N$16="NNN capped",'Rent Roll'!$F$16*(H$12+H$13)+MIN('Rent Roll'!$F$16*H$14,'Rent Roll'!$O$16*(1+Assumptions!$C$64)^(H$8-'Rent Roll'!$P$16)*'Rent Roll'!$E$16/12),0)),IF(AND(H136&lt;=3,H137&gt;=0),'Rent Roll'!$F$16*H$15,0))</f>
        <v>5759.531014492754</v>
      </c>
      <c r="I143" s="95">
        <f>'Rent Roll'!$G$16*IF(I136=0,IF('Rent Roll'!$N$16="NNN",'Rent Roll'!$F$16*I$15,IF('Rent Roll'!$N$16="NNN capped",'Rent Roll'!$F$16*(I$12+I$13)+MIN('Rent Roll'!$F$16*I$14,'Rent Roll'!$O$16*(1+Assumptions!$C$64)^(I$8-'Rent Roll'!$P$16)*'Rent Roll'!$E$16/12),0)),IF(AND(I136&lt;=3,I137&gt;=0),'Rent Roll'!$F$16*I$15,0))</f>
        <v>5759.531014492754</v>
      </c>
      <c r="J143" s="95">
        <f>'Rent Roll'!$G$16*IF(J136=0,IF('Rent Roll'!$N$16="NNN",'Rent Roll'!$F$16*J$15,IF('Rent Roll'!$N$16="NNN capped",'Rent Roll'!$F$16*(J$12+J$13)+MIN('Rent Roll'!$F$16*J$14,'Rent Roll'!$O$16*(1+Assumptions!$C$64)^(J$8-'Rent Roll'!$P$16)*'Rent Roll'!$E$16/12),0)),IF(AND(J136&lt;=3,J137&gt;=0),'Rent Roll'!$F$16*J$15,0))</f>
        <v>5759.531014492754</v>
      </c>
      <c r="K143" s="95">
        <f>'Rent Roll'!$G$16*IF(K136=0,IF('Rent Roll'!$N$16="NNN",'Rent Roll'!$F$16*K$15,IF('Rent Roll'!$N$16="NNN capped",'Rent Roll'!$F$16*(K$12+K$13)+MIN('Rent Roll'!$F$16*K$14,'Rent Roll'!$O$16*(1+Assumptions!$C$64)^(K$8-'Rent Roll'!$P$16)*'Rent Roll'!$E$16/12),0)),IF(AND(K136&lt;=3,K137&gt;=0),'Rent Roll'!$F$16*K$15,0))</f>
        <v>5759.531014492754</v>
      </c>
      <c r="L143" s="95">
        <f>'Rent Roll'!$G$16*IF(L136=0,IF('Rent Roll'!$N$16="NNN",'Rent Roll'!$F$16*L$15,IF('Rent Roll'!$N$16="NNN capped",'Rent Roll'!$F$16*(L$12+L$13)+MIN('Rent Roll'!$F$16*L$14,'Rent Roll'!$O$16*(1+Assumptions!$C$64)^(L$8-'Rent Roll'!$P$16)*'Rent Roll'!$E$16/12),0)),IF(AND(L136&lt;=3,L137&gt;=0),'Rent Roll'!$F$16*L$15,0))</f>
        <v>5759.531014492754</v>
      </c>
      <c r="M143" s="95">
        <f>'Rent Roll'!$G$16*IF(M136=0,IF('Rent Roll'!$N$16="NNN",'Rent Roll'!$F$16*M$15,IF('Rent Roll'!$N$16="NNN capped",'Rent Roll'!$F$16*(M$12+M$13)+MIN('Rent Roll'!$F$16*M$14,'Rent Roll'!$O$16*(1+Assumptions!$C$64)^(M$8-'Rent Roll'!$P$16)*'Rent Roll'!$E$16/12),0)),IF(AND(M136&lt;=3,M137&gt;=0),'Rent Roll'!$F$16*M$15,0))</f>
        <v>0</v>
      </c>
      <c r="N143" s="95">
        <f>'Rent Roll'!$G$16*IF(N136=0,IF('Rent Roll'!$N$16="NNN",'Rent Roll'!$F$16*N$15,IF('Rent Roll'!$N$16="NNN capped",'Rent Roll'!$F$16*(N$12+N$13)+MIN('Rent Roll'!$F$16*N$14,'Rent Roll'!$O$16*(1+Assumptions!$C$64)^(N$8-'Rent Roll'!$P$16)*'Rent Roll'!$E$16/12),0)),IF(AND(N136&lt;=3,N137&gt;=0),'Rent Roll'!$F$16*N$15,0))</f>
        <v>0</v>
      </c>
      <c r="O143" s="95">
        <f>'Rent Roll'!$G$16*IF(O136=0,IF('Rent Roll'!$N$16="NNN",'Rent Roll'!$F$16*O$15,IF('Rent Roll'!$N$16="NNN capped",'Rent Roll'!$F$16*(O$12+O$13)+MIN('Rent Roll'!$F$16*O$14,'Rent Roll'!$O$16*(1+Assumptions!$C$64)^(O$8-'Rent Roll'!$P$16)*'Rent Roll'!$E$16/12),0)),IF(AND(O136&lt;=3,O137&gt;=0),'Rent Roll'!$F$16*O$15,0))</f>
        <v>5759.531014492754</v>
      </c>
      <c r="P143" s="95">
        <f>'Rent Roll'!$G$16*IF(P136=0,IF('Rent Roll'!$N$16="NNN",'Rent Roll'!$F$16*P$15,IF('Rent Roll'!$N$16="NNN capped",'Rent Roll'!$F$16*(P$12+P$13)+MIN('Rent Roll'!$F$16*P$14,'Rent Roll'!$O$16*(1+Assumptions!$C$64)^(P$8-'Rent Roll'!$P$16)*'Rent Roll'!$E$16/12),0)),IF(AND(P136&lt;=3,P137&gt;=0),'Rent Roll'!$F$16*P$15,0))</f>
        <v>5759.531014492754</v>
      </c>
      <c r="Q143" s="95">
        <f>'Rent Roll'!$G$16*IF(Q136=0,IF('Rent Roll'!$N$16="NNN",'Rent Roll'!$F$16*Q$15,IF('Rent Roll'!$N$16="NNN capped",'Rent Roll'!$F$16*(Q$12+Q$13)+MIN('Rent Roll'!$F$16*Q$14,'Rent Roll'!$O$16*(1+Assumptions!$C$64)^(Q$8-'Rent Roll'!$P$16)*'Rent Roll'!$E$16/12),0)),IF(AND(Q136&lt;=3,Q137&gt;=0),'Rent Roll'!$F$16*Q$15,0))</f>
        <v>5759.531014492754</v>
      </c>
      <c r="R143" s="95">
        <f>'Rent Roll'!$G$16*IF(R136=0,IF('Rent Roll'!$N$16="NNN",'Rent Roll'!$F$16*R$15,IF('Rent Roll'!$N$16="NNN capped",'Rent Roll'!$F$16*(R$12+R$13)+MIN('Rent Roll'!$F$16*R$14,'Rent Roll'!$O$16*(1+Assumptions!$C$64)^(R$8-'Rent Roll'!$P$16)*'Rent Roll'!$E$16/12),0)),IF(AND(R136&lt;=3,R137&gt;=0),'Rent Roll'!$F$16*R$15,0))</f>
        <v>5759.531014492754</v>
      </c>
      <c r="S143" s="95">
        <f>'Rent Roll'!$G$16*IF(S136=0,IF('Rent Roll'!$N$16="NNN",'Rent Roll'!$F$16*S$15,IF('Rent Roll'!$N$16="NNN capped",'Rent Roll'!$F$16*(S$12+S$13)+MIN('Rent Roll'!$F$16*S$14,'Rent Roll'!$O$16*(1+Assumptions!$C$64)^(S$8-'Rent Roll'!$P$16)*'Rent Roll'!$E$16/12),0)),IF(AND(S136&lt;=3,S137&gt;=0),'Rent Roll'!$F$16*S$15,0))</f>
        <v>5759.531014492754</v>
      </c>
      <c r="T143" s="95">
        <f>'Rent Roll'!$G$16*IF(T136=0,IF('Rent Roll'!$N$16="NNN",'Rent Roll'!$F$16*T$15,IF('Rent Roll'!$N$16="NNN capped",'Rent Roll'!$F$16*(T$12+T$13)+MIN('Rent Roll'!$F$16*T$14,'Rent Roll'!$O$16*(1+Assumptions!$C$64)^(T$8-'Rent Roll'!$P$16)*'Rent Roll'!$E$16/12),0)),IF(AND(T136&lt;=3,T137&gt;=0),'Rent Roll'!$F$16*T$15,0))</f>
        <v>5891.7372347826085</v>
      </c>
      <c r="U143" s="95">
        <f>'Rent Roll'!$G$16*IF(U136=0,IF('Rent Roll'!$N$16="NNN",'Rent Roll'!$F$16*U$15,IF('Rent Roll'!$N$16="NNN capped",'Rent Roll'!$F$16*(U$12+U$13)+MIN('Rent Roll'!$F$16*U$14,'Rent Roll'!$O$16*(1+Assumptions!$C$64)^(U$8-'Rent Roll'!$P$16)*'Rent Roll'!$E$16/12),0)),IF(AND(U136&lt;=3,U137&gt;=0),'Rent Roll'!$F$16*U$15,0))</f>
        <v>5891.7372347826085</v>
      </c>
      <c r="V143" s="95">
        <f>'Rent Roll'!$G$16*IF(V136=0,IF('Rent Roll'!$N$16="NNN",'Rent Roll'!$F$16*V$15,IF('Rent Roll'!$N$16="NNN capped",'Rent Roll'!$F$16*(V$12+V$13)+MIN('Rent Roll'!$F$16*V$14,'Rent Roll'!$O$16*(1+Assumptions!$C$64)^(V$8-'Rent Roll'!$P$16)*'Rent Roll'!$E$16/12),0)),IF(AND(V136&lt;=3,V137&gt;=0),'Rent Roll'!$F$16*V$15,0))</f>
        <v>5891.7372347826085</v>
      </c>
      <c r="W143" s="95">
        <f>'Rent Roll'!$G$16*IF(W136=0,IF('Rent Roll'!$N$16="NNN",'Rent Roll'!$F$16*W$15,IF('Rent Roll'!$N$16="NNN capped",'Rent Roll'!$F$16*(W$12+W$13)+MIN('Rent Roll'!$F$16*W$14,'Rent Roll'!$O$16*(1+Assumptions!$C$64)^(W$8-'Rent Roll'!$P$16)*'Rent Roll'!$E$16/12),0)),IF(AND(W136&lt;=3,W137&gt;=0),'Rent Roll'!$F$16*W$15,0))</f>
        <v>5891.7372347826085</v>
      </c>
      <c r="X143" s="95">
        <f>'Rent Roll'!$G$16*IF(X136=0,IF('Rent Roll'!$N$16="NNN",'Rent Roll'!$F$16*X$15,IF('Rent Roll'!$N$16="NNN capped",'Rent Roll'!$F$16*(X$12+X$13)+MIN('Rent Roll'!$F$16*X$14,'Rent Roll'!$O$16*(1+Assumptions!$C$64)^(X$8-'Rent Roll'!$P$16)*'Rent Roll'!$E$16/12),0)),IF(AND(X136&lt;=3,X137&gt;=0),'Rent Roll'!$F$16*X$15,0))</f>
        <v>5891.7372347826085</v>
      </c>
      <c r="Y143" s="95">
        <f>'Rent Roll'!$G$16*IF(Y136=0,IF('Rent Roll'!$N$16="NNN",'Rent Roll'!$F$16*Y$15,IF('Rent Roll'!$N$16="NNN capped",'Rent Roll'!$F$16*(Y$12+Y$13)+MIN('Rent Roll'!$F$16*Y$14,'Rent Roll'!$O$16*(1+Assumptions!$C$64)^(Y$8-'Rent Roll'!$P$16)*'Rent Roll'!$E$16/12),0)),IF(AND(Y136&lt;=3,Y137&gt;=0),'Rent Roll'!$F$16*Y$15,0))</f>
        <v>5891.7372347826085</v>
      </c>
      <c r="Z143" s="95">
        <f>'Rent Roll'!$G$16*IF(Z136=0,IF('Rent Roll'!$N$16="NNN",'Rent Roll'!$F$16*Z$15,IF('Rent Roll'!$N$16="NNN capped",'Rent Roll'!$F$16*(Z$12+Z$13)+MIN('Rent Roll'!$F$16*Z$14,'Rent Roll'!$O$16*(1+Assumptions!$C$64)^(Z$8-'Rent Roll'!$P$16)*'Rent Roll'!$E$16/12),0)),IF(AND(Z136&lt;=3,Z137&gt;=0),'Rent Roll'!$F$16*Z$15,0))</f>
        <v>5891.7372347826085</v>
      </c>
      <c r="AA143" s="95">
        <f>'Rent Roll'!$G$16*IF(AA136=0,IF('Rent Roll'!$N$16="NNN",'Rent Roll'!$F$16*AA$15,IF('Rent Roll'!$N$16="NNN capped",'Rent Roll'!$F$16*(AA$12+AA$13)+MIN('Rent Roll'!$F$16*AA$14,'Rent Roll'!$O$16*(1+Assumptions!$C$64)^(AA$8-'Rent Roll'!$P$16)*'Rent Roll'!$E$16/12),0)),IF(AND(AA136&lt;=3,AA137&gt;=0),'Rent Roll'!$F$16*AA$15,0))</f>
        <v>5891.7372347826085</v>
      </c>
      <c r="AB143" s="95">
        <f>'Rent Roll'!$G$16*IF(AB136=0,IF('Rent Roll'!$N$16="NNN",'Rent Roll'!$F$16*AB$15,IF('Rent Roll'!$N$16="NNN capped",'Rent Roll'!$F$16*(AB$12+AB$13)+MIN('Rent Roll'!$F$16*AB$14,'Rent Roll'!$O$16*(1+Assumptions!$C$64)^(AB$8-'Rent Roll'!$P$16)*'Rent Roll'!$E$16/12),0)),IF(AND(AB136&lt;=3,AB137&gt;=0),'Rent Roll'!$F$16*AB$15,0))</f>
        <v>5891.7372347826085</v>
      </c>
      <c r="AC143" s="95">
        <f>'Rent Roll'!$G$16*IF(AC136=0,IF('Rent Roll'!$N$16="NNN",'Rent Roll'!$F$16*AC$15,IF('Rent Roll'!$N$16="NNN capped",'Rent Roll'!$F$16*(AC$12+AC$13)+MIN('Rent Roll'!$F$16*AC$14,'Rent Roll'!$O$16*(1+Assumptions!$C$64)^(AC$8-'Rent Roll'!$P$16)*'Rent Roll'!$E$16/12),0)),IF(AND(AC136&lt;=3,AC137&gt;=0),'Rent Roll'!$F$16*AC$15,0))</f>
        <v>5891.7372347826085</v>
      </c>
      <c r="AD143" s="95">
        <f>'Rent Roll'!$G$16*IF(AD136=0,IF('Rent Roll'!$N$16="NNN",'Rent Roll'!$F$16*AD$15,IF('Rent Roll'!$N$16="NNN capped",'Rent Roll'!$F$16*(AD$12+AD$13)+MIN('Rent Roll'!$F$16*AD$14,'Rent Roll'!$O$16*(1+Assumptions!$C$64)^(AD$8-'Rent Roll'!$P$16)*'Rent Roll'!$E$16/12),0)),IF(AND(AD136&lt;=3,AD137&gt;=0),'Rent Roll'!$F$16*AD$15,0))</f>
        <v>5891.7372347826085</v>
      </c>
      <c r="AE143" s="95">
        <f>'Rent Roll'!$G$16*IF(AE136=0,IF('Rent Roll'!$N$16="NNN",'Rent Roll'!$F$16*AE$15,IF('Rent Roll'!$N$16="NNN capped",'Rent Roll'!$F$16*(AE$12+AE$13)+MIN('Rent Roll'!$F$16*AE$14,'Rent Roll'!$O$16*(1+Assumptions!$C$64)^(AE$8-'Rent Roll'!$P$16)*'Rent Roll'!$E$16/12),0)),IF(AND(AE136&lt;=3,AE137&gt;=0),'Rent Roll'!$F$16*AE$15,0))</f>
        <v>5891.7372347826085</v>
      </c>
      <c r="AF143" s="95">
        <f>'Rent Roll'!$G$16*IF(AF136=0,IF('Rent Roll'!$N$16="NNN",'Rent Roll'!$F$16*AF$15,IF('Rent Roll'!$N$16="NNN capped",'Rent Roll'!$F$16*(AF$12+AF$13)+MIN('Rent Roll'!$F$16*AF$14,'Rent Roll'!$O$16*(1+Assumptions!$C$64)^(AF$8-'Rent Roll'!$P$16)*'Rent Roll'!$E$16/12),0)),IF(AND(AF136&lt;=3,AF137&gt;=0),'Rent Roll'!$F$16*AF$15,0))</f>
        <v>6027.09804747826</v>
      </c>
      <c r="AG143" s="95">
        <f>'Rent Roll'!$G$16*IF(AG136=0,IF('Rent Roll'!$N$16="NNN",'Rent Roll'!$F$16*AG$15,IF('Rent Roll'!$N$16="NNN capped",'Rent Roll'!$F$16*(AG$12+AG$13)+MIN('Rent Roll'!$F$16*AG$14,'Rent Roll'!$O$16*(1+Assumptions!$C$64)^(AG$8-'Rent Roll'!$P$16)*'Rent Roll'!$E$16/12),0)),IF(AND(AG136&lt;=3,AG137&gt;=0),'Rent Roll'!$F$16*AG$15,0))</f>
        <v>6027.09804747826</v>
      </c>
      <c r="AH143" s="95">
        <f>'Rent Roll'!$G$16*IF(AH136=0,IF('Rent Roll'!$N$16="NNN",'Rent Roll'!$F$16*AH$15,IF('Rent Roll'!$N$16="NNN capped",'Rent Roll'!$F$16*(AH$12+AH$13)+MIN('Rent Roll'!$F$16*AH$14,'Rent Roll'!$O$16*(1+Assumptions!$C$64)^(AH$8-'Rent Roll'!$P$16)*'Rent Roll'!$E$16/12),0)),IF(AND(AH136&lt;=3,AH137&gt;=0),'Rent Roll'!$F$16*AH$15,0))</f>
        <v>6027.09804747826</v>
      </c>
      <c r="AI143" s="95">
        <f>'Rent Roll'!$G$16*IF(AI136=0,IF('Rent Roll'!$N$16="NNN",'Rent Roll'!$F$16*AI$15,IF('Rent Roll'!$N$16="NNN capped",'Rent Roll'!$F$16*(AI$12+AI$13)+MIN('Rent Roll'!$F$16*AI$14,'Rent Roll'!$O$16*(1+Assumptions!$C$64)^(AI$8-'Rent Roll'!$P$16)*'Rent Roll'!$E$16/12),0)),IF(AND(AI136&lt;=3,AI137&gt;=0),'Rent Roll'!$F$16*AI$15,0))</f>
        <v>6027.09804747826</v>
      </c>
      <c r="AJ143" s="95">
        <f>'Rent Roll'!$G$16*IF(AJ136=0,IF('Rent Roll'!$N$16="NNN",'Rent Roll'!$F$16*AJ$15,IF('Rent Roll'!$N$16="NNN capped",'Rent Roll'!$F$16*(AJ$12+AJ$13)+MIN('Rent Roll'!$F$16*AJ$14,'Rent Roll'!$O$16*(1+Assumptions!$C$64)^(AJ$8-'Rent Roll'!$P$16)*'Rent Roll'!$E$16/12),0)),IF(AND(AJ136&lt;=3,AJ137&gt;=0),'Rent Roll'!$F$16*AJ$15,0))</f>
        <v>6027.09804747826</v>
      </c>
      <c r="AK143" s="95">
        <f>'Rent Roll'!$G$16*IF(AK136=0,IF('Rent Roll'!$N$16="NNN",'Rent Roll'!$F$16*AK$15,IF('Rent Roll'!$N$16="NNN capped",'Rent Roll'!$F$16*(AK$12+AK$13)+MIN('Rent Roll'!$F$16*AK$14,'Rent Roll'!$O$16*(1+Assumptions!$C$64)^(AK$8-'Rent Roll'!$P$16)*'Rent Roll'!$E$16/12),0)),IF(AND(AK136&lt;=3,AK137&gt;=0),'Rent Roll'!$F$16*AK$15,0))</f>
        <v>6027.09804747826</v>
      </c>
      <c r="AL143" s="95">
        <f>'Rent Roll'!$G$16*IF(AL136=0,IF('Rent Roll'!$N$16="NNN",'Rent Roll'!$F$16*AL$15,IF('Rent Roll'!$N$16="NNN capped",'Rent Roll'!$F$16*(AL$12+AL$13)+MIN('Rent Roll'!$F$16*AL$14,'Rent Roll'!$O$16*(1+Assumptions!$C$64)^(AL$8-'Rent Roll'!$P$16)*'Rent Roll'!$E$16/12),0)),IF(AND(AL136&lt;=3,AL137&gt;=0),'Rent Roll'!$F$16*AL$15,0))</f>
        <v>6027.09804747826</v>
      </c>
      <c r="AM143" s="95">
        <f>'Rent Roll'!$G$16*IF(AM136=0,IF('Rent Roll'!$N$16="NNN",'Rent Roll'!$F$16*AM$15,IF('Rent Roll'!$N$16="NNN capped",'Rent Roll'!$F$16*(AM$12+AM$13)+MIN('Rent Roll'!$F$16*AM$14,'Rent Roll'!$O$16*(1+Assumptions!$C$64)^(AM$8-'Rent Roll'!$P$16)*'Rent Roll'!$E$16/12),0)),IF(AND(AM136&lt;=3,AM137&gt;=0),'Rent Roll'!$F$16*AM$15,0))</f>
        <v>6027.09804747826</v>
      </c>
      <c r="AN143" s="95">
        <f>'Rent Roll'!$G$16*IF(AN136=0,IF('Rent Roll'!$N$16="NNN",'Rent Roll'!$F$16*AN$15,IF('Rent Roll'!$N$16="NNN capped",'Rent Roll'!$F$16*(AN$12+AN$13)+MIN('Rent Roll'!$F$16*AN$14,'Rent Roll'!$O$16*(1+Assumptions!$C$64)^(AN$8-'Rent Roll'!$P$16)*'Rent Roll'!$E$16/12),0)),IF(AND(AN136&lt;=3,AN137&gt;=0),'Rent Roll'!$F$16*AN$15,0))</f>
        <v>6027.09804747826</v>
      </c>
      <c r="AO143" s="95">
        <f>'Rent Roll'!$G$16*IF(AO136=0,IF('Rent Roll'!$N$16="NNN",'Rent Roll'!$F$16*AO$15,IF('Rent Roll'!$N$16="NNN capped",'Rent Roll'!$F$16*(AO$12+AO$13)+MIN('Rent Roll'!$F$16*AO$14,'Rent Roll'!$O$16*(1+Assumptions!$C$64)^(AO$8-'Rent Roll'!$P$16)*'Rent Roll'!$E$16/12),0)),IF(AND(AO136&lt;=3,AO137&gt;=0),'Rent Roll'!$F$16*AO$15,0))</f>
        <v>6027.09804747826</v>
      </c>
      <c r="AP143" s="95">
        <f>'Rent Roll'!$G$16*IF(AP136=0,IF('Rent Roll'!$N$16="NNN",'Rent Roll'!$F$16*AP$15,IF('Rent Roll'!$N$16="NNN capped",'Rent Roll'!$F$16*(AP$12+AP$13)+MIN('Rent Roll'!$F$16*AP$14,'Rent Roll'!$O$16*(1+Assumptions!$C$64)^(AP$8-'Rent Roll'!$P$16)*'Rent Roll'!$E$16/12),0)),IF(AND(AP136&lt;=3,AP137&gt;=0),'Rent Roll'!$F$16*AP$15,0))</f>
        <v>6027.09804747826</v>
      </c>
      <c r="AQ143" s="95">
        <f>'Rent Roll'!$G$16*IF(AQ136=0,IF('Rent Roll'!$N$16="NNN",'Rent Roll'!$F$16*AQ$15,IF('Rent Roll'!$N$16="NNN capped",'Rent Roll'!$F$16*(AQ$12+AQ$13)+MIN('Rent Roll'!$F$16*AQ$14,'Rent Roll'!$O$16*(1+Assumptions!$C$64)^(AQ$8-'Rent Roll'!$P$16)*'Rent Roll'!$E$16/12),0)),IF(AND(AQ136&lt;=3,AQ137&gt;=0),'Rent Roll'!$F$16*AQ$15,0))</f>
        <v>6027.09804747826</v>
      </c>
      <c r="AR143" s="95">
        <f>'Rent Roll'!$G$16*IF(AR136=0,IF('Rent Roll'!$N$16="NNN",'Rent Roll'!$F$16*AR$15,IF('Rent Roll'!$N$16="NNN capped",'Rent Roll'!$F$16*(AR$12+AR$13)+MIN('Rent Roll'!$F$16*AR$14,'Rent Roll'!$O$16*(1+Assumptions!$C$64)^(AR$8-'Rent Roll'!$P$16)*'Rent Roll'!$E$16/12),0)),IF(AND(AR136&lt;=3,AR137&gt;=0),'Rent Roll'!$F$16*AR$15,0))</f>
        <v>6165.691858467826</v>
      </c>
      <c r="AS143" s="95">
        <f>'Rent Roll'!$G$16*IF(AS136=0,IF('Rent Roll'!$N$16="NNN",'Rent Roll'!$F$16*AS$15,IF('Rent Roll'!$N$16="NNN capped",'Rent Roll'!$F$16*(AS$12+AS$13)+MIN('Rent Roll'!$F$16*AS$14,'Rent Roll'!$O$16*(1+Assumptions!$C$64)^(AS$8-'Rent Roll'!$P$16)*'Rent Roll'!$E$16/12),0)),IF(AND(AS136&lt;=3,AS137&gt;=0),'Rent Roll'!$F$16*AS$15,0))</f>
        <v>6165.691858467826</v>
      </c>
      <c r="AT143" s="95">
        <f>'Rent Roll'!$G$16*IF(AT136=0,IF('Rent Roll'!$N$16="NNN",'Rent Roll'!$F$16*AT$15,IF('Rent Roll'!$N$16="NNN capped",'Rent Roll'!$F$16*(AT$12+AT$13)+MIN('Rent Roll'!$F$16*AT$14,'Rent Roll'!$O$16*(1+Assumptions!$C$64)^(AT$8-'Rent Roll'!$P$16)*'Rent Roll'!$E$16/12),0)),IF(AND(AT136&lt;=3,AT137&gt;=0),'Rent Roll'!$F$16*AT$15,0))</f>
        <v>6165.691858467826</v>
      </c>
      <c r="AU143" s="95">
        <f>'Rent Roll'!$G$16*IF(AU136=0,IF('Rent Roll'!$N$16="NNN",'Rent Roll'!$F$16*AU$15,IF('Rent Roll'!$N$16="NNN capped",'Rent Roll'!$F$16*(AU$12+AU$13)+MIN('Rent Roll'!$F$16*AU$14,'Rent Roll'!$O$16*(1+Assumptions!$C$64)^(AU$8-'Rent Roll'!$P$16)*'Rent Roll'!$E$16/12),0)),IF(AND(AU136&lt;=3,AU137&gt;=0),'Rent Roll'!$F$16*AU$15,0))</f>
        <v>6165.691858467826</v>
      </c>
      <c r="AV143" s="95">
        <f>'Rent Roll'!$G$16*IF(AV136=0,IF('Rent Roll'!$N$16="NNN",'Rent Roll'!$F$16*AV$15,IF('Rent Roll'!$N$16="NNN capped",'Rent Roll'!$F$16*(AV$12+AV$13)+MIN('Rent Roll'!$F$16*AV$14,'Rent Roll'!$O$16*(1+Assumptions!$C$64)^(AV$8-'Rent Roll'!$P$16)*'Rent Roll'!$E$16/12),0)),IF(AND(AV136&lt;=3,AV137&gt;=0),'Rent Roll'!$F$16*AV$15,0))</f>
        <v>6165.691858467826</v>
      </c>
      <c r="AW143" s="95">
        <f>'Rent Roll'!$G$16*IF(AW136=0,IF('Rent Roll'!$N$16="NNN",'Rent Roll'!$F$16*AW$15,IF('Rent Roll'!$N$16="NNN capped",'Rent Roll'!$F$16*(AW$12+AW$13)+MIN('Rent Roll'!$F$16*AW$14,'Rent Roll'!$O$16*(1+Assumptions!$C$64)^(AW$8-'Rent Roll'!$P$16)*'Rent Roll'!$E$16/12),0)),IF(AND(AW136&lt;=3,AW137&gt;=0),'Rent Roll'!$F$16*AW$15,0))</f>
        <v>6165.691858467826</v>
      </c>
      <c r="AX143" s="95">
        <f>'Rent Roll'!$G$16*IF(AX136=0,IF('Rent Roll'!$N$16="NNN",'Rent Roll'!$F$16*AX$15,IF('Rent Roll'!$N$16="NNN capped",'Rent Roll'!$F$16*(AX$12+AX$13)+MIN('Rent Roll'!$F$16*AX$14,'Rent Roll'!$O$16*(1+Assumptions!$C$64)^(AX$8-'Rent Roll'!$P$16)*'Rent Roll'!$E$16/12),0)),IF(AND(AX136&lt;=3,AX137&gt;=0),'Rent Roll'!$F$16*AX$15,0))</f>
        <v>6165.691858467826</v>
      </c>
      <c r="AY143" s="95">
        <f>'Rent Roll'!$G$16*IF(AY136=0,IF('Rent Roll'!$N$16="NNN",'Rent Roll'!$F$16*AY$15,IF('Rent Roll'!$N$16="NNN capped",'Rent Roll'!$F$16*(AY$12+AY$13)+MIN('Rent Roll'!$F$16*AY$14,'Rent Roll'!$O$16*(1+Assumptions!$C$64)^(AY$8-'Rent Roll'!$P$16)*'Rent Roll'!$E$16/12),0)),IF(AND(AY136&lt;=3,AY137&gt;=0),'Rent Roll'!$F$16*AY$15,0))</f>
        <v>6165.691858467826</v>
      </c>
      <c r="AZ143" s="95">
        <f>'Rent Roll'!$G$16*IF(AZ136=0,IF('Rent Roll'!$N$16="NNN",'Rent Roll'!$F$16*AZ$15,IF('Rent Roll'!$N$16="NNN capped",'Rent Roll'!$F$16*(AZ$12+AZ$13)+MIN('Rent Roll'!$F$16*AZ$14,'Rent Roll'!$O$16*(1+Assumptions!$C$64)^(AZ$8-'Rent Roll'!$P$16)*'Rent Roll'!$E$16/12),0)),IF(AND(AZ136&lt;=3,AZ137&gt;=0),'Rent Roll'!$F$16*AZ$15,0))</f>
        <v>6165.691858467826</v>
      </c>
      <c r="BA143" s="95">
        <f>'Rent Roll'!$G$16*IF(BA136=0,IF('Rent Roll'!$N$16="NNN",'Rent Roll'!$F$16*BA$15,IF('Rent Roll'!$N$16="NNN capped",'Rent Roll'!$F$16*(BA$12+BA$13)+MIN('Rent Roll'!$F$16*BA$14,'Rent Roll'!$O$16*(1+Assumptions!$C$64)^(BA$8-'Rent Roll'!$P$16)*'Rent Roll'!$E$16/12),0)),IF(AND(BA136&lt;=3,BA137&gt;=0),'Rent Roll'!$F$16*BA$15,0))</f>
        <v>6165.691858467826</v>
      </c>
      <c r="BB143" s="95">
        <f>'Rent Roll'!$G$16*IF(BB136=0,IF('Rent Roll'!$N$16="NNN",'Rent Roll'!$F$16*BB$15,IF('Rent Roll'!$N$16="NNN capped",'Rent Roll'!$F$16*(BB$12+BB$13)+MIN('Rent Roll'!$F$16*BB$14,'Rent Roll'!$O$16*(1+Assumptions!$C$64)^(BB$8-'Rent Roll'!$P$16)*'Rent Roll'!$E$16/12),0)),IF(AND(BB136&lt;=3,BB137&gt;=0),'Rent Roll'!$F$16*BB$15,0))</f>
        <v>6165.691858467826</v>
      </c>
      <c r="BC143" s="95">
        <f>'Rent Roll'!$G$16*IF(BC136=0,IF('Rent Roll'!$N$16="NNN",'Rent Roll'!$F$16*BC$15,IF('Rent Roll'!$N$16="NNN capped",'Rent Roll'!$F$16*(BC$12+BC$13)+MIN('Rent Roll'!$F$16*BC$14,'Rent Roll'!$O$16*(1+Assumptions!$C$64)^(BC$8-'Rent Roll'!$P$16)*'Rent Roll'!$E$16/12),0)),IF(AND(BC136&lt;=3,BC137&gt;=0),'Rent Roll'!$F$16*BC$15,0))</f>
        <v>6165.691858467826</v>
      </c>
      <c r="BD143" s="95">
        <f>'Rent Roll'!$G$16*IF(BD136=0,IF('Rent Roll'!$N$16="NNN",'Rent Roll'!$F$16*BD$15,IF('Rent Roll'!$N$16="NNN capped",'Rent Roll'!$F$16*(BD$12+BD$13)+MIN('Rent Roll'!$F$16*BD$14,'Rent Roll'!$O$16*(1+Assumptions!$C$64)^(BD$8-'Rent Roll'!$P$16)*'Rent Roll'!$E$16/12),0)),IF(AND(BD136&lt;=3,BD137&gt;=0),'Rent Roll'!$F$16*BD$15,0))</f>
        <v>6307.599101178383</v>
      </c>
      <c r="BE143" s="95">
        <f>'Rent Roll'!$G$16*IF(BE136=0,IF('Rent Roll'!$N$16="NNN",'Rent Roll'!$F$16*BE$15,IF('Rent Roll'!$N$16="NNN capped",'Rent Roll'!$F$16*(BE$12+BE$13)+MIN('Rent Roll'!$F$16*BE$14,'Rent Roll'!$O$16*(1+Assumptions!$C$64)^(BE$8-'Rent Roll'!$P$16)*'Rent Roll'!$E$16/12),0)),IF(AND(BE136&lt;=3,BE137&gt;=0),'Rent Roll'!$F$16*BE$15,0))</f>
        <v>6307.599101178383</v>
      </c>
      <c r="BF143" s="95">
        <f>'Rent Roll'!$G$16*IF(BF136=0,IF('Rent Roll'!$N$16="NNN",'Rent Roll'!$F$16*BF$15,IF('Rent Roll'!$N$16="NNN capped",'Rent Roll'!$F$16*(BF$12+BF$13)+MIN('Rent Roll'!$F$16*BF$14,'Rent Roll'!$O$16*(1+Assumptions!$C$64)^(BF$8-'Rent Roll'!$P$16)*'Rent Roll'!$E$16/12),0)),IF(AND(BF136&lt;=3,BF137&gt;=0),'Rent Roll'!$F$16*BF$15,0))</f>
        <v>6307.599101178383</v>
      </c>
      <c r="BG143" s="95">
        <f>'Rent Roll'!$G$16*IF(BG136=0,IF('Rent Roll'!$N$16="NNN",'Rent Roll'!$F$16*BG$15,IF('Rent Roll'!$N$16="NNN capped",'Rent Roll'!$F$16*(BG$12+BG$13)+MIN('Rent Roll'!$F$16*BG$14,'Rent Roll'!$O$16*(1+Assumptions!$C$64)^(BG$8-'Rent Roll'!$P$16)*'Rent Roll'!$E$16/12),0)),IF(AND(BG136&lt;=3,BG137&gt;=0),'Rent Roll'!$F$16*BG$15,0))</f>
        <v>6307.599101178383</v>
      </c>
      <c r="BH143" s="95">
        <f>'Rent Roll'!$G$16*IF(BH136=0,IF('Rent Roll'!$N$16="NNN",'Rent Roll'!$F$16*BH$15,IF('Rent Roll'!$N$16="NNN capped",'Rent Roll'!$F$16*(BH$12+BH$13)+MIN('Rent Roll'!$F$16*BH$14,'Rent Roll'!$O$16*(1+Assumptions!$C$64)^(BH$8-'Rent Roll'!$P$16)*'Rent Roll'!$E$16/12),0)),IF(AND(BH136&lt;=3,BH137&gt;=0),'Rent Roll'!$F$16*BH$15,0))</f>
        <v>6307.599101178383</v>
      </c>
      <c r="BI143" s="95">
        <f>'Rent Roll'!$G$16*IF(BI136=0,IF('Rent Roll'!$N$16="NNN",'Rent Roll'!$F$16*BI$15,IF('Rent Roll'!$N$16="NNN capped",'Rent Roll'!$F$16*(BI$12+BI$13)+MIN('Rent Roll'!$F$16*BI$14,'Rent Roll'!$O$16*(1+Assumptions!$C$64)^(BI$8-'Rent Roll'!$P$16)*'Rent Roll'!$E$16/12),0)),IF(AND(BI136&lt;=3,BI137&gt;=0),'Rent Roll'!$F$16*BI$15,0))</f>
        <v>6307.599101178383</v>
      </c>
      <c r="BJ143" s="95">
        <f>'Rent Roll'!$G$16*IF(BJ136=0,IF('Rent Roll'!$N$16="NNN",'Rent Roll'!$F$16*BJ$15,IF('Rent Roll'!$N$16="NNN capped",'Rent Roll'!$F$16*(BJ$12+BJ$13)+MIN('Rent Roll'!$F$16*BJ$14,'Rent Roll'!$O$16*(1+Assumptions!$C$64)^(BJ$8-'Rent Roll'!$P$16)*'Rent Roll'!$E$16/12),0)),IF(AND(BJ136&lt;=3,BJ137&gt;=0),'Rent Roll'!$F$16*BJ$15,0))</f>
        <v>6307.599101178383</v>
      </c>
      <c r="BK143" s="95">
        <f>'Rent Roll'!$G$16*IF(BK136=0,IF('Rent Roll'!$N$16="NNN",'Rent Roll'!$F$16*BK$15,IF('Rent Roll'!$N$16="NNN capped",'Rent Roll'!$F$16*(BK$12+BK$13)+MIN('Rent Roll'!$F$16*BK$14,'Rent Roll'!$O$16*(1+Assumptions!$C$64)^(BK$8-'Rent Roll'!$P$16)*'Rent Roll'!$E$16/12),0)),IF(AND(BK136&lt;=3,BK137&gt;=0),'Rent Roll'!$F$16*BK$15,0))</f>
        <v>6307.599101178383</v>
      </c>
      <c r="BL143" s="95">
        <f>'Rent Roll'!$G$16*IF(BL136=0,IF('Rent Roll'!$N$16="NNN",'Rent Roll'!$F$16*BL$15,IF('Rent Roll'!$N$16="NNN capped",'Rent Roll'!$F$16*(BL$12+BL$13)+MIN('Rent Roll'!$F$16*BL$14,'Rent Roll'!$O$16*(1+Assumptions!$C$64)^(BL$8-'Rent Roll'!$P$16)*'Rent Roll'!$E$16/12),0)),IF(AND(BL136&lt;=3,BL137&gt;=0),'Rent Roll'!$F$16*BL$15,0))</f>
        <v>6307.599101178383</v>
      </c>
      <c r="BM143" s="95">
        <f>'Rent Roll'!$G$16*IF(BM136=0,IF('Rent Roll'!$N$16="NNN",'Rent Roll'!$F$16*BM$15,IF('Rent Roll'!$N$16="NNN capped",'Rent Roll'!$F$16*(BM$12+BM$13)+MIN('Rent Roll'!$F$16*BM$14,'Rent Roll'!$O$16*(1+Assumptions!$C$64)^(BM$8-'Rent Roll'!$P$16)*'Rent Roll'!$E$16/12),0)),IF(AND(BM136&lt;=3,BM137&gt;=0),'Rent Roll'!$F$16*BM$15,0))</f>
        <v>6307.599101178383</v>
      </c>
      <c r="BN143" s="95">
        <f>'Rent Roll'!$G$16*IF(BN136=0,IF('Rent Roll'!$N$16="NNN",'Rent Roll'!$F$16*BN$15,IF('Rent Roll'!$N$16="NNN capped",'Rent Roll'!$F$16*(BN$12+BN$13)+MIN('Rent Roll'!$F$16*BN$14,'Rent Roll'!$O$16*(1+Assumptions!$C$64)^(BN$8-'Rent Roll'!$P$16)*'Rent Roll'!$E$16/12),0)),IF(AND(BN136&lt;=3,BN137&gt;=0),'Rent Roll'!$F$16*BN$15,0))</f>
        <v>6307.599101178383</v>
      </c>
      <c r="BO143" s="95">
        <f>'Rent Roll'!$G$16*IF(BO136=0,IF('Rent Roll'!$N$16="NNN",'Rent Roll'!$F$16*BO$15,IF('Rent Roll'!$N$16="NNN capped",'Rent Roll'!$F$16*(BO$12+BO$13)+MIN('Rent Roll'!$F$16*BO$14,'Rent Roll'!$O$16*(1+Assumptions!$C$64)^(BO$8-'Rent Roll'!$P$16)*'Rent Roll'!$E$16/12),0)),IF(AND(BO136&lt;=3,BO137&gt;=0),'Rent Roll'!$F$16*BO$15,0))</f>
        <v>6307.599101178383</v>
      </c>
      <c r="BP143" s="95">
        <f>'Rent Roll'!$G$16*IF(BP136=0,IF('Rent Roll'!$N$16="NNN",'Rent Roll'!$F$16*BP$15,IF('Rent Roll'!$N$16="NNN capped",'Rent Roll'!$F$16*(BP$12+BP$13)+MIN('Rent Roll'!$F$16*BP$14,'Rent Roll'!$O$16*(1+Assumptions!$C$64)^(BP$8-'Rent Roll'!$P$16)*'Rent Roll'!$E$16/12),0)),IF(AND(BP136&lt;=3,BP137&gt;=0),'Rent Roll'!$F$16*BP$15,0))</f>
        <v>6452.9022909093865</v>
      </c>
      <c r="BQ143" s="95">
        <f>'Rent Roll'!$G$16*IF(BQ136=0,IF('Rent Roll'!$N$16="NNN",'Rent Roll'!$F$16*BQ$15,IF('Rent Roll'!$N$16="NNN capped",'Rent Roll'!$F$16*(BQ$12+BQ$13)+MIN('Rent Roll'!$F$16*BQ$14,'Rent Roll'!$O$16*(1+Assumptions!$C$64)^(BQ$8-'Rent Roll'!$P$16)*'Rent Roll'!$E$16/12),0)),IF(AND(BQ136&lt;=3,BQ137&gt;=0),'Rent Roll'!$F$16*BQ$15,0))</f>
        <v>6452.9022909093865</v>
      </c>
      <c r="BR143" s="95">
        <f>'Rent Roll'!$G$16*IF(BR136=0,IF('Rent Roll'!$N$16="NNN",'Rent Roll'!$F$16*BR$15,IF('Rent Roll'!$N$16="NNN capped",'Rent Roll'!$F$16*(BR$12+BR$13)+MIN('Rent Roll'!$F$16*BR$14,'Rent Roll'!$O$16*(1+Assumptions!$C$64)^(BR$8-'Rent Roll'!$P$16)*'Rent Roll'!$E$16/12),0)),IF(AND(BR136&lt;=3,BR137&gt;=0),'Rent Roll'!$F$16*BR$15,0))</f>
        <v>6452.9022909093865</v>
      </c>
      <c r="BS143" s="95">
        <f>'Rent Roll'!$G$16*IF(BS136=0,IF('Rent Roll'!$N$16="NNN",'Rent Roll'!$F$16*BS$15,IF('Rent Roll'!$N$16="NNN capped",'Rent Roll'!$F$16*(BS$12+BS$13)+MIN('Rent Roll'!$F$16*BS$14,'Rent Roll'!$O$16*(1+Assumptions!$C$64)^(BS$8-'Rent Roll'!$P$16)*'Rent Roll'!$E$16/12),0)),IF(AND(BS136&lt;=3,BS137&gt;=0),'Rent Roll'!$F$16*BS$15,0))</f>
        <v>6452.9022909093865</v>
      </c>
      <c r="BT143" s="95">
        <f>'Rent Roll'!$G$16*IF(BT136=0,IF('Rent Roll'!$N$16="NNN",'Rent Roll'!$F$16*BT$15,IF('Rent Roll'!$N$16="NNN capped",'Rent Roll'!$F$16*(BT$12+BT$13)+MIN('Rent Roll'!$F$16*BT$14,'Rent Roll'!$O$16*(1+Assumptions!$C$64)^(BT$8-'Rent Roll'!$P$16)*'Rent Roll'!$E$16/12),0)),IF(AND(BT136&lt;=3,BT137&gt;=0),'Rent Roll'!$F$16*BT$15,0))</f>
        <v>6452.9022909093865</v>
      </c>
      <c r="BU143" s="95">
        <f>'Rent Roll'!$G$16*IF(BU136=0,IF('Rent Roll'!$N$16="NNN",'Rent Roll'!$F$16*BU$15,IF('Rent Roll'!$N$16="NNN capped",'Rent Roll'!$F$16*(BU$12+BU$13)+MIN('Rent Roll'!$F$16*BU$14,'Rent Roll'!$O$16*(1+Assumptions!$C$64)^(BU$8-'Rent Roll'!$P$16)*'Rent Roll'!$E$16/12),0)),IF(AND(BU136&lt;=3,BU137&gt;=0),'Rent Roll'!$F$16*BU$15,0))</f>
        <v>6452.9022909093865</v>
      </c>
      <c r="BV143" s="95">
        <f>'Rent Roll'!$G$16*IF(BV136=0,IF('Rent Roll'!$N$16="NNN",'Rent Roll'!$F$16*BV$15,IF('Rent Roll'!$N$16="NNN capped",'Rent Roll'!$F$16*(BV$12+BV$13)+MIN('Rent Roll'!$F$16*BV$14,'Rent Roll'!$O$16*(1+Assumptions!$C$64)^(BV$8-'Rent Roll'!$P$16)*'Rent Roll'!$E$16/12),0)),IF(AND(BV136&lt;=3,BV137&gt;=0),'Rent Roll'!$F$16*BV$15,0))</f>
        <v>6452.9022909093865</v>
      </c>
      <c r="BW143" s="95">
        <f>'Rent Roll'!$G$16*IF(BW136=0,IF('Rent Roll'!$N$16="NNN",'Rent Roll'!$F$16*BW$15,IF('Rent Roll'!$N$16="NNN capped",'Rent Roll'!$F$16*(BW$12+BW$13)+MIN('Rent Roll'!$F$16*BW$14,'Rent Roll'!$O$16*(1+Assumptions!$C$64)^(BW$8-'Rent Roll'!$P$16)*'Rent Roll'!$E$16/12),0)),IF(AND(BW136&lt;=3,BW137&gt;=0),'Rent Roll'!$F$16*BW$15,0))</f>
        <v>0</v>
      </c>
      <c r="BX143" s="95">
        <f>'Rent Roll'!$G$16*IF(BX136=0,IF('Rent Roll'!$N$16="NNN",'Rent Roll'!$F$16*BX$15,IF('Rent Roll'!$N$16="NNN capped",'Rent Roll'!$F$16*(BX$12+BX$13)+MIN('Rent Roll'!$F$16*BX$14,'Rent Roll'!$O$16*(1+Assumptions!$C$64)^(BX$8-'Rent Roll'!$P$16)*'Rent Roll'!$E$16/12),0)),IF(AND(BX136&lt;=3,BX137&gt;=0),'Rent Roll'!$F$16*BX$15,0))</f>
        <v>0</v>
      </c>
      <c r="BY143" s="95">
        <f>'Rent Roll'!$G$16*IF(BY136=0,IF('Rent Roll'!$N$16="NNN",'Rent Roll'!$F$16*BY$15,IF('Rent Roll'!$N$16="NNN capped",'Rent Roll'!$F$16*(BY$12+BY$13)+MIN('Rent Roll'!$F$16*BY$14,'Rent Roll'!$O$16*(1+Assumptions!$C$64)^(BY$8-'Rent Roll'!$P$16)*'Rent Roll'!$E$16/12),0)),IF(AND(BY136&lt;=3,BY137&gt;=0),'Rent Roll'!$F$16*BY$15,0))</f>
        <v>6452.9022909093865</v>
      </c>
      <c r="BZ143" s="95">
        <f>'Rent Roll'!$G$16*IF(BZ136=0,IF('Rent Roll'!$N$16="NNN",'Rent Roll'!$F$16*BZ$15,IF('Rent Roll'!$N$16="NNN capped",'Rent Roll'!$F$16*(BZ$12+BZ$13)+MIN('Rent Roll'!$F$16*BZ$14,'Rent Roll'!$O$16*(1+Assumptions!$C$64)^(BZ$8-'Rent Roll'!$P$16)*'Rent Roll'!$E$16/12),0)),IF(AND(BZ136&lt;=3,BZ137&gt;=0),'Rent Roll'!$F$16*BZ$15,0))</f>
        <v>6452.9022909093865</v>
      </c>
      <c r="CA143" s="95">
        <f>'Rent Roll'!$G$16*IF(CA136=0,IF('Rent Roll'!$N$16="NNN",'Rent Roll'!$F$16*CA$15,IF('Rent Roll'!$N$16="NNN capped",'Rent Roll'!$F$16*(CA$12+CA$13)+MIN('Rent Roll'!$F$16*CA$14,'Rent Roll'!$O$16*(1+Assumptions!$C$64)^(CA$8-'Rent Roll'!$P$16)*'Rent Roll'!$E$16/12),0)),IF(AND(CA136&lt;=3,CA137&gt;=0),'Rent Roll'!$F$16*CA$15,0))</f>
        <v>6452.9022909093865</v>
      </c>
      <c r="CB143" s="95">
        <f>'Rent Roll'!$G$16*IF(CB136=0,IF('Rent Roll'!$N$16="NNN",'Rent Roll'!$F$16*CB$15,IF('Rent Roll'!$N$16="NNN capped",'Rent Roll'!$F$16*(CB$12+CB$13)+MIN('Rent Roll'!$F$16*CB$14,'Rent Roll'!$O$16*(1+Assumptions!$C$64)^(CB$8-'Rent Roll'!$P$16)*'Rent Roll'!$E$16/12),0)),IF(AND(CB136&lt;=3,CB137&gt;=0),'Rent Roll'!$F$16*CB$15,0))</f>
        <v>6601.6860806662335</v>
      </c>
      <c r="CC143" s="95">
        <f>'Rent Roll'!$G$16*IF(CC136=0,IF('Rent Roll'!$N$16="NNN",'Rent Roll'!$F$16*CC$15,IF('Rent Roll'!$N$16="NNN capped",'Rent Roll'!$F$16*(CC$12+CC$13)+MIN('Rent Roll'!$F$16*CC$14,'Rent Roll'!$O$16*(1+Assumptions!$C$64)^(CC$8-'Rent Roll'!$P$16)*'Rent Roll'!$E$16/12),0)),IF(AND(CC136&lt;=3,CC137&gt;=0),'Rent Roll'!$F$16*CC$15,0))</f>
        <v>6601.6860806662335</v>
      </c>
      <c r="CD143" s="95">
        <f>'Rent Roll'!$G$16*IF(CD136=0,IF('Rent Roll'!$N$16="NNN",'Rent Roll'!$F$16*CD$15,IF('Rent Roll'!$N$16="NNN capped",'Rent Roll'!$F$16*(CD$12+CD$13)+MIN('Rent Roll'!$F$16*CD$14,'Rent Roll'!$O$16*(1+Assumptions!$C$64)^(CD$8-'Rent Roll'!$P$16)*'Rent Roll'!$E$16/12),0)),IF(AND(CD136&lt;=3,CD137&gt;=0),'Rent Roll'!$F$16*CD$15,0))</f>
        <v>6601.6860806662335</v>
      </c>
      <c r="CE143" s="95">
        <f>'Rent Roll'!$G$16*IF(CE136=0,IF('Rent Roll'!$N$16="NNN",'Rent Roll'!$F$16*CE$15,IF('Rent Roll'!$N$16="NNN capped",'Rent Roll'!$F$16*(CE$12+CE$13)+MIN('Rent Roll'!$F$16*CE$14,'Rent Roll'!$O$16*(1+Assumptions!$C$64)^(CE$8-'Rent Roll'!$P$16)*'Rent Roll'!$E$16/12),0)),IF(AND(CE136&lt;=3,CE137&gt;=0),'Rent Roll'!$F$16*CE$15,0))</f>
        <v>6601.6860806662335</v>
      </c>
      <c r="CF143" s="95">
        <f>'Rent Roll'!$G$16*IF(CF136=0,IF('Rent Roll'!$N$16="NNN",'Rent Roll'!$F$16*CF$15,IF('Rent Roll'!$N$16="NNN capped",'Rent Roll'!$F$16*(CF$12+CF$13)+MIN('Rent Roll'!$F$16*CF$14,'Rent Roll'!$O$16*(1+Assumptions!$C$64)^(CF$8-'Rent Roll'!$P$16)*'Rent Roll'!$E$16/12),0)),IF(AND(CF136&lt;=3,CF137&gt;=0),'Rent Roll'!$F$16*CF$15,0))</f>
        <v>6601.6860806662335</v>
      </c>
      <c r="CG143" s="95">
        <f>'Rent Roll'!$G$16*IF(CG136=0,IF('Rent Roll'!$N$16="NNN",'Rent Roll'!$F$16*CG$15,IF('Rent Roll'!$N$16="NNN capped",'Rent Roll'!$F$16*(CG$12+CG$13)+MIN('Rent Roll'!$F$16*CG$14,'Rent Roll'!$O$16*(1+Assumptions!$C$64)^(CG$8-'Rent Roll'!$P$16)*'Rent Roll'!$E$16/12),0)),IF(AND(CG136&lt;=3,CG137&gt;=0),'Rent Roll'!$F$16*CG$15,0))</f>
        <v>6601.6860806662335</v>
      </c>
      <c r="CH143" s="95">
        <f>'Rent Roll'!$G$16*IF(CH136=0,IF('Rent Roll'!$N$16="NNN",'Rent Roll'!$F$16*CH$15,IF('Rent Roll'!$N$16="NNN capped",'Rent Roll'!$F$16*(CH$12+CH$13)+MIN('Rent Roll'!$F$16*CH$14,'Rent Roll'!$O$16*(1+Assumptions!$C$64)^(CH$8-'Rent Roll'!$P$16)*'Rent Roll'!$E$16/12),0)),IF(AND(CH136&lt;=3,CH137&gt;=0),'Rent Roll'!$F$16*CH$15,0))</f>
        <v>6601.6860806662335</v>
      </c>
      <c r="CI143" s="95">
        <f>'Rent Roll'!$G$16*IF(CI136=0,IF('Rent Roll'!$N$16="NNN",'Rent Roll'!$F$16*CI$15,IF('Rent Roll'!$N$16="NNN capped",'Rent Roll'!$F$16*(CI$12+CI$13)+MIN('Rent Roll'!$F$16*CI$14,'Rent Roll'!$O$16*(1+Assumptions!$C$64)^(CI$8-'Rent Roll'!$P$16)*'Rent Roll'!$E$16/12),0)),IF(AND(CI136&lt;=3,CI137&gt;=0),'Rent Roll'!$F$16*CI$15,0))</f>
        <v>6601.6860806662335</v>
      </c>
      <c r="CJ143" s="95">
        <f>'Rent Roll'!$G$16*IF(CJ136=0,IF('Rent Roll'!$N$16="NNN",'Rent Roll'!$F$16*CJ$15,IF('Rent Roll'!$N$16="NNN capped",'Rent Roll'!$F$16*(CJ$12+CJ$13)+MIN('Rent Roll'!$F$16*CJ$14,'Rent Roll'!$O$16*(1+Assumptions!$C$64)^(CJ$8-'Rent Roll'!$P$16)*'Rent Roll'!$E$16/12),0)),IF(AND(CJ136&lt;=3,CJ137&gt;=0),'Rent Roll'!$F$16*CJ$15,0))</f>
        <v>6601.6860806662335</v>
      </c>
      <c r="CK143" s="95">
        <f>'Rent Roll'!$G$16*IF(CK136=0,IF('Rent Roll'!$N$16="NNN",'Rent Roll'!$F$16*CK$15,IF('Rent Roll'!$N$16="NNN capped",'Rent Roll'!$F$16*(CK$12+CK$13)+MIN('Rent Roll'!$F$16*CK$14,'Rent Roll'!$O$16*(1+Assumptions!$C$64)^(CK$8-'Rent Roll'!$P$16)*'Rent Roll'!$E$16/12),0)),IF(AND(CK136&lt;=3,CK137&gt;=0),'Rent Roll'!$F$16*CK$15,0))</f>
        <v>6601.6860806662335</v>
      </c>
      <c r="CL143" s="95">
        <f>'Rent Roll'!$G$16*IF(CL136=0,IF('Rent Roll'!$N$16="NNN",'Rent Roll'!$F$16*CL$15,IF('Rent Roll'!$N$16="NNN capped",'Rent Roll'!$F$16*(CL$12+CL$13)+MIN('Rent Roll'!$F$16*CL$14,'Rent Roll'!$O$16*(1+Assumptions!$C$64)^(CL$8-'Rent Roll'!$P$16)*'Rent Roll'!$E$16/12),0)),IF(AND(CL136&lt;=3,CL137&gt;=0),'Rent Roll'!$F$16*CL$15,0))</f>
        <v>6601.6860806662335</v>
      </c>
      <c r="CM143" s="95">
        <f>'Rent Roll'!$G$16*IF(CM136=0,IF('Rent Roll'!$N$16="NNN",'Rent Roll'!$F$16*CM$15,IF('Rent Roll'!$N$16="NNN capped",'Rent Roll'!$F$16*(CM$12+CM$13)+MIN('Rent Roll'!$F$16*CM$14,'Rent Roll'!$O$16*(1+Assumptions!$C$64)^(CM$8-'Rent Roll'!$P$16)*'Rent Roll'!$E$16/12),0)),IF(AND(CM136&lt;=3,CM137&gt;=0),'Rent Roll'!$F$16*CM$15,0))</f>
        <v>6601.6860806662335</v>
      </c>
      <c r="CN143" s="95">
        <f>'Rent Roll'!$G$16*IF(CN136=0,IF('Rent Roll'!$N$16="NNN",'Rent Roll'!$F$16*CN$15,IF('Rent Roll'!$N$16="NNN capped",'Rent Roll'!$F$16*(CN$12+CN$13)+MIN('Rent Roll'!$F$16*CN$14,'Rent Roll'!$O$16*(1+Assumptions!$C$64)^(CN$8-'Rent Roll'!$P$16)*'Rent Roll'!$E$16/12),0)),IF(AND(CN136&lt;=3,CN137&gt;=0),'Rent Roll'!$F$16*CN$15,0))</f>
        <v>6754.037318536377</v>
      </c>
      <c r="CO143" s="95">
        <f>'Rent Roll'!$G$16*IF(CO136=0,IF('Rent Roll'!$N$16="NNN",'Rent Roll'!$F$16*CO$15,IF('Rent Roll'!$N$16="NNN capped",'Rent Roll'!$F$16*(CO$12+CO$13)+MIN('Rent Roll'!$F$16*CO$14,'Rent Roll'!$O$16*(1+Assumptions!$C$64)^(CO$8-'Rent Roll'!$P$16)*'Rent Roll'!$E$16/12),0)),IF(AND(CO136&lt;=3,CO137&gt;=0),'Rent Roll'!$F$16*CO$15,0))</f>
        <v>6754.037318536377</v>
      </c>
      <c r="CP143" s="95">
        <f>'Rent Roll'!$G$16*IF(CP136=0,IF('Rent Roll'!$N$16="NNN",'Rent Roll'!$F$16*CP$15,IF('Rent Roll'!$N$16="NNN capped",'Rent Roll'!$F$16*(CP$12+CP$13)+MIN('Rent Roll'!$F$16*CP$14,'Rent Roll'!$O$16*(1+Assumptions!$C$64)^(CP$8-'Rent Roll'!$P$16)*'Rent Roll'!$E$16/12),0)),IF(AND(CP136&lt;=3,CP137&gt;=0),'Rent Roll'!$F$16*CP$15,0))</f>
        <v>6754.037318536377</v>
      </c>
      <c r="CQ143" s="95">
        <f>'Rent Roll'!$G$16*IF(CQ136=0,IF('Rent Roll'!$N$16="NNN",'Rent Roll'!$F$16*CQ$15,IF('Rent Roll'!$N$16="NNN capped",'Rent Roll'!$F$16*(CQ$12+CQ$13)+MIN('Rent Roll'!$F$16*CQ$14,'Rent Roll'!$O$16*(1+Assumptions!$C$64)^(CQ$8-'Rent Roll'!$P$16)*'Rent Roll'!$E$16/12),0)),IF(AND(CQ136&lt;=3,CQ137&gt;=0),'Rent Roll'!$F$16*CQ$15,0))</f>
        <v>6754.037318536377</v>
      </c>
      <c r="CR143" s="95">
        <f>'Rent Roll'!$G$16*IF(CR136=0,IF('Rent Roll'!$N$16="NNN",'Rent Roll'!$F$16*CR$15,IF('Rent Roll'!$N$16="NNN capped",'Rent Roll'!$F$16*(CR$12+CR$13)+MIN('Rent Roll'!$F$16*CR$14,'Rent Roll'!$O$16*(1+Assumptions!$C$64)^(CR$8-'Rent Roll'!$P$16)*'Rent Roll'!$E$16/12),0)),IF(AND(CR136&lt;=3,CR137&gt;=0),'Rent Roll'!$F$16*CR$15,0))</f>
        <v>6754.037318536377</v>
      </c>
      <c r="CS143" s="95">
        <f>'Rent Roll'!$G$16*IF(CS136=0,IF('Rent Roll'!$N$16="NNN",'Rent Roll'!$F$16*CS$15,IF('Rent Roll'!$N$16="NNN capped",'Rent Roll'!$F$16*(CS$12+CS$13)+MIN('Rent Roll'!$F$16*CS$14,'Rent Roll'!$O$16*(1+Assumptions!$C$64)^(CS$8-'Rent Roll'!$P$16)*'Rent Roll'!$E$16/12),0)),IF(AND(CS136&lt;=3,CS137&gt;=0),'Rent Roll'!$F$16*CS$15,0))</f>
        <v>6754.037318536377</v>
      </c>
      <c r="CT143" s="95">
        <f>'Rent Roll'!$G$16*IF(CT136=0,IF('Rent Roll'!$N$16="NNN",'Rent Roll'!$F$16*CT$15,IF('Rent Roll'!$N$16="NNN capped",'Rent Roll'!$F$16*(CT$12+CT$13)+MIN('Rent Roll'!$F$16*CT$14,'Rent Roll'!$O$16*(1+Assumptions!$C$64)^(CT$8-'Rent Roll'!$P$16)*'Rent Roll'!$E$16/12),0)),IF(AND(CT136&lt;=3,CT137&gt;=0),'Rent Roll'!$F$16*CT$15,0))</f>
        <v>6754.037318536377</v>
      </c>
      <c r="CU143" s="95">
        <f>'Rent Roll'!$G$16*IF(CU136=0,IF('Rent Roll'!$N$16="NNN",'Rent Roll'!$F$16*CU$15,IF('Rent Roll'!$N$16="NNN capped",'Rent Roll'!$F$16*(CU$12+CU$13)+MIN('Rent Roll'!$F$16*CU$14,'Rent Roll'!$O$16*(1+Assumptions!$C$64)^(CU$8-'Rent Roll'!$P$16)*'Rent Roll'!$E$16/12),0)),IF(AND(CU136&lt;=3,CU137&gt;=0),'Rent Roll'!$F$16*CU$15,0))</f>
        <v>6754.037318536377</v>
      </c>
      <c r="CV143" s="95">
        <f>'Rent Roll'!$G$16*IF(CV136=0,IF('Rent Roll'!$N$16="NNN",'Rent Roll'!$F$16*CV$15,IF('Rent Roll'!$N$16="NNN capped",'Rent Roll'!$F$16*(CV$12+CV$13)+MIN('Rent Roll'!$F$16*CV$14,'Rent Roll'!$O$16*(1+Assumptions!$C$64)^(CV$8-'Rent Roll'!$P$16)*'Rent Roll'!$E$16/12),0)),IF(AND(CV136&lt;=3,CV137&gt;=0),'Rent Roll'!$F$16*CV$15,0))</f>
        <v>6754.037318536377</v>
      </c>
      <c r="CW143" s="95">
        <f>'Rent Roll'!$G$16*IF(CW136=0,IF('Rent Roll'!$N$16="NNN",'Rent Roll'!$F$16*CW$15,IF('Rent Roll'!$N$16="NNN capped",'Rent Roll'!$F$16*(CW$12+CW$13)+MIN('Rent Roll'!$F$16*CW$14,'Rent Roll'!$O$16*(1+Assumptions!$C$64)^(CW$8-'Rent Roll'!$P$16)*'Rent Roll'!$E$16/12),0)),IF(AND(CW136&lt;=3,CW137&gt;=0),'Rent Roll'!$F$16*CW$15,0))</f>
        <v>6754.037318536377</v>
      </c>
      <c r="CX143" s="95">
        <f>'Rent Roll'!$G$16*IF(CX136=0,IF('Rent Roll'!$N$16="NNN",'Rent Roll'!$F$16*CX$15,IF('Rent Roll'!$N$16="NNN capped",'Rent Roll'!$F$16*(CX$12+CX$13)+MIN('Rent Roll'!$F$16*CX$14,'Rent Roll'!$O$16*(1+Assumptions!$C$64)^(CX$8-'Rent Roll'!$P$16)*'Rent Roll'!$E$16/12),0)),IF(AND(CX136&lt;=3,CX137&gt;=0),'Rent Roll'!$F$16*CX$15,0))</f>
        <v>6754.037318536377</v>
      </c>
      <c r="CY143" s="95">
        <f>'Rent Roll'!$G$16*IF(CY136=0,IF('Rent Roll'!$N$16="NNN",'Rent Roll'!$F$16*CY$15,IF('Rent Roll'!$N$16="NNN capped",'Rent Roll'!$F$16*(CY$12+CY$13)+MIN('Rent Roll'!$F$16*CY$14,'Rent Roll'!$O$16*(1+Assumptions!$C$64)^(CY$8-'Rent Roll'!$P$16)*'Rent Roll'!$E$16/12),0)),IF(AND(CY136&lt;=3,CY137&gt;=0),'Rent Roll'!$F$16*CY$15,0))</f>
        <v>6754.037318536377</v>
      </c>
      <c r="CZ143" s="95">
        <f>'Rent Roll'!$G$16*IF(CZ136=0,IF('Rent Roll'!$N$16="NNN",'Rent Roll'!$F$16*CZ$15,IF('Rent Roll'!$N$16="NNN capped",'Rent Roll'!$F$16*(CZ$12+CZ$13)+MIN('Rent Roll'!$F$16*CZ$14,'Rent Roll'!$O$16*(1+Assumptions!$C$64)^(CZ$8-'Rent Roll'!$P$16)*'Rent Roll'!$E$16/12),0)),IF(AND(CZ136&lt;=3,CZ137&gt;=0),'Rent Roll'!$F$16*CZ$15,0))</f>
        <v>6910.045106651629</v>
      </c>
      <c r="DA143" s="95">
        <f>'Rent Roll'!$G$16*IF(DA136=0,IF('Rent Roll'!$N$16="NNN",'Rent Roll'!$F$16*DA$15,IF('Rent Roll'!$N$16="NNN capped",'Rent Roll'!$F$16*(DA$12+DA$13)+MIN('Rent Roll'!$F$16*DA$14,'Rent Roll'!$O$16*(1+Assumptions!$C$64)^(DA$8-'Rent Roll'!$P$16)*'Rent Roll'!$E$16/12),0)),IF(AND(DA136&lt;=3,DA137&gt;=0),'Rent Roll'!$F$16*DA$15,0))</f>
        <v>6910.045106651629</v>
      </c>
      <c r="DB143" s="95">
        <f>'Rent Roll'!$G$16*IF(DB136=0,IF('Rent Roll'!$N$16="NNN",'Rent Roll'!$F$16*DB$15,IF('Rent Roll'!$N$16="NNN capped",'Rent Roll'!$F$16*(DB$12+DB$13)+MIN('Rent Roll'!$F$16*DB$14,'Rent Roll'!$O$16*(1+Assumptions!$C$64)^(DB$8-'Rent Roll'!$P$16)*'Rent Roll'!$E$16/12),0)),IF(AND(DB136&lt;=3,DB137&gt;=0),'Rent Roll'!$F$16*DB$15,0))</f>
        <v>6910.045106651629</v>
      </c>
      <c r="DC143" s="95">
        <f>'Rent Roll'!$G$16*IF(DC136=0,IF('Rent Roll'!$N$16="NNN",'Rent Roll'!$F$16*DC$15,IF('Rent Roll'!$N$16="NNN capped",'Rent Roll'!$F$16*(DC$12+DC$13)+MIN('Rent Roll'!$F$16*DC$14,'Rent Roll'!$O$16*(1+Assumptions!$C$64)^(DC$8-'Rent Roll'!$P$16)*'Rent Roll'!$E$16/12),0)),IF(AND(DC136&lt;=3,DC137&gt;=0),'Rent Roll'!$F$16*DC$15,0))</f>
        <v>6910.045106651629</v>
      </c>
      <c r="DD143" s="95">
        <f>'Rent Roll'!$G$16*IF(DD136=0,IF('Rent Roll'!$N$16="NNN",'Rent Roll'!$F$16*DD$15,IF('Rent Roll'!$N$16="NNN capped",'Rent Roll'!$F$16*(DD$12+DD$13)+MIN('Rent Roll'!$F$16*DD$14,'Rent Roll'!$O$16*(1+Assumptions!$C$64)^(DD$8-'Rent Roll'!$P$16)*'Rent Roll'!$E$16/12),0)),IF(AND(DD136&lt;=3,DD137&gt;=0),'Rent Roll'!$F$16*DD$15,0))</f>
        <v>6910.045106651629</v>
      </c>
      <c r="DE143" s="95">
        <f>'Rent Roll'!$G$16*IF(DE136=0,IF('Rent Roll'!$N$16="NNN",'Rent Roll'!$F$16*DE$15,IF('Rent Roll'!$N$16="NNN capped",'Rent Roll'!$F$16*(DE$12+DE$13)+MIN('Rent Roll'!$F$16*DE$14,'Rent Roll'!$O$16*(1+Assumptions!$C$64)^(DE$8-'Rent Roll'!$P$16)*'Rent Roll'!$E$16/12),0)),IF(AND(DE136&lt;=3,DE137&gt;=0),'Rent Roll'!$F$16*DE$15,0))</f>
        <v>6910.045106651629</v>
      </c>
      <c r="DF143" s="95">
        <f>'Rent Roll'!$G$16*IF(DF136=0,IF('Rent Roll'!$N$16="NNN",'Rent Roll'!$F$16*DF$15,IF('Rent Roll'!$N$16="NNN capped",'Rent Roll'!$F$16*(DF$12+DF$13)+MIN('Rent Roll'!$F$16*DF$14,'Rent Roll'!$O$16*(1+Assumptions!$C$64)^(DF$8-'Rent Roll'!$P$16)*'Rent Roll'!$E$16/12),0)),IF(AND(DF136&lt;=3,DF137&gt;=0),'Rent Roll'!$F$16*DF$15,0))</f>
        <v>6910.045106651629</v>
      </c>
      <c r="DG143" s="95">
        <f>'Rent Roll'!$G$16*IF(DG136=0,IF('Rent Roll'!$N$16="NNN",'Rent Roll'!$F$16*DG$15,IF('Rent Roll'!$N$16="NNN capped",'Rent Roll'!$F$16*(DG$12+DG$13)+MIN('Rent Roll'!$F$16*DG$14,'Rent Roll'!$O$16*(1+Assumptions!$C$64)^(DG$8-'Rent Roll'!$P$16)*'Rent Roll'!$E$16/12),0)),IF(AND(DG136&lt;=3,DG137&gt;=0),'Rent Roll'!$F$16*DG$15,0))</f>
        <v>6910.045106651629</v>
      </c>
      <c r="DH143" s="95">
        <f>'Rent Roll'!$G$16*IF(DH136=0,IF('Rent Roll'!$N$16="NNN",'Rent Roll'!$F$16*DH$15,IF('Rent Roll'!$N$16="NNN capped",'Rent Roll'!$F$16*(DH$12+DH$13)+MIN('Rent Roll'!$F$16*DH$14,'Rent Roll'!$O$16*(1+Assumptions!$C$64)^(DH$8-'Rent Roll'!$P$16)*'Rent Roll'!$E$16/12),0)),IF(AND(DH136&lt;=3,DH137&gt;=0),'Rent Roll'!$F$16*DH$15,0))</f>
        <v>6910.045106651629</v>
      </c>
      <c r="DI143" s="95">
        <f>'Rent Roll'!$G$16*IF(DI136=0,IF('Rent Roll'!$N$16="NNN",'Rent Roll'!$F$16*DI$15,IF('Rent Roll'!$N$16="NNN capped",'Rent Roll'!$F$16*(DI$12+DI$13)+MIN('Rent Roll'!$F$16*DI$14,'Rent Roll'!$O$16*(1+Assumptions!$C$64)^(DI$8-'Rent Roll'!$P$16)*'Rent Roll'!$E$16/12),0)),IF(AND(DI136&lt;=3,DI137&gt;=0),'Rent Roll'!$F$16*DI$15,0))</f>
        <v>6910.045106651629</v>
      </c>
      <c r="DJ143" s="95">
        <f>'Rent Roll'!$G$16*IF(DJ136=0,IF('Rent Roll'!$N$16="NNN",'Rent Roll'!$F$16*DJ$15,IF('Rent Roll'!$N$16="NNN capped",'Rent Roll'!$F$16*(DJ$12+DJ$13)+MIN('Rent Roll'!$F$16*DJ$14,'Rent Roll'!$O$16*(1+Assumptions!$C$64)^(DJ$8-'Rent Roll'!$P$16)*'Rent Roll'!$E$16/12),0)),IF(AND(DJ136&lt;=3,DJ137&gt;=0),'Rent Roll'!$F$16*DJ$15,0))</f>
        <v>6910.045106651629</v>
      </c>
      <c r="DK143" s="95">
        <f>'Rent Roll'!$G$16*IF(DK136=0,IF('Rent Roll'!$N$16="NNN",'Rent Roll'!$F$16*DK$15,IF('Rent Roll'!$N$16="NNN capped",'Rent Roll'!$F$16*(DK$12+DK$13)+MIN('Rent Roll'!$F$16*DK$14,'Rent Roll'!$O$16*(1+Assumptions!$C$64)^(DK$8-'Rent Roll'!$P$16)*'Rent Roll'!$E$16/12),0)),IF(AND(DK136&lt;=3,DK137&gt;=0),'Rent Roll'!$F$16*DK$15,0))</f>
        <v>6910.045106651629</v>
      </c>
      <c r="DL143" s="95">
        <f>'Rent Roll'!$G$16*IF(DL136=0,IF('Rent Roll'!$N$16="NNN",'Rent Roll'!$F$16*DL$15,IF('Rent Roll'!$N$16="NNN capped",'Rent Roll'!$F$16*(DL$12+DL$13)+MIN('Rent Roll'!$F$16*DL$14,'Rent Roll'!$O$16*(1+Assumptions!$C$64)^(DL$8-'Rent Roll'!$P$16)*'Rent Roll'!$E$16/12),0)),IF(AND(DL136&lt;=3,DL137&gt;=0),'Rent Roll'!$F$16*DL$15,0))</f>
        <v>7069.80086178152</v>
      </c>
      <c r="DM143" s="95">
        <f>'Rent Roll'!$G$16*IF(DM136=0,IF('Rent Roll'!$N$16="NNN",'Rent Roll'!$F$16*DM$15,IF('Rent Roll'!$N$16="NNN capped",'Rent Roll'!$F$16*(DM$12+DM$13)+MIN('Rent Roll'!$F$16*DM$14,'Rent Roll'!$O$16*(1+Assumptions!$C$64)^(DM$8-'Rent Roll'!$P$16)*'Rent Roll'!$E$16/12),0)),IF(AND(DM136&lt;=3,DM137&gt;=0),'Rent Roll'!$F$16*DM$15,0))</f>
        <v>7069.80086178152</v>
      </c>
      <c r="DN143" s="95">
        <f>'Rent Roll'!$G$16*IF(DN136=0,IF('Rent Roll'!$N$16="NNN",'Rent Roll'!$F$16*DN$15,IF('Rent Roll'!$N$16="NNN capped",'Rent Roll'!$F$16*(DN$12+DN$13)+MIN('Rent Roll'!$F$16*DN$14,'Rent Roll'!$O$16*(1+Assumptions!$C$64)^(DN$8-'Rent Roll'!$P$16)*'Rent Roll'!$E$16/12),0)),IF(AND(DN136&lt;=3,DN137&gt;=0),'Rent Roll'!$F$16*DN$15,0))</f>
        <v>7069.80086178152</v>
      </c>
      <c r="DO143" s="95">
        <f>'Rent Roll'!$G$16*IF(DO136=0,IF('Rent Roll'!$N$16="NNN",'Rent Roll'!$F$16*DO$15,IF('Rent Roll'!$N$16="NNN capped",'Rent Roll'!$F$16*(DO$12+DO$13)+MIN('Rent Roll'!$F$16*DO$14,'Rent Roll'!$O$16*(1+Assumptions!$C$64)^(DO$8-'Rent Roll'!$P$16)*'Rent Roll'!$E$16/12),0)),IF(AND(DO136&lt;=3,DO137&gt;=0),'Rent Roll'!$F$16*DO$15,0))</f>
        <v>7069.80086178152</v>
      </c>
      <c r="DP143" s="95">
        <f>'Rent Roll'!$G$16*IF(DP136=0,IF('Rent Roll'!$N$16="NNN",'Rent Roll'!$F$16*DP$15,IF('Rent Roll'!$N$16="NNN capped",'Rent Roll'!$F$16*(DP$12+DP$13)+MIN('Rent Roll'!$F$16*DP$14,'Rent Roll'!$O$16*(1+Assumptions!$C$64)^(DP$8-'Rent Roll'!$P$16)*'Rent Roll'!$E$16/12),0)),IF(AND(DP136&lt;=3,DP137&gt;=0),'Rent Roll'!$F$16*DP$15,0))</f>
        <v>7069.80086178152</v>
      </c>
      <c r="DQ143" s="95">
        <f>'Rent Roll'!$G$16*IF(DQ136=0,IF('Rent Roll'!$N$16="NNN",'Rent Roll'!$F$16*DQ$15,IF('Rent Roll'!$N$16="NNN capped",'Rent Roll'!$F$16*(DQ$12+DQ$13)+MIN('Rent Roll'!$F$16*DQ$14,'Rent Roll'!$O$16*(1+Assumptions!$C$64)^(DQ$8-'Rent Roll'!$P$16)*'Rent Roll'!$E$16/12),0)),IF(AND(DQ136&lt;=3,DQ137&gt;=0),'Rent Roll'!$F$16*DQ$15,0))</f>
        <v>7069.80086178152</v>
      </c>
      <c r="DR143" s="95">
        <f>'Rent Roll'!$G$16*IF(DR136=0,IF('Rent Roll'!$N$16="NNN",'Rent Roll'!$F$16*DR$15,IF('Rent Roll'!$N$16="NNN capped",'Rent Roll'!$F$16*(DR$12+DR$13)+MIN('Rent Roll'!$F$16*DR$14,'Rent Roll'!$O$16*(1+Assumptions!$C$64)^(DR$8-'Rent Roll'!$P$16)*'Rent Roll'!$E$16/12),0)),IF(AND(DR136&lt;=3,DR137&gt;=0),'Rent Roll'!$F$16*DR$15,0))</f>
        <v>7069.80086178152</v>
      </c>
      <c r="DS143" s="95">
        <f>'Rent Roll'!$G$16*IF(DS136=0,IF('Rent Roll'!$N$16="NNN",'Rent Roll'!$F$16*DS$15,IF('Rent Roll'!$N$16="NNN capped",'Rent Roll'!$F$16*(DS$12+DS$13)+MIN('Rent Roll'!$F$16*DS$14,'Rent Roll'!$O$16*(1+Assumptions!$C$64)^(DS$8-'Rent Roll'!$P$16)*'Rent Roll'!$E$16/12),0)),IF(AND(DS136&lt;=3,DS137&gt;=0),'Rent Roll'!$F$16*DS$15,0))</f>
        <v>7069.80086178152</v>
      </c>
      <c r="DT143" s="95">
        <f>'Rent Roll'!$G$16*IF(DT136=0,IF('Rent Roll'!$N$16="NNN",'Rent Roll'!$F$16*DT$15,IF('Rent Roll'!$N$16="NNN capped",'Rent Roll'!$F$16*(DT$12+DT$13)+MIN('Rent Roll'!$F$16*DT$14,'Rent Roll'!$O$16*(1+Assumptions!$C$64)^(DT$8-'Rent Roll'!$P$16)*'Rent Roll'!$E$16/12),0)),IF(AND(DT136&lt;=3,DT137&gt;=0),'Rent Roll'!$F$16*DT$15,0))</f>
        <v>7069.80086178152</v>
      </c>
      <c r="DU143" s="95">
        <f>'Rent Roll'!$G$16*IF(DU136=0,IF('Rent Roll'!$N$16="NNN",'Rent Roll'!$F$16*DU$15,IF('Rent Roll'!$N$16="NNN capped",'Rent Roll'!$F$16*(DU$12+DU$13)+MIN('Rent Roll'!$F$16*DU$14,'Rent Roll'!$O$16*(1+Assumptions!$C$64)^(DU$8-'Rent Roll'!$P$16)*'Rent Roll'!$E$16/12),0)),IF(AND(DU136&lt;=3,DU137&gt;=0),'Rent Roll'!$F$16*DU$15,0))</f>
        <v>7069.80086178152</v>
      </c>
      <c r="DV143" s="95">
        <f>'Rent Roll'!$G$16*IF(DV136=0,IF('Rent Roll'!$N$16="NNN",'Rent Roll'!$F$16*DV$15,IF('Rent Roll'!$N$16="NNN capped",'Rent Roll'!$F$16*(DV$12+DV$13)+MIN('Rent Roll'!$F$16*DV$14,'Rent Roll'!$O$16*(1+Assumptions!$C$64)^(DV$8-'Rent Roll'!$P$16)*'Rent Roll'!$E$16/12),0)),IF(AND(DV136&lt;=3,DV137&gt;=0),'Rent Roll'!$F$16*DV$15,0))</f>
        <v>7069.80086178152</v>
      </c>
      <c r="DW143" s="95">
        <f>'Rent Roll'!$G$16*IF(DW136=0,IF('Rent Roll'!$N$16="NNN",'Rent Roll'!$F$16*DW$15,IF('Rent Roll'!$N$16="NNN capped",'Rent Roll'!$F$16*(DW$12+DW$13)+MIN('Rent Roll'!$F$16*DW$14,'Rent Roll'!$O$16*(1+Assumptions!$C$64)^(DW$8-'Rent Roll'!$P$16)*'Rent Roll'!$E$16/12),0)),IF(AND(DW136&lt;=3,DW137&gt;=0),'Rent Roll'!$F$16*DW$15,0))</f>
        <v>7069.80086178152</v>
      </c>
      <c r="DX143" s="95">
        <f>'Rent Roll'!$G$16*IF(DX136=0,IF('Rent Roll'!$N$16="NNN",'Rent Roll'!$F$16*DX$15,IF('Rent Roll'!$N$16="NNN capped",'Rent Roll'!$F$16*(DX$12+DX$13)+MIN('Rent Roll'!$F$16*DX$14,'Rent Roll'!$O$16*(1+Assumptions!$C$64)^(DX$8-'Rent Roll'!$P$16)*'Rent Roll'!$E$16/12),0)),IF(AND(DX136&lt;=3,DX137&gt;=0),'Rent Roll'!$F$16*DX$15,0))</f>
        <v>7233.398377603917</v>
      </c>
      <c r="DY143" s="95">
        <f>'Rent Roll'!$G$16*IF(DY136=0,IF('Rent Roll'!$N$16="NNN",'Rent Roll'!$F$16*DY$15,IF('Rent Roll'!$N$16="NNN capped",'Rent Roll'!$F$16*(DY$12+DY$13)+MIN('Rent Roll'!$F$16*DY$14,'Rent Roll'!$O$16*(1+Assumptions!$C$64)^(DY$8-'Rent Roll'!$P$16)*'Rent Roll'!$E$16/12),0)),IF(AND(DY136&lt;=3,DY137&gt;=0),'Rent Roll'!$F$16*DY$15,0))</f>
        <v>7233.398377603917</v>
      </c>
      <c r="DZ143" s="95">
        <f>'Rent Roll'!$G$16*IF(DZ136=0,IF('Rent Roll'!$N$16="NNN",'Rent Roll'!$F$16*DZ$15,IF('Rent Roll'!$N$16="NNN capped",'Rent Roll'!$F$16*(DZ$12+DZ$13)+MIN('Rent Roll'!$F$16*DZ$14,'Rent Roll'!$O$16*(1+Assumptions!$C$64)^(DZ$8-'Rent Roll'!$P$16)*'Rent Roll'!$E$16/12),0)),IF(AND(DZ136&lt;=3,DZ137&gt;=0),'Rent Roll'!$F$16*DZ$15,0))</f>
        <v>7233.398377603917</v>
      </c>
      <c r="EA143" s="95">
        <f>'Rent Roll'!$G$16*IF(EA136=0,IF('Rent Roll'!$N$16="NNN",'Rent Roll'!$F$16*EA$15,IF('Rent Roll'!$N$16="NNN capped",'Rent Roll'!$F$16*(EA$12+EA$13)+MIN('Rent Roll'!$F$16*EA$14,'Rent Roll'!$O$16*(1+Assumptions!$C$64)^(EA$8-'Rent Roll'!$P$16)*'Rent Roll'!$E$16/12),0)),IF(AND(EA136&lt;=3,EA137&gt;=0),'Rent Roll'!$F$16*EA$15,0))</f>
        <v>7233.398377603917</v>
      </c>
      <c r="EB143" s="95">
        <f>'Rent Roll'!$G$16*IF(EB136=0,IF('Rent Roll'!$N$16="NNN",'Rent Roll'!$F$16*EB$15,IF('Rent Roll'!$N$16="NNN capped",'Rent Roll'!$F$16*(EB$12+EB$13)+MIN('Rent Roll'!$F$16*EB$14,'Rent Roll'!$O$16*(1+Assumptions!$C$64)^(EB$8-'Rent Roll'!$P$16)*'Rent Roll'!$E$16/12),0)),IF(AND(EB136&lt;=3,EB137&gt;=0),'Rent Roll'!$F$16*EB$15,0))</f>
        <v>7233.398377603917</v>
      </c>
      <c r="EC143" s="95">
        <f>'Rent Roll'!$G$16*IF(EC136=0,IF('Rent Roll'!$N$16="NNN",'Rent Roll'!$F$16*EC$15,IF('Rent Roll'!$N$16="NNN capped",'Rent Roll'!$F$16*(EC$12+EC$13)+MIN('Rent Roll'!$F$16*EC$14,'Rent Roll'!$O$16*(1+Assumptions!$C$64)^(EC$8-'Rent Roll'!$P$16)*'Rent Roll'!$E$16/12),0)),IF(AND(EC136&lt;=3,EC137&gt;=0),'Rent Roll'!$F$16*EC$15,0))</f>
        <v>7233.398377603917</v>
      </c>
      <c r="ED143" s="95">
        <f>'Rent Roll'!$G$16*IF(ED136=0,IF('Rent Roll'!$N$16="NNN",'Rent Roll'!$F$16*ED$15,IF('Rent Roll'!$N$16="NNN capped",'Rent Roll'!$F$16*(ED$12+ED$13)+MIN('Rent Roll'!$F$16*ED$14,'Rent Roll'!$O$16*(1+Assumptions!$C$64)^(ED$8-'Rent Roll'!$P$16)*'Rent Roll'!$E$16/12),0)),IF(AND(ED136&lt;=3,ED137&gt;=0),'Rent Roll'!$F$16*ED$15,0))</f>
        <v>7233.398377603917</v>
      </c>
      <c r="EE143" s="95">
        <f>'Rent Roll'!$G$16*IF(EE136=0,IF('Rent Roll'!$N$16="NNN",'Rent Roll'!$F$16*EE$15,IF('Rent Roll'!$N$16="NNN capped",'Rent Roll'!$F$16*(EE$12+EE$13)+MIN('Rent Roll'!$F$16*EE$14,'Rent Roll'!$O$16*(1+Assumptions!$C$64)^(EE$8-'Rent Roll'!$P$16)*'Rent Roll'!$E$16/12),0)),IF(AND(EE136&lt;=3,EE137&gt;=0),'Rent Roll'!$F$16*EE$15,0))</f>
        <v>7233.398377603917</v>
      </c>
      <c r="EF143" s="95">
        <f>'Rent Roll'!$G$16*IF(EF136=0,IF('Rent Roll'!$N$16="NNN",'Rent Roll'!$F$16*EF$15,IF('Rent Roll'!$N$16="NNN capped",'Rent Roll'!$F$16*(EF$12+EF$13)+MIN('Rent Roll'!$F$16*EF$14,'Rent Roll'!$O$16*(1+Assumptions!$C$64)^(EF$8-'Rent Roll'!$P$16)*'Rent Roll'!$E$16/12),0)),IF(AND(EF136&lt;=3,EF137&gt;=0),'Rent Roll'!$F$16*EF$15,0))</f>
        <v>7233.398377603917</v>
      </c>
      <c r="EG143" s="95">
        <f>'Rent Roll'!$G$16*IF(EG136=0,IF('Rent Roll'!$N$16="NNN",'Rent Roll'!$F$16*EG$15,IF('Rent Roll'!$N$16="NNN capped",'Rent Roll'!$F$16*(EG$12+EG$13)+MIN('Rent Roll'!$F$16*EG$14,'Rent Roll'!$O$16*(1+Assumptions!$C$64)^(EG$8-'Rent Roll'!$P$16)*'Rent Roll'!$E$16/12),0)),IF(AND(EG136&lt;=3,EG137&gt;=0),'Rent Roll'!$F$16*EG$15,0))</f>
        <v>0</v>
      </c>
      <c r="EH143" s="95">
        <f>'Rent Roll'!$G$16*IF(EH136=0,IF('Rent Roll'!$N$16="NNN",'Rent Roll'!$F$16*EH$15,IF('Rent Roll'!$N$16="NNN capped",'Rent Roll'!$F$16*(EH$12+EH$13)+MIN('Rent Roll'!$F$16*EH$14,'Rent Roll'!$O$16*(1+Assumptions!$C$64)^(EH$8-'Rent Roll'!$P$16)*'Rent Roll'!$E$16/12),0)),IF(AND(EH136&lt;=3,EH137&gt;=0),'Rent Roll'!$F$16*EH$15,0))</f>
        <v>0</v>
      </c>
      <c r="EI143" s="95">
        <f>'Rent Roll'!$G$16*IF(EI136=0,IF('Rent Roll'!$N$16="NNN",'Rent Roll'!$F$16*EI$15,IF('Rent Roll'!$N$16="NNN capped",'Rent Roll'!$F$16*(EI$12+EI$13)+MIN('Rent Roll'!$F$16*EI$14,'Rent Roll'!$O$16*(1+Assumptions!$C$64)^(EI$8-'Rent Roll'!$P$16)*'Rent Roll'!$E$16/12),0)),IF(AND(EI136&lt;=3,EI137&gt;=0),'Rent Roll'!$F$16*EI$15,0))</f>
        <v>7233.398377603917</v>
      </c>
    </row>
    <row r="144">
      <c r="B144" t="s" s="23">
        <v>397</v>
      </c>
      <c r="C144" t="s" s="118">
        <v>27</v>
      </c>
      <c r="D144" t="s" s="118">
        <v>435</v>
      </c>
      <c r="H144" s="95">
        <f>IF(AND(H136&gt;=1,H136&lt;=3,H137=0),-CHOOSE(H136,Rollover!$R$16,Rollover!$AE$16,Rollover!$AR$16),0)</f>
        <v>0</v>
      </c>
      <c r="I144" s="95">
        <f>IF(AND(I136&gt;=1,I136&lt;=3,I137=0),-CHOOSE(I136,Rollover!$R$16,Rollover!$AE$16,Rollover!$AR$16),0)</f>
        <v>0</v>
      </c>
      <c r="J144" s="95">
        <f>IF(AND(J136&gt;=1,J136&lt;=3,J137=0),-CHOOSE(J136,Rollover!$R$16,Rollover!$AE$16,Rollover!$AR$16),0)</f>
        <v>0</v>
      </c>
      <c r="K144" s="95">
        <f>IF(AND(K136&gt;=1,K136&lt;=3,K137=0),-CHOOSE(K136,Rollover!$R$16,Rollover!$AE$16,Rollover!$AR$16),0)</f>
        <v>0</v>
      </c>
      <c r="L144" s="95">
        <f>IF(AND(L136&gt;=1,L136&lt;=3,L137=0),-CHOOSE(L136,Rollover!$R$16,Rollover!$AE$16,Rollover!$AR$16),0)</f>
        <v>0</v>
      </c>
      <c r="M144" s="95">
        <f>IF(AND(M136&gt;=1,M136&lt;=3,M137=0),-CHOOSE(M136,Rollover!$R$16,Rollover!$AE$16,Rollover!$AR$16),0)</f>
        <v>0</v>
      </c>
      <c r="N144" s="95">
        <f>IF(AND(N136&gt;=1,N136&lt;=3,N137=0),-CHOOSE(N136,Rollover!$R$16,Rollover!$AE$16,Rollover!$AR$16),0)</f>
        <v>0</v>
      </c>
      <c r="O144" s="95">
        <f>IF(AND(O136&gt;=1,O136&lt;=3,O137=0),-CHOOSE(O136,Rollover!$R$16,Rollover!$AE$16,Rollover!$AR$16),0)</f>
        <v>-12880.000000000002</v>
      </c>
      <c r="P144" s="95">
        <f>IF(AND(P136&gt;=1,P136&lt;=3,P137=0),-CHOOSE(P136,Rollover!$R$16,Rollover!$AE$16,Rollover!$AR$16),0)</f>
        <v>0</v>
      </c>
      <c r="Q144" s="95">
        <f>IF(AND(Q136&gt;=1,Q136&lt;=3,Q137=0),-CHOOSE(Q136,Rollover!$R$16,Rollover!$AE$16,Rollover!$AR$16),0)</f>
        <v>0</v>
      </c>
      <c r="R144" s="95">
        <f>IF(AND(R136&gt;=1,R136&lt;=3,R137=0),-CHOOSE(R136,Rollover!$R$16,Rollover!$AE$16,Rollover!$AR$16),0)</f>
        <v>0</v>
      </c>
      <c r="S144" s="95">
        <f>IF(AND(S136&gt;=1,S136&lt;=3,S137=0),-CHOOSE(S136,Rollover!$R$16,Rollover!$AE$16,Rollover!$AR$16),0)</f>
        <v>0</v>
      </c>
      <c r="T144" s="95">
        <f>IF(AND(T136&gt;=1,T136&lt;=3,T137=0),-CHOOSE(T136,Rollover!$R$16,Rollover!$AE$16,Rollover!$AR$16),0)</f>
        <v>0</v>
      </c>
      <c r="U144" s="95">
        <f>IF(AND(U136&gt;=1,U136&lt;=3,U137=0),-CHOOSE(U136,Rollover!$R$16,Rollover!$AE$16,Rollover!$AR$16),0)</f>
        <v>0</v>
      </c>
      <c r="V144" s="95">
        <f>IF(AND(V136&gt;=1,V136&lt;=3,V137=0),-CHOOSE(V136,Rollover!$R$16,Rollover!$AE$16,Rollover!$AR$16),0)</f>
        <v>0</v>
      </c>
      <c r="W144" s="95">
        <f>IF(AND(W136&gt;=1,W136&lt;=3,W137=0),-CHOOSE(W136,Rollover!$R$16,Rollover!$AE$16,Rollover!$AR$16),0)</f>
        <v>0</v>
      </c>
      <c r="X144" s="95">
        <f>IF(AND(X136&gt;=1,X136&lt;=3,X137=0),-CHOOSE(X136,Rollover!$R$16,Rollover!$AE$16,Rollover!$AR$16),0)</f>
        <v>0</v>
      </c>
      <c r="Y144" s="95">
        <f>IF(AND(Y136&gt;=1,Y136&lt;=3,Y137=0),-CHOOSE(Y136,Rollover!$R$16,Rollover!$AE$16,Rollover!$AR$16),0)</f>
        <v>0</v>
      </c>
      <c r="Z144" s="95">
        <f>IF(AND(Z136&gt;=1,Z136&lt;=3,Z137=0),-CHOOSE(Z136,Rollover!$R$16,Rollover!$AE$16,Rollover!$AR$16),0)</f>
        <v>0</v>
      </c>
      <c r="AA144" s="95">
        <f>IF(AND(AA136&gt;=1,AA136&lt;=3,AA137=0),-CHOOSE(AA136,Rollover!$R$16,Rollover!$AE$16,Rollover!$AR$16),0)</f>
        <v>0</v>
      </c>
      <c r="AB144" s="95">
        <f>IF(AND(AB136&gt;=1,AB136&lt;=3,AB137=0),-CHOOSE(AB136,Rollover!$R$16,Rollover!$AE$16,Rollover!$AR$16),0)</f>
        <v>0</v>
      </c>
      <c r="AC144" s="95">
        <f>IF(AND(AC136&gt;=1,AC136&lt;=3,AC137=0),-CHOOSE(AC136,Rollover!$R$16,Rollover!$AE$16,Rollover!$AR$16),0)</f>
        <v>0</v>
      </c>
      <c r="AD144" s="95">
        <f>IF(AND(AD136&gt;=1,AD136&lt;=3,AD137=0),-CHOOSE(AD136,Rollover!$R$16,Rollover!$AE$16,Rollover!$AR$16),0)</f>
        <v>0</v>
      </c>
      <c r="AE144" s="95">
        <f>IF(AND(AE136&gt;=1,AE136&lt;=3,AE137=0),-CHOOSE(AE136,Rollover!$R$16,Rollover!$AE$16,Rollover!$AR$16),0)</f>
        <v>0</v>
      </c>
      <c r="AF144" s="95">
        <f>IF(AND(AF136&gt;=1,AF136&lt;=3,AF137=0),-CHOOSE(AF136,Rollover!$R$16,Rollover!$AE$16,Rollover!$AR$16),0)</f>
        <v>0</v>
      </c>
      <c r="AG144" s="95">
        <f>IF(AND(AG136&gt;=1,AG136&lt;=3,AG137=0),-CHOOSE(AG136,Rollover!$R$16,Rollover!$AE$16,Rollover!$AR$16),0)</f>
        <v>0</v>
      </c>
      <c r="AH144" s="95">
        <f>IF(AND(AH136&gt;=1,AH136&lt;=3,AH137=0),-CHOOSE(AH136,Rollover!$R$16,Rollover!$AE$16,Rollover!$AR$16),0)</f>
        <v>0</v>
      </c>
      <c r="AI144" s="95">
        <f>IF(AND(AI136&gt;=1,AI136&lt;=3,AI137=0),-CHOOSE(AI136,Rollover!$R$16,Rollover!$AE$16,Rollover!$AR$16),0)</f>
        <v>0</v>
      </c>
      <c r="AJ144" s="95">
        <f>IF(AND(AJ136&gt;=1,AJ136&lt;=3,AJ137=0),-CHOOSE(AJ136,Rollover!$R$16,Rollover!$AE$16,Rollover!$AR$16),0)</f>
        <v>0</v>
      </c>
      <c r="AK144" s="95">
        <f>IF(AND(AK136&gt;=1,AK136&lt;=3,AK137=0),-CHOOSE(AK136,Rollover!$R$16,Rollover!$AE$16,Rollover!$AR$16),0)</f>
        <v>0</v>
      </c>
      <c r="AL144" s="95">
        <f>IF(AND(AL136&gt;=1,AL136&lt;=3,AL137=0),-CHOOSE(AL136,Rollover!$R$16,Rollover!$AE$16,Rollover!$AR$16),0)</f>
        <v>0</v>
      </c>
      <c r="AM144" s="95">
        <f>IF(AND(AM136&gt;=1,AM136&lt;=3,AM137=0),-CHOOSE(AM136,Rollover!$R$16,Rollover!$AE$16,Rollover!$AR$16),0)</f>
        <v>0</v>
      </c>
      <c r="AN144" s="95">
        <f>IF(AND(AN136&gt;=1,AN136&lt;=3,AN137=0),-CHOOSE(AN136,Rollover!$R$16,Rollover!$AE$16,Rollover!$AR$16),0)</f>
        <v>0</v>
      </c>
      <c r="AO144" s="95">
        <f>IF(AND(AO136&gt;=1,AO136&lt;=3,AO137=0),-CHOOSE(AO136,Rollover!$R$16,Rollover!$AE$16,Rollover!$AR$16),0)</f>
        <v>0</v>
      </c>
      <c r="AP144" s="95">
        <f>IF(AND(AP136&gt;=1,AP136&lt;=3,AP137=0),-CHOOSE(AP136,Rollover!$R$16,Rollover!$AE$16,Rollover!$AR$16),0)</f>
        <v>0</v>
      </c>
      <c r="AQ144" s="95">
        <f>IF(AND(AQ136&gt;=1,AQ136&lt;=3,AQ137=0),-CHOOSE(AQ136,Rollover!$R$16,Rollover!$AE$16,Rollover!$AR$16),0)</f>
        <v>0</v>
      </c>
      <c r="AR144" s="95">
        <f>IF(AND(AR136&gt;=1,AR136&lt;=3,AR137=0),-CHOOSE(AR136,Rollover!$R$16,Rollover!$AE$16,Rollover!$AR$16),0)</f>
        <v>0</v>
      </c>
      <c r="AS144" s="95">
        <f>IF(AND(AS136&gt;=1,AS136&lt;=3,AS137=0),-CHOOSE(AS136,Rollover!$R$16,Rollover!$AE$16,Rollover!$AR$16),0)</f>
        <v>0</v>
      </c>
      <c r="AT144" s="95">
        <f>IF(AND(AT136&gt;=1,AT136&lt;=3,AT137=0),-CHOOSE(AT136,Rollover!$R$16,Rollover!$AE$16,Rollover!$AR$16),0)</f>
        <v>0</v>
      </c>
      <c r="AU144" s="95">
        <f>IF(AND(AU136&gt;=1,AU136&lt;=3,AU137=0),-CHOOSE(AU136,Rollover!$R$16,Rollover!$AE$16,Rollover!$AR$16),0)</f>
        <v>0</v>
      </c>
      <c r="AV144" s="95">
        <f>IF(AND(AV136&gt;=1,AV136&lt;=3,AV137=0),-CHOOSE(AV136,Rollover!$R$16,Rollover!$AE$16,Rollover!$AR$16),0)</f>
        <v>0</v>
      </c>
      <c r="AW144" s="95">
        <f>IF(AND(AW136&gt;=1,AW136&lt;=3,AW137=0),-CHOOSE(AW136,Rollover!$R$16,Rollover!$AE$16,Rollover!$AR$16),0)</f>
        <v>0</v>
      </c>
      <c r="AX144" s="95">
        <f>IF(AND(AX136&gt;=1,AX136&lt;=3,AX137=0),-CHOOSE(AX136,Rollover!$R$16,Rollover!$AE$16,Rollover!$AR$16),0)</f>
        <v>0</v>
      </c>
      <c r="AY144" s="95">
        <f>IF(AND(AY136&gt;=1,AY136&lt;=3,AY137=0),-CHOOSE(AY136,Rollover!$R$16,Rollover!$AE$16,Rollover!$AR$16),0)</f>
        <v>0</v>
      </c>
      <c r="AZ144" s="95">
        <f>IF(AND(AZ136&gt;=1,AZ136&lt;=3,AZ137=0),-CHOOSE(AZ136,Rollover!$R$16,Rollover!$AE$16,Rollover!$AR$16),0)</f>
        <v>0</v>
      </c>
      <c r="BA144" s="95">
        <f>IF(AND(BA136&gt;=1,BA136&lt;=3,BA137=0),-CHOOSE(BA136,Rollover!$R$16,Rollover!$AE$16,Rollover!$AR$16),0)</f>
        <v>0</v>
      </c>
      <c r="BB144" s="95">
        <f>IF(AND(BB136&gt;=1,BB136&lt;=3,BB137=0),-CHOOSE(BB136,Rollover!$R$16,Rollover!$AE$16,Rollover!$AR$16),0)</f>
        <v>0</v>
      </c>
      <c r="BC144" s="95">
        <f>IF(AND(BC136&gt;=1,BC136&lt;=3,BC137=0),-CHOOSE(BC136,Rollover!$R$16,Rollover!$AE$16,Rollover!$AR$16),0)</f>
        <v>0</v>
      </c>
      <c r="BD144" s="95">
        <f>IF(AND(BD136&gt;=1,BD136&lt;=3,BD137=0),-CHOOSE(BD136,Rollover!$R$16,Rollover!$AE$16,Rollover!$AR$16),0)</f>
        <v>0</v>
      </c>
      <c r="BE144" s="95">
        <f>IF(AND(BE136&gt;=1,BE136&lt;=3,BE137=0),-CHOOSE(BE136,Rollover!$R$16,Rollover!$AE$16,Rollover!$AR$16),0)</f>
        <v>0</v>
      </c>
      <c r="BF144" s="95">
        <f>IF(AND(BF136&gt;=1,BF136&lt;=3,BF137=0),-CHOOSE(BF136,Rollover!$R$16,Rollover!$AE$16,Rollover!$AR$16),0)</f>
        <v>0</v>
      </c>
      <c r="BG144" s="95">
        <f>IF(AND(BG136&gt;=1,BG136&lt;=3,BG137=0),-CHOOSE(BG136,Rollover!$R$16,Rollover!$AE$16,Rollover!$AR$16),0)</f>
        <v>0</v>
      </c>
      <c r="BH144" s="95">
        <f>IF(AND(BH136&gt;=1,BH136&lt;=3,BH137=0),-CHOOSE(BH136,Rollover!$R$16,Rollover!$AE$16,Rollover!$AR$16),0)</f>
        <v>0</v>
      </c>
      <c r="BI144" s="95">
        <f>IF(AND(BI136&gt;=1,BI136&lt;=3,BI137=0),-CHOOSE(BI136,Rollover!$R$16,Rollover!$AE$16,Rollover!$AR$16),0)</f>
        <v>0</v>
      </c>
      <c r="BJ144" s="95">
        <f>IF(AND(BJ136&gt;=1,BJ136&lt;=3,BJ137=0),-CHOOSE(BJ136,Rollover!$R$16,Rollover!$AE$16,Rollover!$AR$16),0)</f>
        <v>0</v>
      </c>
      <c r="BK144" s="95">
        <f>IF(AND(BK136&gt;=1,BK136&lt;=3,BK137=0),-CHOOSE(BK136,Rollover!$R$16,Rollover!$AE$16,Rollover!$AR$16),0)</f>
        <v>0</v>
      </c>
      <c r="BL144" s="95">
        <f>IF(AND(BL136&gt;=1,BL136&lt;=3,BL137=0),-CHOOSE(BL136,Rollover!$R$16,Rollover!$AE$16,Rollover!$AR$16),0)</f>
        <v>0</v>
      </c>
      <c r="BM144" s="95">
        <f>IF(AND(BM136&gt;=1,BM136&lt;=3,BM137=0),-CHOOSE(BM136,Rollover!$R$16,Rollover!$AE$16,Rollover!$AR$16),0)</f>
        <v>0</v>
      </c>
      <c r="BN144" s="95">
        <f>IF(AND(BN136&gt;=1,BN136&lt;=3,BN137=0),-CHOOSE(BN136,Rollover!$R$16,Rollover!$AE$16,Rollover!$AR$16),0)</f>
        <v>0</v>
      </c>
      <c r="BO144" s="95">
        <f>IF(AND(BO136&gt;=1,BO136&lt;=3,BO137=0),-CHOOSE(BO136,Rollover!$R$16,Rollover!$AE$16,Rollover!$AR$16),0)</f>
        <v>0</v>
      </c>
      <c r="BP144" s="95">
        <f>IF(AND(BP136&gt;=1,BP136&lt;=3,BP137=0),-CHOOSE(BP136,Rollover!$R$16,Rollover!$AE$16,Rollover!$AR$16),0)</f>
        <v>0</v>
      </c>
      <c r="BQ144" s="95">
        <f>IF(AND(BQ136&gt;=1,BQ136&lt;=3,BQ137=0),-CHOOSE(BQ136,Rollover!$R$16,Rollover!$AE$16,Rollover!$AR$16),0)</f>
        <v>0</v>
      </c>
      <c r="BR144" s="95">
        <f>IF(AND(BR136&gt;=1,BR136&lt;=3,BR137=0),-CHOOSE(BR136,Rollover!$R$16,Rollover!$AE$16,Rollover!$AR$16),0)</f>
        <v>0</v>
      </c>
      <c r="BS144" s="95">
        <f>IF(AND(BS136&gt;=1,BS136&lt;=3,BS137=0),-CHOOSE(BS136,Rollover!$R$16,Rollover!$AE$16,Rollover!$AR$16),0)</f>
        <v>0</v>
      </c>
      <c r="BT144" s="95">
        <f>IF(AND(BT136&gt;=1,BT136&lt;=3,BT137=0),-CHOOSE(BT136,Rollover!$R$16,Rollover!$AE$16,Rollover!$AR$16),0)</f>
        <v>0</v>
      </c>
      <c r="BU144" s="95">
        <f>IF(AND(BU136&gt;=1,BU136&lt;=3,BU137=0),-CHOOSE(BU136,Rollover!$R$16,Rollover!$AE$16,Rollover!$AR$16),0)</f>
        <v>0</v>
      </c>
      <c r="BV144" s="95">
        <f>IF(AND(BV136&gt;=1,BV136&lt;=3,BV137=0),-CHOOSE(BV136,Rollover!$R$16,Rollover!$AE$16,Rollover!$AR$16),0)</f>
        <v>0</v>
      </c>
      <c r="BW144" s="95">
        <f>IF(AND(BW136&gt;=1,BW136&lt;=3,BW137=0),-CHOOSE(BW136,Rollover!$R$16,Rollover!$AE$16,Rollover!$AR$16),0)</f>
        <v>0</v>
      </c>
      <c r="BX144" s="95">
        <f>IF(AND(BX136&gt;=1,BX136&lt;=3,BX137=0),-CHOOSE(BX136,Rollover!$R$16,Rollover!$AE$16,Rollover!$AR$16),0)</f>
        <v>0</v>
      </c>
      <c r="BY144" s="95">
        <f>IF(AND(BY136&gt;=1,BY136&lt;=3,BY137=0),-CHOOSE(BY136,Rollover!$R$16,Rollover!$AE$16,Rollover!$AR$16),0)</f>
        <v>-32351.47516679867</v>
      </c>
      <c r="BZ144" s="95">
        <f>IF(AND(BZ136&gt;=1,BZ136&lt;=3,BZ137=0),-CHOOSE(BZ136,Rollover!$R$16,Rollover!$AE$16,Rollover!$AR$16),0)</f>
        <v>0</v>
      </c>
      <c r="CA144" s="95">
        <f>IF(AND(CA136&gt;=1,CA136&lt;=3,CA137=0),-CHOOSE(CA136,Rollover!$R$16,Rollover!$AE$16,Rollover!$AR$16),0)</f>
        <v>0</v>
      </c>
      <c r="CB144" s="95">
        <f>IF(AND(CB136&gt;=1,CB136&lt;=3,CB137=0),-CHOOSE(CB136,Rollover!$R$16,Rollover!$AE$16,Rollover!$AR$16),0)</f>
        <v>0</v>
      </c>
      <c r="CC144" s="95">
        <f>IF(AND(CC136&gt;=1,CC136&lt;=3,CC137=0),-CHOOSE(CC136,Rollover!$R$16,Rollover!$AE$16,Rollover!$AR$16),0)</f>
        <v>0</v>
      </c>
      <c r="CD144" s="95">
        <f>IF(AND(CD136&gt;=1,CD136&lt;=3,CD137=0),-CHOOSE(CD136,Rollover!$R$16,Rollover!$AE$16,Rollover!$AR$16),0)</f>
        <v>0</v>
      </c>
      <c r="CE144" s="95">
        <f>IF(AND(CE136&gt;=1,CE136&lt;=3,CE137=0),-CHOOSE(CE136,Rollover!$R$16,Rollover!$AE$16,Rollover!$AR$16),0)</f>
        <v>0</v>
      </c>
      <c r="CF144" s="95">
        <f>IF(AND(CF136&gt;=1,CF136&lt;=3,CF137=0),-CHOOSE(CF136,Rollover!$R$16,Rollover!$AE$16,Rollover!$AR$16),0)</f>
        <v>0</v>
      </c>
      <c r="CG144" s="95">
        <f>IF(AND(CG136&gt;=1,CG136&lt;=3,CG137=0),-CHOOSE(CG136,Rollover!$R$16,Rollover!$AE$16,Rollover!$AR$16),0)</f>
        <v>0</v>
      </c>
      <c r="CH144" s="95">
        <f>IF(AND(CH136&gt;=1,CH136&lt;=3,CH137=0),-CHOOSE(CH136,Rollover!$R$16,Rollover!$AE$16,Rollover!$AR$16),0)</f>
        <v>0</v>
      </c>
      <c r="CI144" s="95">
        <f>IF(AND(CI136&gt;=1,CI136&lt;=3,CI137=0),-CHOOSE(CI136,Rollover!$R$16,Rollover!$AE$16,Rollover!$AR$16),0)</f>
        <v>0</v>
      </c>
      <c r="CJ144" s="95">
        <f>IF(AND(CJ136&gt;=1,CJ136&lt;=3,CJ137=0),-CHOOSE(CJ136,Rollover!$R$16,Rollover!$AE$16,Rollover!$AR$16),0)</f>
        <v>0</v>
      </c>
      <c r="CK144" s="95">
        <f>IF(AND(CK136&gt;=1,CK136&lt;=3,CK137=0),-CHOOSE(CK136,Rollover!$R$16,Rollover!$AE$16,Rollover!$AR$16),0)</f>
        <v>0</v>
      </c>
      <c r="CL144" s="95">
        <f>IF(AND(CL136&gt;=1,CL136&lt;=3,CL137=0),-CHOOSE(CL136,Rollover!$R$16,Rollover!$AE$16,Rollover!$AR$16),0)</f>
        <v>0</v>
      </c>
      <c r="CM144" s="95">
        <f>IF(AND(CM136&gt;=1,CM136&lt;=3,CM137=0),-CHOOSE(CM136,Rollover!$R$16,Rollover!$AE$16,Rollover!$AR$16),0)</f>
        <v>0</v>
      </c>
      <c r="CN144" s="95">
        <f>IF(AND(CN136&gt;=1,CN136&lt;=3,CN137=0),-CHOOSE(CN136,Rollover!$R$16,Rollover!$AE$16,Rollover!$AR$16),0)</f>
        <v>0</v>
      </c>
      <c r="CO144" s="95">
        <f>IF(AND(CO136&gt;=1,CO136&lt;=3,CO137=0),-CHOOSE(CO136,Rollover!$R$16,Rollover!$AE$16,Rollover!$AR$16),0)</f>
        <v>0</v>
      </c>
      <c r="CP144" s="95">
        <f>IF(AND(CP136&gt;=1,CP136&lt;=3,CP137=0),-CHOOSE(CP136,Rollover!$R$16,Rollover!$AE$16,Rollover!$AR$16),0)</f>
        <v>0</v>
      </c>
      <c r="CQ144" s="95">
        <f>IF(AND(CQ136&gt;=1,CQ136&lt;=3,CQ137=0),-CHOOSE(CQ136,Rollover!$R$16,Rollover!$AE$16,Rollover!$AR$16),0)</f>
        <v>0</v>
      </c>
      <c r="CR144" s="95">
        <f>IF(AND(CR136&gt;=1,CR136&lt;=3,CR137=0),-CHOOSE(CR136,Rollover!$R$16,Rollover!$AE$16,Rollover!$AR$16),0)</f>
        <v>0</v>
      </c>
      <c r="CS144" s="95">
        <f>IF(AND(CS136&gt;=1,CS136&lt;=3,CS137=0),-CHOOSE(CS136,Rollover!$R$16,Rollover!$AE$16,Rollover!$AR$16),0)</f>
        <v>0</v>
      </c>
      <c r="CT144" s="95">
        <f>IF(AND(CT136&gt;=1,CT136&lt;=3,CT137=0),-CHOOSE(CT136,Rollover!$R$16,Rollover!$AE$16,Rollover!$AR$16),0)</f>
        <v>0</v>
      </c>
      <c r="CU144" s="95">
        <f>IF(AND(CU136&gt;=1,CU136&lt;=3,CU137=0),-CHOOSE(CU136,Rollover!$R$16,Rollover!$AE$16,Rollover!$AR$16),0)</f>
        <v>0</v>
      </c>
      <c r="CV144" s="95">
        <f>IF(AND(CV136&gt;=1,CV136&lt;=3,CV137=0),-CHOOSE(CV136,Rollover!$R$16,Rollover!$AE$16,Rollover!$AR$16),0)</f>
        <v>0</v>
      </c>
      <c r="CW144" s="95">
        <f>IF(AND(CW136&gt;=1,CW136&lt;=3,CW137=0),-CHOOSE(CW136,Rollover!$R$16,Rollover!$AE$16,Rollover!$AR$16),0)</f>
        <v>0</v>
      </c>
      <c r="CX144" s="95">
        <f>IF(AND(CX136&gt;=1,CX136&lt;=3,CX137=0),-CHOOSE(CX136,Rollover!$R$16,Rollover!$AE$16,Rollover!$AR$16),0)</f>
        <v>0</v>
      </c>
      <c r="CY144" s="95">
        <f>IF(AND(CY136&gt;=1,CY136&lt;=3,CY137=0),-CHOOSE(CY136,Rollover!$R$16,Rollover!$AE$16,Rollover!$AR$16),0)</f>
        <v>0</v>
      </c>
      <c r="CZ144" s="95">
        <f>IF(AND(CZ136&gt;=1,CZ136&lt;=3,CZ137=0),-CHOOSE(CZ136,Rollover!$R$16,Rollover!$AE$16,Rollover!$AR$16),0)</f>
        <v>0</v>
      </c>
      <c r="DA144" s="95">
        <f>IF(AND(DA136&gt;=1,DA136&lt;=3,DA137=0),-CHOOSE(DA136,Rollover!$R$16,Rollover!$AE$16,Rollover!$AR$16),0)</f>
        <v>0</v>
      </c>
      <c r="DB144" s="95">
        <f>IF(AND(DB136&gt;=1,DB136&lt;=3,DB137=0),-CHOOSE(DB136,Rollover!$R$16,Rollover!$AE$16,Rollover!$AR$16),0)</f>
        <v>0</v>
      </c>
      <c r="DC144" s="95">
        <f>IF(AND(DC136&gt;=1,DC136&lt;=3,DC137=0),-CHOOSE(DC136,Rollover!$R$16,Rollover!$AE$16,Rollover!$AR$16),0)</f>
        <v>0</v>
      </c>
      <c r="DD144" s="95">
        <f>IF(AND(DD136&gt;=1,DD136&lt;=3,DD137=0),-CHOOSE(DD136,Rollover!$R$16,Rollover!$AE$16,Rollover!$AR$16),0)</f>
        <v>0</v>
      </c>
      <c r="DE144" s="95">
        <f>IF(AND(DE136&gt;=1,DE136&lt;=3,DE137=0),-CHOOSE(DE136,Rollover!$R$16,Rollover!$AE$16,Rollover!$AR$16),0)</f>
        <v>0</v>
      </c>
      <c r="DF144" s="95">
        <f>IF(AND(DF136&gt;=1,DF136&lt;=3,DF137=0),-CHOOSE(DF136,Rollover!$R$16,Rollover!$AE$16,Rollover!$AR$16),0)</f>
        <v>0</v>
      </c>
      <c r="DG144" s="95">
        <f>IF(AND(DG136&gt;=1,DG136&lt;=3,DG137=0),-CHOOSE(DG136,Rollover!$R$16,Rollover!$AE$16,Rollover!$AR$16),0)</f>
        <v>0</v>
      </c>
      <c r="DH144" s="95">
        <f>IF(AND(DH136&gt;=1,DH136&lt;=3,DH137=0),-CHOOSE(DH136,Rollover!$R$16,Rollover!$AE$16,Rollover!$AR$16),0)</f>
        <v>0</v>
      </c>
      <c r="DI144" s="95">
        <f>IF(AND(DI136&gt;=1,DI136&lt;=3,DI137=0),-CHOOSE(DI136,Rollover!$R$16,Rollover!$AE$16,Rollover!$AR$16),0)</f>
        <v>0</v>
      </c>
      <c r="DJ144" s="95">
        <f>IF(AND(DJ136&gt;=1,DJ136&lt;=3,DJ137=0),-CHOOSE(DJ136,Rollover!$R$16,Rollover!$AE$16,Rollover!$AR$16),0)</f>
        <v>0</v>
      </c>
      <c r="DK144" s="95">
        <f>IF(AND(DK136&gt;=1,DK136&lt;=3,DK137=0),-CHOOSE(DK136,Rollover!$R$16,Rollover!$AE$16,Rollover!$AR$16),0)</f>
        <v>0</v>
      </c>
      <c r="DL144" s="95">
        <f>IF(AND(DL136&gt;=1,DL136&lt;=3,DL137=0),-CHOOSE(DL136,Rollover!$R$16,Rollover!$AE$16,Rollover!$AR$16),0)</f>
        <v>0</v>
      </c>
      <c r="DM144" s="95">
        <f>IF(AND(DM136&gt;=1,DM136&lt;=3,DM137=0),-CHOOSE(DM136,Rollover!$R$16,Rollover!$AE$16,Rollover!$AR$16),0)</f>
        <v>0</v>
      </c>
      <c r="DN144" s="95">
        <f>IF(AND(DN136&gt;=1,DN136&lt;=3,DN137=0),-CHOOSE(DN136,Rollover!$R$16,Rollover!$AE$16,Rollover!$AR$16),0)</f>
        <v>0</v>
      </c>
      <c r="DO144" s="95">
        <f>IF(AND(DO136&gt;=1,DO136&lt;=3,DO137=0),-CHOOSE(DO136,Rollover!$R$16,Rollover!$AE$16,Rollover!$AR$16),0)</f>
        <v>0</v>
      </c>
      <c r="DP144" s="95">
        <f>IF(AND(DP136&gt;=1,DP136&lt;=3,DP137=0),-CHOOSE(DP136,Rollover!$R$16,Rollover!$AE$16,Rollover!$AR$16),0)</f>
        <v>0</v>
      </c>
      <c r="DQ144" s="95">
        <f>IF(AND(DQ136&gt;=1,DQ136&lt;=3,DQ137=0),-CHOOSE(DQ136,Rollover!$R$16,Rollover!$AE$16,Rollover!$AR$16),0)</f>
        <v>0</v>
      </c>
      <c r="DR144" s="95">
        <f>IF(AND(DR136&gt;=1,DR136&lt;=3,DR137=0),-CHOOSE(DR136,Rollover!$R$16,Rollover!$AE$16,Rollover!$AR$16),0)</f>
        <v>0</v>
      </c>
      <c r="DS144" s="95">
        <f>IF(AND(DS136&gt;=1,DS136&lt;=3,DS137=0),-CHOOSE(DS136,Rollover!$R$16,Rollover!$AE$16,Rollover!$AR$16),0)</f>
        <v>0</v>
      </c>
      <c r="DT144" s="95">
        <f>IF(AND(DT136&gt;=1,DT136&lt;=3,DT137=0),-CHOOSE(DT136,Rollover!$R$16,Rollover!$AE$16,Rollover!$AR$16),0)</f>
        <v>0</v>
      </c>
      <c r="DU144" s="95">
        <f>IF(AND(DU136&gt;=1,DU136&lt;=3,DU137=0),-CHOOSE(DU136,Rollover!$R$16,Rollover!$AE$16,Rollover!$AR$16),0)</f>
        <v>0</v>
      </c>
      <c r="DV144" s="95">
        <f>IF(AND(DV136&gt;=1,DV136&lt;=3,DV137=0),-CHOOSE(DV136,Rollover!$R$16,Rollover!$AE$16,Rollover!$AR$16),0)</f>
        <v>0</v>
      </c>
      <c r="DW144" s="95">
        <f>IF(AND(DW136&gt;=1,DW136&lt;=3,DW137=0),-CHOOSE(DW136,Rollover!$R$16,Rollover!$AE$16,Rollover!$AR$16),0)</f>
        <v>0</v>
      </c>
      <c r="DX144" s="95">
        <f>IF(AND(DX136&gt;=1,DX136&lt;=3,DX137=0),-CHOOSE(DX136,Rollover!$R$16,Rollover!$AE$16,Rollover!$AR$16),0)</f>
        <v>0</v>
      </c>
      <c r="DY144" s="95">
        <f>IF(AND(DY136&gt;=1,DY136&lt;=3,DY137=0),-CHOOSE(DY136,Rollover!$R$16,Rollover!$AE$16,Rollover!$AR$16),0)</f>
        <v>0</v>
      </c>
      <c r="DZ144" s="95">
        <f>IF(AND(DZ136&gt;=1,DZ136&lt;=3,DZ137=0),-CHOOSE(DZ136,Rollover!$R$16,Rollover!$AE$16,Rollover!$AR$16),0)</f>
        <v>0</v>
      </c>
      <c r="EA144" s="95">
        <f>IF(AND(EA136&gt;=1,EA136&lt;=3,EA137=0),-CHOOSE(EA136,Rollover!$R$16,Rollover!$AE$16,Rollover!$AR$16),0)</f>
        <v>0</v>
      </c>
      <c r="EB144" s="95">
        <f>IF(AND(EB136&gt;=1,EB136&lt;=3,EB137=0),-CHOOSE(EB136,Rollover!$R$16,Rollover!$AE$16,Rollover!$AR$16),0)</f>
        <v>0</v>
      </c>
      <c r="EC144" s="95">
        <f>IF(AND(EC136&gt;=1,EC136&lt;=3,EC137=0),-CHOOSE(EC136,Rollover!$R$16,Rollover!$AE$16,Rollover!$AR$16),0)</f>
        <v>0</v>
      </c>
      <c r="ED144" s="95">
        <f>IF(AND(ED136&gt;=1,ED136&lt;=3,ED137=0),-CHOOSE(ED136,Rollover!$R$16,Rollover!$AE$16,Rollover!$AR$16),0)</f>
        <v>0</v>
      </c>
      <c r="EE144" s="95">
        <f>IF(AND(EE136&gt;=1,EE136&lt;=3,EE137=0),-CHOOSE(EE136,Rollover!$R$16,Rollover!$AE$16,Rollover!$AR$16),0)</f>
        <v>0</v>
      </c>
      <c r="EF144" s="95">
        <f>IF(AND(EF136&gt;=1,EF136&lt;=3,EF137=0),-CHOOSE(EF136,Rollover!$R$16,Rollover!$AE$16,Rollover!$AR$16),0)</f>
        <v>0</v>
      </c>
      <c r="EG144" s="95">
        <f>IF(AND(EG136&gt;=1,EG136&lt;=3,EG137=0),-CHOOSE(EG136,Rollover!$R$16,Rollover!$AE$16,Rollover!$AR$16),0)</f>
        <v>0</v>
      </c>
      <c r="EH144" s="95">
        <f>IF(AND(EH136&gt;=1,EH136&lt;=3,EH137=0),-CHOOSE(EH136,Rollover!$R$16,Rollover!$AE$16,Rollover!$AR$16),0)</f>
        <v>0</v>
      </c>
      <c r="EI144" s="95">
        <f>IF(AND(EI136&gt;=1,EI136&lt;=3,EI137=0),-CHOOSE(EI136,Rollover!$R$16,Rollover!$AE$16,Rollover!$AR$16),0)</f>
        <v>-37504.22642622997</v>
      </c>
    </row>
    <row r="145">
      <c r="B145" t="s" s="23">
        <v>398</v>
      </c>
      <c r="C145" t="s" s="118">
        <v>27</v>
      </c>
      <c r="D145" t="s" s="118">
        <v>436</v>
      </c>
      <c r="H145" s="95">
        <f>IF(AND(H136&gt;=1,H136&lt;=3,H137=0),-CHOOSE(H136,Rollover!$S$16,Rollover!$AF$16,Rollover!$AS$16),0)</f>
        <v>0</v>
      </c>
      <c r="I145" s="95">
        <f>IF(AND(I136&gt;=1,I136&lt;=3,I137=0),-CHOOSE(I136,Rollover!$S$16,Rollover!$AF$16,Rollover!$AS$16),0)</f>
        <v>0</v>
      </c>
      <c r="J145" s="95">
        <f>IF(AND(J136&gt;=1,J136&lt;=3,J137=0),-CHOOSE(J136,Rollover!$S$16,Rollover!$AF$16,Rollover!$AS$16),0)</f>
        <v>0</v>
      </c>
      <c r="K145" s="95">
        <f>IF(AND(K136&gt;=1,K136&lt;=3,K137=0),-CHOOSE(K136,Rollover!$S$16,Rollover!$AF$16,Rollover!$AS$16),0)</f>
        <v>0</v>
      </c>
      <c r="L145" s="95">
        <f>IF(AND(L136&gt;=1,L136&lt;=3,L137=0),-CHOOSE(L136,Rollover!$S$16,Rollover!$AF$16,Rollover!$AS$16),0)</f>
        <v>0</v>
      </c>
      <c r="M145" s="95">
        <f>IF(AND(M136&gt;=1,M136&lt;=3,M137=0),-CHOOSE(M136,Rollover!$S$16,Rollover!$AF$16,Rollover!$AS$16),0)</f>
        <v>0</v>
      </c>
      <c r="N145" s="95">
        <f>IF(AND(N136&gt;=1,N136&lt;=3,N137=0),-CHOOSE(N136,Rollover!$S$16,Rollover!$AF$16,Rollover!$AS$16),0)</f>
        <v>0</v>
      </c>
      <c r="O145" s="95">
        <f>IF(AND(O136&gt;=1,O136&lt;=3,O137=0),-CHOOSE(O136,Rollover!$S$16,Rollover!$AF$16,Rollover!$AS$16),0)</f>
        <v>-33049.306188746836</v>
      </c>
      <c r="P145" s="95">
        <f>IF(AND(P136&gt;=1,P136&lt;=3,P137=0),-CHOOSE(P136,Rollover!$S$16,Rollover!$AF$16,Rollover!$AS$16),0)</f>
        <v>0</v>
      </c>
      <c r="Q145" s="95">
        <f>IF(AND(Q136&gt;=1,Q136&lt;=3,Q137=0),-CHOOSE(Q136,Rollover!$S$16,Rollover!$AF$16,Rollover!$AS$16),0)</f>
        <v>0</v>
      </c>
      <c r="R145" s="95">
        <f>IF(AND(R136&gt;=1,R136&lt;=3,R137=0),-CHOOSE(R136,Rollover!$S$16,Rollover!$AF$16,Rollover!$AS$16),0)</f>
        <v>0</v>
      </c>
      <c r="S145" s="95">
        <f>IF(AND(S136&gt;=1,S136&lt;=3,S137=0),-CHOOSE(S136,Rollover!$S$16,Rollover!$AF$16,Rollover!$AS$16),0)</f>
        <v>0</v>
      </c>
      <c r="T145" s="95">
        <f>IF(AND(T136&gt;=1,T136&lt;=3,T137=0),-CHOOSE(T136,Rollover!$S$16,Rollover!$AF$16,Rollover!$AS$16),0)</f>
        <v>0</v>
      </c>
      <c r="U145" s="95">
        <f>IF(AND(U136&gt;=1,U136&lt;=3,U137=0),-CHOOSE(U136,Rollover!$S$16,Rollover!$AF$16,Rollover!$AS$16),0)</f>
        <v>0</v>
      </c>
      <c r="V145" s="95">
        <f>IF(AND(V136&gt;=1,V136&lt;=3,V137=0),-CHOOSE(V136,Rollover!$S$16,Rollover!$AF$16,Rollover!$AS$16),0)</f>
        <v>0</v>
      </c>
      <c r="W145" s="95">
        <f>IF(AND(W136&gt;=1,W136&lt;=3,W137=0),-CHOOSE(W136,Rollover!$S$16,Rollover!$AF$16,Rollover!$AS$16),0)</f>
        <v>0</v>
      </c>
      <c r="X145" s="95">
        <f>IF(AND(X136&gt;=1,X136&lt;=3,X137=0),-CHOOSE(X136,Rollover!$S$16,Rollover!$AF$16,Rollover!$AS$16),0)</f>
        <v>0</v>
      </c>
      <c r="Y145" s="95">
        <f>IF(AND(Y136&gt;=1,Y136&lt;=3,Y137=0),-CHOOSE(Y136,Rollover!$S$16,Rollover!$AF$16,Rollover!$AS$16),0)</f>
        <v>0</v>
      </c>
      <c r="Z145" s="95">
        <f>IF(AND(Z136&gt;=1,Z136&lt;=3,Z137=0),-CHOOSE(Z136,Rollover!$S$16,Rollover!$AF$16,Rollover!$AS$16),0)</f>
        <v>0</v>
      </c>
      <c r="AA145" s="95">
        <f>IF(AND(AA136&gt;=1,AA136&lt;=3,AA137=0),-CHOOSE(AA136,Rollover!$S$16,Rollover!$AF$16,Rollover!$AS$16),0)</f>
        <v>0</v>
      </c>
      <c r="AB145" s="95">
        <f>IF(AND(AB136&gt;=1,AB136&lt;=3,AB137=0),-CHOOSE(AB136,Rollover!$S$16,Rollover!$AF$16,Rollover!$AS$16),0)</f>
        <v>0</v>
      </c>
      <c r="AC145" s="95">
        <f>IF(AND(AC136&gt;=1,AC136&lt;=3,AC137=0),-CHOOSE(AC136,Rollover!$S$16,Rollover!$AF$16,Rollover!$AS$16),0)</f>
        <v>0</v>
      </c>
      <c r="AD145" s="95">
        <f>IF(AND(AD136&gt;=1,AD136&lt;=3,AD137=0),-CHOOSE(AD136,Rollover!$S$16,Rollover!$AF$16,Rollover!$AS$16),0)</f>
        <v>0</v>
      </c>
      <c r="AE145" s="95">
        <f>IF(AND(AE136&gt;=1,AE136&lt;=3,AE137=0),-CHOOSE(AE136,Rollover!$S$16,Rollover!$AF$16,Rollover!$AS$16),0)</f>
        <v>0</v>
      </c>
      <c r="AF145" s="95">
        <f>IF(AND(AF136&gt;=1,AF136&lt;=3,AF137=0),-CHOOSE(AF136,Rollover!$S$16,Rollover!$AF$16,Rollover!$AS$16),0)</f>
        <v>0</v>
      </c>
      <c r="AG145" s="95">
        <f>IF(AND(AG136&gt;=1,AG136&lt;=3,AG137=0),-CHOOSE(AG136,Rollover!$S$16,Rollover!$AF$16,Rollover!$AS$16),0)</f>
        <v>0</v>
      </c>
      <c r="AH145" s="95">
        <f>IF(AND(AH136&gt;=1,AH136&lt;=3,AH137=0),-CHOOSE(AH136,Rollover!$S$16,Rollover!$AF$16,Rollover!$AS$16),0)</f>
        <v>0</v>
      </c>
      <c r="AI145" s="95">
        <f>IF(AND(AI136&gt;=1,AI136&lt;=3,AI137=0),-CHOOSE(AI136,Rollover!$S$16,Rollover!$AF$16,Rollover!$AS$16),0)</f>
        <v>0</v>
      </c>
      <c r="AJ145" s="95">
        <f>IF(AND(AJ136&gt;=1,AJ136&lt;=3,AJ137=0),-CHOOSE(AJ136,Rollover!$S$16,Rollover!$AF$16,Rollover!$AS$16),0)</f>
        <v>0</v>
      </c>
      <c r="AK145" s="95">
        <f>IF(AND(AK136&gt;=1,AK136&lt;=3,AK137=0),-CHOOSE(AK136,Rollover!$S$16,Rollover!$AF$16,Rollover!$AS$16),0)</f>
        <v>0</v>
      </c>
      <c r="AL145" s="95">
        <f>IF(AND(AL136&gt;=1,AL136&lt;=3,AL137=0),-CHOOSE(AL136,Rollover!$S$16,Rollover!$AF$16,Rollover!$AS$16),0)</f>
        <v>0</v>
      </c>
      <c r="AM145" s="95">
        <f>IF(AND(AM136&gt;=1,AM136&lt;=3,AM137=0),-CHOOSE(AM136,Rollover!$S$16,Rollover!$AF$16,Rollover!$AS$16),0)</f>
        <v>0</v>
      </c>
      <c r="AN145" s="95">
        <f>IF(AND(AN136&gt;=1,AN136&lt;=3,AN137=0),-CHOOSE(AN136,Rollover!$S$16,Rollover!$AF$16,Rollover!$AS$16),0)</f>
        <v>0</v>
      </c>
      <c r="AO145" s="95">
        <f>IF(AND(AO136&gt;=1,AO136&lt;=3,AO137=0),-CHOOSE(AO136,Rollover!$S$16,Rollover!$AF$16,Rollover!$AS$16),0)</f>
        <v>0</v>
      </c>
      <c r="AP145" s="95">
        <f>IF(AND(AP136&gt;=1,AP136&lt;=3,AP137=0),-CHOOSE(AP136,Rollover!$S$16,Rollover!$AF$16,Rollover!$AS$16),0)</f>
        <v>0</v>
      </c>
      <c r="AQ145" s="95">
        <f>IF(AND(AQ136&gt;=1,AQ136&lt;=3,AQ137=0),-CHOOSE(AQ136,Rollover!$S$16,Rollover!$AF$16,Rollover!$AS$16),0)</f>
        <v>0</v>
      </c>
      <c r="AR145" s="95">
        <f>IF(AND(AR136&gt;=1,AR136&lt;=3,AR137=0),-CHOOSE(AR136,Rollover!$S$16,Rollover!$AF$16,Rollover!$AS$16),0)</f>
        <v>0</v>
      </c>
      <c r="AS145" s="95">
        <f>IF(AND(AS136&gt;=1,AS136&lt;=3,AS137=0),-CHOOSE(AS136,Rollover!$S$16,Rollover!$AF$16,Rollover!$AS$16),0)</f>
        <v>0</v>
      </c>
      <c r="AT145" s="95">
        <f>IF(AND(AT136&gt;=1,AT136&lt;=3,AT137=0),-CHOOSE(AT136,Rollover!$S$16,Rollover!$AF$16,Rollover!$AS$16),0)</f>
        <v>0</v>
      </c>
      <c r="AU145" s="95">
        <f>IF(AND(AU136&gt;=1,AU136&lt;=3,AU137=0),-CHOOSE(AU136,Rollover!$S$16,Rollover!$AF$16,Rollover!$AS$16),0)</f>
        <v>0</v>
      </c>
      <c r="AV145" s="95">
        <f>IF(AND(AV136&gt;=1,AV136&lt;=3,AV137=0),-CHOOSE(AV136,Rollover!$S$16,Rollover!$AF$16,Rollover!$AS$16),0)</f>
        <v>0</v>
      </c>
      <c r="AW145" s="95">
        <f>IF(AND(AW136&gt;=1,AW136&lt;=3,AW137=0),-CHOOSE(AW136,Rollover!$S$16,Rollover!$AF$16,Rollover!$AS$16),0)</f>
        <v>0</v>
      </c>
      <c r="AX145" s="95">
        <f>IF(AND(AX136&gt;=1,AX136&lt;=3,AX137=0),-CHOOSE(AX136,Rollover!$S$16,Rollover!$AF$16,Rollover!$AS$16),0)</f>
        <v>0</v>
      </c>
      <c r="AY145" s="95">
        <f>IF(AND(AY136&gt;=1,AY136&lt;=3,AY137=0),-CHOOSE(AY136,Rollover!$S$16,Rollover!$AF$16,Rollover!$AS$16),0)</f>
        <v>0</v>
      </c>
      <c r="AZ145" s="95">
        <f>IF(AND(AZ136&gt;=1,AZ136&lt;=3,AZ137=0),-CHOOSE(AZ136,Rollover!$S$16,Rollover!$AF$16,Rollover!$AS$16),0)</f>
        <v>0</v>
      </c>
      <c r="BA145" s="95">
        <f>IF(AND(BA136&gt;=1,BA136&lt;=3,BA137=0),-CHOOSE(BA136,Rollover!$S$16,Rollover!$AF$16,Rollover!$AS$16),0)</f>
        <v>0</v>
      </c>
      <c r="BB145" s="95">
        <f>IF(AND(BB136&gt;=1,BB136&lt;=3,BB137=0),-CHOOSE(BB136,Rollover!$S$16,Rollover!$AF$16,Rollover!$AS$16),0)</f>
        <v>0</v>
      </c>
      <c r="BC145" s="95">
        <f>IF(AND(BC136&gt;=1,BC136&lt;=3,BC137=0),-CHOOSE(BC136,Rollover!$S$16,Rollover!$AF$16,Rollover!$AS$16),0)</f>
        <v>0</v>
      </c>
      <c r="BD145" s="95">
        <f>IF(AND(BD136&gt;=1,BD136&lt;=3,BD137=0),-CHOOSE(BD136,Rollover!$S$16,Rollover!$AF$16,Rollover!$AS$16),0)</f>
        <v>0</v>
      </c>
      <c r="BE145" s="95">
        <f>IF(AND(BE136&gt;=1,BE136&lt;=3,BE137=0),-CHOOSE(BE136,Rollover!$S$16,Rollover!$AF$16,Rollover!$AS$16),0)</f>
        <v>0</v>
      </c>
      <c r="BF145" s="95">
        <f>IF(AND(BF136&gt;=1,BF136&lt;=3,BF137=0),-CHOOSE(BF136,Rollover!$S$16,Rollover!$AF$16,Rollover!$AS$16),0)</f>
        <v>0</v>
      </c>
      <c r="BG145" s="95">
        <f>IF(AND(BG136&gt;=1,BG136&lt;=3,BG137=0),-CHOOSE(BG136,Rollover!$S$16,Rollover!$AF$16,Rollover!$AS$16),0)</f>
        <v>0</v>
      </c>
      <c r="BH145" s="95">
        <f>IF(AND(BH136&gt;=1,BH136&lt;=3,BH137=0),-CHOOSE(BH136,Rollover!$S$16,Rollover!$AF$16,Rollover!$AS$16),0)</f>
        <v>0</v>
      </c>
      <c r="BI145" s="95">
        <f>IF(AND(BI136&gt;=1,BI136&lt;=3,BI137=0),-CHOOSE(BI136,Rollover!$S$16,Rollover!$AF$16,Rollover!$AS$16),0)</f>
        <v>0</v>
      </c>
      <c r="BJ145" s="95">
        <f>IF(AND(BJ136&gt;=1,BJ136&lt;=3,BJ137=0),-CHOOSE(BJ136,Rollover!$S$16,Rollover!$AF$16,Rollover!$AS$16),0)</f>
        <v>0</v>
      </c>
      <c r="BK145" s="95">
        <f>IF(AND(BK136&gt;=1,BK136&lt;=3,BK137=0),-CHOOSE(BK136,Rollover!$S$16,Rollover!$AF$16,Rollover!$AS$16),0)</f>
        <v>0</v>
      </c>
      <c r="BL145" s="95">
        <f>IF(AND(BL136&gt;=1,BL136&lt;=3,BL137=0),-CHOOSE(BL136,Rollover!$S$16,Rollover!$AF$16,Rollover!$AS$16),0)</f>
        <v>0</v>
      </c>
      <c r="BM145" s="95">
        <f>IF(AND(BM136&gt;=1,BM136&lt;=3,BM137=0),-CHOOSE(BM136,Rollover!$S$16,Rollover!$AF$16,Rollover!$AS$16),0)</f>
        <v>0</v>
      </c>
      <c r="BN145" s="95">
        <f>IF(AND(BN136&gt;=1,BN136&lt;=3,BN137=0),-CHOOSE(BN136,Rollover!$S$16,Rollover!$AF$16,Rollover!$AS$16),0)</f>
        <v>0</v>
      </c>
      <c r="BO145" s="95">
        <f>IF(AND(BO136&gt;=1,BO136&lt;=3,BO137=0),-CHOOSE(BO136,Rollover!$S$16,Rollover!$AF$16,Rollover!$AS$16),0)</f>
        <v>0</v>
      </c>
      <c r="BP145" s="95">
        <f>IF(AND(BP136&gt;=1,BP136&lt;=3,BP137=0),-CHOOSE(BP136,Rollover!$S$16,Rollover!$AF$16,Rollover!$AS$16),0)</f>
        <v>0</v>
      </c>
      <c r="BQ145" s="95">
        <f>IF(AND(BQ136&gt;=1,BQ136&lt;=3,BQ137=0),-CHOOSE(BQ136,Rollover!$S$16,Rollover!$AF$16,Rollover!$AS$16),0)</f>
        <v>0</v>
      </c>
      <c r="BR145" s="95">
        <f>IF(AND(BR136&gt;=1,BR136&lt;=3,BR137=0),-CHOOSE(BR136,Rollover!$S$16,Rollover!$AF$16,Rollover!$AS$16),0)</f>
        <v>0</v>
      </c>
      <c r="BS145" s="95">
        <f>IF(AND(BS136&gt;=1,BS136&lt;=3,BS137=0),-CHOOSE(BS136,Rollover!$S$16,Rollover!$AF$16,Rollover!$AS$16),0)</f>
        <v>0</v>
      </c>
      <c r="BT145" s="95">
        <f>IF(AND(BT136&gt;=1,BT136&lt;=3,BT137=0),-CHOOSE(BT136,Rollover!$S$16,Rollover!$AF$16,Rollover!$AS$16),0)</f>
        <v>0</v>
      </c>
      <c r="BU145" s="95">
        <f>IF(AND(BU136&gt;=1,BU136&lt;=3,BU137=0),-CHOOSE(BU136,Rollover!$S$16,Rollover!$AF$16,Rollover!$AS$16),0)</f>
        <v>0</v>
      </c>
      <c r="BV145" s="95">
        <f>IF(AND(BV136&gt;=1,BV136&lt;=3,BV137=0),-CHOOSE(BV136,Rollover!$S$16,Rollover!$AF$16,Rollover!$AS$16),0)</f>
        <v>0</v>
      </c>
      <c r="BW145" s="95">
        <f>IF(AND(BW136&gt;=1,BW136&lt;=3,BW137=0),-CHOOSE(BW136,Rollover!$S$16,Rollover!$AF$16,Rollover!$AS$16),0)</f>
        <v>0</v>
      </c>
      <c r="BX145" s="95">
        <f>IF(AND(BX136&gt;=1,BX136&lt;=3,BX137=0),-CHOOSE(BX136,Rollover!$S$16,Rollover!$AF$16,Rollover!$AS$16),0)</f>
        <v>0</v>
      </c>
      <c r="BY145" s="95">
        <f>IF(AND(BY136&gt;=1,BY136&lt;=3,BY137=0),-CHOOSE(BY136,Rollover!$S$16,Rollover!$AF$16,Rollover!$AS$16),0)</f>
        <v>-39373.252956270175</v>
      </c>
      <c r="BZ145" s="95">
        <f>IF(AND(BZ136&gt;=1,BZ136&lt;=3,BZ137=0),-CHOOSE(BZ136,Rollover!$S$16,Rollover!$AF$16,Rollover!$AS$16),0)</f>
        <v>0</v>
      </c>
      <c r="CA145" s="95">
        <f>IF(AND(CA136&gt;=1,CA136&lt;=3,CA137=0),-CHOOSE(CA136,Rollover!$S$16,Rollover!$AF$16,Rollover!$AS$16),0)</f>
        <v>0</v>
      </c>
      <c r="CB145" s="95">
        <f>IF(AND(CB136&gt;=1,CB136&lt;=3,CB137=0),-CHOOSE(CB136,Rollover!$S$16,Rollover!$AF$16,Rollover!$AS$16),0)</f>
        <v>0</v>
      </c>
      <c r="CC145" s="95">
        <f>IF(AND(CC136&gt;=1,CC136&lt;=3,CC137=0),-CHOOSE(CC136,Rollover!$S$16,Rollover!$AF$16,Rollover!$AS$16),0)</f>
        <v>0</v>
      </c>
      <c r="CD145" s="95">
        <f>IF(AND(CD136&gt;=1,CD136&lt;=3,CD137=0),-CHOOSE(CD136,Rollover!$S$16,Rollover!$AF$16,Rollover!$AS$16),0)</f>
        <v>0</v>
      </c>
      <c r="CE145" s="95">
        <f>IF(AND(CE136&gt;=1,CE136&lt;=3,CE137=0),-CHOOSE(CE136,Rollover!$S$16,Rollover!$AF$16,Rollover!$AS$16),0)</f>
        <v>0</v>
      </c>
      <c r="CF145" s="95">
        <f>IF(AND(CF136&gt;=1,CF136&lt;=3,CF137=0),-CHOOSE(CF136,Rollover!$S$16,Rollover!$AF$16,Rollover!$AS$16),0)</f>
        <v>0</v>
      </c>
      <c r="CG145" s="95">
        <f>IF(AND(CG136&gt;=1,CG136&lt;=3,CG137=0),-CHOOSE(CG136,Rollover!$S$16,Rollover!$AF$16,Rollover!$AS$16),0)</f>
        <v>0</v>
      </c>
      <c r="CH145" s="95">
        <f>IF(AND(CH136&gt;=1,CH136&lt;=3,CH137=0),-CHOOSE(CH136,Rollover!$S$16,Rollover!$AF$16,Rollover!$AS$16),0)</f>
        <v>0</v>
      </c>
      <c r="CI145" s="95">
        <f>IF(AND(CI136&gt;=1,CI136&lt;=3,CI137=0),-CHOOSE(CI136,Rollover!$S$16,Rollover!$AF$16,Rollover!$AS$16),0)</f>
        <v>0</v>
      </c>
      <c r="CJ145" s="95">
        <f>IF(AND(CJ136&gt;=1,CJ136&lt;=3,CJ137=0),-CHOOSE(CJ136,Rollover!$S$16,Rollover!$AF$16,Rollover!$AS$16),0)</f>
        <v>0</v>
      </c>
      <c r="CK145" s="95">
        <f>IF(AND(CK136&gt;=1,CK136&lt;=3,CK137=0),-CHOOSE(CK136,Rollover!$S$16,Rollover!$AF$16,Rollover!$AS$16),0)</f>
        <v>0</v>
      </c>
      <c r="CL145" s="95">
        <f>IF(AND(CL136&gt;=1,CL136&lt;=3,CL137=0),-CHOOSE(CL136,Rollover!$S$16,Rollover!$AF$16,Rollover!$AS$16),0)</f>
        <v>0</v>
      </c>
      <c r="CM145" s="95">
        <f>IF(AND(CM136&gt;=1,CM136&lt;=3,CM137=0),-CHOOSE(CM136,Rollover!$S$16,Rollover!$AF$16,Rollover!$AS$16),0)</f>
        <v>0</v>
      </c>
      <c r="CN145" s="95">
        <f>IF(AND(CN136&gt;=1,CN136&lt;=3,CN137=0),-CHOOSE(CN136,Rollover!$S$16,Rollover!$AF$16,Rollover!$AS$16),0)</f>
        <v>0</v>
      </c>
      <c r="CO145" s="95">
        <f>IF(AND(CO136&gt;=1,CO136&lt;=3,CO137=0),-CHOOSE(CO136,Rollover!$S$16,Rollover!$AF$16,Rollover!$AS$16),0)</f>
        <v>0</v>
      </c>
      <c r="CP145" s="95">
        <f>IF(AND(CP136&gt;=1,CP136&lt;=3,CP137=0),-CHOOSE(CP136,Rollover!$S$16,Rollover!$AF$16,Rollover!$AS$16),0)</f>
        <v>0</v>
      </c>
      <c r="CQ145" s="95">
        <f>IF(AND(CQ136&gt;=1,CQ136&lt;=3,CQ137=0),-CHOOSE(CQ136,Rollover!$S$16,Rollover!$AF$16,Rollover!$AS$16),0)</f>
        <v>0</v>
      </c>
      <c r="CR145" s="95">
        <f>IF(AND(CR136&gt;=1,CR136&lt;=3,CR137=0),-CHOOSE(CR136,Rollover!$S$16,Rollover!$AF$16,Rollover!$AS$16),0)</f>
        <v>0</v>
      </c>
      <c r="CS145" s="95">
        <f>IF(AND(CS136&gt;=1,CS136&lt;=3,CS137=0),-CHOOSE(CS136,Rollover!$S$16,Rollover!$AF$16,Rollover!$AS$16),0)</f>
        <v>0</v>
      </c>
      <c r="CT145" s="95">
        <f>IF(AND(CT136&gt;=1,CT136&lt;=3,CT137=0),-CHOOSE(CT136,Rollover!$S$16,Rollover!$AF$16,Rollover!$AS$16),0)</f>
        <v>0</v>
      </c>
      <c r="CU145" s="95">
        <f>IF(AND(CU136&gt;=1,CU136&lt;=3,CU137=0),-CHOOSE(CU136,Rollover!$S$16,Rollover!$AF$16,Rollover!$AS$16),0)</f>
        <v>0</v>
      </c>
      <c r="CV145" s="95">
        <f>IF(AND(CV136&gt;=1,CV136&lt;=3,CV137=0),-CHOOSE(CV136,Rollover!$S$16,Rollover!$AF$16,Rollover!$AS$16),0)</f>
        <v>0</v>
      </c>
      <c r="CW145" s="95">
        <f>IF(AND(CW136&gt;=1,CW136&lt;=3,CW137=0),-CHOOSE(CW136,Rollover!$S$16,Rollover!$AF$16,Rollover!$AS$16),0)</f>
        <v>0</v>
      </c>
      <c r="CX145" s="95">
        <f>IF(AND(CX136&gt;=1,CX136&lt;=3,CX137=0),-CHOOSE(CX136,Rollover!$S$16,Rollover!$AF$16,Rollover!$AS$16),0)</f>
        <v>0</v>
      </c>
      <c r="CY145" s="95">
        <f>IF(AND(CY136&gt;=1,CY136&lt;=3,CY137=0),-CHOOSE(CY136,Rollover!$S$16,Rollover!$AF$16,Rollover!$AS$16),0)</f>
        <v>0</v>
      </c>
      <c r="CZ145" s="95">
        <f>IF(AND(CZ136&gt;=1,CZ136&lt;=3,CZ137=0),-CHOOSE(CZ136,Rollover!$S$16,Rollover!$AF$16,Rollover!$AS$16),0)</f>
        <v>0</v>
      </c>
      <c r="DA145" s="95">
        <f>IF(AND(DA136&gt;=1,DA136&lt;=3,DA137=0),-CHOOSE(DA136,Rollover!$S$16,Rollover!$AF$16,Rollover!$AS$16),0)</f>
        <v>0</v>
      </c>
      <c r="DB145" s="95">
        <f>IF(AND(DB136&gt;=1,DB136&lt;=3,DB137=0),-CHOOSE(DB136,Rollover!$S$16,Rollover!$AF$16,Rollover!$AS$16),0)</f>
        <v>0</v>
      </c>
      <c r="DC145" s="95">
        <f>IF(AND(DC136&gt;=1,DC136&lt;=3,DC137=0),-CHOOSE(DC136,Rollover!$S$16,Rollover!$AF$16,Rollover!$AS$16),0)</f>
        <v>0</v>
      </c>
      <c r="DD145" s="95">
        <f>IF(AND(DD136&gt;=1,DD136&lt;=3,DD137=0),-CHOOSE(DD136,Rollover!$S$16,Rollover!$AF$16,Rollover!$AS$16),0)</f>
        <v>0</v>
      </c>
      <c r="DE145" s="95">
        <f>IF(AND(DE136&gt;=1,DE136&lt;=3,DE137=0),-CHOOSE(DE136,Rollover!$S$16,Rollover!$AF$16,Rollover!$AS$16),0)</f>
        <v>0</v>
      </c>
      <c r="DF145" s="95">
        <f>IF(AND(DF136&gt;=1,DF136&lt;=3,DF137=0),-CHOOSE(DF136,Rollover!$S$16,Rollover!$AF$16,Rollover!$AS$16),0)</f>
        <v>0</v>
      </c>
      <c r="DG145" s="95">
        <f>IF(AND(DG136&gt;=1,DG136&lt;=3,DG137=0),-CHOOSE(DG136,Rollover!$S$16,Rollover!$AF$16,Rollover!$AS$16),0)</f>
        <v>0</v>
      </c>
      <c r="DH145" s="95">
        <f>IF(AND(DH136&gt;=1,DH136&lt;=3,DH137=0),-CHOOSE(DH136,Rollover!$S$16,Rollover!$AF$16,Rollover!$AS$16),0)</f>
        <v>0</v>
      </c>
      <c r="DI145" s="95">
        <f>IF(AND(DI136&gt;=1,DI136&lt;=3,DI137=0),-CHOOSE(DI136,Rollover!$S$16,Rollover!$AF$16,Rollover!$AS$16),0)</f>
        <v>0</v>
      </c>
      <c r="DJ145" s="95">
        <f>IF(AND(DJ136&gt;=1,DJ136&lt;=3,DJ137=0),-CHOOSE(DJ136,Rollover!$S$16,Rollover!$AF$16,Rollover!$AS$16),0)</f>
        <v>0</v>
      </c>
      <c r="DK145" s="95">
        <f>IF(AND(DK136&gt;=1,DK136&lt;=3,DK137=0),-CHOOSE(DK136,Rollover!$S$16,Rollover!$AF$16,Rollover!$AS$16),0)</f>
        <v>0</v>
      </c>
      <c r="DL145" s="95">
        <f>IF(AND(DL136&gt;=1,DL136&lt;=3,DL137=0),-CHOOSE(DL136,Rollover!$S$16,Rollover!$AF$16,Rollover!$AS$16),0)</f>
        <v>0</v>
      </c>
      <c r="DM145" s="95">
        <f>IF(AND(DM136&gt;=1,DM136&lt;=3,DM137=0),-CHOOSE(DM136,Rollover!$S$16,Rollover!$AF$16,Rollover!$AS$16),0)</f>
        <v>0</v>
      </c>
      <c r="DN145" s="95">
        <f>IF(AND(DN136&gt;=1,DN136&lt;=3,DN137=0),-CHOOSE(DN136,Rollover!$S$16,Rollover!$AF$16,Rollover!$AS$16),0)</f>
        <v>0</v>
      </c>
      <c r="DO145" s="95">
        <f>IF(AND(DO136&gt;=1,DO136&lt;=3,DO137=0),-CHOOSE(DO136,Rollover!$S$16,Rollover!$AF$16,Rollover!$AS$16),0)</f>
        <v>0</v>
      </c>
      <c r="DP145" s="95">
        <f>IF(AND(DP136&gt;=1,DP136&lt;=3,DP137=0),-CHOOSE(DP136,Rollover!$S$16,Rollover!$AF$16,Rollover!$AS$16),0)</f>
        <v>0</v>
      </c>
      <c r="DQ145" s="95">
        <f>IF(AND(DQ136&gt;=1,DQ136&lt;=3,DQ137=0),-CHOOSE(DQ136,Rollover!$S$16,Rollover!$AF$16,Rollover!$AS$16),0)</f>
        <v>0</v>
      </c>
      <c r="DR145" s="95">
        <f>IF(AND(DR136&gt;=1,DR136&lt;=3,DR137=0),-CHOOSE(DR136,Rollover!$S$16,Rollover!$AF$16,Rollover!$AS$16),0)</f>
        <v>0</v>
      </c>
      <c r="DS145" s="95">
        <f>IF(AND(DS136&gt;=1,DS136&lt;=3,DS137=0),-CHOOSE(DS136,Rollover!$S$16,Rollover!$AF$16,Rollover!$AS$16),0)</f>
        <v>0</v>
      </c>
      <c r="DT145" s="95">
        <f>IF(AND(DT136&gt;=1,DT136&lt;=3,DT137=0),-CHOOSE(DT136,Rollover!$S$16,Rollover!$AF$16,Rollover!$AS$16),0)</f>
        <v>0</v>
      </c>
      <c r="DU145" s="95">
        <f>IF(AND(DU136&gt;=1,DU136&lt;=3,DU137=0),-CHOOSE(DU136,Rollover!$S$16,Rollover!$AF$16,Rollover!$AS$16),0)</f>
        <v>0</v>
      </c>
      <c r="DV145" s="95">
        <f>IF(AND(DV136&gt;=1,DV136&lt;=3,DV137=0),-CHOOSE(DV136,Rollover!$S$16,Rollover!$AF$16,Rollover!$AS$16),0)</f>
        <v>0</v>
      </c>
      <c r="DW145" s="95">
        <f>IF(AND(DW136&gt;=1,DW136&lt;=3,DW137=0),-CHOOSE(DW136,Rollover!$S$16,Rollover!$AF$16,Rollover!$AS$16),0)</f>
        <v>0</v>
      </c>
      <c r="DX145" s="95">
        <f>IF(AND(DX136&gt;=1,DX136&lt;=3,DX137=0),-CHOOSE(DX136,Rollover!$S$16,Rollover!$AF$16,Rollover!$AS$16),0)</f>
        <v>0</v>
      </c>
      <c r="DY145" s="95">
        <f>IF(AND(DY136&gt;=1,DY136&lt;=3,DY137=0),-CHOOSE(DY136,Rollover!$S$16,Rollover!$AF$16,Rollover!$AS$16),0)</f>
        <v>0</v>
      </c>
      <c r="DZ145" s="95">
        <f>IF(AND(DZ136&gt;=1,DZ136&lt;=3,DZ137=0),-CHOOSE(DZ136,Rollover!$S$16,Rollover!$AF$16,Rollover!$AS$16),0)</f>
        <v>0</v>
      </c>
      <c r="EA145" s="95">
        <f>IF(AND(EA136&gt;=1,EA136&lt;=3,EA137=0),-CHOOSE(EA136,Rollover!$S$16,Rollover!$AF$16,Rollover!$AS$16),0)</f>
        <v>0</v>
      </c>
      <c r="EB145" s="95">
        <f>IF(AND(EB136&gt;=1,EB136&lt;=3,EB137=0),-CHOOSE(EB136,Rollover!$S$16,Rollover!$AF$16,Rollover!$AS$16),0)</f>
        <v>0</v>
      </c>
      <c r="EC145" s="95">
        <f>IF(AND(EC136&gt;=1,EC136&lt;=3,EC137=0),-CHOOSE(EC136,Rollover!$S$16,Rollover!$AF$16,Rollover!$AS$16),0)</f>
        <v>0</v>
      </c>
      <c r="ED145" s="95">
        <f>IF(AND(ED136&gt;=1,ED136&lt;=3,ED137=0),-CHOOSE(ED136,Rollover!$S$16,Rollover!$AF$16,Rollover!$AS$16),0)</f>
        <v>0</v>
      </c>
      <c r="EE145" s="95">
        <f>IF(AND(EE136&gt;=1,EE136&lt;=3,EE137=0),-CHOOSE(EE136,Rollover!$S$16,Rollover!$AF$16,Rollover!$AS$16),0)</f>
        <v>0</v>
      </c>
      <c r="EF145" s="95">
        <f>IF(AND(EF136&gt;=1,EF136&lt;=3,EF137=0),-CHOOSE(EF136,Rollover!$S$16,Rollover!$AF$16,Rollover!$AS$16),0)</f>
        <v>0</v>
      </c>
      <c r="EG145" s="95">
        <f>IF(AND(EG136&gt;=1,EG136&lt;=3,EG137=0),-CHOOSE(EG136,Rollover!$S$16,Rollover!$AF$16,Rollover!$AS$16),0)</f>
        <v>0</v>
      </c>
      <c r="EH145" s="95">
        <f>IF(AND(EH136&gt;=1,EH136&lt;=3,EH137=0),-CHOOSE(EH136,Rollover!$S$16,Rollover!$AF$16,Rollover!$AS$16),0)</f>
        <v>0</v>
      </c>
      <c r="EI145" s="95">
        <f>IF(AND(EI136&gt;=1,EI136&lt;=3,EI137=0),-CHOOSE(EI136,Rollover!$S$16,Rollover!$AF$16,Rollover!$AS$16),0)</f>
        <v>-45644.39137305986</v>
      </c>
    </row>
    <row r="146">
      <c r="B146" t="s" s="23">
        <v>399</v>
      </c>
      <c r="C146" t="s" s="118">
        <v>27</v>
      </c>
      <c r="D146" t="s" s="118">
        <v>437</v>
      </c>
      <c r="H146" s="117">
        <f>'Rent Roll'!$G$16*'Rent Roll'!$E$16*IF(H136=0,1,IF(AND(H136&lt;=3,H137&gt;=0),1,0))</f>
        <v>11200</v>
      </c>
      <c r="I146" s="117">
        <f>'Rent Roll'!$G$16*'Rent Roll'!$E$16*IF(I136=0,1,IF(AND(I136&lt;=3,I137&gt;=0),1,0))</f>
        <v>11200</v>
      </c>
      <c r="J146" s="117">
        <f>'Rent Roll'!$G$16*'Rent Roll'!$E$16*IF(J136=0,1,IF(AND(J136&lt;=3,J137&gt;=0),1,0))</f>
        <v>11200</v>
      </c>
      <c r="K146" s="117">
        <f>'Rent Roll'!$G$16*'Rent Roll'!$E$16*IF(K136=0,1,IF(AND(K136&lt;=3,K137&gt;=0),1,0))</f>
        <v>11200</v>
      </c>
      <c r="L146" s="117">
        <f>'Rent Roll'!$G$16*'Rent Roll'!$E$16*IF(L136=0,1,IF(AND(L136&lt;=3,L137&gt;=0),1,0))</f>
        <v>11200</v>
      </c>
      <c r="M146" s="117">
        <f>'Rent Roll'!$G$16*'Rent Roll'!$E$16*IF(M136=0,1,IF(AND(M136&lt;=3,M137&gt;=0),1,0))</f>
        <v>0</v>
      </c>
      <c r="N146" s="117">
        <f>'Rent Roll'!$G$16*'Rent Roll'!$E$16*IF(N136=0,1,IF(AND(N136&lt;=3,N137&gt;=0),1,0))</f>
        <v>0</v>
      </c>
      <c r="O146" s="117">
        <f>'Rent Roll'!$G$16*'Rent Roll'!$E$16*IF(O136=0,1,IF(AND(O136&lt;=3,O137&gt;=0),1,0))</f>
        <v>11200</v>
      </c>
      <c r="P146" s="117">
        <f>'Rent Roll'!$G$16*'Rent Roll'!$E$16*IF(P136=0,1,IF(AND(P136&lt;=3,P137&gt;=0),1,0))</f>
        <v>11200</v>
      </c>
      <c r="Q146" s="117">
        <f>'Rent Roll'!$G$16*'Rent Roll'!$E$16*IF(Q136=0,1,IF(AND(Q136&lt;=3,Q137&gt;=0),1,0))</f>
        <v>11200</v>
      </c>
      <c r="R146" s="117">
        <f>'Rent Roll'!$G$16*'Rent Roll'!$E$16*IF(R136=0,1,IF(AND(R136&lt;=3,R137&gt;=0),1,0))</f>
        <v>11200</v>
      </c>
      <c r="S146" s="117">
        <f>'Rent Roll'!$G$16*'Rent Roll'!$E$16*IF(S136=0,1,IF(AND(S136&lt;=3,S137&gt;=0),1,0))</f>
        <v>11200</v>
      </c>
      <c r="T146" s="117">
        <f>'Rent Roll'!$G$16*'Rent Roll'!$E$16*IF(T136=0,1,IF(AND(T136&lt;=3,T137&gt;=0),1,0))</f>
        <v>11200</v>
      </c>
      <c r="U146" s="117">
        <f>'Rent Roll'!$G$16*'Rent Roll'!$E$16*IF(U136=0,1,IF(AND(U136&lt;=3,U137&gt;=0),1,0))</f>
        <v>11200</v>
      </c>
      <c r="V146" s="117">
        <f>'Rent Roll'!$G$16*'Rent Roll'!$E$16*IF(V136=0,1,IF(AND(V136&lt;=3,V137&gt;=0),1,0))</f>
        <v>11200</v>
      </c>
      <c r="W146" s="117">
        <f>'Rent Roll'!$G$16*'Rent Roll'!$E$16*IF(W136=0,1,IF(AND(W136&lt;=3,W137&gt;=0),1,0))</f>
        <v>11200</v>
      </c>
      <c r="X146" s="117">
        <f>'Rent Roll'!$G$16*'Rent Roll'!$E$16*IF(X136=0,1,IF(AND(X136&lt;=3,X137&gt;=0),1,0))</f>
        <v>11200</v>
      </c>
      <c r="Y146" s="117">
        <f>'Rent Roll'!$G$16*'Rent Roll'!$E$16*IF(Y136=0,1,IF(AND(Y136&lt;=3,Y137&gt;=0),1,0))</f>
        <v>11200</v>
      </c>
      <c r="Z146" s="117">
        <f>'Rent Roll'!$G$16*'Rent Roll'!$E$16*IF(Z136=0,1,IF(AND(Z136&lt;=3,Z137&gt;=0),1,0))</f>
        <v>11200</v>
      </c>
      <c r="AA146" s="117">
        <f>'Rent Roll'!$G$16*'Rent Roll'!$E$16*IF(AA136=0,1,IF(AND(AA136&lt;=3,AA137&gt;=0),1,0))</f>
        <v>11200</v>
      </c>
      <c r="AB146" s="117">
        <f>'Rent Roll'!$G$16*'Rent Roll'!$E$16*IF(AB136=0,1,IF(AND(AB136&lt;=3,AB137&gt;=0),1,0))</f>
        <v>11200</v>
      </c>
      <c r="AC146" s="117">
        <f>'Rent Roll'!$G$16*'Rent Roll'!$E$16*IF(AC136=0,1,IF(AND(AC136&lt;=3,AC137&gt;=0),1,0))</f>
        <v>11200</v>
      </c>
      <c r="AD146" s="117">
        <f>'Rent Roll'!$G$16*'Rent Roll'!$E$16*IF(AD136=0,1,IF(AND(AD136&lt;=3,AD137&gt;=0),1,0))</f>
        <v>11200</v>
      </c>
      <c r="AE146" s="117">
        <f>'Rent Roll'!$G$16*'Rent Roll'!$E$16*IF(AE136=0,1,IF(AND(AE136&lt;=3,AE137&gt;=0),1,0))</f>
        <v>11200</v>
      </c>
      <c r="AF146" s="117">
        <f>'Rent Roll'!$G$16*'Rent Roll'!$E$16*IF(AF136=0,1,IF(AND(AF136&lt;=3,AF137&gt;=0),1,0))</f>
        <v>11200</v>
      </c>
      <c r="AG146" s="117">
        <f>'Rent Roll'!$G$16*'Rent Roll'!$E$16*IF(AG136=0,1,IF(AND(AG136&lt;=3,AG137&gt;=0),1,0))</f>
        <v>11200</v>
      </c>
      <c r="AH146" s="117">
        <f>'Rent Roll'!$G$16*'Rent Roll'!$E$16*IF(AH136=0,1,IF(AND(AH136&lt;=3,AH137&gt;=0),1,0))</f>
        <v>11200</v>
      </c>
      <c r="AI146" s="117">
        <f>'Rent Roll'!$G$16*'Rent Roll'!$E$16*IF(AI136=0,1,IF(AND(AI136&lt;=3,AI137&gt;=0),1,0))</f>
        <v>11200</v>
      </c>
      <c r="AJ146" s="117">
        <f>'Rent Roll'!$G$16*'Rent Roll'!$E$16*IF(AJ136=0,1,IF(AND(AJ136&lt;=3,AJ137&gt;=0),1,0))</f>
        <v>11200</v>
      </c>
      <c r="AK146" s="117">
        <f>'Rent Roll'!$G$16*'Rent Roll'!$E$16*IF(AK136=0,1,IF(AND(AK136&lt;=3,AK137&gt;=0),1,0))</f>
        <v>11200</v>
      </c>
      <c r="AL146" s="117">
        <f>'Rent Roll'!$G$16*'Rent Roll'!$E$16*IF(AL136=0,1,IF(AND(AL136&lt;=3,AL137&gt;=0),1,0))</f>
        <v>11200</v>
      </c>
      <c r="AM146" s="117">
        <f>'Rent Roll'!$G$16*'Rent Roll'!$E$16*IF(AM136=0,1,IF(AND(AM136&lt;=3,AM137&gt;=0),1,0))</f>
        <v>11200</v>
      </c>
      <c r="AN146" s="117">
        <f>'Rent Roll'!$G$16*'Rent Roll'!$E$16*IF(AN136=0,1,IF(AND(AN136&lt;=3,AN137&gt;=0),1,0))</f>
        <v>11200</v>
      </c>
      <c r="AO146" s="117">
        <f>'Rent Roll'!$G$16*'Rent Roll'!$E$16*IF(AO136=0,1,IF(AND(AO136&lt;=3,AO137&gt;=0),1,0))</f>
        <v>11200</v>
      </c>
      <c r="AP146" s="117">
        <f>'Rent Roll'!$G$16*'Rent Roll'!$E$16*IF(AP136=0,1,IF(AND(AP136&lt;=3,AP137&gt;=0),1,0))</f>
        <v>11200</v>
      </c>
      <c r="AQ146" s="117">
        <f>'Rent Roll'!$G$16*'Rent Roll'!$E$16*IF(AQ136=0,1,IF(AND(AQ136&lt;=3,AQ137&gt;=0),1,0))</f>
        <v>11200</v>
      </c>
      <c r="AR146" s="117">
        <f>'Rent Roll'!$G$16*'Rent Roll'!$E$16*IF(AR136=0,1,IF(AND(AR136&lt;=3,AR137&gt;=0),1,0))</f>
        <v>11200</v>
      </c>
      <c r="AS146" s="117">
        <f>'Rent Roll'!$G$16*'Rent Roll'!$E$16*IF(AS136=0,1,IF(AND(AS136&lt;=3,AS137&gt;=0),1,0))</f>
        <v>11200</v>
      </c>
      <c r="AT146" s="117">
        <f>'Rent Roll'!$G$16*'Rent Roll'!$E$16*IF(AT136=0,1,IF(AND(AT136&lt;=3,AT137&gt;=0),1,0))</f>
        <v>11200</v>
      </c>
      <c r="AU146" s="117">
        <f>'Rent Roll'!$G$16*'Rent Roll'!$E$16*IF(AU136=0,1,IF(AND(AU136&lt;=3,AU137&gt;=0),1,0))</f>
        <v>11200</v>
      </c>
      <c r="AV146" s="117">
        <f>'Rent Roll'!$G$16*'Rent Roll'!$E$16*IF(AV136=0,1,IF(AND(AV136&lt;=3,AV137&gt;=0),1,0))</f>
        <v>11200</v>
      </c>
      <c r="AW146" s="117">
        <f>'Rent Roll'!$G$16*'Rent Roll'!$E$16*IF(AW136=0,1,IF(AND(AW136&lt;=3,AW137&gt;=0),1,0))</f>
        <v>11200</v>
      </c>
      <c r="AX146" s="117">
        <f>'Rent Roll'!$G$16*'Rent Roll'!$E$16*IF(AX136=0,1,IF(AND(AX136&lt;=3,AX137&gt;=0),1,0))</f>
        <v>11200</v>
      </c>
      <c r="AY146" s="117">
        <f>'Rent Roll'!$G$16*'Rent Roll'!$E$16*IF(AY136=0,1,IF(AND(AY136&lt;=3,AY137&gt;=0),1,0))</f>
        <v>11200</v>
      </c>
      <c r="AZ146" s="117">
        <f>'Rent Roll'!$G$16*'Rent Roll'!$E$16*IF(AZ136=0,1,IF(AND(AZ136&lt;=3,AZ137&gt;=0),1,0))</f>
        <v>11200</v>
      </c>
      <c r="BA146" s="117">
        <f>'Rent Roll'!$G$16*'Rent Roll'!$E$16*IF(BA136=0,1,IF(AND(BA136&lt;=3,BA137&gt;=0),1,0))</f>
        <v>11200</v>
      </c>
      <c r="BB146" s="117">
        <f>'Rent Roll'!$G$16*'Rent Roll'!$E$16*IF(BB136=0,1,IF(AND(BB136&lt;=3,BB137&gt;=0),1,0))</f>
        <v>11200</v>
      </c>
      <c r="BC146" s="117">
        <f>'Rent Roll'!$G$16*'Rent Roll'!$E$16*IF(BC136=0,1,IF(AND(BC136&lt;=3,BC137&gt;=0),1,0))</f>
        <v>11200</v>
      </c>
      <c r="BD146" s="117">
        <f>'Rent Roll'!$G$16*'Rent Roll'!$E$16*IF(BD136=0,1,IF(AND(BD136&lt;=3,BD137&gt;=0),1,0))</f>
        <v>11200</v>
      </c>
      <c r="BE146" s="117">
        <f>'Rent Roll'!$G$16*'Rent Roll'!$E$16*IF(BE136=0,1,IF(AND(BE136&lt;=3,BE137&gt;=0),1,0))</f>
        <v>11200</v>
      </c>
      <c r="BF146" s="117">
        <f>'Rent Roll'!$G$16*'Rent Roll'!$E$16*IF(BF136=0,1,IF(AND(BF136&lt;=3,BF137&gt;=0),1,0))</f>
        <v>11200</v>
      </c>
      <c r="BG146" s="117">
        <f>'Rent Roll'!$G$16*'Rent Roll'!$E$16*IF(BG136=0,1,IF(AND(BG136&lt;=3,BG137&gt;=0),1,0))</f>
        <v>11200</v>
      </c>
      <c r="BH146" s="117">
        <f>'Rent Roll'!$G$16*'Rent Roll'!$E$16*IF(BH136=0,1,IF(AND(BH136&lt;=3,BH137&gt;=0),1,0))</f>
        <v>11200</v>
      </c>
      <c r="BI146" s="117">
        <f>'Rent Roll'!$G$16*'Rent Roll'!$E$16*IF(BI136=0,1,IF(AND(BI136&lt;=3,BI137&gt;=0),1,0))</f>
        <v>11200</v>
      </c>
      <c r="BJ146" s="117">
        <f>'Rent Roll'!$G$16*'Rent Roll'!$E$16*IF(BJ136=0,1,IF(AND(BJ136&lt;=3,BJ137&gt;=0),1,0))</f>
        <v>11200</v>
      </c>
      <c r="BK146" s="117">
        <f>'Rent Roll'!$G$16*'Rent Roll'!$E$16*IF(BK136=0,1,IF(AND(BK136&lt;=3,BK137&gt;=0),1,0))</f>
        <v>11200</v>
      </c>
      <c r="BL146" s="117">
        <f>'Rent Roll'!$G$16*'Rent Roll'!$E$16*IF(BL136=0,1,IF(AND(BL136&lt;=3,BL137&gt;=0),1,0))</f>
        <v>11200</v>
      </c>
      <c r="BM146" s="117">
        <f>'Rent Roll'!$G$16*'Rent Roll'!$E$16*IF(BM136=0,1,IF(AND(BM136&lt;=3,BM137&gt;=0),1,0))</f>
        <v>11200</v>
      </c>
      <c r="BN146" s="117">
        <f>'Rent Roll'!$G$16*'Rent Roll'!$E$16*IF(BN136=0,1,IF(AND(BN136&lt;=3,BN137&gt;=0),1,0))</f>
        <v>11200</v>
      </c>
      <c r="BO146" s="117">
        <f>'Rent Roll'!$G$16*'Rent Roll'!$E$16*IF(BO136=0,1,IF(AND(BO136&lt;=3,BO137&gt;=0),1,0))</f>
        <v>11200</v>
      </c>
      <c r="BP146" s="117">
        <f>'Rent Roll'!$G$16*'Rent Roll'!$E$16*IF(BP136=0,1,IF(AND(BP136&lt;=3,BP137&gt;=0),1,0))</f>
        <v>11200</v>
      </c>
      <c r="BQ146" s="117">
        <f>'Rent Roll'!$G$16*'Rent Roll'!$E$16*IF(BQ136=0,1,IF(AND(BQ136&lt;=3,BQ137&gt;=0),1,0))</f>
        <v>11200</v>
      </c>
      <c r="BR146" s="117">
        <f>'Rent Roll'!$G$16*'Rent Roll'!$E$16*IF(BR136=0,1,IF(AND(BR136&lt;=3,BR137&gt;=0),1,0))</f>
        <v>11200</v>
      </c>
      <c r="BS146" s="117">
        <f>'Rent Roll'!$G$16*'Rent Roll'!$E$16*IF(BS136=0,1,IF(AND(BS136&lt;=3,BS137&gt;=0),1,0))</f>
        <v>11200</v>
      </c>
      <c r="BT146" s="117">
        <f>'Rent Roll'!$G$16*'Rent Roll'!$E$16*IF(BT136=0,1,IF(AND(BT136&lt;=3,BT137&gt;=0),1,0))</f>
        <v>11200</v>
      </c>
      <c r="BU146" s="117">
        <f>'Rent Roll'!$G$16*'Rent Roll'!$E$16*IF(BU136=0,1,IF(AND(BU136&lt;=3,BU137&gt;=0),1,0))</f>
        <v>11200</v>
      </c>
      <c r="BV146" s="117">
        <f>'Rent Roll'!$G$16*'Rent Roll'!$E$16*IF(BV136=0,1,IF(AND(BV136&lt;=3,BV137&gt;=0),1,0))</f>
        <v>11200</v>
      </c>
      <c r="BW146" s="117">
        <f>'Rent Roll'!$G$16*'Rent Roll'!$E$16*IF(BW136=0,1,IF(AND(BW136&lt;=3,BW137&gt;=0),1,0))</f>
        <v>0</v>
      </c>
      <c r="BX146" s="117">
        <f>'Rent Roll'!$G$16*'Rent Roll'!$E$16*IF(BX136=0,1,IF(AND(BX136&lt;=3,BX137&gt;=0),1,0))</f>
        <v>0</v>
      </c>
      <c r="BY146" s="117">
        <f>'Rent Roll'!$G$16*'Rent Roll'!$E$16*IF(BY136=0,1,IF(AND(BY136&lt;=3,BY137&gt;=0),1,0))</f>
        <v>11200</v>
      </c>
      <c r="BZ146" s="117">
        <f>'Rent Roll'!$G$16*'Rent Roll'!$E$16*IF(BZ136=0,1,IF(AND(BZ136&lt;=3,BZ137&gt;=0),1,0))</f>
        <v>11200</v>
      </c>
      <c r="CA146" s="117">
        <f>'Rent Roll'!$G$16*'Rent Roll'!$E$16*IF(CA136=0,1,IF(AND(CA136&lt;=3,CA137&gt;=0),1,0))</f>
        <v>11200</v>
      </c>
      <c r="CB146" s="117">
        <f>'Rent Roll'!$G$16*'Rent Roll'!$E$16*IF(CB136=0,1,IF(AND(CB136&lt;=3,CB137&gt;=0),1,0))</f>
        <v>11200</v>
      </c>
      <c r="CC146" s="117">
        <f>'Rent Roll'!$G$16*'Rent Roll'!$E$16*IF(CC136=0,1,IF(AND(CC136&lt;=3,CC137&gt;=0),1,0))</f>
        <v>11200</v>
      </c>
      <c r="CD146" s="117">
        <f>'Rent Roll'!$G$16*'Rent Roll'!$E$16*IF(CD136=0,1,IF(AND(CD136&lt;=3,CD137&gt;=0),1,0))</f>
        <v>11200</v>
      </c>
      <c r="CE146" s="117">
        <f>'Rent Roll'!$G$16*'Rent Roll'!$E$16*IF(CE136=0,1,IF(AND(CE136&lt;=3,CE137&gt;=0),1,0))</f>
        <v>11200</v>
      </c>
      <c r="CF146" s="117">
        <f>'Rent Roll'!$G$16*'Rent Roll'!$E$16*IF(CF136=0,1,IF(AND(CF136&lt;=3,CF137&gt;=0),1,0))</f>
        <v>11200</v>
      </c>
      <c r="CG146" s="117">
        <f>'Rent Roll'!$G$16*'Rent Roll'!$E$16*IF(CG136=0,1,IF(AND(CG136&lt;=3,CG137&gt;=0),1,0))</f>
        <v>11200</v>
      </c>
      <c r="CH146" s="117">
        <f>'Rent Roll'!$G$16*'Rent Roll'!$E$16*IF(CH136=0,1,IF(AND(CH136&lt;=3,CH137&gt;=0),1,0))</f>
        <v>11200</v>
      </c>
      <c r="CI146" s="117">
        <f>'Rent Roll'!$G$16*'Rent Roll'!$E$16*IF(CI136=0,1,IF(AND(CI136&lt;=3,CI137&gt;=0),1,0))</f>
        <v>11200</v>
      </c>
      <c r="CJ146" s="117">
        <f>'Rent Roll'!$G$16*'Rent Roll'!$E$16*IF(CJ136=0,1,IF(AND(CJ136&lt;=3,CJ137&gt;=0),1,0))</f>
        <v>11200</v>
      </c>
      <c r="CK146" s="117">
        <f>'Rent Roll'!$G$16*'Rent Roll'!$E$16*IF(CK136=0,1,IF(AND(CK136&lt;=3,CK137&gt;=0),1,0))</f>
        <v>11200</v>
      </c>
      <c r="CL146" s="117">
        <f>'Rent Roll'!$G$16*'Rent Roll'!$E$16*IF(CL136=0,1,IF(AND(CL136&lt;=3,CL137&gt;=0),1,0))</f>
        <v>11200</v>
      </c>
      <c r="CM146" s="117">
        <f>'Rent Roll'!$G$16*'Rent Roll'!$E$16*IF(CM136=0,1,IF(AND(CM136&lt;=3,CM137&gt;=0),1,0))</f>
        <v>11200</v>
      </c>
      <c r="CN146" s="117">
        <f>'Rent Roll'!$G$16*'Rent Roll'!$E$16*IF(CN136=0,1,IF(AND(CN136&lt;=3,CN137&gt;=0),1,0))</f>
        <v>11200</v>
      </c>
      <c r="CO146" s="117">
        <f>'Rent Roll'!$G$16*'Rent Roll'!$E$16*IF(CO136=0,1,IF(AND(CO136&lt;=3,CO137&gt;=0),1,0))</f>
        <v>11200</v>
      </c>
      <c r="CP146" s="117">
        <f>'Rent Roll'!$G$16*'Rent Roll'!$E$16*IF(CP136=0,1,IF(AND(CP136&lt;=3,CP137&gt;=0),1,0))</f>
        <v>11200</v>
      </c>
      <c r="CQ146" s="117">
        <f>'Rent Roll'!$G$16*'Rent Roll'!$E$16*IF(CQ136=0,1,IF(AND(CQ136&lt;=3,CQ137&gt;=0),1,0))</f>
        <v>11200</v>
      </c>
      <c r="CR146" s="117">
        <f>'Rent Roll'!$G$16*'Rent Roll'!$E$16*IF(CR136=0,1,IF(AND(CR136&lt;=3,CR137&gt;=0),1,0))</f>
        <v>11200</v>
      </c>
      <c r="CS146" s="117">
        <f>'Rent Roll'!$G$16*'Rent Roll'!$E$16*IF(CS136=0,1,IF(AND(CS136&lt;=3,CS137&gt;=0),1,0))</f>
        <v>11200</v>
      </c>
      <c r="CT146" s="117">
        <f>'Rent Roll'!$G$16*'Rent Roll'!$E$16*IF(CT136=0,1,IF(AND(CT136&lt;=3,CT137&gt;=0),1,0))</f>
        <v>11200</v>
      </c>
      <c r="CU146" s="117">
        <f>'Rent Roll'!$G$16*'Rent Roll'!$E$16*IF(CU136=0,1,IF(AND(CU136&lt;=3,CU137&gt;=0),1,0))</f>
        <v>11200</v>
      </c>
      <c r="CV146" s="117">
        <f>'Rent Roll'!$G$16*'Rent Roll'!$E$16*IF(CV136=0,1,IF(AND(CV136&lt;=3,CV137&gt;=0),1,0))</f>
        <v>11200</v>
      </c>
      <c r="CW146" s="117">
        <f>'Rent Roll'!$G$16*'Rent Roll'!$E$16*IF(CW136=0,1,IF(AND(CW136&lt;=3,CW137&gt;=0),1,0))</f>
        <v>11200</v>
      </c>
      <c r="CX146" s="117">
        <f>'Rent Roll'!$G$16*'Rent Roll'!$E$16*IF(CX136=0,1,IF(AND(CX136&lt;=3,CX137&gt;=0),1,0))</f>
        <v>11200</v>
      </c>
      <c r="CY146" s="117">
        <f>'Rent Roll'!$G$16*'Rent Roll'!$E$16*IF(CY136=0,1,IF(AND(CY136&lt;=3,CY137&gt;=0),1,0))</f>
        <v>11200</v>
      </c>
      <c r="CZ146" s="117">
        <f>'Rent Roll'!$G$16*'Rent Roll'!$E$16*IF(CZ136=0,1,IF(AND(CZ136&lt;=3,CZ137&gt;=0),1,0))</f>
        <v>11200</v>
      </c>
      <c r="DA146" s="117">
        <f>'Rent Roll'!$G$16*'Rent Roll'!$E$16*IF(DA136=0,1,IF(AND(DA136&lt;=3,DA137&gt;=0),1,0))</f>
        <v>11200</v>
      </c>
      <c r="DB146" s="117">
        <f>'Rent Roll'!$G$16*'Rent Roll'!$E$16*IF(DB136=0,1,IF(AND(DB136&lt;=3,DB137&gt;=0),1,0))</f>
        <v>11200</v>
      </c>
      <c r="DC146" s="117">
        <f>'Rent Roll'!$G$16*'Rent Roll'!$E$16*IF(DC136=0,1,IF(AND(DC136&lt;=3,DC137&gt;=0),1,0))</f>
        <v>11200</v>
      </c>
      <c r="DD146" s="117">
        <f>'Rent Roll'!$G$16*'Rent Roll'!$E$16*IF(DD136=0,1,IF(AND(DD136&lt;=3,DD137&gt;=0),1,0))</f>
        <v>11200</v>
      </c>
      <c r="DE146" s="117">
        <f>'Rent Roll'!$G$16*'Rent Roll'!$E$16*IF(DE136=0,1,IF(AND(DE136&lt;=3,DE137&gt;=0),1,0))</f>
        <v>11200</v>
      </c>
      <c r="DF146" s="117">
        <f>'Rent Roll'!$G$16*'Rent Roll'!$E$16*IF(DF136=0,1,IF(AND(DF136&lt;=3,DF137&gt;=0),1,0))</f>
        <v>11200</v>
      </c>
      <c r="DG146" s="117">
        <f>'Rent Roll'!$G$16*'Rent Roll'!$E$16*IF(DG136=0,1,IF(AND(DG136&lt;=3,DG137&gt;=0),1,0))</f>
        <v>11200</v>
      </c>
      <c r="DH146" s="117">
        <f>'Rent Roll'!$G$16*'Rent Roll'!$E$16*IF(DH136=0,1,IF(AND(DH136&lt;=3,DH137&gt;=0),1,0))</f>
        <v>11200</v>
      </c>
      <c r="DI146" s="117">
        <f>'Rent Roll'!$G$16*'Rent Roll'!$E$16*IF(DI136=0,1,IF(AND(DI136&lt;=3,DI137&gt;=0),1,0))</f>
        <v>11200</v>
      </c>
      <c r="DJ146" s="117">
        <f>'Rent Roll'!$G$16*'Rent Roll'!$E$16*IF(DJ136=0,1,IF(AND(DJ136&lt;=3,DJ137&gt;=0),1,0))</f>
        <v>11200</v>
      </c>
      <c r="DK146" s="117">
        <f>'Rent Roll'!$G$16*'Rent Roll'!$E$16*IF(DK136=0,1,IF(AND(DK136&lt;=3,DK137&gt;=0),1,0))</f>
        <v>11200</v>
      </c>
      <c r="DL146" s="117">
        <f>'Rent Roll'!$G$16*'Rent Roll'!$E$16*IF(DL136=0,1,IF(AND(DL136&lt;=3,DL137&gt;=0),1,0))</f>
        <v>11200</v>
      </c>
      <c r="DM146" s="117">
        <f>'Rent Roll'!$G$16*'Rent Roll'!$E$16*IF(DM136=0,1,IF(AND(DM136&lt;=3,DM137&gt;=0),1,0))</f>
        <v>11200</v>
      </c>
      <c r="DN146" s="117">
        <f>'Rent Roll'!$G$16*'Rent Roll'!$E$16*IF(DN136=0,1,IF(AND(DN136&lt;=3,DN137&gt;=0),1,0))</f>
        <v>11200</v>
      </c>
      <c r="DO146" s="117">
        <f>'Rent Roll'!$G$16*'Rent Roll'!$E$16*IF(DO136=0,1,IF(AND(DO136&lt;=3,DO137&gt;=0),1,0))</f>
        <v>11200</v>
      </c>
      <c r="DP146" s="117">
        <f>'Rent Roll'!$G$16*'Rent Roll'!$E$16*IF(DP136=0,1,IF(AND(DP136&lt;=3,DP137&gt;=0),1,0))</f>
        <v>11200</v>
      </c>
      <c r="DQ146" s="117">
        <f>'Rent Roll'!$G$16*'Rent Roll'!$E$16*IF(DQ136=0,1,IF(AND(DQ136&lt;=3,DQ137&gt;=0),1,0))</f>
        <v>11200</v>
      </c>
      <c r="DR146" s="117">
        <f>'Rent Roll'!$G$16*'Rent Roll'!$E$16*IF(DR136=0,1,IF(AND(DR136&lt;=3,DR137&gt;=0),1,0))</f>
        <v>11200</v>
      </c>
      <c r="DS146" s="117">
        <f>'Rent Roll'!$G$16*'Rent Roll'!$E$16*IF(DS136=0,1,IF(AND(DS136&lt;=3,DS137&gt;=0),1,0))</f>
        <v>11200</v>
      </c>
      <c r="DT146" s="117">
        <f>'Rent Roll'!$G$16*'Rent Roll'!$E$16*IF(DT136=0,1,IF(AND(DT136&lt;=3,DT137&gt;=0),1,0))</f>
        <v>11200</v>
      </c>
      <c r="DU146" s="117">
        <f>'Rent Roll'!$G$16*'Rent Roll'!$E$16*IF(DU136=0,1,IF(AND(DU136&lt;=3,DU137&gt;=0),1,0))</f>
        <v>11200</v>
      </c>
      <c r="DV146" s="117">
        <f>'Rent Roll'!$G$16*'Rent Roll'!$E$16*IF(DV136=0,1,IF(AND(DV136&lt;=3,DV137&gt;=0),1,0))</f>
        <v>11200</v>
      </c>
      <c r="DW146" s="117">
        <f>'Rent Roll'!$G$16*'Rent Roll'!$E$16*IF(DW136=0,1,IF(AND(DW136&lt;=3,DW137&gt;=0),1,0))</f>
        <v>11200</v>
      </c>
      <c r="DX146" s="117">
        <f>'Rent Roll'!$G$16*'Rent Roll'!$E$16*IF(DX136=0,1,IF(AND(DX136&lt;=3,DX137&gt;=0),1,0))</f>
        <v>11200</v>
      </c>
      <c r="DY146" s="117">
        <f>'Rent Roll'!$G$16*'Rent Roll'!$E$16*IF(DY136=0,1,IF(AND(DY136&lt;=3,DY137&gt;=0),1,0))</f>
        <v>11200</v>
      </c>
      <c r="DZ146" s="117">
        <f>'Rent Roll'!$G$16*'Rent Roll'!$E$16*IF(DZ136=0,1,IF(AND(DZ136&lt;=3,DZ137&gt;=0),1,0))</f>
        <v>11200</v>
      </c>
      <c r="EA146" s="117">
        <f>'Rent Roll'!$G$16*'Rent Roll'!$E$16*IF(EA136=0,1,IF(AND(EA136&lt;=3,EA137&gt;=0),1,0))</f>
        <v>11200</v>
      </c>
      <c r="EB146" s="117">
        <f>'Rent Roll'!$G$16*'Rent Roll'!$E$16*IF(EB136=0,1,IF(AND(EB136&lt;=3,EB137&gt;=0),1,0))</f>
        <v>11200</v>
      </c>
      <c r="EC146" s="117">
        <f>'Rent Roll'!$G$16*'Rent Roll'!$E$16*IF(EC136=0,1,IF(AND(EC136&lt;=3,EC137&gt;=0),1,0))</f>
        <v>11200</v>
      </c>
      <c r="ED146" s="117">
        <f>'Rent Roll'!$G$16*'Rent Roll'!$E$16*IF(ED136=0,1,IF(AND(ED136&lt;=3,ED137&gt;=0),1,0))</f>
        <v>11200</v>
      </c>
      <c r="EE146" s="117">
        <f>'Rent Roll'!$G$16*'Rent Roll'!$E$16*IF(EE136=0,1,IF(AND(EE136&lt;=3,EE137&gt;=0),1,0))</f>
        <v>11200</v>
      </c>
      <c r="EF146" s="117">
        <f>'Rent Roll'!$G$16*'Rent Roll'!$E$16*IF(EF136=0,1,IF(AND(EF136&lt;=3,EF137&gt;=0),1,0))</f>
        <v>11200</v>
      </c>
      <c r="EG146" s="117">
        <f>'Rent Roll'!$G$16*'Rent Roll'!$E$16*IF(EG136=0,1,IF(AND(EG136&lt;=3,EG137&gt;=0),1,0))</f>
        <v>0</v>
      </c>
      <c r="EH146" s="117">
        <f>'Rent Roll'!$G$16*'Rent Roll'!$E$16*IF(EH136=0,1,IF(AND(EH136&lt;=3,EH137&gt;=0),1,0))</f>
        <v>0</v>
      </c>
      <c r="EI146" s="117">
        <f>'Rent Roll'!$G$16*'Rent Roll'!$E$16*IF(EI136=0,1,IF(AND(EI136&lt;=3,EI137&gt;=0),1,0))</f>
        <v>11200</v>
      </c>
    </row>
    <row r="148">
      <c r="B148" t="s" s="113">
        <v>614</v>
      </c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X148" s="113"/>
      <c r="AY148" s="113"/>
      <c r="AZ148" s="113"/>
      <c r="BA148" s="113"/>
      <c r="BB148" s="113"/>
      <c r="BC148" s="113"/>
      <c r="BD148" s="113"/>
      <c r="BE148" s="113"/>
      <c r="BF148" s="113"/>
      <c r="BG148" s="113"/>
      <c r="BH148" s="113"/>
      <c r="BI148" s="113"/>
      <c r="BJ148" s="113"/>
      <c r="BK148" s="113"/>
      <c r="BL148" s="113"/>
      <c r="BM148" s="113"/>
      <c r="BN148" s="113"/>
      <c r="BO148" s="113"/>
      <c r="BP148" s="113"/>
      <c r="BQ148" s="113"/>
      <c r="BR148" s="113"/>
      <c r="BS148" s="113"/>
      <c r="BT148" s="113"/>
      <c r="BU148" s="113"/>
      <c r="BV148" s="113"/>
      <c r="BW148" s="113"/>
      <c r="BX148" s="113"/>
      <c r="BY148" s="113"/>
      <c r="BZ148" s="113"/>
      <c r="CA148" s="113"/>
      <c r="CB148" s="113"/>
      <c r="CC148" s="113"/>
      <c r="CD148" s="113"/>
      <c r="CE148" s="113"/>
      <c r="CF148" s="113"/>
      <c r="CG148" s="113"/>
      <c r="CH148" s="113"/>
      <c r="CI148" s="113"/>
      <c r="CJ148" s="113"/>
      <c r="CK148" s="113"/>
      <c r="CL148" s="113"/>
      <c r="CM148" s="113"/>
      <c r="CN148" s="113"/>
      <c r="CO148" s="113"/>
      <c r="CP148" s="113"/>
      <c r="CQ148" s="113"/>
      <c r="CR148" s="113"/>
      <c r="CS148" s="113"/>
      <c r="CT148" s="113"/>
      <c r="CU148" s="113"/>
      <c r="CV148" s="113"/>
      <c r="CW148" s="113"/>
      <c r="CX148" s="113"/>
      <c r="CY148" s="113"/>
      <c r="CZ148" s="113"/>
      <c r="DA148" s="113"/>
      <c r="DB148" s="113"/>
      <c r="DC148" s="113"/>
      <c r="DD148" s="113"/>
      <c r="DE148" s="113"/>
      <c r="DF148" s="113"/>
      <c r="DG148" s="113"/>
      <c r="DH148" s="113"/>
      <c r="DI148" s="113"/>
      <c r="DJ148" s="113"/>
      <c r="DK148" s="113"/>
      <c r="DL148" s="113"/>
      <c r="DM148" s="113"/>
      <c r="DN148" s="113"/>
      <c r="DO148" s="113"/>
      <c r="DP148" s="113"/>
      <c r="DQ148" s="113"/>
      <c r="DR148" s="113"/>
      <c r="DS148" s="113"/>
      <c r="DT148" s="113"/>
      <c r="DU148" s="113"/>
      <c r="DV148" s="113"/>
      <c r="DW148" s="113"/>
      <c r="DX148" s="113"/>
      <c r="DY148" s="113"/>
      <c r="DZ148" s="113"/>
      <c r="EA148" s="113"/>
      <c r="EB148" s="113"/>
      <c r="EC148" s="113"/>
      <c r="ED148" s="113"/>
      <c r="EE148" s="113"/>
      <c r="EF148" s="113"/>
      <c r="EG148" s="113"/>
      <c r="EH148" s="113"/>
      <c r="EI148" s="113"/>
    </row>
    <row r="149">
      <c r="B149" t="s" s="23">
        <v>390</v>
      </c>
      <c r="C149" t="s" s="118">
        <v>29</v>
      </c>
      <c r="D149" t="s" s="118">
        <v>427</v>
      </c>
      <c r="H149" s="114">
        <f>(H$6&gt;Rollover!$G$17)+(H$6&gt;Rollover!$M$17)+(H$6&gt;Rollover!$Z$17)+(H$6&gt;Rollover!$AM$17)</f>
        <v>0</v>
      </c>
      <c r="I149" s="114">
        <f>(I$6&gt;Rollover!$G$17)+(I$6&gt;Rollover!$M$17)+(I$6&gt;Rollover!$Z$17)+(I$6&gt;Rollover!$AM$17)</f>
        <v>0</v>
      </c>
      <c r="J149" s="114">
        <f>(J$6&gt;Rollover!$G$17)+(J$6&gt;Rollover!$M$17)+(J$6&gt;Rollover!$Z$17)+(J$6&gt;Rollover!$AM$17)</f>
        <v>0</v>
      </c>
      <c r="K149" s="114">
        <f>(K$6&gt;Rollover!$G$17)+(K$6&gt;Rollover!$M$17)+(K$6&gt;Rollover!$Z$17)+(K$6&gt;Rollover!$AM$17)</f>
        <v>0</v>
      </c>
      <c r="L149" s="114">
        <f>(L$6&gt;Rollover!$G$17)+(L$6&gt;Rollover!$M$17)+(L$6&gt;Rollover!$Z$17)+(L$6&gt;Rollover!$AM$17)</f>
        <v>0</v>
      </c>
      <c r="M149" s="114">
        <f>(M$6&gt;Rollover!$G$17)+(M$6&gt;Rollover!$M$17)+(M$6&gt;Rollover!$Z$17)+(M$6&gt;Rollover!$AM$17)</f>
        <v>0</v>
      </c>
      <c r="N149" s="114">
        <f>(N$6&gt;Rollover!$G$17)+(N$6&gt;Rollover!$M$17)+(N$6&gt;Rollover!$Z$17)+(N$6&gt;Rollover!$AM$17)</f>
        <v>0</v>
      </c>
      <c r="O149" s="114">
        <f>(O$6&gt;Rollover!$G$17)+(O$6&gt;Rollover!$M$17)+(O$6&gt;Rollover!$Z$17)+(O$6&gt;Rollover!$AM$17)</f>
        <v>0</v>
      </c>
      <c r="P149" s="114">
        <f>(P$6&gt;Rollover!$G$17)+(P$6&gt;Rollover!$M$17)+(P$6&gt;Rollover!$Z$17)+(P$6&gt;Rollover!$AM$17)</f>
        <v>0</v>
      </c>
      <c r="Q149" s="114">
        <f>(Q$6&gt;Rollover!$G$17)+(Q$6&gt;Rollover!$M$17)+(Q$6&gt;Rollover!$Z$17)+(Q$6&gt;Rollover!$AM$17)</f>
        <v>0</v>
      </c>
      <c r="R149" s="114">
        <f>(R$6&gt;Rollover!$G$17)+(R$6&gt;Rollover!$M$17)+(R$6&gt;Rollover!$Z$17)+(R$6&gt;Rollover!$AM$17)</f>
        <v>0</v>
      </c>
      <c r="S149" s="114">
        <f>(S$6&gt;Rollover!$G$17)+(S$6&gt;Rollover!$M$17)+(S$6&gt;Rollover!$Z$17)+(S$6&gt;Rollover!$AM$17)</f>
        <v>0</v>
      </c>
      <c r="T149" s="114">
        <f>(T$6&gt;Rollover!$G$17)+(T$6&gt;Rollover!$M$17)+(T$6&gt;Rollover!$Z$17)+(T$6&gt;Rollover!$AM$17)</f>
        <v>0</v>
      </c>
      <c r="U149" s="114">
        <f>(U$6&gt;Rollover!$G$17)+(U$6&gt;Rollover!$M$17)+(U$6&gt;Rollover!$Z$17)+(U$6&gt;Rollover!$AM$17)</f>
        <v>0</v>
      </c>
      <c r="V149" s="114">
        <f>(V$6&gt;Rollover!$G$17)+(V$6&gt;Rollover!$M$17)+(V$6&gt;Rollover!$Z$17)+(V$6&gt;Rollover!$AM$17)</f>
        <v>0</v>
      </c>
      <c r="W149" s="114">
        <f>(W$6&gt;Rollover!$G$17)+(W$6&gt;Rollover!$M$17)+(W$6&gt;Rollover!$Z$17)+(W$6&gt;Rollover!$AM$17)</f>
        <v>0</v>
      </c>
      <c r="X149" s="114">
        <f>(X$6&gt;Rollover!$G$17)+(X$6&gt;Rollover!$M$17)+(X$6&gt;Rollover!$Z$17)+(X$6&gt;Rollover!$AM$17)</f>
        <v>0</v>
      </c>
      <c r="Y149" s="114">
        <f>(Y$6&gt;Rollover!$G$17)+(Y$6&gt;Rollover!$M$17)+(Y$6&gt;Rollover!$Z$17)+(Y$6&gt;Rollover!$AM$17)</f>
        <v>0</v>
      </c>
      <c r="Z149" s="114">
        <f>(Z$6&gt;Rollover!$G$17)+(Z$6&gt;Rollover!$M$17)+(Z$6&gt;Rollover!$Z$17)+(Z$6&gt;Rollover!$AM$17)</f>
        <v>0</v>
      </c>
      <c r="AA149" s="114">
        <f>(AA$6&gt;Rollover!$G$17)+(AA$6&gt;Rollover!$M$17)+(AA$6&gt;Rollover!$Z$17)+(AA$6&gt;Rollover!$AM$17)</f>
        <v>0</v>
      </c>
      <c r="AB149" s="114">
        <f>(AB$6&gt;Rollover!$G$17)+(AB$6&gt;Rollover!$M$17)+(AB$6&gt;Rollover!$Z$17)+(AB$6&gt;Rollover!$AM$17)</f>
        <v>0</v>
      </c>
      <c r="AC149" s="114">
        <f>(AC$6&gt;Rollover!$G$17)+(AC$6&gt;Rollover!$M$17)+(AC$6&gt;Rollover!$Z$17)+(AC$6&gt;Rollover!$AM$17)</f>
        <v>1</v>
      </c>
      <c r="AD149" s="114">
        <f>(AD$6&gt;Rollover!$G$17)+(AD$6&gt;Rollover!$M$17)+(AD$6&gt;Rollover!$Z$17)+(AD$6&gt;Rollover!$AM$17)</f>
        <v>1</v>
      </c>
      <c r="AE149" s="114">
        <f>(AE$6&gt;Rollover!$G$17)+(AE$6&gt;Rollover!$M$17)+(AE$6&gt;Rollover!$Z$17)+(AE$6&gt;Rollover!$AM$17)</f>
        <v>1</v>
      </c>
      <c r="AF149" s="114">
        <f>(AF$6&gt;Rollover!$G$17)+(AF$6&gt;Rollover!$M$17)+(AF$6&gt;Rollover!$Z$17)+(AF$6&gt;Rollover!$AM$17)</f>
        <v>1</v>
      </c>
      <c r="AG149" s="114">
        <f>(AG$6&gt;Rollover!$G$17)+(AG$6&gt;Rollover!$M$17)+(AG$6&gt;Rollover!$Z$17)+(AG$6&gt;Rollover!$AM$17)</f>
        <v>1</v>
      </c>
      <c r="AH149" s="114">
        <f>(AH$6&gt;Rollover!$G$17)+(AH$6&gt;Rollover!$M$17)+(AH$6&gt;Rollover!$Z$17)+(AH$6&gt;Rollover!$AM$17)</f>
        <v>1</v>
      </c>
      <c r="AI149" s="114">
        <f>(AI$6&gt;Rollover!$G$17)+(AI$6&gt;Rollover!$M$17)+(AI$6&gt;Rollover!$Z$17)+(AI$6&gt;Rollover!$AM$17)</f>
        <v>1</v>
      </c>
      <c r="AJ149" s="114">
        <f>(AJ$6&gt;Rollover!$G$17)+(AJ$6&gt;Rollover!$M$17)+(AJ$6&gt;Rollover!$Z$17)+(AJ$6&gt;Rollover!$AM$17)</f>
        <v>1</v>
      </c>
      <c r="AK149" s="114">
        <f>(AK$6&gt;Rollover!$G$17)+(AK$6&gt;Rollover!$M$17)+(AK$6&gt;Rollover!$Z$17)+(AK$6&gt;Rollover!$AM$17)</f>
        <v>1</v>
      </c>
      <c r="AL149" s="114">
        <f>(AL$6&gt;Rollover!$G$17)+(AL$6&gt;Rollover!$M$17)+(AL$6&gt;Rollover!$Z$17)+(AL$6&gt;Rollover!$AM$17)</f>
        <v>1</v>
      </c>
      <c r="AM149" s="114">
        <f>(AM$6&gt;Rollover!$G$17)+(AM$6&gt;Rollover!$M$17)+(AM$6&gt;Rollover!$Z$17)+(AM$6&gt;Rollover!$AM$17)</f>
        <v>1</v>
      </c>
      <c r="AN149" s="114">
        <f>(AN$6&gt;Rollover!$G$17)+(AN$6&gt;Rollover!$M$17)+(AN$6&gt;Rollover!$Z$17)+(AN$6&gt;Rollover!$AM$17)</f>
        <v>1</v>
      </c>
      <c r="AO149" s="114">
        <f>(AO$6&gt;Rollover!$G$17)+(AO$6&gt;Rollover!$M$17)+(AO$6&gt;Rollover!$Z$17)+(AO$6&gt;Rollover!$AM$17)</f>
        <v>1</v>
      </c>
      <c r="AP149" s="114">
        <f>(AP$6&gt;Rollover!$G$17)+(AP$6&gt;Rollover!$M$17)+(AP$6&gt;Rollover!$Z$17)+(AP$6&gt;Rollover!$AM$17)</f>
        <v>1</v>
      </c>
      <c r="AQ149" s="114">
        <f>(AQ$6&gt;Rollover!$G$17)+(AQ$6&gt;Rollover!$M$17)+(AQ$6&gt;Rollover!$Z$17)+(AQ$6&gt;Rollover!$AM$17)</f>
        <v>1</v>
      </c>
      <c r="AR149" s="114">
        <f>(AR$6&gt;Rollover!$G$17)+(AR$6&gt;Rollover!$M$17)+(AR$6&gt;Rollover!$Z$17)+(AR$6&gt;Rollover!$AM$17)</f>
        <v>1</v>
      </c>
      <c r="AS149" s="114">
        <f>(AS$6&gt;Rollover!$G$17)+(AS$6&gt;Rollover!$M$17)+(AS$6&gt;Rollover!$Z$17)+(AS$6&gt;Rollover!$AM$17)</f>
        <v>1</v>
      </c>
      <c r="AT149" s="114">
        <f>(AT$6&gt;Rollover!$G$17)+(AT$6&gt;Rollover!$M$17)+(AT$6&gt;Rollover!$Z$17)+(AT$6&gt;Rollover!$AM$17)</f>
        <v>1</v>
      </c>
      <c r="AU149" s="114">
        <f>(AU$6&gt;Rollover!$G$17)+(AU$6&gt;Rollover!$M$17)+(AU$6&gt;Rollover!$Z$17)+(AU$6&gt;Rollover!$AM$17)</f>
        <v>1</v>
      </c>
      <c r="AV149" s="114">
        <f>(AV$6&gt;Rollover!$G$17)+(AV$6&gt;Rollover!$M$17)+(AV$6&gt;Rollover!$Z$17)+(AV$6&gt;Rollover!$AM$17)</f>
        <v>1</v>
      </c>
      <c r="AW149" s="114">
        <f>(AW$6&gt;Rollover!$G$17)+(AW$6&gt;Rollover!$M$17)+(AW$6&gt;Rollover!$Z$17)+(AW$6&gt;Rollover!$AM$17)</f>
        <v>1</v>
      </c>
      <c r="AX149" s="114">
        <f>(AX$6&gt;Rollover!$G$17)+(AX$6&gt;Rollover!$M$17)+(AX$6&gt;Rollover!$Z$17)+(AX$6&gt;Rollover!$AM$17)</f>
        <v>1</v>
      </c>
      <c r="AY149" s="114">
        <f>(AY$6&gt;Rollover!$G$17)+(AY$6&gt;Rollover!$M$17)+(AY$6&gt;Rollover!$Z$17)+(AY$6&gt;Rollover!$AM$17)</f>
        <v>1</v>
      </c>
      <c r="AZ149" s="114">
        <f>(AZ$6&gt;Rollover!$G$17)+(AZ$6&gt;Rollover!$M$17)+(AZ$6&gt;Rollover!$Z$17)+(AZ$6&gt;Rollover!$AM$17)</f>
        <v>1</v>
      </c>
      <c r="BA149" s="114">
        <f>(BA$6&gt;Rollover!$G$17)+(BA$6&gt;Rollover!$M$17)+(BA$6&gt;Rollover!$Z$17)+(BA$6&gt;Rollover!$AM$17)</f>
        <v>1</v>
      </c>
      <c r="BB149" s="114">
        <f>(BB$6&gt;Rollover!$G$17)+(BB$6&gt;Rollover!$M$17)+(BB$6&gt;Rollover!$Z$17)+(BB$6&gt;Rollover!$AM$17)</f>
        <v>1</v>
      </c>
      <c r="BC149" s="114">
        <f>(BC$6&gt;Rollover!$G$17)+(BC$6&gt;Rollover!$M$17)+(BC$6&gt;Rollover!$Z$17)+(BC$6&gt;Rollover!$AM$17)</f>
        <v>1</v>
      </c>
      <c r="BD149" s="114">
        <f>(BD$6&gt;Rollover!$G$17)+(BD$6&gt;Rollover!$M$17)+(BD$6&gt;Rollover!$Z$17)+(BD$6&gt;Rollover!$AM$17)</f>
        <v>1</v>
      </c>
      <c r="BE149" s="114">
        <f>(BE$6&gt;Rollover!$G$17)+(BE$6&gt;Rollover!$M$17)+(BE$6&gt;Rollover!$Z$17)+(BE$6&gt;Rollover!$AM$17)</f>
        <v>1</v>
      </c>
      <c r="BF149" s="114">
        <f>(BF$6&gt;Rollover!$G$17)+(BF$6&gt;Rollover!$M$17)+(BF$6&gt;Rollover!$Z$17)+(BF$6&gt;Rollover!$AM$17)</f>
        <v>1</v>
      </c>
      <c r="BG149" s="114">
        <f>(BG$6&gt;Rollover!$G$17)+(BG$6&gt;Rollover!$M$17)+(BG$6&gt;Rollover!$Z$17)+(BG$6&gt;Rollover!$AM$17)</f>
        <v>1</v>
      </c>
      <c r="BH149" s="114">
        <f>(BH$6&gt;Rollover!$G$17)+(BH$6&gt;Rollover!$M$17)+(BH$6&gt;Rollover!$Z$17)+(BH$6&gt;Rollover!$AM$17)</f>
        <v>1</v>
      </c>
      <c r="BI149" s="114">
        <f>(BI$6&gt;Rollover!$G$17)+(BI$6&gt;Rollover!$M$17)+(BI$6&gt;Rollover!$Z$17)+(BI$6&gt;Rollover!$AM$17)</f>
        <v>1</v>
      </c>
      <c r="BJ149" s="114">
        <f>(BJ$6&gt;Rollover!$G$17)+(BJ$6&gt;Rollover!$M$17)+(BJ$6&gt;Rollover!$Z$17)+(BJ$6&gt;Rollover!$AM$17)</f>
        <v>1</v>
      </c>
      <c r="BK149" s="114">
        <f>(BK$6&gt;Rollover!$G$17)+(BK$6&gt;Rollover!$M$17)+(BK$6&gt;Rollover!$Z$17)+(BK$6&gt;Rollover!$AM$17)</f>
        <v>1</v>
      </c>
      <c r="BL149" s="114">
        <f>(BL$6&gt;Rollover!$G$17)+(BL$6&gt;Rollover!$M$17)+(BL$6&gt;Rollover!$Z$17)+(BL$6&gt;Rollover!$AM$17)</f>
        <v>1</v>
      </c>
      <c r="BM149" s="114">
        <f>(BM$6&gt;Rollover!$G$17)+(BM$6&gt;Rollover!$M$17)+(BM$6&gt;Rollover!$Z$17)+(BM$6&gt;Rollover!$AM$17)</f>
        <v>1</v>
      </c>
      <c r="BN149" s="114">
        <f>(BN$6&gt;Rollover!$G$17)+(BN$6&gt;Rollover!$M$17)+(BN$6&gt;Rollover!$Z$17)+(BN$6&gt;Rollover!$AM$17)</f>
        <v>1</v>
      </c>
      <c r="BO149" s="114">
        <f>(BO$6&gt;Rollover!$G$17)+(BO$6&gt;Rollover!$M$17)+(BO$6&gt;Rollover!$Z$17)+(BO$6&gt;Rollover!$AM$17)</f>
        <v>1</v>
      </c>
      <c r="BP149" s="114">
        <f>(BP$6&gt;Rollover!$G$17)+(BP$6&gt;Rollover!$M$17)+(BP$6&gt;Rollover!$Z$17)+(BP$6&gt;Rollover!$AM$17)</f>
        <v>1</v>
      </c>
      <c r="BQ149" s="114">
        <f>(BQ$6&gt;Rollover!$G$17)+(BQ$6&gt;Rollover!$M$17)+(BQ$6&gt;Rollover!$Z$17)+(BQ$6&gt;Rollover!$AM$17)</f>
        <v>1</v>
      </c>
      <c r="BR149" s="114">
        <f>(BR$6&gt;Rollover!$G$17)+(BR$6&gt;Rollover!$M$17)+(BR$6&gt;Rollover!$Z$17)+(BR$6&gt;Rollover!$AM$17)</f>
        <v>1</v>
      </c>
      <c r="BS149" s="114">
        <f>(BS$6&gt;Rollover!$G$17)+(BS$6&gt;Rollover!$M$17)+(BS$6&gt;Rollover!$Z$17)+(BS$6&gt;Rollover!$AM$17)</f>
        <v>1</v>
      </c>
      <c r="BT149" s="114">
        <f>(BT$6&gt;Rollover!$G$17)+(BT$6&gt;Rollover!$M$17)+(BT$6&gt;Rollover!$Z$17)+(BT$6&gt;Rollover!$AM$17)</f>
        <v>1</v>
      </c>
      <c r="BU149" s="114">
        <f>(BU$6&gt;Rollover!$G$17)+(BU$6&gt;Rollover!$M$17)+(BU$6&gt;Rollover!$Z$17)+(BU$6&gt;Rollover!$AM$17)</f>
        <v>1</v>
      </c>
      <c r="BV149" s="114">
        <f>(BV$6&gt;Rollover!$G$17)+(BV$6&gt;Rollover!$M$17)+(BV$6&gt;Rollover!$Z$17)+(BV$6&gt;Rollover!$AM$17)</f>
        <v>1</v>
      </c>
      <c r="BW149" s="114">
        <f>(BW$6&gt;Rollover!$G$17)+(BW$6&gt;Rollover!$M$17)+(BW$6&gt;Rollover!$Z$17)+(BW$6&gt;Rollover!$AM$17)</f>
        <v>1</v>
      </c>
      <c r="BX149" s="114">
        <f>(BX$6&gt;Rollover!$G$17)+(BX$6&gt;Rollover!$M$17)+(BX$6&gt;Rollover!$Z$17)+(BX$6&gt;Rollover!$AM$17)</f>
        <v>1</v>
      </c>
      <c r="BY149" s="114">
        <f>(BY$6&gt;Rollover!$G$17)+(BY$6&gt;Rollover!$M$17)+(BY$6&gt;Rollover!$Z$17)+(BY$6&gt;Rollover!$AM$17)</f>
        <v>1</v>
      </c>
      <c r="BZ149" s="114">
        <f>(BZ$6&gt;Rollover!$G$17)+(BZ$6&gt;Rollover!$M$17)+(BZ$6&gt;Rollover!$Z$17)+(BZ$6&gt;Rollover!$AM$17)</f>
        <v>1</v>
      </c>
      <c r="CA149" s="114">
        <f>(CA$6&gt;Rollover!$G$17)+(CA$6&gt;Rollover!$M$17)+(CA$6&gt;Rollover!$Z$17)+(CA$6&gt;Rollover!$AM$17)</f>
        <v>1</v>
      </c>
      <c r="CB149" s="114">
        <f>(CB$6&gt;Rollover!$G$17)+(CB$6&gt;Rollover!$M$17)+(CB$6&gt;Rollover!$Z$17)+(CB$6&gt;Rollover!$AM$17)</f>
        <v>1</v>
      </c>
      <c r="CC149" s="114">
        <f>(CC$6&gt;Rollover!$G$17)+(CC$6&gt;Rollover!$M$17)+(CC$6&gt;Rollover!$Z$17)+(CC$6&gt;Rollover!$AM$17)</f>
        <v>1</v>
      </c>
      <c r="CD149" s="114">
        <f>(CD$6&gt;Rollover!$G$17)+(CD$6&gt;Rollover!$M$17)+(CD$6&gt;Rollover!$Z$17)+(CD$6&gt;Rollover!$AM$17)</f>
        <v>1</v>
      </c>
      <c r="CE149" s="114">
        <f>(CE$6&gt;Rollover!$G$17)+(CE$6&gt;Rollover!$M$17)+(CE$6&gt;Rollover!$Z$17)+(CE$6&gt;Rollover!$AM$17)</f>
        <v>1</v>
      </c>
      <c r="CF149" s="114">
        <f>(CF$6&gt;Rollover!$G$17)+(CF$6&gt;Rollover!$M$17)+(CF$6&gt;Rollover!$Z$17)+(CF$6&gt;Rollover!$AM$17)</f>
        <v>1</v>
      </c>
      <c r="CG149" s="114">
        <f>(CG$6&gt;Rollover!$G$17)+(CG$6&gt;Rollover!$M$17)+(CG$6&gt;Rollover!$Z$17)+(CG$6&gt;Rollover!$AM$17)</f>
        <v>1</v>
      </c>
      <c r="CH149" s="114">
        <f>(CH$6&gt;Rollover!$G$17)+(CH$6&gt;Rollover!$M$17)+(CH$6&gt;Rollover!$Z$17)+(CH$6&gt;Rollover!$AM$17)</f>
        <v>1</v>
      </c>
      <c r="CI149" s="114">
        <f>(CI$6&gt;Rollover!$G$17)+(CI$6&gt;Rollover!$M$17)+(CI$6&gt;Rollover!$Z$17)+(CI$6&gt;Rollover!$AM$17)</f>
        <v>1</v>
      </c>
      <c r="CJ149" s="114">
        <f>(CJ$6&gt;Rollover!$G$17)+(CJ$6&gt;Rollover!$M$17)+(CJ$6&gt;Rollover!$Z$17)+(CJ$6&gt;Rollover!$AM$17)</f>
        <v>1</v>
      </c>
      <c r="CK149" s="114">
        <f>(CK$6&gt;Rollover!$G$17)+(CK$6&gt;Rollover!$M$17)+(CK$6&gt;Rollover!$Z$17)+(CK$6&gt;Rollover!$AM$17)</f>
        <v>1</v>
      </c>
      <c r="CL149" s="114">
        <f>(CL$6&gt;Rollover!$G$17)+(CL$6&gt;Rollover!$M$17)+(CL$6&gt;Rollover!$Z$17)+(CL$6&gt;Rollover!$AM$17)</f>
        <v>1</v>
      </c>
      <c r="CM149" s="114">
        <f>(CM$6&gt;Rollover!$G$17)+(CM$6&gt;Rollover!$M$17)+(CM$6&gt;Rollover!$Z$17)+(CM$6&gt;Rollover!$AM$17)</f>
        <v>2</v>
      </c>
      <c r="CN149" s="114">
        <f>(CN$6&gt;Rollover!$G$17)+(CN$6&gt;Rollover!$M$17)+(CN$6&gt;Rollover!$Z$17)+(CN$6&gt;Rollover!$AM$17)</f>
        <v>2</v>
      </c>
      <c r="CO149" s="114">
        <f>(CO$6&gt;Rollover!$G$17)+(CO$6&gt;Rollover!$M$17)+(CO$6&gt;Rollover!$Z$17)+(CO$6&gt;Rollover!$AM$17)</f>
        <v>2</v>
      </c>
      <c r="CP149" s="114">
        <f>(CP$6&gt;Rollover!$G$17)+(CP$6&gt;Rollover!$M$17)+(CP$6&gt;Rollover!$Z$17)+(CP$6&gt;Rollover!$AM$17)</f>
        <v>2</v>
      </c>
      <c r="CQ149" s="114">
        <f>(CQ$6&gt;Rollover!$G$17)+(CQ$6&gt;Rollover!$M$17)+(CQ$6&gt;Rollover!$Z$17)+(CQ$6&gt;Rollover!$AM$17)</f>
        <v>2</v>
      </c>
      <c r="CR149" s="114">
        <f>(CR$6&gt;Rollover!$G$17)+(CR$6&gt;Rollover!$M$17)+(CR$6&gt;Rollover!$Z$17)+(CR$6&gt;Rollover!$AM$17)</f>
        <v>2</v>
      </c>
      <c r="CS149" s="114">
        <f>(CS$6&gt;Rollover!$G$17)+(CS$6&gt;Rollover!$M$17)+(CS$6&gt;Rollover!$Z$17)+(CS$6&gt;Rollover!$AM$17)</f>
        <v>2</v>
      </c>
      <c r="CT149" s="114">
        <f>(CT$6&gt;Rollover!$G$17)+(CT$6&gt;Rollover!$M$17)+(CT$6&gt;Rollover!$Z$17)+(CT$6&gt;Rollover!$AM$17)</f>
        <v>2</v>
      </c>
      <c r="CU149" s="114">
        <f>(CU$6&gt;Rollover!$G$17)+(CU$6&gt;Rollover!$M$17)+(CU$6&gt;Rollover!$Z$17)+(CU$6&gt;Rollover!$AM$17)</f>
        <v>2</v>
      </c>
      <c r="CV149" s="114">
        <f>(CV$6&gt;Rollover!$G$17)+(CV$6&gt;Rollover!$M$17)+(CV$6&gt;Rollover!$Z$17)+(CV$6&gt;Rollover!$AM$17)</f>
        <v>2</v>
      </c>
      <c r="CW149" s="114">
        <f>(CW$6&gt;Rollover!$G$17)+(CW$6&gt;Rollover!$M$17)+(CW$6&gt;Rollover!$Z$17)+(CW$6&gt;Rollover!$AM$17)</f>
        <v>2</v>
      </c>
      <c r="CX149" s="114">
        <f>(CX$6&gt;Rollover!$G$17)+(CX$6&gt;Rollover!$M$17)+(CX$6&gt;Rollover!$Z$17)+(CX$6&gt;Rollover!$AM$17)</f>
        <v>2</v>
      </c>
      <c r="CY149" s="114">
        <f>(CY$6&gt;Rollover!$G$17)+(CY$6&gt;Rollover!$M$17)+(CY$6&gt;Rollover!$Z$17)+(CY$6&gt;Rollover!$AM$17)</f>
        <v>2</v>
      </c>
      <c r="CZ149" s="114">
        <f>(CZ$6&gt;Rollover!$G$17)+(CZ$6&gt;Rollover!$M$17)+(CZ$6&gt;Rollover!$Z$17)+(CZ$6&gt;Rollover!$AM$17)</f>
        <v>2</v>
      </c>
      <c r="DA149" s="114">
        <f>(DA$6&gt;Rollover!$G$17)+(DA$6&gt;Rollover!$M$17)+(DA$6&gt;Rollover!$Z$17)+(DA$6&gt;Rollover!$AM$17)</f>
        <v>2</v>
      </c>
      <c r="DB149" s="114">
        <f>(DB$6&gt;Rollover!$G$17)+(DB$6&gt;Rollover!$M$17)+(DB$6&gt;Rollover!$Z$17)+(DB$6&gt;Rollover!$AM$17)</f>
        <v>2</v>
      </c>
      <c r="DC149" s="114">
        <f>(DC$6&gt;Rollover!$G$17)+(DC$6&gt;Rollover!$M$17)+(DC$6&gt;Rollover!$Z$17)+(DC$6&gt;Rollover!$AM$17)</f>
        <v>2</v>
      </c>
      <c r="DD149" s="114">
        <f>(DD$6&gt;Rollover!$G$17)+(DD$6&gt;Rollover!$M$17)+(DD$6&gt;Rollover!$Z$17)+(DD$6&gt;Rollover!$AM$17)</f>
        <v>2</v>
      </c>
      <c r="DE149" s="114">
        <f>(DE$6&gt;Rollover!$G$17)+(DE$6&gt;Rollover!$M$17)+(DE$6&gt;Rollover!$Z$17)+(DE$6&gt;Rollover!$AM$17)</f>
        <v>2</v>
      </c>
      <c r="DF149" s="114">
        <f>(DF$6&gt;Rollover!$G$17)+(DF$6&gt;Rollover!$M$17)+(DF$6&gt;Rollover!$Z$17)+(DF$6&gt;Rollover!$AM$17)</f>
        <v>2</v>
      </c>
      <c r="DG149" s="114">
        <f>(DG$6&gt;Rollover!$G$17)+(DG$6&gt;Rollover!$M$17)+(DG$6&gt;Rollover!$Z$17)+(DG$6&gt;Rollover!$AM$17)</f>
        <v>2</v>
      </c>
      <c r="DH149" s="114">
        <f>(DH$6&gt;Rollover!$G$17)+(DH$6&gt;Rollover!$M$17)+(DH$6&gt;Rollover!$Z$17)+(DH$6&gt;Rollover!$AM$17)</f>
        <v>2</v>
      </c>
      <c r="DI149" s="114">
        <f>(DI$6&gt;Rollover!$G$17)+(DI$6&gt;Rollover!$M$17)+(DI$6&gt;Rollover!$Z$17)+(DI$6&gt;Rollover!$AM$17)</f>
        <v>2</v>
      </c>
      <c r="DJ149" s="114">
        <f>(DJ$6&gt;Rollover!$G$17)+(DJ$6&gt;Rollover!$M$17)+(DJ$6&gt;Rollover!$Z$17)+(DJ$6&gt;Rollover!$AM$17)</f>
        <v>2</v>
      </c>
      <c r="DK149" s="114">
        <f>(DK$6&gt;Rollover!$G$17)+(DK$6&gt;Rollover!$M$17)+(DK$6&gt;Rollover!$Z$17)+(DK$6&gt;Rollover!$AM$17)</f>
        <v>2</v>
      </c>
      <c r="DL149" s="114">
        <f>(DL$6&gt;Rollover!$G$17)+(DL$6&gt;Rollover!$M$17)+(DL$6&gt;Rollover!$Z$17)+(DL$6&gt;Rollover!$AM$17)</f>
        <v>2</v>
      </c>
      <c r="DM149" s="114">
        <f>(DM$6&gt;Rollover!$G$17)+(DM$6&gt;Rollover!$M$17)+(DM$6&gt;Rollover!$Z$17)+(DM$6&gt;Rollover!$AM$17)</f>
        <v>2</v>
      </c>
      <c r="DN149" s="114">
        <f>(DN$6&gt;Rollover!$G$17)+(DN$6&gt;Rollover!$M$17)+(DN$6&gt;Rollover!$Z$17)+(DN$6&gt;Rollover!$AM$17)</f>
        <v>2</v>
      </c>
      <c r="DO149" s="114">
        <f>(DO$6&gt;Rollover!$G$17)+(DO$6&gt;Rollover!$M$17)+(DO$6&gt;Rollover!$Z$17)+(DO$6&gt;Rollover!$AM$17)</f>
        <v>2</v>
      </c>
      <c r="DP149" s="114">
        <f>(DP$6&gt;Rollover!$G$17)+(DP$6&gt;Rollover!$M$17)+(DP$6&gt;Rollover!$Z$17)+(DP$6&gt;Rollover!$AM$17)</f>
        <v>2</v>
      </c>
      <c r="DQ149" s="114">
        <f>(DQ$6&gt;Rollover!$G$17)+(DQ$6&gt;Rollover!$M$17)+(DQ$6&gt;Rollover!$Z$17)+(DQ$6&gt;Rollover!$AM$17)</f>
        <v>2</v>
      </c>
      <c r="DR149" s="114">
        <f>(DR$6&gt;Rollover!$G$17)+(DR$6&gt;Rollover!$M$17)+(DR$6&gt;Rollover!$Z$17)+(DR$6&gt;Rollover!$AM$17)</f>
        <v>2</v>
      </c>
      <c r="DS149" s="114">
        <f>(DS$6&gt;Rollover!$G$17)+(DS$6&gt;Rollover!$M$17)+(DS$6&gt;Rollover!$Z$17)+(DS$6&gt;Rollover!$AM$17)</f>
        <v>2</v>
      </c>
      <c r="DT149" s="114">
        <f>(DT$6&gt;Rollover!$G$17)+(DT$6&gt;Rollover!$M$17)+(DT$6&gt;Rollover!$Z$17)+(DT$6&gt;Rollover!$AM$17)</f>
        <v>2</v>
      </c>
      <c r="DU149" s="114">
        <f>(DU$6&gt;Rollover!$G$17)+(DU$6&gt;Rollover!$M$17)+(DU$6&gt;Rollover!$Z$17)+(DU$6&gt;Rollover!$AM$17)</f>
        <v>2</v>
      </c>
      <c r="DV149" s="114">
        <f>(DV$6&gt;Rollover!$G$17)+(DV$6&gt;Rollover!$M$17)+(DV$6&gt;Rollover!$Z$17)+(DV$6&gt;Rollover!$AM$17)</f>
        <v>2</v>
      </c>
      <c r="DW149" s="114">
        <f>(DW$6&gt;Rollover!$G$17)+(DW$6&gt;Rollover!$M$17)+(DW$6&gt;Rollover!$Z$17)+(DW$6&gt;Rollover!$AM$17)</f>
        <v>2</v>
      </c>
      <c r="DX149" s="114">
        <f>(DX$6&gt;Rollover!$G$17)+(DX$6&gt;Rollover!$M$17)+(DX$6&gt;Rollover!$Z$17)+(DX$6&gt;Rollover!$AM$17)</f>
        <v>2</v>
      </c>
      <c r="DY149" s="114">
        <f>(DY$6&gt;Rollover!$G$17)+(DY$6&gt;Rollover!$M$17)+(DY$6&gt;Rollover!$Z$17)+(DY$6&gt;Rollover!$AM$17)</f>
        <v>2</v>
      </c>
      <c r="DZ149" s="114">
        <f>(DZ$6&gt;Rollover!$G$17)+(DZ$6&gt;Rollover!$M$17)+(DZ$6&gt;Rollover!$Z$17)+(DZ$6&gt;Rollover!$AM$17)</f>
        <v>2</v>
      </c>
      <c r="EA149" s="114">
        <f>(EA$6&gt;Rollover!$G$17)+(EA$6&gt;Rollover!$M$17)+(EA$6&gt;Rollover!$Z$17)+(EA$6&gt;Rollover!$AM$17)</f>
        <v>2</v>
      </c>
      <c r="EB149" s="114">
        <f>(EB$6&gt;Rollover!$G$17)+(EB$6&gt;Rollover!$M$17)+(EB$6&gt;Rollover!$Z$17)+(EB$6&gt;Rollover!$AM$17)</f>
        <v>2</v>
      </c>
      <c r="EC149" s="114">
        <f>(EC$6&gt;Rollover!$G$17)+(EC$6&gt;Rollover!$M$17)+(EC$6&gt;Rollover!$Z$17)+(EC$6&gt;Rollover!$AM$17)</f>
        <v>2</v>
      </c>
      <c r="ED149" s="114">
        <f>(ED$6&gt;Rollover!$G$17)+(ED$6&gt;Rollover!$M$17)+(ED$6&gt;Rollover!$Z$17)+(ED$6&gt;Rollover!$AM$17)</f>
        <v>2</v>
      </c>
      <c r="EE149" s="114">
        <f>(EE$6&gt;Rollover!$G$17)+(EE$6&gt;Rollover!$M$17)+(EE$6&gt;Rollover!$Z$17)+(EE$6&gt;Rollover!$AM$17)</f>
        <v>2</v>
      </c>
      <c r="EF149" s="114">
        <f>(EF$6&gt;Rollover!$G$17)+(EF$6&gt;Rollover!$M$17)+(EF$6&gt;Rollover!$Z$17)+(EF$6&gt;Rollover!$AM$17)</f>
        <v>2</v>
      </c>
      <c r="EG149" s="114">
        <f>(EG$6&gt;Rollover!$G$17)+(EG$6&gt;Rollover!$M$17)+(EG$6&gt;Rollover!$Z$17)+(EG$6&gt;Rollover!$AM$17)</f>
        <v>2</v>
      </c>
      <c r="EH149" s="114">
        <f>(EH$6&gt;Rollover!$G$17)+(EH$6&gt;Rollover!$M$17)+(EH$6&gt;Rollover!$Z$17)+(EH$6&gt;Rollover!$AM$17)</f>
        <v>2</v>
      </c>
      <c r="EI149" s="114">
        <f>(EI$6&gt;Rollover!$G$17)+(EI$6&gt;Rollover!$M$17)+(EI$6&gt;Rollover!$Z$17)+(EI$6&gt;Rollover!$AM$17)</f>
        <v>2</v>
      </c>
    </row>
    <row r="150">
      <c r="B150" t="s" s="23">
        <v>391</v>
      </c>
      <c r="C150" t="s" s="118">
        <v>29</v>
      </c>
      <c r="D150" t="s" s="118">
        <v>428</v>
      </c>
      <c r="H150" s="114">
        <f>IF(OR(H149=0,H149=4),0,(YEAR(H$6)-YEAR(CHOOSE(H149,Rollover!$K$17,Rollover!$X$17,Rollover!$AK$17)))*12+MONTH(H$6)-MONTH(CHOOSE(H149,Rollover!$K$17,Rollover!$X$17,Rollover!$AK$17)))</f>
        <v>0</v>
      </c>
      <c r="I150" s="114">
        <f>IF(OR(I149=0,I149=4),0,(YEAR(I$6)-YEAR(CHOOSE(I149,Rollover!$K$17,Rollover!$X$17,Rollover!$AK$17)))*12+MONTH(I$6)-MONTH(CHOOSE(I149,Rollover!$K$17,Rollover!$X$17,Rollover!$AK$17)))</f>
        <v>0</v>
      </c>
      <c r="J150" s="114">
        <f>IF(OR(J149=0,J149=4),0,(YEAR(J$6)-YEAR(CHOOSE(J149,Rollover!$K$17,Rollover!$X$17,Rollover!$AK$17)))*12+MONTH(J$6)-MONTH(CHOOSE(J149,Rollover!$K$17,Rollover!$X$17,Rollover!$AK$17)))</f>
        <v>0</v>
      </c>
      <c r="K150" s="114">
        <f>IF(OR(K149=0,K149=4),0,(YEAR(K$6)-YEAR(CHOOSE(K149,Rollover!$K$17,Rollover!$X$17,Rollover!$AK$17)))*12+MONTH(K$6)-MONTH(CHOOSE(K149,Rollover!$K$17,Rollover!$X$17,Rollover!$AK$17)))</f>
        <v>0</v>
      </c>
      <c r="L150" s="114">
        <f>IF(OR(L149=0,L149=4),0,(YEAR(L$6)-YEAR(CHOOSE(L149,Rollover!$K$17,Rollover!$X$17,Rollover!$AK$17)))*12+MONTH(L$6)-MONTH(CHOOSE(L149,Rollover!$K$17,Rollover!$X$17,Rollover!$AK$17)))</f>
        <v>0</v>
      </c>
      <c r="M150" s="114">
        <f>IF(OR(M149=0,M149=4),0,(YEAR(M$6)-YEAR(CHOOSE(M149,Rollover!$K$17,Rollover!$X$17,Rollover!$AK$17)))*12+MONTH(M$6)-MONTH(CHOOSE(M149,Rollover!$K$17,Rollover!$X$17,Rollover!$AK$17)))</f>
        <v>0</v>
      </c>
      <c r="N150" s="114">
        <f>IF(OR(N149=0,N149=4),0,(YEAR(N$6)-YEAR(CHOOSE(N149,Rollover!$K$17,Rollover!$X$17,Rollover!$AK$17)))*12+MONTH(N$6)-MONTH(CHOOSE(N149,Rollover!$K$17,Rollover!$X$17,Rollover!$AK$17)))</f>
        <v>0</v>
      </c>
      <c r="O150" s="114">
        <f>IF(OR(O149=0,O149=4),0,(YEAR(O$6)-YEAR(CHOOSE(O149,Rollover!$K$17,Rollover!$X$17,Rollover!$AK$17)))*12+MONTH(O$6)-MONTH(CHOOSE(O149,Rollover!$K$17,Rollover!$X$17,Rollover!$AK$17)))</f>
        <v>0</v>
      </c>
      <c r="P150" s="114">
        <f>IF(OR(P149=0,P149=4),0,(YEAR(P$6)-YEAR(CHOOSE(P149,Rollover!$K$17,Rollover!$X$17,Rollover!$AK$17)))*12+MONTH(P$6)-MONTH(CHOOSE(P149,Rollover!$K$17,Rollover!$X$17,Rollover!$AK$17)))</f>
        <v>0</v>
      </c>
      <c r="Q150" s="114">
        <f>IF(OR(Q149=0,Q149=4),0,(YEAR(Q$6)-YEAR(CHOOSE(Q149,Rollover!$K$17,Rollover!$X$17,Rollover!$AK$17)))*12+MONTH(Q$6)-MONTH(CHOOSE(Q149,Rollover!$K$17,Rollover!$X$17,Rollover!$AK$17)))</f>
        <v>0</v>
      </c>
      <c r="R150" s="114">
        <f>IF(OR(R149=0,R149=4),0,(YEAR(R$6)-YEAR(CHOOSE(R149,Rollover!$K$17,Rollover!$X$17,Rollover!$AK$17)))*12+MONTH(R$6)-MONTH(CHOOSE(R149,Rollover!$K$17,Rollover!$X$17,Rollover!$AK$17)))</f>
        <v>0</v>
      </c>
      <c r="S150" s="114">
        <f>IF(OR(S149=0,S149=4),0,(YEAR(S$6)-YEAR(CHOOSE(S149,Rollover!$K$17,Rollover!$X$17,Rollover!$AK$17)))*12+MONTH(S$6)-MONTH(CHOOSE(S149,Rollover!$K$17,Rollover!$X$17,Rollover!$AK$17)))</f>
        <v>0</v>
      </c>
      <c r="T150" s="114">
        <f>IF(OR(T149=0,T149=4),0,(YEAR(T$6)-YEAR(CHOOSE(T149,Rollover!$K$17,Rollover!$X$17,Rollover!$AK$17)))*12+MONTH(T$6)-MONTH(CHOOSE(T149,Rollover!$K$17,Rollover!$X$17,Rollover!$AK$17)))</f>
        <v>0</v>
      </c>
      <c r="U150" s="114">
        <f>IF(OR(U149=0,U149=4),0,(YEAR(U$6)-YEAR(CHOOSE(U149,Rollover!$K$17,Rollover!$X$17,Rollover!$AK$17)))*12+MONTH(U$6)-MONTH(CHOOSE(U149,Rollover!$K$17,Rollover!$X$17,Rollover!$AK$17)))</f>
        <v>0</v>
      </c>
      <c r="V150" s="114">
        <f>IF(OR(V149=0,V149=4),0,(YEAR(V$6)-YEAR(CHOOSE(V149,Rollover!$K$17,Rollover!$X$17,Rollover!$AK$17)))*12+MONTH(V$6)-MONTH(CHOOSE(V149,Rollover!$K$17,Rollover!$X$17,Rollover!$AK$17)))</f>
        <v>0</v>
      </c>
      <c r="W150" s="114">
        <f>IF(OR(W149=0,W149=4),0,(YEAR(W$6)-YEAR(CHOOSE(W149,Rollover!$K$17,Rollover!$X$17,Rollover!$AK$17)))*12+MONTH(W$6)-MONTH(CHOOSE(W149,Rollover!$K$17,Rollover!$X$17,Rollover!$AK$17)))</f>
        <v>0</v>
      </c>
      <c r="X150" s="114">
        <f>IF(OR(X149=0,X149=4),0,(YEAR(X$6)-YEAR(CHOOSE(X149,Rollover!$K$17,Rollover!$X$17,Rollover!$AK$17)))*12+MONTH(X$6)-MONTH(CHOOSE(X149,Rollover!$K$17,Rollover!$X$17,Rollover!$AK$17)))</f>
        <v>0</v>
      </c>
      <c r="Y150" s="114">
        <f>IF(OR(Y149=0,Y149=4),0,(YEAR(Y$6)-YEAR(CHOOSE(Y149,Rollover!$K$17,Rollover!$X$17,Rollover!$AK$17)))*12+MONTH(Y$6)-MONTH(CHOOSE(Y149,Rollover!$K$17,Rollover!$X$17,Rollover!$AK$17)))</f>
        <v>0</v>
      </c>
      <c r="Z150" s="114">
        <f>IF(OR(Z149=0,Z149=4),0,(YEAR(Z$6)-YEAR(CHOOSE(Z149,Rollover!$K$17,Rollover!$X$17,Rollover!$AK$17)))*12+MONTH(Z$6)-MONTH(CHOOSE(Z149,Rollover!$K$17,Rollover!$X$17,Rollover!$AK$17)))</f>
        <v>0</v>
      </c>
      <c r="AA150" s="114">
        <f>IF(OR(AA149=0,AA149=4),0,(YEAR(AA$6)-YEAR(CHOOSE(AA149,Rollover!$K$17,Rollover!$X$17,Rollover!$AK$17)))*12+MONTH(AA$6)-MONTH(CHOOSE(AA149,Rollover!$K$17,Rollover!$X$17,Rollover!$AK$17)))</f>
        <v>0</v>
      </c>
      <c r="AB150" s="114">
        <f>IF(OR(AB149=0,AB149=4),0,(YEAR(AB$6)-YEAR(CHOOSE(AB149,Rollover!$K$17,Rollover!$X$17,Rollover!$AK$17)))*12+MONTH(AB$6)-MONTH(CHOOSE(AB149,Rollover!$K$17,Rollover!$X$17,Rollover!$AK$17)))</f>
        <v>0</v>
      </c>
      <c r="AC150" s="114">
        <f>IF(OR(AC149=0,AC149=4),0,(YEAR(AC$6)-YEAR(CHOOSE(AC149,Rollover!$K$17,Rollover!$X$17,Rollover!$AK$17)))*12+MONTH(AC$6)-MONTH(CHOOSE(AC149,Rollover!$K$17,Rollover!$X$17,Rollover!$AK$17)))</f>
        <v>-2</v>
      </c>
      <c r="AD150" s="114">
        <f>IF(OR(AD149=0,AD149=4),0,(YEAR(AD$6)-YEAR(CHOOSE(AD149,Rollover!$K$17,Rollover!$X$17,Rollover!$AK$17)))*12+MONTH(AD$6)-MONTH(CHOOSE(AD149,Rollover!$K$17,Rollover!$X$17,Rollover!$AK$17)))</f>
        <v>-1</v>
      </c>
      <c r="AE150" s="114">
        <f>IF(OR(AE149=0,AE149=4),0,(YEAR(AE$6)-YEAR(CHOOSE(AE149,Rollover!$K$17,Rollover!$X$17,Rollover!$AK$17)))*12+MONTH(AE$6)-MONTH(CHOOSE(AE149,Rollover!$K$17,Rollover!$X$17,Rollover!$AK$17)))</f>
        <v>0</v>
      </c>
      <c r="AF150" s="114">
        <f>IF(OR(AF149=0,AF149=4),0,(YEAR(AF$6)-YEAR(CHOOSE(AF149,Rollover!$K$17,Rollover!$X$17,Rollover!$AK$17)))*12+MONTH(AF$6)-MONTH(CHOOSE(AF149,Rollover!$K$17,Rollover!$X$17,Rollover!$AK$17)))</f>
        <v>1</v>
      </c>
      <c r="AG150" s="114">
        <f>IF(OR(AG149=0,AG149=4),0,(YEAR(AG$6)-YEAR(CHOOSE(AG149,Rollover!$K$17,Rollover!$X$17,Rollover!$AK$17)))*12+MONTH(AG$6)-MONTH(CHOOSE(AG149,Rollover!$K$17,Rollover!$X$17,Rollover!$AK$17)))</f>
        <v>2</v>
      </c>
      <c r="AH150" s="114">
        <f>IF(OR(AH149=0,AH149=4),0,(YEAR(AH$6)-YEAR(CHOOSE(AH149,Rollover!$K$17,Rollover!$X$17,Rollover!$AK$17)))*12+MONTH(AH$6)-MONTH(CHOOSE(AH149,Rollover!$K$17,Rollover!$X$17,Rollover!$AK$17)))</f>
        <v>3</v>
      </c>
      <c r="AI150" s="114">
        <f>IF(OR(AI149=0,AI149=4),0,(YEAR(AI$6)-YEAR(CHOOSE(AI149,Rollover!$K$17,Rollover!$X$17,Rollover!$AK$17)))*12+MONTH(AI$6)-MONTH(CHOOSE(AI149,Rollover!$K$17,Rollover!$X$17,Rollover!$AK$17)))</f>
        <v>4</v>
      </c>
      <c r="AJ150" s="114">
        <f>IF(OR(AJ149=0,AJ149=4),0,(YEAR(AJ$6)-YEAR(CHOOSE(AJ149,Rollover!$K$17,Rollover!$X$17,Rollover!$AK$17)))*12+MONTH(AJ$6)-MONTH(CHOOSE(AJ149,Rollover!$K$17,Rollover!$X$17,Rollover!$AK$17)))</f>
        <v>5</v>
      </c>
      <c r="AK150" s="114">
        <f>IF(OR(AK149=0,AK149=4),0,(YEAR(AK$6)-YEAR(CHOOSE(AK149,Rollover!$K$17,Rollover!$X$17,Rollover!$AK$17)))*12+MONTH(AK$6)-MONTH(CHOOSE(AK149,Rollover!$K$17,Rollover!$X$17,Rollover!$AK$17)))</f>
        <v>6</v>
      </c>
      <c r="AL150" s="114">
        <f>IF(OR(AL149=0,AL149=4),0,(YEAR(AL$6)-YEAR(CHOOSE(AL149,Rollover!$K$17,Rollover!$X$17,Rollover!$AK$17)))*12+MONTH(AL$6)-MONTH(CHOOSE(AL149,Rollover!$K$17,Rollover!$X$17,Rollover!$AK$17)))</f>
        <v>7</v>
      </c>
      <c r="AM150" s="114">
        <f>IF(OR(AM149=0,AM149=4),0,(YEAR(AM$6)-YEAR(CHOOSE(AM149,Rollover!$K$17,Rollover!$X$17,Rollover!$AK$17)))*12+MONTH(AM$6)-MONTH(CHOOSE(AM149,Rollover!$K$17,Rollover!$X$17,Rollover!$AK$17)))</f>
        <v>8</v>
      </c>
      <c r="AN150" s="114">
        <f>IF(OR(AN149=0,AN149=4),0,(YEAR(AN$6)-YEAR(CHOOSE(AN149,Rollover!$K$17,Rollover!$X$17,Rollover!$AK$17)))*12+MONTH(AN$6)-MONTH(CHOOSE(AN149,Rollover!$K$17,Rollover!$X$17,Rollover!$AK$17)))</f>
        <v>9</v>
      </c>
      <c r="AO150" s="114">
        <f>IF(OR(AO149=0,AO149=4),0,(YEAR(AO$6)-YEAR(CHOOSE(AO149,Rollover!$K$17,Rollover!$X$17,Rollover!$AK$17)))*12+MONTH(AO$6)-MONTH(CHOOSE(AO149,Rollover!$K$17,Rollover!$X$17,Rollover!$AK$17)))</f>
        <v>10</v>
      </c>
      <c r="AP150" s="114">
        <f>IF(OR(AP149=0,AP149=4),0,(YEAR(AP$6)-YEAR(CHOOSE(AP149,Rollover!$K$17,Rollover!$X$17,Rollover!$AK$17)))*12+MONTH(AP$6)-MONTH(CHOOSE(AP149,Rollover!$K$17,Rollover!$X$17,Rollover!$AK$17)))</f>
        <v>11</v>
      </c>
      <c r="AQ150" s="114">
        <f>IF(OR(AQ149=0,AQ149=4),0,(YEAR(AQ$6)-YEAR(CHOOSE(AQ149,Rollover!$K$17,Rollover!$X$17,Rollover!$AK$17)))*12+MONTH(AQ$6)-MONTH(CHOOSE(AQ149,Rollover!$K$17,Rollover!$X$17,Rollover!$AK$17)))</f>
        <v>12</v>
      </c>
      <c r="AR150" s="114">
        <f>IF(OR(AR149=0,AR149=4),0,(YEAR(AR$6)-YEAR(CHOOSE(AR149,Rollover!$K$17,Rollover!$X$17,Rollover!$AK$17)))*12+MONTH(AR$6)-MONTH(CHOOSE(AR149,Rollover!$K$17,Rollover!$X$17,Rollover!$AK$17)))</f>
        <v>13</v>
      </c>
      <c r="AS150" s="114">
        <f>IF(OR(AS149=0,AS149=4),0,(YEAR(AS$6)-YEAR(CHOOSE(AS149,Rollover!$K$17,Rollover!$X$17,Rollover!$AK$17)))*12+MONTH(AS$6)-MONTH(CHOOSE(AS149,Rollover!$K$17,Rollover!$X$17,Rollover!$AK$17)))</f>
        <v>14</v>
      </c>
      <c r="AT150" s="114">
        <f>IF(OR(AT149=0,AT149=4),0,(YEAR(AT$6)-YEAR(CHOOSE(AT149,Rollover!$K$17,Rollover!$X$17,Rollover!$AK$17)))*12+MONTH(AT$6)-MONTH(CHOOSE(AT149,Rollover!$K$17,Rollover!$X$17,Rollover!$AK$17)))</f>
        <v>15</v>
      </c>
      <c r="AU150" s="114">
        <f>IF(OR(AU149=0,AU149=4),0,(YEAR(AU$6)-YEAR(CHOOSE(AU149,Rollover!$K$17,Rollover!$X$17,Rollover!$AK$17)))*12+MONTH(AU$6)-MONTH(CHOOSE(AU149,Rollover!$K$17,Rollover!$X$17,Rollover!$AK$17)))</f>
        <v>16</v>
      </c>
      <c r="AV150" s="114">
        <f>IF(OR(AV149=0,AV149=4),0,(YEAR(AV$6)-YEAR(CHOOSE(AV149,Rollover!$K$17,Rollover!$X$17,Rollover!$AK$17)))*12+MONTH(AV$6)-MONTH(CHOOSE(AV149,Rollover!$K$17,Rollover!$X$17,Rollover!$AK$17)))</f>
        <v>17</v>
      </c>
      <c r="AW150" s="114">
        <f>IF(OR(AW149=0,AW149=4),0,(YEAR(AW$6)-YEAR(CHOOSE(AW149,Rollover!$K$17,Rollover!$X$17,Rollover!$AK$17)))*12+MONTH(AW$6)-MONTH(CHOOSE(AW149,Rollover!$K$17,Rollover!$X$17,Rollover!$AK$17)))</f>
        <v>18</v>
      </c>
      <c r="AX150" s="114">
        <f>IF(OR(AX149=0,AX149=4),0,(YEAR(AX$6)-YEAR(CHOOSE(AX149,Rollover!$K$17,Rollover!$X$17,Rollover!$AK$17)))*12+MONTH(AX$6)-MONTH(CHOOSE(AX149,Rollover!$K$17,Rollover!$X$17,Rollover!$AK$17)))</f>
        <v>19</v>
      </c>
      <c r="AY150" s="114">
        <f>IF(OR(AY149=0,AY149=4),0,(YEAR(AY$6)-YEAR(CHOOSE(AY149,Rollover!$K$17,Rollover!$X$17,Rollover!$AK$17)))*12+MONTH(AY$6)-MONTH(CHOOSE(AY149,Rollover!$K$17,Rollover!$X$17,Rollover!$AK$17)))</f>
        <v>20</v>
      </c>
      <c r="AZ150" s="114">
        <f>IF(OR(AZ149=0,AZ149=4),0,(YEAR(AZ$6)-YEAR(CHOOSE(AZ149,Rollover!$K$17,Rollover!$X$17,Rollover!$AK$17)))*12+MONTH(AZ$6)-MONTH(CHOOSE(AZ149,Rollover!$K$17,Rollover!$X$17,Rollover!$AK$17)))</f>
        <v>21</v>
      </c>
      <c r="BA150" s="114">
        <f>IF(OR(BA149=0,BA149=4),0,(YEAR(BA$6)-YEAR(CHOOSE(BA149,Rollover!$K$17,Rollover!$X$17,Rollover!$AK$17)))*12+MONTH(BA$6)-MONTH(CHOOSE(BA149,Rollover!$K$17,Rollover!$X$17,Rollover!$AK$17)))</f>
        <v>22</v>
      </c>
      <c r="BB150" s="114">
        <f>IF(OR(BB149=0,BB149=4),0,(YEAR(BB$6)-YEAR(CHOOSE(BB149,Rollover!$K$17,Rollover!$X$17,Rollover!$AK$17)))*12+MONTH(BB$6)-MONTH(CHOOSE(BB149,Rollover!$K$17,Rollover!$X$17,Rollover!$AK$17)))</f>
        <v>23</v>
      </c>
      <c r="BC150" s="114">
        <f>IF(OR(BC149=0,BC149=4),0,(YEAR(BC$6)-YEAR(CHOOSE(BC149,Rollover!$K$17,Rollover!$X$17,Rollover!$AK$17)))*12+MONTH(BC$6)-MONTH(CHOOSE(BC149,Rollover!$K$17,Rollover!$X$17,Rollover!$AK$17)))</f>
        <v>24</v>
      </c>
      <c r="BD150" s="114">
        <f>IF(OR(BD149=0,BD149=4),0,(YEAR(BD$6)-YEAR(CHOOSE(BD149,Rollover!$K$17,Rollover!$X$17,Rollover!$AK$17)))*12+MONTH(BD$6)-MONTH(CHOOSE(BD149,Rollover!$K$17,Rollover!$X$17,Rollover!$AK$17)))</f>
        <v>25</v>
      </c>
      <c r="BE150" s="114">
        <f>IF(OR(BE149=0,BE149=4),0,(YEAR(BE$6)-YEAR(CHOOSE(BE149,Rollover!$K$17,Rollover!$X$17,Rollover!$AK$17)))*12+MONTH(BE$6)-MONTH(CHOOSE(BE149,Rollover!$K$17,Rollover!$X$17,Rollover!$AK$17)))</f>
        <v>26</v>
      </c>
      <c r="BF150" s="114">
        <f>IF(OR(BF149=0,BF149=4),0,(YEAR(BF$6)-YEAR(CHOOSE(BF149,Rollover!$K$17,Rollover!$X$17,Rollover!$AK$17)))*12+MONTH(BF$6)-MONTH(CHOOSE(BF149,Rollover!$K$17,Rollover!$X$17,Rollover!$AK$17)))</f>
        <v>27</v>
      </c>
      <c r="BG150" s="114">
        <f>IF(OR(BG149=0,BG149=4),0,(YEAR(BG$6)-YEAR(CHOOSE(BG149,Rollover!$K$17,Rollover!$X$17,Rollover!$AK$17)))*12+MONTH(BG$6)-MONTH(CHOOSE(BG149,Rollover!$K$17,Rollover!$X$17,Rollover!$AK$17)))</f>
        <v>28</v>
      </c>
      <c r="BH150" s="114">
        <f>IF(OR(BH149=0,BH149=4),0,(YEAR(BH$6)-YEAR(CHOOSE(BH149,Rollover!$K$17,Rollover!$X$17,Rollover!$AK$17)))*12+MONTH(BH$6)-MONTH(CHOOSE(BH149,Rollover!$K$17,Rollover!$X$17,Rollover!$AK$17)))</f>
        <v>29</v>
      </c>
      <c r="BI150" s="114">
        <f>IF(OR(BI149=0,BI149=4),0,(YEAR(BI$6)-YEAR(CHOOSE(BI149,Rollover!$K$17,Rollover!$X$17,Rollover!$AK$17)))*12+MONTH(BI$6)-MONTH(CHOOSE(BI149,Rollover!$K$17,Rollover!$X$17,Rollover!$AK$17)))</f>
        <v>30</v>
      </c>
      <c r="BJ150" s="114">
        <f>IF(OR(BJ149=0,BJ149=4),0,(YEAR(BJ$6)-YEAR(CHOOSE(BJ149,Rollover!$K$17,Rollover!$X$17,Rollover!$AK$17)))*12+MONTH(BJ$6)-MONTH(CHOOSE(BJ149,Rollover!$K$17,Rollover!$X$17,Rollover!$AK$17)))</f>
        <v>31</v>
      </c>
      <c r="BK150" s="114">
        <f>IF(OR(BK149=0,BK149=4),0,(YEAR(BK$6)-YEAR(CHOOSE(BK149,Rollover!$K$17,Rollover!$X$17,Rollover!$AK$17)))*12+MONTH(BK$6)-MONTH(CHOOSE(BK149,Rollover!$K$17,Rollover!$X$17,Rollover!$AK$17)))</f>
        <v>32</v>
      </c>
      <c r="BL150" s="114">
        <f>IF(OR(BL149=0,BL149=4),0,(YEAR(BL$6)-YEAR(CHOOSE(BL149,Rollover!$K$17,Rollover!$X$17,Rollover!$AK$17)))*12+MONTH(BL$6)-MONTH(CHOOSE(BL149,Rollover!$K$17,Rollover!$X$17,Rollover!$AK$17)))</f>
        <v>33</v>
      </c>
      <c r="BM150" s="114">
        <f>IF(OR(BM149=0,BM149=4),0,(YEAR(BM$6)-YEAR(CHOOSE(BM149,Rollover!$K$17,Rollover!$X$17,Rollover!$AK$17)))*12+MONTH(BM$6)-MONTH(CHOOSE(BM149,Rollover!$K$17,Rollover!$X$17,Rollover!$AK$17)))</f>
        <v>34</v>
      </c>
      <c r="BN150" s="114">
        <f>IF(OR(BN149=0,BN149=4),0,(YEAR(BN$6)-YEAR(CHOOSE(BN149,Rollover!$K$17,Rollover!$X$17,Rollover!$AK$17)))*12+MONTH(BN$6)-MONTH(CHOOSE(BN149,Rollover!$K$17,Rollover!$X$17,Rollover!$AK$17)))</f>
        <v>35</v>
      </c>
      <c r="BO150" s="114">
        <f>IF(OR(BO149=0,BO149=4),0,(YEAR(BO$6)-YEAR(CHOOSE(BO149,Rollover!$K$17,Rollover!$X$17,Rollover!$AK$17)))*12+MONTH(BO$6)-MONTH(CHOOSE(BO149,Rollover!$K$17,Rollover!$X$17,Rollover!$AK$17)))</f>
        <v>36</v>
      </c>
      <c r="BP150" s="114">
        <f>IF(OR(BP149=0,BP149=4),0,(YEAR(BP$6)-YEAR(CHOOSE(BP149,Rollover!$K$17,Rollover!$X$17,Rollover!$AK$17)))*12+MONTH(BP$6)-MONTH(CHOOSE(BP149,Rollover!$K$17,Rollover!$X$17,Rollover!$AK$17)))</f>
        <v>37</v>
      </c>
      <c r="BQ150" s="114">
        <f>IF(OR(BQ149=0,BQ149=4),0,(YEAR(BQ$6)-YEAR(CHOOSE(BQ149,Rollover!$K$17,Rollover!$X$17,Rollover!$AK$17)))*12+MONTH(BQ$6)-MONTH(CHOOSE(BQ149,Rollover!$K$17,Rollover!$X$17,Rollover!$AK$17)))</f>
        <v>38</v>
      </c>
      <c r="BR150" s="114">
        <f>IF(OR(BR149=0,BR149=4),0,(YEAR(BR$6)-YEAR(CHOOSE(BR149,Rollover!$K$17,Rollover!$X$17,Rollover!$AK$17)))*12+MONTH(BR$6)-MONTH(CHOOSE(BR149,Rollover!$K$17,Rollover!$X$17,Rollover!$AK$17)))</f>
        <v>39</v>
      </c>
      <c r="BS150" s="114">
        <f>IF(OR(BS149=0,BS149=4),0,(YEAR(BS$6)-YEAR(CHOOSE(BS149,Rollover!$K$17,Rollover!$X$17,Rollover!$AK$17)))*12+MONTH(BS$6)-MONTH(CHOOSE(BS149,Rollover!$K$17,Rollover!$X$17,Rollover!$AK$17)))</f>
        <v>40</v>
      </c>
      <c r="BT150" s="114">
        <f>IF(OR(BT149=0,BT149=4),0,(YEAR(BT$6)-YEAR(CHOOSE(BT149,Rollover!$K$17,Rollover!$X$17,Rollover!$AK$17)))*12+MONTH(BT$6)-MONTH(CHOOSE(BT149,Rollover!$K$17,Rollover!$X$17,Rollover!$AK$17)))</f>
        <v>41</v>
      </c>
      <c r="BU150" s="114">
        <f>IF(OR(BU149=0,BU149=4),0,(YEAR(BU$6)-YEAR(CHOOSE(BU149,Rollover!$K$17,Rollover!$X$17,Rollover!$AK$17)))*12+MONTH(BU$6)-MONTH(CHOOSE(BU149,Rollover!$K$17,Rollover!$X$17,Rollover!$AK$17)))</f>
        <v>42</v>
      </c>
      <c r="BV150" s="114">
        <f>IF(OR(BV149=0,BV149=4),0,(YEAR(BV$6)-YEAR(CHOOSE(BV149,Rollover!$K$17,Rollover!$X$17,Rollover!$AK$17)))*12+MONTH(BV$6)-MONTH(CHOOSE(BV149,Rollover!$K$17,Rollover!$X$17,Rollover!$AK$17)))</f>
        <v>43</v>
      </c>
      <c r="BW150" s="114">
        <f>IF(OR(BW149=0,BW149=4),0,(YEAR(BW$6)-YEAR(CHOOSE(BW149,Rollover!$K$17,Rollover!$X$17,Rollover!$AK$17)))*12+MONTH(BW$6)-MONTH(CHOOSE(BW149,Rollover!$K$17,Rollover!$X$17,Rollover!$AK$17)))</f>
        <v>44</v>
      </c>
      <c r="BX150" s="114">
        <f>IF(OR(BX149=0,BX149=4),0,(YEAR(BX$6)-YEAR(CHOOSE(BX149,Rollover!$K$17,Rollover!$X$17,Rollover!$AK$17)))*12+MONTH(BX$6)-MONTH(CHOOSE(BX149,Rollover!$K$17,Rollover!$X$17,Rollover!$AK$17)))</f>
        <v>45</v>
      </c>
      <c r="BY150" s="114">
        <f>IF(OR(BY149=0,BY149=4),0,(YEAR(BY$6)-YEAR(CHOOSE(BY149,Rollover!$K$17,Rollover!$X$17,Rollover!$AK$17)))*12+MONTH(BY$6)-MONTH(CHOOSE(BY149,Rollover!$K$17,Rollover!$X$17,Rollover!$AK$17)))</f>
        <v>46</v>
      </c>
      <c r="BZ150" s="114">
        <f>IF(OR(BZ149=0,BZ149=4),0,(YEAR(BZ$6)-YEAR(CHOOSE(BZ149,Rollover!$K$17,Rollover!$X$17,Rollover!$AK$17)))*12+MONTH(BZ$6)-MONTH(CHOOSE(BZ149,Rollover!$K$17,Rollover!$X$17,Rollover!$AK$17)))</f>
        <v>47</v>
      </c>
      <c r="CA150" s="114">
        <f>IF(OR(CA149=0,CA149=4),0,(YEAR(CA$6)-YEAR(CHOOSE(CA149,Rollover!$K$17,Rollover!$X$17,Rollover!$AK$17)))*12+MONTH(CA$6)-MONTH(CHOOSE(CA149,Rollover!$K$17,Rollover!$X$17,Rollover!$AK$17)))</f>
        <v>48</v>
      </c>
      <c r="CB150" s="114">
        <f>IF(OR(CB149=0,CB149=4),0,(YEAR(CB$6)-YEAR(CHOOSE(CB149,Rollover!$K$17,Rollover!$X$17,Rollover!$AK$17)))*12+MONTH(CB$6)-MONTH(CHOOSE(CB149,Rollover!$K$17,Rollover!$X$17,Rollover!$AK$17)))</f>
        <v>49</v>
      </c>
      <c r="CC150" s="114">
        <f>IF(OR(CC149=0,CC149=4),0,(YEAR(CC$6)-YEAR(CHOOSE(CC149,Rollover!$K$17,Rollover!$X$17,Rollover!$AK$17)))*12+MONTH(CC$6)-MONTH(CHOOSE(CC149,Rollover!$K$17,Rollover!$X$17,Rollover!$AK$17)))</f>
        <v>50</v>
      </c>
      <c r="CD150" s="114">
        <f>IF(OR(CD149=0,CD149=4),0,(YEAR(CD$6)-YEAR(CHOOSE(CD149,Rollover!$K$17,Rollover!$X$17,Rollover!$AK$17)))*12+MONTH(CD$6)-MONTH(CHOOSE(CD149,Rollover!$K$17,Rollover!$X$17,Rollover!$AK$17)))</f>
        <v>51</v>
      </c>
      <c r="CE150" s="114">
        <f>IF(OR(CE149=0,CE149=4),0,(YEAR(CE$6)-YEAR(CHOOSE(CE149,Rollover!$K$17,Rollover!$X$17,Rollover!$AK$17)))*12+MONTH(CE$6)-MONTH(CHOOSE(CE149,Rollover!$K$17,Rollover!$X$17,Rollover!$AK$17)))</f>
        <v>52</v>
      </c>
      <c r="CF150" s="114">
        <f>IF(OR(CF149=0,CF149=4),0,(YEAR(CF$6)-YEAR(CHOOSE(CF149,Rollover!$K$17,Rollover!$X$17,Rollover!$AK$17)))*12+MONTH(CF$6)-MONTH(CHOOSE(CF149,Rollover!$K$17,Rollover!$X$17,Rollover!$AK$17)))</f>
        <v>53</v>
      </c>
      <c r="CG150" s="114">
        <f>IF(OR(CG149=0,CG149=4),0,(YEAR(CG$6)-YEAR(CHOOSE(CG149,Rollover!$K$17,Rollover!$X$17,Rollover!$AK$17)))*12+MONTH(CG$6)-MONTH(CHOOSE(CG149,Rollover!$K$17,Rollover!$X$17,Rollover!$AK$17)))</f>
        <v>54</v>
      </c>
      <c r="CH150" s="114">
        <f>IF(OR(CH149=0,CH149=4),0,(YEAR(CH$6)-YEAR(CHOOSE(CH149,Rollover!$K$17,Rollover!$X$17,Rollover!$AK$17)))*12+MONTH(CH$6)-MONTH(CHOOSE(CH149,Rollover!$K$17,Rollover!$X$17,Rollover!$AK$17)))</f>
        <v>55</v>
      </c>
      <c r="CI150" s="114">
        <f>IF(OR(CI149=0,CI149=4),0,(YEAR(CI$6)-YEAR(CHOOSE(CI149,Rollover!$K$17,Rollover!$X$17,Rollover!$AK$17)))*12+MONTH(CI$6)-MONTH(CHOOSE(CI149,Rollover!$K$17,Rollover!$X$17,Rollover!$AK$17)))</f>
        <v>56</v>
      </c>
      <c r="CJ150" s="114">
        <f>IF(OR(CJ149=0,CJ149=4),0,(YEAR(CJ$6)-YEAR(CHOOSE(CJ149,Rollover!$K$17,Rollover!$X$17,Rollover!$AK$17)))*12+MONTH(CJ$6)-MONTH(CHOOSE(CJ149,Rollover!$K$17,Rollover!$X$17,Rollover!$AK$17)))</f>
        <v>57</v>
      </c>
      <c r="CK150" s="114">
        <f>IF(OR(CK149=0,CK149=4),0,(YEAR(CK$6)-YEAR(CHOOSE(CK149,Rollover!$K$17,Rollover!$X$17,Rollover!$AK$17)))*12+MONTH(CK$6)-MONTH(CHOOSE(CK149,Rollover!$K$17,Rollover!$X$17,Rollover!$AK$17)))</f>
        <v>58</v>
      </c>
      <c r="CL150" s="114">
        <f>IF(OR(CL149=0,CL149=4),0,(YEAR(CL$6)-YEAR(CHOOSE(CL149,Rollover!$K$17,Rollover!$X$17,Rollover!$AK$17)))*12+MONTH(CL$6)-MONTH(CHOOSE(CL149,Rollover!$K$17,Rollover!$X$17,Rollover!$AK$17)))</f>
        <v>59</v>
      </c>
      <c r="CM150" s="114">
        <f>IF(OR(CM149=0,CM149=4),0,(YEAR(CM$6)-YEAR(CHOOSE(CM149,Rollover!$K$17,Rollover!$X$17,Rollover!$AK$17)))*12+MONTH(CM$6)-MONTH(CHOOSE(CM149,Rollover!$K$17,Rollover!$X$17,Rollover!$AK$17)))</f>
        <v>-2</v>
      </c>
      <c r="CN150" s="114">
        <f>IF(OR(CN149=0,CN149=4),0,(YEAR(CN$6)-YEAR(CHOOSE(CN149,Rollover!$K$17,Rollover!$X$17,Rollover!$AK$17)))*12+MONTH(CN$6)-MONTH(CHOOSE(CN149,Rollover!$K$17,Rollover!$X$17,Rollover!$AK$17)))</f>
        <v>-1</v>
      </c>
      <c r="CO150" s="114">
        <f>IF(OR(CO149=0,CO149=4),0,(YEAR(CO$6)-YEAR(CHOOSE(CO149,Rollover!$K$17,Rollover!$X$17,Rollover!$AK$17)))*12+MONTH(CO$6)-MONTH(CHOOSE(CO149,Rollover!$K$17,Rollover!$X$17,Rollover!$AK$17)))</f>
        <v>0</v>
      </c>
      <c r="CP150" s="114">
        <f>IF(OR(CP149=0,CP149=4),0,(YEAR(CP$6)-YEAR(CHOOSE(CP149,Rollover!$K$17,Rollover!$X$17,Rollover!$AK$17)))*12+MONTH(CP$6)-MONTH(CHOOSE(CP149,Rollover!$K$17,Rollover!$X$17,Rollover!$AK$17)))</f>
        <v>1</v>
      </c>
      <c r="CQ150" s="114">
        <f>IF(OR(CQ149=0,CQ149=4),0,(YEAR(CQ$6)-YEAR(CHOOSE(CQ149,Rollover!$K$17,Rollover!$X$17,Rollover!$AK$17)))*12+MONTH(CQ$6)-MONTH(CHOOSE(CQ149,Rollover!$K$17,Rollover!$X$17,Rollover!$AK$17)))</f>
        <v>2</v>
      </c>
      <c r="CR150" s="114">
        <f>IF(OR(CR149=0,CR149=4),0,(YEAR(CR$6)-YEAR(CHOOSE(CR149,Rollover!$K$17,Rollover!$X$17,Rollover!$AK$17)))*12+MONTH(CR$6)-MONTH(CHOOSE(CR149,Rollover!$K$17,Rollover!$X$17,Rollover!$AK$17)))</f>
        <v>3</v>
      </c>
      <c r="CS150" s="114">
        <f>IF(OR(CS149=0,CS149=4),0,(YEAR(CS$6)-YEAR(CHOOSE(CS149,Rollover!$K$17,Rollover!$X$17,Rollover!$AK$17)))*12+MONTH(CS$6)-MONTH(CHOOSE(CS149,Rollover!$K$17,Rollover!$X$17,Rollover!$AK$17)))</f>
        <v>4</v>
      </c>
      <c r="CT150" s="114">
        <f>IF(OR(CT149=0,CT149=4),0,(YEAR(CT$6)-YEAR(CHOOSE(CT149,Rollover!$K$17,Rollover!$X$17,Rollover!$AK$17)))*12+MONTH(CT$6)-MONTH(CHOOSE(CT149,Rollover!$K$17,Rollover!$X$17,Rollover!$AK$17)))</f>
        <v>5</v>
      </c>
      <c r="CU150" s="114">
        <f>IF(OR(CU149=0,CU149=4),0,(YEAR(CU$6)-YEAR(CHOOSE(CU149,Rollover!$K$17,Rollover!$X$17,Rollover!$AK$17)))*12+MONTH(CU$6)-MONTH(CHOOSE(CU149,Rollover!$K$17,Rollover!$X$17,Rollover!$AK$17)))</f>
        <v>6</v>
      </c>
      <c r="CV150" s="114">
        <f>IF(OR(CV149=0,CV149=4),0,(YEAR(CV$6)-YEAR(CHOOSE(CV149,Rollover!$K$17,Rollover!$X$17,Rollover!$AK$17)))*12+MONTH(CV$6)-MONTH(CHOOSE(CV149,Rollover!$K$17,Rollover!$X$17,Rollover!$AK$17)))</f>
        <v>7</v>
      </c>
      <c r="CW150" s="114">
        <f>IF(OR(CW149=0,CW149=4),0,(YEAR(CW$6)-YEAR(CHOOSE(CW149,Rollover!$K$17,Rollover!$X$17,Rollover!$AK$17)))*12+MONTH(CW$6)-MONTH(CHOOSE(CW149,Rollover!$K$17,Rollover!$X$17,Rollover!$AK$17)))</f>
        <v>8</v>
      </c>
      <c r="CX150" s="114">
        <f>IF(OR(CX149=0,CX149=4),0,(YEAR(CX$6)-YEAR(CHOOSE(CX149,Rollover!$K$17,Rollover!$X$17,Rollover!$AK$17)))*12+MONTH(CX$6)-MONTH(CHOOSE(CX149,Rollover!$K$17,Rollover!$X$17,Rollover!$AK$17)))</f>
        <v>9</v>
      </c>
      <c r="CY150" s="114">
        <f>IF(OR(CY149=0,CY149=4),0,(YEAR(CY$6)-YEAR(CHOOSE(CY149,Rollover!$K$17,Rollover!$X$17,Rollover!$AK$17)))*12+MONTH(CY$6)-MONTH(CHOOSE(CY149,Rollover!$K$17,Rollover!$X$17,Rollover!$AK$17)))</f>
        <v>10</v>
      </c>
      <c r="CZ150" s="114">
        <f>IF(OR(CZ149=0,CZ149=4),0,(YEAR(CZ$6)-YEAR(CHOOSE(CZ149,Rollover!$K$17,Rollover!$X$17,Rollover!$AK$17)))*12+MONTH(CZ$6)-MONTH(CHOOSE(CZ149,Rollover!$K$17,Rollover!$X$17,Rollover!$AK$17)))</f>
        <v>11</v>
      </c>
      <c r="DA150" s="114">
        <f>IF(OR(DA149=0,DA149=4),0,(YEAR(DA$6)-YEAR(CHOOSE(DA149,Rollover!$K$17,Rollover!$X$17,Rollover!$AK$17)))*12+MONTH(DA$6)-MONTH(CHOOSE(DA149,Rollover!$K$17,Rollover!$X$17,Rollover!$AK$17)))</f>
        <v>12</v>
      </c>
      <c r="DB150" s="114">
        <f>IF(OR(DB149=0,DB149=4),0,(YEAR(DB$6)-YEAR(CHOOSE(DB149,Rollover!$K$17,Rollover!$X$17,Rollover!$AK$17)))*12+MONTH(DB$6)-MONTH(CHOOSE(DB149,Rollover!$K$17,Rollover!$X$17,Rollover!$AK$17)))</f>
        <v>13</v>
      </c>
      <c r="DC150" s="114">
        <f>IF(OR(DC149=0,DC149=4),0,(YEAR(DC$6)-YEAR(CHOOSE(DC149,Rollover!$K$17,Rollover!$X$17,Rollover!$AK$17)))*12+MONTH(DC$6)-MONTH(CHOOSE(DC149,Rollover!$K$17,Rollover!$X$17,Rollover!$AK$17)))</f>
        <v>14</v>
      </c>
      <c r="DD150" s="114">
        <f>IF(OR(DD149=0,DD149=4),0,(YEAR(DD$6)-YEAR(CHOOSE(DD149,Rollover!$K$17,Rollover!$X$17,Rollover!$AK$17)))*12+MONTH(DD$6)-MONTH(CHOOSE(DD149,Rollover!$K$17,Rollover!$X$17,Rollover!$AK$17)))</f>
        <v>15</v>
      </c>
      <c r="DE150" s="114">
        <f>IF(OR(DE149=0,DE149=4),0,(YEAR(DE$6)-YEAR(CHOOSE(DE149,Rollover!$K$17,Rollover!$X$17,Rollover!$AK$17)))*12+MONTH(DE$6)-MONTH(CHOOSE(DE149,Rollover!$K$17,Rollover!$X$17,Rollover!$AK$17)))</f>
        <v>16</v>
      </c>
      <c r="DF150" s="114">
        <f>IF(OR(DF149=0,DF149=4),0,(YEAR(DF$6)-YEAR(CHOOSE(DF149,Rollover!$K$17,Rollover!$X$17,Rollover!$AK$17)))*12+MONTH(DF$6)-MONTH(CHOOSE(DF149,Rollover!$K$17,Rollover!$X$17,Rollover!$AK$17)))</f>
        <v>17</v>
      </c>
      <c r="DG150" s="114">
        <f>IF(OR(DG149=0,DG149=4),0,(YEAR(DG$6)-YEAR(CHOOSE(DG149,Rollover!$K$17,Rollover!$X$17,Rollover!$AK$17)))*12+MONTH(DG$6)-MONTH(CHOOSE(DG149,Rollover!$K$17,Rollover!$X$17,Rollover!$AK$17)))</f>
        <v>18</v>
      </c>
      <c r="DH150" s="114">
        <f>IF(OR(DH149=0,DH149=4),0,(YEAR(DH$6)-YEAR(CHOOSE(DH149,Rollover!$K$17,Rollover!$X$17,Rollover!$AK$17)))*12+MONTH(DH$6)-MONTH(CHOOSE(DH149,Rollover!$K$17,Rollover!$X$17,Rollover!$AK$17)))</f>
        <v>19</v>
      </c>
      <c r="DI150" s="114">
        <f>IF(OR(DI149=0,DI149=4),0,(YEAR(DI$6)-YEAR(CHOOSE(DI149,Rollover!$K$17,Rollover!$X$17,Rollover!$AK$17)))*12+MONTH(DI$6)-MONTH(CHOOSE(DI149,Rollover!$K$17,Rollover!$X$17,Rollover!$AK$17)))</f>
        <v>20</v>
      </c>
      <c r="DJ150" s="114">
        <f>IF(OR(DJ149=0,DJ149=4),0,(YEAR(DJ$6)-YEAR(CHOOSE(DJ149,Rollover!$K$17,Rollover!$X$17,Rollover!$AK$17)))*12+MONTH(DJ$6)-MONTH(CHOOSE(DJ149,Rollover!$K$17,Rollover!$X$17,Rollover!$AK$17)))</f>
        <v>21</v>
      </c>
      <c r="DK150" s="114">
        <f>IF(OR(DK149=0,DK149=4),0,(YEAR(DK$6)-YEAR(CHOOSE(DK149,Rollover!$K$17,Rollover!$X$17,Rollover!$AK$17)))*12+MONTH(DK$6)-MONTH(CHOOSE(DK149,Rollover!$K$17,Rollover!$X$17,Rollover!$AK$17)))</f>
        <v>22</v>
      </c>
      <c r="DL150" s="114">
        <f>IF(OR(DL149=0,DL149=4),0,(YEAR(DL$6)-YEAR(CHOOSE(DL149,Rollover!$K$17,Rollover!$X$17,Rollover!$AK$17)))*12+MONTH(DL$6)-MONTH(CHOOSE(DL149,Rollover!$K$17,Rollover!$X$17,Rollover!$AK$17)))</f>
        <v>23</v>
      </c>
      <c r="DM150" s="114">
        <f>IF(OR(DM149=0,DM149=4),0,(YEAR(DM$6)-YEAR(CHOOSE(DM149,Rollover!$K$17,Rollover!$X$17,Rollover!$AK$17)))*12+MONTH(DM$6)-MONTH(CHOOSE(DM149,Rollover!$K$17,Rollover!$X$17,Rollover!$AK$17)))</f>
        <v>24</v>
      </c>
      <c r="DN150" s="114">
        <f>IF(OR(DN149=0,DN149=4),0,(YEAR(DN$6)-YEAR(CHOOSE(DN149,Rollover!$K$17,Rollover!$X$17,Rollover!$AK$17)))*12+MONTH(DN$6)-MONTH(CHOOSE(DN149,Rollover!$K$17,Rollover!$X$17,Rollover!$AK$17)))</f>
        <v>25</v>
      </c>
      <c r="DO150" s="114">
        <f>IF(OR(DO149=0,DO149=4),0,(YEAR(DO$6)-YEAR(CHOOSE(DO149,Rollover!$K$17,Rollover!$X$17,Rollover!$AK$17)))*12+MONTH(DO$6)-MONTH(CHOOSE(DO149,Rollover!$K$17,Rollover!$X$17,Rollover!$AK$17)))</f>
        <v>26</v>
      </c>
      <c r="DP150" s="114">
        <f>IF(OR(DP149=0,DP149=4),0,(YEAR(DP$6)-YEAR(CHOOSE(DP149,Rollover!$K$17,Rollover!$X$17,Rollover!$AK$17)))*12+MONTH(DP$6)-MONTH(CHOOSE(DP149,Rollover!$K$17,Rollover!$X$17,Rollover!$AK$17)))</f>
        <v>27</v>
      </c>
      <c r="DQ150" s="114">
        <f>IF(OR(DQ149=0,DQ149=4),0,(YEAR(DQ$6)-YEAR(CHOOSE(DQ149,Rollover!$K$17,Rollover!$X$17,Rollover!$AK$17)))*12+MONTH(DQ$6)-MONTH(CHOOSE(DQ149,Rollover!$K$17,Rollover!$X$17,Rollover!$AK$17)))</f>
        <v>28</v>
      </c>
      <c r="DR150" s="114">
        <f>IF(OR(DR149=0,DR149=4),0,(YEAR(DR$6)-YEAR(CHOOSE(DR149,Rollover!$K$17,Rollover!$X$17,Rollover!$AK$17)))*12+MONTH(DR$6)-MONTH(CHOOSE(DR149,Rollover!$K$17,Rollover!$X$17,Rollover!$AK$17)))</f>
        <v>29</v>
      </c>
      <c r="DS150" s="114">
        <f>IF(OR(DS149=0,DS149=4),0,(YEAR(DS$6)-YEAR(CHOOSE(DS149,Rollover!$K$17,Rollover!$X$17,Rollover!$AK$17)))*12+MONTH(DS$6)-MONTH(CHOOSE(DS149,Rollover!$K$17,Rollover!$X$17,Rollover!$AK$17)))</f>
        <v>30</v>
      </c>
      <c r="DT150" s="114">
        <f>IF(OR(DT149=0,DT149=4),0,(YEAR(DT$6)-YEAR(CHOOSE(DT149,Rollover!$K$17,Rollover!$X$17,Rollover!$AK$17)))*12+MONTH(DT$6)-MONTH(CHOOSE(DT149,Rollover!$K$17,Rollover!$X$17,Rollover!$AK$17)))</f>
        <v>31</v>
      </c>
      <c r="DU150" s="114">
        <f>IF(OR(DU149=0,DU149=4),0,(YEAR(DU$6)-YEAR(CHOOSE(DU149,Rollover!$K$17,Rollover!$X$17,Rollover!$AK$17)))*12+MONTH(DU$6)-MONTH(CHOOSE(DU149,Rollover!$K$17,Rollover!$X$17,Rollover!$AK$17)))</f>
        <v>32</v>
      </c>
      <c r="DV150" s="114">
        <f>IF(OR(DV149=0,DV149=4),0,(YEAR(DV$6)-YEAR(CHOOSE(DV149,Rollover!$K$17,Rollover!$X$17,Rollover!$AK$17)))*12+MONTH(DV$6)-MONTH(CHOOSE(DV149,Rollover!$K$17,Rollover!$X$17,Rollover!$AK$17)))</f>
        <v>33</v>
      </c>
      <c r="DW150" s="114">
        <f>IF(OR(DW149=0,DW149=4),0,(YEAR(DW$6)-YEAR(CHOOSE(DW149,Rollover!$K$17,Rollover!$X$17,Rollover!$AK$17)))*12+MONTH(DW$6)-MONTH(CHOOSE(DW149,Rollover!$K$17,Rollover!$X$17,Rollover!$AK$17)))</f>
        <v>34</v>
      </c>
      <c r="DX150" s="114">
        <f>IF(OR(DX149=0,DX149=4),0,(YEAR(DX$6)-YEAR(CHOOSE(DX149,Rollover!$K$17,Rollover!$X$17,Rollover!$AK$17)))*12+MONTH(DX$6)-MONTH(CHOOSE(DX149,Rollover!$K$17,Rollover!$X$17,Rollover!$AK$17)))</f>
        <v>35</v>
      </c>
      <c r="DY150" s="114">
        <f>IF(OR(DY149=0,DY149=4),0,(YEAR(DY$6)-YEAR(CHOOSE(DY149,Rollover!$K$17,Rollover!$X$17,Rollover!$AK$17)))*12+MONTH(DY$6)-MONTH(CHOOSE(DY149,Rollover!$K$17,Rollover!$X$17,Rollover!$AK$17)))</f>
        <v>36</v>
      </c>
      <c r="DZ150" s="114">
        <f>IF(OR(DZ149=0,DZ149=4),0,(YEAR(DZ$6)-YEAR(CHOOSE(DZ149,Rollover!$K$17,Rollover!$X$17,Rollover!$AK$17)))*12+MONTH(DZ$6)-MONTH(CHOOSE(DZ149,Rollover!$K$17,Rollover!$X$17,Rollover!$AK$17)))</f>
        <v>37</v>
      </c>
      <c r="EA150" s="114">
        <f>IF(OR(EA149=0,EA149=4),0,(YEAR(EA$6)-YEAR(CHOOSE(EA149,Rollover!$K$17,Rollover!$X$17,Rollover!$AK$17)))*12+MONTH(EA$6)-MONTH(CHOOSE(EA149,Rollover!$K$17,Rollover!$X$17,Rollover!$AK$17)))</f>
        <v>38</v>
      </c>
      <c r="EB150" s="114">
        <f>IF(OR(EB149=0,EB149=4),0,(YEAR(EB$6)-YEAR(CHOOSE(EB149,Rollover!$K$17,Rollover!$X$17,Rollover!$AK$17)))*12+MONTH(EB$6)-MONTH(CHOOSE(EB149,Rollover!$K$17,Rollover!$X$17,Rollover!$AK$17)))</f>
        <v>39</v>
      </c>
      <c r="EC150" s="114">
        <f>IF(OR(EC149=0,EC149=4),0,(YEAR(EC$6)-YEAR(CHOOSE(EC149,Rollover!$K$17,Rollover!$X$17,Rollover!$AK$17)))*12+MONTH(EC$6)-MONTH(CHOOSE(EC149,Rollover!$K$17,Rollover!$X$17,Rollover!$AK$17)))</f>
        <v>40</v>
      </c>
      <c r="ED150" s="114">
        <f>IF(OR(ED149=0,ED149=4),0,(YEAR(ED$6)-YEAR(CHOOSE(ED149,Rollover!$K$17,Rollover!$X$17,Rollover!$AK$17)))*12+MONTH(ED$6)-MONTH(CHOOSE(ED149,Rollover!$K$17,Rollover!$X$17,Rollover!$AK$17)))</f>
        <v>41</v>
      </c>
      <c r="EE150" s="114">
        <f>IF(OR(EE149=0,EE149=4),0,(YEAR(EE$6)-YEAR(CHOOSE(EE149,Rollover!$K$17,Rollover!$X$17,Rollover!$AK$17)))*12+MONTH(EE$6)-MONTH(CHOOSE(EE149,Rollover!$K$17,Rollover!$X$17,Rollover!$AK$17)))</f>
        <v>42</v>
      </c>
      <c r="EF150" s="114">
        <f>IF(OR(EF149=0,EF149=4),0,(YEAR(EF$6)-YEAR(CHOOSE(EF149,Rollover!$K$17,Rollover!$X$17,Rollover!$AK$17)))*12+MONTH(EF$6)-MONTH(CHOOSE(EF149,Rollover!$K$17,Rollover!$X$17,Rollover!$AK$17)))</f>
        <v>43</v>
      </c>
      <c r="EG150" s="114">
        <f>IF(OR(EG149=0,EG149=4),0,(YEAR(EG$6)-YEAR(CHOOSE(EG149,Rollover!$K$17,Rollover!$X$17,Rollover!$AK$17)))*12+MONTH(EG$6)-MONTH(CHOOSE(EG149,Rollover!$K$17,Rollover!$X$17,Rollover!$AK$17)))</f>
        <v>44</v>
      </c>
      <c r="EH150" s="114">
        <f>IF(OR(EH149=0,EH149=4),0,(YEAR(EH$6)-YEAR(CHOOSE(EH149,Rollover!$K$17,Rollover!$X$17,Rollover!$AK$17)))*12+MONTH(EH$6)-MONTH(CHOOSE(EH149,Rollover!$K$17,Rollover!$X$17,Rollover!$AK$17)))</f>
        <v>45</v>
      </c>
      <c r="EI150" s="114">
        <f>IF(OR(EI149=0,EI149=4),0,(YEAR(EI$6)-YEAR(CHOOSE(EI149,Rollover!$K$17,Rollover!$X$17,Rollover!$AK$17)))*12+MONTH(EI$6)-MONTH(CHOOSE(EI149,Rollover!$K$17,Rollover!$X$17,Rollover!$AK$17)))</f>
        <v>46</v>
      </c>
    </row>
    <row r="151">
      <c r="B151" t="s" s="23">
        <v>392</v>
      </c>
      <c r="C151" t="s" s="118">
        <v>29</v>
      </c>
      <c r="D151" t="s" s="118">
        <v>429</v>
      </c>
      <c r="H151" s="115">
        <f>IF(OR(H149=0,H149=4),0,CHOOSE(H149,Rollover!$I$17,Rollover!$V$17,Rollover!$AI$17)*CHOOSE(H149,Rollover!$O$17,Rollover!$AB$17,Rollover!$AO$17)*(1+CHOOSE(H149,Rollover!$P$17,Rollover!$AC$17,Rollover!$AP$17))^(INT(MAX(0,H150)/12))+(1-CHOOSE(H149,Rollover!$I$17,Rollover!$V$17,Rollover!$AI$17))*CHOOSE(H149,Rollover!$N$17,Rollover!$AA$17,Rollover!$AN$17)*(1+Assumptions!$C$25)^(INT(MAX(0,H150)/12)))</f>
        <v>0</v>
      </c>
      <c r="I151" s="115">
        <f>IF(OR(I149=0,I149=4),0,CHOOSE(I149,Rollover!$I$17,Rollover!$V$17,Rollover!$AI$17)*CHOOSE(I149,Rollover!$O$17,Rollover!$AB$17,Rollover!$AO$17)*(1+CHOOSE(I149,Rollover!$P$17,Rollover!$AC$17,Rollover!$AP$17))^(INT(MAX(0,I150)/12))+(1-CHOOSE(I149,Rollover!$I$17,Rollover!$V$17,Rollover!$AI$17))*CHOOSE(I149,Rollover!$N$17,Rollover!$AA$17,Rollover!$AN$17)*(1+Assumptions!$C$25)^(INT(MAX(0,I150)/12)))</f>
        <v>0</v>
      </c>
      <c r="J151" s="115">
        <f>IF(OR(J149=0,J149=4),0,CHOOSE(J149,Rollover!$I$17,Rollover!$V$17,Rollover!$AI$17)*CHOOSE(J149,Rollover!$O$17,Rollover!$AB$17,Rollover!$AO$17)*(1+CHOOSE(J149,Rollover!$P$17,Rollover!$AC$17,Rollover!$AP$17))^(INT(MAX(0,J150)/12))+(1-CHOOSE(J149,Rollover!$I$17,Rollover!$V$17,Rollover!$AI$17))*CHOOSE(J149,Rollover!$N$17,Rollover!$AA$17,Rollover!$AN$17)*(1+Assumptions!$C$25)^(INT(MAX(0,J150)/12)))</f>
        <v>0</v>
      </c>
      <c r="K151" s="115">
        <f>IF(OR(K149=0,K149=4),0,CHOOSE(K149,Rollover!$I$17,Rollover!$V$17,Rollover!$AI$17)*CHOOSE(K149,Rollover!$O$17,Rollover!$AB$17,Rollover!$AO$17)*(1+CHOOSE(K149,Rollover!$P$17,Rollover!$AC$17,Rollover!$AP$17))^(INT(MAX(0,K150)/12))+(1-CHOOSE(K149,Rollover!$I$17,Rollover!$V$17,Rollover!$AI$17))*CHOOSE(K149,Rollover!$N$17,Rollover!$AA$17,Rollover!$AN$17)*(1+Assumptions!$C$25)^(INT(MAX(0,K150)/12)))</f>
        <v>0</v>
      </c>
      <c r="L151" s="115">
        <f>IF(OR(L149=0,L149=4),0,CHOOSE(L149,Rollover!$I$17,Rollover!$V$17,Rollover!$AI$17)*CHOOSE(L149,Rollover!$O$17,Rollover!$AB$17,Rollover!$AO$17)*(1+CHOOSE(L149,Rollover!$P$17,Rollover!$AC$17,Rollover!$AP$17))^(INT(MAX(0,L150)/12))+(1-CHOOSE(L149,Rollover!$I$17,Rollover!$V$17,Rollover!$AI$17))*CHOOSE(L149,Rollover!$N$17,Rollover!$AA$17,Rollover!$AN$17)*(1+Assumptions!$C$25)^(INT(MAX(0,L150)/12)))</f>
        <v>0</v>
      </c>
      <c r="M151" s="115">
        <f>IF(OR(M149=0,M149=4),0,CHOOSE(M149,Rollover!$I$17,Rollover!$V$17,Rollover!$AI$17)*CHOOSE(M149,Rollover!$O$17,Rollover!$AB$17,Rollover!$AO$17)*(1+CHOOSE(M149,Rollover!$P$17,Rollover!$AC$17,Rollover!$AP$17))^(INT(MAX(0,M150)/12))+(1-CHOOSE(M149,Rollover!$I$17,Rollover!$V$17,Rollover!$AI$17))*CHOOSE(M149,Rollover!$N$17,Rollover!$AA$17,Rollover!$AN$17)*(1+Assumptions!$C$25)^(INT(MAX(0,M150)/12)))</f>
        <v>0</v>
      </c>
      <c r="N151" s="115">
        <f>IF(OR(N149=0,N149=4),0,CHOOSE(N149,Rollover!$I$17,Rollover!$V$17,Rollover!$AI$17)*CHOOSE(N149,Rollover!$O$17,Rollover!$AB$17,Rollover!$AO$17)*(1+CHOOSE(N149,Rollover!$P$17,Rollover!$AC$17,Rollover!$AP$17))^(INT(MAX(0,N150)/12))+(1-CHOOSE(N149,Rollover!$I$17,Rollover!$V$17,Rollover!$AI$17))*CHOOSE(N149,Rollover!$N$17,Rollover!$AA$17,Rollover!$AN$17)*(1+Assumptions!$C$25)^(INT(MAX(0,N150)/12)))</f>
        <v>0</v>
      </c>
      <c r="O151" s="115">
        <f>IF(OR(O149=0,O149=4),0,CHOOSE(O149,Rollover!$I$17,Rollover!$V$17,Rollover!$AI$17)*CHOOSE(O149,Rollover!$O$17,Rollover!$AB$17,Rollover!$AO$17)*(1+CHOOSE(O149,Rollover!$P$17,Rollover!$AC$17,Rollover!$AP$17))^(INT(MAX(0,O150)/12))+(1-CHOOSE(O149,Rollover!$I$17,Rollover!$V$17,Rollover!$AI$17))*CHOOSE(O149,Rollover!$N$17,Rollover!$AA$17,Rollover!$AN$17)*(1+Assumptions!$C$25)^(INT(MAX(0,O150)/12)))</f>
        <v>0</v>
      </c>
      <c r="P151" s="115">
        <f>IF(OR(P149=0,P149=4),0,CHOOSE(P149,Rollover!$I$17,Rollover!$V$17,Rollover!$AI$17)*CHOOSE(P149,Rollover!$O$17,Rollover!$AB$17,Rollover!$AO$17)*(1+CHOOSE(P149,Rollover!$P$17,Rollover!$AC$17,Rollover!$AP$17))^(INT(MAX(0,P150)/12))+(1-CHOOSE(P149,Rollover!$I$17,Rollover!$V$17,Rollover!$AI$17))*CHOOSE(P149,Rollover!$N$17,Rollover!$AA$17,Rollover!$AN$17)*(1+Assumptions!$C$25)^(INT(MAX(0,P150)/12)))</f>
        <v>0</v>
      </c>
      <c r="Q151" s="115">
        <f>IF(OR(Q149=0,Q149=4),0,CHOOSE(Q149,Rollover!$I$17,Rollover!$V$17,Rollover!$AI$17)*CHOOSE(Q149,Rollover!$O$17,Rollover!$AB$17,Rollover!$AO$17)*(1+CHOOSE(Q149,Rollover!$P$17,Rollover!$AC$17,Rollover!$AP$17))^(INT(MAX(0,Q150)/12))+(1-CHOOSE(Q149,Rollover!$I$17,Rollover!$V$17,Rollover!$AI$17))*CHOOSE(Q149,Rollover!$N$17,Rollover!$AA$17,Rollover!$AN$17)*(1+Assumptions!$C$25)^(INT(MAX(0,Q150)/12)))</f>
        <v>0</v>
      </c>
      <c r="R151" s="115">
        <f>IF(OR(R149=0,R149=4),0,CHOOSE(R149,Rollover!$I$17,Rollover!$V$17,Rollover!$AI$17)*CHOOSE(R149,Rollover!$O$17,Rollover!$AB$17,Rollover!$AO$17)*(1+CHOOSE(R149,Rollover!$P$17,Rollover!$AC$17,Rollover!$AP$17))^(INT(MAX(0,R150)/12))+(1-CHOOSE(R149,Rollover!$I$17,Rollover!$V$17,Rollover!$AI$17))*CHOOSE(R149,Rollover!$N$17,Rollover!$AA$17,Rollover!$AN$17)*(1+Assumptions!$C$25)^(INT(MAX(0,R150)/12)))</f>
        <v>0</v>
      </c>
      <c r="S151" s="115">
        <f>IF(OR(S149=0,S149=4),0,CHOOSE(S149,Rollover!$I$17,Rollover!$V$17,Rollover!$AI$17)*CHOOSE(S149,Rollover!$O$17,Rollover!$AB$17,Rollover!$AO$17)*(1+CHOOSE(S149,Rollover!$P$17,Rollover!$AC$17,Rollover!$AP$17))^(INT(MAX(0,S150)/12))+(1-CHOOSE(S149,Rollover!$I$17,Rollover!$V$17,Rollover!$AI$17))*CHOOSE(S149,Rollover!$N$17,Rollover!$AA$17,Rollover!$AN$17)*(1+Assumptions!$C$25)^(INT(MAX(0,S150)/12)))</f>
        <v>0</v>
      </c>
      <c r="T151" s="115">
        <f>IF(OR(T149=0,T149=4),0,CHOOSE(T149,Rollover!$I$17,Rollover!$V$17,Rollover!$AI$17)*CHOOSE(T149,Rollover!$O$17,Rollover!$AB$17,Rollover!$AO$17)*(1+CHOOSE(T149,Rollover!$P$17,Rollover!$AC$17,Rollover!$AP$17))^(INT(MAX(0,T150)/12))+(1-CHOOSE(T149,Rollover!$I$17,Rollover!$V$17,Rollover!$AI$17))*CHOOSE(T149,Rollover!$N$17,Rollover!$AA$17,Rollover!$AN$17)*(1+Assumptions!$C$25)^(INT(MAX(0,T150)/12)))</f>
        <v>0</v>
      </c>
      <c r="U151" s="115">
        <f>IF(OR(U149=0,U149=4),0,CHOOSE(U149,Rollover!$I$17,Rollover!$V$17,Rollover!$AI$17)*CHOOSE(U149,Rollover!$O$17,Rollover!$AB$17,Rollover!$AO$17)*(1+CHOOSE(U149,Rollover!$P$17,Rollover!$AC$17,Rollover!$AP$17))^(INT(MAX(0,U150)/12))+(1-CHOOSE(U149,Rollover!$I$17,Rollover!$V$17,Rollover!$AI$17))*CHOOSE(U149,Rollover!$N$17,Rollover!$AA$17,Rollover!$AN$17)*(1+Assumptions!$C$25)^(INT(MAX(0,U150)/12)))</f>
        <v>0</v>
      </c>
      <c r="V151" s="115">
        <f>IF(OR(V149=0,V149=4),0,CHOOSE(V149,Rollover!$I$17,Rollover!$V$17,Rollover!$AI$17)*CHOOSE(V149,Rollover!$O$17,Rollover!$AB$17,Rollover!$AO$17)*(1+CHOOSE(V149,Rollover!$P$17,Rollover!$AC$17,Rollover!$AP$17))^(INT(MAX(0,V150)/12))+(1-CHOOSE(V149,Rollover!$I$17,Rollover!$V$17,Rollover!$AI$17))*CHOOSE(V149,Rollover!$N$17,Rollover!$AA$17,Rollover!$AN$17)*(1+Assumptions!$C$25)^(INT(MAX(0,V150)/12)))</f>
        <v>0</v>
      </c>
      <c r="W151" s="115">
        <f>IF(OR(W149=0,W149=4),0,CHOOSE(W149,Rollover!$I$17,Rollover!$V$17,Rollover!$AI$17)*CHOOSE(W149,Rollover!$O$17,Rollover!$AB$17,Rollover!$AO$17)*(1+CHOOSE(W149,Rollover!$P$17,Rollover!$AC$17,Rollover!$AP$17))^(INT(MAX(0,W150)/12))+(1-CHOOSE(W149,Rollover!$I$17,Rollover!$V$17,Rollover!$AI$17))*CHOOSE(W149,Rollover!$N$17,Rollover!$AA$17,Rollover!$AN$17)*(1+Assumptions!$C$25)^(INT(MAX(0,W150)/12)))</f>
        <v>0</v>
      </c>
      <c r="X151" s="115">
        <f>IF(OR(X149=0,X149=4),0,CHOOSE(X149,Rollover!$I$17,Rollover!$V$17,Rollover!$AI$17)*CHOOSE(X149,Rollover!$O$17,Rollover!$AB$17,Rollover!$AO$17)*(1+CHOOSE(X149,Rollover!$P$17,Rollover!$AC$17,Rollover!$AP$17))^(INT(MAX(0,X150)/12))+(1-CHOOSE(X149,Rollover!$I$17,Rollover!$V$17,Rollover!$AI$17))*CHOOSE(X149,Rollover!$N$17,Rollover!$AA$17,Rollover!$AN$17)*(1+Assumptions!$C$25)^(INT(MAX(0,X150)/12)))</f>
        <v>0</v>
      </c>
      <c r="Y151" s="115">
        <f>IF(OR(Y149=0,Y149=4),0,CHOOSE(Y149,Rollover!$I$17,Rollover!$V$17,Rollover!$AI$17)*CHOOSE(Y149,Rollover!$O$17,Rollover!$AB$17,Rollover!$AO$17)*(1+CHOOSE(Y149,Rollover!$P$17,Rollover!$AC$17,Rollover!$AP$17))^(INT(MAX(0,Y150)/12))+(1-CHOOSE(Y149,Rollover!$I$17,Rollover!$V$17,Rollover!$AI$17))*CHOOSE(Y149,Rollover!$N$17,Rollover!$AA$17,Rollover!$AN$17)*(1+Assumptions!$C$25)^(INT(MAX(0,Y150)/12)))</f>
        <v>0</v>
      </c>
      <c r="Z151" s="115">
        <f>IF(OR(Z149=0,Z149=4),0,CHOOSE(Z149,Rollover!$I$17,Rollover!$V$17,Rollover!$AI$17)*CHOOSE(Z149,Rollover!$O$17,Rollover!$AB$17,Rollover!$AO$17)*(1+CHOOSE(Z149,Rollover!$P$17,Rollover!$AC$17,Rollover!$AP$17))^(INT(MAX(0,Z150)/12))+(1-CHOOSE(Z149,Rollover!$I$17,Rollover!$V$17,Rollover!$AI$17))*CHOOSE(Z149,Rollover!$N$17,Rollover!$AA$17,Rollover!$AN$17)*(1+Assumptions!$C$25)^(INT(MAX(0,Z150)/12)))</f>
        <v>0</v>
      </c>
      <c r="AA151" s="115">
        <f>IF(OR(AA149=0,AA149=4),0,CHOOSE(AA149,Rollover!$I$17,Rollover!$V$17,Rollover!$AI$17)*CHOOSE(AA149,Rollover!$O$17,Rollover!$AB$17,Rollover!$AO$17)*(1+CHOOSE(AA149,Rollover!$P$17,Rollover!$AC$17,Rollover!$AP$17))^(INT(MAX(0,AA150)/12))+(1-CHOOSE(AA149,Rollover!$I$17,Rollover!$V$17,Rollover!$AI$17))*CHOOSE(AA149,Rollover!$N$17,Rollover!$AA$17,Rollover!$AN$17)*(1+Assumptions!$C$25)^(INT(MAX(0,AA150)/12)))</f>
        <v>0</v>
      </c>
      <c r="AB151" s="115">
        <f>IF(OR(AB149=0,AB149=4),0,CHOOSE(AB149,Rollover!$I$17,Rollover!$V$17,Rollover!$AI$17)*CHOOSE(AB149,Rollover!$O$17,Rollover!$AB$17,Rollover!$AO$17)*(1+CHOOSE(AB149,Rollover!$P$17,Rollover!$AC$17,Rollover!$AP$17))^(INT(MAX(0,AB150)/12))+(1-CHOOSE(AB149,Rollover!$I$17,Rollover!$V$17,Rollover!$AI$17))*CHOOSE(AB149,Rollover!$N$17,Rollover!$AA$17,Rollover!$AN$17)*(1+Assumptions!$C$25)^(INT(MAX(0,AB150)/12)))</f>
        <v>0</v>
      </c>
      <c r="AC151" s="115">
        <f>IF(OR(AC149=0,AC149=4),0,CHOOSE(AC149,Rollover!$I$17,Rollover!$V$17,Rollover!$AI$17)*CHOOSE(AC149,Rollover!$O$17,Rollover!$AB$17,Rollover!$AO$17)*(1+CHOOSE(AC149,Rollover!$P$17,Rollover!$AC$17,Rollover!$AP$17))^(INT(MAX(0,AC150)/12))+(1-CHOOSE(AC149,Rollover!$I$17,Rollover!$V$17,Rollover!$AI$17))*CHOOSE(AC149,Rollover!$N$17,Rollover!$AA$17,Rollover!$AN$17)*(1+Assumptions!$C$25)^(INT(MAX(0,AC150)/12)))</f>
        <v>14.412275000000001</v>
      </c>
      <c r="AD151" s="115">
        <f>IF(OR(AD149=0,AD149=4),0,CHOOSE(AD149,Rollover!$I$17,Rollover!$V$17,Rollover!$AI$17)*CHOOSE(AD149,Rollover!$O$17,Rollover!$AB$17,Rollover!$AO$17)*(1+CHOOSE(AD149,Rollover!$P$17,Rollover!$AC$17,Rollover!$AP$17))^(INT(MAX(0,AD150)/12))+(1-CHOOSE(AD149,Rollover!$I$17,Rollover!$V$17,Rollover!$AI$17))*CHOOSE(AD149,Rollover!$N$17,Rollover!$AA$17,Rollover!$AN$17)*(1+Assumptions!$C$25)^(INT(MAX(0,AD150)/12)))</f>
        <v>14.412275000000001</v>
      </c>
      <c r="AE151" s="115">
        <f>IF(OR(AE149=0,AE149=4),0,CHOOSE(AE149,Rollover!$I$17,Rollover!$V$17,Rollover!$AI$17)*CHOOSE(AE149,Rollover!$O$17,Rollover!$AB$17,Rollover!$AO$17)*(1+CHOOSE(AE149,Rollover!$P$17,Rollover!$AC$17,Rollover!$AP$17))^(INT(MAX(0,AE150)/12))+(1-CHOOSE(AE149,Rollover!$I$17,Rollover!$V$17,Rollover!$AI$17))*CHOOSE(AE149,Rollover!$N$17,Rollover!$AA$17,Rollover!$AN$17)*(1+Assumptions!$C$25)^(INT(MAX(0,AE150)/12)))</f>
        <v>14.412275000000001</v>
      </c>
      <c r="AF151" s="115">
        <f>IF(OR(AF149=0,AF149=4),0,CHOOSE(AF149,Rollover!$I$17,Rollover!$V$17,Rollover!$AI$17)*CHOOSE(AF149,Rollover!$O$17,Rollover!$AB$17,Rollover!$AO$17)*(1+CHOOSE(AF149,Rollover!$P$17,Rollover!$AC$17,Rollover!$AP$17))^(INT(MAX(0,AF150)/12))+(1-CHOOSE(AF149,Rollover!$I$17,Rollover!$V$17,Rollover!$AI$17))*CHOOSE(AF149,Rollover!$N$17,Rollover!$AA$17,Rollover!$AN$17)*(1+Assumptions!$C$25)^(INT(MAX(0,AF150)/12)))</f>
        <v>14.412275000000001</v>
      </c>
      <c r="AG151" s="115">
        <f>IF(OR(AG149=0,AG149=4),0,CHOOSE(AG149,Rollover!$I$17,Rollover!$V$17,Rollover!$AI$17)*CHOOSE(AG149,Rollover!$O$17,Rollover!$AB$17,Rollover!$AO$17)*(1+CHOOSE(AG149,Rollover!$P$17,Rollover!$AC$17,Rollover!$AP$17))^(INT(MAX(0,AG150)/12))+(1-CHOOSE(AG149,Rollover!$I$17,Rollover!$V$17,Rollover!$AI$17))*CHOOSE(AG149,Rollover!$N$17,Rollover!$AA$17,Rollover!$AN$17)*(1+Assumptions!$C$25)^(INT(MAX(0,AG150)/12)))</f>
        <v>14.412275000000001</v>
      </c>
      <c r="AH151" s="115">
        <f>IF(OR(AH149=0,AH149=4),0,CHOOSE(AH149,Rollover!$I$17,Rollover!$V$17,Rollover!$AI$17)*CHOOSE(AH149,Rollover!$O$17,Rollover!$AB$17,Rollover!$AO$17)*(1+CHOOSE(AH149,Rollover!$P$17,Rollover!$AC$17,Rollover!$AP$17))^(INT(MAX(0,AH150)/12))+(1-CHOOSE(AH149,Rollover!$I$17,Rollover!$V$17,Rollover!$AI$17))*CHOOSE(AH149,Rollover!$N$17,Rollover!$AA$17,Rollover!$AN$17)*(1+Assumptions!$C$25)^(INT(MAX(0,AH150)/12)))</f>
        <v>14.412275000000001</v>
      </c>
      <c r="AI151" s="115">
        <f>IF(OR(AI149=0,AI149=4),0,CHOOSE(AI149,Rollover!$I$17,Rollover!$V$17,Rollover!$AI$17)*CHOOSE(AI149,Rollover!$O$17,Rollover!$AB$17,Rollover!$AO$17)*(1+CHOOSE(AI149,Rollover!$P$17,Rollover!$AC$17,Rollover!$AP$17))^(INT(MAX(0,AI150)/12))+(1-CHOOSE(AI149,Rollover!$I$17,Rollover!$V$17,Rollover!$AI$17))*CHOOSE(AI149,Rollover!$N$17,Rollover!$AA$17,Rollover!$AN$17)*(1+Assumptions!$C$25)^(INT(MAX(0,AI150)/12)))</f>
        <v>14.412275000000001</v>
      </c>
      <c r="AJ151" s="115">
        <f>IF(OR(AJ149=0,AJ149=4),0,CHOOSE(AJ149,Rollover!$I$17,Rollover!$V$17,Rollover!$AI$17)*CHOOSE(AJ149,Rollover!$O$17,Rollover!$AB$17,Rollover!$AO$17)*(1+CHOOSE(AJ149,Rollover!$P$17,Rollover!$AC$17,Rollover!$AP$17))^(INT(MAX(0,AJ150)/12))+(1-CHOOSE(AJ149,Rollover!$I$17,Rollover!$V$17,Rollover!$AI$17))*CHOOSE(AJ149,Rollover!$N$17,Rollover!$AA$17,Rollover!$AN$17)*(1+Assumptions!$C$25)^(INT(MAX(0,AJ150)/12)))</f>
        <v>14.412275000000001</v>
      </c>
      <c r="AK151" s="115">
        <f>IF(OR(AK149=0,AK149=4),0,CHOOSE(AK149,Rollover!$I$17,Rollover!$V$17,Rollover!$AI$17)*CHOOSE(AK149,Rollover!$O$17,Rollover!$AB$17,Rollover!$AO$17)*(1+CHOOSE(AK149,Rollover!$P$17,Rollover!$AC$17,Rollover!$AP$17))^(INT(MAX(0,AK150)/12))+(1-CHOOSE(AK149,Rollover!$I$17,Rollover!$V$17,Rollover!$AI$17))*CHOOSE(AK149,Rollover!$N$17,Rollover!$AA$17,Rollover!$AN$17)*(1+Assumptions!$C$25)^(INT(MAX(0,AK150)/12)))</f>
        <v>14.412275000000001</v>
      </c>
      <c r="AL151" s="115">
        <f>IF(OR(AL149=0,AL149=4),0,CHOOSE(AL149,Rollover!$I$17,Rollover!$V$17,Rollover!$AI$17)*CHOOSE(AL149,Rollover!$O$17,Rollover!$AB$17,Rollover!$AO$17)*(1+CHOOSE(AL149,Rollover!$P$17,Rollover!$AC$17,Rollover!$AP$17))^(INT(MAX(0,AL150)/12))+(1-CHOOSE(AL149,Rollover!$I$17,Rollover!$V$17,Rollover!$AI$17))*CHOOSE(AL149,Rollover!$N$17,Rollover!$AA$17,Rollover!$AN$17)*(1+Assumptions!$C$25)^(INT(MAX(0,AL150)/12)))</f>
        <v>14.412275000000001</v>
      </c>
      <c r="AM151" s="115">
        <f>IF(OR(AM149=0,AM149=4),0,CHOOSE(AM149,Rollover!$I$17,Rollover!$V$17,Rollover!$AI$17)*CHOOSE(AM149,Rollover!$O$17,Rollover!$AB$17,Rollover!$AO$17)*(1+CHOOSE(AM149,Rollover!$P$17,Rollover!$AC$17,Rollover!$AP$17))^(INT(MAX(0,AM150)/12))+(1-CHOOSE(AM149,Rollover!$I$17,Rollover!$V$17,Rollover!$AI$17))*CHOOSE(AM149,Rollover!$N$17,Rollover!$AA$17,Rollover!$AN$17)*(1+Assumptions!$C$25)^(INT(MAX(0,AM150)/12)))</f>
        <v>14.412275000000001</v>
      </c>
      <c r="AN151" s="115">
        <f>IF(OR(AN149=0,AN149=4),0,CHOOSE(AN149,Rollover!$I$17,Rollover!$V$17,Rollover!$AI$17)*CHOOSE(AN149,Rollover!$O$17,Rollover!$AB$17,Rollover!$AO$17)*(1+CHOOSE(AN149,Rollover!$P$17,Rollover!$AC$17,Rollover!$AP$17))^(INT(MAX(0,AN150)/12))+(1-CHOOSE(AN149,Rollover!$I$17,Rollover!$V$17,Rollover!$AI$17))*CHOOSE(AN149,Rollover!$N$17,Rollover!$AA$17,Rollover!$AN$17)*(1+Assumptions!$C$25)^(INT(MAX(0,AN150)/12)))</f>
        <v>14.412275000000001</v>
      </c>
      <c r="AO151" s="115">
        <f>IF(OR(AO149=0,AO149=4),0,CHOOSE(AO149,Rollover!$I$17,Rollover!$V$17,Rollover!$AI$17)*CHOOSE(AO149,Rollover!$O$17,Rollover!$AB$17,Rollover!$AO$17)*(1+CHOOSE(AO149,Rollover!$P$17,Rollover!$AC$17,Rollover!$AP$17))^(INT(MAX(0,AO150)/12))+(1-CHOOSE(AO149,Rollover!$I$17,Rollover!$V$17,Rollover!$AI$17))*CHOOSE(AO149,Rollover!$N$17,Rollover!$AA$17,Rollover!$AN$17)*(1+Assumptions!$C$25)^(INT(MAX(0,AO150)/12)))</f>
        <v>14.412275000000001</v>
      </c>
      <c r="AP151" s="115">
        <f>IF(OR(AP149=0,AP149=4),0,CHOOSE(AP149,Rollover!$I$17,Rollover!$V$17,Rollover!$AI$17)*CHOOSE(AP149,Rollover!$O$17,Rollover!$AB$17,Rollover!$AO$17)*(1+CHOOSE(AP149,Rollover!$P$17,Rollover!$AC$17,Rollover!$AP$17))^(INT(MAX(0,AP150)/12))+(1-CHOOSE(AP149,Rollover!$I$17,Rollover!$V$17,Rollover!$AI$17))*CHOOSE(AP149,Rollover!$N$17,Rollover!$AA$17,Rollover!$AN$17)*(1+Assumptions!$C$25)^(INT(MAX(0,AP150)/12)))</f>
        <v>14.412275000000001</v>
      </c>
      <c r="AQ151" s="115">
        <f>IF(OR(AQ149=0,AQ149=4),0,CHOOSE(AQ149,Rollover!$I$17,Rollover!$V$17,Rollover!$AI$17)*CHOOSE(AQ149,Rollover!$O$17,Rollover!$AB$17,Rollover!$AO$17)*(1+CHOOSE(AQ149,Rollover!$P$17,Rollover!$AC$17,Rollover!$AP$17))^(INT(MAX(0,AQ150)/12))+(1-CHOOSE(AQ149,Rollover!$I$17,Rollover!$V$17,Rollover!$AI$17))*CHOOSE(AQ149,Rollover!$N$17,Rollover!$AA$17,Rollover!$AN$17)*(1+Assumptions!$C$25)^(INT(MAX(0,AQ150)/12)))</f>
        <v>14.916704625000001</v>
      </c>
      <c r="AR151" s="115">
        <f>IF(OR(AR149=0,AR149=4),0,CHOOSE(AR149,Rollover!$I$17,Rollover!$V$17,Rollover!$AI$17)*CHOOSE(AR149,Rollover!$O$17,Rollover!$AB$17,Rollover!$AO$17)*(1+CHOOSE(AR149,Rollover!$P$17,Rollover!$AC$17,Rollover!$AP$17))^(INT(MAX(0,AR150)/12))+(1-CHOOSE(AR149,Rollover!$I$17,Rollover!$V$17,Rollover!$AI$17))*CHOOSE(AR149,Rollover!$N$17,Rollover!$AA$17,Rollover!$AN$17)*(1+Assumptions!$C$25)^(INT(MAX(0,AR150)/12)))</f>
        <v>14.916704625000001</v>
      </c>
      <c r="AS151" s="115">
        <f>IF(OR(AS149=0,AS149=4),0,CHOOSE(AS149,Rollover!$I$17,Rollover!$V$17,Rollover!$AI$17)*CHOOSE(AS149,Rollover!$O$17,Rollover!$AB$17,Rollover!$AO$17)*(1+CHOOSE(AS149,Rollover!$P$17,Rollover!$AC$17,Rollover!$AP$17))^(INT(MAX(0,AS150)/12))+(1-CHOOSE(AS149,Rollover!$I$17,Rollover!$V$17,Rollover!$AI$17))*CHOOSE(AS149,Rollover!$N$17,Rollover!$AA$17,Rollover!$AN$17)*(1+Assumptions!$C$25)^(INT(MAX(0,AS150)/12)))</f>
        <v>14.916704625000001</v>
      </c>
      <c r="AT151" s="115">
        <f>IF(OR(AT149=0,AT149=4),0,CHOOSE(AT149,Rollover!$I$17,Rollover!$V$17,Rollover!$AI$17)*CHOOSE(AT149,Rollover!$O$17,Rollover!$AB$17,Rollover!$AO$17)*(1+CHOOSE(AT149,Rollover!$P$17,Rollover!$AC$17,Rollover!$AP$17))^(INT(MAX(0,AT150)/12))+(1-CHOOSE(AT149,Rollover!$I$17,Rollover!$V$17,Rollover!$AI$17))*CHOOSE(AT149,Rollover!$N$17,Rollover!$AA$17,Rollover!$AN$17)*(1+Assumptions!$C$25)^(INT(MAX(0,AT150)/12)))</f>
        <v>14.916704625000001</v>
      </c>
      <c r="AU151" s="115">
        <f>IF(OR(AU149=0,AU149=4),0,CHOOSE(AU149,Rollover!$I$17,Rollover!$V$17,Rollover!$AI$17)*CHOOSE(AU149,Rollover!$O$17,Rollover!$AB$17,Rollover!$AO$17)*(1+CHOOSE(AU149,Rollover!$P$17,Rollover!$AC$17,Rollover!$AP$17))^(INT(MAX(0,AU150)/12))+(1-CHOOSE(AU149,Rollover!$I$17,Rollover!$V$17,Rollover!$AI$17))*CHOOSE(AU149,Rollover!$N$17,Rollover!$AA$17,Rollover!$AN$17)*(1+Assumptions!$C$25)^(INT(MAX(0,AU150)/12)))</f>
        <v>14.916704625000001</v>
      </c>
      <c r="AV151" s="115">
        <f>IF(OR(AV149=0,AV149=4),0,CHOOSE(AV149,Rollover!$I$17,Rollover!$V$17,Rollover!$AI$17)*CHOOSE(AV149,Rollover!$O$17,Rollover!$AB$17,Rollover!$AO$17)*(1+CHOOSE(AV149,Rollover!$P$17,Rollover!$AC$17,Rollover!$AP$17))^(INT(MAX(0,AV150)/12))+(1-CHOOSE(AV149,Rollover!$I$17,Rollover!$V$17,Rollover!$AI$17))*CHOOSE(AV149,Rollover!$N$17,Rollover!$AA$17,Rollover!$AN$17)*(1+Assumptions!$C$25)^(INT(MAX(0,AV150)/12)))</f>
        <v>14.916704625000001</v>
      </c>
      <c r="AW151" s="115">
        <f>IF(OR(AW149=0,AW149=4),0,CHOOSE(AW149,Rollover!$I$17,Rollover!$V$17,Rollover!$AI$17)*CHOOSE(AW149,Rollover!$O$17,Rollover!$AB$17,Rollover!$AO$17)*(1+CHOOSE(AW149,Rollover!$P$17,Rollover!$AC$17,Rollover!$AP$17))^(INT(MAX(0,AW150)/12))+(1-CHOOSE(AW149,Rollover!$I$17,Rollover!$V$17,Rollover!$AI$17))*CHOOSE(AW149,Rollover!$N$17,Rollover!$AA$17,Rollover!$AN$17)*(1+Assumptions!$C$25)^(INT(MAX(0,AW150)/12)))</f>
        <v>14.916704625000001</v>
      </c>
      <c r="AX151" s="115">
        <f>IF(OR(AX149=0,AX149=4),0,CHOOSE(AX149,Rollover!$I$17,Rollover!$V$17,Rollover!$AI$17)*CHOOSE(AX149,Rollover!$O$17,Rollover!$AB$17,Rollover!$AO$17)*(1+CHOOSE(AX149,Rollover!$P$17,Rollover!$AC$17,Rollover!$AP$17))^(INT(MAX(0,AX150)/12))+(1-CHOOSE(AX149,Rollover!$I$17,Rollover!$V$17,Rollover!$AI$17))*CHOOSE(AX149,Rollover!$N$17,Rollover!$AA$17,Rollover!$AN$17)*(1+Assumptions!$C$25)^(INT(MAX(0,AX150)/12)))</f>
        <v>14.916704625000001</v>
      </c>
      <c r="AY151" s="115">
        <f>IF(OR(AY149=0,AY149=4),0,CHOOSE(AY149,Rollover!$I$17,Rollover!$V$17,Rollover!$AI$17)*CHOOSE(AY149,Rollover!$O$17,Rollover!$AB$17,Rollover!$AO$17)*(1+CHOOSE(AY149,Rollover!$P$17,Rollover!$AC$17,Rollover!$AP$17))^(INT(MAX(0,AY150)/12))+(1-CHOOSE(AY149,Rollover!$I$17,Rollover!$V$17,Rollover!$AI$17))*CHOOSE(AY149,Rollover!$N$17,Rollover!$AA$17,Rollover!$AN$17)*(1+Assumptions!$C$25)^(INT(MAX(0,AY150)/12)))</f>
        <v>14.916704625000001</v>
      </c>
      <c r="AZ151" s="115">
        <f>IF(OR(AZ149=0,AZ149=4),0,CHOOSE(AZ149,Rollover!$I$17,Rollover!$V$17,Rollover!$AI$17)*CHOOSE(AZ149,Rollover!$O$17,Rollover!$AB$17,Rollover!$AO$17)*(1+CHOOSE(AZ149,Rollover!$P$17,Rollover!$AC$17,Rollover!$AP$17))^(INT(MAX(0,AZ150)/12))+(1-CHOOSE(AZ149,Rollover!$I$17,Rollover!$V$17,Rollover!$AI$17))*CHOOSE(AZ149,Rollover!$N$17,Rollover!$AA$17,Rollover!$AN$17)*(1+Assumptions!$C$25)^(INT(MAX(0,AZ150)/12)))</f>
        <v>14.916704625000001</v>
      </c>
      <c r="BA151" s="115">
        <f>IF(OR(BA149=0,BA149=4),0,CHOOSE(BA149,Rollover!$I$17,Rollover!$V$17,Rollover!$AI$17)*CHOOSE(BA149,Rollover!$O$17,Rollover!$AB$17,Rollover!$AO$17)*(1+CHOOSE(BA149,Rollover!$P$17,Rollover!$AC$17,Rollover!$AP$17))^(INT(MAX(0,BA150)/12))+(1-CHOOSE(BA149,Rollover!$I$17,Rollover!$V$17,Rollover!$AI$17))*CHOOSE(BA149,Rollover!$N$17,Rollover!$AA$17,Rollover!$AN$17)*(1+Assumptions!$C$25)^(INT(MAX(0,BA150)/12)))</f>
        <v>14.916704625000001</v>
      </c>
      <c r="BB151" s="115">
        <f>IF(OR(BB149=0,BB149=4),0,CHOOSE(BB149,Rollover!$I$17,Rollover!$V$17,Rollover!$AI$17)*CHOOSE(BB149,Rollover!$O$17,Rollover!$AB$17,Rollover!$AO$17)*(1+CHOOSE(BB149,Rollover!$P$17,Rollover!$AC$17,Rollover!$AP$17))^(INT(MAX(0,BB150)/12))+(1-CHOOSE(BB149,Rollover!$I$17,Rollover!$V$17,Rollover!$AI$17))*CHOOSE(BB149,Rollover!$N$17,Rollover!$AA$17,Rollover!$AN$17)*(1+Assumptions!$C$25)^(INT(MAX(0,BB150)/12)))</f>
        <v>14.916704625000001</v>
      </c>
      <c r="BC151" s="115">
        <f>IF(OR(BC149=0,BC149=4),0,CHOOSE(BC149,Rollover!$I$17,Rollover!$V$17,Rollover!$AI$17)*CHOOSE(BC149,Rollover!$O$17,Rollover!$AB$17,Rollover!$AO$17)*(1+CHOOSE(BC149,Rollover!$P$17,Rollover!$AC$17,Rollover!$AP$17))^(INT(MAX(0,BC150)/12))+(1-CHOOSE(BC149,Rollover!$I$17,Rollover!$V$17,Rollover!$AI$17))*CHOOSE(BC149,Rollover!$N$17,Rollover!$AA$17,Rollover!$AN$17)*(1+Assumptions!$C$25)^(INT(MAX(0,BC150)/12)))</f>
        <v>15.438789286875</v>
      </c>
      <c r="BD151" s="115">
        <f>IF(OR(BD149=0,BD149=4),0,CHOOSE(BD149,Rollover!$I$17,Rollover!$V$17,Rollover!$AI$17)*CHOOSE(BD149,Rollover!$O$17,Rollover!$AB$17,Rollover!$AO$17)*(1+CHOOSE(BD149,Rollover!$P$17,Rollover!$AC$17,Rollover!$AP$17))^(INT(MAX(0,BD150)/12))+(1-CHOOSE(BD149,Rollover!$I$17,Rollover!$V$17,Rollover!$AI$17))*CHOOSE(BD149,Rollover!$N$17,Rollover!$AA$17,Rollover!$AN$17)*(1+Assumptions!$C$25)^(INT(MAX(0,BD150)/12)))</f>
        <v>15.438789286875</v>
      </c>
      <c r="BE151" s="115">
        <f>IF(OR(BE149=0,BE149=4),0,CHOOSE(BE149,Rollover!$I$17,Rollover!$V$17,Rollover!$AI$17)*CHOOSE(BE149,Rollover!$O$17,Rollover!$AB$17,Rollover!$AO$17)*(1+CHOOSE(BE149,Rollover!$P$17,Rollover!$AC$17,Rollover!$AP$17))^(INT(MAX(0,BE150)/12))+(1-CHOOSE(BE149,Rollover!$I$17,Rollover!$V$17,Rollover!$AI$17))*CHOOSE(BE149,Rollover!$N$17,Rollover!$AA$17,Rollover!$AN$17)*(1+Assumptions!$C$25)^(INT(MAX(0,BE150)/12)))</f>
        <v>15.438789286875</v>
      </c>
      <c r="BF151" s="115">
        <f>IF(OR(BF149=0,BF149=4),0,CHOOSE(BF149,Rollover!$I$17,Rollover!$V$17,Rollover!$AI$17)*CHOOSE(BF149,Rollover!$O$17,Rollover!$AB$17,Rollover!$AO$17)*(1+CHOOSE(BF149,Rollover!$P$17,Rollover!$AC$17,Rollover!$AP$17))^(INT(MAX(0,BF150)/12))+(1-CHOOSE(BF149,Rollover!$I$17,Rollover!$V$17,Rollover!$AI$17))*CHOOSE(BF149,Rollover!$N$17,Rollover!$AA$17,Rollover!$AN$17)*(1+Assumptions!$C$25)^(INT(MAX(0,BF150)/12)))</f>
        <v>15.438789286875</v>
      </c>
      <c r="BG151" s="115">
        <f>IF(OR(BG149=0,BG149=4),0,CHOOSE(BG149,Rollover!$I$17,Rollover!$V$17,Rollover!$AI$17)*CHOOSE(BG149,Rollover!$O$17,Rollover!$AB$17,Rollover!$AO$17)*(1+CHOOSE(BG149,Rollover!$P$17,Rollover!$AC$17,Rollover!$AP$17))^(INT(MAX(0,BG150)/12))+(1-CHOOSE(BG149,Rollover!$I$17,Rollover!$V$17,Rollover!$AI$17))*CHOOSE(BG149,Rollover!$N$17,Rollover!$AA$17,Rollover!$AN$17)*(1+Assumptions!$C$25)^(INT(MAX(0,BG150)/12)))</f>
        <v>15.438789286875</v>
      </c>
      <c r="BH151" s="115">
        <f>IF(OR(BH149=0,BH149=4),0,CHOOSE(BH149,Rollover!$I$17,Rollover!$V$17,Rollover!$AI$17)*CHOOSE(BH149,Rollover!$O$17,Rollover!$AB$17,Rollover!$AO$17)*(1+CHOOSE(BH149,Rollover!$P$17,Rollover!$AC$17,Rollover!$AP$17))^(INT(MAX(0,BH150)/12))+(1-CHOOSE(BH149,Rollover!$I$17,Rollover!$V$17,Rollover!$AI$17))*CHOOSE(BH149,Rollover!$N$17,Rollover!$AA$17,Rollover!$AN$17)*(1+Assumptions!$C$25)^(INT(MAX(0,BH150)/12)))</f>
        <v>15.438789286875</v>
      </c>
      <c r="BI151" s="115">
        <f>IF(OR(BI149=0,BI149=4),0,CHOOSE(BI149,Rollover!$I$17,Rollover!$V$17,Rollover!$AI$17)*CHOOSE(BI149,Rollover!$O$17,Rollover!$AB$17,Rollover!$AO$17)*(1+CHOOSE(BI149,Rollover!$P$17,Rollover!$AC$17,Rollover!$AP$17))^(INT(MAX(0,BI150)/12))+(1-CHOOSE(BI149,Rollover!$I$17,Rollover!$V$17,Rollover!$AI$17))*CHOOSE(BI149,Rollover!$N$17,Rollover!$AA$17,Rollover!$AN$17)*(1+Assumptions!$C$25)^(INT(MAX(0,BI150)/12)))</f>
        <v>15.438789286875</v>
      </c>
      <c r="BJ151" s="115">
        <f>IF(OR(BJ149=0,BJ149=4),0,CHOOSE(BJ149,Rollover!$I$17,Rollover!$V$17,Rollover!$AI$17)*CHOOSE(BJ149,Rollover!$O$17,Rollover!$AB$17,Rollover!$AO$17)*(1+CHOOSE(BJ149,Rollover!$P$17,Rollover!$AC$17,Rollover!$AP$17))^(INT(MAX(0,BJ150)/12))+(1-CHOOSE(BJ149,Rollover!$I$17,Rollover!$V$17,Rollover!$AI$17))*CHOOSE(BJ149,Rollover!$N$17,Rollover!$AA$17,Rollover!$AN$17)*(1+Assumptions!$C$25)^(INT(MAX(0,BJ150)/12)))</f>
        <v>15.438789286875</v>
      </c>
      <c r="BK151" s="115">
        <f>IF(OR(BK149=0,BK149=4),0,CHOOSE(BK149,Rollover!$I$17,Rollover!$V$17,Rollover!$AI$17)*CHOOSE(BK149,Rollover!$O$17,Rollover!$AB$17,Rollover!$AO$17)*(1+CHOOSE(BK149,Rollover!$P$17,Rollover!$AC$17,Rollover!$AP$17))^(INT(MAX(0,BK150)/12))+(1-CHOOSE(BK149,Rollover!$I$17,Rollover!$V$17,Rollover!$AI$17))*CHOOSE(BK149,Rollover!$N$17,Rollover!$AA$17,Rollover!$AN$17)*(1+Assumptions!$C$25)^(INT(MAX(0,BK150)/12)))</f>
        <v>15.438789286875</v>
      </c>
      <c r="BL151" s="115">
        <f>IF(OR(BL149=0,BL149=4),0,CHOOSE(BL149,Rollover!$I$17,Rollover!$V$17,Rollover!$AI$17)*CHOOSE(BL149,Rollover!$O$17,Rollover!$AB$17,Rollover!$AO$17)*(1+CHOOSE(BL149,Rollover!$P$17,Rollover!$AC$17,Rollover!$AP$17))^(INT(MAX(0,BL150)/12))+(1-CHOOSE(BL149,Rollover!$I$17,Rollover!$V$17,Rollover!$AI$17))*CHOOSE(BL149,Rollover!$N$17,Rollover!$AA$17,Rollover!$AN$17)*(1+Assumptions!$C$25)^(INT(MAX(0,BL150)/12)))</f>
        <v>15.438789286875</v>
      </c>
      <c r="BM151" s="115">
        <f>IF(OR(BM149=0,BM149=4),0,CHOOSE(BM149,Rollover!$I$17,Rollover!$V$17,Rollover!$AI$17)*CHOOSE(BM149,Rollover!$O$17,Rollover!$AB$17,Rollover!$AO$17)*(1+CHOOSE(BM149,Rollover!$P$17,Rollover!$AC$17,Rollover!$AP$17))^(INT(MAX(0,BM150)/12))+(1-CHOOSE(BM149,Rollover!$I$17,Rollover!$V$17,Rollover!$AI$17))*CHOOSE(BM149,Rollover!$N$17,Rollover!$AA$17,Rollover!$AN$17)*(1+Assumptions!$C$25)^(INT(MAX(0,BM150)/12)))</f>
        <v>15.438789286875</v>
      </c>
      <c r="BN151" s="115">
        <f>IF(OR(BN149=0,BN149=4),0,CHOOSE(BN149,Rollover!$I$17,Rollover!$V$17,Rollover!$AI$17)*CHOOSE(BN149,Rollover!$O$17,Rollover!$AB$17,Rollover!$AO$17)*(1+CHOOSE(BN149,Rollover!$P$17,Rollover!$AC$17,Rollover!$AP$17))^(INT(MAX(0,BN150)/12))+(1-CHOOSE(BN149,Rollover!$I$17,Rollover!$V$17,Rollover!$AI$17))*CHOOSE(BN149,Rollover!$N$17,Rollover!$AA$17,Rollover!$AN$17)*(1+Assumptions!$C$25)^(INT(MAX(0,BN150)/12)))</f>
        <v>15.438789286875</v>
      </c>
      <c r="BO151" s="115">
        <f>IF(OR(BO149=0,BO149=4),0,CHOOSE(BO149,Rollover!$I$17,Rollover!$V$17,Rollover!$AI$17)*CHOOSE(BO149,Rollover!$O$17,Rollover!$AB$17,Rollover!$AO$17)*(1+CHOOSE(BO149,Rollover!$P$17,Rollover!$AC$17,Rollover!$AP$17))^(INT(MAX(0,BO150)/12))+(1-CHOOSE(BO149,Rollover!$I$17,Rollover!$V$17,Rollover!$AI$17))*CHOOSE(BO149,Rollover!$N$17,Rollover!$AA$17,Rollover!$AN$17)*(1+Assumptions!$C$25)^(INT(MAX(0,BO150)/12)))</f>
        <v>15.979146911915622</v>
      </c>
      <c r="BP151" s="115">
        <f>IF(OR(BP149=0,BP149=4),0,CHOOSE(BP149,Rollover!$I$17,Rollover!$V$17,Rollover!$AI$17)*CHOOSE(BP149,Rollover!$O$17,Rollover!$AB$17,Rollover!$AO$17)*(1+CHOOSE(BP149,Rollover!$P$17,Rollover!$AC$17,Rollover!$AP$17))^(INT(MAX(0,BP150)/12))+(1-CHOOSE(BP149,Rollover!$I$17,Rollover!$V$17,Rollover!$AI$17))*CHOOSE(BP149,Rollover!$N$17,Rollover!$AA$17,Rollover!$AN$17)*(1+Assumptions!$C$25)^(INT(MAX(0,BP150)/12)))</f>
        <v>15.979146911915622</v>
      </c>
      <c r="BQ151" s="115">
        <f>IF(OR(BQ149=0,BQ149=4),0,CHOOSE(BQ149,Rollover!$I$17,Rollover!$V$17,Rollover!$AI$17)*CHOOSE(BQ149,Rollover!$O$17,Rollover!$AB$17,Rollover!$AO$17)*(1+CHOOSE(BQ149,Rollover!$P$17,Rollover!$AC$17,Rollover!$AP$17))^(INT(MAX(0,BQ150)/12))+(1-CHOOSE(BQ149,Rollover!$I$17,Rollover!$V$17,Rollover!$AI$17))*CHOOSE(BQ149,Rollover!$N$17,Rollover!$AA$17,Rollover!$AN$17)*(1+Assumptions!$C$25)^(INT(MAX(0,BQ150)/12)))</f>
        <v>15.979146911915622</v>
      </c>
      <c r="BR151" s="115">
        <f>IF(OR(BR149=0,BR149=4),0,CHOOSE(BR149,Rollover!$I$17,Rollover!$V$17,Rollover!$AI$17)*CHOOSE(BR149,Rollover!$O$17,Rollover!$AB$17,Rollover!$AO$17)*(1+CHOOSE(BR149,Rollover!$P$17,Rollover!$AC$17,Rollover!$AP$17))^(INT(MAX(0,BR150)/12))+(1-CHOOSE(BR149,Rollover!$I$17,Rollover!$V$17,Rollover!$AI$17))*CHOOSE(BR149,Rollover!$N$17,Rollover!$AA$17,Rollover!$AN$17)*(1+Assumptions!$C$25)^(INT(MAX(0,BR150)/12)))</f>
        <v>15.979146911915622</v>
      </c>
      <c r="BS151" s="115">
        <f>IF(OR(BS149=0,BS149=4),0,CHOOSE(BS149,Rollover!$I$17,Rollover!$V$17,Rollover!$AI$17)*CHOOSE(BS149,Rollover!$O$17,Rollover!$AB$17,Rollover!$AO$17)*(1+CHOOSE(BS149,Rollover!$P$17,Rollover!$AC$17,Rollover!$AP$17))^(INT(MAX(0,BS150)/12))+(1-CHOOSE(BS149,Rollover!$I$17,Rollover!$V$17,Rollover!$AI$17))*CHOOSE(BS149,Rollover!$N$17,Rollover!$AA$17,Rollover!$AN$17)*(1+Assumptions!$C$25)^(INT(MAX(0,BS150)/12)))</f>
        <v>15.979146911915622</v>
      </c>
      <c r="BT151" s="115">
        <f>IF(OR(BT149=0,BT149=4),0,CHOOSE(BT149,Rollover!$I$17,Rollover!$V$17,Rollover!$AI$17)*CHOOSE(BT149,Rollover!$O$17,Rollover!$AB$17,Rollover!$AO$17)*(1+CHOOSE(BT149,Rollover!$P$17,Rollover!$AC$17,Rollover!$AP$17))^(INT(MAX(0,BT150)/12))+(1-CHOOSE(BT149,Rollover!$I$17,Rollover!$V$17,Rollover!$AI$17))*CHOOSE(BT149,Rollover!$N$17,Rollover!$AA$17,Rollover!$AN$17)*(1+Assumptions!$C$25)^(INT(MAX(0,BT150)/12)))</f>
        <v>15.979146911915622</v>
      </c>
      <c r="BU151" s="115">
        <f>IF(OR(BU149=0,BU149=4),0,CHOOSE(BU149,Rollover!$I$17,Rollover!$V$17,Rollover!$AI$17)*CHOOSE(BU149,Rollover!$O$17,Rollover!$AB$17,Rollover!$AO$17)*(1+CHOOSE(BU149,Rollover!$P$17,Rollover!$AC$17,Rollover!$AP$17))^(INT(MAX(0,BU150)/12))+(1-CHOOSE(BU149,Rollover!$I$17,Rollover!$V$17,Rollover!$AI$17))*CHOOSE(BU149,Rollover!$N$17,Rollover!$AA$17,Rollover!$AN$17)*(1+Assumptions!$C$25)^(INT(MAX(0,BU150)/12)))</f>
        <v>15.979146911915622</v>
      </c>
      <c r="BV151" s="115">
        <f>IF(OR(BV149=0,BV149=4),0,CHOOSE(BV149,Rollover!$I$17,Rollover!$V$17,Rollover!$AI$17)*CHOOSE(BV149,Rollover!$O$17,Rollover!$AB$17,Rollover!$AO$17)*(1+CHOOSE(BV149,Rollover!$P$17,Rollover!$AC$17,Rollover!$AP$17))^(INT(MAX(0,BV150)/12))+(1-CHOOSE(BV149,Rollover!$I$17,Rollover!$V$17,Rollover!$AI$17))*CHOOSE(BV149,Rollover!$N$17,Rollover!$AA$17,Rollover!$AN$17)*(1+Assumptions!$C$25)^(INT(MAX(0,BV150)/12)))</f>
        <v>15.979146911915622</v>
      </c>
      <c r="BW151" s="115">
        <f>IF(OR(BW149=0,BW149=4),0,CHOOSE(BW149,Rollover!$I$17,Rollover!$V$17,Rollover!$AI$17)*CHOOSE(BW149,Rollover!$O$17,Rollover!$AB$17,Rollover!$AO$17)*(1+CHOOSE(BW149,Rollover!$P$17,Rollover!$AC$17,Rollover!$AP$17))^(INT(MAX(0,BW150)/12))+(1-CHOOSE(BW149,Rollover!$I$17,Rollover!$V$17,Rollover!$AI$17))*CHOOSE(BW149,Rollover!$N$17,Rollover!$AA$17,Rollover!$AN$17)*(1+Assumptions!$C$25)^(INT(MAX(0,BW150)/12)))</f>
        <v>15.979146911915622</v>
      </c>
      <c r="BX151" s="115">
        <f>IF(OR(BX149=0,BX149=4),0,CHOOSE(BX149,Rollover!$I$17,Rollover!$V$17,Rollover!$AI$17)*CHOOSE(BX149,Rollover!$O$17,Rollover!$AB$17,Rollover!$AO$17)*(1+CHOOSE(BX149,Rollover!$P$17,Rollover!$AC$17,Rollover!$AP$17))^(INT(MAX(0,BX150)/12))+(1-CHOOSE(BX149,Rollover!$I$17,Rollover!$V$17,Rollover!$AI$17))*CHOOSE(BX149,Rollover!$N$17,Rollover!$AA$17,Rollover!$AN$17)*(1+Assumptions!$C$25)^(INT(MAX(0,BX150)/12)))</f>
        <v>15.979146911915622</v>
      </c>
      <c r="BY151" s="115">
        <f>IF(OR(BY149=0,BY149=4),0,CHOOSE(BY149,Rollover!$I$17,Rollover!$V$17,Rollover!$AI$17)*CHOOSE(BY149,Rollover!$O$17,Rollover!$AB$17,Rollover!$AO$17)*(1+CHOOSE(BY149,Rollover!$P$17,Rollover!$AC$17,Rollover!$AP$17))^(INT(MAX(0,BY150)/12))+(1-CHOOSE(BY149,Rollover!$I$17,Rollover!$V$17,Rollover!$AI$17))*CHOOSE(BY149,Rollover!$N$17,Rollover!$AA$17,Rollover!$AN$17)*(1+Assumptions!$C$25)^(INT(MAX(0,BY150)/12)))</f>
        <v>15.979146911915622</v>
      </c>
      <c r="BZ151" s="115">
        <f>IF(OR(BZ149=0,BZ149=4),0,CHOOSE(BZ149,Rollover!$I$17,Rollover!$V$17,Rollover!$AI$17)*CHOOSE(BZ149,Rollover!$O$17,Rollover!$AB$17,Rollover!$AO$17)*(1+CHOOSE(BZ149,Rollover!$P$17,Rollover!$AC$17,Rollover!$AP$17))^(INT(MAX(0,BZ150)/12))+(1-CHOOSE(BZ149,Rollover!$I$17,Rollover!$V$17,Rollover!$AI$17))*CHOOSE(BZ149,Rollover!$N$17,Rollover!$AA$17,Rollover!$AN$17)*(1+Assumptions!$C$25)^(INT(MAX(0,BZ150)/12)))</f>
        <v>15.979146911915622</v>
      </c>
      <c r="CA151" s="115">
        <f>IF(OR(CA149=0,CA149=4),0,CHOOSE(CA149,Rollover!$I$17,Rollover!$V$17,Rollover!$AI$17)*CHOOSE(CA149,Rollover!$O$17,Rollover!$AB$17,Rollover!$AO$17)*(1+CHOOSE(CA149,Rollover!$P$17,Rollover!$AC$17,Rollover!$AP$17))^(INT(MAX(0,CA150)/12))+(1-CHOOSE(CA149,Rollover!$I$17,Rollover!$V$17,Rollover!$AI$17))*CHOOSE(CA149,Rollover!$N$17,Rollover!$AA$17,Rollover!$AN$17)*(1+Assumptions!$C$25)^(INT(MAX(0,CA150)/12)))</f>
        <v>16.538417053832667</v>
      </c>
      <c r="CB151" s="115">
        <f>IF(OR(CB149=0,CB149=4),0,CHOOSE(CB149,Rollover!$I$17,Rollover!$V$17,Rollover!$AI$17)*CHOOSE(CB149,Rollover!$O$17,Rollover!$AB$17,Rollover!$AO$17)*(1+CHOOSE(CB149,Rollover!$P$17,Rollover!$AC$17,Rollover!$AP$17))^(INT(MAX(0,CB150)/12))+(1-CHOOSE(CB149,Rollover!$I$17,Rollover!$V$17,Rollover!$AI$17))*CHOOSE(CB149,Rollover!$N$17,Rollover!$AA$17,Rollover!$AN$17)*(1+Assumptions!$C$25)^(INT(MAX(0,CB150)/12)))</f>
        <v>16.538417053832667</v>
      </c>
      <c r="CC151" s="115">
        <f>IF(OR(CC149=0,CC149=4),0,CHOOSE(CC149,Rollover!$I$17,Rollover!$V$17,Rollover!$AI$17)*CHOOSE(CC149,Rollover!$O$17,Rollover!$AB$17,Rollover!$AO$17)*(1+CHOOSE(CC149,Rollover!$P$17,Rollover!$AC$17,Rollover!$AP$17))^(INT(MAX(0,CC150)/12))+(1-CHOOSE(CC149,Rollover!$I$17,Rollover!$V$17,Rollover!$AI$17))*CHOOSE(CC149,Rollover!$N$17,Rollover!$AA$17,Rollover!$AN$17)*(1+Assumptions!$C$25)^(INT(MAX(0,CC150)/12)))</f>
        <v>16.538417053832667</v>
      </c>
      <c r="CD151" s="115">
        <f>IF(OR(CD149=0,CD149=4),0,CHOOSE(CD149,Rollover!$I$17,Rollover!$V$17,Rollover!$AI$17)*CHOOSE(CD149,Rollover!$O$17,Rollover!$AB$17,Rollover!$AO$17)*(1+CHOOSE(CD149,Rollover!$P$17,Rollover!$AC$17,Rollover!$AP$17))^(INT(MAX(0,CD150)/12))+(1-CHOOSE(CD149,Rollover!$I$17,Rollover!$V$17,Rollover!$AI$17))*CHOOSE(CD149,Rollover!$N$17,Rollover!$AA$17,Rollover!$AN$17)*(1+Assumptions!$C$25)^(INT(MAX(0,CD150)/12)))</f>
        <v>16.538417053832667</v>
      </c>
      <c r="CE151" s="115">
        <f>IF(OR(CE149=0,CE149=4),0,CHOOSE(CE149,Rollover!$I$17,Rollover!$V$17,Rollover!$AI$17)*CHOOSE(CE149,Rollover!$O$17,Rollover!$AB$17,Rollover!$AO$17)*(1+CHOOSE(CE149,Rollover!$P$17,Rollover!$AC$17,Rollover!$AP$17))^(INT(MAX(0,CE150)/12))+(1-CHOOSE(CE149,Rollover!$I$17,Rollover!$V$17,Rollover!$AI$17))*CHOOSE(CE149,Rollover!$N$17,Rollover!$AA$17,Rollover!$AN$17)*(1+Assumptions!$C$25)^(INT(MAX(0,CE150)/12)))</f>
        <v>16.538417053832667</v>
      </c>
      <c r="CF151" s="115">
        <f>IF(OR(CF149=0,CF149=4),0,CHOOSE(CF149,Rollover!$I$17,Rollover!$V$17,Rollover!$AI$17)*CHOOSE(CF149,Rollover!$O$17,Rollover!$AB$17,Rollover!$AO$17)*(1+CHOOSE(CF149,Rollover!$P$17,Rollover!$AC$17,Rollover!$AP$17))^(INT(MAX(0,CF150)/12))+(1-CHOOSE(CF149,Rollover!$I$17,Rollover!$V$17,Rollover!$AI$17))*CHOOSE(CF149,Rollover!$N$17,Rollover!$AA$17,Rollover!$AN$17)*(1+Assumptions!$C$25)^(INT(MAX(0,CF150)/12)))</f>
        <v>16.538417053832667</v>
      </c>
      <c r="CG151" s="115">
        <f>IF(OR(CG149=0,CG149=4),0,CHOOSE(CG149,Rollover!$I$17,Rollover!$V$17,Rollover!$AI$17)*CHOOSE(CG149,Rollover!$O$17,Rollover!$AB$17,Rollover!$AO$17)*(1+CHOOSE(CG149,Rollover!$P$17,Rollover!$AC$17,Rollover!$AP$17))^(INT(MAX(0,CG150)/12))+(1-CHOOSE(CG149,Rollover!$I$17,Rollover!$V$17,Rollover!$AI$17))*CHOOSE(CG149,Rollover!$N$17,Rollover!$AA$17,Rollover!$AN$17)*(1+Assumptions!$C$25)^(INT(MAX(0,CG150)/12)))</f>
        <v>16.538417053832667</v>
      </c>
      <c r="CH151" s="115">
        <f>IF(OR(CH149=0,CH149=4),0,CHOOSE(CH149,Rollover!$I$17,Rollover!$V$17,Rollover!$AI$17)*CHOOSE(CH149,Rollover!$O$17,Rollover!$AB$17,Rollover!$AO$17)*(1+CHOOSE(CH149,Rollover!$P$17,Rollover!$AC$17,Rollover!$AP$17))^(INT(MAX(0,CH150)/12))+(1-CHOOSE(CH149,Rollover!$I$17,Rollover!$V$17,Rollover!$AI$17))*CHOOSE(CH149,Rollover!$N$17,Rollover!$AA$17,Rollover!$AN$17)*(1+Assumptions!$C$25)^(INT(MAX(0,CH150)/12)))</f>
        <v>16.538417053832667</v>
      </c>
      <c r="CI151" s="115">
        <f>IF(OR(CI149=0,CI149=4),0,CHOOSE(CI149,Rollover!$I$17,Rollover!$V$17,Rollover!$AI$17)*CHOOSE(CI149,Rollover!$O$17,Rollover!$AB$17,Rollover!$AO$17)*(1+CHOOSE(CI149,Rollover!$P$17,Rollover!$AC$17,Rollover!$AP$17))^(INT(MAX(0,CI150)/12))+(1-CHOOSE(CI149,Rollover!$I$17,Rollover!$V$17,Rollover!$AI$17))*CHOOSE(CI149,Rollover!$N$17,Rollover!$AA$17,Rollover!$AN$17)*(1+Assumptions!$C$25)^(INT(MAX(0,CI150)/12)))</f>
        <v>16.538417053832667</v>
      </c>
      <c r="CJ151" s="115">
        <f>IF(OR(CJ149=0,CJ149=4),0,CHOOSE(CJ149,Rollover!$I$17,Rollover!$V$17,Rollover!$AI$17)*CHOOSE(CJ149,Rollover!$O$17,Rollover!$AB$17,Rollover!$AO$17)*(1+CHOOSE(CJ149,Rollover!$P$17,Rollover!$AC$17,Rollover!$AP$17))^(INT(MAX(0,CJ150)/12))+(1-CHOOSE(CJ149,Rollover!$I$17,Rollover!$V$17,Rollover!$AI$17))*CHOOSE(CJ149,Rollover!$N$17,Rollover!$AA$17,Rollover!$AN$17)*(1+Assumptions!$C$25)^(INT(MAX(0,CJ150)/12)))</f>
        <v>16.538417053832667</v>
      </c>
      <c r="CK151" s="115">
        <f>IF(OR(CK149=0,CK149=4),0,CHOOSE(CK149,Rollover!$I$17,Rollover!$V$17,Rollover!$AI$17)*CHOOSE(CK149,Rollover!$O$17,Rollover!$AB$17,Rollover!$AO$17)*(1+CHOOSE(CK149,Rollover!$P$17,Rollover!$AC$17,Rollover!$AP$17))^(INT(MAX(0,CK150)/12))+(1-CHOOSE(CK149,Rollover!$I$17,Rollover!$V$17,Rollover!$AI$17))*CHOOSE(CK149,Rollover!$N$17,Rollover!$AA$17,Rollover!$AN$17)*(1+Assumptions!$C$25)^(INT(MAX(0,CK150)/12)))</f>
        <v>16.538417053832667</v>
      </c>
      <c r="CL151" s="115">
        <f>IF(OR(CL149=0,CL149=4),0,CHOOSE(CL149,Rollover!$I$17,Rollover!$V$17,Rollover!$AI$17)*CHOOSE(CL149,Rollover!$O$17,Rollover!$AB$17,Rollover!$AO$17)*(1+CHOOSE(CL149,Rollover!$P$17,Rollover!$AC$17,Rollover!$AP$17))^(INT(MAX(0,CL150)/12))+(1-CHOOSE(CL149,Rollover!$I$17,Rollover!$V$17,Rollover!$AI$17))*CHOOSE(CL149,Rollover!$N$17,Rollover!$AA$17,Rollover!$AN$17)*(1+Assumptions!$C$25)^(INT(MAX(0,CL150)/12)))</f>
        <v>16.538417053832667</v>
      </c>
      <c r="CM151" s="115">
        <f>IF(OR(CM149=0,CM149=4),0,CHOOSE(CM149,Rollover!$I$17,Rollover!$V$17,Rollover!$AI$17)*CHOOSE(CM149,Rollover!$O$17,Rollover!$AB$17,Rollover!$AO$17)*(1+CHOOSE(CM149,Rollover!$P$17,Rollover!$AC$17,Rollover!$AP$17))^(INT(MAX(0,CM150)/12))+(1-CHOOSE(CM149,Rollover!$I$17,Rollover!$V$17,Rollover!$AI$17))*CHOOSE(CM149,Rollover!$N$17,Rollover!$AA$17,Rollover!$AN$17)*(1+Assumptions!$C$25)^(INT(MAX(0,CM150)/12)))</f>
        <v>17.833171048660617</v>
      </c>
      <c r="CN151" s="115">
        <f>IF(OR(CN149=0,CN149=4),0,CHOOSE(CN149,Rollover!$I$17,Rollover!$V$17,Rollover!$AI$17)*CHOOSE(CN149,Rollover!$O$17,Rollover!$AB$17,Rollover!$AO$17)*(1+CHOOSE(CN149,Rollover!$P$17,Rollover!$AC$17,Rollover!$AP$17))^(INT(MAX(0,CN150)/12))+(1-CHOOSE(CN149,Rollover!$I$17,Rollover!$V$17,Rollover!$AI$17))*CHOOSE(CN149,Rollover!$N$17,Rollover!$AA$17,Rollover!$AN$17)*(1+Assumptions!$C$25)^(INT(MAX(0,CN150)/12)))</f>
        <v>17.833171048660617</v>
      </c>
      <c r="CO151" s="115">
        <f>IF(OR(CO149=0,CO149=4),0,CHOOSE(CO149,Rollover!$I$17,Rollover!$V$17,Rollover!$AI$17)*CHOOSE(CO149,Rollover!$O$17,Rollover!$AB$17,Rollover!$AO$17)*(1+CHOOSE(CO149,Rollover!$P$17,Rollover!$AC$17,Rollover!$AP$17))^(INT(MAX(0,CO150)/12))+(1-CHOOSE(CO149,Rollover!$I$17,Rollover!$V$17,Rollover!$AI$17))*CHOOSE(CO149,Rollover!$N$17,Rollover!$AA$17,Rollover!$AN$17)*(1+Assumptions!$C$25)^(INT(MAX(0,CO150)/12)))</f>
        <v>17.833171048660617</v>
      </c>
      <c r="CP151" s="115">
        <f>IF(OR(CP149=0,CP149=4),0,CHOOSE(CP149,Rollover!$I$17,Rollover!$V$17,Rollover!$AI$17)*CHOOSE(CP149,Rollover!$O$17,Rollover!$AB$17,Rollover!$AO$17)*(1+CHOOSE(CP149,Rollover!$P$17,Rollover!$AC$17,Rollover!$AP$17))^(INT(MAX(0,CP150)/12))+(1-CHOOSE(CP149,Rollover!$I$17,Rollover!$V$17,Rollover!$AI$17))*CHOOSE(CP149,Rollover!$N$17,Rollover!$AA$17,Rollover!$AN$17)*(1+Assumptions!$C$25)^(INT(MAX(0,CP150)/12)))</f>
        <v>17.833171048660617</v>
      </c>
      <c r="CQ151" s="115">
        <f>IF(OR(CQ149=0,CQ149=4),0,CHOOSE(CQ149,Rollover!$I$17,Rollover!$V$17,Rollover!$AI$17)*CHOOSE(CQ149,Rollover!$O$17,Rollover!$AB$17,Rollover!$AO$17)*(1+CHOOSE(CQ149,Rollover!$P$17,Rollover!$AC$17,Rollover!$AP$17))^(INT(MAX(0,CQ150)/12))+(1-CHOOSE(CQ149,Rollover!$I$17,Rollover!$V$17,Rollover!$AI$17))*CHOOSE(CQ149,Rollover!$N$17,Rollover!$AA$17,Rollover!$AN$17)*(1+Assumptions!$C$25)^(INT(MAX(0,CQ150)/12)))</f>
        <v>17.833171048660617</v>
      </c>
      <c r="CR151" s="115">
        <f>IF(OR(CR149=0,CR149=4),0,CHOOSE(CR149,Rollover!$I$17,Rollover!$V$17,Rollover!$AI$17)*CHOOSE(CR149,Rollover!$O$17,Rollover!$AB$17,Rollover!$AO$17)*(1+CHOOSE(CR149,Rollover!$P$17,Rollover!$AC$17,Rollover!$AP$17))^(INT(MAX(0,CR150)/12))+(1-CHOOSE(CR149,Rollover!$I$17,Rollover!$V$17,Rollover!$AI$17))*CHOOSE(CR149,Rollover!$N$17,Rollover!$AA$17,Rollover!$AN$17)*(1+Assumptions!$C$25)^(INT(MAX(0,CR150)/12)))</f>
        <v>17.833171048660617</v>
      </c>
      <c r="CS151" s="115">
        <f>IF(OR(CS149=0,CS149=4),0,CHOOSE(CS149,Rollover!$I$17,Rollover!$V$17,Rollover!$AI$17)*CHOOSE(CS149,Rollover!$O$17,Rollover!$AB$17,Rollover!$AO$17)*(1+CHOOSE(CS149,Rollover!$P$17,Rollover!$AC$17,Rollover!$AP$17))^(INT(MAX(0,CS150)/12))+(1-CHOOSE(CS149,Rollover!$I$17,Rollover!$V$17,Rollover!$AI$17))*CHOOSE(CS149,Rollover!$N$17,Rollover!$AA$17,Rollover!$AN$17)*(1+Assumptions!$C$25)^(INT(MAX(0,CS150)/12)))</f>
        <v>17.833171048660617</v>
      </c>
      <c r="CT151" s="115">
        <f>IF(OR(CT149=0,CT149=4),0,CHOOSE(CT149,Rollover!$I$17,Rollover!$V$17,Rollover!$AI$17)*CHOOSE(CT149,Rollover!$O$17,Rollover!$AB$17,Rollover!$AO$17)*(1+CHOOSE(CT149,Rollover!$P$17,Rollover!$AC$17,Rollover!$AP$17))^(INT(MAX(0,CT150)/12))+(1-CHOOSE(CT149,Rollover!$I$17,Rollover!$V$17,Rollover!$AI$17))*CHOOSE(CT149,Rollover!$N$17,Rollover!$AA$17,Rollover!$AN$17)*(1+Assumptions!$C$25)^(INT(MAX(0,CT150)/12)))</f>
        <v>17.833171048660617</v>
      </c>
      <c r="CU151" s="115">
        <f>IF(OR(CU149=0,CU149=4),0,CHOOSE(CU149,Rollover!$I$17,Rollover!$V$17,Rollover!$AI$17)*CHOOSE(CU149,Rollover!$O$17,Rollover!$AB$17,Rollover!$AO$17)*(1+CHOOSE(CU149,Rollover!$P$17,Rollover!$AC$17,Rollover!$AP$17))^(INT(MAX(0,CU150)/12))+(1-CHOOSE(CU149,Rollover!$I$17,Rollover!$V$17,Rollover!$AI$17))*CHOOSE(CU149,Rollover!$N$17,Rollover!$AA$17,Rollover!$AN$17)*(1+Assumptions!$C$25)^(INT(MAX(0,CU150)/12)))</f>
        <v>17.833171048660617</v>
      </c>
      <c r="CV151" s="115">
        <f>IF(OR(CV149=0,CV149=4),0,CHOOSE(CV149,Rollover!$I$17,Rollover!$V$17,Rollover!$AI$17)*CHOOSE(CV149,Rollover!$O$17,Rollover!$AB$17,Rollover!$AO$17)*(1+CHOOSE(CV149,Rollover!$P$17,Rollover!$AC$17,Rollover!$AP$17))^(INT(MAX(0,CV150)/12))+(1-CHOOSE(CV149,Rollover!$I$17,Rollover!$V$17,Rollover!$AI$17))*CHOOSE(CV149,Rollover!$N$17,Rollover!$AA$17,Rollover!$AN$17)*(1+Assumptions!$C$25)^(INT(MAX(0,CV150)/12)))</f>
        <v>17.833171048660617</v>
      </c>
      <c r="CW151" s="115">
        <f>IF(OR(CW149=0,CW149=4),0,CHOOSE(CW149,Rollover!$I$17,Rollover!$V$17,Rollover!$AI$17)*CHOOSE(CW149,Rollover!$O$17,Rollover!$AB$17,Rollover!$AO$17)*(1+CHOOSE(CW149,Rollover!$P$17,Rollover!$AC$17,Rollover!$AP$17))^(INT(MAX(0,CW150)/12))+(1-CHOOSE(CW149,Rollover!$I$17,Rollover!$V$17,Rollover!$AI$17))*CHOOSE(CW149,Rollover!$N$17,Rollover!$AA$17,Rollover!$AN$17)*(1+Assumptions!$C$25)^(INT(MAX(0,CW150)/12)))</f>
        <v>17.833171048660617</v>
      </c>
      <c r="CX151" s="115">
        <f>IF(OR(CX149=0,CX149=4),0,CHOOSE(CX149,Rollover!$I$17,Rollover!$V$17,Rollover!$AI$17)*CHOOSE(CX149,Rollover!$O$17,Rollover!$AB$17,Rollover!$AO$17)*(1+CHOOSE(CX149,Rollover!$P$17,Rollover!$AC$17,Rollover!$AP$17))^(INT(MAX(0,CX150)/12))+(1-CHOOSE(CX149,Rollover!$I$17,Rollover!$V$17,Rollover!$AI$17))*CHOOSE(CX149,Rollover!$N$17,Rollover!$AA$17,Rollover!$AN$17)*(1+Assumptions!$C$25)^(INT(MAX(0,CX150)/12)))</f>
        <v>17.833171048660617</v>
      </c>
      <c r="CY151" s="115">
        <f>IF(OR(CY149=0,CY149=4),0,CHOOSE(CY149,Rollover!$I$17,Rollover!$V$17,Rollover!$AI$17)*CHOOSE(CY149,Rollover!$O$17,Rollover!$AB$17,Rollover!$AO$17)*(1+CHOOSE(CY149,Rollover!$P$17,Rollover!$AC$17,Rollover!$AP$17))^(INT(MAX(0,CY150)/12))+(1-CHOOSE(CY149,Rollover!$I$17,Rollover!$V$17,Rollover!$AI$17))*CHOOSE(CY149,Rollover!$N$17,Rollover!$AA$17,Rollover!$AN$17)*(1+Assumptions!$C$25)^(INT(MAX(0,CY150)/12)))</f>
        <v>17.833171048660617</v>
      </c>
      <c r="CZ151" s="115">
        <f>IF(OR(CZ149=0,CZ149=4),0,CHOOSE(CZ149,Rollover!$I$17,Rollover!$V$17,Rollover!$AI$17)*CHOOSE(CZ149,Rollover!$O$17,Rollover!$AB$17,Rollover!$AO$17)*(1+CHOOSE(CZ149,Rollover!$P$17,Rollover!$AC$17,Rollover!$AP$17))^(INT(MAX(0,CZ150)/12))+(1-CHOOSE(CZ149,Rollover!$I$17,Rollover!$V$17,Rollover!$AI$17))*CHOOSE(CZ149,Rollover!$N$17,Rollover!$AA$17,Rollover!$AN$17)*(1+Assumptions!$C$25)^(INT(MAX(0,CZ150)/12)))</f>
        <v>17.833171048660617</v>
      </c>
      <c r="DA151" s="115">
        <f>IF(OR(DA149=0,DA149=4),0,CHOOSE(DA149,Rollover!$I$17,Rollover!$V$17,Rollover!$AI$17)*CHOOSE(DA149,Rollover!$O$17,Rollover!$AB$17,Rollover!$AO$17)*(1+CHOOSE(DA149,Rollover!$P$17,Rollover!$AC$17,Rollover!$AP$17))^(INT(MAX(0,DA150)/12))+(1-CHOOSE(DA149,Rollover!$I$17,Rollover!$V$17,Rollover!$AI$17))*CHOOSE(DA149,Rollover!$N$17,Rollover!$AA$17,Rollover!$AN$17)*(1+Assumptions!$C$25)^(INT(MAX(0,DA150)/12)))</f>
        <v>18.457332035363734</v>
      </c>
      <c r="DB151" s="115">
        <f>IF(OR(DB149=0,DB149=4),0,CHOOSE(DB149,Rollover!$I$17,Rollover!$V$17,Rollover!$AI$17)*CHOOSE(DB149,Rollover!$O$17,Rollover!$AB$17,Rollover!$AO$17)*(1+CHOOSE(DB149,Rollover!$P$17,Rollover!$AC$17,Rollover!$AP$17))^(INT(MAX(0,DB150)/12))+(1-CHOOSE(DB149,Rollover!$I$17,Rollover!$V$17,Rollover!$AI$17))*CHOOSE(DB149,Rollover!$N$17,Rollover!$AA$17,Rollover!$AN$17)*(1+Assumptions!$C$25)^(INT(MAX(0,DB150)/12)))</f>
        <v>18.457332035363734</v>
      </c>
      <c r="DC151" s="115">
        <f>IF(OR(DC149=0,DC149=4),0,CHOOSE(DC149,Rollover!$I$17,Rollover!$V$17,Rollover!$AI$17)*CHOOSE(DC149,Rollover!$O$17,Rollover!$AB$17,Rollover!$AO$17)*(1+CHOOSE(DC149,Rollover!$P$17,Rollover!$AC$17,Rollover!$AP$17))^(INT(MAX(0,DC150)/12))+(1-CHOOSE(DC149,Rollover!$I$17,Rollover!$V$17,Rollover!$AI$17))*CHOOSE(DC149,Rollover!$N$17,Rollover!$AA$17,Rollover!$AN$17)*(1+Assumptions!$C$25)^(INT(MAX(0,DC150)/12)))</f>
        <v>18.457332035363734</v>
      </c>
      <c r="DD151" s="115">
        <f>IF(OR(DD149=0,DD149=4),0,CHOOSE(DD149,Rollover!$I$17,Rollover!$V$17,Rollover!$AI$17)*CHOOSE(DD149,Rollover!$O$17,Rollover!$AB$17,Rollover!$AO$17)*(1+CHOOSE(DD149,Rollover!$P$17,Rollover!$AC$17,Rollover!$AP$17))^(INT(MAX(0,DD150)/12))+(1-CHOOSE(DD149,Rollover!$I$17,Rollover!$V$17,Rollover!$AI$17))*CHOOSE(DD149,Rollover!$N$17,Rollover!$AA$17,Rollover!$AN$17)*(1+Assumptions!$C$25)^(INT(MAX(0,DD150)/12)))</f>
        <v>18.457332035363734</v>
      </c>
      <c r="DE151" s="115">
        <f>IF(OR(DE149=0,DE149=4),0,CHOOSE(DE149,Rollover!$I$17,Rollover!$V$17,Rollover!$AI$17)*CHOOSE(DE149,Rollover!$O$17,Rollover!$AB$17,Rollover!$AO$17)*(1+CHOOSE(DE149,Rollover!$P$17,Rollover!$AC$17,Rollover!$AP$17))^(INT(MAX(0,DE150)/12))+(1-CHOOSE(DE149,Rollover!$I$17,Rollover!$V$17,Rollover!$AI$17))*CHOOSE(DE149,Rollover!$N$17,Rollover!$AA$17,Rollover!$AN$17)*(1+Assumptions!$C$25)^(INT(MAX(0,DE150)/12)))</f>
        <v>18.457332035363734</v>
      </c>
      <c r="DF151" s="115">
        <f>IF(OR(DF149=0,DF149=4),0,CHOOSE(DF149,Rollover!$I$17,Rollover!$V$17,Rollover!$AI$17)*CHOOSE(DF149,Rollover!$O$17,Rollover!$AB$17,Rollover!$AO$17)*(1+CHOOSE(DF149,Rollover!$P$17,Rollover!$AC$17,Rollover!$AP$17))^(INT(MAX(0,DF150)/12))+(1-CHOOSE(DF149,Rollover!$I$17,Rollover!$V$17,Rollover!$AI$17))*CHOOSE(DF149,Rollover!$N$17,Rollover!$AA$17,Rollover!$AN$17)*(1+Assumptions!$C$25)^(INT(MAX(0,DF150)/12)))</f>
        <v>18.457332035363734</v>
      </c>
      <c r="DG151" s="115">
        <f>IF(OR(DG149=0,DG149=4),0,CHOOSE(DG149,Rollover!$I$17,Rollover!$V$17,Rollover!$AI$17)*CHOOSE(DG149,Rollover!$O$17,Rollover!$AB$17,Rollover!$AO$17)*(1+CHOOSE(DG149,Rollover!$P$17,Rollover!$AC$17,Rollover!$AP$17))^(INT(MAX(0,DG150)/12))+(1-CHOOSE(DG149,Rollover!$I$17,Rollover!$V$17,Rollover!$AI$17))*CHOOSE(DG149,Rollover!$N$17,Rollover!$AA$17,Rollover!$AN$17)*(1+Assumptions!$C$25)^(INT(MAX(0,DG150)/12)))</f>
        <v>18.457332035363734</v>
      </c>
      <c r="DH151" s="115">
        <f>IF(OR(DH149=0,DH149=4),0,CHOOSE(DH149,Rollover!$I$17,Rollover!$V$17,Rollover!$AI$17)*CHOOSE(DH149,Rollover!$O$17,Rollover!$AB$17,Rollover!$AO$17)*(1+CHOOSE(DH149,Rollover!$P$17,Rollover!$AC$17,Rollover!$AP$17))^(INT(MAX(0,DH150)/12))+(1-CHOOSE(DH149,Rollover!$I$17,Rollover!$V$17,Rollover!$AI$17))*CHOOSE(DH149,Rollover!$N$17,Rollover!$AA$17,Rollover!$AN$17)*(1+Assumptions!$C$25)^(INT(MAX(0,DH150)/12)))</f>
        <v>18.457332035363734</v>
      </c>
      <c r="DI151" s="115">
        <f>IF(OR(DI149=0,DI149=4),0,CHOOSE(DI149,Rollover!$I$17,Rollover!$V$17,Rollover!$AI$17)*CHOOSE(DI149,Rollover!$O$17,Rollover!$AB$17,Rollover!$AO$17)*(1+CHOOSE(DI149,Rollover!$P$17,Rollover!$AC$17,Rollover!$AP$17))^(INT(MAX(0,DI150)/12))+(1-CHOOSE(DI149,Rollover!$I$17,Rollover!$V$17,Rollover!$AI$17))*CHOOSE(DI149,Rollover!$N$17,Rollover!$AA$17,Rollover!$AN$17)*(1+Assumptions!$C$25)^(INT(MAX(0,DI150)/12)))</f>
        <v>18.457332035363734</v>
      </c>
      <c r="DJ151" s="115">
        <f>IF(OR(DJ149=0,DJ149=4),0,CHOOSE(DJ149,Rollover!$I$17,Rollover!$V$17,Rollover!$AI$17)*CHOOSE(DJ149,Rollover!$O$17,Rollover!$AB$17,Rollover!$AO$17)*(1+CHOOSE(DJ149,Rollover!$P$17,Rollover!$AC$17,Rollover!$AP$17))^(INT(MAX(0,DJ150)/12))+(1-CHOOSE(DJ149,Rollover!$I$17,Rollover!$V$17,Rollover!$AI$17))*CHOOSE(DJ149,Rollover!$N$17,Rollover!$AA$17,Rollover!$AN$17)*(1+Assumptions!$C$25)^(INT(MAX(0,DJ150)/12)))</f>
        <v>18.457332035363734</v>
      </c>
      <c r="DK151" s="115">
        <f>IF(OR(DK149=0,DK149=4),0,CHOOSE(DK149,Rollover!$I$17,Rollover!$V$17,Rollover!$AI$17)*CHOOSE(DK149,Rollover!$O$17,Rollover!$AB$17,Rollover!$AO$17)*(1+CHOOSE(DK149,Rollover!$P$17,Rollover!$AC$17,Rollover!$AP$17))^(INT(MAX(0,DK150)/12))+(1-CHOOSE(DK149,Rollover!$I$17,Rollover!$V$17,Rollover!$AI$17))*CHOOSE(DK149,Rollover!$N$17,Rollover!$AA$17,Rollover!$AN$17)*(1+Assumptions!$C$25)^(INT(MAX(0,DK150)/12)))</f>
        <v>18.457332035363734</v>
      </c>
      <c r="DL151" s="115">
        <f>IF(OR(DL149=0,DL149=4),0,CHOOSE(DL149,Rollover!$I$17,Rollover!$V$17,Rollover!$AI$17)*CHOOSE(DL149,Rollover!$O$17,Rollover!$AB$17,Rollover!$AO$17)*(1+CHOOSE(DL149,Rollover!$P$17,Rollover!$AC$17,Rollover!$AP$17))^(INT(MAX(0,DL150)/12))+(1-CHOOSE(DL149,Rollover!$I$17,Rollover!$V$17,Rollover!$AI$17))*CHOOSE(DL149,Rollover!$N$17,Rollover!$AA$17,Rollover!$AN$17)*(1+Assumptions!$C$25)^(INT(MAX(0,DL150)/12)))</f>
        <v>18.457332035363734</v>
      </c>
      <c r="DM151" s="115">
        <f>IF(OR(DM149=0,DM149=4),0,CHOOSE(DM149,Rollover!$I$17,Rollover!$V$17,Rollover!$AI$17)*CHOOSE(DM149,Rollover!$O$17,Rollover!$AB$17,Rollover!$AO$17)*(1+CHOOSE(DM149,Rollover!$P$17,Rollover!$AC$17,Rollover!$AP$17))^(INT(MAX(0,DM150)/12))+(1-CHOOSE(DM149,Rollover!$I$17,Rollover!$V$17,Rollover!$AI$17))*CHOOSE(DM149,Rollover!$N$17,Rollover!$AA$17,Rollover!$AN$17)*(1+Assumptions!$C$25)^(INT(MAX(0,DM150)/12)))</f>
        <v>19.103338656601466</v>
      </c>
      <c r="DN151" s="115">
        <f>IF(OR(DN149=0,DN149=4),0,CHOOSE(DN149,Rollover!$I$17,Rollover!$V$17,Rollover!$AI$17)*CHOOSE(DN149,Rollover!$O$17,Rollover!$AB$17,Rollover!$AO$17)*(1+CHOOSE(DN149,Rollover!$P$17,Rollover!$AC$17,Rollover!$AP$17))^(INT(MAX(0,DN150)/12))+(1-CHOOSE(DN149,Rollover!$I$17,Rollover!$V$17,Rollover!$AI$17))*CHOOSE(DN149,Rollover!$N$17,Rollover!$AA$17,Rollover!$AN$17)*(1+Assumptions!$C$25)^(INT(MAX(0,DN150)/12)))</f>
        <v>19.103338656601466</v>
      </c>
      <c r="DO151" s="115">
        <f>IF(OR(DO149=0,DO149=4),0,CHOOSE(DO149,Rollover!$I$17,Rollover!$V$17,Rollover!$AI$17)*CHOOSE(DO149,Rollover!$O$17,Rollover!$AB$17,Rollover!$AO$17)*(1+CHOOSE(DO149,Rollover!$P$17,Rollover!$AC$17,Rollover!$AP$17))^(INT(MAX(0,DO150)/12))+(1-CHOOSE(DO149,Rollover!$I$17,Rollover!$V$17,Rollover!$AI$17))*CHOOSE(DO149,Rollover!$N$17,Rollover!$AA$17,Rollover!$AN$17)*(1+Assumptions!$C$25)^(INT(MAX(0,DO150)/12)))</f>
        <v>19.103338656601466</v>
      </c>
      <c r="DP151" s="115">
        <f>IF(OR(DP149=0,DP149=4),0,CHOOSE(DP149,Rollover!$I$17,Rollover!$V$17,Rollover!$AI$17)*CHOOSE(DP149,Rollover!$O$17,Rollover!$AB$17,Rollover!$AO$17)*(1+CHOOSE(DP149,Rollover!$P$17,Rollover!$AC$17,Rollover!$AP$17))^(INT(MAX(0,DP150)/12))+(1-CHOOSE(DP149,Rollover!$I$17,Rollover!$V$17,Rollover!$AI$17))*CHOOSE(DP149,Rollover!$N$17,Rollover!$AA$17,Rollover!$AN$17)*(1+Assumptions!$C$25)^(INT(MAX(0,DP150)/12)))</f>
        <v>19.103338656601466</v>
      </c>
      <c r="DQ151" s="115">
        <f>IF(OR(DQ149=0,DQ149=4),0,CHOOSE(DQ149,Rollover!$I$17,Rollover!$V$17,Rollover!$AI$17)*CHOOSE(DQ149,Rollover!$O$17,Rollover!$AB$17,Rollover!$AO$17)*(1+CHOOSE(DQ149,Rollover!$P$17,Rollover!$AC$17,Rollover!$AP$17))^(INT(MAX(0,DQ150)/12))+(1-CHOOSE(DQ149,Rollover!$I$17,Rollover!$V$17,Rollover!$AI$17))*CHOOSE(DQ149,Rollover!$N$17,Rollover!$AA$17,Rollover!$AN$17)*(1+Assumptions!$C$25)^(INT(MAX(0,DQ150)/12)))</f>
        <v>19.103338656601466</v>
      </c>
      <c r="DR151" s="115">
        <f>IF(OR(DR149=0,DR149=4),0,CHOOSE(DR149,Rollover!$I$17,Rollover!$V$17,Rollover!$AI$17)*CHOOSE(DR149,Rollover!$O$17,Rollover!$AB$17,Rollover!$AO$17)*(1+CHOOSE(DR149,Rollover!$P$17,Rollover!$AC$17,Rollover!$AP$17))^(INT(MAX(0,DR150)/12))+(1-CHOOSE(DR149,Rollover!$I$17,Rollover!$V$17,Rollover!$AI$17))*CHOOSE(DR149,Rollover!$N$17,Rollover!$AA$17,Rollover!$AN$17)*(1+Assumptions!$C$25)^(INT(MAX(0,DR150)/12)))</f>
        <v>19.103338656601466</v>
      </c>
      <c r="DS151" s="115">
        <f>IF(OR(DS149=0,DS149=4),0,CHOOSE(DS149,Rollover!$I$17,Rollover!$V$17,Rollover!$AI$17)*CHOOSE(DS149,Rollover!$O$17,Rollover!$AB$17,Rollover!$AO$17)*(1+CHOOSE(DS149,Rollover!$P$17,Rollover!$AC$17,Rollover!$AP$17))^(INT(MAX(0,DS150)/12))+(1-CHOOSE(DS149,Rollover!$I$17,Rollover!$V$17,Rollover!$AI$17))*CHOOSE(DS149,Rollover!$N$17,Rollover!$AA$17,Rollover!$AN$17)*(1+Assumptions!$C$25)^(INT(MAX(0,DS150)/12)))</f>
        <v>19.103338656601466</v>
      </c>
      <c r="DT151" s="115">
        <f>IF(OR(DT149=0,DT149=4),0,CHOOSE(DT149,Rollover!$I$17,Rollover!$V$17,Rollover!$AI$17)*CHOOSE(DT149,Rollover!$O$17,Rollover!$AB$17,Rollover!$AO$17)*(1+CHOOSE(DT149,Rollover!$P$17,Rollover!$AC$17,Rollover!$AP$17))^(INT(MAX(0,DT150)/12))+(1-CHOOSE(DT149,Rollover!$I$17,Rollover!$V$17,Rollover!$AI$17))*CHOOSE(DT149,Rollover!$N$17,Rollover!$AA$17,Rollover!$AN$17)*(1+Assumptions!$C$25)^(INT(MAX(0,DT150)/12)))</f>
        <v>19.103338656601466</v>
      </c>
      <c r="DU151" s="115">
        <f>IF(OR(DU149=0,DU149=4),0,CHOOSE(DU149,Rollover!$I$17,Rollover!$V$17,Rollover!$AI$17)*CHOOSE(DU149,Rollover!$O$17,Rollover!$AB$17,Rollover!$AO$17)*(1+CHOOSE(DU149,Rollover!$P$17,Rollover!$AC$17,Rollover!$AP$17))^(INT(MAX(0,DU150)/12))+(1-CHOOSE(DU149,Rollover!$I$17,Rollover!$V$17,Rollover!$AI$17))*CHOOSE(DU149,Rollover!$N$17,Rollover!$AA$17,Rollover!$AN$17)*(1+Assumptions!$C$25)^(INT(MAX(0,DU150)/12)))</f>
        <v>19.103338656601466</v>
      </c>
      <c r="DV151" s="115">
        <f>IF(OR(DV149=0,DV149=4),0,CHOOSE(DV149,Rollover!$I$17,Rollover!$V$17,Rollover!$AI$17)*CHOOSE(DV149,Rollover!$O$17,Rollover!$AB$17,Rollover!$AO$17)*(1+CHOOSE(DV149,Rollover!$P$17,Rollover!$AC$17,Rollover!$AP$17))^(INT(MAX(0,DV150)/12))+(1-CHOOSE(DV149,Rollover!$I$17,Rollover!$V$17,Rollover!$AI$17))*CHOOSE(DV149,Rollover!$N$17,Rollover!$AA$17,Rollover!$AN$17)*(1+Assumptions!$C$25)^(INT(MAX(0,DV150)/12)))</f>
        <v>19.103338656601466</v>
      </c>
      <c r="DW151" s="115">
        <f>IF(OR(DW149=0,DW149=4),0,CHOOSE(DW149,Rollover!$I$17,Rollover!$V$17,Rollover!$AI$17)*CHOOSE(DW149,Rollover!$O$17,Rollover!$AB$17,Rollover!$AO$17)*(1+CHOOSE(DW149,Rollover!$P$17,Rollover!$AC$17,Rollover!$AP$17))^(INT(MAX(0,DW150)/12))+(1-CHOOSE(DW149,Rollover!$I$17,Rollover!$V$17,Rollover!$AI$17))*CHOOSE(DW149,Rollover!$N$17,Rollover!$AA$17,Rollover!$AN$17)*(1+Assumptions!$C$25)^(INT(MAX(0,DW150)/12)))</f>
        <v>19.103338656601466</v>
      </c>
      <c r="DX151" s="115">
        <f>IF(OR(DX149=0,DX149=4),0,CHOOSE(DX149,Rollover!$I$17,Rollover!$V$17,Rollover!$AI$17)*CHOOSE(DX149,Rollover!$O$17,Rollover!$AB$17,Rollover!$AO$17)*(1+CHOOSE(DX149,Rollover!$P$17,Rollover!$AC$17,Rollover!$AP$17))^(INT(MAX(0,DX150)/12))+(1-CHOOSE(DX149,Rollover!$I$17,Rollover!$V$17,Rollover!$AI$17))*CHOOSE(DX149,Rollover!$N$17,Rollover!$AA$17,Rollover!$AN$17)*(1+Assumptions!$C$25)^(INT(MAX(0,DX150)/12)))</f>
        <v>19.103338656601466</v>
      </c>
      <c r="DY151" s="115">
        <f>IF(OR(DY149=0,DY149=4),0,CHOOSE(DY149,Rollover!$I$17,Rollover!$V$17,Rollover!$AI$17)*CHOOSE(DY149,Rollover!$O$17,Rollover!$AB$17,Rollover!$AO$17)*(1+CHOOSE(DY149,Rollover!$P$17,Rollover!$AC$17,Rollover!$AP$17))^(INT(MAX(0,DY150)/12))+(1-CHOOSE(DY149,Rollover!$I$17,Rollover!$V$17,Rollover!$AI$17))*CHOOSE(DY149,Rollover!$N$17,Rollover!$AA$17,Rollover!$AN$17)*(1+Assumptions!$C$25)^(INT(MAX(0,DY150)/12)))</f>
        <v>19.771955509582515</v>
      </c>
      <c r="DZ151" s="115">
        <f>IF(OR(DZ149=0,DZ149=4),0,CHOOSE(DZ149,Rollover!$I$17,Rollover!$V$17,Rollover!$AI$17)*CHOOSE(DZ149,Rollover!$O$17,Rollover!$AB$17,Rollover!$AO$17)*(1+CHOOSE(DZ149,Rollover!$P$17,Rollover!$AC$17,Rollover!$AP$17))^(INT(MAX(0,DZ150)/12))+(1-CHOOSE(DZ149,Rollover!$I$17,Rollover!$V$17,Rollover!$AI$17))*CHOOSE(DZ149,Rollover!$N$17,Rollover!$AA$17,Rollover!$AN$17)*(1+Assumptions!$C$25)^(INT(MAX(0,DZ150)/12)))</f>
        <v>19.771955509582515</v>
      </c>
      <c r="EA151" s="115">
        <f>IF(OR(EA149=0,EA149=4),0,CHOOSE(EA149,Rollover!$I$17,Rollover!$V$17,Rollover!$AI$17)*CHOOSE(EA149,Rollover!$O$17,Rollover!$AB$17,Rollover!$AO$17)*(1+CHOOSE(EA149,Rollover!$P$17,Rollover!$AC$17,Rollover!$AP$17))^(INT(MAX(0,EA150)/12))+(1-CHOOSE(EA149,Rollover!$I$17,Rollover!$V$17,Rollover!$AI$17))*CHOOSE(EA149,Rollover!$N$17,Rollover!$AA$17,Rollover!$AN$17)*(1+Assumptions!$C$25)^(INT(MAX(0,EA150)/12)))</f>
        <v>19.771955509582515</v>
      </c>
      <c r="EB151" s="115">
        <f>IF(OR(EB149=0,EB149=4),0,CHOOSE(EB149,Rollover!$I$17,Rollover!$V$17,Rollover!$AI$17)*CHOOSE(EB149,Rollover!$O$17,Rollover!$AB$17,Rollover!$AO$17)*(1+CHOOSE(EB149,Rollover!$P$17,Rollover!$AC$17,Rollover!$AP$17))^(INT(MAX(0,EB150)/12))+(1-CHOOSE(EB149,Rollover!$I$17,Rollover!$V$17,Rollover!$AI$17))*CHOOSE(EB149,Rollover!$N$17,Rollover!$AA$17,Rollover!$AN$17)*(1+Assumptions!$C$25)^(INT(MAX(0,EB150)/12)))</f>
        <v>19.771955509582515</v>
      </c>
      <c r="EC151" s="115">
        <f>IF(OR(EC149=0,EC149=4),0,CHOOSE(EC149,Rollover!$I$17,Rollover!$V$17,Rollover!$AI$17)*CHOOSE(EC149,Rollover!$O$17,Rollover!$AB$17,Rollover!$AO$17)*(1+CHOOSE(EC149,Rollover!$P$17,Rollover!$AC$17,Rollover!$AP$17))^(INT(MAX(0,EC150)/12))+(1-CHOOSE(EC149,Rollover!$I$17,Rollover!$V$17,Rollover!$AI$17))*CHOOSE(EC149,Rollover!$N$17,Rollover!$AA$17,Rollover!$AN$17)*(1+Assumptions!$C$25)^(INT(MAX(0,EC150)/12)))</f>
        <v>19.771955509582515</v>
      </c>
      <c r="ED151" s="115">
        <f>IF(OR(ED149=0,ED149=4),0,CHOOSE(ED149,Rollover!$I$17,Rollover!$V$17,Rollover!$AI$17)*CHOOSE(ED149,Rollover!$O$17,Rollover!$AB$17,Rollover!$AO$17)*(1+CHOOSE(ED149,Rollover!$P$17,Rollover!$AC$17,Rollover!$AP$17))^(INT(MAX(0,ED150)/12))+(1-CHOOSE(ED149,Rollover!$I$17,Rollover!$V$17,Rollover!$AI$17))*CHOOSE(ED149,Rollover!$N$17,Rollover!$AA$17,Rollover!$AN$17)*(1+Assumptions!$C$25)^(INT(MAX(0,ED150)/12)))</f>
        <v>19.771955509582515</v>
      </c>
      <c r="EE151" s="115">
        <f>IF(OR(EE149=0,EE149=4),0,CHOOSE(EE149,Rollover!$I$17,Rollover!$V$17,Rollover!$AI$17)*CHOOSE(EE149,Rollover!$O$17,Rollover!$AB$17,Rollover!$AO$17)*(1+CHOOSE(EE149,Rollover!$P$17,Rollover!$AC$17,Rollover!$AP$17))^(INT(MAX(0,EE150)/12))+(1-CHOOSE(EE149,Rollover!$I$17,Rollover!$V$17,Rollover!$AI$17))*CHOOSE(EE149,Rollover!$N$17,Rollover!$AA$17,Rollover!$AN$17)*(1+Assumptions!$C$25)^(INT(MAX(0,EE150)/12)))</f>
        <v>19.771955509582515</v>
      </c>
      <c r="EF151" s="115">
        <f>IF(OR(EF149=0,EF149=4),0,CHOOSE(EF149,Rollover!$I$17,Rollover!$V$17,Rollover!$AI$17)*CHOOSE(EF149,Rollover!$O$17,Rollover!$AB$17,Rollover!$AO$17)*(1+CHOOSE(EF149,Rollover!$P$17,Rollover!$AC$17,Rollover!$AP$17))^(INT(MAX(0,EF150)/12))+(1-CHOOSE(EF149,Rollover!$I$17,Rollover!$V$17,Rollover!$AI$17))*CHOOSE(EF149,Rollover!$N$17,Rollover!$AA$17,Rollover!$AN$17)*(1+Assumptions!$C$25)^(INT(MAX(0,EF150)/12)))</f>
        <v>19.771955509582515</v>
      </c>
      <c r="EG151" s="115">
        <f>IF(OR(EG149=0,EG149=4),0,CHOOSE(EG149,Rollover!$I$17,Rollover!$V$17,Rollover!$AI$17)*CHOOSE(EG149,Rollover!$O$17,Rollover!$AB$17,Rollover!$AO$17)*(1+CHOOSE(EG149,Rollover!$P$17,Rollover!$AC$17,Rollover!$AP$17))^(INT(MAX(0,EG150)/12))+(1-CHOOSE(EG149,Rollover!$I$17,Rollover!$V$17,Rollover!$AI$17))*CHOOSE(EG149,Rollover!$N$17,Rollover!$AA$17,Rollover!$AN$17)*(1+Assumptions!$C$25)^(INT(MAX(0,EG150)/12)))</f>
        <v>19.771955509582515</v>
      </c>
      <c r="EH151" s="115">
        <f>IF(OR(EH149=0,EH149=4),0,CHOOSE(EH149,Rollover!$I$17,Rollover!$V$17,Rollover!$AI$17)*CHOOSE(EH149,Rollover!$O$17,Rollover!$AB$17,Rollover!$AO$17)*(1+CHOOSE(EH149,Rollover!$P$17,Rollover!$AC$17,Rollover!$AP$17))^(INT(MAX(0,EH150)/12))+(1-CHOOSE(EH149,Rollover!$I$17,Rollover!$V$17,Rollover!$AI$17))*CHOOSE(EH149,Rollover!$N$17,Rollover!$AA$17,Rollover!$AN$17)*(1+Assumptions!$C$25)^(INT(MAX(0,EH150)/12)))</f>
        <v>19.771955509582515</v>
      </c>
      <c r="EI151" s="115">
        <f>IF(OR(EI149=0,EI149=4),0,CHOOSE(EI149,Rollover!$I$17,Rollover!$V$17,Rollover!$AI$17)*CHOOSE(EI149,Rollover!$O$17,Rollover!$AB$17,Rollover!$AO$17)*(1+CHOOSE(EI149,Rollover!$P$17,Rollover!$AC$17,Rollover!$AP$17))^(INT(MAX(0,EI150)/12))+(1-CHOOSE(EI149,Rollover!$I$17,Rollover!$V$17,Rollover!$AI$17))*CHOOSE(EI149,Rollover!$N$17,Rollover!$AA$17,Rollover!$AN$17)*(1+Assumptions!$C$25)^(INT(MAX(0,EI150)/12)))</f>
        <v>19.771955509582515</v>
      </c>
    </row>
    <row r="152">
      <c r="B152" t="s" s="23">
        <v>393</v>
      </c>
      <c r="C152" t="s" s="118">
        <v>29</v>
      </c>
      <c r="D152" t="s" s="118">
        <v>430</v>
      </c>
      <c r="H152" s="95">
        <f>IF(H149=0,'Rent Roll'!$G$17*SUMIFS('Rent Schedules'!$I$6:$I$122,'Rent Schedules'!$B$6:$B$122,$C152,'Rent Schedules'!$D$6:$D$122,"In effect",'Rent Schedules'!$E$6:$E$122,"&lt;="&amp;H$6,'Rent Schedules'!$F$6:$F$122,"&gt;="&amp;H$6),0)</f>
        <v>12444</v>
      </c>
      <c r="I152" s="95">
        <f>IF(I149=0,'Rent Roll'!$G$17*SUMIFS('Rent Schedules'!$I$6:$I$122,'Rent Schedules'!$B$6:$B$122,$C152,'Rent Schedules'!$D$6:$D$122,"In effect",'Rent Schedules'!$E$6:$E$122,"&lt;="&amp;I$6,'Rent Schedules'!$F$6:$F$122,"&gt;="&amp;I$6),0)</f>
        <v>12444</v>
      </c>
      <c r="J152" s="95">
        <f>IF(J149=0,'Rent Roll'!$G$17*SUMIFS('Rent Schedules'!$I$6:$I$122,'Rent Schedules'!$B$6:$B$122,$C152,'Rent Schedules'!$D$6:$D$122,"In effect",'Rent Schedules'!$E$6:$E$122,"&lt;="&amp;J$6,'Rent Schedules'!$F$6:$F$122,"&gt;="&amp;J$6),0)</f>
        <v>12444</v>
      </c>
      <c r="K152" s="95">
        <f>IF(K149=0,'Rent Roll'!$G$17*SUMIFS('Rent Schedules'!$I$6:$I$122,'Rent Schedules'!$B$6:$B$122,$C152,'Rent Schedules'!$D$6:$D$122,"In effect",'Rent Schedules'!$E$6:$E$122,"&lt;="&amp;K$6,'Rent Schedules'!$F$6:$F$122,"&gt;="&amp;K$6),0)</f>
        <v>12444</v>
      </c>
      <c r="L152" s="95">
        <f>IF(L149=0,'Rent Roll'!$G$17*SUMIFS('Rent Schedules'!$I$6:$I$122,'Rent Schedules'!$B$6:$B$122,$C152,'Rent Schedules'!$D$6:$D$122,"In effect",'Rent Schedules'!$E$6:$E$122,"&lt;="&amp;L$6,'Rent Schedules'!$F$6:$F$122,"&gt;="&amp;L$6),0)</f>
        <v>12444</v>
      </c>
      <c r="M152" s="95">
        <f>IF(M149=0,'Rent Roll'!$G$17*SUMIFS('Rent Schedules'!$I$6:$I$122,'Rent Schedules'!$B$6:$B$122,$C152,'Rent Schedules'!$D$6:$D$122,"In effect",'Rent Schedules'!$E$6:$E$122,"&lt;="&amp;M$6,'Rent Schedules'!$F$6:$F$122,"&gt;="&amp;M$6),0)</f>
        <v>12444</v>
      </c>
      <c r="N152" s="95">
        <f>IF(N149=0,'Rent Roll'!$G$17*SUMIFS('Rent Schedules'!$I$6:$I$122,'Rent Schedules'!$B$6:$B$122,$C152,'Rent Schedules'!$D$6:$D$122,"In effect",'Rent Schedules'!$E$6:$E$122,"&lt;="&amp;N$6,'Rent Schedules'!$F$6:$F$122,"&gt;="&amp;N$6),0)</f>
        <v>12444</v>
      </c>
      <c r="O152" s="95">
        <f>IF(O149=0,'Rent Roll'!$G$17*SUMIFS('Rent Schedules'!$I$6:$I$122,'Rent Schedules'!$B$6:$B$122,$C152,'Rent Schedules'!$D$6:$D$122,"In effect",'Rent Schedules'!$E$6:$E$122,"&lt;="&amp;O$6,'Rent Schedules'!$F$6:$F$122,"&gt;="&amp;O$6),0)</f>
        <v>12444</v>
      </c>
      <c r="P152" s="95">
        <f>IF(P149=0,'Rent Roll'!$G$17*SUMIFS('Rent Schedules'!$I$6:$I$122,'Rent Schedules'!$B$6:$B$122,$C152,'Rent Schedules'!$D$6:$D$122,"In effect",'Rent Schedules'!$E$6:$E$122,"&lt;="&amp;P$6,'Rent Schedules'!$F$6:$F$122,"&gt;="&amp;P$6),0)</f>
        <v>12444</v>
      </c>
      <c r="Q152" s="95">
        <f>IF(Q149=0,'Rent Roll'!$G$17*SUMIFS('Rent Schedules'!$I$6:$I$122,'Rent Schedules'!$B$6:$B$122,$C152,'Rent Schedules'!$D$6:$D$122,"In effect",'Rent Schedules'!$E$6:$E$122,"&lt;="&amp;Q$6,'Rent Schedules'!$F$6:$F$122,"&gt;="&amp;Q$6),0)</f>
        <v>12877.5</v>
      </c>
      <c r="R152" s="95">
        <f>IF(R149=0,'Rent Roll'!$G$17*SUMIFS('Rent Schedules'!$I$6:$I$122,'Rent Schedules'!$B$6:$B$122,$C152,'Rent Schedules'!$D$6:$D$122,"In effect",'Rent Schedules'!$E$6:$E$122,"&lt;="&amp;R$6,'Rent Schedules'!$F$6:$F$122,"&gt;="&amp;R$6),0)</f>
        <v>12877.5</v>
      </c>
      <c r="S152" s="95">
        <f>IF(S149=0,'Rent Roll'!$G$17*SUMIFS('Rent Schedules'!$I$6:$I$122,'Rent Schedules'!$B$6:$B$122,$C152,'Rent Schedules'!$D$6:$D$122,"In effect",'Rent Schedules'!$E$6:$E$122,"&lt;="&amp;S$6,'Rent Schedules'!$F$6:$F$122,"&gt;="&amp;S$6),0)</f>
        <v>12877.5</v>
      </c>
      <c r="T152" s="95">
        <f>IF(T149=0,'Rent Roll'!$G$17*SUMIFS('Rent Schedules'!$I$6:$I$122,'Rent Schedules'!$B$6:$B$122,$C152,'Rent Schedules'!$D$6:$D$122,"In effect",'Rent Schedules'!$E$6:$E$122,"&lt;="&amp;T$6,'Rent Schedules'!$F$6:$F$122,"&gt;="&amp;T$6),0)</f>
        <v>12877.5</v>
      </c>
      <c r="U152" s="95">
        <f>IF(U149=0,'Rent Roll'!$G$17*SUMIFS('Rent Schedules'!$I$6:$I$122,'Rent Schedules'!$B$6:$B$122,$C152,'Rent Schedules'!$D$6:$D$122,"In effect",'Rent Schedules'!$E$6:$E$122,"&lt;="&amp;U$6,'Rent Schedules'!$F$6:$F$122,"&gt;="&amp;U$6),0)</f>
        <v>12877.5</v>
      </c>
      <c r="V152" s="95">
        <f>IF(V149=0,'Rent Roll'!$G$17*SUMIFS('Rent Schedules'!$I$6:$I$122,'Rent Schedules'!$B$6:$B$122,$C152,'Rent Schedules'!$D$6:$D$122,"In effect",'Rent Schedules'!$E$6:$E$122,"&lt;="&amp;V$6,'Rent Schedules'!$F$6:$F$122,"&gt;="&amp;V$6),0)</f>
        <v>12877.5</v>
      </c>
      <c r="W152" s="95">
        <f>IF(W149=0,'Rent Roll'!$G$17*SUMIFS('Rent Schedules'!$I$6:$I$122,'Rent Schedules'!$B$6:$B$122,$C152,'Rent Schedules'!$D$6:$D$122,"In effect",'Rent Schedules'!$E$6:$E$122,"&lt;="&amp;W$6,'Rent Schedules'!$F$6:$F$122,"&gt;="&amp;W$6),0)</f>
        <v>12877.5</v>
      </c>
      <c r="X152" s="95">
        <f>IF(X149=0,'Rent Roll'!$G$17*SUMIFS('Rent Schedules'!$I$6:$I$122,'Rent Schedules'!$B$6:$B$122,$C152,'Rent Schedules'!$D$6:$D$122,"In effect",'Rent Schedules'!$E$6:$E$122,"&lt;="&amp;X$6,'Rent Schedules'!$F$6:$F$122,"&gt;="&amp;X$6),0)</f>
        <v>12877.5</v>
      </c>
      <c r="Y152" s="95">
        <f>IF(Y149=0,'Rent Roll'!$G$17*SUMIFS('Rent Schedules'!$I$6:$I$122,'Rent Schedules'!$B$6:$B$122,$C152,'Rent Schedules'!$D$6:$D$122,"In effect",'Rent Schedules'!$E$6:$E$122,"&lt;="&amp;Y$6,'Rent Schedules'!$F$6:$F$122,"&gt;="&amp;Y$6),0)</f>
        <v>12877.5</v>
      </c>
      <c r="Z152" s="95">
        <f>IF(Z149=0,'Rent Roll'!$G$17*SUMIFS('Rent Schedules'!$I$6:$I$122,'Rent Schedules'!$B$6:$B$122,$C152,'Rent Schedules'!$D$6:$D$122,"In effect",'Rent Schedules'!$E$6:$E$122,"&lt;="&amp;Z$6,'Rent Schedules'!$F$6:$F$122,"&gt;="&amp;Z$6),0)</f>
        <v>12877.5</v>
      </c>
      <c r="AA152" s="95">
        <f>IF(AA149=0,'Rent Roll'!$G$17*SUMIFS('Rent Schedules'!$I$6:$I$122,'Rent Schedules'!$B$6:$B$122,$C152,'Rent Schedules'!$D$6:$D$122,"In effect",'Rent Schedules'!$E$6:$E$122,"&lt;="&amp;AA$6,'Rent Schedules'!$F$6:$F$122,"&gt;="&amp;AA$6),0)</f>
        <v>12877.5</v>
      </c>
      <c r="AB152" s="95">
        <f>IF(AB149=0,'Rent Roll'!$G$17*SUMIFS('Rent Schedules'!$I$6:$I$122,'Rent Schedules'!$B$6:$B$122,$C152,'Rent Schedules'!$D$6:$D$122,"In effect",'Rent Schedules'!$E$6:$E$122,"&lt;="&amp;AB$6,'Rent Schedules'!$F$6:$F$122,"&gt;="&amp;AB$6),0)</f>
        <v>12877.5</v>
      </c>
      <c r="AC152" s="95">
        <f>IF(AC149=0,'Rent Roll'!$G$17*SUMIFS('Rent Schedules'!$I$6:$I$122,'Rent Schedules'!$B$6:$B$122,$C152,'Rent Schedules'!$D$6:$D$122,"In effect",'Rent Schedules'!$E$6:$E$122,"&lt;="&amp;AC$6,'Rent Schedules'!$F$6:$F$122,"&gt;="&amp;AC$6),0)</f>
        <v>0</v>
      </c>
      <c r="AD152" s="95">
        <f>IF(AD149=0,'Rent Roll'!$G$17*SUMIFS('Rent Schedules'!$I$6:$I$122,'Rent Schedules'!$B$6:$B$122,$C152,'Rent Schedules'!$D$6:$D$122,"In effect",'Rent Schedules'!$E$6:$E$122,"&lt;="&amp;AD$6,'Rent Schedules'!$F$6:$F$122,"&gt;="&amp;AD$6),0)</f>
        <v>0</v>
      </c>
      <c r="AE152" s="95">
        <f>IF(AE149=0,'Rent Roll'!$G$17*SUMIFS('Rent Schedules'!$I$6:$I$122,'Rent Schedules'!$B$6:$B$122,$C152,'Rent Schedules'!$D$6:$D$122,"In effect",'Rent Schedules'!$E$6:$E$122,"&lt;="&amp;AE$6,'Rent Schedules'!$F$6:$F$122,"&gt;="&amp;AE$6),0)</f>
        <v>0</v>
      </c>
      <c r="AF152" s="95">
        <f>IF(AF149=0,'Rent Roll'!$G$17*SUMIFS('Rent Schedules'!$I$6:$I$122,'Rent Schedules'!$B$6:$B$122,$C152,'Rent Schedules'!$D$6:$D$122,"In effect",'Rent Schedules'!$E$6:$E$122,"&lt;="&amp;AF$6,'Rent Schedules'!$F$6:$F$122,"&gt;="&amp;AF$6),0)</f>
        <v>0</v>
      </c>
      <c r="AG152" s="95">
        <f>IF(AG149=0,'Rent Roll'!$G$17*SUMIFS('Rent Schedules'!$I$6:$I$122,'Rent Schedules'!$B$6:$B$122,$C152,'Rent Schedules'!$D$6:$D$122,"In effect",'Rent Schedules'!$E$6:$E$122,"&lt;="&amp;AG$6,'Rent Schedules'!$F$6:$F$122,"&gt;="&amp;AG$6),0)</f>
        <v>0</v>
      </c>
      <c r="AH152" s="95">
        <f>IF(AH149=0,'Rent Roll'!$G$17*SUMIFS('Rent Schedules'!$I$6:$I$122,'Rent Schedules'!$B$6:$B$122,$C152,'Rent Schedules'!$D$6:$D$122,"In effect",'Rent Schedules'!$E$6:$E$122,"&lt;="&amp;AH$6,'Rent Schedules'!$F$6:$F$122,"&gt;="&amp;AH$6),0)</f>
        <v>0</v>
      </c>
      <c r="AI152" s="95">
        <f>IF(AI149=0,'Rent Roll'!$G$17*SUMIFS('Rent Schedules'!$I$6:$I$122,'Rent Schedules'!$B$6:$B$122,$C152,'Rent Schedules'!$D$6:$D$122,"In effect",'Rent Schedules'!$E$6:$E$122,"&lt;="&amp;AI$6,'Rent Schedules'!$F$6:$F$122,"&gt;="&amp;AI$6),0)</f>
        <v>0</v>
      </c>
      <c r="AJ152" s="95">
        <f>IF(AJ149=0,'Rent Roll'!$G$17*SUMIFS('Rent Schedules'!$I$6:$I$122,'Rent Schedules'!$B$6:$B$122,$C152,'Rent Schedules'!$D$6:$D$122,"In effect",'Rent Schedules'!$E$6:$E$122,"&lt;="&amp;AJ$6,'Rent Schedules'!$F$6:$F$122,"&gt;="&amp;AJ$6),0)</f>
        <v>0</v>
      </c>
      <c r="AK152" s="95">
        <f>IF(AK149=0,'Rent Roll'!$G$17*SUMIFS('Rent Schedules'!$I$6:$I$122,'Rent Schedules'!$B$6:$B$122,$C152,'Rent Schedules'!$D$6:$D$122,"In effect",'Rent Schedules'!$E$6:$E$122,"&lt;="&amp;AK$6,'Rent Schedules'!$F$6:$F$122,"&gt;="&amp;AK$6),0)</f>
        <v>0</v>
      </c>
      <c r="AL152" s="95">
        <f>IF(AL149=0,'Rent Roll'!$G$17*SUMIFS('Rent Schedules'!$I$6:$I$122,'Rent Schedules'!$B$6:$B$122,$C152,'Rent Schedules'!$D$6:$D$122,"In effect",'Rent Schedules'!$E$6:$E$122,"&lt;="&amp;AL$6,'Rent Schedules'!$F$6:$F$122,"&gt;="&amp;AL$6),0)</f>
        <v>0</v>
      </c>
      <c r="AM152" s="95">
        <f>IF(AM149=0,'Rent Roll'!$G$17*SUMIFS('Rent Schedules'!$I$6:$I$122,'Rent Schedules'!$B$6:$B$122,$C152,'Rent Schedules'!$D$6:$D$122,"In effect",'Rent Schedules'!$E$6:$E$122,"&lt;="&amp;AM$6,'Rent Schedules'!$F$6:$F$122,"&gt;="&amp;AM$6),0)</f>
        <v>0</v>
      </c>
      <c r="AN152" s="95">
        <f>IF(AN149=0,'Rent Roll'!$G$17*SUMIFS('Rent Schedules'!$I$6:$I$122,'Rent Schedules'!$B$6:$B$122,$C152,'Rent Schedules'!$D$6:$D$122,"In effect",'Rent Schedules'!$E$6:$E$122,"&lt;="&amp;AN$6,'Rent Schedules'!$F$6:$F$122,"&gt;="&amp;AN$6),0)</f>
        <v>0</v>
      </c>
      <c r="AO152" s="95">
        <f>IF(AO149=0,'Rent Roll'!$G$17*SUMIFS('Rent Schedules'!$I$6:$I$122,'Rent Schedules'!$B$6:$B$122,$C152,'Rent Schedules'!$D$6:$D$122,"In effect",'Rent Schedules'!$E$6:$E$122,"&lt;="&amp;AO$6,'Rent Schedules'!$F$6:$F$122,"&gt;="&amp;AO$6),0)</f>
        <v>0</v>
      </c>
      <c r="AP152" s="95">
        <f>IF(AP149=0,'Rent Roll'!$G$17*SUMIFS('Rent Schedules'!$I$6:$I$122,'Rent Schedules'!$B$6:$B$122,$C152,'Rent Schedules'!$D$6:$D$122,"In effect",'Rent Schedules'!$E$6:$E$122,"&lt;="&amp;AP$6,'Rent Schedules'!$F$6:$F$122,"&gt;="&amp;AP$6),0)</f>
        <v>0</v>
      </c>
      <c r="AQ152" s="95">
        <f>IF(AQ149=0,'Rent Roll'!$G$17*SUMIFS('Rent Schedules'!$I$6:$I$122,'Rent Schedules'!$B$6:$B$122,$C152,'Rent Schedules'!$D$6:$D$122,"In effect",'Rent Schedules'!$E$6:$E$122,"&lt;="&amp;AQ$6,'Rent Schedules'!$F$6:$F$122,"&gt;="&amp;AQ$6),0)</f>
        <v>0</v>
      </c>
      <c r="AR152" s="95">
        <f>IF(AR149=0,'Rent Roll'!$G$17*SUMIFS('Rent Schedules'!$I$6:$I$122,'Rent Schedules'!$B$6:$B$122,$C152,'Rent Schedules'!$D$6:$D$122,"In effect",'Rent Schedules'!$E$6:$E$122,"&lt;="&amp;AR$6,'Rent Schedules'!$F$6:$F$122,"&gt;="&amp;AR$6),0)</f>
        <v>0</v>
      </c>
      <c r="AS152" s="95">
        <f>IF(AS149=0,'Rent Roll'!$G$17*SUMIFS('Rent Schedules'!$I$6:$I$122,'Rent Schedules'!$B$6:$B$122,$C152,'Rent Schedules'!$D$6:$D$122,"In effect",'Rent Schedules'!$E$6:$E$122,"&lt;="&amp;AS$6,'Rent Schedules'!$F$6:$F$122,"&gt;="&amp;AS$6),0)</f>
        <v>0</v>
      </c>
      <c r="AT152" s="95">
        <f>IF(AT149=0,'Rent Roll'!$G$17*SUMIFS('Rent Schedules'!$I$6:$I$122,'Rent Schedules'!$B$6:$B$122,$C152,'Rent Schedules'!$D$6:$D$122,"In effect",'Rent Schedules'!$E$6:$E$122,"&lt;="&amp;AT$6,'Rent Schedules'!$F$6:$F$122,"&gt;="&amp;AT$6),0)</f>
        <v>0</v>
      </c>
      <c r="AU152" s="95">
        <f>IF(AU149=0,'Rent Roll'!$G$17*SUMIFS('Rent Schedules'!$I$6:$I$122,'Rent Schedules'!$B$6:$B$122,$C152,'Rent Schedules'!$D$6:$D$122,"In effect",'Rent Schedules'!$E$6:$E$122,"&lt;="&amp;AU$6,'Rent Schedules'!$F$6:$F$122,"&gt;="&amp;AU$6),0)</f>
        <v>0</v>
      </c>
      <c r="AV152" s="95">
        <f>IF(AV149=0,'Rent Roll'!$G$17*SUMIFS('Rent Schedules'!$I$6:$I$122,'Rent Schedules'!$B$6:$B$122,$C152,'Rent Schedules'!$D$6:$D$122,"In effect",'Rent Schedules'!$E$6:$E$122,"&lt;="&amp;AV$6,'Rent Schedules'!$F$6:$F$122,"&gt;="&amp;AV$6),0)</f>
        <v>0</v>
      </c>
      <c r="AW152" s="95">
        <f>IF(AW149=0,'Rent Roll'!$G$17*SUMIFS('Rent Schedules'!$I$6:$I$122,'Rent Schedules'!$B$6:$B$122,$C152,'Rent Schedules'!$D$6:$D$122,"In effect",'Rent Schedules'!$E$6:$E$122,"&lt;="&amp;AW$6,'Rent Schedules'!$F$6:$F$122,"&gt;="&amp;AW$6),0)</f>
        <v>0</v>
      </c>
      <c r="AX152" s="95">
        <f>IF(AX149=0,'Rent Roll'!$G$17*SUMIFS('Rent Schedules'!$I$6:$I$122,'Rent Schedules'!$B$6:$B$122,$C152,'Rent Schedules'!$D$6:$D$122,"In effect",'Rent Schedules'!$E$6:$E$122,"&lt;="&amp;AX$6,'Rent Schedules'!$F$6:$F$122,"&gt;="&amp;AX$6),0)</f>
        <v>0</v>
      </c>
      <c r="AY152" s="95">
        <f>IF(AY149=0,'Rent Roll'!$G$17*SUMIFS('Rent Schedules'!$I$6:$I$122,'Rent Schedules'!$B$6:$B$122,$C152,'Rent Schedules'!$D$6:$D$122,"In effect",'Rent Schedules'!$E$6:$E$122,"&lt;="&amp;AY$6,'Rent Schedules'!$F$6:$F$122,"&gt;="&amp;AY$6),0)</f>
        <v>0</v>
      </c>
      <c r="AZ152" s="95">
        <f>IF(AZ149=0,'Rent Roll'!$G$17*SUMIFS('Rent Schedules'!$I$6:$I$122,'Rent Schedules'!$B$6:$B$122,$C152,'Rent Schedules'!$D$6:$D$122,"In effect",'Rent Schedules'!$E$6:$E$122,"&lt;="&amp;AZ$6,'Rent Schedules'!$F$6:$F$122,"&gt;="&amp;AZ$6),0)</f>
        <v>0</v>
      </c>
      <c r="BA152" s="95">
        <f>IF(BA149=0,'Rent Roll'!$G$17*SUMIFS('Rent Schedules'!$I$6:$I$122,'Rent Schedules'!$B$6:$B$122,$C152,'Rent Schedules'!$D$6:$D$122,"In effect",'Rent Schedules'!$E$6:$E$122,"&lt;="&amp;BA$6,'Rent Schedules'!$F$6:$F$122,"&gt;="&amp;BA$6),0)</f>
        <v>0</v>
      </c>
      <c r="BB152" s="95">
        <f>IF(BB149=0,'Rent Roll'!$G$17*SUMIFS('Rent Schedules'!$I$6:$I$122,'Rent Schedules'!$B$6:$B$122,$C152,'Rent Schedules'!$D$6:$D$122,"In effect",'Rent Schedules'!$E$6:$E$122,"&lt;="&amp;BB$6,'Rent Schedules'!$F$6:$F$122,"&gt;="&amp;BB$6),0)</f>
        <v>0</v>
      </c>
      <c r="BC152" s="95">
        <f>IF(BC149=0,'Rent Roll'!$G$17*SUMIFS('Rent Schedules'!$I$6:$I$122,'Rent Schedules'!$B$6:$B$122,$C152,'Rent Schedules'!$D$6:$D$122,"In effect",'Rent Schedules'!$E$6:$E$122,"&lt;="&amp;BC$6,'Rent Schedules'!$F$6:$F$122,"&gt;="&amp;BC$6),0)</f>
        <v>0</v>
      </c>
      <c r="BD152" s="95">
        <f>IF(BD149=0,'Rent Roll'!$G$17*SUMIFS('Rent Schedules'!$I$6:$I$122,'Rent Schedules'!$B$6:$B$122,$C152,'Rent Schedules'!$D$6:$D$122,"In effect",'Rent Schedules'!$E$6:$E$122,"&lt;="&amp;BD$6,'Rent Schedules'!$F$6:$F$122,"&gt;="&amp;BD$6),0)</f>
        <v>0</v>
      </c>
      <c r="BE152" s="95">
        <f>IF(BE149=0,'Rent Roll'!$G$17*SUMIFS('Rent Schedules'!$I$6:$I$122,'Rent Schedules'!$B$6:$B$122,$C152,'Rent Schedules'!$D$6:$D$122,"In effect",'Rent Schedules'!$E$6:$E$122,"&lt;="&amp;BE$6,'Rent Schedules'!$F$6:$F$122,"&gt;="&amp;BE$6),0)</f>
        <v>0</v>
      </c>
      <c r="BF152" s="95">
        <f>IF(BF149=0,'Rent Roll'!$G$17*SUMIFS('Rent Schedules'!$I$6:$I$122,'Rent Schedules'!$B$6:$B$122,$C152,'Rent Schedules'!$D$6:$D$122,"In effect",'Rent Schedules'!$E$6:$E$122,"&lt;="&amp;BF$6,'Rent Schedules'!$F$6:$F$122,"&gt;="&amp;BF$6),0)</f>
        <v>0</v>
      </c>
      <c r="BG152" s="95">
        <f>IF(BG149=0,'Rent Roll'!$G$17*SUMIFS('Rent Schedules'!$I$6:$I$122,'Rent Schedules'!$B$6:$B$122,$C152,'Rent Schedules'!$D$6:$D$122,"In effect",'Rent Schedules'!$E$6:$E$122,"&lt;="&amp;BG$6,'Rent Schedules'!$F$6:$F$122,"&gt;="&amp;BG$6),0)</f>
        <v>0</v>
      </c>
      <c r="BH152" s="95">
        <f>IF(BH149=0,'Rent Roll'!$G$17*SUMIFS('Rent Schedules'!$I$6:$I$122,'Rent Schedules'!$B$6:$B$122,$C152,'Rent Schedules'!$D$6:$D$122,"In effect",'Rent Schedules'!$E$6:$E$122,"&lt;="&amp;BH$6,'Rent Schedules'!$F$6:$F$122,"&gt;="&amp;BH$6),0)</f>
        <v>0</v>
      </c>
      <c r="BI152" s="95">
        <f>IF(BI149=0,'Rent Roll'!$G$17*SUMIFS('Rent Schedules'!$I$6:$I$122,'Rent Schedules'!$B$6:$B$122,$C152,'Rent Schedules'!$D$6:$D$122,"In effect",'Rent Schedules'!$E$6:$E$122,"&lt;="&amp;BI$6,'Rent Schedules'!$F$6:$F$122,"&gt;="&amp;BI$6),0)</f>
        <v>0</v>
      </c>
      <c r="BJ152" s="95">
        <f>IF(BJ149=0,'Rent Roll'!$G$17*SUMIFS('Rent Schedules'!$I$6:$I$122,'Rent Schedules'!$B$6:$B$122,$C152,'Rent Schedules'!$D$6:$D$122,"In effect",'Rent Schedules'!$E$6:$E$122,"&lt;="&amp;BJ$6,'Rent Schedules'!$F$6:$F$122,"&gt;="&amp;BJ$6),0)</f>
        <v>0</v>
      </c>
      <c r="BK152" s="95">
        <f>IF(BK149=0,'Rent Roll'!$G$17*SUMIFS('Rent Schedules'!$I$6:$I$122,'Rent Schedules'!$B$6:$B$122,$C152,'Rent Schedules'!$D$6:$D$122,"In effect",'Rent Schedules'!$E$6:$E$122,"&lt;="&amp;BK$6,'Rent Schedules'!$F$6:$F$122,"&gt;="&amp;BK$6),0)</f>
        <v>0</v>
      </c>
      <c r="BL152" s="95">
        <f>IF(BL149=0,'Rent Roll'!$G$17*SUMIFS('Rent Schedules'!$I$6:$I$122,'Rent Schedules'!$B$6:$B$122,$C152,'Rent Schedules'!$D$6:$D$122,"In effect",'Rent Schedules'!$E$6:$E$122,"&lt;="&amp;BL$6,'Rent Schedules'!$F$6:$F$122,"&gt;="&amp;BL$6),0)</f>
        <v>0</v>
      </c>
      <c r="BM152" s="95">
        <f>IF(BM149=0,'Rent Roll'!$G$17*SUMIFS('Rent Schedules'!$I$6:$I$122,'Rent Schedules'!$B$6:$B$122,$C152,'Rent Schedules'!$D$6:$D$122,"In effect",'Rent Schedules'!$E$6:$E$122,"&lt;="&amp;BM$6,'Rent Schedules'!$F$6:$F$122,"&gt;="&amp;BM$6),0)</f>
        <v>0</v>
      </c>
      <c r="BN152" s="95">
        <f>IF(BN149=0,'Rent Roll'!$G$17*SUMIFS('Rent Schedules'!$I$6:$I$122,'Rent Schedules'!$B$6:$B$122,$C152,'Rent Schedules'!$D$6:$D$122,"In effect",'Rent Schedules'!$E$6:$E$122,"&lt;="&amp;BN$6,'Rent Schedules'!$F$6:$F$122,"&gt;="&amp;BN$6),0)</f>
        <v>0</v>
      </c>
      <c r="BO152" s="95">
        <f>IF(BO149=0,'Rent Roll'!$G$17*SUMIFS('Rent Schedules'!$I$6:$I$122,'Rent Schedules'!$B$6:$B$122,$C152,'Rent Schedules'!$D$6:$D$122,"In effect",'Rent Schedules'!$E$6:$E$122,"&lt;="&amp;BO$6,'Rent Schedules'!$F$6:$F$122,"&gt;="&amp;BO$6),0)</f>
        <v>0</v>
      </c>
      <c r="BP152" s="95">
        <f>IF(BP149=0,'Rent Roll'!$G$17*SUMIFS('Rent Schedules'!$I$6:$I$122,'Rent Schedules'!$B$6:$B$122,$C152,'Rent Schedules'!$D$6:$D$122,"In effect",'Rent Schedules'!$E$6:$E$122,"&lt;="&amp;BP$6,'Rent Schedules'!$F$6:$F$122,"&gt;="&amp;BP$6),0)</f>
        <v>0</v>
      </c>
      <c r="BQ152" s="95">
        <f>IF(BQ149=0,'Rent Roll'!$G$17*SUMIFS('Rent Schedules'!$I$6:$I$122,'Rent Schedules'!$B$6:$B$122,$C152,'Rent Schedules'!$D$6:$D$122,"In effect",'Rent Schedules'!$E$6:$E$122,"&lt;="&amp;BQ$6,'Rent Schedules'!$F$6:$F$122,"&gt;="&amp;BQ$6),0)</f>
        <v>0</v>
      </c>
      <c r="BR152" s="95">
        <f>IF(BR149=0,'Rent Roll'!$G$17*SUMIFS('Rent Schedules'!$I$6:$I$122,'Rent Schedules'!$B$6:$B$122,$C152,'Rent Schedules'!$D$6:$D$122,"In effect",'Rent Schedules'!$E$6:$E$122,"&lt;="&amp;BR$6,'Rent Schedules'!$F$6:$F$122,"&gt;="&amp;BR$6),0)</f>
        <v>0</v>
      </c>
      <c r="BS152" s="95">
        <f>IF(BS149=0,'Rent Roll'!$G$17*SUMIFS('Rent Schedules'!$I$6:$I$122,'Rent Schedules'!$B$6:$B$122,$C152,'Rent Schedules'!$D$6:$D$122,"In effect",'Rent Schedules'!$E$6:$E$122,"&lt;="&amp;BS$6,'Rent Schedules'!$F$6:$F$122,"&gt;="&amp;BS$6),0)</f>
        <v>0</v>
      </c>
      <c r="BT152" s="95">
        <f>IF(BT149=0,'Rent Roll'!$G$17*SUMIFS('Rent Schedules'!$I$6:$I$122,'Rent Schedules'!$B$6:$B$122,$C152,'Rent Schedules'!$D$6:$D$122,"In effect",'Rent Schedules'!$E$6:$E$122,"&lt;="&amp;BT$6,'Rent Schedules'!$F$6:$F$122,"&gt;="&amp;BT$6),0)</f>
        <v>0</v>
      </c>
      <c r="BU152" s="95">
        <f>IF(BU149=0,'Rent Roll'!$G$17*SUMIFS('Rent Schedules'!$I$6:$I$122,'Rent Schedules'!$B$6:$B$122,$C152,'Rent Schedules'!$D$6:$D$122,"In effect",'Rent Schedules'!$E$6:$E$122,"&lt;="&amp;BU$6,'Rent Schedules'!$F$6:$F$122,"&gt;="&amp;BU$6),0)</f>
        <v>0</v>
      </c>
      <c r="BV152" s="95">
        <f>IF(BV149=0,'Rent Roll'!$G$17*SUMIFS('Rent Schedules'!$I$6:$I$122,'Rent Schedules'!$B$6:$B$122,$C152,'Rent Schedules'!$D$6:$D$122,"In effect",'Rent Schedules'!$E$6:$E$122,"&lt;="&amp;BV$6,'Rent Schedules'!$F$6:$F$122,"&gt;="&amp;BV$6),0)</f>
        <v>0</v>
      </c>
      <c r="BW152" s="95">
        <f>IF(BW149=0,'Rent Roll'!$G$17*SUMIFS('Rent Schedules'!$I$6:$I$122,'Rent Schedules'!$B$6:$B$122,$C152,'Rent Schedules'!$D$6:$D$122,"In effect",'Rent Schedules'!$E$6:$E$122,"&lt;="&amp;BW$6,'Rent Schedules'!$F$6:$F$122,"&gt;="&amp;BW$6),0)</f>
        <v>0</v>
      </c>
      <c r="BX152" s="95">
        <f>IF(BX149=0,'Rent Roll'!$G$17*SUMIFS('Rent Schedules'!$I$6:$I$122,'Rent Schedules'!$B$6:$B$122,$C152,'Rent Schedules'!$D$6:$D$122,"In effect",'Rent Schedules'!$E$6:$E$122,"&lt;="&amp;BX$6,'Rent Schedules'!$F$6:$F$122,"&gt;="&amp;BX$6),0)</f>
        <v>0</v>
      </c>
      <c r="BY152" s="95">
        <f>IF(BY149=0,'Rent Roll'!$G$17*SUMIFS('Rent Schedules'!$I$6:$I$122,'Rent Schedules'!$B$6:$B$122,$C152,'Rent Schedules'!$D$6:$D$122,"In effect",'Rent Schedules'!$E$6:$E$122,"&lt;="&amp;BY$6,'Rent Schedules'!$F$6:$F$122,"&gt;="&amp;BY$6),0)</f>
        <v>0</v>
      </c>
      <c r="BZ152" s="95">
        <f>IF(BZ149=0,'Rent Roll'!$G$17*SUMIFS('Rent Schedules'!$I$6:$I$122,'Rent Schedules'!$B$6:$B$122,$C152,'Rent Schedules'!$D$6:$D$122,"In effect",'Rent Schedules'!$E$6:$E$122,"&lt;="&amp;BZ$6,'Rent Schedules'!$F$6:$F$122,"&gt;="&amp;BZ$6),0)</f>
        <v>0</v>
      </c>
      <c r="CA152" s="95">
        <f>IF(CA149=0,'Rent Roll'!$G$17*SUMIFS('Rent Schedules'!$I$6:$I$122,'Rent Schedules'!$B$6:$B$122,$C152,'Rent Schedules'!$D$6:$D$122,"In effect",'Rent Schedules'!$E$6:$E$122,"&lt;="&amp;CA$6,'Rent Schedules'!$F$6:$F$122,"&gt;="&amp;CA$6),0)</f>
        <v>0</v>
      </c>
      <c r="CB152" s="95">
        <f>IF(CB149=0,'Rent Roll'!$G$17*SUMIFS('Rent Schedules'!$I$6:$I$122,'Rent Schedules'!$B$6:$B$122,$C152,'Rent Schedules'!$D$6:$D$122,"In effect",'Rent Schedules'!$E$6:$E$122,"&lt;="&amp;CB$6,'Rent Schedules'!$F$6:$F$122,"&gt;="&amp;CB$6),0)</f>
        <v>0</v>
      </c>
      <c r="CC152" s="95">
        <f>IF(CC149=0,'Rent Roll'!$G$17*SUMIFS('Rent Schedules'!$I$6:$I$122,'Rent Schedules'!$B$6:$B$122,$C152,'Rent Schedules'!$D$6:$D$122,"In effect",'Rent Schedules'!$E$6:$E$122,"&lt;="&amp;CC$6,'Rent Schedules'!$F$6:$F$122,"&gt;="&amp;CC$6),0)</f>
        <v>0</v>
      </c>
      <c r="CD152" s="95">
        <f>IF(CD149=0,'Rent Roll'!$G$17*SUMIFS('Rent Schedules'!$I$6:$I$122,'Rent Schedules'!$B$6:$B$122,$C152,'Rent Schedules'!$D$6:$D$122,"In effect",'Rent Schedules'!$E$6:$E$122,"&lt;="&amp;CD$6,'Rent Schedules'!$F$6:$F$122,"&gt;="&amp;CD$6),0)</f>
        <v>0</v>
      </c>
      <c r="CE152" s="95">
        <f>IF(CE149=0,'Rent Roll'!$G$17*SUMIFS('Rent Schedules'!$I$6:$I$122,'Rent Schedules'!$B$6:$B$122,$C152,'Rent Schedules'!$D$6:$D$122,"In effect",'Rent Schedules'!$E$6:$E$122,"&lt;="&amp;CE$6,'Rent Schedules'!$F$6:$F$122,"&gt;="&amp;CE$6),0)</f>
        <v>0</v>
      </c>
      <c r="CF152" s="95">
        <f>IF(CF149=0,'Rent Roll'!$G$17*SUMIFS('Rent Schedules'!$I$6:$I$122,'Rent Schedules'!$B$6:$B$122,$C152,'Rent Schedules'!$D$6:$D$122,"In effect",'Rent Schedules'!$E$6:$E$122,"&lt;="&amp;CF$6,'Rent Schedules'!$F$6:$F$122,"&gt;="&amp;CF$6),0)</f>
        <v>0</v>
      </c>
      <c r="CG152" s="95">
        <f>IF(CG149=0,'Rent Roll'!$G$17*SUMIFS('Rent Schedules'!$I$6:$I$122,'Rent Schedules'!$B$6:$B$122,$C152,'Rent Schedules'!$D$6:$D$122,"In effect",'Rent Schedules'!$E$6:$E$122,"&lt;="&amp;CG$6,'Rent Schedules'!$F$6:$F$122,"&gt;="&amp;CG$6),0)</f>
        <v>0</v>
      </c>
      <c r="CH152" s="95">
        <f>IF(CH149=0,'Rent Roll'!$G$17*SUMIFS('Rent Schedules'!$I$6:$I$122,'Rent Schedules'!$B$6:$B$122,$C152,'Rent Schedules'!$D$6:$D$122,"In effect",'Rent Schedules'!$E$6:$E$122,"&lt;="&amp;CH$6,'Rent Schedules'!$F$6:$F$122,"&gt;="&amp;CH$6),0)</f>
        <v>0</v>
      </c>
      <c r="CI152" s="95">
        <f>IF(CI149=0,'Rent Roll'!$G$17*SUMIFS('Rent Schedules'!$I$6:$I$122,'Rent Schedules'!$B$6:$B$122,$C152,'Rent Schedules'!$D$6:$D$122,"In effect",'Rent Schedules'!$E$6:$E$122,"&lt;="&amp;CI$6,'Rent Schedules'!$F$6:$F$122,"&gt;="&amp;CI$6),0)</f>
        <v>0</v>
      </c>
      <c r="CJ152" s="95">
        <f>IF(CJ149=0,'Rent Roll'!$G$17*SUMIFS('Rent Schedules'!$I$6:$I$122,'Rent Schedules'!$B$6:$B$122,$C152,'Rent Schedules'!$D$6:$D$122,"In effect",'Rent Schedules'!$E$6:$E$122,"&lt;="&amp;CJ$6,'Rent Schedules'!$F$6:$F$122,"&gt;="&amp;CJ$6),0)</f>
        <v>0</v>
      </c>
      <c r="CK152" s="95">
        <f>IF(CK149=0,'Rent Roll'!$G$17*SUMIFS('Rent Schedules'!$I$6:$I$122,'Rent Schedules'!$B$6:$B$122,$C152,'Rent Schedules'!$D$6:$D$122,"In effect",'Rent Schedules'!$E$6:$E$122,"&lt;="&amp;CK$6,'Rent Schedules'!$F$6:$F$122,"&gt;="&amp;CK$6),0)</f>
        <v>0</v>
      </c>
      <c r="CL152" s="95">
        <f>IF(CL149=0,'Rent Roll'!$G$17*SUMIFS('Rent Schedules'!$I$6:$I$122,'Rent Schedules'!$B$6:$B$122,$C152,'Rent Schedules'!$D$6:$D$122,"In effect",'Rent Schedules'!$E$6:$E$122,"&lt;="&amp;CL$6,'Rent Schedules'!$F$6:$F$122,"&gt;="&amp;CL$6),0)</f>
        <v>0</v>
      </c>
      <c r="CM152" s="95">
        <f>IF(CM149=0,'Rent Roll'!$G$17*SUMIFS('Rent Schedules'!$I$6:$I$122,'Rent Schedules'!$B$6:$B$122,$C152,'Rent Schedules'!$D$6:$D$122,"In effect",'Rent Schedules'!$E$6:$E$122,"&lt;="&amp;CM$6,'Rent Schedules'!$F$6:$F$122,"&gt;="&amp;CM$6),0)</f>
        <v>0</v>
      </c>
      <c r="CN152" s="95">
        <f>IF(CN149=0,'Rent Roll'!$G$17*SUMIFS('Rent Schedules'!$I$6:$I$122,'Rent Schedules'!$B$6:$B$122,$C152,'Rent Schedules'!$D$6:$D$122,"In effect",'Rent Schedules'!$E$6:$E$122,"&lt;="&amp;CN$6,'Rent Schedules'!$F$6:$F$122,"&gt;="&amp;CN$6),0)</f>
        <v>0</v>
      </c>
      <c r="CO152" s="95">
        <f>IF(CO149=0,'Rent Roll'!$G$17*SUMIFS('Rent Schedules'!$I$6:$I$122,'Rent Schedules'!$B$6:$B$122,$C152,'Rent Schedules'!$D$6:$D$122,"In effect",'Rent Schedules'!$E$6:$E$122,"&lt;="&amp;CO$6,'Rent Schedules'!$F$6:$F$122,"&gt;="&amp;CO$6),0)</f>
        <v>0</v>
      </c>
      <c r="CP152" s="95">
        <f>IF(CP149=0,'Rent Roll'!$G$17*SUMIFS('Rent Schedules'!$I$6:$I$122,'Rent Schedules'!$B$6:$B$122,$C152,'Rent Schedules'!$D$6:$D$122,"In effect",'Rent Schedules'!$E$6:$E$122,"&lt;="&amp;CP$6,'Rent Schedules'!$F$6:$F$122,"&gt;="&amp;CP$6),0)</f>
        <v>0</v>
      </c>
      <c r="CQ152" s="95">
        <f>IF(CQ149=0,'Rent Roll'!$G$17*SUMIFS('Rent Schedules'!$I$6:$I$122,'Rent Schedules'!$B$6:$B$122,$C152,'Rent Schedules'!$D$6:$D$122,"In effect",'Rent Schedules'!$E$6:$E$122,"&lt;="&amp;CQ$6,'Rent Schedules'!$F$6:$F$122,"&gt;="&amp;CQ$6),0)</f>
        <v>0</v>
      </c>
      <c r="CR152" s="95">
        <f>IF(CR149=0,'Rent Roll'!$G$17*SUMIFS('Rent Schedules'!$I$6:$I$122,'Rent Schedules'!$B$6:$B$122,$C152,'Rent Schedules'!$D$6:$D$122,"In effect",'Rent Schedules'!$E$6:$E$122,"&lt;="&amp;CR$6,'Rent Schedules'!$F$6:$F$122,"&gt;="&amp;CR$6),0)</f>
        <v>0</v>
      </c>
      <c r="CS152" s="95">
        <f>IF(CS149=0,'Rent Roll'!$G$17*SUMIFS('Rent Schedules'!$I$6:$I$122,'Rent Schedules'!$B$6:$B$122,$C152,'Rent Schedules'!$D$6:$D$122,"In effect",'Rent Schedules'!$E$6:$E$122,"&lt;="&amp;CS$6,'Rent Schedules'!$F$6:$F$122,"&gt;="&amp;CS$6),0)</f>
        <v>0</v>
      </c>
      <c r="CT152" s="95">
        <f>IF(CT149=0,'Rent Roll'!$G$17*SUMIFS('Rent Schedules'!$I$6:$I$122,'Rent Schedules'!$B$6:$B$122,$C152,'Rent Schedules'!$D$6:$D$122,"In effect",'Rent Schedules'!$E$6:$E$122,"&lt;="&amp;CT$6,'Rent Schedules'!$F$6:$F$122,"&gt;="&amp;CT$6),0)</f>
        <v>0</v>
      </c>
      <c r="CU152" s="95">
        <f>IF(CU149=0,'Rent Roll'!$G$17*SUMIFS('Rent Schedules'!$I$6:$I$122,'Rent Schedules'!$B$6:$B$122,$C152,'Rent Schedules'!$D$6:$D$122,"In effect",'Rent Schedules'!$E$6:$E$122,"&lt;="&amp;CU$6,'Rent Schedules'!$F$6:$F$122,"&gt;="&amp;CU$6),0)</f>
        <v>0</v>
      </c>
      <c r="CV152" s="95">
        <f>IF(CV149=0,'Rent Roll'!$G$17*SUMIFS('Rent Schedules'!$I$6:$I$122,'Rent Schedules'!$B$6:$B$122,$C152,'Rent Schedules'!$D$6:$D$122,"In effect",'Rent Schedules'!$E$6:$E$122,"&lt;="&amp;CV$6,'Rent Schedules'!$F$6:$F$122,"&gt;="&amp;CV$6),0)</f>
        <v>0</v>
      </c>
      <c r="CW152" s="95">
        <f>IF(CW149=0,'Rent Roll'!$G$17*SUMIFS('Rent Schedules'!$I$6:$I$122,'Rent Schedules'!$B$6:$B$122,$C152,'Rent Schedules'!$D$6:$D$122,"In effect",'Rent Schedules'!$E$6:$E$122,"&lt;="&amp;CW$6,'Rent Schedules'!$F$6:$F$122,"&gt;="&amp;CW$6),0)</f>
        <v>0</v>
      </c>
      <c r="CX152" s="95">
        <f>IF(CX149=0,'Rent Roll'!$G$17*SUMIFS('Rent Schedules'!$I$6:$I$122,'Rent Schedules'!$B$6:$B$122,$C152,'Rent Schedules'!$D$6:$D$122,"In effect",'Rent Schedules'!$E$6:$E$122,"&lt;="&amp;CX$6,'Rent Schedules'!$F$6:$F$122,"&gt;="&amp;CX$6),0)</f>
        <v>0</v>
      </c>
      <c r="CY152" s="95">
        <f>IF(CY149=0,'Rent Roll'!$G$17*SUMIFS('Rent Schedules'!$I$6:$I$122,'Rent Schedules'!$B$6:$B$122,$C152,'Rent Schedules'!$D$6:$D$122,"In effect",'Rent Schedules'!$E$6:$E$122,"&lt;="&amp;CY$6,'Rent Schedules'!$F$6:$F$122,"&gt;="&amp;CY$6),0)</f>
        <v>0</v>
      </c>
      <c r="CZ152" s="95">
        <f>IF(CZ149=0,'Rent Roll'!$G$17*SUMIFS('Rent Schedules'!$I$6:$I$122,'Rent Schedules'!$B$6:$B$122,$C152,'Rent Schedules'!$D$6:$D$122,"In effect",'Rent Schedules'!$E$6:$E$122,"&lt;="&amp;CZ$6,'Rent Schedules'!$F$6:$F$122,"&gt;="&amp;CZ$6),0)</f>
        <v>0</v>
      </c>
      <c r="DA152" s="95">
        <f>IF(DA149=0,'Rent Roll'!$G$17*SUMIFS('Rent Schedules'!$I$6:$I$122,'Rent Schedules'!$B$6:$B$122,$C152,'Rent Schedules'!$D$6:$D$122,"In effect",'Rent Schedules'!$E$6:$E$122,"&lt;="&amp;DA$6,'Rent Schedules'!$F$6:$F$122,"&gt;="&amp;DA$6),0)</f>
        <v>0</v>
      </c>
      <c r="DB152" s="95">
        <f>IF(DB149=0,'Rent Roll'!$G$17*SUMIFS('Rent Schedules'!$I$6:$I$122,'Rent Schedules'!$B$6:$B$122,$C152,'Rent Schedules'!$D$6:$D$122,"In effect",'Rent Schedules'!$E$6:$E$122,"&lt;="&amp;DB$6,'Rent Schedules'!$F$6:$F$122,"&gt;="&amp;DB$6),0)</f>
        <v>0</v>
      </c>
      <c r="DC152" s="95">
        <f>IF(DC149=0,'Rent Roll'!$G$17*SUMIFS('Rent Schedules'!$I$6:$I$122,'Rent Schedules'!$B$6:$B$122,$C152,'Rent Schedules'!$D$6:$D$122,"In effect",'Rent Schedules'!$E$6:$E$122,"&lt;="&amp;DC$6,'Rent Schedules'!$F$6:$F$122,"&gt;="&amp;DC$6),0)</f>
        <v>0</v>
      </c>
      <c r="DD152" s="95">
        <f>IF(DD149=0,'Rent Roll'!$G$17*SUMIFS('Rent Schedules'!$I$6:$I$122,'Rent Schedules'!$B$6:$B$122,$C152,'Rent Schedules'!$D$6:$D$122,"In effect",'Rent Schedules'!$E$6:$E$122,"&lt;="&amp;DD$6,'Rent Schedules'!$F$6:$F$122,"&gt;="&amp;DD$6),0)</f>
        <v>0</v>
      </c>
      <c r="DE152" s="95">
        <f>IF(DE149=0,'Rent Roll'!$G$17*SUMIFS('Rent Schedules'!$I$6:$I$122,'Rent Schedules'!$B$6:$B$122,$C152,'Rent Schedules'!$D$6:$D$122,"In effect",'Rent Schedules'!$E$6:$E$122,"&lt;="&amp;DE$6,'Rent Schedules'!$F$6:$F$122,"&gt;="&amp;DE$6),0)</f>
        <v>0</v>
      </c>
      <c r="DF152" s="95">
        <f>IF(DF149=0,'Rent Roll'!$G$17*SUMIFS('Rent Schedules'!$I$6:$I$122,'Rent Schedules'!$B$6:$B$122,$C152,'Rent Schedules'!$D$6:$D$122,"In effect",'Rent Schedules'!$E$6:$E$122,"&lt;="&amp;DF$6,'Rent Schedules'!$F$6:$F$122,"&gt;="&amp;DF$6),0)</f>
        <v>0</v>
      </c>
      <c r="DG152" s="95">
        <f>IF(DG149=0,'Rent Roll'!$G$17*SUMIFS('Rent Schedules'!$I$6:$I$122,'Rent Schedules'!$B$6:$B$122,$C152,'Rent Schedules'!$D$6:$D$122,"In effect",'Rent Schedules'!$E$6:$E$122,"&lt;="&amp;DG$6,'Rent Schedules'!$F$6:$F$122,"&gt;="&amp;DG$6),0)</f>
        <v>0</v>
      </c>
      <c r="DH152" s="95">
        <f>IF(DH149=0,'Rent Roll'!$G$17*SUMIFS('Rent Schedules'!$I$6:$I$122,'Rent Schedules'!$B$6:$B$122,$C152,'Rent Schedules'!$D$6:$D$122,"In effect",'Rent Schedules'!$E$6:$E$122,"&lt;="&amp;DH$6,'Rent Schedules'!$F$6:$F$122,"&gt;="&amp;DH$6),0)</f>
        <v>0</v>
      </c>
      <c r="DI152" s="95">
        <f>IF(DI149=0,'Rent Roll'!$G$17*SUMIFS('Rent Schedules'!$I$6:$I$122,'Rent Schedules'!$B$6:$B$122,$C152,'Rent Schedules'!$D$6:$D$122,"In effect",'Rent Schedules'!$E$6:$E$122,"&lt;="&amp;DI$6,'Rent Schedules'!$F$6:$F$122,"&gt;="&amp;DI$6),0)</f>
        <v>0</v>
      </c>
      <c r="DJ152" s="95">
        <f>IF(DJ149=0,'Rent Roll'!$G$17*SUMIFS('Rent Schedules'!$I$6:$I$122,'Rent Schedules'!$B$6:$B$122,$C152,'Rent Schedules'!$D$6:$D$122,"In effect",'Rent Schedules'!$E$6:$E$122,"&lt;="&amp;DJ$6,'Rent Schedules'!$F$6:$F$122,"&gt;="&amp;DJ$6),0)</f>
        <v>0</v>
      </c>
      <c r="DK152" s="95">
        <f>IF(DK149=0,'Rent Roll'!$G$17*SUMIFS('Rent Schedules'!$I$6:$I$122,'Rent Schedules'!$B$6:$B$122,$C152,'Rent Schedules'!$D$6:$D$122,"In effect",'Rent Schedules'!$E$6:$E$122,"&lt;="&amp;DK$6,'Rent Schedules'!$F$6:$F$122,"&gt;="&amp;DK$6),0)</f>
        <v>0</v>
      </c>
      <c r="DL152" s="95">
        <f>IF(DL149=0,'Rent Roll'!$G$17*SUMIFS('Rent Schedules'!$I$6:$I$122,'Rent Schedules'!$B$6:$B$122,$C152,'Rent Schedules'!$D$6:$D$122,"In effect",'Rent Schedules'!$E$6:$E$122,"&lt;="&amp;DL$6,'Rent Schedules'!$F$6:$F$122,"&gt;="&amp;DL$6),0)</f>
        <v>0</v>
      </c>
      <c r="DM152" s="95">
        <f>IF(DM149=0,'Rent Roll'!$G$17*SUMIFS('Rent Schedules'!$I$6:$I$122,'Rent Schedules'!$B$6:$B$122,$C152,'Rent Schedules'!$D$6:$D$122,"In effect",'Rent Schedules'!$E$6:$E$122,"&lt;="&amp;DM$6,'Rent Schedules'!$F$6:$F$122,"&gt;="&amp;DM$6),0)</f>
        <v>0</v>
      </c>
      <c r="DN152" s="95">
        <f>IF(DN149=0,'Rent Roll'!$G$17*SUMIFS('Rent Schedules'!$I$6:$I$122,'Rent Schedules'!$B$6:$B$122,$C152,'Rent Schedules'!$D$6:$D$122,"In effect",'Rent Schedules'!$E$6:$E$122,"&lt;="&amp;DN$6,'Rent Schedules'!$F$6:$F$122,"&gt;="&amp;DN$6),0)</f>
        <v>0</v>
      </c>
      <c r="DO152" s="95">
        <f>IF(DO149=0,'Rent Roll'!$G$17*SUMIFS('Rent Schedules'!$I$6:$I$122,'Rent Schedules'!$B$6:$B$122,$C152,'Rent Schedules'!$D$6:$D$122,"In effect",'Rent Schedules'!$E$6:$E$122,"&lt;="&amp;DO$6,'Rent Schedules'!$F$6:$F$122,"&gt;="&amp;DO$6),0)</f>
        <v>0</v>
      </c>
      <c r="DP152" s="95">
        <f>IF(DP149=0,'Rent Roll'!$G$17*SUMIFS('Rent Schedules'!$I$6:$I$122,'Rent Schedules'!$B$6:$B$122,$C152,'Rent Schedules'!$D$6:$D$122,"In effect",'Rent Schedules'!$E$6:$E$122,"&lt;="&amp;DP$6,'Rent Schedules'!$F$6:$F$122,"&gt;="&amp;DP$6),0)</f>
        <v>0</v>
      </c>
      <c r="DQ152" s="95">
        <f>IF(DQ149=0,'Rent Roll'!$G$17*SUMIFS('Rent Schedules'!$I$6:$I$122,'Rent Schedules'!$B$6:$B$122,$C152,'Rent Schedules'!$D$6:$D$122,"In effect",'Rent Schedules'!$E$6:$E$122,"&lt;="&amp;DQ$6,'Rent Schedules'!$F$6:$F$122,"&gt;="&amp;DQ$6),0)</f>
        <v>0</v>
      </c>
      <c r="DR152" s="95">
        <f>IF(DR149=0,'Rent Roll'!$G$17*SUMIFS('Rent Schedules'!$I$6:$I$122,'Rent Schedules'!$B$6:$B$122,$C152,'Rent Schedules'!$D$6:$D$122,"In effect",'Rent Schedules'!$E$6:$E$122,"&lt;="&amp;DR$6,'Rent Schedules'!$F$6:$F$122,"&gt;="&amp;DR$6),0)</f>
        <v>0</v>
      </c>
      <c r="DS152" s="95">
        <f>IF(DS149=0,'Rent Roll'!$G$17*SUMIFS('Rent Schedules'!$I$6:$I$122,'Rent Schedules'!$B$6:$B$122,$C152,'Rent Schedules'!$D$6:$D$122,"In effect",'Rent Schedules'!$E$6:$E$122,"&lt;="&amp;DS$6,'Rent Schedules'!$F$6:$F$122,"&gt;="&amp;DS$6),0)</f>
        <v>0</v>
      </c>
      <c r="DT152" s="95">
        <f>IF(DT149=0,'Rent Roll'!$G$17*SUMIFS('Rent Schedules'!$I$6:$I$122,'Rent Schedules'!$B$6:$B$122,$C152,'Rent Schedules'!$D$6:$D$122,"In effect",'Rent Schedules'!$E$6:$E$122,"&lt;="&amp;DT$6,'Rent Schedules'!$F$6:$F$122,"&gt;="&amp;DT$6),0)</f>
        <v>0</v>
      </c>
      <c r="DU152" s="95">
        <f>IF(DU149=0,'Rent Roll'!$G$17*SUMIFS('Rent Schedules'!$I$6:$I$122,'Rent Schedules'!$B$6:$B$122,$C152,'Rent Schedules'!$D$6:$D$122,"In effect",'Rent Schedules'!$E$6:$E$122,"&lt;="&amp;DU$6,'Rent Schedules'!$F$6:$F$122,"&gt;="&amp;DU$6),0)</f>
        <v>0</v>
      </c>
      <c r="DV152" s="95">
        <f>IF(DV149=0,'Rent Roll'!$G$17*SUMIFS('Rent Schedules'!$I$6:$I$122,'Rent Schedules'!$B$6:$B$122,$C152,'Rent Schedules'!$D$6:$D$122,"In effect",'Rent Schedules'!$E$6:$E$122,"&lt;="&amp;DV$6,'Rent Schedules'!$F$6:$F$122,"&gt;="&amp;DV$6),0)</f>
        <v>0</v>
      </c>
      <c r="DW152" s="95">
        <f>IF(DW149=0,'Rent Roll'!$G$17*SUMIFS('Rent Schedules'!$I$6:$I$122,'Rent Schedules'!$B$6:$B$122,$C152,'Rent Schedules'!$D$6:$D$122,"In effect",'Rent Schedules'!$E$6:$E$122,"&lt;="&amp;DW$6,'Rent Schedules'!$F$6:$F$122,"&gt;="&amp;DW$6),0)</f>
        <v>0</v>
      </c>
      <c r="DX152" s="95">
        <f>IF(DX149=0,'Rent Roll'!$G$17*SUMIFS('Rent Schedules'!$I$6:$I$122,'Rent Schedules'!$B$6:$B$122,$C152,'Rent Schedules'!$D$6:$D$122,"In effect",'Rent Schedules'!$E$6:$E$122,"&lt;="&amp;DX$6,'Rent Schedules'!$F$6:$F$122,"&gt;="&amp;DX$6),0)</f>
        <v>0</v>
      </c>
      <c r="DY152" s="95">
        <f>IF(DY149=0,'Rent Roll'!$G$17*SUMIFS('Rent Schedules'!$I$6:$I$122,'Rent Schedules'!$B$6:$B$122,$C152,'Rent Schedules'!$D$6:$D$122,"In effect",'Rent Schedules'!$E$6:$E$122,"&lt;="&amp;DY$6,'Rent Schedules'!$F$6:$F$122,"&gt;="&amp;DY$6),0)</f>
        <v>0</v>
      </c>
      <c r="DZ152" s="95">
        <f>IF(DZ149=0,'Rent Roll'!$G$17*SUMIFS('Rent Schedules'!$I$6:$I$122,'Rent Schedules'!$B$6:$B$122,$C152,'Rent Schedules'!$D$6:$D$122,"In effect",'Rent Schedules'!$E$6:$E$122,"&lt;="&amp;DZ$6,'Rent Schedules'!$F$6:$F$122,"&gt;="&amp;DZ$6),0)</f>
        <v>0</v>
      </c>
      <c r="EA152" s="95">
        <f>IF(EA149=0,'Rent Roll'!$G$17*SUMIFS('Rent Schedules'!$I$6:$I$122,'Rent Schedules'!$B$6:$B$122,$C152,'Rent Schedules'!$D$6:$D$122,"In effect",'Rent Schedules'!$E$6:$E$122,"&lt;="&amp;EA$6,'Rent Schedules'!$F$6:$F$122,"&gt;="&amp;EA$6),0)</f>
        <v>0</v>
      </c>
      <c r="EB152" s="95">
        <f>IF(EB149=0,'Rent Roll'!$G$17*SUMIFS('Rent Schedules'!$I$6:$I$122,'Rent Schedules'!$B$6:$B$122,$C152,'Rent Schedules'!$D$6:$D$122,"In effect",'Rent Schedules'!$E$6:$E$122,"&lt;="&amp;EB$6,'Rent Schedules'!$F$6:$F$122,"&gt;="&amp;EB$6),0)</f>
        <v>0</v>
      </c>
      <c r="EC152" s="95">
        <f>IF(EC149=0,'Rent Roll'!$G$17*SUMIFS('Rent Schedules'!$I$6:$I$122,'Rent Schedules'!$B$6:$B$122,$C152,'Rent Schedules'!$D$6:$D$122,"In effect",'Rent Schedules'!$E$6:$E$122,"&lt;="&amp;EC$6,'Rent Schedules'!$F$6:$F$122,"&gt;="&amp;EC$6),0)</f>
        <v>0</v>
      </c>
      <c r="ED152" s="95">
        <f>IF(ED149=0,'Rent Roll'!$G$17*SUMIFS('Rent Schedules'!$I$6:$I$122,'Rent Schedules'!$B$6:$B$122,$C152,'Rent Schedules'!$D$6:$D$122,"In effect",'Rent Schedules'!$E$6:$E$122,"&lt;="&amp;ED$6,'Rent Schedules'!$F$6:$F$122,"&gt;="&amp;ED$6),0)</f>
        <v>0</v>
      </c>
      <c r="EE152" s="95">
        <f>IF(EE149=0,'Rent Roll'!$G$17*SUMIFS('Rent Schedules'!$I$6:$I$122,'Rent Schedules'!$B$6:$B$122,$C152,'Rent Schedules'!$D$6:$D$122,"In effect",'Rent Schedules'!$E$6:$E$122,"&lt;="&amp;EE$6,'Rent Schedules'!$F$6:$F$122,"&gt;="&amp;EE$6),0)</f>
        <v>0</v>
      </c>
      <c r="EF152" s="95">
        <f>IF(EF149=0,'Rent Roll'!$G$17*SUMIFS('Rent Schedules'!$I$6:$I$122,'Rent Schedules'!$B$6:$B$122,$C152,'Rent Schedules'!$D$6:$D$122,"In effect",'Rent Schedules'!$E$6:$E$122,"&lt;="&amp;EF$6,'Rent Schedules'!$F$6:$F$122,"&gt;="&amp;EF$6),0)</f>
        <v>0</v>
      </c>
      <c r="EG152" s="95">
        <f>IF(EG149=0,'Rent Roll'!$G$17*SUMIFS('Rent Schedules'!$I$6:$I$122,'Rent Schedules'!$B$6:$B$122,$C152,'Rent Schedules'!$D$6:$D$122,"In effect",'Rent Schedules'!$E$6:$E$122,"&lt;="&amp;EG$6,'Rent Schedules'!$F$6:$F$122,"&gt;="&amp;EG$6),0)</f>
        <v>0</v>
      </c>
      <c r="EH152" s="95">
        <f>IF(EH149=0,'Rent Roll'!$G$17*SUMIFS('Rent Schedules'!$I$6:$I$122,'Rent Schedules'!$B$6:$B$122,$C152,'Rent Schedules'!$D$6:$D$122,"In effect",'Rent Schedules'!$E$6:$E$122,"&lt;="&amp;EH$6,'Rent Schedules'!$F$6:$F$122,"&gt;="&amp;EH$6),0)</f>
        <v>0</v>
      </c>
      <c r="EI152" s="95">
        <f>IF(EI149=0,'Rent Roll'!$G$17*SUMIFS('Rent Schedules'!$I$6:$I$122,'Rent Schedules'!$B$6:$B$122,$C152,'Rent Schedules'!$D$6:$D$122,"In effect",'Rent Schedules'!$E$6:$E$122,"&lt;="&amp;EI$6,'Rent Schedules'!$F$6:$F$122,"&gt;="&amp;EI$6),0)</f>
        <v>0</v>
      </c>
    </row>
    <row r="153">
      <c r="B153" t="s" s="23">
        <v>394</v>
      </c>
      <c r="C153" t="s" s="118">
        <v>29</v>
      </c>
      <c r="D153" t="s" s="118">
        <v>431</v>
      </c>
      <c r="H153" s="95">
        <f>'Rent Roll'!$G$17*'Rent Roll'!$E$17*H151/12</f>
        <v>0</v>
      </c>
      <c r="I153" s="95">
        <f>'Rent Roll'!$G$17*'Rent Roll'!$E$17*I151/12</f>
        <v>0</v>
      </c>
      <c r="J153" s="95">
        <f>'Rent Roll'!$G$17*'Rent Roll'!$E$17*J151/12</f>
        <v>0</v>
      </c>
      <c r="K153" s="95">
        <f>'Rent Roll'!$G$17*'Rent Roll'!$E$17*K151/12</f>
        <v>0</v>
      </c>
      <c r="L153" s="95">
        <f>'Rent Roll'!$G$17*'Rent Roll'!$E$17*L151/12</f>
        <v>0</v>
      </c>
      <c r="M153" s="95">
        <f>'Rent Roll'!$G$17*'Rent Roll'!$E$17*M151/12</f>
        <v>0</v>
      </c>
      <c r="N153" s="95">
        <f>'Rent Roll'!$G$17*'Rent Roll'!$E$17*N151/12</f>
        <v>0</v>
      </c>
      <c r="O153" s="95">
        <f>'Rent Roll'!$G$17*'Rent Roll'!$E$17*O151/12</f>
        <v>0</v>
      </c>
      <c r="P153" s="95">
        <f>'Rent Roll'!$G$17*'Rent Roll'!$E$17*P151/12</f>
        <v>0</v>
      </c>
      <c r="Q153" s="95">
        <f>'Rent Roll'!$G$17*'Rent Roll'!$E$17*Q151/12</f>
        <v>0</v>
      </c>
      <c r="R153" s="95">
        <f>'Rent Roll'!$G$17*'Rent Roll'!$E$17*R151/12</f>
        <v>0</v>
      </c>
      <c r="S153" s="95">
        <f>'Rent Roll'!$G$17*'Rent Roll'!$E$17*S151/12</f>
        <v>0</v>
      </c>
      <c r="T153" s="95">
        <f>'Rent Roll'!$G$17*'Rent Roll'!$E$17*T151/12</f>
        <v>0</v>
      </c>
      <c r="U153" s="95">
        <f>'Rent Roll'!$G$17*'Rent Roll'!$E$17*U151/12</f>
        <v>0</v>
      </c>
      <c r="V153" s="95">
        <f>'Rent Roll'!$G$17*'Rent Roll'!$E$17*V151/12</f>
        <v>0</v>
      </c>
      <c r="W153" s="95">
        <f>'Rent Roll'!$G$17*'Rent Roll'!$E$17*W151/12</f>
        <v>0</v>
      </c>
      <c r="X153" s="95">
        <f>'Rent Roll'!$G$17*'Rent Roll'!$E$17*X151/12</f>
        <v>0</v>
      </c>
      <c r="Y153" s="95">
        <f>'Rent Roll'!$G$17*'Rent Roll'!$E$17*Y151/12</f>
        <v>0</v>
      </c>
      <c r="Z153" s="95">
        <f>'Rent Roll'!$G$17*'Rent Roll'!$E$17*Z151/12</f>
        <v>0</v>
      </c>
      <c r="AA153" s="95">
        <f>'Rent Roll'!$G$17*'Rent Roll'!$E$17*AA151/12</f>
        <v>0</v>
      </c>
      <c r="AB153" s="95">
        <f>'Rent Roll'!$G$17*'Rent Roll'!$E$17*AB151/12</f>
        <v>0</v>
      </c>
      <c r="AC153" s="95">
        <f>'Rent Roll'!$G$17*'Rent Roll'!$E$17*AC151/12</f>
        <v>12250.433750000002</v>
      </c>
      <c r="AD153" s="95">
        <f>'Rent Roll'!$G$17*'Rent Roll'!$E$17*AD151/12</f>
        <v>12250.433750000002</v>
      </c>
      <c r="AE153" s="95">
        <f>'Rent Roll'!$G$17*'Rent Roll'!$E$17*AE151/12</f>
        <v>12250.433750000002</v>
      </c>
      <c r="AF153" s="95">
        <f>'Rent Roll'!$G$17*'Rent Roll'!$E$17*AF151/12</f>
        <v>12250.433750000002</v>
      </c>
      <c r="AG153" s="95">
        <f>'Rent Roll'!$G$17*'Rent Roll'!$E$17*AG151/12</f>
        <v>12250.433750000002</v>
      </c>
      <c r="AH153" s="95">
        <f>'Rent Roll'!$G$17*'Rent Roll'!$E$17*AH151/12</f>
        <v>12250.433750000002</v>
      </c>
      <c r="AI153" s="95">
        <f>'Rent Roll'!$G$17*'Rent Roll'!$E$17*AI151/12</f>
        <v>12250.433750000002</v>
      </c>
      <c r="AJ153" s="95">
        <f>'Rent Roll'!$G$17*'Rent Roll'!$E$17*AJ151/12</f>
        <v>12250.433750000002</v>
      </c>
      <c r="AK153" s="95">
        <f>'Rent Roll'!$G$17*'Rent Roll'!$E$17*AK151/12</f>
        <v>12250.433750000002</v>
      </c>
      <c r="AL153" s="95">
        <f>'Rent Roll'!$G$17*'Rent Roll'!$E$17*AL151/12</f>
        <v>12250.433750000002</v>
      </c>
      <c r="AM153" s="95">
        <f>'Rent Roll'!$G$17*'Rent Roll'!$E$17*AM151/12</f>
        <v>12250.433750000002</v>
      </c>
      <c r="AN153" s="95">
        <f>'Rent Roll'!$G$17*'Rent Roll'!$E$17*AN151/12</f>
        <v>12250.433750000002</v>
      </c>
      <c r="AO153" s="95">
        <f>'Rent Roll'!$G$17*'Rent Roll'!$E$17*AO151/12</f>
        <v>12250.433750000002</v>
      </c>
      <c r="AP153" s="95">
        <f>'Rent Roll'!$G$17*'Rent Roll'!$E$17*AP151/12</f>
        <v>12250.433750000002</v>
      </c>
      <c r="AQ153" s="95">
        <f>'Rent Roll'!$G$17*'Rent Roll'!$E$17*AQ151/12</f>
        <v>12679.19893125</v>
      </c>
      <c r="AR153" s="95">
        <f>'Rent Roll'!$G$17*'Rent Roll'!$E$17*AR151/12</f>
        <v>12679.19893125</v>
      </c>
      <c r="AS153" s="95">
        <f>'Rent Roll'!$G$17*'Rent Roll'!$E$17*AS151/12</f>
        <v>12679.19893125</v>
      </c>
      <c r="AT153" s="95">
        <f>'Rent Roll'!$G$17*'Rent Roll'!$E$17*AT151/12</f>
        <v>12679.19893125</v>
      </c>
      <c r="AU153" s="95">
        <f>'Rent Roll'!$G$17*'Rent Roll'!$E$17*AU151/12</f>
        <v>12679.19893125</v>
      </c>
      <c r="AV153" s="95">
        <f>'Rent Roll'!$G$17*'Rent Roll'!$E$17*AV151/12</f>
        <v>12679.19893125</v>
      </c>
      <c r="AW153" s="95">
        <f>'Rent Roll'!$G$17*'Rent Roll'!$E$17*AW151/12</f>
        <v>12679.19893125</v>
      </c>
      <c r="AX153" s="95">
        <f>'Rent Roll'!$G$17*'Rent Roll'!$E$17*AX151/12</f>
        <v>12679.19893125</v>
      </c>
      <c r="AY153" s="95">
        <f>'Rent Roll'!$G$17*'Rent Roll'!$E$17*AY151/12</f>
        <v>12679.19893125</v>
      </c>
      <c r="AZ153" s="95">
        <f>'Rent Roll'!$G$17*'Rent Roll'!$E$17*AZ151/12</f>
        <v>12679.19893125</v>
      </c>
      <c r="BA153" s="95">
        <f>'Rent Roll'!$G$17*'Rent Roll'!$E$17*BA151/12</f>
        <v>12679.19893125</v>
      </c>
      <c r="BB153" s="95">
        <f>'Rent Roll'!$G$17*'Rent Roll'!$E$17*BB151/12</f>
        <v>12679.19893125</v>
      </c>
      <c r="BC153" s="95">
        <f>'Rent Roll'!$G$17*'Rent Roll'!$E$17*BC151/12</f>
        <v>13122.970893843749</v>
      </c>
      <c r="BD153" s="95">
        <f>'Rent Roll'!$G$17*'Rent Roll'!$E$17*BD151/12</f>
        <v>13122.970893843749</v>
      </c>
      <c r="BE153" s="95">
        <f>'Rent Roll'!$G$17*'Rent Roll'!$E$17*BE151/12</f>
        <v>13122.970893843749</v>
      </c>
      <c r="BF153" s="95">
        <f>'Rent Roll'!$G$17*'Rent Roll'!$E$17*BF151/12</f>
        <v>13122.970893843749</v>
      </c>
      <c r="BG153" s="95">
        <f>'Rent Roll'!$G$17*'Rent Roll'!$E$17*BG151/12</f>
        <v>13122.970893843749</v>
      </c>
      <c r="BH153" s="95">
        <f>'Rent Roll'!$G$17*'Rent Roll'!$E$17*BH151/12</f>
        <v>13122.970893843749</v>
      </c>
      <c r="BI153" s="95">
        <f>'Rent Roll'!$G$17*'Rent Roll'!$E$17*BI151/12</f>
        <v>13122.970893843749</v>
      </c>
      <c r="BJ153" s="95">
        <f>'Rent Roll'!$G$17*'Rent Roll'!$E$17*BJ151/12</f>
        <v>13122.970893843749</v>
      </c>
      <c r="BK153" s="95">
        <f>'Rent Roll'!$G$17*'Rent Roll'!$E$17*BK151/12</f>
        <v>13122.970893843749</v>
      </c>
      <c r="BL153" s="95">
        <f>'Rent Roll'!$G$17*'Rent Roll'!$E$17*BL151/12</f>
        <v>13122.970893843749</v>
      </c>
      <c r="BM153" s="95">
        <f>'Rent Roll'!$G$17*'Rent Roll'!$E$17*BM151/12</f>
        <v>13122.970893843749</v>
      </c>
      <c r="BN153" s="95">
        <f>'Rent Roll'!$G$17*'Rent Roll'!$E$17*BN151/12</f>
        <v>13122.970893843749</v>
      </c>
      <c r="BO153" s="95">
        <f>'Rent Roll'!$G$17*'Rent Roll'!$E$17*BO151/12</f>
        <v>13582.274875128278</v>
      </c>
      <c r="BP153" s="95">
        <f>'Rent Roll'!$G$17*'Rent Roll'!$E$17*BP151/12</f>
        <v>13582.274875128278</v>
      </c>
      <c r="BQ153" s="95">
        <f>'Rent Roll'!$G$17*'Rent Roll'!$E$17*BQ151/12</f>
        <v>13582.274875128278</v>
      </c>
      <c r="BR153" s="95">
        <f>'Rent Roll'!$G$17*'Rent Roll'!$E$17*BR151/12</f>
        <v>13582.274875128278</v>
      </c>
      <c r="BS153" s="95">
        <f>'Rent Roll'!$G$17*'Rent Roll'!$E$17*BS151/12</f>
        <v>13582.274875128278</v>
      </c>
      <c r="BT153" s="95">
        <f>'Rent Roll'!$G$17*'Rent Roll'!$E$17*BT151/12</f>
        <v>13582.274875128278</v>
      </c>
      <c r="BU153" s="95">
        <f>'Rent Roll'!$G$17*'Rent Roll'!$E$17*BU151/12</f>
        <v>13582.274875128278</v>
      </c>
      <c r="BV153" s="95">
        <f>'Rent Roll'!$G$17*'Rent Roll'!$E$17*BV151/12</f>
        <v>13582.274875128278</v>
      </c>
      <c r="BW153" s="95">
        <f>'Rent Roll'!$G$17*'Rent Roll'!$E$17*BW151/12</f>
        <v>13582.274875128278</v>
      </c>
      <c r="BX153" s="95">
        <f>'Rent Roll'!$G$17*'Rent Roll'!$E$17*BX151/12</f>
        <v>13582.274875128278</v>
      </c>
      <c r="BY153" s="95">
        <f>'Rent Roll'!$G$17*'Rent Roll'!$E$17*BY151/12</f>
        <v>13582.274875128278</v>
      </c>
      <c r="BZ153" s="95">
        <f>'Rent Roll'!$G$17*'Rent Roll'!$E$17*BZ151/12</f>
        <v>13582.274875128278</v>
      </c>
      <c r="CA153" s="95">
        <f>'Rent Roll'!$G$17*'Rent Roll'!$E$17*CA151/12</f>
        <v>14057.654495757766</v>
      </c>
      <c r="CB153" s="95">
        <f>'Rent Roll'!$G$17*'Rent Roll'!$E$17*CB151/12</f>
        <v>14057.654495757766</v>
      </c>
      <c r="CC153" s="95">
        <f>'Rent Roll'!$G$17*'Rent Roll'!$E$17*CC151/12</f>
        <v>14057.654495757766</v>
      </c>
      <c r="CD153" s="95">
        <f>'Rent Roll'!$G$17*'Rent Roll'!$E$17*CD151/12</f>
        <v>14057.654495757766</v>
      </c>
      <c r="CE153" s="95">
        <f>'Rent Roll'!$G$17*'Rent Roll'!$E$17*CE151/12</f>
        <v>14057.654495757766</v>
      </c>
      <c r="CF153" s="95">
        <f>'Rent Roll'!$G$17*'Rent Roll'!$E$17*CF151/12</f>
        <v>14057.654495757766</v>
      </c>
      <c r="CG153" s="95">
        <f>'Rent Roll'!$G$17*'Rent Roll'!$E$17*CG151/12</f>
        <v>14057.654495757766</v>
      </c>
      <c r="CH153" s="95">
        <f>'Rent Roll'!$G$17*'Rent Roll'!$E$17*CH151/12</f>
        <v>14057.654495757766</v>
      </c>
      <c r="CI153" s="95">
        <f>'Rent Roll'!$G$17*'Rent Roll'!$E$17*CI151/12</f>
        <v>14057.654495757766</v>
      </c>
      <c r="CJ153" s="95">
        <f>'Rent Roll'!$G$17*'Rent Roll'!$E$17*CJ151/12</f>
        <v>14057.654495757766</v>
      </c>
      <c r="CK153" s="95">
        <f>'Rent Roll'!$G$17*'Rent Roll'!$E$17*CK151/12</f>
        <v>14057.654495757766</v>
      </c>
      <c r="CL153" s="95">
        <f>'Rent Roll'!$G$17*'Rent Roll'!$E$17*CL151/12</f>
        <v>14057.654495757766</v>
      </c>
      <c r="CM153" s="95">
        <f>'Rent Roll'!$G$17*'Rent Roll'!$E$17*CM151/12</f>
        <v>15158.195391361523</v>
      </c>
      <c r="CN153" s="95">
        <f>'Rent Roll'!$G$17*'Rent Roll'!$E$17*CN151/12</f>
        <v>15158.195391361523</v>
      </c>
      <c r="CO153" s="95">
        <f>'Rent Roll'!$G$17*'Rent Roll'!$E$17*CO151/12</f>
        <v>15158.195391361523</v>
      </c>
      <c r="CP153" s="95">
        <f>'Rent Roll'!$G$17*'Rent Roll'!$E$17*CP151/12</f>
        <v>15158.195391361523</v>
      </c>
      <c r="CQ153" s="95">
        <f>'Rent Roll'!$G$17*'Rent Roll'!$E$17*CQ151/12</f>
        <v>15158.195391361523</v>
      </c>
      <c r="CR153" s="95">
        <f>'Rent Roll'!$G$17*'Rent Roll'!$E$17*CR151/12</f>
        <v>15158.195391361523</v>
      </c>
      <c r="CS153" s="95">
        <f>'Rent Roll'!$G$17*'Rent Roll'!$E$17*CS151/12</f>
        <v>15158.195391361523</v>
      </c>
      <c r="CT153" s="95">
        <f>'Rent Roll'!$G$17*'Rent Roll'!$E$17*CT151/12</f>
        <v>15158.195391361523</v>
      </c>
      <c r="CU153" s="95">
        <f>'Rent Roll'!$G$17*'Rent Roll'!$E$17*CU151/12</f>
        <v>15158.195391361523</v>
      </c>
      <c r="CV153" s="95">
        <f>'Rent Roll'!$G$17*'Rent Roll'!$E$17*CV151/12</f>
        <v>15158.195391361523</v>
      </c>
      <c r="CW153" s="95">
        <f>'Rent Roll'!$G$17*'Rent Roll'!$E$17*CW151/12</f>
        <v>15158.195391361523</v>
      </c>
      <c r="CX153" s="95">
        <f>'Rent Roll'!$G$17*'Rent Roll'!$E$17*CX151/12</f>
        <v>15158.195391361523</v>
      </c>
      <c r="CY153" s="95">
        <f>'Rent Roll'!$G$17*'Rent Roll'!$E$17*CY151/12</f>
        <v>15158.195391361523</v>
      </c>
      <c r="CZ153" s="95">
        <f>'Rent Roll'!$G$17*'Rent Roll'!$E$17*CZ151/12</f>
        <v>15158.195391361523</v>
      </c>
      <c r="DA153" s="95">
        <f>'Rent Roll'!$G$17*'Rent Roll'!$E$17*DA151/12</f>
        <v>15688.732230059175</v>
      </c>
      <c r="DB153" s="95">
        <f>'Rent Roll'!$G$17*'Rent Roll'!$E$17*DB151/12</f>
        <v>15688.732230059175</v>
      </c>
      <c r="DC153" s="95">
        <f>'Rent Roll'!$G$17*'Rent Roll'!$E$17*DC151/12</f>
        <v>15688.732230059175</v>
      </c>
      <c r="DD153" s="95">
        <f>'Rent Roll'!$G$17*'Rent Roll'!$E$17*DD151/12</f>
        <v>15688.732230059175</v>
      </c>
      <c r="DE153" s="95">
        <f>'Rent Roll'!$G$17*'Rent Roll'!$E$17*DE151/12</f>
        <v>15688.732230059175</v>
      </c>
      <c r="DF153" s="95">
        <f>'Rent Roll'!$G$17*'Rent Roll'!$E$17*DF151/12</f>
        <v>15688.732230059175</v>
      </c>
      <c r="DG153" s="95">
        <f>'Rent Roll'!$G$17*'Rent Roll'!$E$17*DG151/12</f>
        <v>15688.732230059175</v>
      </c>
      <c r="DH153" s="95">
        <f>'Rent Roll'!$G$17*'Rent Roll'!$E$17*DH151/12</f>
        <v>15688.732230059175</v>
      </c>
      <c r="DI153" s="95">
        <f>'Rent Roll'!$G$17*'Rent Roll'!$E$17*DI151/12</f>
        <v>15688.732230059175</v>
      </c>
      <c r="DJ153" s="95">
        <f>'Rent Roll'!$G$17*'Rent Roll'!$E$17*DJ151/12</f>
        <v>15688.732230059175</v>
      </c>
      <c r="DK153" s="95">
        <f>'Rent Roll'!$G$17*'Rent Roll'!$E$17*DK151/12</f>
        <v>15688.732230059175</v>
      </c>
      <c r="DL153" s="95">
        <f>'Rent Roll'!$G$17*'Rent Roll'!$E$17*DL151/12</f>
        <v>15688.732230059175</v>
      </c>
      <c r="DM153" s="95">
        <f>'Rent Roll'!$G$17*'Rent Roll'!$E$17*DM151/12</f>
        <v>16237.837858111247</v>
      </c>
      <c r="DN153" s="95">
        <f>'Rent Roll'!$G$17*'Rent Roll'!$E$17*DN151/12</f>
        <v>16237.837858111247</v>
      </c>
      <c r="DO153" s="95">
        <f>'Rent Roll'!$G$17*'Rent Roll'!$E$17*DO151/12</f>
        <v>16237.837858111247</v>
      </c>
      <c r="DP153" s="95">
        <f>'Rent Roll'!$G$17*'Rent Roll'!$E$17*DP151/12</f>
        <v>16237.837858111247</v>
      </c>
      <c r="DQ153" s="95">
        <f>'Rent Roll'!$G$17*'Rent Roll'!$E$17*DQ151/12</f>
        <v>16237.837858111247</v>
      </c>
      <c r="DR153" s="95">
        <f>'Rent Roll'!$G$17*'Rent Roll'!$E$17*DR151/12</f>
        <v>16237.837858111247</v>
      </c>
      <c r="DS153" s="95">
        <f>'Rent Roll'!$G$17*'Rent Roll'!$E$17*DS151/12</f>
        <v>16237.837858111247</v>
      </c>
      <c r="DT153" s="95">
        <f>'Rent Roll'!$G$17*'Rent Roll'!$E$17*DT151/12</f>
        <v>16237.837858111247</v>
      </c>
      <c r="DU153" s="95">
        <f>'Rent Roll'!$G$17*'Rent Roll'!$E$17*DU151/12</f>
        <v>16237.837858111247</v>
      </c>
      <c r="DV153" s="95">
        <f>'Rent Roll'!$G$17*'Rent Roll'!$E$17*DV151/12</f>
        <v>16237.837858111247</v>
      </c>
      <c r="DW153" s="95">
        <f>'Rent Roll'!$G$17*'Rent Roll'!$E$17*DW151/12</f>
        <v>16237.837858111247</v>
      </c>
      <c r="DX153" s="95">
        <f>'Rent Roll'!$G$17*'Rent Roll'!$E$17*DX151/12</f>
        <v>16237.837858111247</v>
      </c>
      <c r="DY153" s="95">
        <f>'Rent Roll'!$G$17*'Rent Roll'!$E$17*DY151/12</f>
        <v>16806.162183145138</v>
      </c>
      <c r="DZ153" s="95">
        <f>'Rent Roll'!$G$17*'Rent Roll'!$E$17*DZ151/12</f>
        <v>16806.162183145138</v>
      </c>
      <c r="EA153" s="95">
        <f>'Rent Roll'!$G$17*'Rent Roll'!$E$17*EA151/12</f>
        <v>16806.162183145138</v>
      </c>
      <c r="EB153" s="95">
        <f>'Rent Roll'!$G$17*'Rent Roll'!$E$17*EB151/12</f>
        <v>16806.162183145138</v>
      </c>
      <c r="EC153" s="95">
        <f>'Rent Roll'!$G$17*'Rent Roll'!$E$17*EC151/12</f>
        <v>16806.162183145138</v>
      </c>
      <c r="ED153" s="95">
        <f>'Rent Roll'!$G$17*'Rent Roll'!$E$17*ED151/12</f>
        <v>16806.162183145138</v>
      </c>
      <c r="EE153" s="95">
        <f>'Rent Roll'!$G$17*'Rent Roll'!$E$17*EE151/12</f>
        <v>16806.162183145138</v>
      </c>
      <c r="EF153" s="95">
        <f>'Rent Roll'!$G$17*'Rent Roll'!$E$17*EF151/12</f>
        <v>16806.162183145138</v>
      </c>
      <c r="EG153" s="95">
        <f>'Rent Roll'!$G$17*'Rent Roll'!$E$17*EG151/12</f>
        <v>16806.162183145138</v>
      </c>
      <c r="EH153" s="95">
        <f>'Rent Roll'!$G$17*'Rent Roll'!$E$17*EH151/12</f>
        <v>16806.162183145138</v>
      </c>
      <c r="EI153" s="95">
        <f>'Rent Roll'!$G$17*'Rent Roll'!$E$17*EI151/12</f>
        <v>16806.162183145138</v>
      </c>
    </row>
    <row r="154">
      <c r="B154" t="s" s="23">
        <v>395</v>
      </c>
      <c r="C154" t="s" s="118">
        <v>29</v>
      </c>
      <c r="D154" t="s" s="118">
        <v>432</v>
      </c>
      <c r="H154" s="82">
        <f>IF(AND(H149&gt;=1,H149&lt;=3,H150&lt;0),-H153,0)</f>
        <v>0</v>
      </c>
      <c r="I154" s="82">
        <f>IF(AND(I149&gt;=1,I149&lt;=3,I150&lt;0),-I153,0)</f>
        <v>0</v>
      </c>
      <c r="J154" s="82">
        <f>IF(AND(J149&gt;=1,J149&lt;=3,J150&lt;0),-J153,0)</f>
        <v>0</v>
      </c>
      <c r="K154" s="82">
        <f>IF(AND(K149&gt;=1,K149&lt;=3,K150&lt;0),-K153,0)</f>
        <v>0</v>
      </c>
      <c r="L154" s="82">
        <f>IF(AND(L149&gt;=1,L149&lt;=3,L150&lt;0),-L153,0)</f>
        <v>0</v>
      </c>
      <c r="M154" s="82">
        <f>IF(AND(M149&gt;=1,M149&lt;=3,M150&lt;0),-M153,0)</f>
        <v>0</v>
      </c>
      <c r="N154" s="82">
        <f>IF(AND(N149&gt;=1,N149&lt;=3,N150&lt;0),-N153,0)</f>
        <v>0</v>
      </c>
      <c r="O154" s="82">
        <f>IF(AND(O149&gt;=1,O149&lt;=3,O150&lt;0),-O153,0)</f>
        <v>0</v>
      </c>
      <c r="P154" s="82">
        <f>IF(AND(P149&gt;=1,P149&lt;=3,P150&lt;0),-P153,0)</f>
        <v>0</v>
      </c>
      <c r="Q154" s="82">
        <f>IF(AND(Q149&gt;=1,Q149&lt;=3,Q150&lt;0),-Q153,0)</f>
        <v>0</v>
      </c>
      <c r="R154" s="82">
        <f>IF(AND(R149&gt;=1,R149&lt;=3,R150&lt;0),-R153,0)</f>
        <v>0</v>
      </c>
      <c r="S154" s="82">
        <f>IF(AND(S149&gt;=1,S149&lt;=3,S150&lt;0),-S153,0)</f>
        <v>0</v>
      </c>
      <c r="T154" s="82">
        <f>IF(AND(T149&gt;=1,T149&lt;=3,T150&lt;0),-T153,0)</f>
        <v>0</v>
      </c>
      <c r="U154" s="82">
        <f>IF(AND(U149&gt;=1,U149&lt;=3,U150&lt;0),-U153,0)</f>
        <v>0</v>
      </c>
      <c r="V154" s="82">
        <f>IF(AND(V149&gt;=1,V149&lt;=3,V150&lt;0),-V153,0)</f>
        <v>0</v>
      </c>
      <c r="W154" s="82">
        <f>IF(AND(W149&gt;=1,W149&lt;=3,W150&lt;0),-W153,0)</f>
        <v>0</v>
      </c>
      <c r="X154" s="82">
        <f>IF(AND(X149&gt;=1,X149&lt;=3,X150&lt;0),-X153,0)</f>
        <v>0</v>
      </c>
      <c r="Y154" s="82">
        <f>IF(AND(Y149&gt;=1,Y149&lt;=3,Y150&lt;0),-Y153,0)</f>
        <v>0</v>
      </c>
      <c r="Z154" s="82">
        <f>IF(AND(Z149&gt;=1,Z149&lt;=3,Z150&lt;0),-Z153,0)</f>
        <v>0</v>
      </c>
      <c r="AA154" s="82">
        <f>IF(AND(AA149&gt;=1,AA149&lt;=3,AA150&lt;0),-AA153,0)</f>
        <v>0</v>
      </c>
      <c r="AB154" s="82">
        <f>IF(AND(AB149&gt;=1,AB149&lt;=3,AB150&lt;0),-AB153,0)</f>
        <v>0</v>
      </c>
      <c r="AC154" s="82">
        <f>IF(AND(AC149&gt;=1,AC149&lt;=3,AC150&lt;0),-AC153,0)</f>
        <v>-12250.433750000002</v>
      </c>
      <c r="AD154" s="82">
        <f>IF(AND(AD149&gt;=1,AD149&lt;=3,AD150&lt;0),-AD153,0)</f>
        <v>-12250.433750000002</v>
      </c>
      <c r="AE154" s="82">
        <f>IF(AND(AE149&gt;=1,AE149&lt;=3,AE150&lt;0),-AE153,0)</f>
        <v>0</v>
      </c>
      <c r="AF154" s="82">
        <f>IF(AND(AF149&gt;=1,AF149&lt;=3,AF150&lt;0),-AF153,0)</f>
        <v>0</v>
      </c>
      <c r="AG154" s="82">
        <f>IF(AND(AG149&gt;=1,AG149&lt;=3,AG150&lt;0),-AG153,0)</f>
        <v>0</v>
      </c>
      <c r="AH154" s="82">
        <f>IF(AND(AH149&gt;=1,AH149&lt;=3,AH150&lt;0),-AH153,0)</f>
        <v>0</v>
      </c>
      <c r="AI154" s="82">
        <f>IF(AND(AI149&gt;=1,AI149&lt;=3,AI150&lt;0),-AI153,0)</f>
        <v>0</v>
      </c>
      <c r="AJ154" s="82">
        <f>IF(AND(AJ149&gt;=1,AJ149&lt;=3,AJ150&lt;0),-AJ153,0)</f>
        <v>0</v>
      </c>
      <c r="AK154" s="82">
        <f>IF(AND(AK149&gt;=1,AK149&lt;=3,AK150&lt;0),-AK153,0)</f>
        <v>0</v>
      </c>
      <c r="AL154" s="82">
        <f>IF(AND(AL149&gt;=1,AL149&lt;=3,AL150&lt;0),-AL153,0)</f>
        <v>0</v>
      </c>
      <c r="AM154" s="82">
        <f>IF(AND(AM149&gt;=1,AM149&lt;=3,AM150&lt;0),-AM153,0)</f>
        <v>0</v>
      </c>
      <c r="AN154" s="82">
        <f>IF(AND(AN149&gt;=1,AN149&lt;=3,AN150&lt;0),-AN153,0)</f>
        <v>0</v>
      </c>
      <c r="AO154" s="82">
        <f>IF(AND(AO149&gt;=1,AO149&lt;=3,AO150&lt;0),-AO153,0)</f>
        <v>0</v>
      </c>
      <c r="AP154" s="82">
        <f>IF(AND(AP149&gt;=1,AP149&lt;=3,AP150&lt;0),-AP153,0)</f>
        <v>0</v>
      </c>
      <c r="AQ154" s="82">
        <f>IF(AND(AQ149&gt;=1,AQ149&lt;=3,AQ150&lt;0),-AQ153,0)</f>
        <v>0</v>
      </c>
      <c r="AR154" s="82">
        <f>IF(AND(AR149&gt;=1,AR149&lt;=3,AR150&lt;0),-AR153,0)</f>
        <v>0</v>
      </c>
      <c r="AS154" s="82">
        <f>IF(AND(AS149&gt;=1,AS149&lt;=3,AS150&lt;0),-AS153,0)</f>
        <v>0</v>
      </c>
      <c r="AT154" s="82">
        <f>IF(AND(AT149&gt;=1,AT149&lt;=3,AT150&lt;0),-AT153,0)</f>
        <v>0</v>
      </c>
      <c r="AU154" s="82">
        <f>IF(AND(AU149&gt;=1,AU149&lt;=3,AU150&lt;0),-AU153,0)</f>
        <v>0</v>
      </c>
      <c r="AV154" s="82">
        <f>IF(AND(AV149&gt;=1,AV149&lt;=3,AV150&lt;0),-AV153,0)</f>
        <v>0</v>
      </c>
      <c r="AW154" s="82">
        <f>IF(AND(AW149&gt;=1,AW149&lt;=3,AW150&lt;0),-AW153,0)</f>
        <v>0</v>
      </c>
      <c r="AX154" s="82">
        <f>IF(AND(AX149&gt;=1,AX149&lt;=3,AX150&lt;0),-AX153,0)</f>
        <v>0</v>
      </c>
      <c r="AY154" s="82">
        <f>IF(AND(AY149&gt;=1,AY149&lt;=3,AY150&lt;0),-AY153,0)</f>
        <v>0</v>
      </c>
      <c r="AZ154" s="82">
        <f>IF(AND(AZ149&gt;=1,AZ149&lt;=3,AZ150&lt;0),-AZ153,0)</f>
        <v>0</v>
      </c>
      <c r="BA154" s="82">
        <f>IF(AND(BA149&gt;=1,BA149&lt;=3,BA150&lt;0),-BA153,0)</f>
        <v>0</v>
      </c>
      <c r="BB154" s="82">
        <f>IF(AND(BB149&gt;=1,BB149&lt;=3,BB150&lt;0),-BB153,0)</f>
        <v>0</v>
      </c>
      <c r="BC154" s="82">
        <f>IF(AND(BC149&gt;=1,BC149&lt;=3,BC150&lt;0),-BC153,0)</f>
        <v>0</v>
      </c>
      <c r="BD154" s="82">
        <f>IF(AND(BD149&gt;=1,BD149&lt;=3,BD150&lt;0),-BD153,0)</f>
        <v>0</v>
      </c>
      <c r="BE154" s="82">
        <f>IF(AND(BE149&gt;=1,BE149&lt;=3,BE150&lt;0),-BE153,0)</f>
        <v>0</v>
      </c>
      <c r="BF154" s="82">
        <f>IF(AND(BF149&gt;=1,BF149&lt;=3,BF150&lt;0),-BF153,0)</f>
        <v>0</v>
      </c>
      <c r="BG154" s="82">
        <f>IF(AND(BG149&gt;=1,BG149&lt;=3,BG150&lt;0),-BG153,0)</f>
        <v>0</v>
      </c>
      <c r="BH154" s="82">
        <f>IF(AND(BH149&gt;=1,BH149&lt;=3,BH150&lt;0),-BH153,0)</f>
        <v>0</v>
      </c>
      <c r="BI154" s="82">
        <f>IF(AND(BI149&gt;=1,BI149&lt;=3,BI150&lt;0),-BI153,0)</f>
        <v>0</v>
      </c>
      <c r="BJ154" s="82">
        <f>IF(AND(BJ149&gt;=1,BJ149&lt;=3,BJ150&lt;0),-BJ153,0)</f>
        <v>0</v>
      </c>
      <c r="BK154" s="82">
        <f>IF(AND(BK149&gt;=1,BK149&lt;=3,BK150&lt;0),-BK153,0)</f>
        <v>0</v>
      </c>
      <c r="BL154" s="82">
        <f>IF(AND(BL149&gt;=1,BL149&lt;=3,BL150&lt;0),-BL153,0)</f>
        <v>0</v>
      </c>
      <c r="BM154" s="82">
        <f>IF(AND(BM149&gt;=1,BM149&lt;=3,BM150&lt;0),-BM153,0)</f>
        <v>0</v>
      </c>
      <c r="BN154" s="82">
        <f>IF(AND(BN149&gt;=1,BN149&lt;=3,BN150&lt;0),-BN153,0)</f>
        <v>0</v>
      </c>
      <c r="BO154" s="82">
        <f>IF(AND(BO149&gt;=1,BO149&lt;=3,BO150&lt;0),-BO153,0)</f>
        <v>0</v>
      </c>
      <c r="BP154" s="82">
        <f>IF(AND(BP149&gt;=1,BP149&lt;=3,BP150&lt;0),-BP153,0)</f>
        <v>0</v>
      </c>
      <c r="BQ154" s="82">
        <f>IF(AND(BQ149&gt;=1,BQ149&lt;=3,BQ150&lt;0),-BQ153,0)</f>
        <v>0</v>
      </c>
      <c r="BR154" s="82">
        <f>IF(AND(BR149&gt;=1,BR149&lt;=3,BR150&lt;0),-BR153,0)</f>
        <v>0</v>
      </c>
      <c r="BS154" s="82">
        <f>IF(AND(BS149&gt;=1,BS149&lt;=3,BS150&lt;0),-BS153,0)</f>
        <v>0</v>
      </c>
      <c r="BT154" s="82">
        <f>IF(AND(BT149&gt;=1,BT149&lt;=3,BT150&lt;0),-BT153,0)</f>
        <v>0</v>
      </c>
      <c r="BU154" s="82">
        <f>IF(AND(BU149&gt;=1,BU149&lt;=3,BU150&lt;0),-BU153,0)</f>
        <v>0</v>
      </c>
      <c r="BV154" s="82">
        <f>IF(AND(BV149&gt;=1,BV149&lt;=3,BV150&lt;0),-BV153,0)</f>
        <v>0</v>
      </c>
      <c r="BW154" s="82">
        <f>IF(AND(BW149&gt;=1,BW149&lt;=3,BW150&lt;0),-BW153,0)</f>
        <v>0</v>
      </c>
      <c r="BX154" s="82">
        <f>IF(AND(BX149&gt;=1,BX149&lt;=3,BX150&lt;0),-BX153,0)</f>
        <v>0</v>
      </c>
      <c r="BY154" s="82">
        <f>IF(AND(BY149&gt;=1,BY149&lt;=3,BY150&lt;0),-BY153,0)</f>
        <v>0</v>
      </c>
      <c r="BZ154" s="82">
        <f>IF(AND(BZ149&gt;=1,BZ149&lt;=3,BZ150&lt;0),-BZ153,0)</f>
        <v>0</v>
      </c>
      <c r="CA154" s="82">
        <f>IF(AND(CA149&gt;=1,CA149&lt;=3,CA150&lt;0),-CA153,0)</f>
        <v>0</v>
      </c>
      <c r="CB154" s="82">
        <f>IF(AND(CB149&gt;=1,CB149&lt;=3,CB150&lt;0),-CB153,0)</f>
        <v>0</v>
      </c>
      <c r="CC154" s="82">
        <f>IF(AND(CC149&gt;=1,CC149&lt;=3,CC150&lt;0),-CC153,0)</f>
        <v>0</v>
      </c>
      <c r="CD154" s="82">
        <f>IF(AND(CD149&gt;=1,CD149&lt;=3,CD150&lt;0),-CD153,0)</f>
        <v>0</v>
      </c>
      <c r="CE154" s="82">
        <f>IF(AND(CE149&gt;=1,CE149&lt;=3,CE150&lt;0),-CE153,0)</f>
        <v>0</v>
      </c>
      <c r="CF154" s="82">
        <f>IF(AND(CF149&gt;=1,CF149&lt;=3,CF150&lt;0),-CF153,0)</f>
        <v>0</v>
      </c>
      <c r="CG154" s="82">
        <f>IF(AND(CG149&gt;=1,CG149&lt;=3,CG150&lt;0),-CG153,0)</f>
        <v>0</v>
      </c>
      <c r="CH154" s="82">
        <f>IF(AND(CH149&gt;=1,CH149&lt;=3,CH150&lt;0),-CH153,0)</f>
        <v>0</v>
      </c>
      <c r="CI154" s="82">
        <f>IF(AND(CI149&gt;=1,CI149&lt;=3,CI150&lt;0),-CI153,0)</f>
        <v>0</v>
      </c>
      <c r="CJ154" s="82">
        <f>IF(AND(CJ149&gt;=1,CJ149&lt;=3,CJ150&lt;0),-CJ153,0)</f>
        <v>0</v>
      </c>
      <c r="CK154" s="82">
        <f>IF(AND(CK149&gt;=1,CK149&lt;=3,CK150&lt;0),-CK153,0)</f>
        <v>0</v>
      </c>
      <c r="CL154" s="82">
        <f>IF(AND(CL149&gt;=1,CL149&lt;=3,CL150&lt;0),-CL153,0)</f>
        <v>0</v>
      </c>
      <c r="CM154" s="82">
        <f>IF(AND(CM149&gt;=1,CM149&lt;=3,CM150&lt;0),-CM153,0)</f>
        <v>-15158.195391361523</v>
      </c>
      <c r="CN154" s="82">
        <f>IF(AND(CN149&gt;=1,CN149&lt;=3,CN150&lt;0),-CN153,0)</f>
        <v>-15158.195391361523</v>
      </c>
      <c r="CO154" s="82">
        <f>IF(AND(CO149&gt;=1,CO149&lt;=3,CO150&lt;0),-CO153,0)</f>
        <v>0</v>
      </c>
      <c r="CP154" s="82">
        <f>IF(AND(CP149&gt;=1,CP149&lt;=3,CP150&lt;0),-CP153,0)</f>
        <v>0</v>
      </c>
      <c r="CQ154" s="82">
        <f>IF(AND(CQ149&gt;=1,CQ149&lt;=3,CQ150&lt;0),-CQ153,0)</f>
        <v>0</v>
      </c>
      <c r="CR154" s="82">
        <f>IF(AND(CR149&gt;=1,CR149&lt;=3,CR150&lt;0),-CR153,0)</f>
        <v>0</v>
      </c>
      <c r="CS154" s="82">
        <f>IF(AND(CS149&gt;=1,CS149&lt;=3,CS150&lt;0),-CS153,0)</f>
        <v>0</v>
      </c>
      <c r="CT154" s="82">
        <f>IF(AND(CT149&gt;=1,CT149&lt;=3,CT150&lt;0),-CT153,0)</f>
        <v>0</v>
      </c>
      <c r="CU154" s="82">
        <f>IF(AND(CU149&gt;=1,CU149&lt;=3,CU150&lt;0),-CU153,0)</f>
        <v>0</v>
      </c>
      <c r="CV154" s="82">
        <f>IF(AND(CV149&gt;=1,CV149&lt;=3,CV150&lt;0),-CV153,0)</f>
        <v>0</v>
      </c>
      <c r="CW154" s="82">
        <f>IF(AND(CW149&gt;=1,CW149&lt;=3,CW150&lt;0),-CW153,0)</f>
        <v>0</v>
      </c>
      <c r="CX154" s="82">
        <f>IF(AND(CX149&gt;=1,CX149&lt;=3,CX150&lt;0),-CX153,0)</f>
        <v>0</v>
      </c>
      <c r="CY154" s="82">
        <f>IF(AND(CY149&gt;=1,CY149&lt;=3,CY150&lt;0),-CY153,0)</f>
        <v>0</v>
      </c>
      <c r="CZ154" s="82">
        <f>IF(AND(CZ149&gt;=1,CZ149&lt;=3,CZ150&lt;0),-CZ153,0)</f>
        <v>0</v>
      </c>
      <c r="DA154" s="82">
        <f>IF(AND(DA149&gt;=1,DA149&lt;=3,DA150&lt;0),-DA153,0)</f>
        <v>0</v>
      </c>
      <c r="DB154" s="82">
        <f>IF(AND(DB149&gt;=1,DB149&lt;=3,DB150&lt;0),-DB153,0)</f>
        <v>0</v>
      </c>
      <c r="DC154" s="82">
        <f>IF(AND(DC149&gt;=1,DC149&lt;=3,DC150&lt;0),-DC153,0)</f>
        <v>0</v>
      </c>
      <c r="DD154" s="82">
        <f>IF(AND(DD149&gt;=1,DD149&lt;=3,DD150&lt;0),-DD153,0)</f>
        <v>0</v>
      </c>
      <c r="DE154" s="82">
        <f>IF(AND(DE149&gt;=1,DE149&lt;=3,DE150&lt;0),-DE153,0)</f>
        <v>0</v>
      </c>
      <c r="DF154" s="82">
        <f>IF(AND(DF149&gt;=1,DF149&lt;=3,DF150&lt;0),-DF153,0)</f>
        <v>0</v>
      </c>
      <c r="DG154" s="82">
        <f>IF(AND(DG149&gt;=1,DG149&lt;=3,DG150&lt;0),-DG153,0)</f>
        <v>0</v>
      </c>
      <c r="DH154" s="82">
        <f>IF(AND(DH149&gt;=1,DH149&lt;=3,DH150&lt;0),-DH153,0)</f>
        <v>0</v>
      </c>
      <c r="DI154" s="82">
        <f>IF(AND(DI149&gt;=1,DI149&lt;=3,DI150&lt;0),-DI153,0)</f>
        <v>0</v>
      </c>
      <c r="DJ154" s="82">
        <f>IF(AND(DJ149&gt;=1,DJ149&lt;=3,DJ150&lt;0),-DJ153,0)</f>
        <v>0</v>
      </c>
      <c r="DK154" s="82">
        <f>IF(AND(DK149&gt;=1,DK149&lt;=3,DK150&lt;0),-DK153,0)</f>
        <v>0</v>
      </c>
      <c r="DL154" s="82">
        <f>IF(AND(DL149&gt;=1,DL149&lt;=3,DL150&lt;0),-DL153,0)</f>
        <v>0</v>
      </c>
      <c r="DM154" s="82">
        <f>IF(AND(DM149&gt;=1,DM149&lt;=3,DM150&lt;0),-DM153,0)</f>
        <v>0</v>
      </c>
      <c r="DN154" s="82">
        <f>IF(AND(DN149&gt;=1,DN149&lt;=3,DN150&lt;0),-DN153,0)</f>
        <v>0</v>
      </c>
      <c r="DO154" s="82">
        <f>IF(AND(DO149&gt;=1,DO149&lt;=3,DO150&lt;0),-DO153,0)</f>
        <v>0</v>
      </c>
      <c r="DP154" s="82">
        <f>IF(AND(DP149&gt;=1,DP149&lt;=3,DP150&lt;0),-DP153,0)</f>
        <v>0</v>
      </c>
      <c r="DQ154" s="82">
        <f>IF(AND(DQ149&gt;=1,DQ149&lt;=3,DQ150&lt;0),-DQ153,0)</f>
        <v>0</v>
      </c>
      <c r="DR154" s="82">
        <f>IF(AND(DR149&gt;=1,DR149&lt;=3,DR150&lt;0),-DR153,0)</f>
        <v>0</v>
      </c>
      <c r="DS154" s="82">
        <f>IF(AND(DS149&gt;=1,DS149&lt;=3,DS150&lt;0),-DS153,0)</f>
        <v>0</v>
      </c>
      <c r="DT154" s="82">
        <f>IF(AND(DT149&gt;=1,DT149&lt;=3,DT150&lt;0),-DT153,0)</f>
        <v>0</v>
      </c>
      <c r="DU154" s="82">
        <f>IF(AND(DU149&gt;=1,DU149&lt;=3,DU150&lt;0),-DU153,0)</f>
        <v>0</v>
      </c>
      <c r="DV154" s="82">
        <f>IF(AND(DV149&gt;=1,DV149&lt;=3,DV150&lt;0),-DV153,0)</f>
        <v>0</v>
      </c>
      <c r="DW154" s="82">
        <f>IF(AND(DW149&gt;=1,DW149&lt;=3,DW150&lt;0),-DW153,0)</f>
        <v>0</v>
      </c>
      <c r="DX154" s="82">
        <f>IF(AND(DX149&gt;=1,DX149&lt;=3,DX150&lt;0),-DX153,0)</f>
        <v>0</v>
      </c>
      <c r="DY154" s="82">
        <f>IF(AND(DY149&gt;=1,DY149&lt;=3,DY150&lt;0),-DY153,0)</f>
        <v>0</v>
      </c>
      <c r="DZ154" s="82">
        <f>IF(AND(DZ149&gt;=1,DZ149&lt;=3,DZ150&lt;0),-DZ153,0)</f>
        <v>0</v>
      </c>
      <c r="EA154" s="82">
        <f>IF(AND(EA149&gt;=1,EA149&lt;=3,EA150&lt;0),-EA153,0)</f>
        <v>0</v>
      </c>
      <c r="EB154" s="82">
        <f>IF(AND(EB149&gt;=1,EB149&lt;=3,EB150&lt;0),-EB153,0)</f>
        <v>0</v>
      </c>
      <c r="EC154" s="82">
        <f>IF(AND(EC149&gt;=1,EC149&lt;=3,EC150&lt;0),-EC153,0)</f>
        <v>0</v>
      </c>
      <c r="ED154" s="82">
        <f>IF(AND(ED149&gt;=1,ED149&lt;=3,ED150&lt;0),-ED153,0)</f>
        <v>0</v>
      </c>
      <c r="EE154" s="82">
        <f>IF(AND(EE149&gt;=1,EE149&lt;=3,EE150&lt;0),-EE153,0)</f>
        <v>0</v>
      </c>
      <c r="EF154" s="82">
        <f>IF(AND(EF149&gt;=1,EF149&lt;=3,EF150&lt;0),-EF153,0)</f>
        <v>0</v>
      </c>
      <c r="EG154" s="82">
        <f>IF(AND(EG149&gt;=1,EG149&lt;=3,EG150&lt;0),-EG153,0)</f>
        <v>0</v>
      </c>
      <c r="EH154" s="82">
        <f>IF(AND(EH149&gt;=1,EH149&lt;=3,EH150&lt;0),-EH153,0)</f>
        <v>0</v>
      </c>
      <c r="EI154" s="82">
        <f>IF(AND(EI149&gt;=1,EI149&lt;=3,EI150&lt;0),-EI153,0)</f>
        <v>0</v>
      </c>
    </row>
    <row r="155">
      <c r="B155" t="s" s="23">
        <v>396</v>
      </c>
      <c r="C155" t="s" s="118">
        <v>29</v>
      </c>
      <c r="D155" t="s" s="118">
        <v>433</v>
      </c>
      <c r="H155" s="95">
        <f>IF(AND(H149&gt;=1,H149&lt;=3,H150&gt;=0),-H153*MAX(0,MIN(1,CHOOSE(H149,Rollover!$Q$17,Rollover!$AD$17,Rollover!$AQ$17)-H150)),0)-IF(H$6&lt;='Rent Roll'!$M$17,H152,0)</f>
        <v>0</v>
      </c>
      <c r="I155" s="95">
        <f>IF(AND(I149&gt;=1,I149&lt;=3,I150&gt;=0),-I153*MAX(0,MIN(1,CHOOSE(I149,Rollover!$Q$17,Rollover!$AD$17,Rollover!$AQ$17)-I150)),0)-IF(I$6&lt;='Rent Roll'!$M$17,I152,0)</f>
        <v>0</v>
      </c>
      <c r="J155" s="95">
        <f>IF(AND(J149&gt;=1,J149&lt;=3,J150&gt;=0),-J153*MAX(0,MIN(1,CHOOSE(J149,Rollover!$Q$17,Rollover!$AD$17,Rollover!$AQ$17)-J150)),0)-IF(J$6&lt;='Rent Roll'!$M$17,J152,0)</f>
        <v>0</v>
      </c>
      <c r="K155" s="95">
        <f>IF(AND(K149&gt;=1,K149&lt;=3,K150&gt;=0),-K153*MAX(0,MIN(1,CHOOSE(K149,Rollover!$Q$17,Rollover!$AD$17,Rollover!$AQ$17)-K150)),0)-IF(K$6&lt;='Rent Roll'!$M$17,K152,0)</f>
        <v>0</v>
      </c>
      <c r="L155" s="95">
        <f>IF(AND(L149&gt;=1,L149&lt;=3,L150&gt;=0),-L153*MAX(0,MIN(1,CHOOSE(L149,Rollover!$Q$17,Rollover!$AD$17,Rollover!$AQ$17)-L150)),0)-IF(L$6&lt;='Rent Roll'!$M$17,L152,0)</f>
        <v>0</v>
      </c>
      <c r="M155" s="95">
        <f>IF(AND(M149&gt;=1,M149&lt;=3,M150&gt;=0),-M153*MAX(0,MIN(1,CHOOSE(M149,Rollover!$Q$17,Rollover!$AD$17,Rollover!$AQ$17)-M150)),0)-IF(M$6&lt;='Rent Roll'!$M$17,M152,0)</f>
        <v>0</v>
      </c>
      <c r="N155" s="95">
        <f>IF(AND(N149&gt;=1,N149&lt;=3,N150&gt;=0),-N153*MAX(0,MIN(1,CHOOSE(N149,Rollover!$Q$17,Rollover!$AD$17,Rollover!$AQ$17)-N150)),0)-IF(N$6&lt;='Rent Roll'!$M$17,N152,0)</f>
        <v>0</v>
      </c>
      <c r="O155" s="95">
        <f>IF(AND(O149&gt;=1,O149&lt;=3,O150&gt;=0),-O153*MAX(0,MIN(1,CHOOSE(O149,Rollover!$Q$17,Rollover!$AD$17,Rollover!$AQ$17)-O150)),0)-IF(O$6&lt;='Rent Roll'!$M$17,O152,0)</f>
        <v>0</v>
      </c>
      <c r="P155" s="95">
        <f>IF(AND(P149&gt;=1,P149&lt;=3,P150&gt;=0),-P153*MAX(0,MIN(1,CHOOSE(P149,Rollover!$Q$17,Rollover!$AD$17,Rollover!$AQ$17)-P150)),0)-IF(P$6&lt;='Rent Roll'!$M$17,P152,0)</f>
        <v>0</v>
      </c>
      <c r="Q155" s="95">
        <f>IF(AND(Q149&gt;=1,Q149&lt;=3,Q150&gt;=0),-Q153*MAX(0,MIN(1,CHOOSE(Q149,Rollover!$Q$17,Rollover!$AD$17,Rollover!$AQ$17)-Q150)),0)-IF(Q$6&lt;='Rent Roll'!$M$17,Q152,0)</f>
        <v>0</v>
      </c>
      <c r="R155" s="95">
        <f>IF(AND(R149&gt;=1,R149&lt;=3,R150&gt;=0),-R153*MAX(0,MIN(1,CHOOSE(R149,Rollover!$Q$17,Rollover!$AD$17,Rollover!$AQ$17)-R150)),0)-IF(R$6&lt;='Rent Roll'!$M$17,R152,0)</f>
        <v>0</v>
      </c>
      <c r="S155" s="95">
        <f>IF(AND(S149&gt;=1,S149&lt;=3,S150&gt;=0),-S153*MAX(0,MIN(1,CHOOSE(S149,Rollover!$Q$17,Rollover!$AD$17,Rollover!$AQ$17)-S150)),0)-IF(S$6&lt;='Rent Roll'!$M$17,S152,0)</f>
        <v>0</v>
      </c>
      <c r="T155" s="95">
        <f>IF(AND(T149&gt;=1,T149&lt;=3,T150&gt;=0),-T153*MAX(0,MIN(1,CHOOSE(T149,Rollover!$Q$17,Rollover!$AD$17,Rollover!$AQ$17)-T150)),0)-IF(T$6&lt;='Rent Roll'!$M$17,T152,0)</f>
        <v>0</v>
      </c>
      <c r="U155" s="95">
        <f>IF(AND(U149&gt;=1,U149&lt;=3,U150&gt;=0),-U153*MAX(0,MIN(1,CHOOSE(U149,Rollover!$Q$17,Rollover!$AD$17,Rollover!$AQ$17)-U150)),0)-IF(U$6&lt;='Rent Roll'!$M$17,U152,0)</f>
        <v>0</v>
      </c>
      <c r="V155" s="95">
        <f>IF(AND(V149&gt;=1,V149&lt;=3,V150&gt;=0),-V153*MAX(0,MIN(1,CHOOSE(V149,Rollover!$Q$17,Rollover!$AD$17,Rollover!$AQ$17)-V150)),0)-IF(V$6&lt;='Rent Roll'!$M$17,V152,0)</f>
        <v>0</v>
      </c>
      <c r="W155" s="95">
        <f>IF(AND(W149&gt;=1,W149&lt;=3,W150&gt;=0),-W153*MAX(0,MIN(1,CHOOSE(W149,Rollover!$Q$17,Rollover!$AD$17,Rollover!$AQ$17)-W150)),0)-IF(W$6&lt;='Rent Roll'!$M$17,W152,0)</f>
        <v>0</v>
      </c>
      <c r="X155" s="95">
        <f>IF(AND(X149&gt;=1,X149&lt;=3,X150&gt;=0),-X153*MAX(0,MIN(1,CHOOSE(X149,Rollover!$Q$17,Rollover!$AD$17,Rollover!$AQ$17)-X150)),0)-IF(X$6&lt;='Rent Roll'!$M$17,X152,0)</f>
        <v>0</v>
      </c>
      <c r="Y155" s="95">
        <f>IF(AND(Y149&gt;=1,Y149&lt;=3,Y150&gt;=0),-Y153*MAX(0,MIN(1,CHOOSE(Y149,Rollover!$Q$17,Rollover!$AD$17,Rollover!$AQ$17)-Y150)),0)-IF(Y$6&lt;='Rent Roll'!$M$17,Y152,0)</f>
        <v>0</v>
      </c>
      <c r="Z155" s="95">
        <f>IF(AND(Z149&gt;=1,Z149&lt;=3,Z150&gt;=0),-Z153*MAX(0,MIN(1,CHOOSE(Z149,Rollover!$Q$17,Rollover!$AD$17,Rollover!$AQ$17)-Z150)),0)-IF(Z$6&lt;='Rent Roll'!$M$17,Z152,0)</f>
        <v>0</v>
      </c>
      <c r="AA155" s="95">
        <f>IF(AND(AA149&gt;=1,AA149&lt;=3,AA150&gt;=0),-AA153*MAX(0,MIN(1,CHOOSE(AA149,Rollover!$Q$17,Rollover!$AD$17,Rollover!$AQ$17)-AA150)),0)-IF(AA$6&lt;='Rent Roll'!$M$17,AA152,0)</f>
        <v>0</v>
      </c>
      <c r="AB155" s="95">
        <f>IF(AND(AB149&gt;=1,AB149&lt;=3,AB150&gt;=0),-AB153*MAX(0,MIN(1,CHOOSE(AB149,Rollover!$Q$17,Rollover!$AD$17,Rollover!$AQ$17)-AB150)),0)-IF(AB$6&lt;='Rent Roll'!$M$17,AB152,0)</f>
        <v>0</v>
      </c>
      <c r="AC155" s="95">
        <f>IF(AND(AC149&gt;=1,AC149&lt;=3,AC150&gt;=0),-AC153*MAX(0,MIN(1,CHOOSE(AC149,Rollover!$Q$17,Rollover!$AD$17,Rollover!$AQ$17)-AC150)),0)-IF(AC$6&lt;='Rent Roll'!$M$17,AC152,0)</f>
        <v>0</v>
      </c>
      <c r="AD155" s="95">
        <f>IF(AND(AD149&gt;=1,AD149&lt;=3,AD150&gt;=0),-AD153*MAX(0,MIN(1,CHOOSE(AD149,Rollover!$Q$17,Rollover!$AD$17,Rollover!$AQ$17)-AD150)),0)-IF(AD$6&lt;='Rent Roll'!$M$17,AD152,0)</f>
        <v>0</v>
      </c>
      <c r="AE155" s="95">
        <f>IF(AND(AE149&gt;=1,AE149&lt;=3,AE150&gt;=0),-AE153*MAX(0,MIN(1,CHOOSE(AE149,Rollover!$Q$17,Rollover!$AD$17,Rollover!$AQ$17)-AE150)),0)-IF(AE$6&lt;='Rent Roll'!$M$17,AE152,0)</f>
        <v>-11025.390375000003</v>
      </c>
      <c r="AF155" s="95">
        <f>IF(AND(AF149&gt;=1,AF149&lt;=3,AF150&gt;=0),-AF153*MAX(0,MIN(1,CHOOSE(AF149,Rollover!$Q$17,Rollover!$AD$17,Rollover!$AQ$17)-AF150)),0)-IF(AF$6&lt;='Rent Roll'!$M$17,AF152,0)</f>
        <v>0</v>
      </c>
      <c r="AG155" s="95">
        <f>IF(AND(AG149&gt;=1,AG149&lt;=3,AG150&gt;=0),-AG153*MAX(0,MIN(1,CHOOSE(AG149,Rollover!$Q$17,Rollover!$AD$17,Rollover!$AQ$17)-AG150)),0)-IF(AG$6&lt;='Rent Roll'!$M$17,AG152,0)</f>
        <v>0</v>
      </c>
      <c r="AH155" s="95">
        <f>IF(AND(AH149&gt;=1,AH149&lt;=3,AH150&gt;=0),-AH153*MAX(0,MIN(1,CHOOSE(AH149,Rollover!$Q$17,Rollover!$AD$17,Rollover!$AQ$17)-AH150)),0)-IF(AH$6&lt;='Rent Roll'!$M$17,AH152,0)</f>
        <v>0</v>
      </c>
      <c r="AI155" s="95">
        <f>IF(AND(AI149&gt;=1,AI149&lt;=3,AI150&gt;=0),-AI153*MAX(0,MIN(1,CHOOSE(AI149,Rollover!$Q$17,Rollover!$AD$17,Rollover!$AQ$17)-AI150)),0)-IF(AI$6&lt;='Rent Roll'!$M$17,AI152,0)</f>
        <v>0</v>
      </c>
      <c r="AJ155" s="95">
        <f>IF(AND(AJ149&gt;=1,AJ149&lt;=3,AJ150&gt;=0),-AJ153*MAX(0,MIN(1,CHOOSE(AJ149,Rollover!$Q$17,Rollover!$AD$17,Rollover!$AQ$17)-AJ150)),0)-IF(AJ$6&lt;='Rent Roll'!$M$17,AJ152,0)</f>
        <v>0</v>
      </c>
      <c r="AK155" s="95">
        <f>IF(AND(AK149&gt;=1,AK149&lt;=3,AK150&gt;=0),-AK153*MAX(0,MIN(1,CHOOSE(AK149,Rollover!$Q$17,Rollover!$AD$17,Rollover!$AQ$17)-AK150)),0)-IF(AK$6&lt;='Rent Roll'!$M$17,AK152,0)</f>
        <v>0</v>
      </c>
      <c r="AL155" s="95">
        <f>IF(AND(AL149&gt;=1,AL149&lt;=3,AL150&gt;=0),-AL153*MAX(0,MIN(1,CHOOSE(AL149,Rollover!$Q$17,Rollover!$AD$17,Rollover!$AQ$17)-AL150)),0)-IF(AL$6&lt;='Rent Roll'!$M$17,AL152,0)</f>
        <v>0</v>
      </c>
      <c r="AM155" s="95">
        <f>IF(AND(AM149&gt;=1,AM149&lt;=3,AM150&gt;=0),-AM153*MAX(0,MIN(1,CHOOSE(AM149,Rollover!$Q$17,Rollover!$AD$17,Rollover!$AQ$17)-AM150)),0)-IF(AM$6&lt;='Rent Roll'!$M$17,AM152,0)</f>
        <v>0</v>
      </c>
      <c r="AN155" s="95">
        <f>IF(AND(AN149&gt;=1,AN149&lt;=3,AN150&gt;=0),-AN153*MAX(0,MIN(1,CHOOSE(AN149,Rollover!$Q$17,Rollover!$AD$17,Rollover!$AQ$17)-AN150)),0)-IF(AN$6&lt;='Rent Roll'!$M$17,AN152,0)</f>
        <v>0</v>
      </c>
      <c r="AO155" s="95">
        <f>IF(AND(AO149&gt;=1,AO149&lt;=3,AO150&gt;=0),-AO153*MAX(0,MIN(1,CHOOSE(AO149,Rollover!$Q$17,Rollover!$AD$17,Rollover!$AQ$17)-AO150)),0)-IF(AO$6&lt;='Rent Roll'!$M$17,AO152,0)</f>
        <v>0</v>
      </c>
      <c r="AP155" s="95">
        <f>IF(AND(AP149&gt;=1,AP149&lt;=3,AP150&gt;=0),-AP153*MAX(0,MIN(1,CHOOSE(AP149,Rollover!$Q$17,Rollover!$AD$17,Rollover!$AQ$17)-AP150)),0)-IF(AP$6&lt;='Rent Roll'!$M$17,AP152,0)</f>
        <v>0</v>
      </c>
      <c r="AQ155" s="95">
        <f>IF(AND(AQ149&gt;=1,AQ149&lt;=3,AQ150&gt;=0),-AQ153*MAX(0,MIN(1,CHOOSE(AQ149,Rollover!$Q$17,Rollover!$AD$17,Rollover!$AQ$17)-AQ150)),0)-IF(AQ$6&lt;='Rent Roll'!$M$17,AQ152,0)</f>
        <v>0</v>
      </c>
      <c r="AR155" s="95">
        <f>IF(AND(AR149&gt;=1,AR149&lt;=3,AR150&gt;=0),-AR153*MAX(0,MIN(1,CHOOSE(AR149,Rollover!$Q$17,Rollover!$AD$17,Rollover!$AQ$17)-AR150)),0)-IF(AR$6&lt;='Rent Roll'!$M$17,AR152,0)</f>
        <v>0</v>
      </c>
      <c r="AS155" s="95">
        <f>IF(AND(AS149&gt;=1,AS149&lt;=3,AS150&gt;=0),-AS153*MAX(0,MIN(1,CHOOSE(AS149,Rollover!$Q$17,Rollover!$AD$17,Rollover!$AQ$17)-AS150)),0)-IF(AS$6&lt;='Rent Roll'!$M$17,AS152,0)</f>
        <v>0</v>
      </c>
      <c r="AT155" s="95">
        <f>IF(AND(AT149&gt;=1,AT149&lt;=3,AT150&gt;=0),-AT153*MAX(0,MIN(1,CHOOSE(AT149,Rollover!$Q$17,Rollover!$AD$17,Rollover!$AQ$17)-AT150)),0)-IF(AT$6&lt;='Rent Roll'!$M$17,AT152,0)</f>
        <v>0</v>
      </c>
      <c r="AU155" s="95">
        <f>IF(AND(AU149&gt;=1,AU149&lt;=3,AU150&gt;=0),-AU153*MAX(0,MIN(1,CHOOSE(AU149,Rollover!$Q$17,Rollover!$AD$17,Rollover!$AQ$17)-AU150)),0)-IF(AU$6&lt;='Rent Roll'!$M$17,AU152,0)</f>
        <v>0</v>
      </c>
      <c r="AV155" s="95">
        <f>IF(AND(AV149&gt;=1,AV149&lt;=3,AV150&gt;=0),-AV153*MAX(0,MIN(1,CHOOSE(AV149,Rollover!$Q$17,Rollover!$AD$17,Rollover!$AQ$17)-AV150)),0)-IF(AV$6&lt;='Rent Roll'!$M$17,AV152,0)</f>
        <v>0</v>
      </c>
      <c r="AW155" s="95">
        <f>IF(AND(AW149&gt;=1,AW149&lt;=3,AW150&gt;=0),-AW153*MAX(0,MIN(1,CHOOSE(AW149,Rollover!$Q$17,Rollover!$AD$17,Rollover!$AQ$17)-AW150)),0)-IF(AW$6&lt;='Rent Roll'!$M$17,AW152,0)</f>
        <v>0</v>
      </c>
      <c r="AX155" s="95">
        <f>IF(AND(AX149&gt;=1,AX149&lt;=3,AX150&gt;=0),-AX153*MAX(0,MIN(1,CHOOSE(AX149,Rollover!$Q$17,Rollover!$AD$17,Rollover!$AQ$17)-AX150)),0)-IF(AX$6&lt;='Rent Roll'!$M$17,AX152,0)</f>
        <v>0</v>
      </c>
      <c r="AY155" s="95">
        <f>IF(AND(AY149&gt;=1,AY149&lt;=3,AY150&gt;=0),-AY153*MAX(0,MIN(1,CHOOSE(AY149,Rollover!$Q$17,Rollover!$AD$17,Rollover!$AQ$17)-AY150)),0)-IF(AY$6&lt;='Rent Roll'!$M$17,AY152,0)</f>
        <v>0</v>
      </c>
      <c r="AZ155" s="95">
        <f>IF(AND(AZ149&gt;=1,AZ149&lt;=3,AZ150&gt;=0),-AZ153*MAX(0,MIN(1,CHOOSE(AZ149,Rollover!$Q$17,Rollover!$AD$17,Rollover!$AQ$17)-AZ150)),0)-IF(AZ$6&lt;='Rent Roll'!$M$17,AZ152,0)</f>
        <v>0</v>
      </c>
      <c r="BA155" s="95">
        <f>IF(AND(BA149&gt;=1,BA149&lt;=3,BA150&gt;=0),-BA153*MAX(0,MIN(1,CHOOSE(BA149,Rollover!$Q$17,Rollover!$AD$17,Rollover!$AQ$17)-BA150)),0)-IF(BA$6&lt;='Rent Roll'!$M$17,BA152,0)</f>
        <v>0</v>
      </c>
      <c r="BB155" s="95">
        <f>IF(AND(BB149&gt;=1,BB149&lt;=3,BB150&gt;=0),-BB153*MAX(0,MIN(1,CHOOSE(BB149,Rollover!$Q$17,Rollover!$AD$17,Rollover!$AQ$17)-BB150)),0)-IF(BB$6&lt;='Rent Roll'!$M$17,BB152,0)</f>
        <v>0</v>
      </c>
      <c r="BC155" s="95">
        <f>IF(AND(BC149&gt;=1,BC149&lt;=3,BC150&gt;=0),-BC153*MAX(0,MIN(1,CHOOSE(BC149,Rollover!$Q$17,Rollover!$AD$17,Rollover!$AQ$17)-BC150)),0)-IF(BC$6&lt;='Rent Roll'!$M$17,BC152,0)</f>
        <v>0</v>
      </c>
      <c r="BD155" s="95">
        <f>IF(AND(BD149&gt;=1,BD149&lt;=3,BD150&gt;=0),-BD153*MAX(0,MIN(1,CHOOSE(BD149,Rollover!$Q$17,Rollover!$AD$17,Rollover!$AQ$17)-BD150)),0)-IF(BD$6&lt;='Rent Roll'!$M$17,BD152,0)</f>
        <v>0</v>
      </c>
      <c r="BE155" s="95">
        <f>IF(AND(BE149&gt;=1,BE149&lt;=3,BE150&gt;=0),-BE153*MAX(0,MIN(1,CHOOSE(BE149,Rollover!$Q$17,Rollover!$AD$17,Rollover!$AQ$17)-BE150)),0)-IF(BE$6&lt;='Rent Roll'!$M$17,BE152,0)</f>
        <v>0</v>
      </c>
      <c r="BF155" s="95">
        <f>IF(AND(BF149&gt;=1,BF149&lt;=3,BF150&gt;=0),-BF153*MAX(0,MIN(1,CHOOSE(BF149,Rollover!$Q$17,Rollover!$AD$17,Rollover!$AQ$17)-BF150)),0)-IF(BF$6&lt;='Rent Roll'!$M$17,BF152,0)</f>
        <v>0</v>
      </c>
      <c r="BG155" s="95">
        <f>IF(AND(BG149&gt;=1,BG149&lt;=3,BG150&gt;=0),-BG153*MAX(0,MIN(1,CHOOSE(BG149,Rollover!$Q$17,Rollover!$AD$17,Rollover!$AQ$17)-BG150)),0)-IF(BG$6&lt;='Rent Roll'!$M$17,BG152,0)</f>
        <v>0</v>
      </c>
      <c r="BH155" s="95">
        <f>IF(AND(BH149&gt;=1,BH149&lt;=3,BH150&gt;=0),-BH153*MAX(0,MIN(1,CHOOSE(BH149,Rollover!$Q$17,Rollover!$AD$17,Rollover!$AQ$17)-BH150)),0)-IF(BH$6&lt;='Rent Roll'!$M$17,BH152,0)</f>
        <v>0</v>
      </c>
      <c r="BI155" s="95">
        <f>IF(AND(BI149&gt;=1,BI149&lt;=3,BI150&gt;=0),-BI153*MAX(0,MIN(1,CHOOSE(BI149,Rollover!$Q$17,Rollover!$AD$17,Rollover!$AQ$17)-BI150)),0)-IF(BI$6&lt;='Rent Roll'!$M$17,BI152,0)</f>
        <v>0</v>
      </c>
      <c r="BJ155" s="95">
        <f>IF(AND(BJ149&gt;=1,BJ149&lt;=3,BJ150&gt;=0),-BJ153*MAX(0,MIN(1,CHOOSE(BJ149,Rollover!$Q$17,Rollover!$AD$17,Rollover!$AQ$17)-BJ150)),0)-IF(BJ$6&lt;='Rent Roll'!$M$17,BJ152,0)</f>
        <v>0</v>
      </c>
      <c r="BK155" s="95">
        <f>IF(AND(BK149&gt;=1,BK149&lt;=3,BK150&gt;=0),-BK153*MAX(0,MIN(1,CHOOSE(BK149,Rollover!$Q$17,Rollover!$AD$17,Rollover!$AQ$17)-BK150)),0)-IF(BK$6&lt;='Rent Roll'!$M$17,BK152,0)</f>
        <v>0</v>
      </c>
      <c r="BL155" s="95">
        <f>IF(AND(BL149&gt;=1,BL149&lt;=3,BL150&gt;=0),-BL153*MAX(0,MIN(1,CHOOSE(BL149,Rollover!$Q$17,Rollover!$AD$17,Rollover!$AQ$17)-BL150)),0)-IF(BL$6&lt;='Rent Roll'!$M$17,BL152,0)</f>
        <v>0</v>
      </c>
      <c r="BM155" s="95">
        <f>IF(AND(BM149&gt;=1,BM149&lt;=3,BM150&gt;=0),-BM153*MAX(0,MIN(1,CHOOSE(BM149,Rollover!$Q$17,Rollover!$AD$17,Rollover!$AQ$17)-BM150)),0)-IF(BM$6&lt;='Rent Roll'!$M$17,BM152,0)</f>
        <v>0</v>
      </c>
      <c r="BN155" s="95">
        <f>IF(AND(BN149&gt;=1,BN149&lt;=3,BN150&gt;=0),-BN153*MAX(0,MIN(1,CHOOSE(BN149,Rollover!$Q$17,Rollover!$AD$17,Rollover!$AQ$17)-BN150)),0)-IF(BN$6&lt;='Rent Roll'!$M$17,BN152,0)</f>
        <v>0</v>
      </c>
      <c r="BO155" s="95">
        <f>IF(AND(BO149&gt;=1,BO149&lt;=3,BO150&gt;=0),-BO153*MAX(0,MIN(1,CHOOSE(BO149,Rollover!$Q$17,Rollover!$AD$17,Rollover!$AQ$17)-BO150)),0)-IF(BO$6&lt;='Rent Roll'!$M$17,BO152,0)</f>
        <v>0</v>
      </c>
      <c r="BP155" s="95">
        <f>IF(AND(BP149&gt;=1,BP149&lt;=3,BP150&gt;=0),-BP153*MAX(0,MIN(1,CHOOSE(BP149,Rollover!$Q$17,Rollover!$AD$17,Rollover!$AQ$17)-BP150)),0)-IF(BP$6&lt;='Rent Roll'!$M$17,BP152,0)</f>
        <v>0</v>
      </c>
      <c r="BQ155" s="95">
        <f>IF(AND(BQ149&gt;=1,BQ149&lt;=3,BQ150&gt;=0),-BQ153*MAX(0,MIN(1,CHOOSE(BQ149,Rollover!$Q$17,Rollover!$AD$17,Rollover!$AQ$17)-BQ150)),0)-IF(BQ$6&lt;='Rent Roll'!$M$17,BQ152,0)</f>
        <v>0</v>
      </c>
      <c r="BR155" s="95">
        <f>IF(AND(BR149&gt;=1,BR149&lt;=3,BR150&gt;=0),-BR153*MAX(0,MIN(1,CHOOSE(BR149,Rollover!$Q$17,Rollover!$AD$17,Rollover!$AQ$17)-BR150)),0)-IF(BR$6&lt;='Rent Roll'!$M$17,BR152,0)</f>
        <v>0</v>
      </c>
      <c r="BS155" s="95">
        <f>IF(AND(BS149&gt;=1,BS149&lt;=3,BS150&gt;=0),-BS153*MAX(0,MIN(1,CHOOSE(BS149,Rollover!$Q$17,Rollover!$AD$17,Rollover!$AQ$17)-BS150)),0)-IF(BS$6&lt;='Rent Roll'!$M$17,BS152,0)</f>
        <v>0</v>
      </c>
      <c r="BT155" s="95">
        <f>IF(AND(BT149&gt;=1,BT149&lt;=3,BT150&gt;=0),-BT153*MAX(0,MIN(1,CHOOSE(BT149,Rollover!$Q$17,Rollover!$AD$17,Rollover!$AQ$17)-BT150)),0)-IF(BT$6&lt;='Rent Roll'!$M$17,BT152,0)</f>
        <v>0</v>
      </c>
      <c r="BU155" s="95">
        <f>IF(AND(BU149&gt;=1,BU149&lt;=3,BU150&gt;=0),-BU153*MAX(0,MIN(1,CHOOSE(BU149,Rollover!$Q$17,Rollover!$AD$17,Rollover!$AQ$17)-BU150)),0)-IF(BU$6&lt;='Rent Roll'!$M$17,BU152,0)</f>
        <v>0</v>
      </c>
      <c r="BV155" s="95">
        <f>IF(AND(BV149&gt;=1,BV149&lt;=3,BV150&gt;=0),-BV153*MAX(0,MIN(1,CHOOSE(BV149,Rollover!$Q$17,Rollover!$AD$17,Rollover!$AQ$17)-BV150)),0)-IF(BV$6&lt;='Rent Roll'!$M$17,BV152,0)</f>
        <v>0</v>
      </c>
      <c r="BW155" s="95">
        <f>IF(AND(BW149&gt;=1,BW149&lt;=3,BW150&gt;=0),-BW153*MAX(0,MIN(1,CHOOSE(BW149,Rollover!$Q$17,Rollover!$AD$17,Rollover!$AQ$17)-BW150)),0)-IF(BW$6&lt;='Rent Roll'!$M$17,BW152,0)</f>
        <v>0</v>
      </c>
      <c r="BX155" s="95">
        <f>IF(AND(BX149&gt;=1,BX149&lt;=3,BX150&gt;=0),-BX153*MAX(0,MIN(1,CHOOSE(BX149,Rollover!$Q$17,Rollover!$AD$17,Rollover!$AQ$17)-BX150)),0)-IF(BX$6&lt;='Rent Roll'!$M$17,BX152,0)</f>
        <v>0</v>
      </c>
      <c r="BY155" s="95">
        <f>IF(AND(BY149&gt;=1,BY149&lt;=3,BY150&gt;=0),-BY153*MAX(0,MIN(1,CHOOSE(BY149,Rollover!$Q$17,Rollover!$AD$17,Rollover!$AQ$17)-BY150)),0)-IF(BY$6&lt;='Rent Roll'!$M$17,BY152,0)</f>
        <v>0</v>
      </c>
      <c r="BZ155" s="95">
        <f>IF(AND(BZ149&gt;=1,BZ149&lt;=3,BZ150&gt;=0),-BZ153*MAX(0,MIN(1,CHOOSE(BZ149,Rollover!$Q$17,Rollover!$AD$17,Rollover!$AQ$17)-BZ150)),0)-IF(BZ$6&lt;='Rent Roll'!$M$17,BZ152,0)</f>
        <v>0</v>
      </c>
      <c r="CA155" s="95">
        <f>IF(AND(CA149&gt;=1,CA149&lt;=3,CA150&gt;=0),-CA153*MAX(0,MIN(1,CHOOSE(CA149,Rollover!$Q$17,Rollover!$AD$17,Rollover!$AQ$17)-CA150)),0)-IF(CA$6&lt;='Rent Roll'!$M$17,CA152,0)</f>
        <v>0</v>
      </c>
      <c r="CB155" s="95">
        <f>IF(AND(CB149&gt;=1,CB149&lt;=3,CB150&gt;=0),-CB153*MAX(0,MIN(1,CHOOSE(CB149,Rollover!$Q$17,Rollover!$AD$17,Rollover!$AQ$17)-CB150)),0)-IF(CB$6&lt;='Rent Roll'!$M$17,CB152,0)</f>
        <v>0</v>
      </c>
      <c r="CC155" s="95">
        <f>IF(AND(CC149&gt;=1,CC149&lt;=3,CC150&gt;=0),-CC153*MAX(0,MIN(1,CHOOSE(CC149,Rollover!$Q$17,Rollover!$AD$17,Rollover!$AQ$17)-CC150)),0)-IF(CC$6&lt;='Rent Roll'!$M$17,CC152,0)</f>
        <v>0</v>
      </c>
      <c r="CD155" s="95">
        <f>IF(AND(CD149&gt;=1,CD149&lt;=3,CD150&gt;=0),-CD153*MAX(0,MIN(1,CHOOSE(CD149,Rollover!$Q$17,Rollover!$AD$17,Rollover!$AQ$17)-CD150)),0)-IF(CD$6&lt;='Rent Roll'!$M$17,CD152,0)</f>
        <v>0</v>
      </c>
      <c r="CE155" s="95">
        <f>IF(AND(CE149&gt;=1,CE149&lt;=3,CE150&gt;=0),-CE153*MAX(0,MIN(1,CHOOSE(CE149,Rollover!$Q$17,Rollover!$AD$17,Rollover!$AQ$17)-CE150)),0)-IF(CE$6&lt;='Rent Roll'!$M$17,CE152,0)</f>
        <v>0</v>
      </c>
      <c r="CF155" s="95">
        <f>IF(AND(CF149&gt;=1,CF149&lt;=3,CF150&gt;=0),-CF153*MAX(0,MIN(1,CHOOSE(CF149,Rollover!$Q$17,Rollover!$AD$17,Rollover!$AQ$17)-CF150)),0)-IF(CF$6&lt;='Rent Roll'!$M$17,CF152,0)</f>
        <v>0</v>
      </c>
      <c r="CG155" s="95">
        <f>IF(AND(CG149&gt;=1,CG149&lt;=3,CG150&gt;=0),-CG153*MAX(0,MIN(1,CHOOSE(CG149,Rollover!$Q$17,Rollover!$AD$17,Rollover!$AQ$17)-CG150)),0)-IF(CG$6&lt;='Rent Roll'!$M$17,CG152,0)</f>
        <v>0</v>
      </c>
      <c r="CH155" s="95">
        <f>IF(AND(CH149&gt;=1,CH149&lt;=3,CH150&gt;=0),-CH153*MAX(0,MIN(1,CHOOSE(CH149,Rollover!$Q$17,Rollover!$AD$17,Rollover!$AQ$17)-CH150)),0)-IF(CH$6&lt;='Rent Roll'!$M$17,CH152,0)</f>
        <v>0</v>
      </c>
      <c r="CI155" s="95">
        <f>IF(AND(CI149&gt;=1,CI149&lt;=3,CI150&gt;=0),-CI153*MAX(0,MIN(1,CHOOSE(CI149,Rollover!$Q$17,Rollover!$AD$17,Rollover!$AQ$17)-CI150)),0)-IF(CI$6&lt;='Rent Roll'!$M$17,CI152,0)</f>
        <v>0</v>
      </c>
      <c r="CJ155" s="95">
        <f>IF(AND(CJ149&gt;=1,CJ149&lt;=3,CJ150&gt;=0),-CJ153*MAX(0,MIN(1,CHOOSE(CJ149,Rollover!$Q$17,Rollover!$AD$17,Rollover!$AQ$17)-CJ150)),0)-IF(CJ$6&lt;='Rent Roll'!$M$17,CJ152,0)</f>
        <v>0</v>
      </c>
      <c r="CK155" s="95">
        <f>IF(AND(CK149&gt;=1,CK149&lt;=3,CK150&gt;=0),-CK153*MAX(0,MIN(1,CHOOSE(CK149,Rollover!$Q$17,Rollover!$AD$17,Rollover!$AQ$17)-CK150)),0)-IF(CK$6&lt;='Rent Roll'!$M$17,CK152,0)</f>
        <v>0</v>
      </c>
      <c r="CL155" s="95">
        <f>IF(AND(CL149&gt;=1,CL149&lt;=3,CL150&gt;=0),-CL153*MAX(0,MIN(1,CHOOSE(CL149,Rollover!$Q$17,Rollover!$AD$17,Rollover!$AQ$17)-CL150)),0)-IF(CL$6&lt;='Rent Roll'!$M$17,CL152,0)</f>
        <v>0</v>
      </c>
      <c r="CM155" s="95">
        <f>IF(AND(CM149&gt;=1,CM149&lt;=3,CM150&gt;=0),-CM153*MAX(0,MIN(1,CHOOSE(CM149,Rollover!$Q$17,Rollover!$AD$17,Rollover!$AQ$17)-CM150)),0)-IF(CM$6&lt;='Rent Roll'!$M$17,CM152,0)</f>
        <v>0</v>
      </c>
      <c r="CN155" s="95">
        <f>IF(AND(CN149&gt;=1,CN149&lt;=3,CN150&gt;=0),-CN153*MAX(0,MIN(1,CHOOSE(CN149,Rollover!$Q$17,Rollover!$AD$17,Rollover!$AQ$17)-CN150)),0)-IF(CN$6&lt;='Rent Roll'!$M$17,CN152,0)</f>
        <v>0</v>
      </c>
      <c r="CO155" s="95">
        <f>IF(AND(CO149&gt;=1,CO149&lt;=3,CO150&gt;=0),-CO153*MAX(0,MIN(1,CHOOSE(CO149,Rollover!$Q$17,Rollover!$AD$17,Rollover!$AQ$17)-CO150)),0)-IF(CO$6&lt;='Rent Roll'!$M$17,CO152,0)</f>
        <v>-15158.195391361523</v>
      </c>
      <c r="CP155" s="95">
        <f>IF(AND(CP149&gt;=1,CP149&lt;=3,CP150&gt;=0),-CP153*MAX(0,MIN(1,CHOOSE(CP149,Rollover!$Q$17,Rollover!$AD$17,Rollover!$AQ$17)-CP150)),0)-IF(CP$6&lt;='Rent Roll'!$M$17,CP152,0)</f>
        <v>-14400.285621793446</v>
      </c>
      <c r="CQ155" s="95">
        <f>IF(AND(CQ149&gt;=1,CQ149&lt;=3,CQ150&gt;=0),-CQ153*MAX(0,MIN(1,CHOOSE(CQ149,Rollover!$Q$17,Rollover!$AD$17,Rollover!$AQ$17)-CQ150)),0)-IF(CQ$6&lt;='Rent Roll'!$M$17,CQ152,0)</f>
        <v>0</v>
      </c>
      <c r="CR155" s="95">
        <f>IF(AND(CR149&gt;=1,CR149&lt;=3,CR150&gt;=0),-CR153*MAX(0,MIN(1,CHOOSE(CR149,Rollover!$Q$17,Rollover!$AD$17,Rollover!$AQ$17)-CR150)),0)-IF(CR$6&lt;='Rent Roll'!$M$17,CR152,0)</f>
        <v>0</v>
      </c>
      <c r="CS155" s="95">
        <f>IF(AND(CS149&gt;=1,CS149&lt;=3,CS150&gt;=0),-CS153*MAX(0,MIN(1,CHOOSE(CS149,Rollover!$Q$17,Rollover!$AD$17,Rollover!$AQ$17)-CS150)),0)-IF(CS$6&lt;='Rent Roll'!$M$17,CS152,0)</f>
        <v>0</v>
      </c>
      <c r="CT155" s="95">
        <f>IF(AND(CT149&gt;=1,CT149&lt;=3,CT150&gt;=0),-CT153*MAX(0,MIN(1,CHOOSE(CT149,Rollover!$Q$17,Rollover!$AD$17,Rollover!$AQ$17)-CT150)),0)-IF(CT$6&lt;='Rent Roll'!$M$17,CT152,0)</f>
        <v>0</v>
      </c>
      <c r="CU155" s="95">
        <f>IF(AND(CU149&gt;=1,CU149&lt;=3,CU150&gt;=0),-CU153*MAX(0,MIN(1,CHOOSE(CU149,Rollover!$Q$17,Rollover!$AD$17,Rollover!$AQ$17)-CU150)),0)-IF(CU$6&lt;='Rent Roll'!$M$17,CU152,0)</f>
        <v>0</v>
      </c>
      <c r="CV155" s="95">
        <f>IF(AND(CV149&gt;=1,CV149&lt;=3,CV150&gt;=0),-CV153*MAX(0,MIN(1,CHOOSE(CV149,Rollover!$Q$17,Rollover!$AD$17,Rollover!$AQ$17)-CV150)),0)-IF(CV$6&lt;='Rent Roll'!$M$17,CV152,0)</f>
        <v>0</v>
      </c>
      <c r="CW155" s="95">
        <f>IF(AND(CW149&gt;=1,CW149&lt;=3,CW150&gt;=0),-CW153*MAX(0,MIN(1,CHOOSE(CW149,Rollover!$Q$17,Rollover!$AD$17,Rollover!$AQ$17)-CW150)),0)-IF(CW$6&lt;='Rent Roll'!$M$17,CW152,0)</f>
        <v>0</v>
      </c>
      <c r="CX155" s="95">
        <f>IF(AND(CX149&gt;=1,CX149&lt;=3,CX150&gt;=0),-CX153*MAX(0,MIN(1,CHOOSE(CX149,Rollover!$Q$17,Rollover!$AD$17,Rollover!$AQ$17)-CX150)),0)-IF(CX$6&lt;='Rent Roll'!$M$17,CX152,0)</f>
        <v>0</v>
      </c>
      <c r="CY155" s="95">
        <f>IF(AND(CY149&gt;=1,CY149&lt;=3,CY150&gt;=0),-CY153*MAX(0,MIN(1,CHOOSE(CY149,Rollover!$Q$17,Rollover!$AD$17,Rollover!$AQ$17)-CY150)),0)-IF(CY$6&lt;='Rent Roll'!$M$17,CY152,0)</f>
        <v>0</v>
      </c>
      <c r="CZ155" s="95">
        <f>IF(AND(CZ149&gt;=1,CZ149&lt;=3,CZ150&gt;=0),-CZ153*MAX(0,MIN(1,CHOOSE(CZ149,Rollover!$Q$17,Rollover!$AD$17,Rollover!$AQ$17)-CZ150)),0)-IF(CZ$6&lt;='Rent Roll'!$M$17,CZ152,0)</f>
        <v>0</v>
      </c>
      <c r="DA155" s="95">
        <f>IF(AND(DA149&gt;=1,DA149&lt;=3,DA150&gt;=0),-DA153*MAX(0,MIN(1,CHOOSE(DA149,Rollover!$Q$17,Rollover!$AD$17,Rollover!$AQ$17)-DA150)),0)-IF(DA$6&lt;='Rent Roll'!$M$17,DA152,0)</f>
        <v>0</v>
      </c>
      <c r="DB155" s="95">
        <f>IF(AND(DB149&gt;=1,DB149&lt;=3,DB150&gt;=0),-DB153*MAX(0,MIN(1,CHOOSE(DB149,Rollover!$Q$17,Rollover!$AD$17,Rollover!$AQ$17)-DB150)),0)-IF(DB$6&lt;='Rent Roll'!$M$17,DB152,0)</f>
        <v>0</v>
      </c>
      <c r="DC155" s="95">
        <f>IF(AND(DC149&gt;=1,DC149&lt;=3,DC150&gt;=0),-DC153*MAX(0,MIN(1,CHOOSE(DC149,Rollover!$Q$17,Rollover!$AD$17,Rollover!$AQ$17)-DC150)),0)-IF(DC$6&lt;='Rent Roll'!$M$17,DC152,0)</f>
        <v>0</v>
      </c>
      <c r="DD155" s="95">
        <f>IF(AND(DD149&gt;=1,DD149&lt;=3,DD150&gt;=0),-DD153*MAX(0,MIN(1,CHOOSE(DD149,Rollover!$Q$17,Rollover!$AD$17,Rollover!$AQ$17)-DD150)),0)-IF(DD$6&lt;='Rent Roll'!$M$17,DD152,0)</f>
        <v>0</v>
      </c>
      <c r="DE155" s="95">
        <f>IF(AND(DE149&gt;=1,DE149&lt;=3,DE150&gt;=0),-DE153*MAX(0,MIN(1,CHOOSE(DE149,Rollover!$Q$17,Rollover!$AD$17,Rollover!$AQ$17)-DE150)),0)-IF(DE$6&lt;='Rent Roll'!$M$17,DE152,0)</f>
        <v>0</v>
      </c>
      <c r="DF155" s="95">
        <f>IF(AND(DF149&gt;=1,DF149&lt;=3,DF150&gt;=0),-DF153*MAX(0,MIN(1,CHOOSE(DF149,Rollover!$Q$17,Rollover!$AD$17,Rollover!$AQ$17)-DF150)),0)-IF(DF$6&lt;='Rent Roll'!$M$17,DF152,0)</f>
        <v>0</v>
      </c>
      <c r="DG155" s="95">
        <f>IF(AND(DG149&gt;=1,DG149&lt;=3,DG150&gt;=0),-DG153*MAX(0,MIN(1,CHOOSE(DG149,Rollover!$Q$17,Rollover!$AD$17,Rollover!$AQ$17)-DG150)),0)-IF(DG$6&lt;='Rent Roll'!$M$17,DG152,0)</f>
        <v>0</v>
      </c>
      <c r="DH155" s="95">
        <f>IF(AND(DH149&gt;=1,DH149&lt;=3,DH150&gt;=0),-DH153*MAX(0,MIN(1,CHOOSE(DH149,Rollover!$Q$17,Rollover!$AD$17,Rollover!$AQ$17)-DH150)),0)-IF(DH$6&lt;='Rent Roll'!$M$17,DH152,0)</f>
        <v>0</v>
      </c>
      <c r="DI155" s="95">
        <f>IF(AND(DI149&gt;=1,DI149&lt;=3,DI150&gt;=0),-DI153*MAX(0,MIN(1,CHOOSE(DI149,Rollover!$Q$17,Rollover!$AD$17,Rollover!$AQ$17)-DI150)),0)-IF(DI$6&lt;='Rent Roll'!$M$17,DI152,0)</f>
        <v>0</v>
      </c>
      <c r="DJ155" s="95">
        <f>IF(AND(DJ149&gt;=1,DJ149&lt;=3,DJ150&gt;=0),-DJ153*MAX(0,MIN(1,CHOOSE(DJ149,Rollover!$Q$17,Rollover!$AD$17,Rollover!$AQ$17)-DJ150)),0)-IF(DJ$6&lt;='Rent Roll'!$M$17,DJ152,0)</f>
        <v>0</v>
      </c>
      <c r="DK155" s="95">
        <f>IF(AND(DK149&gt;=1,DK149&lt;=3,DK150&gt;=0),-DK153*MAX(0,MIN(1,CHOOSE(DK149,Rollover!$Q$17,Rollover!$AD$17,Rollover!$AQ$17)-DK150)),0)-IF(DK$6&lt;='Rent Roll'!$M$17,DK152,0)</f>
        <v>0</v>
      </c>
      <c r="DL155" s="95">
        <f>IF(AND(DL149&gt;=1,DL149&lt;=3,DL150&gt;=0),-DL153*MAX(0,MIN(1,CHOOSE(DL149,Rollover!$Q$17,Rollover!$AD$17,Rollover!$AQ$17)-DL150)),0)-IF(DL$6&lt;='Rent Roll'!$M$17,DL152,0)</f>
        <v>0</v>
      </c>
      <c r="DM155" s="95">
        <f>IF(AND(DM149&gt;=1,DM149&lt;=3,DM150&gt;=0),-DM153*MAX(0,MIN(1,CHOOSE(DM149,Rollover!$Q$17,Rollover!$AD$17,Rollover!$AQ$17)-DM150)),0)-IF(DM$6&lt;='Rent Roll'!$M$17,DM152,0)</f>
        <v>0</v>
      </c>
      <c r="DN155" s="95">
        <f>IF(AND(DN149&gt;=1,DN149&lt;=3,DN150&gt;=0),-DN153*MAX(0,MIN(1,CHOOSE(DN149,Rollover!$Q$17,Rollover!$AD$17,Rollover!$AQ$17)-DN150)),0)-IF(DN$6&lt;='Rent Roll'!$M$17,DN152,0)</f>
        <v>0</v>
      </c>
      <c r="DO155" s="95">
        <f>IF(AND(DO149&gt;=1,DO149&lt;=3,DO150&gt;=0),-DO153*MAX(0,MIN(1,CHOOSE(DO149,Rollover!$Q$17,Rollover!$AD$17,Rollover!$AQ$17)-DO150)),0)-IF(DO$6&lt;='Rent Roll'!$M$17,DO152,0)</f>
        <v>0</v>
      </c>
      <c r="DP155" s="95">
        <f>IF(AND(DP149&gt;=1,DP149&lt;=3,DP150&gt;=0),-DP153*MAX(0,MIN(1,CHOOSE(DP149,Rollover!$Q$17,Rollover!$AD$17,Rollover!$AQ$17)-DP150)),0)-IF(DP$6&lt;='Rent Roll'!$M$17,DP152,0)</f>
        <v>0</v>
      </c>
      <c r="DQ155" s="95">
        <f>IF(AND(DQ149&gt;=1,DQ149&lt;=3,DQ150&gt;=0),-DQ153*MAX(0,MIN(1,CHOOSE(DQ149,Rollover!$Q$17,Rollover!$AD$17,Rollover!$AQ$17)-DQ150)),0)-IF(DQ$6&lt;='Rent Roll'!$M$17,DQ152,0)</f>
        <v>0</v>
      </c>
      <c r="DR155" s="95">
        <f>IF(AND(DR149&gt;=1,DR149&lt;=3,DR150&gt;=0),-DR153*MAX(0,MIN(1,CHOOSE(DR149,Rollover!$Q$17,Rollover!$AD$17,Rollover!$AQ$17)-DR150)),0)-IF(DR$6&lt;='Rent Roll'!$M$17,DR152,0)</f>
        <v>0</v>
      </c>
      <c r="DS155" s="95">
        <f>IF(AND(DS149&gt;=1,DS149&lt;=3,DS150&gt;=0),-DS153*MAX(0,MIN(1,CHOOSE(DS149,Rollover!$Q$17,Rollover!$AD$17,Rollover!$AQ$17)-DS150)),0)-IF(DS$6&lt;='Rent Roll'!$M$17,DS152,0)</f>
        <v>0</v>
      </c>
      <c r="DT155" s="95">
        <f>IF(AND(DT149&gt;=1,DT149&lt;=3,DT150&gt;=0),-DT153*MAX(0,MIN(1,CHOOSE(DT149,Rollover!$Q$17,Rollover!$AD$17,Rollover!$AQ$17)-DT150)),0)-IF(DT$6&lt;='Rent Roll'!$M$17,DT152,0)</f>
        <v>0</v>
      </c>
      <c r="DU155" s="95">
        <f>IF(AND(DU149&gt;=1,DU149&lt;=3,DU150&gt;=0),-DU153*MAX(0,MIN(1,CHOOSE(DU149,Rollover!$Q$17,Rollover!$AD$17,Rollover!$AQ$17)-DU150)),0)-IF(DU$6&lt;='Rent Roll'!$M$17,DU152,0)</f>
        <v>0</v>
      </c>
      <c r="DV155" s="95">
        <f>IF(AND(DV149&gt;=1,DV149&lt;=3,DV150&gt;=0),-DV153*MAX(0,MIN(1,CHOOSE(DV149,Rollover!$Q$17,Rollover!$AD$17,Rollover!$AQ$17)-DV150)),0)-IF(DV$6&lt;='Rent Roll'!$M$17,DV152,0)</f>
        <v>0</v>
      </c>
      <c r="DW155" s="95">
        <f>IF(AND(DW149&gt;=1,DW149&lt;=3,DW150&gt;=0),-DW153*MAX(0,MIN(1,CHOOSE(DW149,Rollover!$Q$17,Rollover!$AD$17,Rollover!$AQ$17)-DW150)),0)-IF(DW$6&lt;='Rent Roll'!$M$17,DW152,0)</f>
        <v>0</v>
      </c>
      <c r="DX155" s="95">
        <f>IF(AND(DX149&gt;=1,DX149&lt;=3,DX150&gt;=0),-DX153*MAX(0,MIN(1,CHOOSE(DX149,Rollover!$Q$17,Rollover!$AD$17,Rollover!$AQ$17)-DX150)),0)-IF(DX$6&lt;='Rent Roll'!$M$17,DX152,0)</f>
        <v>0</v>
      </c>
      <c r="DY155" s="95">
        <f>IF(AND(DY149&gt;=1,DY149&lt;=3,DY150&gt;=0),-DY153*MAX(0,MIN(1,CHOOSE(DY149,Rollover!$Q$17,Rollover!$AD$17,Rollover!$AQ$17)-DY150)),0)-IF(DY$6&lt;='Rent Roll'!$M$17,DY152,0)</f>
        <v>0</v>
      </c>
      <c r="DZ155" s="95">
        <f>IF(AND(DZ149&gt;=1,DZ149&lt;=3,DZ150&gt;=0),-DZ153*MAX(0,MIN(1,CHOOSE(DZ149,Rollover!$Q$17,Rollover!$AD$17,Rollover!$AQ$17)-DZ150)),0)-IF(DZ$6&lt;='Rent Roll'!$M$17,DZ152,0)</f>
        <v>0</v>
      </c>
      <c r="EA155" s="95">
        <f>IF(AND(EA149&gt;=1,EA149&lt;=3,EA150&gt;=0),-EA153*MAX(0,MIN(1,CHOOSE(EA149,Rollover!$Q$17,Rollover!$AD$17,Rollover!$AQ$17)-EA150)),0)-IF(EA$6&lt;='Rent Roll'!$M$17,EA152,0)</f>
        <v>0</v>
      </c>
      <c r="EB155" s="95">
        <f>IF(AND(EB149&gt;=1,EB149&lt;=3,EB150&gt;=0),-EB153*MAX(0,MIN(1,CHOOSE(EB149,Rollover!$Q$17,Rollover!$AD$17,Rollover!$AQ$17)-EB150)),0)-IF(EB$6&lt;='Rent Roll'!$M$17,EB152,0)</f>
        <v>0</v>
      </c>
      <c r="EC155" s="95">
        <f>IF(AND(EC149&gt;=1,EC149&lt;=3,EC150&gt;=0),-EC153*MAX(0,MIN(1,CHOOSE(EC149,Rollover!$Q$17,Rollover!$AD$17,Rollover!$AQ$17)-EC150)),0)-IF(EC$6&lt;='Rent Roll'!$M$17,EC152,0)</f>
        <v>0</v>
      </c>
      <c r="ED155" s="95">
        <f>IF(AND(ED149&gt;=1,ED149&lt;=3,ED150&gt;=0),-ED153*MAX(0,MIN(1,CHOOSE(ED149,Rollover!$Q$17,Rollover!$AD$17,Rollover!$AQ$17)-ED150)),0)-IF(ED$6&lt;='Rent Roll'!$M$17,ED152,0)</f>
        <v>0</v>
      </c>
      <c r="EE155" s="95">
        <f>IF(AND(EE149&gt;=1,EE149&lt;=3,EE150&gt;=0),-EE153*MAX(0,MIN(1,CHOOSE(EE149,Rollover!$Q$17,Rollover!$AD$17,Rollover!$AQ$17)-EE150)),0)-IF(EE$6&lt;='Rent Roll'!$M$17,EE152,0)</f>
        <v>0</v>
      </c>
      <c r="EF155" s="95">
        <f>IF(AND(EF149&gt;=1,EF149&lt;=3,EF150&gt;=0),-EF153*MAX(0,MIN(1,CHOOSE(EF149,Rollover!$Q$17,Rollover!$AD$17,Rollover!$AQ$17)-EF150)),0)-IF(EF$6&lt;='Rent Roll'!$M$17,EF152,0)</f>
        <v>0</v>
      </c>
      <c r="EG155" s="95">
        <f>IF(AND(EG149&gt;=1,EG149&lt;=3,EG150&gt;=0),-EG153*MAX(0,MIN(1,CHOOSE(EG149,Rollover!$Q$17,Rollover!$AD$17,Rollover!$AQ$17)-EG150)),0)-IF(EG$6&lt;='Rent Roll'!$M$17,EG152,0)</f>
        <v>0</v>
      </c>
      <c r="EH155" s="95">
        <f>IF(AND(EH149&gt;=1,EH149&lt;=3,EH150&gt;=0),-EH153*MAX(0,MIN(1,CHOOSE(EH149,Rollover!$Q$17,Rollover!$AD$17,Rollover!$AQ$17)-EH150)),0)-IF(EH$6&lt;='Rent Roll'!$M$17,EH152,0)</f>
        <v>0</v>
      </c>
      <c r="EI155" s="95">
        <f>IF(AND(EI149&gt;=1,EI149&lt;=3,EI150&gt;=0),-EI153*MAX(0,MIN(1,CHOOSE(EI149,Rollover!$Q$17,Rollover!$AD$17,Rollover!$AQ$17)-EI150)),0)-IF(EI$6&lt;='Rent Roll'!$M$17,EI152,0)</f>
        <v>0</v>
      </c>
    </row>
    <row r="156">
      <c r="B156" t="s" s="23">
        <v>53</v>
      </c>
      <c r="C156" t="s" s="118">
        <v>29</v>
      </c>
      <c r="D156" t="s" s="118">
        <v>434</v>
      </c>
      <c r="H156" s="95">
        <f>'Rent Roll'!$G$17*IF(H149=0,IF('Rent Roll'!$N$17="NNN",'Rent Roll'!$F$17*H$15,IF('Rent Roll'!$N$17="NNN capped",'Rent Roll'!$F$17*(H$12+H$13)+MIN('Rent Roll'!$F$17*H$14,'Rent Roll'!$O$17*(1+Assumptions!$C$64)^(H$8-'Rent Roll'!$P$17)*'Rent Roll'!$E$17/12),0)),IF(AND(H149&lt;=3,H150&gt;=0),'Rent Roll'!$F$17*H$15,0))</f>
        <v>5245.287173913044</v>
      </c>
      <c r="I156" s="95">
        <f>'Rent Roll'!$G$17*IF(I149=0,IF('Rent Roll'!$N$17="NNN",'Rent Roll'!$F$17*I$15,IF('Rent Roll'!$N$17="NNN capped",'Rent Roll'!$F$17*(I$12+I$13)+MIN('Rent Roll'!$F$17*I$14,'Rent Roll'!$O$17*(1+Assumptions!$C$64)^(I$8-'Rent Roll'!$P$17)*'Rent Roll'!$E$17/12),0)),IF(AND(I149&lt;=3,I150&gt;=0),'Rent Roll'!$F$17*I$15,0))</f>
        <v>5245.287173913044</v>
      </c>
      <c r="J156" s="95">
        <f>'Rent Roll'!$G$17*IF(J149=0,IF('Rent Roll'!$N$17="NNN",'Rent Roll'!$F$17*J$15,IF('Rent Roll'!$N$17="NNN capped",'Rent Roll'!$F$17*(J$12+J$13)+MIN('Rent Roll'!$F$17*J$14,'Rent Roll'!$O$17*(1+Assumptions!$C$64)^(J$8-'Rent Roll'!$P$17)*'Rent Roll'!$E$17/12),0)),IF(AND(J149&lt;=3,J150&gt;=0),'Rent Roll'!$F$17*J$15,0))</f>
        <v>5245.287173913044</v>
      </c>
      <c r="K156" s="95">
        <f>'Rent Roll'!$G$17*IF(K149=0,IF('Rent Roll'!$N$17="NNN",'Rent Roll'!$F$17*K$15,IF('Rent Roll'!$N$17="NNN capped",'Rent Roll'!$F$17*(K$12+K$13)+MIN('Rent Roll'!$F$17*K$14,'Rent Roll'!$O$17*(1+Assumptions!$C$64)^(K$8-'Rent Roll'!$P$17)*'Rent Roll'!$E$17/12),0)),IF(AND(K149&lt;=3,K150&gt;=0),'Rent Roll'!$F$17*K$15,0))</f>
        <v>5245.287173913044</v>
      </c>
      <c r="L156" s="95">
        <f>'Rent Roll'!$G$17*IF(L149=0,IF('Rent Roll'!$N$17="NNN",'Rent Roll'!$F$17*L$15,IF('Rent Roll'!$N$17="NNN capped",'Rent Roll'!$F$17*(L$12+L$13)+MIN('Rent Roll'!$F$17*L$14,'Rent Roll'!$O$17*(1+Assumptions!$C$64)^(L$8-'Rent Roll'!$P$17)*'Rent Roll'!$E$17/12),0)),IF(AND(L149&lt;=3,L150&gt;=0),'Rent Roll'!$F$17*L$15,0))</f>
        <v>5245.287173913044</v>
      </c>
      <c r="M156" s="95">
        <f>'Rent Roll'!$G$17*IF(M149=0,IF('Rent Roll'!$N$17="NNN",'Rent Roll'!$F$17*M$15,IF('Rent Roll'!$N$17="NNN capped",'Rent Roll'!$F$17*(M$12+M$13)+MIN('Rent Roll'!$F$17*M$14,'Rent Roll'!$O$17*(1+Assumptions!$C$64)^(M$8-'Rent Roll'!$P$17)*'Rent Roll'!$E$17/12),0)),IF(AND(M149&lt;=3,M150&gt;=0),'Rent Roll'!$F$17*M$15,0))</f>
        <v>5245.287173913044</v>
      </c>
      <c r="N156" s="95">
        <f>'Rent Roll'!$G$17*IF(N149=0,IF('Rent Roll'!$N$17="NNN",'Rent Roll'!$F$17*N$15,IF('Rent Roll'!$N$17="NNN capped",'Rent Roll'!$F$17*(N$12+N$13)+MIN('Rent Roll'!$F$17*N$14,'Rent Roll'!$O$17*(1+Assumptions!$C$64)^(N$8-'Rent Roll'!$P$17)*'Rent Roll'!$E$17/12),0)),IF(AND(N149&lt;=3,N150&gt;=0),'Rent Roll'!$F$17*N$15,0))</f>
        <v>5245.287173913044</v>
      </c>
      <c r="O156" s="95">
        <f>'Rent Roll'!$G$17*IF(O149=0,IF('Rent Roll'!$N$17="NNN",'Rent Roll'!$F$17*O$15,IF('Rent Roll'!$N$17="NNN capped",'Rent Roll'!$F$17*(O$12+O$13)+MIN('Rent Roll'!$F$17*O$14,'Rent Roll'!$O$17*(1+Assumptions!$C$64)^(O$8-'Rent Roll'!$P$17)*'Rent Roll'!$E$17/12),0)),IF(AND(O149&lt;=3,O150&gt;=0),'Rent Roll'!$F$17*O$15,0))</f>
        <v>5245.287173913044</v>
      </c>
      <c r="P156" s="95">
        <f>'Rent Roll'!$G$17*IF(P149=0,IF('Rent Roll'!$N$17="NNN",'Rent Roll'!$F$17*P$15,IF('Rent Roll'!$N$17="NNN capped",'Rent Roll'!$F$17*(P$12+P$13)+MIN('Rent Roll'!$F$17*P$14,'Rent Roll'!$O$17*(1+Assumptions!$C$64)^(P$8-'Rent Roll'!$P$17)*'Rent Roll'!$E$17/12),0)),IF(AND(P149&lt;=3,P150&gt;=0),'Rent Roll'!$F$17*P$15,0))</f>
        <v>5245.287173913044</v>
      </c>
      <c r="Q156" s="95">
        <f>'Rent Roll'!$G$17*IF(Q149=0,IF('Rent Roll'!$N$17="NNN",'Rent Roll'!$F$17*Q$15,IF('Rent Roll'!$N$17="NNN capped",'Rent Roll'!$F$17*(Q$12+Q$13)+MIN('Rent Roll'!$F$17*Q$14,'Rent Roll'!$O$17*(1+Assumptions!$C$64)^(Q$8-'Rent Roll'!$P$17)*'Rent Roll'!$E$17/12),0)),IF(AND(Q149&lt;=3,Q150&gt;=0),'Rent Roll'!$F$17*Q$15,0))</f>
        <v>5245.287173913044</v>
      </c>
      <c r="R156" s="95">
        <f>'Rent Roll'!$G$17*IF(R149=0,IF('Rent Roll'!$N$17="NNN",'Rent Roll'!$F$17*R$15,IF('Rent Roll'!$N$17="NNN capped",'Rent Roll'!$F$17*(R$12+R$13)+MIN('Rent Roll'!$F$17*R$14,'Rent Roll'!$O$17*(1+Assumptions!$C$64)^(R$8-'Rent Roll'!$P$17)*'Rent Roll'!$E$17/12),0)),IF(AND(R149&lt;=3,R150&gt;=0),'Rent Roll'!$F$17*R$15,0))</f>
        <v>5245.287173913044</v>
      </c>
      <c r="S156" s="95">
        <f>'Rent Roll'!$G$17*IF(S149=0,IF('Rent Roll'!$N$17="NNN",'Rent Roll'!$F$17*S$15,IF('Rent Roll'!$N$17="NNN capped",'Rent Roll'!$F$17*(S$12+S$13)+MIN('Rent Roll'!$F$17*S$14,'Rent Roll'!$O$17*(1+Assumptions!$C$64)^(S$8-'Rent Roll'!$P$17)*'Rent Roll'!$E$17/12),0)),IF(AND(S149&lt;=3,S150&gt;=0),'Rent Roll'!$F$17*S$15,0))</f>
        <v>5245.287173913044</v>
      </c>
      <c r="T156" s="95">
        <f>'Rent Roll'!$G$17*IF(T149=0,IF('Rent Roll'!$N$17="NNN",'Rent Roll'!$F$17*T$15,IF('Rent Roll'!$N$17="NNN capped",'Rent Roll'!$F$17*(T$12+T$13)+MIN('Rent Roll'!$F$17*T$14,'Rent Roll'!$O$17*(1+Assumptions!$C$64)^(T$8-'Rent Roll'!$P$17)*'Rent Roll'!$E$17/12),0)),IF(AND(T149&lt;=3,T150&gt;=0),'Rent Roll'!$F$17*T$15,0))</f>
        <v>5365.689267391305</v>
      </c>
      <c r="U156" s="95">
        <f>'Rent Roll'!$G$17*IF(U149=0,IF('Rent Roll'!$N$17="NNN",'Rent Roll'!$F$17*U$15,IF('Rent Roll'!$N$17="NNN capped",'Rent Roll'!$F$17*(U$12+U$13)+MIN('Rent Roll'!$F$17*U$14,'Rent Roll'!$O$17*(1+Assumptions!$C$64)^(U$8-'Rent Roll'!$P$17)*'Rent Roll'!$E$17/12),0)),IF(AND(U149&lt;=3,U150&gt;=0),'Rent Roll'!$F$17*U$15,0))</f>
        <v>5365.689267391305</v>
      </c>
      <c r="V156" s="95">
        <f>'Rent Roll'!$G$17*IF(V149=0,IF('Rent Roll'!$N$17="NNN",'Rent Roll'!$F$17*V$15,IF('Rent Roll'!$N$17="NNN capped",'Rent Roll'!$F$17*(V$12+V$13)+MIN('Rent Roll'!$F$17*V$14,'Rent Roll'!$O$17*(1+Assumptions!$C$64)^(V$8-'Rent Roll'!$P$17)*'Rent Roll'!$E$17/12),0)),IF(AND(V149&lt;=3,V150&gt;=0),'Rent Roll'!$F$17*V$15,0))</f>
        <v>5365.689267391305</v>
      </c>
      <c r="W156" s="95">
        <f>'Rent Roll'!$G$17*IF(W149=0,IF('Rent Roll'!$N$17="NNN",'Rent Roll'!$F$17*W$15,IF('Rent Roll'!$N$17="NNN capped",'Rent Roll'!$F$17*(W$12+W$13)+MIN('Rent Roll'!$F$17*W$14,'Rent Roll'!$O$17*(1+Assumptions!$C$64)^(W$8-'Rent Roll'!$P$17)*'Rent Roll'!$E$17/12),0)),IF(AND(W149&lt;=3,W150&gt;=0),'Rent Roll'!$F$17*W$15,0))</f>
        <v>5365.689267391305</v>
      </c>
      <c r="X156" s="95">
        <f>'Rent Roll'!$G$17*IF(X149=0,IF('Rent Roll'!$N$17="NNN",'Rent Roll'!$F$17*X$15,IF('Rent Roll'!$N$17="NNN capped",'Rent Roll'!$F$17*(X$12+X$13)+MIN('Rent Roll'!$F$17*X$14,'Rent Roll'!$O$17*(1+Assumptions!$C$64)^(X$8-'Rent Roll'!$P$17)*'Rent Roll'!$E$17/12),0)),IF(AND(X149&lt;=3,X150&gt;=0),'Rent Roll'!$F$17*X$15,0))</f>
        <v>5365.689267391305</v>
      </c>
      <c r="Y156" s="95">
        <f>'Rent Roll'!$G$17*IF(Y149=0,IF('Rent Roll'!$N$17="NNN",'Rent Roll'!$F$17*Y$15,IF('Rent Roll'!$N$17="NNN capped",'Rent Roll'!$F$17*(Y$12+Y$13)+MIN('Rent Roll'!$F$17*Y$14,'Rent Roll'!$O$17*(1+Assumptions!$C$64)^(Y$8-'Rent Roll'!$P$17)*'Rent Roll'!$E$17/12),0)),IF(AND(Y149&lt;=3,Y150&gt;=0),'Rent Roll'!$F$17*Y$15,0))</f>
        <v>5365.689267391305</v>
      </c>
      <c r="Z156" s="95">
        <f>'Rent Roll'!$G$17*IF(Z149=0,IF('Rent Roll'!$N$17="NNN",'Rent Roll'!$F$17*Z$15,IF('Rent Roll'!$N$17="NNN capped",'Rent Roll'!$F$17*(Z$12+Z$13)+MIN('Rent Roll'!$F$17*Z$14,'Rent Roll'!$O$17*(1+Assumptions!$C$64)^(Z$8-'Rent Roll'!$P$17)*'Rent Roll'!$E$17/12),0)),IF(AND(Z149&lt;=3,Z150&gt;=0),'Rent Roll'!$F$17*Z$15,0))</f>
        <v>5365.689267391305</v>
      </c>
      <c r="AA156" s="95">
        <f>'Rent Roll'!$G$17*IF(AA149=0,IF('Rent Roll'!$N$17="NNN",'Rent Roll'!$F$17*AA$15,IF('Rent Roll'!$N$17="NNN capped",'Rent Roll'!$F$17*(AA$12+AA$13)+MIN('Rent Roll'!$F$17*AA$14,'Rent Roll'!$O$17*(1+Assumptions!$C$64)^(AA$8-'Rent Roll'!$P$17)*'Rent Roll'!$E$17/12),0)),IF(AND(AA149&lt;=3,AA150&gt;=0),'Rent Roll'!$F$17*AA$15,0))</f>
        <v>5365.689267391305</v>
      </c>
      <c r="AB156" s="95">
        <f>'Rent Roll'!$G$17*IF(AB149=0,IF('Rent Roll'!$N$17="NNN",'Rent Roll'!$F$17*AB$15,IF('Rent Roll'!$N$17="NNN capped",'Rent Roll'!$F$17*(AB$12+AB$13)+MIN('Rent Roll'!$F$17*AB$14,'Rent Roll'!$O$17*(1+Assumptions!$C$64)^(AB$8-'Rent Roll'!$P$17)*'Rent Roll'!$E$17/12),0)),IF(AND(AB149&lt;=3,AB150&gt;=0),'Rent Roll'!$F$17*AB$15,0))</f>
        <v>5365.689267391305</v>
      </c>
      <c r="AC156" s="95">
        <f>'Rent Roll'!$G$17*IF(AC149=0,IF('Rent Roll'!$N$17="NNN",'Rent Roll'!$F$17*AC$15,IF('Rent Roll'!$N$17="NNN capped",'Rent Roll'!$F$17*(AC$12+AC$13)+MIN('Rent Roll'!$F$17*AC$14,'Rent Roll'!$O$17*(1+Assumptions!$C$64)^(AC$8-'Rent Roll'!$P$17)*'Rent Roll'!$E$17/12),0)),IF(AND(AC149&lt;=3,AC150&gt;=0),'Rent Roll'!$F$17*AC$15,0))</f>
        <v>0</v>
      </c>
      <c r="AD156" s="95">
        <f>'Rent Roll'!$G$17*IF(AD149=0,IF('Rent Roll'!$N$17="NNN",'Rent Roll'!$F$17*AD$15,IF('Rent Roll'!$N$17="NNN capped",'Rent Roll'!$F$17*(AD$12+AD$13)+MIN('Rent Roll'!$F$17*AD$14,'Rent Roll'!$O$17*(1+Assumptions!$C$64)^(AD$8-'Rent Roll'!$P$17)*'Rent Roll'!$E$17/12),0)),IF(AND(AD149&lt;=3,AD150&gt;=0),'Rent Roll'!$F$17*AD$15,0))</f>
        <v>0</v>
      </c>
      <c r="AE156" s="95">
        <f>'Rent Roll'!$G$17*IF(AE149=0,IF('Rent Roll'!$N$17="NNN",'Rent Roll'!$F$17*AE$15,IF('Rent Roll'!$N$17="NNN capped",'Rent Roll'!$F$17*(AE$12+AE$13)+MIN('Rent Roll'!$F$17*AE$14,'Rent Roll'!$O$17*(1+Assumptions!$C$64)^(AE$8-'Rent Roll'!$P$17)*'Rent Roll'!$E$17/12),0)),IF(AND(AE149&lt;=3,AE150&gt;=0),'Rent Roll'!$F$17*AE$15,0))</f>
        <v>5365.689267391305</v>
      </c>
      <c r="AF156" s="95">
        <f>'Rent Roll'!$G$17*IF(AF149=0,IF('Rent Roll'!$N$17="NNN",'Rent Roll'!$F$17*AF$15,IF('Rent Roll'!$N$17="NNN capped",'Rent Roll'!$F$17*(AF$12+AF$13)+MIN('Rent Roll'!$F$17*AF$14,'Rent Roll'!$O$17*(1+Assumptions!$C$64)^(AF$8-'Rent Roll'!$P$17)*'Rent Roll'!$E$17/12),0)),IF(AND(AF149&lt;=3,AF150&gt;=0),'Rent Roll'!$F$17*AF$15,0))</f>
        <v>5488.964293239131</v>
      </c>
      <c r="AG156" s="95">
        <f>'Rent Roll'!$G$17*IF(AG149=0,IF('Rent Roll'!$N$17="NNN",'Rent Roll'!$F$17*AG$15,IF('Rent Roll'!$N$17="NNN capped",'Rent Roll'!$F$17*(AG$12+AG$13)+MIN('Rent Roll'!$F$17*AG$14,'Rent Roll'!$O$17*(1+Assumptions!$C$64)^(AG$8-'Rent Roll'!$P$17)*'Rent Roll'!$E$17/12),0)),IF(AND(AG149&lt;=3,AG150&gt;=0),'Rent Roll'!$F$17*AG$15,0))</f>
        <v>5488.964293239131</v>
      </c>
      <c r="AH156" s="95">
        <f>'Rent Roll'!$G$17*IF(AH149=0,IF('Rent Roll'!$N$17="NNN",'Rent Roll'!$F$17*AH$15,IF('Rent Roll'!$N$17="NNN capped",'Rent Roll'!$F$17*(AH$12+AH$13)+MIN('Rent Roll'!$F$17*AH$14,'Rent Roll'!$O$17*(1+Assumptions!$C$64)^(AH$8-'Rent Roll'!$P$17)*'Rent Roll'!$E$17/12),0)),IF(AND(AH149&lt;=3,AH150&gt;=0),'Rent Roll'!$F$17*AH$15,0))</f>
        <v>5488.964293239131</v>
      </c>
      <c r="AI156" s="95">
        <f>'Rent Roll'!$G$17*IF(AI149=0,IF('Rent Roll'!$N$17="NNN",'Rent Roll'!$F$17*AI$15,IF('Rent Roll'!$N$17="NNN capped",'Rent Roll'!$F$17*(AI$12+AI$13)+MIN('Rent Roll'!$F$17*AI$14,'Rent Roll'!$O$17*(1+Assumptions!$C$64)^(AI$8-'Rent Roll'!$P$17)*'Rent Roll'!$E$17/12),0)),IF(AND(AI149&lt;=3,AI150&gt;=0),'Rent Roll'!$F$17*AI$15,0))</f>
        <v>5488.964293239131</v>
      </c>
      <c r="AJ156" s="95">
        <f>'Rent Roll'!$G$17*IF(AJ149=0,IF('Rent Roll'!$N$17="NNN",'Rent Roll'!$F$17*AJ$15,IF('Rent Roll'!$N$17="NNN capped",'Rent Roll'!$F$17*(AJ$12+AJ$13)+MIN('Rent Roll'!$F$17*AJ$14,'Rent Roll'!$O$17*(1+Assumptions!$C$64)^(AJ$8-'Rent Roll'!$P$17)*'Rent Roll'!$E$17/12),0)),IF(AND(AJ149&lt;=3,AJ150&gt;=0),'Rent Roll'!$F$17*AJ$15,0))</f>
        <v>5488.964293239131</v>
      </c>
      <c r="AK156" s="95">
        <f>'Rent Roll'!$G$17*IF(AK149=0,IF('Rent Roll'!$N$17="NNN",'Rent Roll'!$F$17*AK$15,IF('Rent Roll'!$N$17="NNN capped",'Rent Roll'!$F$17*(AK$12+AK$13)+MIN('Rent Roll'!$F$17*AK$14,'Rent Roll'!$O$17*(1+Assumptions!$C$64)^(AK$8-'Rent Roll'!$P$17)*'Rent Roll'!$E$17/12),0)),IF(AND(AK149&lt;=3,AK150&gt;=0),'Rent Roll'!$F$17*AK$15,0))</f>
        <v>5488.964293239131</v>
      </c>
      <c r="AL156" s="95">
        <f>'Rent Roll'!$G$17*IF(AL149=0,IF('Rent Roll'!$N$17="NNN",'Rent Roll'!$F$17*AL$15,IF('Rent Roll'!$N$17="NNN capped",'Rent Roll'!$F$17*(AL$12+AL$13)+MIN('Rent Roll'!$F$17*AL$14,'Rent Roll'!$O$17*(1+Assumptions!$C$64)^(AL$8-'Rent Roll'!$P$17)*'Rent Roll'!$E$17/12),0)),IF(AND(AL149&lt;=3,AL150&gt;=0),'Rent Roll'!$F$17*AL$15,0))</f>
        <v>5488.964293239131</v>
      </c>
      <c r="AM156" s="95">
        <f>'Rent Roll'!$G$17*IF(AM149=0,IF('Rent Roll'!$N$17="NNN",'Rent Roll'!$F$17*AM$15,IF('Rent Roll'!$N$17="NNN capped",'Rent Roll'!$F$17*(AM$12+AM$13)+MIN('Rent Roll'!$F$17*AM$14,'Rent Roll'!$O$17*(1+Assumptions!$C$64)^(AM$8-'Rent Roll'!$P$17)*'Rent Roll'!$E$17/12),0)),IF(AND(AM149&lt;=3,AM150&gt;=0),'Rent Roll'!$F$17*AM$15,0))</f>
        <v>5488.964293239131</v>
      </c>
      <c r="AN156" s="95">
        <f>'Rent Roll'!$G$17*IF(AN149=0,IF('Rent Roll'!$N$17="NNN",'Rent Roll'!$F$17*AN$15,IF('Rent Roll'!$N$17="NNN capped",'Rent Roll'!$F$17*(AN$12+AN$13)+MIN('Rent Roll'!$F$17*AN$14,'Rent Roll'!$O$17*(1+Assumptions!$C$64)^(AN$8-'Rent Roll'!$P$17)*'Rent Roll'!$E$17/12),0)),IF(AND(AN149&lt;=3,AN150&gt;=0),'Rent Roll'!$F$17*AN$15,0))</f>
        <v>5488.964293239131</v>
      </c>
      <c r="AO156" s="95">
        <f>'Rent Roll'!$G$17*IF(AO149=0,IF('Rent Roll'!$N$17="NNN",'Rent Roll'!$F$17*AO$15,IF('Rent Roll'!$N$17="NNN capped",'Rent Roll'!$F$17*(AO$12+AO$13)+MIN('Rent Roll'!$F$17*AO$14,'Rent Roll'!$O$17*(1+Assumptions!$C$64)^(AO$8-'Rent Roll'!$P$17)*'Rent Roll'!$E$17/12),0)),IF(AND(AO149&lt;=3,AO150&gt;=0),'Rent Roll'!$F$17*AO$15,0))</f>
        <v>5488.964293239131</v>
      </c>
      <c r="AP156" s="95">
        <f>'Rent Roll'!$G$17*IF(AP149=0,IF('Rent Roll'!$N$17="NNN",'Rent Roll'!$F$17*AP$15,IF('Rent Roll'!$N$17="NNN capped",'Rent Roll'!$F$17*(AP$12+AP$13)+MIN('Rent Roll'!$F$17*AP$14,'Rent Roll'!$O$17*(1+Assumptions!$C$64)^(AP$8-'Rent Roll'!$P$17)*'Rent Roll'!$E$17/12),0)),IF(AND(AP149&lt;=3,AP150&gt;=0),'Rent Roll'!$F$17*AP$15,0))</f>
        <v>5488.964293239131</v>
      </c>
      <c r="AQ156" s="95">
        <f>'Rent Roll'!$G$17*IF(AQ149=0,IF('Rent Roll'!$N$17="NNN",'Rent Roll'!$F$17*AQ$15,IF('Rent Roll'!$N$17="NNN capped",'Rent Roll'!$F$17*(AQ$12+AQ$13)+MIN('Rent Roll'!$F$17*AQ$14,'Rent Roll'!$O$17*(1+Assumptions!$C$64)^(AQ$8-'Rent Roll'!$P$17)*'Rent Roll'!$E$17/12),0)),IF(AND(AQ149&lt;=3,AQ150&gt;=0),'Rent Roll'!$F$17*AQ$15,0))</f>
        <v>5488.964293239131</v>
      </c>
      <c r="AR156" s="95">
        <f>'Rent Roll'!$G$17*IF(AR149=0,IF('Rent Roll'!$N$17="NNN",'Rent Roll'!$F$17*AR$15,IF('Rent Roll'!$N$17="NNN capped",'Rent Roll'!$F$17*(AR$12+AR$13)+MIN('Rent Roll'!$F$17*AR$14,'Rent Roll'!$O$17*(1+Assumptions!$C$64)^(AR$8-'Rent Roll'!$P$17)*'Rent Roll'!$E$17/12),0)),IF(AND(AR149&lt;=3,AR150&gt;=0),'Rent Roll'!$F$17*AR$15,0))</f>
        <v>5615.183656818914</v>
      </c>
      <c r="AS156" s="95">
        <f>'Rent Roll'!$G$17*IF(AS149=0,IF('Rent Roll'!$N$17="NNN",'Rent Roll'!$F$17*AS$15,IF('Rent Roll'!$N$17="NNN capped",'Rent Roll'!$F$17*(AS$12+AS$13)+MIN('Rent Roll'!$F$17*AS$14,'Rent Roll'!$O$17*(1+Assumptions!$C$64)^(AS$8-'Rent Roll'!$P$17)*'Rent Roll'!$E$17/12),0)),IF(AND(AS149&lt;=3,AS150&gt;=0),'Rent Roll'!$F$17*AS$15,0))</f>
        <v>5615.183656818914</v>
      </c>
      <c r="AT156" s="95">
        <f>'Rent Roll'!$G$17*IF(AT149=0,IF('Rent Roll'!$N$17="NNN",'Rent Roll'!$F$17*AT$15,IF('Rent Roll'!$N$17="NNN capped",'Rent Roll'!$F$17*(AT$12+AT$13)+MIN('Rent Roll'!$F$17*AT$14,'Rent Roll'!$O$17*(1+Assumptions!$C$64)^(AT$8-'Rent Roll'!$P$17)*'Rent Roll'!$E$17/12),0)),IF(AND(AT149&lt;=3,AT150&gt;=0),'Rent Roll'!$F$17*AT$15,0))</f>
        <v>5615.183656818914</v>
      </c>
      <c r="AU156" s="95">
        <f>'Rent Roll'!$G$17*IF(AU149=0,IF('Rent Roll'!$N$17="NNN",'Rent Roll'!$F$17*AU$15,IF('Rent Roll'!$N$17="NNN capped",'Rent Roll'!$F$17*(AU$12+AU$13)+MIN('Rent Roll'!$F$17*AU$14,'Rent Roll'!$O$17*(1+Assumptions!$C$64)^(AU$8-'Rent Roll'!$P$17)*'Rent Roll'!$E$17/12),0)),IF(AND(AU149&lt;=3,AU150&gt;=0),'Rent Roll'!$F$17*AU$15,0))</f>
        <v>5615.183656818914</v>
      </c>
      <c r="AV156" s="95">
        <f>'Rent Roll'!$G$17*IF(AV149=0,IF('Rent Roll'!$N$17="NNN",'Rent Roll'!$F$17*AV$15,IF('Rent Roll'!$N$17="NNN capped",'Rent Roll'!$F$17*(AV$12+AV$13)+MIN('Rent Roll'!$F$17*AV$14,'Rent Roll'!$O$17*(1+Assumptions!$C$64)^(AV$8-'Rent Roll'!$P$17)*'Rent Roll'!$E$17/12),0)),IF(AND(AV149&lt;=3,AV150&gt;=0),'Rent Roll'!$F$17*AV$15,0))</f>
        <v>5615.183656818914</v>
      </c>
      <c r="AW156" s="95">
        <f>'Rent Roll'!$G$17*IF(AW149=0,IF('Rent Roll'!$N$17="NNN",'Rent Roll'!$F$17*AW$15,IF('Rent Roll'!$N$17="NNN capped",'Rent Roll'!$F$17*(AW$12+AW$13)+MIN('Rent Roll'!$F$17*AW$14,'Rent Roll'!$O$17*(1+Assumptions!$C$64)^(AW$8-'Rent Roll'!$P$17)*'Rent Roll'!$E$17/12),0)),IF(AND(AW149&lt;=3,AW150&gt;=0),'Rent Roll'!$F$17*AW$15,0))</f>
        <v>5615.183656818914</v>
      </c>
      <c r="AX156" s="95">
        <f>'Rent Roll'!$G$17*IF(AX149=0,IF('Rent Roll'!$N$17="NNN",'Rent Roll'!$F$17*AX$15,IF('Rent Roll'!$N$17="NNN capped",'Rent Roll'!$F$17*(AX$12+AX$13)+MIN('Rent Roll'!$F$17*AX$14,'Rent Roll'!$O$17*(1+Assumptions!$C$64)^(AX$8-'Rent Roll'!$P$17)*'Rent Roll'!$E$17/12),0)),IF(AND(AX149&lt;=3,AX150&gt;=0),'Rent Roll'!$F$17*AX$15,0))</f>
        <v>5615.183656818914</v>
      </c>
      <c r="AY156" s="95">
        <f>'Rent Roll'!$G$17*IF(AY149=0,IF('Rent Roll'!$N$17="NNN",'Rent Roll'!$F$17*AY$15,IF('Rent Roll'!$N$17="NNN capped",'Rent Roll'!$F$17*(AY$12+AY$13)+MIN('Rent Roll'!$F$17*AY$14,'Rent Roll'!$O$17*(1+Assumptions!$C$64)^(AY$8-'Rent Roll'!$P$17)*'Rent Roll'!$E$17/12),0)),IF(AND(AY149&lt;=3,AY150&gt;=0),'Rent Roll'!$F$17*AY$15,0))</f>
        <v>5615.183656818914</v>
      </c>
      <c r="AZ156" s="95">
        <f>'Rent Roll'!$G$17*IF(AZ149=0,IF('Rent Roll'!$N$17="NNN",'Rent Roll'!$F$17*AZ$15,IF('Rent Roll'!$N$17="NNN capped",'Rent Roll'!$F$17*(AZ$12+AZ$13)+MIN('Rent Roll'!$F$17*AZ$14,'Rent Roll'!$O$17*(1+Assumptions!$C$64)^(AZ$8-'Rent Roll'!$P$17)*'Rent Roll'!$E$17/12),0)),IF(AND(AZ149&lt;=3,AZ150&gt;=0),'Rent Roll'!$F$17*AZ$15,0))</f>
        <v>5615.183656818914</v>
      </c>
      <c r="BA156" s="95">
        <f>'Rent Roll'!$G$17*IF(BA149=0,IF('Rent Roll'!$N$17="NNN",'Rent Roll'!$F$17*BA$15,IF('Rent Roll'!$N$17="NNN capped",'Rent Roll'!$F$17*(BA$12+BA$13)+MIN('Rent Roll'!$F$17*BA$14,'Rent Roll'!$O$17*(1+Assumptions!$C$64)^(BA$8-'Rent Roll'!$P$17)*'Rent Roll'!$E$17/12),0)),IF(AND(BA149&lt;=3,BA150&gt;=0),'Rent Roll'!$F$17*BA$15,0))</f>
        <v>5615.183656818914</v>
      </c>
      <c r="BB156" s="95">
        <f>'Rent Roll'!$G$17*IF(BB149=0,IF('Rent Roll'!$N$17="NNN",'Rent Roll'!$F$17*BB$15,IF('Rent Roll'!$N$17="NNN capped",'Rent Roll'!$F$17*(BB$12+BB$13)+MIN('Rent Roll'!$F$17*BB$14,'Rent Roll'!$O$17*(1+Assumptions!$C$64)^(BB$8-'Rent Roll'!$P$17)*'Rent Roll'!$E$17/12),0)),IF(AND(BB149&lt;=3,BB150&gt;=0),'Rent Roll'!$F$17*BB$15,0))</f>
        <v>5615.183656818914</v>
      </c>
      <c r="BC156" s="95">
        <f>'Rent Roll'!$G$17*IF(BC149=0,IF('Rent Roll'!$N$17="NNN",'Rent Roll'!$F$17*BC$15,IF('Rent Roll'!$N$17="NNN capped",'Rent Roll'!$F$17*(BC$12+BC$13)+MIN('Rent Roll'!$F$17*BC$14,'Rent Roll'!$O$17*(1+Assumptions!$C$64)^(BC$8-'Rent Roll'!$P$17)*'Rent Roll'!$E$17/12),0)),IF(AND(BC149&lt;=3,BC150&gt;=0),'Rent Roll'!$F$17*BC$15,0))</f>
        <v>5615.183656818914</v>
      </c>
      <c r="BD156" s="95">
        <f>'Rent Roll'!$G$17*IF(BD149=0,IF('Rent Roll'!$N$17="NNN",'Rent Roll'!$F$17*BD$15,IF('Rent Roll'!$N$17="NNN capped",'Rent Roll'!$F$17*(BD$12+BD$13)+MIN('Rent Roll'!$F$17*BD$14,'Rent Roll'!$O$17*(1+Assumptions!$C$64)^(BD$8-'Rent Roll'!$P$17)*'Rent Roll'!$E$17/12),0)),IF(AND(BD149&lt;=3,BD150&gt;=0),'Rent Roll'!$F$17*BD$15,0))</f>
        <v>5744.420610001742</v>
      </c>
      <c r="BE156" s="95">
        <f>'Rent Roll'!$G$17*IF(BE149=0,IF('Rent Roll'!$N$17="NNN",'Rent Roll'!$F$17*BE$15,IF('Rent Roll'!$N$17="NNN capped",'Rent Roll'!$F$17*(BE$12+BE$13)+MIN('Rent Roll'!$F$17*BE$14,'Rent Roll'!$O$17*(1+Assumptions!$C$64)^(BE$8-'Rent Roll'!$P$17)*'Rent Roll'!$E$17/12),0)),IF(AND(BE149&lt;=3,BE150&gt;=0),'Rent Roll'!$F$17*BE$15,0))</f>
        <v>5744.420610001742</v>
      </c>
      <c r="BF156" s="95">
        <f>'Rent Roll'!$G$17*IF(BF149=0,IF('Rent Roll'!$N$17="NNN",'Rent Roll'!$F$17*BF$15,IF('Rent Roll'!$N$17="NNN capped",'Rent Roll'!$F$17*(BF$12+BF$13)+MIN('Rent Roll'!$F$17*BF$14,'Rent Roll'!$O$17*(1+Assumptions!$C$64)^(BF$8-'Rent Roll'!$P$17)*'Rent Roll'!$E$17/12),0)),IF(AND(BF149&lt;=3,BF150&gt;=0),'Rent Roll'!$F$17*BF$15,0))</f>
        <v>5744.420610001742</v>
      </c>
      <c r="BG156" s="95">
        <f>'Rent Roll'!$G$17*IF(BG149=0,IF('Rent Roll'!$N$17="NNN",'Rent Roll'!$F$17*BG$15,IF('Rent Roll'!$N$17="NNN capped",'Rent Roll'!$F$17*(BG$12+BG$13)+MIN('Rent Roll'!$F$17*BG$14,'Rent Roll'!$O$17*(1+Assumptions!$C$64)^(BG$8-'Rent Roll'!$P$17)*'Rent Roll'!$E$17/12),0)),IF(AND(BG149&lt;=3,BG150&gt;=0),'Rent Roll'!$F$17*BG$15,0))</f>
        <v>5744.420610001742</v>
      </c>
      <c r="BH156" s="95">
        <f>'Rent Roll'!$G$17*IF(BH149=0,IF('Rent Roll'!$N$17="NNN",'Rent Roll'!$F$17*BH$15,IF('Rent Roll'!$N$17="NNN capped",'Rent Roll'!$F$17*(BH$12+BH$13)+MIN('Rent Roll'!$F$17*BH$14,'Rent Roll'!$O$17*(1+Assumptions!$C$64)^(BH$8-'Rent Roll'!$P$17)*'Rent Roll'!$E$17/12),0)),IF(AND(BH149&lt;=3,BH150&gt;=0),'Rent Roll'!$F$17*BH$15,0))</f>
        <v>5744.420610001742</v>
      </c>
      <c r="BI156" s="95">
        <f>'Rent Roll'!$G$17*IF(BI149=0,IF('Rent Roll'!$N$17="NNN",'Rent Roll'!$F$17*BI$15,IF('Rent Roll'!$N$17="NNN capped",'Rent Roll'!$F$17*(BI$12+BI$13)+MIN('Rent Roll'!$F$17*BI$14,'Rent Roll'!$O$17*(1+Assumptions!$C$64)^(BI$8-'Rent Roll'!$P$17)*'Rent Roll'!$E$17/12),0)),IF(AND(BI149&lt;=3,BI150&gt;=0),'Rent Roll'!$F$17*BI$15,0))</f>
        <v>5744.420610001742</v>
      </c>
      <c r="BJ156" s="95">
        <f>'Rent Roll'!$G$17*IF(BJ149=0,IF('Rent Roll'!$N$17="NNN",'Rent Roll'!$F$17*BJ$15,IF('Rent Roll'!$N$17="NNN capped",'Rent Roll'!$F$17*(BJ$12+BJ$13)+MIN('Rent Roll'!$F$17*BJ$14,'Rent Roll'!$O$17*(1+Assumptions!$C$64)^(BJ$8-'Rent Roll'!$P$17)*'Rent Roll'!$E$17/12),0)),IF(AND(BJ149&lt;=3,BJ150&gt;=0),'Rent Roll'!$F$17*BJ$15,0))</f>
        <v>5744.420610001742</v>
      </c>
      <c r="BK156" s="95">
        <f>'Rent Roll'!$G$17*IF(BK149=0,IF('Rent Roll'!$N$17="NNN",'Rent Roll'!$F$17*BK$15,IF('Rent Roll'!$N$17="NNN capped",'Rent Roll'!$F$17*(BK$12+BK$13)+MIN('Rent Roll'!$F$17*BK$14,'Rent Roll'!$O$17*(1+Assumptions!$C$64)^(BK$8-'Rent Roll'!$P$17)*'Rent Roll'!$E$17/12),0)),IF(AND(BK149&lt;=3,BK150&gt;=0),'Rent Roll'!$F$17*BK$15,0))</f>
        <v>5744.420610001742</v>
      </c>
      <c r="BL156" s="95">
        <f>'Rent Roll'!$G$17*IF(BL149=0,IF('Rent Roll'!$N$17="NNN",'Rent Roll'!$F$17*BL$15,IF('Rent Roll'!$N$17="NNN capped",'Rent Roll'!$F$17*(BL$12+BL$13)+MIN('Rent Roll'!$F$17*BL$14,'Rent Roll'!$O$17*(1+Assumptions!$C$64)^(BL$8-'Rent Roll'!$P$17)*'Rent Roll'!$E$17/12),0)),IF(AND(BL149&lt;=3,BL150&gt;=0),'Rent Roll'!$F$17*BL$15,0))</f>
        <v>5744.420610001742</v>
      </c>
      <c r="BM156" s="95">
        <f>'Rent Roll'!$G$17*IF(BM149=0,IF('Rent Roll'!$N$17="NNN",'Rent Roll'!$F$17*BM$15,IF('Rent Roll'!$N$17="NNN capped",'Rent Roll'!$F$17*(BM$12+BM$13)+MIN('Rent Roll'!$F$17*BM$14,'Rent Roll'!$O$17*(1+Assumptions!$C$64)^(BM$8-'Rent Roll'!$P$17)*'Rent Roll'!$E$17/12),0)),IF(AND(BM149&lt;=3,BM150&gt;=0),'Rent Roll'!$F$17*BM$15,0))</f>
        <v>5744.420610001742</v>
      </c>
      <c r="BN156" s="95">
        <f>'Rent Roll'!$G$17*IF(BN149=0,IF('Rent Roll'!$N$17="NNN",'Rent Roll'!$F$17*BN$15,IF('Rent Roll'!$N$17="NNN capped",'Rent Roll'!$F$17*(BN$12+BN$13)+MIN('Rent Roll'!$F$17*BN$14,'Rent Roll'!$O$17*(1+Assumptions!$C$64)^(BN$8-'Rent Roll'!$P$17)*'Rent Roll'!$E$17/12),0)),IF(AND(BN149&lt;=3,BN150&gt;=0),'Rent Roll'!$F$17*BN$15,0))</f>
        <v>5744.420610001742</v>
      </c>
      <c r="BO156" s="95">
        <f>'Rent Roll'!$G$17*IF(BO149=0,IF('Rent Roll'!$N$17="NNN",'Rent Roll'!$F$17*BO$15,IF('Rent Roll'!$N$17="NNN capped",'Rent Roll'!$F$17*(BO$12+BO$13)+MIN('Rent Roll'!$F$17*BO$14,'Rent Roll'!$O$17*(1+Assumptions!$C$64)^(BO$8-'Rent Roll'!$P$17)*'Rent Roll'!$E$17/12),0)),IF(AND(BO149&lt;=3,BO150&gt;=0),'Rent Roll'!$F$17*BO$15,0))</f>
        <v>5744.420610001742</v>
      </c>
      <c r="BP156" s="95">
        <f>'Rent Roll'!$G$17*IF(BP149=0,IF('Rent Roll'!$N$17="NNN",'Rent Roll'!$F$17*BP$15,IF('Rent Roll'!$N$17="NNN capped",'Rent Roll'!$F$17*(BP$12+BP$13)+MIN('Rent Roll'!$F$17*BP$14,'Rent Roll'!$O$17*(1+Assumptions!$C$64)^(BP$8-'Rent Roll'!$P$17)*'Rent Roll'!$E$17/12),0)),IF(AND(BP149&lt;=3,BP150&gt;=0),'Rent Roll'!$F$17*BP$15,0))</f>
        <v>5876.750300649621</v>
      </c>
      <c r="BQ156" s="95">
        <f>'Rent Roll'!$G$17*IF(BQ149=0,IF('Rent Roll'!$N$17="NNN",'Rent Roll'!$F$17*BQ$15,IF('Rent Roll'!$N$17="NNN capped",'Rent Roll'!$F$17*(BQ$12+BQ$13)+MIN('Rent Roll'!$F$17*BQ$14,'Rent Roll'!$O$17*(1+Assumptions!$C$64)^(BQ$8-'Rent Roll'!$P$17)*'Rent Roll'!$E$17/12),0)),IF(AND(BQ149&lt;=3,BQ150&gt;=0),'Rent Roll'!$F$17*BQ$15,0))</f>
        <v>5876.750300649621</v>
      </c>
      <c r="BR156" s="95">
        <f>'Rent Roll'!$G$17*IF(BR149=0,IF('Rent Roll'!$N$17="NNN",'Rent Roll'!$F$17*BR$15,IF('Rent Roll'!$N$17="NNN capped",'Rent Roll'!$F$17*(BR$12+BR$13)+MIN('Rent Roll'!$F$17*BR$14,'Rent Roll'!$O$17*(1+Assumptions!$C$64)^(BR$8-'Rent Roll'!$P$17)*'Rent Roll'!$E$17/12),0)),IF(AND(BR149&lt;=3,BR150&gt;=0),'Rent Roll'!$F$17*BR$15,0))</f>
        <v>5876.750300649621</v>
      </c>
      <c r="BS156" s="95">
        <f>'Rent Roll'!$G$17*IF(BS149=0,IF('Rent Roll'!$N$17="NNN",'Rent Roll'!$F$17*BS$15,IF('Rent Roll'!$N$17="NNN capped",'Rent Roll'!$F$17*(BS$12+BS$13)+MIN('Rent Roll'!$F$17*BS$14,'Rent Roll'!$O$17*(1+Assumptions!$C$64)^(BS$8-'Rent Roll'!$P$17)*'Rent Roll'!$E$17/12),0)),IF(AND(BS149&lt;=3,BS150&gt;=0),'Rent Roll'!$F$17*BS$15,0))</f>
        <v>5876.750300649621</v>
      </c>
      <c r="BT156" s="95">
        <f>'Rent Roll'!$G$17*IF(BT149=0,IF('Rent Roll'!$N$17="NNN",'Rent Roll'!$F$17*BT$15,IF('Rent Roll'!$N$17="NNN capped",'Rent Roll'!$F$17*(BT$12+BT$13)+MIN('Rent Roll'!$F$17*BT$14,'Rent Roll'!$O$17*(1+Assumptions!$C$64)^(BT$8-'Rent Roll'!$P$17)*'Rent Roll'!$E$17/12),0)),IF(AND(BT149&lt;=3,BT150&gt;=0),'Rent Roll'!$F$17*BT$15,0))</f>
        <v>5876.750300649621</v>
      </c>
      <c r="BU156" s="95">
        <f>'Rent Roll'!$G$17*IF(BU149=0,IF('Rent Roll'!$N$17="NNN",'Rent Roll'!$F$17*BU$15,IF('Rent Roll'!$N$17="NNN capped",'Rent Roll'!$F$17*(BU$12+BU$13)+MIN('Rent Roll'!$F$17*BU$14,'Rent Roll'!$O$17*(1+Assumptions!$C$64)^(BU$8-'Rent Roll'!$P$17)*'Rent Roll'!$E$17/12),0)),IF(AND(BU149&lt;=3,BU150&gt;=0),'Rent Roll'!$F$17*BU$15,0))</f>
        <v>5876.750300649621</v>
      </c>
      <c r="BV156" s="95">
        <f>'Rent Roll'!$G$17*IF(BV149=0,IF('Rent Roll'!$N$17="NNN",'Rent Roll'!$F$17*BV$15,IF('Rent Roll'!$N$17="NNN capped",'Rent Roll'!$F$17*(BV$12+BV$13)+MIN('Rent Roll'!$F$17*BV$14,'Rent Roll'!$O$17*(1+Assumptions!$C$64)^(BV$8-'Rent Roll'!$P$17)*'Rent Roll'!$E$17/12),0)),IF(AND(BV149&lt;=3,BV150&gt;=0),'Rent Roll'!$F$17*BV$15,0))</f>
        <v>5876.750300649621</v>
      </c>
      <c r="BW156" s="95">
        <f>'Rent Roll'!$G$17*IF(BW149=0,IF('Rent Roll'!$N$17="NNN",'Rent Roll'!$F$17*BW$15,IF('Rent Roll'!$N$17="NNN capped",'Rent Roll'!$F$17*(BW$12+BW$13)+MIN('Rent Roll'!$F$17*BW$14,'Rent Roll'!$O$17*(1+Assumptions!$C$64)^(BW$8-'Rent Roll'!$P$17)*'Rent Roll'!$E$17/12),0)),IF(AND(BW149&lt;=3,BW150&gt;=0),'Rent Roll'!$F$17*BW$15,0))</f>
        <v>5876.750300649621</v>
      </c>
      <c r="BX156" s="95">
        <f>'Rent Roll'!$G$17*IF(BX149=0,IF('Rent Roll'!$N$17="NNN",'Rent Roll'!$F$17*BX$15,IF('Rent Roll'!$N$17="NNN capped",'Rent Roll'!$F$17*(BX$12+BX$13)+MIN('Rent Roll'!$F$17*BX$14,'Rent Roll'!$O$17*(1+Assumptions!$C$64)^(BX$8-'Rent Roll'!$P$17)*'Rent Roll'!$E$17/12),0)),IF(AND(BX149&lt;=3,BX150&gt;=0),'Rent Roll'!$F$17*BX$15,0))</f>
        <v>5876.750300649621</v>
      </c>
      <c r="BY156" s="95">
        <f>'Rent Roll'!$G$17*IF(BY149=0,IF('Rent Roll'!$N$17="NNN",'Rent Roll'!$F$17*BY$15,IF('Rent Roll'!$N$17="NNN capped",'Rent Roll'!$F$17*(BY$12+BY$13)+MIN('Rent Roll'!$F$17*BY$14,'Rent Roll'!$O$17*(1+Assumptions!$C$64)^(BY$8-'Rent Roll'!$P$17)*'Rent Roll'!$E$17/12),0)),IF(AND(BY149&lt;=3,BY150&gt;=0),'Rent Roll'!$F$17*BY$15,0))</f>
        <v>5876.750300649621</v>
      </c>
      <c r="BZ156" s="95">
        <f>'Rent Roll'!$G$17*IF(BZ149=0,IF('Rent Roll'!$N$17="NNN",'Rent Roll'!$F$17*BZ$15,IF('Rent Roll'!$N$17="NNN capped",'Rent Roll'!$F$17*(BZ$12+BZ$13)+MIN('Rent Roll'!$F$17*BZ$14,'Rent Roll'!$O$17*(1+Assumptions!$C$64)^(BZ$8-'Rent Roll'!$P$17)*'Rent Roll'!$E$17/12),0)),IF(AND(BZ149&lt;=3,BZ150&gt;=0),'Rent Roll'!$F$17*BZ$15,0))</f>
        <v>5876.750300649621</v>
      </c>
      <c r="CA156" s="95">
        <f>'Rent Roll'!$G$17*IF(CA149=0,IF('Rent Roll'!$N$17="NNN",'Rent Roll'!$F$17*CA$15,IF('Rent Roll'!$N$17="NNN capped",'Rent Roll'!$F$17*(CA$12+CA$13)+MIN('Rent Roll'!$F$17*CA$14,'Rent Roll'!$O$17*(1+Assumptions!$C$64)^(CA$8-'Rent Roll'!$P$17)*'Rent Roll'!$E$17/12),0)),IF(AND(CA149&lt;=3,CA150&gt;=0),'Rent Roll'!$F$17*CA$15,0))</f>
        <v>5876.750300649621</v>
      </c>
      <c r="CB156" s="95">
        <f>'Rent Roll'!$G$17*IF(CB149=0,IF('Rent Roll'!$N$17="NNN",'Rent Roll'!$F$17*CB$15,IF('Rent Roll'!$N$17="NNN capped",'Rent Roll'!$F$17*(CB$12+CB$13)+MIN('Rent Roll'!$F$17*CB$14,'Rent Roll'!$O$17*(1+Assumptions!$C$64)^(CB$8-'Rent Roll'!$P$17)*'Rent Roll'!$E$17/12),0)),IF(AND(CB149&lt;=3,CB150&gt;=0),'Rent Roll'!$F$17*CB$15,0))</f>
        <v>6012.2498234638915</v>
      </c>
      <c r="CC156" s="95">
        <f>'Rent Roll'!$G$17*IF(CC149=0,IF('Rent Roll'!$N$17="NNN",'Rent Roll'!$F$17*CC$15,IF('Rent Roll'!$N$17="NNN capped",'Rent Roll'!$F$17*(CC$12+CC$13)+MIN('Rent Roll'!$F$17*CC$14,'Rent Roll'!$O$17*(1+Assumptions!$C$64)^(CC$8-'Rent Roll'!$P$17)*'Rent Roll'!$E$17/12),0)),IF(AND(CC149&lt;=3,CC150&gt;=0),'Rent Roll'!$F$17*CC$15,0))</f>
        <v>6012.2498234638915</v>
      </c>
      <c r="CD156" s="95">
        <f>'Rent Roll'!$G$17*IF(CD149=0,IF('Rent Roll'!$N$17="NNN",'Rent Roll'!$F$17*CD$15,IF('Rent Roll'!$N$17="NNN capped",'Rent Roll'!$F$17*(CD$12+CD$13)+MIN('Rent Roll'!$F$17*CD$14,'Rent Roll'!$O$17*(1+Assumptions!$C$64)^(CD$8-'Rent Roll'!$P$17)*'Rent Roll'!$E$17/12),0)),IF(AND(CD149&lt;=3,CD150&gt;=0),'Rent Roll'!$F$17*CD$15,0))</f>
        <v>6012.2498234638915</v>
      </c>
      <c r="CE156" s="95">
        <f>'Rent Roll'!$G$17*IF(CE149=0,IF('Rent Roll'!$N$17="NNN",'Rent Roll'!$F$17*CE$15,IF('Rent Roll'!$N$17="NNN capped",'Rent Roll'!$F$17*(CE$12+CE$13)+MIN('Rent Roll'!$F$17*CE$14,'Rent Roll'!$O$17*(1+Assumptions!$C$64)^(CE$8-'Rent Roll'!$P$17)*'Rent Roll'!$E$17/12),0)),IF(AND(CE149&lt;=3,CE150&gt;=0),'Rent Roll'!$F$17*CE$15,0))</f>
        <v>6012.2498234638915</v>
      </c>
      <c r="CF156" s="95">
        <f>'Rent Roll'!$G$17*IF(CF149=0,IF('Rent Roll'!$N$17="NNN",'Rent Roll'!$F$17*CF$15,IF('Rent Roll'!$N$17="NNN capped",'Rent Roll'!$F$17*(CF$12+CF$13)+MIN('Rent Roll'!$F$17*CF$14,'Rent Roll'!$O$17*(1+Assumptions!$C$64)^(CF$8-'Rent Roll'!$P$17)*'Rent Roll'!$E$17/12),0)),IF(AND(CF149&lt;=3,CF150&gt;=0),'Rent Roll'!$F$17*CF$15,0))</f>
        <v>6012.2498234638915</v>
      </c>
      <c r="CG156" s="95">
        <f>'Rent Roll'!$G$17*IF(CG149=0,IF('Rent Roll'!$N$17="NNN",'Rent Roll'!$F$17*CG$15,IF('Rent Roll'!$N$17="NNN capped",'Rent Roll'!$F$17*(CG$12+CG$13)+MIN('Rent Roll'!$F$17*CG$14,'Rent Roll'!$O$17*(1+Assumptions!$C$64)^(CG$8-'Rent Roll'!$P$17)*'Rent Roll'!$E$17/12),0)),IF(AND(CG149&lt;=3,CG150&gt;=0),'Rent Roll'!$F$17*CG$15,0))</f>
        <v>6012.2498234638915</v>
      </c>
      <c r="CH156" s="95">
        <f>'Rent Roll'!$G$17*IF(CH149=0,IF('Rent Roll'!$N$17="NNN",'Rent Roll'!$F$17*CH$15,IF('Rent Roll'!$N$17="NNN capped",'Rent Roll'!$F$17*(CH$12+CH$13)+MIN('Rent Roll'!$F$17*CH$14,'Rent Roll'!$O$17*(1+Assumptions!$C$64)^(CH$8-'Rent Roll'!$P$17)*'Rent Roll'!$E$17/12),0)),IF(AND(CH149&lt;=3,CH150&gt;=0),'Rent Roll'!$F$17*CH$15,0))</f>
        <v>6012.2498234638915</v>
      </c>
      <c r="CI156" s="95">
        <f>'Rent Roll'!$G$17*IF(CI149=0,IF('Rent Roll'!$N$17="NNN",'Rent Roll'!$F$17*CI$15,IF('Rent Roll'!$N$17="NNN capped",'Rent Roll'!$F$17*(CI$12+CI$13)+MIN('Rent Roll'!$F$17*CI$14,'Rent Roll'!$O$17*(1+Assumptions!$C$64)^(CI$8-'Rent Roll'!$P$17)*'Rent Roll'!$E$17/12),0)),IF(AND(CI149&lt;=3,CI150&gt;=0),'Rent Roll'!$F$17*CI$15,0))</f>
        <v>6012.2498234638915</v>
      </c>
      <c r="CJ156" s="95">
        <f>'Rent Roll'!$G$17*IF(CJ149=0,IF('Rent Roll'!$N$17="NNN",'Rent Roll'!$F$17*CJ$15,IF('Rent Roll'!$N$17="NNN capped",'Rent Roll'!$F$17*(CJ$12+CJ$13)+MIN('Rent Roll'!$F$17*CJ$14,'Rent Roll'!$O$17*(1+Assumptions!$C$64)^(CJ$8-'Rent Roll'!$P$17)*'Rent Roll'!$E$17/12),0)),IF(AND(CJ149&lt;=3,CJ150&gt;=0),'Rent Roll'!$F$17*CJ$15,0))</f>
        <v>6012.2498234638915</v>
      </c>
      <c r="CK156" s="95">
        <f>'Rent Roll'!$G$17*IF(CK149=0,IF('Rent Roll'!$N$17="NNN",'Rent Roll'!$F$17*CK$15,IF('Rent Roll'!$N$17="NNN capped",'Rent Roll'!$F$17*(CK$12+CK$13)+MIN('Rent Roll'!$F$17*CK$14,'Rent Roll'!$O$17*(1+Assumptions!$C$64)^(CK$8-'Rent Roll'!$P$17)*'Rent Roll'!$E$17/12),0)),IF(AND(CK149&lt;=3,CK150&gt;=0),'Rent Roll'!$F$17*CK$15,0))</f>
        <v>6012.2498234638915</v>
      </c>
      <c r="CL156" s="95">
        <f>'Rent Roll'!$G$17*IF(CL149=0,IF('Rent Roll'!$N$17="NNN",'Rent Roll'!$F$17*CL$15,IF('Rent Roll'!$N$17="NNN capped",'Rent Roll'!$F$17*(CL$12+CL$13)+MIN('Rent Roll'!$F$17*CL$14,'Rent Roll'!$O$17*(1+Assumptions!$C$64)^(CL$8-'Rent Roll'!$P$17)*'Rent Roll'!$E$17/12),0)),IF(AND(CL149&lt;=3,CL150&gt;=0),'Rent Roll'!$F$17*CL$15,0))</f>
        <v>6012.2498234638915</v>
      </c>
      <c r="CM156" s="95">
        <f>'Rent Roll'!$G$17*IF(CM149=0,IF('Rent Roll'!$N$17="NNN",'Rent Roll'!$F$17*CM$15,IF('Rent Roll'!$N$17="NNN capped",'Rent Roll'!$F$17*(CM$12+CM$13)+MIN('Rent Roll'!$F$17*CM$14,'Rent Roll'!$O$17*(1+Assumptions!$C$64)^(CM$8-'Rent Roll'!$P$17)*'Rent Roll'!$E$17/12),0)),IF(AND(CM149&lt;=3,CM150&gt;=0),'Rent Roll'!$F$17*CM$15,0))</f>
        <v>0</v>
      </c>
      <c r="CN156" s="95">
        <f>'Rent Roll'!$G$17*IF(CN149=0,IF('Rent Roll'!$N$17="NNN",'Rent Roll'!$F$17*CN$15,IF('Rent Roll'!$N$17="NNN capped",'Rent Roll'!$F$17*(CN$12+CN$13)+MIN('Rent Roll'!$F$17*CN$14,'Rent Roll'!$O$17*(1+Assumptions!$C$64)^(CN$8-'Rent Roll'!$P$17)*'Rent Roll'!$E$17/12),0)),IF(AND(CN149&lt;=3,CN150&gt;=0),'Rent Roll'!$F$17*CN$15,0))</f>
        <v>0</v>
      </c>
      <c r="CO156" s="95">
        <f>'Rent Roll'!$G$17*IF(CO149=0,IF('Rent Roll'!$N$17="NNN",'Rent Roll'!$F$17*CO$15,IF('Rent Roll'!$N$17="NNN capped",'Rent Roll'!$F$17*(CO$12+CO$13)+MIN('Rent Roll'!$F$17*CO$14,'Rent Roll'!$O$17*(1+Assumptions!$C$64)^(CO$8-'Rent Roll'!$P$17)*'Rent Roll'!$E$17/12),0)),IF(AND(CO149&lt;=3,CO150&gt;=0),'Rent Roll'!$F$17*CO$15,0))</f>
        <v>6150.998272238487</v>
      </c>
      <c r="CP156" s="95">
        <f>'Rent Roll'!$G$17*IF(CP149=0,IF('Rent Roll'!$N$17="NNN",'Rent Roll'!$F$17*CP$15,IF('Rent Roll'!$N$17="NNN capped",'Rent Roll'!$F$17*(CP$12+CP$13)+MIN('Rent Roll'!$F$17*CP$14,'Rent Roll'!$O$17*(1+Assumptions!$C$64)^(CP$8-'Rent Roll'!$P$17)*'Rent Roll'!$E$17/12),0)),IF(AND(CP149&lt;=3,CP150&gt;=0),'Rent Roll'!$F$17*CP$15,0))</f>
        <v>6150.998272238487</v>
      </c>
      <c r="CQ156" s="95">
        <f>'Rent Roll'!$G$17*IF(CQ149=0,IF('Rent Roll'!$N$17="NNN",'Rent Roll'!$F$17*CQ$15,IF('Rent Roll'!$N$17="NNN capped",'Rent Roll'!$F$17*(CQ$12+CQ$13)+MIN('Rent Roll'!$F$17*CQ$14,'Rent Roll'!$O$17*(1+Assumptions!$C$64)^(CQ$8-'Rent Roll'!$P$17)*'Rent Roll'!$E$17/12),0)),IF(AND(CQ149&lt;=3,CQ150&gt;=0),'Rent Roll'!$F$17*CQ$15,0))</f>
        <v>6150.998272238487</v>
      </c>
      <c r="CR156" s="95">
        <f>'Rent Roll'!$G$17*IF(CR149=0,IF('Rent Roll'!$N$17="NNN",'Rent Roll'!$F$17*CR$15,IF('Rent Roll'!$N$17="NNN capped",'Rent Roll'!$F$17*(CR$12+CR$13)+MIN('Rent Roll'!$F$17*CR$14,'Rent Roll'!$O$17*(1+Assumptions!$C$64)^(CR$8-'Rent Roll'!$P$17)*'Rent Roll'!$E$17/12),0)),IF(AND(CR149&lt;=3,CR150&gt;=0),'Rent Roll'!$F$17*CR$15,0))</f>
        <v>6150.998272238487</v>
      </c>
      <c r="CS156" s="95">
        <f>'Rent Roll'!$G$17*IF(CS149=0,IF('Rent Roll'!$N$17="NNN",'Rent Roll'!$F$17*CS$15,IF('Rent Roll'!$N$17="NNN capped",'Rent Roll'!$F$17*(CS$12+CS$13)+MIN('Rent Roll'!$F$17*CS$14,'Rent Roll'!$O$17*(1+Assumptions!$C$64)^(CS$8-'Rent Roll'!$P$17)*'Rent Roll'!$E$17/12),0)),IF(AND(CS149&lt;=3,CS150&gt;=0),'Rent Roll'!$F$17*CS$15,0))</f>
        <v>6150.998272238487</v>
      </c>
      <c r="CT156" s="95">
        <f>'Rent Roll'!$G$17*IF(CT149=0,IF('Rent Roll'!$N$17="NNN",'Rent Roll'!$F$17*CT$15,IF('Rent Roll'!$N$17="NNN capped",'Rent Roll'!$F$17*(CT$12+CT$13)+MIN('Rent Roll'!$F$17*CT$14,'Rent Roll'!$O$17*(1+Assumptions!$C$64)^(CT$8-'Rent Roll'!$P$17)*'Rent Roll'!$E$17/12),0)),IF(AND(CT149&lt;=3,CT150&gt;=0),'Rent Roll'!$F$17*CT$15,0))</f>
        <v>6150.998272238487</v>
      </c>
      <c r="CU156" s="95">
        <f>'Rent Roll'!$G$17*IF(CU149=0,IF('Rent Roll'!$N$17="NNN",'Rent Roll'!$F$17*CU$15,IF('Rent Roll'!$N$17="NNN capped",'Rent Roll'!$F$17*(CU$12+CU$13)+MIN('Rent Roll'!$F$17*CU$14,'Rent Roll'!$O$17*(1+Assumptions!$C$64)^(CU$8-'Rent Roll'!$P$17)*'Rent Roll'!$E$17/12),0)),IF(AND(CU149&lt;=3,CU150&gt;=0),'Rent Roll'!$F$17*CU$15,0))</f>
        <v>6150.998272238487</v>
      </c>
      <c r="CV156" s="95">
        <f>'Rent Roll'!$G$17*IF(CV149=0,IF('Rent Roll'!$N$17="NNN",'Rent Roll'!$F$17*CV$15,IF('Rent Roll'!$N$17="NNN capped",'Rent Roll'!$F$17*(CV$12+CV$13)+MIN('Rent Roll'!$F$17*CV$14,'Rent Roll'!$O$17*(1+Assumptions!$C$64)^(CV$8-'Rent Roll'!$P$17)*'Rent Roll'!$E$17/12),0)),IF(AND(CV149&lt;=3,CV150&gt;=0),'Rent Roll'!$F$17*CV$15,0))</f>
        <v>6150.998272238487</v>
      </c>
      <c r="CW156" s="95">
        <f>'Rent Roll'!$G$17*IF(CW149=0,IF('Rent Roll'!$N$17="NNN",'Rent Roll'!$F$17*CW$15,IF('Rent Roll'!$N$17="NNN capped",'Rent Roll'!$F$17*(CW$12+CW$13)+MIN('Rent Roll'!$F$17*CW$14,'Rent Roll'!$O$17*(1+Assumptions!$C$64)^(CW$8-'Rent Roll'!$P$17)*'Rent Roll'!$E$17/12),0)),IF(AND(CW149&lt;=3,CW150&gt;=0),'Rent Roll'!$F$17*CW$15,0))</f>
        <v>6150.998272238487</v>
      </c>
      <c r="CX156" s="95">
        <f>'Rent Roll'!$G$17*IF(CX149=0,IF('Rent Roll'!$N$17="NNN",'Rent Roll'!$F$17*CX$15,IF('Rent Roll'!$N$17="NNN capped",'Rent Roll'!$F$17*(CX$12+CX$13)+MIN('Rent Roll'!$F$17*CX$14,'Rent Roll'!$O$17*(1+Assumptions!$C$64)^(CX$8-'Rent Roll'!$P$17)*'Rent Roll'!$E$17/12),0)),IF(AND(CX149&lt;=3,CX150&gt;=0),'Rent Roll'!$F$17*CX$15,0))</f>
        <v>6150.998272238487</v>
      </c>
      <c r="CY156" s="95">
        <f>'Rent Roll'!$G$17*IF(CY149=0,IF('Rent Roll'!$N$17="NNN",'Rent Roll'!$F$17*CY$15,IF('Rent Roll'!$N$17="NNN capped",'Rent Roll'!$F$17*(CY$12+CY$13)+MIN('Rent Roll'!$F$17*CY$14,'Rent Roll'!$O$17*(1+Assumptions!$C$64)^(CY$8-'Rent Roll'!$P$17)*'Rent Roll'!$E$17/12),0)),IF(AND(CY149&lt;=3,CY150&gt;=0),'Rent Roll'!$F$17*CY$15,0))</f>
        <v>6150.998272238487</v>
      </c>
      <c r="CZ156" s="95">
        <f>'Rent Roll'!$G$17*IF(CZ149=0,IF('Rent Roll'!$N$17="NNN",'Rent Roll'!$F$17*CZ$15,IF('Rent Roll'!$N$17="NNN capped",'Rent Roll'!$F$17*(CZ$12+CZ$13)+MIN('Rent Roll'!$F$17*CZ$14,'Rent Roll'!$O$17*(1+Assumptions!$C$64)^(CZ$8-'Rent Roll'!$P$17)*'Rent Roll'!$E$17/12),0)),IF(AND(CZ149&lt;=3,CZ150&gt;=0),'Rent Roll'!$F$17*CZ$15,0))</f>
        <v>6293.076793557734</v>
      </c>
      <c r="DA156" s="95">
        <f>'Rent Roll'!$G$17*IF(DA149=0,IF('Rent Roll'!$N$17="NNN",'Rent Roll'!$F$17*DA$15,IF('Rent Roll'!$N$17="NNN capped",'Rent Roll'!$F$17*(DA$12+DA$13)+MIN('Rent Roll'!$F$17*DA$14,'Rent Roll'!$O$17*(1+Assumptions!$C$64)^(DA$8-'Rent Roll'!$P$17)*'Rent Roll'!$E$17/12),0)),IF(AND(DA149&lt;=3,DA150&gt;=0),'Rent Roll'!$F$17*DA$15,0))</f>
        <v>6293.076793557734</v>
      </c>
      <c r="DB156" s="95">
        <f>'Rent Roll'!$G$17*IF(DB149=0,IF('Rent Roll'!$N$17="NNN",'Rent Roll'!$F$17*DB$15,IF('Rent Roll'!$N$17="NNN capped",'Rent Roll'!$F$17*(DB$12+DB$13)+MIN('Rent Roll'!$F$17*DB$14,'Rent Roll'!$O$17*(1+Assumptions!$C$64)^(DB$8-'Rent Roll'!$P$17)*'Rent Roll'!$E$17/12),0)),IF(AND(DB149&lt;=3,DB150&gt;=0),'Rent Roll'!$F$17*DB$15,0))</f>
        <v>6293.076793557734</v>
      </c>
      <c r="DC156" s="95">
        <f>'Rent Roll'!$G$17*IF(DC149=0,IF('Rent Roll'!$N$17="NNN",'Rent Roll'!$F$17*DC$15,IF('Rent Roll'!$N$17="NNN capped",'Rent Roll'!$F$17*(DC$12+DC$13)+MIN('Rent Roll'!$F$17*DC$14,'Rent Roll'!$O$17*(1+Assumptions!$C$64)^(DC$8-'Rent Roll'!$P$17)*'Rent Roll'!$E$17/12),0)),IF(AND(DC149&lt;=3,DC150&gt;=0),'Rent Roll'!$F$17*DC$15,0))</f>
        <v>6293.076793557734</v>
      </c>
      <c r="DD156" s="95">
        <f>'Rent Roll'!$G$17*IF(DD149=0,IF('Rent Roll'!$N$17="NNN",'Rent Roll'!$F$17*DD$15,IF('Rent Roll'!$N$17="NNN capped",'Rent Roll'!$F$17*(DD$12+DD$13)+MIN('Rent Roll'!$F$17*DD$14,'Rent Roll'!$O$17*(1+Assumptions!$C$64)^(DD$8-'Rent Roll'!$P$17)*'Rent Roll'!$E$17/12),0)),IF(AND(DD149&lt;=3,DD150&gt;=0),'Rent Roll'!$F$17*DD$15,0))</f>
        <v>6293.076793557734</v>
      </c>
      <c r="DE156" s="95">
        <f>'Rent Roll'!$G$17*IF(DE149=0,IF('Rent Roll'!$N$17="NNN",'Rent Roll'!$F$17*DE$15,IF('Rent Roll'!$N$17="NNN capped",'Rent Roll'!$F$17*(DE$12+DE$13)+MIN('Rent Roll'!$F$17*DE$14,'Rent Roll'!$O$17*(1+Assumptions!$C$64)^(DE$8-'Rent Roll'!$P$17)*'Rent Roll'!$E$17/12),0)),IF(AND(DE149&lt;=3,DE150&gt;=0),'Rent Roll'!$F$17*DE$15,0))</f>
        <v>6293.076793557734</v>
      </c>
      <c r="DF156" s="95">
        <f>'Rent Roll'!$G$17*IF(DF149=0,IF('Rent Roll'!$N$17="NNN",'Rent Roll'!$F$17*DF$15,IF('Rent Roll'!$N$17="NNN capped",'Rent Roll'!$F$17*(DF$12+DF$13)+MIN('Rent Roll'!$F$17*DF$14,'Rent Roll'!$O$17*(1+Assumptions!$C$64)^(DF$8-'Rent Roll'!$P$17)*'Rent Roll'!$E$17/12),0)),IF(AND(DF149&lt;=3,DF150&gt;=0),'Rent Roll'!$F$17*DF$15,0))</f>
        <v>6293.076793557734</v>
      </c>
      <c r="DG156" s="95">
        <f>'Rent Roll'!$G$17*IF(DG149=0,IF('Rent Roll'!$N$17="NNN",'Rent Roll'!$F$17*DG$15,IF('Rent Roll'!$N$17="NNN capped",'Rent Roll'!$F$17*(DG$12+DG$13)+MIN('Rent Roll'!$F$17*DG$14,'Rent Roll'!$O$17*(1+Assumptions!$C$64)^(DG$8-'Rent Roll'!$P$17)*'Rent Roll'!$E$17/12),0)),IF(AND(DG149&lt;=3,DG150&gt;=0),'Rent Roll'!$F$17*DG$15,0))</f>
        <v>6293.076793557734</v>
      </c>
      <c r="DH156" s="95">
        <f>'Rent Roll'!$G$17*IF(DH149=0,IF('Rent Roll'!$N$17="NNN",'Rent Roll'!$F$17*DH$15,IF('Rent Roll'!$N$17="NNN capped",'Rent Roll'!$F$17*(DH$12+DH$13)+MIN('Rent Roll'!$F$17*DH$14,'Rent Roll'!$O$17*(1+Assumptions!$C$64)^(DH$8-'Rent Roll'!$P$17)*'Rent Roll'!$E$17/12),0)),IF(AND(DH149&lt;=3,DH150&gt;=0),'Rent Roll'!$F$17*DH$15,0))</f>
        <v>6293.076793557734</v>
      </c>
      <c r="DI156" s="95">
        <f>'Rent Roll'!$G$17*IF(DI149=0,IF('Rent Roll'!$N$17="NNN",'Rent Roll'!$F$17*DI$15,IF('Rent Roll'!$N$17="NNN capped",'Rent Roll'!$F$17*(DI$12+DI$13)+MIN('Rent Roll'!$F$17*DI$14,'Rent Roll'!$O$17*(1+Assumptions!$C$64)^(DI$8-'Rent Roll'!$P$17)*'Rent Roll'!$E$17/12),0)),IF(AND(DI149&lt;=3,DI150&gt;=0),'Rent Roll'!$F$17*DI$15,0))</f>
        <v>6293.076793557734</v>
      </c>
      <c r="DJ156" s="95">
        <f>'Rent Roll'!$G$17*IF(DJ149=0,IF('Rent Roll'!$N$17="NNN",'Rent Roll'!$F$17*DJ$15,IF('Rent Roll'!$N$17="NNN capped",'Rent Roll'!$F$17*(DJ$12+DJ$13)+MIN('Rent Roll'!$F$17*DJ$14,'Rent Roll'!$O$17*(1+Assumptions!$C$64)^(DJ$8-'Rent Roll'!$P$17)*'Rent Roll'!$E$17/12),0)),IF(AND(DJ149&lt;=3,DJ150&gt;=0),'Rent Roll'!$F$17*DJ$15,0))</f>
        <v>6293.076793557734</v>
      </c>
      <c r="DK156" s="95">
        <f>'Rent Roll'!$G$17*IF(DK149=0,IF('Rent Roll'!$N$17="NNN",'Rent Roll'!$F$17*DK$15,IF('Rent Roll'!$N$17="NNN capped",'Rent Roll'!$F$17*(DK$12+DK$13)+MIN('Rent Roll'!$F$17*DK$14,'Rent Roll'!$O$17*(1+Assumptions!$C$64)^(DK$8-'Rent Roll'!$P$17)*'Rent Roll'!$E$17/12),0)),IF(AND(DK149&lt;=3,DK150&gt;=0),'Rent Roll'!$F$17*DK$15,0))</f>
        <v>6293.076793557734</v>
      </c>
      <c r="DL156" s="95">
        <f>'Rent Roll'!$G$17*IF(DL149=0,IF('Rent Roll'!$N$17="NNN",'Rent Roll'!$F$17*DL$15,IF('Rent Roll'!$N$17="NNN capped",'Rent Roll'!$F$17*(DL$12+DL$13)+MIN('Rent Roll'!$F$17*DL$14,'Rent Roll'!$O$17*(1+Assumptions!$C$64)^(DL$8-'Rent Roll'!$P$17)*'Rent Roll'!$E$17/12),0)),IF(AND(DL149&lt;=3,DL150&gt;=0),'Rent Roll'!$F$17*DL$15,0))</f>
        <v>6438.568641979599</v>
      </c>
      <c r="DM156" s="95">
        <f>'Rent Roll'!$G$17*IF(DM149=0,IF('Rent Roll'!$N$17="NNN",'Rent Roll'!$F$17*DM$15,IF('Rent Roll'!$N$17="NNN capped",'Rent Roll'!$F$17*(DM$12+DM$13)+MIN('Rent Roll'!$F$17*DM$14,'Rent Roll'!$O$17*(1+Assumptions!$C$64)^(DM$8-'Rent Roll'!$P$17)*'Rent Roll'!$E$17/12),0)),IF(AND(DM149&lt;=3,DM150&gt;=0),'Rent Roll'!$F$17*DM$15,0))</f>
        <v>6438.568641979599</v>
      </c>
      <c r="DN156" s="95">
        <f>'Rent Roll'!$G$17*IF(DN149=0,IF('Rent Roll'!$N$17="NNN",'Rent Roll'!$F$17*DN$15,IF('Rent Roll'!$N$17="NNN capped",'Rent Roll'!$F$17*(DN$12+DN$13)+MIN('Rent Roll'!$F$17*DN$14,'Rent Roll'!$O$17*(1+Assumptions!$C$64)^(DN$8-'Rent Roll'!$P$17)*'Rent Roll'!$E$17/12),0)),IF(AND(DN149&lt;=3,DN150&gt;=0),'Rent Roll'!$F$17*DN$15,0))</f>
        <v>6438.568641979599</v>
      </c>
      <c r="DO156" s="95">
        <f>'Rent Roll'!$G$17*IF(DO149=0,IF('Rent Roll'!$N$17="NNN",'Rent Roll'!$F$17*DO$15,IF('Rent Roll'!$N$17="NNN capped",'Rent Roll'!$F$17*(DO$12+DO$13)+MIN('Rent Roll'!$F$17*DO$14,'Rent Roll'!$O$17*(1+Assumptions!$C$64)^(DO$8-'Rent Roll'!$P$17)*'Rent Roll'!$E$17/12),0)),IF(AND(DO149&lt;=3,DO150&gt;=0),'Rent Roll'!$F$17*DO$15,0))</f>
        <v>6438.568641979599</v>
      </c>
      <c r="DP156" s="95">
        <f>'Rent Roll'!$G$17*IF(DP149=0,IF('Rent Roll'!$N$17="NNN",'Rent Roll'!$F$17*DP$15,IF('Rent Roll'!$N$17="NNN capped",'Rent Roll'!$F$17*(DP$12+DP$13)+MIN('Rent Roll'!$F$17*DP$14,'Rent Roll'!$O$17*(1+Assumptions!$C$64)^(DP$8-'Rent Roll'!$P$17)*'Rent Roll'!$E$17/12),0)),IF(AND(DP149&lt;=3,DP150&gt;=0),'Rent Roll'!$F$17*DP$15,0))</f>
        <v>6438.568641979599</v>
      </c>
      <c r="DQ156" s="95">
        <f>'Rent Roll'!$G$17*IF(DQ149=0,IF('Rent Roll'!$N$17="NNN",'Rent Roll'!$F$17*DQ$15,IF('Rent Roll'!$N$17="NNN capped",'Rent Roll'!$F$17*(DQ$12+DQ$13)+MIN('Rent Roll'!$F$17*DQ$14,'Rent Roll'!$O$17*(1+Assumptions!$C$64)^(DQ$8-'Rent Roll'!$P$17)*'Rent Roll'!$E$17/12),0)),IF(AND(DQ149&lt;=3,DQ150&gt;=0),'Rent Roll'!$F$17*DQ$15,0))</f>
        <v>6438.568641979599</v>
      </c>
      <c r="DR156" s="95">
        <f>'Rent Roll'!$G$17*IF(DR149=0,IF('Rent Roll'!$N$17="NNN",'Rent Roll'!$F$17*DR$15,IF('Rent Roll'!$N$17="NNN capped",'Rent Roll'!$F$17*(DR$12+DR$13)+MIN('Rent Roll'!$F$17*DR$14,'Rent Roll'!$O$17*(1+Assumptions!$C$64)^(DR$8-'Rent Roll'!$P$17)*'Rent Roll'!$E$17/12),0)),IF(AND(DR149&lt;=3,DR150&gt;=0),'Rent Roll'!$F$17*DR$15,0))</f>
        <v>6438.568641979599</v>
      </c>
      <c r="DS156" s="95">
        <f>'Rent Roll'!$G$17*IF(DS149=0,IF('Rent Roll'!$N$17="NNN",'Rent Roll'!$F$17*DS$15,IF('Rent Roll'!$N$17="NNN capped",'Rent Roll'!$F$17*(DS$12+DS$13)+MIN('Rent Roll'!$F$17*DS$14,'Rent Roll'!$O$17*(1+Assumptions!$C$64)^(DS$8-'Rent Roll'!$P$17)*'Rent Roll'!$E$17/12),0)),IF(AND(DS149&lt;=3,DS150&gt;=0),'Rent Roll'!$F$17*DS$15,0))</f>
        <v>6438.568641979599</v>
      </c>
      <c r="DT156" s="95">
        <f>'Rent Roll'!$G$17*IF(DT149=0,IF('Rent Roll'!$N$17="NNN",'Rent Roll'!$F$17*DT$15,IF('Rent Roll'!$N$17="NNN capped",'Rent Roll'!$F$17*(DT$12+DT$13)+MIN('Rent Roll'!$F$17*DT$14,'Rent Roll'!$O$17*(1+Assumptions!$C$64)^(DT$8-'Rent Roll'!$P$17)*'Rent Roll'!$E$17/12),0)),IF(AND(DT149&lt;=3,DT150&gt;=0),'Rent Roll'!$F$17*DT$15,0))</f>
        <v>6438.568641979599</v>
      </c>
      <c r="DU156" s="95">
        <f>'Rent Roll'!$G$17*IF(DU149=0,IF('Rent Roll'!$N$17="NNN",'Rent Roll'!$F$17*DU$15,IF('Rent Roll'!$N$17="NNN capped",'Rent Roll'!$F$17*(DU$12+DU$13)+MIN('Rent Roll'!$F$17*DU$14,'Rent Roll'!$O$17*(1+Assumptions!$C$64)^(DU$8-'Rent Roll'!$P$17)*'Rent Roll'!$E$17/12),0)),IF(AND(DU149&lt;=3,DU150&gt;=0),'Rent Roll'!$F$17*DU$15,0))</f>
        <v>6438.568641979599</v>
      </c>
      <c r="DV156" s="95">
        <f>'Rent Roll'!$G$17*IF(DV149=0,IF('Rent Roll'!$N$17="NNN",'Rent Roll'!$F$17*DV$15,IF('Rent Roll'!$N$17="NNN capped",'Rent Roll'!$F$17*(DV$12+DV$13)+MIN('Rent Roll'!$F$17*DV$14,'Rent Roll'!$O$17*(1+Assumptions!$C$64)^(DV$8-'Rent Roll'!$P$17)*'Rent Roll'!$E$17/12),0)),IF(AND(DV149&lt;=3,DV150&gt;=0),'Rent Roll'!$F$17*DV$15,0))</f>
        <v>6438.568641979599</v>
      </c>
      <c r="DW156" s="95">
        <f>'Rent Roll'!$G$17*IF(DW149=0,IF('Rent Roll'!$N$17="NNN",'Rent Roll'!$F$17*DW$15,IF('Rent Roll'!$N$17="NNN capped",'Rent Roll'!$F$17*(DW$12+DW$13)+MIN('Rent Roll'!$F$17*DW$14,'Rent Roll'!$O$17*(1+Assumptions!$C$64)^(DW$8-'Rent Roll'!$P$17)*'Rent Roll'!$E$17/12),0)),IF(AND(DW149&lt;=3,DW150&gt;=0),'Rent Roll'!$F$17*DW$15,0))</f>
        <v>6438.568641979599</v>
      </c>
      <c r="DX156" s="95">
        <f>'Rent Roll'!$G$17*IF(DX149=0,IF('Rent Roll'!$N$17="NNN",'Rent Roll'!$F$17*DX$15,IF('Rent Roll'!$N$17="NNN capped",'Rent Roll'!$F$17*(DX$12+DX$13)+MIN('Rent Roll'!$F$17*DX$14,'Rent Roll'!$O$17*(1+Assumptions!$C$64)^(DX$8-'Rent Roll'!$P$17)*'Rent Roll'!$E$17/12),0)),IF(AND(DX149&lt;=3,DX150&gt;=0),'Rent Roll'!$F$17*DX$15,0))</f>
        <v>6587.559236746424</v>
      </c>
      <c r="DY156" s="95">
        <f>'Rent Roll'!$G$17*IF(DY149=0,IF('Rent Roll'!$N$17="NNN",'Rent Roll'!$F$17*DY$15,IF('Rent Roll'!$N$17="NNN capped",'Rent Roll'!$F$17*(DY$12+DY$13)+MIN('Rent Roll'!$F$17*DY$14,'Rent Roll'!$O$17*(1+Assumptions!$C$64)^(DY$8-'Rent Roll'!$P$17)*'Rent Roll'!$E$17/12),0)),IF(AND(DY149&lt;=3,DY150&gt;=0),'Rent Roll'!$F$17*DY$15,0))</f>
        <v>6587.559236746424</v>
      </c>
      <c r="DZ156" s="95">
        <f>'Rent Roll'!$G$17*IF(DZ149=0,IF('Rent Roll'!$N$17="NNN",'Rent Roll'!$F$17*DZ$15,IF('Rent Roll'!$N$17="NNN capped",'Rent Roll'!$F$17*(DZ$12+DZ$13)+MIN('Rent Roll'!$F$17*DZ$14,'Rent Roll'!$O$17*(1+Assumptions!$C$64)^(DZ$8-'Rent Roll'!$P$17)*'Rent Roll'!$E$17/12),0)),IF(AND(DZ149&lt;=3,DZ150&gt;=0),'Rent Roll'!$F$17*DZ$15,0))</f>
        <v>6587.559236746424</v>
      </c>
      <c r="EA156" s="95">
        <f>'Rent Roll'!$G$17*IF(EA149=0,IF('Rent Roll'!$N$17="NNN",'Rent Roll'!$F$17*EA$15,IF('Rent Roll'!$N$17="NNN capped",'Rent Roll'!$F$17*(EA$12+EA$13)+MIN('Rent Roll'!$F$17*EA$14,'Rent Roll'!$O$17*(1+Assumptions!$C$64)^(EA$8-'Rent Roll'!$P$17)*'Rent Roll'!$E$17/12),0)),IF(AND(EA149&lt;=3,EA150&gt;=0),'Rent Roll'!$F$17*EA$15,0))</f>
        <v>6587.559236746424</v>
      </c>
      <c r="EB156" s="95">
        <f>'Rent Roll'!$G$17*IF(EB149=0,IF('Rent Roll'!$N$17="NNN",'Rent Roll'!$F$17*EB$15,IF('Rent Roll'!$N$17="NNN capped",'Rent Roll'!$F$17*(EB$12+EB$13)+MIN('Rent Roll'!$F$17*EB$14,'Rent Roll'!$O$17*(1+Assumptions!$C$64)^(EB$8-'Rent Roll'!$P$17)*'Rent Roll'!$E$17/12),0)),IF(AND(EB149&lt;=3,EB150&gt;=0),'Rent Roll'!$F$17*EB$15,0))</f>
        <v>6587.559236746424</v>
      </c>
      <c r="EC156" s="95">
        <f>'Rent Roll'!$G$17*IF(EC149=0,IF('Rent Roll'!$N$17="NNN",'Rent Roll'!$F$17*EC$15,IF('Rent Roll'!$N$17="NNN capped",'Rent Roll'!$F$17*(EC$12+EC$13)+MIN('Rent Roll'!$F$17*EC$14,'Rent Roll'!$O$17*(1+Assumptions!$C$64)^(EC$8-'Rent Roll'!$P$17)*'Rent Roll'!$E$17/12),0)),IF(AND(EC149&lt;=3,EC150&gt;=0),'Rent Roll'!$F$17*EC$15,0))</f>
        <v>6587.559236746424</v>
      </c>
      <c r="ED156" s="95">
        <f>'Rent Roll'!$G$17*IF(ED149=0,IF('Rent Roll'!$N$17="NNN",'Rent Roll'!$F$17*ED$15,IF('Rent Roll'!$N$17="NNN capped",'Rent Roll'!$F$17*(ED$12+ED$13)+MIN('Rent Roll'!$F$17*ED$14,'Rent Roll'!$O$17*(1+Assumptions!$C$64)^(ED$8-'Rent Roll'!$P$17)*'Rent Roll'!$E$17/12),0)),IF(AND(ED149&lt;=3,ED150&gt;=0),'Rent Roll'!$F$17*ED$15,0))</f>
        <v>6587.559236746424</v>
      </c>
      <c r="EE156" s="95">
        <f>'Rent Roll'!$G$17*IF(EE149=0,IF('Rent Roll'!$N$17="NNN",'Rent Roll'!$F$17*EE$15,IF('Rent Roll'!$N$17="NNN capped",'Rent Roll'!$F$17*(EE$12+EE$13)+MIN('Rent Roll'!$F$17*EE$14,'Rent Roll'!$O$17*(1+Assumptions!$C$64)^(EE$8-'Rent Roll'!$P$17)*'Rent Roll'!$E$17/12),0)),IF(AND(EE149&lt;=3,EE150&gt;=0),'Rent Roll'!$F$17*EE$15,0))</f>
        <v>6587.559236746424</v>
      </c>
      <c r="EF156" s="95">
        <f>'Rent Roll'!$G$17*IF(EF149=0,IF('Rent Roll'!$N$17="NNN",'Rent Roll'!$F$17*EF$15,IF('Rent Roll'!$N$17="NNN capped",'Rent Roll'!$F$17*(EF$12+EF$13)+MIN('Rent Roll'!$F$17*EF$14,'Rent Roll'!$O$17*(1+Assumptions!$C$64)^(EF$8-'Rent Roll'!$P$17)*'Rent Roll'!$E$17/12),0)),IF(AND(EF149&lt;=3,EF150&gt;=0),'Rent Roll'!$F$17*EF$15,0))</f>
        <v>6587.559236746424</v>
      </c>
      <c r="EG156" s="95">
        <f>'Rent Roll'!$G$17*IF(EG149=0,IF('Rent Roll'!$N$17="NNN",'Rent Roll'!$F$17*EG$15,IF('Rent Roll'!$N$17="NNN capped",'Rent Roll'!$F$17*(EG$12+EG$13)+MIN('Rent Roll'!$F$17*EG$14,'Rent Roll'!$O$17*(1+Assumptions!$C$64)^(EG$8-'Rent Roll'!$P$17)*'Rent Roll'!$E$17/12),0)),IF(AND(EG149&lt;=3,EG150&gt;=0),'Rent Roll'!$F$17*EG$15,0))</f>
        <v>6587.559236746424</v>
      </c>
      <c r="EH156" s="95">
        <f>'Rent Roll'!$G$17*IF(EH149=0,IF('Rent Roll'!$N$17="NNN",'Rent Roll'!$F$17*EH$15,IF('Rent Roll'!$N$17="NNN capped",'Rent Roll'!$F$17*(EH$12+EH$13)+MIN('Rent Roll'!$F$17*EH$14,'Rent Roll'!$O$17*(1+Assumptions!$C$64)^(EH$8-'Rent Roll'!$P$17)*'Rent Roll'!$E$17/12),0)),IF(AND(EH149&lt;=3,EH150&gt;=0),'Rent Roll'!$F$17*EH$15,0))</f>
        <v>6587.559236746424</v>
      </c>
      <c r="EI156" s="95">
        <f>'Rent Roll'!$G$17*IF(EI149=0,IF('Rent Roll'!$N$17="NNN",'Rent Roll'!$F$17*EI$15,IF('Rent Roll'!$N$17="NNN capped",'Rent Roll'!$F$17*(EI$12+EI$13)+MIN('Rent Roll'!$F$17*EI$14,'Rent Roll'!$O$17*(1+Assumptions!$C$64)^(EI$8-'Rent Roll'!$P$17)*'Rent Roll'!$E$17/12),0)),IF(AND(EI149&lt;=3,EI150&gt;=0),'Rent Roll'!$F$17*EI$15,0))</f>
        <v>6587.559236746424</v>
      </c>
    </row>
    <row r="157">
      <c r="B157" t="s" s="23">
        <v>397</v>
      </c>
      <c r="C157" t="s" s="118">
        <v>29</v>
      </c>
      <c r="D157" t="s" s="118">
        <v>435</v>
      </c>
      <c r="H157" s="95">
        <f>IF(AND(H149&gt;=1,H149&lt;=3,H150=0),-CHOOSE(H149,Rollover!$R$17,Rollover!$AE$17,Rollover!$AR$17),0)</f>
        <v>0</v>
      </c>
      <c r="I157" s="95">
        <f>IF(AND(I149&gt;=1,I149&lt;=3,I150=0),-CHOOSE(I149,Rollover!$R$17,Rollover!$AE$17,Rollover!$AR$17),0)</f>
        <v>0</v>
      </c>
      <c r="J157" s="95">
        <f>IF(AND(J149&gt;=1,J149&lt;=3,J150=0),-CHOOSE(J149,Rollover!$R$17,Rollover!$AE$17,Rollover!$AR$17),0)</f>
        <v>0</v>
      </c>
      <c r="K157" s="95">
        <f>IF(AND(K149&gt;=1,K149&lt;=3,K150=0),-CHOOSE(K149,Rollover!$R$17,Rollover!$AE$17,Rollover!$AR$17),0)</f>
        <v>0</v>
      </c>
      <c r="L157" s="95">
        <f>IF(AND(L149&gt;=1,L149&lt;=3,L150=0),-CHOOSE(L149,Rollover!$R$17,Rollover!$AE$17,Rollover!$AR$17),0)</f>
        <v>0</v>
      </c>
      <c r="M157" s="95">
        <f>IF(AND(M149&gt;=1,M149&lt;=3,M150=0),-CHOOSE(M149,Rollover!$R$17,Rollover!$AE$17,Rollover!$AR$17),0)</f>
        <v>0</v>
      </c>
      <c r="N157" s="95">
        <f>IF(AND(N149&gt;=1,N149&lt;=3,N150=0),-CHOOSE(N149,Rollover!$R$17,Rollover!$AE$17,Rollover!$AR$17),0)</f>
        <v>0</v>
      </c>
      <c r="O157" s="95">
        <f>IF(AND(O149&gt;=1,O149&lt;=3,O150=0),-CHOOSE(O149,Rollover!$R$17,Rollover!$AE$17,Rollover!$AR$17),0)</f>
        <v>0</v>
      </c>
      <c r="P157" s="95">
        <f>IF(AND(P149&gt;=1,P149&lt;=3,P150=0),-CHOOSE(P149,Rollover!$R$17,Rollover!$AE$17,Rollover!$AR$17),0)</f>
        <v>0</v>
      </c>
      <c r="Q157" s="95">
        <f>IF(AND(Q149&gt;=1,Q149&lt;=3,Q150=0),-CHOOSE(Q149,Rollover!$R$17,Rollover!$AE$17,Rollover!$AR$17),0)</f>
        <v>0</v>
      </c>
      <c r="R157" s="95">
        <f>IF(AND(R149&gt;=1,R149&lt;=3,R150=0),-CHOOSE(R149,Rollover!$R$17,Rollover!$AE$17,Rollover!$AR$17),0)</f>
        <v>0</v>
      </c>
      <c r="S157" s="95">
        <f>IF(AND(S149&gt;=1,S149&lt;=3,S150=0),-CHOOSE(S149,Rollover!$R$17,Rollover!$AE$17,Rollover!$AR$17),0)</f>
        <v>0</v>
      </c>
      <c r="T157" s="95">
        <f>IF(AND(T149&gt;=1,T149&lt;=3,T150=0),-CHOOSE(T149,Rollover!$R$17,Rollover!$AE$17,Rollover!$AR$17),0)</f>
        <v>0</v>
      </c>
      <c r="U157" s="95">
        <f>IF(AND(U149&gt;=1,U149&lt;=3,U150=0),-CHOOSE(U149,Rollover!$R$17,Rollover!$AE$17,Rollover!$AR$17),0)</f>
        <v>0</v>
      </c>
      <c r="V157" s="95">
        <f>IF(AND(V149&gt;=1,V149&lt;=3,V150=0),-CHOOSE(V149,Rollover!$R$17,Rollover!$AE$17,Rollover!$AR$17),0)</f>
        <v>0</v>
      </c>
      <c r="W157" s="95">
        <f>IF(AND(W149&gt;=1,W149&lt;=3,W150=0),-CHOOSE(W149,Rollover!$R$17,Rollover!$AE$17,Rollover!$AR$17),0)</f>
        <v>0</v>
      </c>
      <c r="X157" s="95">
        <f>IF(AND(X149&gt;=1,X149&lt;=3,X150=0),-CHOOSE(X149,Rollover!$R$17,Rollover!$AE$17,Rollover!$AR$17),0)</f>
        <v>0</v>
      </c>
      <c r="Y157" s="95">
        <f>IF(AND(Y149&gt;=1,Y149&lt;=3,Y150=0),-CHOOSE(Y149,Rollover!$R$17,Rollover!$AE$17,Rollover!$AR$17),0)</f>
        <v>0</v>
      </c>
      <c r="Z157" s="95">
        <f>IF(AND(Z149&gt;=1,Z149&lt;=3,Z150=0),-CHOOSE(Z149,Rollover!$R$17,Rollover!$AE$17,Rollover!$AR$17),0)</f>
        <v>0</v>
      </c>
      <c r="AA157" s="95">
        <f>IF(AND(AA149&gt;=1,AA149&lt;=3,AA150=0),-CHOOSE(AA149,Rollover!$R$17,Rollover!$AE$17,Rollover!$AR$17),0)</f>
        <v>0</v>
      </c>
      <c r="AB157" s="95">
        <f>IF(AND(AB149&gt;=1,AB149&lt;=3,AB150=0),-CHOOSE(AB149,Rollover!$R$17,Rollover!$AE$17,Rollover!$AR$17),0)</f>
        <v>0</v>
      </c>
      <c r="AC157" s="95">
        <f>IF(AND(AC149&gt;=1,AC149&lt;=3,AC150=0),-CHOOSE(AC149,Rollover!$R$17,Rollover!$AE$17,Rollover!$AR$17),0)</f>
        <v>0</v>
      </c>
      <c r="AD157" s="95">
        <f>IF(AND(AD149&gt;=1,AD149&lt;=3,AD150=0),-CHOOSE(AD149,Rollover!$R$17,Rollover!$AE$17,Rollover!$AR$17),0)</f>
        <v>0</v>
      </c>
      <c r="AE157" s="95">
        <f>IF(AND(AE149&gt;=1,AE149&lt;=3,AE150=0),-CHOOSE(AE149,Rollover!$R$17,Rollover!$AE$17,Rollover!$AR$17),0)</f>
        <v>-12081.900000000001</v>
      </c>
      <c r="AF157" s="95">
        <f>IF(AND(AF149&gt;=1,AF149&lt;=3,AF150=0),-CHOOSE(AF149,Rollover!$R$17,Rollover!$AE$17,Rollover!$AR$17),0)</f>
        <v>0</v>
      </c>
      <c r="AG157" s="95">
        <f>IF(AND(AG149&gt;=1,AG149&lt;=3,AG150=0),-CHOOSE(AG149,Rollover!$R$17,Rollover!$AE$17,Rollover!$AR$17),0)</f>
        <v>0</v>
      </c>
      <c r="AH157" s="95">
        <f>IF(AND(AH149&gt;=1,AH149&lt;=3,AH150=0),-CHOOSE(AH149,Rollover!$R$17,Rollover!$AE$17,Rollover!$AR$17),0)</f>
        <v>0</v>
      </c>
      <c r="AI157" s="95">
        <f>IF(AND(AI149&gt;=1,AI149&lt;=3,AI150=0),-CHOOSE(AI149,Rollover!$R$17,Rollover!$AE$17,Rollover!$AR$17),0)</f>
        <v>0</v>
      </c>
      <c r="AJ157" s="95">
        <f>IF(AND(AJ149&gt;=1,AJ149&lt;=3,AJ150=0),-CHOOSE(AJ149,Rollover!$R$17,Rollover!$AE$17,Rollover!$AR$17),0)</f>
        <v>0</v>
      </c>
      <c r="AK157" s="95">
        <f>IF(AND(AK149&gt;=1,AK149&lt;=3,AK150=0),-CHOOSE(AK149,Rollover!$R$17,Rollover!$AE$17,Rollover!$AR$17),0)</f>
        <v>0</v>
      </c>
      <c r="AL157" s="95">
        <f>IF(AND(AL149&gt;=1,AL149&lt;=3,AL150=0),-CHOOSE(AL149,Rollover!$R$17,Rollover!$AE$17,Rollover!$AR$17),0)</f>
        <v>0</v>
      </c>
      <c r="AM157" s="95">
        <f>IF(AND(AM149&gt;=1,AM149&lt;=3,AM150=0),-CHOOSE(AM149,Rollover!$R$17,Rollover!$AE$17,Rollover!$AR$17),0)</f>
        <v>0</v>
      </c>
      <c r="AN157" s="95">
        <f>IF(AND(AN149&gt;=1,AN149&lt;=3,AN150=0),-CHOOSE(AN149,Rollover!$R$17,Rollover!$AE$17,Rollover!$AR$17),0)</f>
        <v>0</v>
      </c>
      <c r="AO157" s="95">
        <f>IF(AND(AO149&gt;=1,AO149&lt;=3,AO150=0),-CHOOSE(AO149,Rollover!$R$17,Rollover!$AE$17,Rollover!$AR$17),0)</f>
        <v>0</v>
      </c>
      <c r="AP157" s="95">
        <f>IF(AND(AP149&gt;=1,AP149&lt;=3,AP150=0),-CHOOSE(AP149,Rollover!$R$17,Rollover!$AE$17,Rollover!$AR$17),0)</f>
        <v>0</v>
      </c>
      <c r="AQ157" s="95">
        <f>IF(AND(AQ149&gt;=1,AQ149&lt;=3,AQ150=0),-CHOOSE(AQ149,Rollover!$R$17,Rollover!$AE$17,Rollover!$AR$17),0)</f>
        <v>0</v>
      </c>
      <c r="AR157" s="95">
        <f>IF(AND(AR149&gt;=1,AR149&lt;=3,AR150=0),-CHOOSE(AR149,Rollover!$R$17,Rollover!$AE$17,Rollover!$AR$17),0)</f>
        <v>0</v>
      </c>
      <c r="AS157" s="95">
        <f>IF(AND(AS149&gt;=1,AS149&lt;=3,AS150=0),-CHOOSE(AS149,Rollover!$R$17,Rollover!$AE$17,Rollover!$AR$17),0)</f>
        <v>0</v>
      </c>
      <c r="AT157" s="95">
        <f>IF(AND(AT149&gt;=1,AT149&lt;=3,AT150=0),-CHOOSE(AT149,Rollover!$R$17,Rollover!$AE$17,Rollover!$AR$17),0)</f>
        <v>0</v>
      </c>
      <c r="AU157" s="95">
        <f>IF(AND(AU149&gt;=1,AU149&lt;=3,AU150=0),-CHOOSE(AU149,Rollover!$R$17,Rollover!$AE$17,Rollover!$AR$17),0)</f>
        <v>0</v>
      </c>
      <c r="AV157" s="95">
        <f>IF(AND(AV149&gt;=1,AV149&lt;=3,AV150=0),-CHOOSE(AV149,Rollover!$R$17,Rollover!$AE$17,Rollover!$AR$17),0)</f>
        <v>0</v>
      </c>
      <c r="AW157" s="95">
        <f>IF(AND(AW149&gt;=1,AW149&lt;=3,AW150=0),-CHOOSE(AW149,Rollover!$R$17,Rollover!$AE$17,Rollover!$AR$17),0)</f>
        <v>0</v>
      </c>
      <c r="AX157" s="95">
        <f>IF(AND(AX149&gt;=1,AX149&lt;=3,AX150=0),-CHOOSE(AX149,Rollover!$R$17,Rollover!$AE$17,Rollover!$AR$17),0)</f>
        <v>0</v>
      </c>
      <c r="AY157" s="95">
        <f>IF(AND(AY149&gt;=1,AY149&lt;=3,AY150=0),-CHOOSE(AY149,Rollover!$R$17,Rollover!$AE$17,Rollover!$AR$17),0)</f>
        <v>0</v>
      </c>
      <c r="AZ157" s="95">
        <f>IF(AND(AZ149&gt;=1,AZ149&lt;=3,AZ150=0),-CHOOSE(AZ149,Rollover!$R$17,Rollover!$AE$17,Rollover!$AR$17),0)</f>
        <v>0</v>
      </c>
      <c r="BA157" s="95">
        <f>IF(AND(BA149&gt;=1,BA149&lt;=3,BA150=0),-CHOOSE(BA149,Rollover!$R$17,Rollover!$AE$17,Rollover!$AR$17),0)</f>
        <v>0</v>
      </c>
      <c r="BB157" s="95">
        <f>IF(AND(BB149&gt;=1,BB149&lt;=3,BB150=0),-CHOOSE(BB149,Rollover!$R$17,Rollover!$AE$17,Rollover!$AR$17),0)</f>
        <v>0</v>
      </c>
      <c r="BC157" s="95">
        <f>IF(AND(BC149&gt;=1,BC149&lt;=3,BC150=0),-CHOOSE(BC149,Rollover!$R$17,Rollover!$AE$17,Rollover!$AR$17),0)</f>
        <v>0</v>
      </c>
      <c r="BD157" s="95">
        <f>IF(AND(BD149&gt;=1,BD149&lt;=3,BD150=0),-CHOOSE(BD149,Rollover!$R$17,Rollover!$AE$17,Rollover!$AR$17),0)</f>
        <v>0</v>
      </c>
      <c r="BE157" s="95">
        <f>IF(AND(BE149&gt;=1,BE149&lt;=3,BE150=0),-CHOOSE(BE149,Rollover!$R$17,Rollover!$AE$17,Rollover!$AR$17),0)</f>
        <v>0</v>
      </c>
      <c r="BF157" s="95">
        <f>IF(AND(BF149&gt;=1,BF149&lt;=3,BF150=0),-CHOOSE(BF149,Rollover!$R$17,Rollover!$AE$17,Rollover!$AR$17),0)</f>
        <v>0</v>
      </c>
      <c r="BG157" s="95">
        <f>IF(AND(BG149&gt;=1,BG149&lt;=3,BG150=0),-CHOOSE(BG149,Rollover!$R$17,Rollover!$AE$17,Rollover!$AR$17),0)</f>
        <v>0</v>
      </c>
      <c r="BH157" s="95">
        <f>IF(AND(BH149&gt;=1,BH149&lt;=3,BH150=0),-CHOOSE(BH149,Rollover!$R$17,Rollover!$AE$17,Rollover!$AR$17),0)</f>
        <v>0</v>
      </c>
      <c r="BI157" s="95">
        <f>IF(AND(BI149&gt;=1,BI149&lt;=3,BI150=0),-CHOOSE(BI149,Rollover!$R$17,Rollover!$AE$17,Rollover!$AR$17),0)</f>
        <v>0</v>
      </c>
      <c r="BJ157" s="95">
        <f>IF(AND(BJ149&gt;=1,BJ149&lt;=3,BJ150=0),-CHOOSE(BJ149,Rollover!$R$17,Rollover!$AE$17,Rollover!$AR$17),0)</f>
        <v>0</v>
      </c>
      <c r="BK157" s="95">
        <f>IF(AND(BK149&gt;=1,BK149&lt;=3,BK150=0),-CHOOSE(BK149,Rollover!$R$17,Rollover!$AE$17,Rollover!$AR$17),0)</f>
        <v>0</v>
      </c>
      <c r="BL157" s="95">
        <f>IF(AND(BL149&gt;=1,BL149&lt;=3,BL150=0),-CHOOSE(BL149,Rollover!$R$17,Rollover!$AE$17,Rollover!$AR$17),0)</f>
        <v>0</v>
      </c>
      <c r="BM157" s="95">
        <f>IF(AND(BM149&gt;=1,BM149&lt;=3,BM150=0),-CHOOSE(BM149,Rollover!$R$17,Rollover!$AE$17,Rollover!$AR$17),0)</f>
        <v>0</v>
      </c>
      <c r="BN157" s="95">
        <f>IF(AND(BN149&gt;=1,BN149&lt;=3,BN150=0),-CHOOSE(BN149,Rollover!$R$17,Rollover!$AE$17,Rollover!$AR$17),0)</f>
        <v>0</v>
      </c>
      <c r="BO157" s="95">
        <f>IF(AND(BO149&gt;=1,BO149&lt;=3,BO150=0),-CHOOSE(BO149,Rollover!$R$17,Rollover!$AE$17,Rollover!$AR$17),0)</f>
        <v>0</v>
      </c>
      <c r="BP157" s="95">
        <f>IF(AND(BP149&gt;=1,BP149&lt;=3,BP150=0),-CHOOSE(BP149,Rollover!$R$17,Rollover!$AE$17,Rollover!$AR$17),0)</f>
        <v>0</v>
      </c>
      <c r="BQ157" s="95">
        <f>IF(AND(BQ149&gt;=1,BQ149&lt;=3,BQ150=0),-CHOOSE(BQ149,Rollover!$R$17,Rollover!$AE$17,Rollover!$AR$17),0)</f>
        <v>0</v>
      </c>
      <c r="BR157" s="95">
        <f>IF(AND(BR149&gt;=1,BR149&lt;=3,BR150=0),-CHOOSE(BR149,Rollover!$R$17,Rollover!$AE$17,Rollover!$AR$17),0)</f>
        <v>0</v>
      </c>
      <c r="BS157" s="95">
        <f>IF(AND(BS149&gt;=1,BS149&lt;=3,BS150=0),-CHOOSE(BS149,Rollover!$R$17,Rollover!$AE$17,Rollover!$AR$17),0)</f>
        <v>0</v>
      </c>
      <c r="BT157" s="95">
        <f>IF(AND(BT149&gt;=1,BT149&lt;=3,BT150=0),-CHOOSE(BT149,Rollover!$R$17,Rollover!$AE$17,Rollover!$AR$17),0)</f>
        <v>0</v>
      </c>
      <c r="BU157" s="95">
        <f>IF(AND(BU149&gt;=1,BU149&lt;=3,BU150=0),-CHOOSE(BU149,Rollover!$R$17,Rollover!$AE$17,Rollover!$AR$17),0)</f>
        <v>0</v>
      </c>
      <c r="BV157" s="95">
        <f>IF(AND(BV149&gt;=1,BV149&lt;=3,BV150=0),-CHOOSE(BV149,Rollover!$R$17,Rollover!$AE$17,Rollover!$AR$17),0)</f>
        <v>0</v>
      </c>
      <c r="BW157" s="95">
        <f>IF(AND(BW149&gt;=1,BW149&lt;=3,BW150=0),-CHOOSE(BW149,Rollover!$R$17,Rollover!$AE$17,Rollover!$AR$17),0)</f>
        <v>0</v>
      </c>
      <c r="BX157" s="95">
        <f>IF(AND(BX149&gt;=1,BX149&lt;=3,BX150=0),-CHOOSE(BX149,Rollover!$R$17,Rollover!$AE$17,Rollover!$AR$17),0)</f>
        <v>0</v>
      </c>
      <c r="BY157" s="95">
        <f>IF(AND(BY149&gt;=1,BY149&lt;=3,BY150=0),-CHOOSE(BY149,Rollover!$R$17,Rollover!$AE$17,Rollover!$AR$17),0)</f>
        <v>0</v>
      </c>
      <c r="BZ157" s="95">
        <f>IF(AND(BZ149&gt;=1,BZ149&lt;=3,BZ150=0),-CHOOSE(BZ149,Rollover!$R$17,Rollover!$AE$17,Rollover!$AR$17),0)</f>
        <v>0</v>
      </c>
      <c r="CA157" s="95">
        <f>IF(AND(CA149&gt;=1,CA149&lt;=3,CA150=0),-CHOOSE(CA149,Rollover!$R$17,Rollover!$AE$17,Rollover!$AR$17),0)</f>
        <v>0</v>
      </c>
      <c r="CB157" s="95">
        <f>IF(AND(CB149&gt;=1,CB149&lt;=3,CB150=0),-CHOOSE(CB149,Rollover!$R$17,Rollover!$AE$17,Rollover!$AR$17),0)</f>
        <v>0</v>
      </c>
      <c r="CC157" s="95">
        <f>IF(AND(CC149&gt;=1,CC149&lt;=3,CC150=0),-CHOOSE(CC149,Rollover!$R$17,Rollover!$AE$17,Rollover!$AR$17),0)</f>
        <v>0</v>
      </c>
      <c r="CD157" s="95">
        <f>IF(AND(CD149&gt;=1,CD149&lt;=3,CD150=0),-CHOOSE(CD149,Rollover!$R$17,Rollover!$AE$17,Rollover!$AR$17),0)</f>
        <v>0</v>
      </c>
      <c r="CE157" s="95">
        <f>IF(AND(CE149&gt;=1,CE149&lt;=3,CE150=0),-CHOOSE(CE149,Rollover!$R$17,Rollover!$AE$17,Rollover!$AR$17),0)</f>
        <v>0</v>
      </c>
      <c r="CF157" s="95">
        <f>IF(AND(CF149&gt;=1,CF149&lt;=3,CF150=0),-CHOOSE(CF149,Rollover!$R$17,Rollover!$AE$17,Rollover!$AR$17),0)</f>
        <v>0</v>
      </c>
      <c r="CG157" s="95">
        <f>IF(AND(CG149&gt;=1,CG149&lt;=3,CG150=0),-CHOOSE(CG149,Rollover!$R$17,Rollover!$AE$17,Rollover!$AR$17),0)</f>
        <v>0</v>
      </c>
      <c r="CH157" s="95">
        <f>IF(AND(CH149&gt;=1,CH149&lt;=3,CH150=0),-CHOOSE(CH149,Rollover!$R$17,Rollover!$AE$17,Rollover!$AR$17),0)</f>
        <v>0</v>
      </c>
      <c r="CI157" s="95">
        <f>IF(AND(CI149&gt;=1,CI149&lt;=3,CI150=0),-CHOOSE(CI149,Rollover!$R$17,Rollover!$AE$17,Rollover!$AR$17),0)</f>
        <v>0</v>
      </c>
      <c r="CJ157" s="95">
        <f>IF(AND(CJ149&gt;=1,CJ149&lt;=3,CJ150=0),-CHOOSE(CJ149,Rollover!$R$17,Rollover!$AE$17,Rollover!$AR$17),0)</f>
        <v>0</v>
      </c>
      <c r="CK157" s="95">
        <f>IF(AND(CK149&gt;=1,CK149&lt;=3,CK150=0),-CHOOSE(CK149,Rollover!$R$17,Rollover!$AE$17,Rollover!$AR$17),0)</f>
        <v>0</v>
      </c>
      <c r="CL157" s="95">
        <f>IF(AND(CL149&gt;=1,CL149&lt;=3,CL150=0),-CHOOSE(CL149,Rollover!$R$17,Rollover!$AE$17,Rollover!$AR$17),0)</f>
        <v>0</v>
      </c>
      <c r="CM157" s="95">
        <f>IF(AND(CM149&gt;=1,CM149&lt;=3,CM150=0),-CHOOSE(CM149,Rollover!$R$17,Rollover!$AE$17,Rollover!$AR$17),0)</f>
        <v>0</v>
      </c>
      <c r="CN157" s="95">
        <f>IF(AND(CN149&gt;=1,CN149&lt;=3,CN150=0),-CHOOSE(CN149,Rollover!$R$17,Rollover!$AE$17,Rollover!$AR$17),0)</f>
        <v>0</v>
      </c>
      <c r="CO157" s="95">
        <f>IF(AND(CO149&gt;=1,CO149&lt;=3,CO150=0),-CHOOSE(CO149,Rollover!$R$17,Rollover!$AE$17,Rollover!$AR$17),0)</f>
        <v>-31257.244289773076</v>
      </c>
      <c r="CP157" s="95">
        <f>IF(AND(CP149&gt;=1,CP149&lt;=3,CP150=0),-CHOOSE(CP149,Rollover!$R$17,Rollover!$AE$17,Rollover!$AR$17),0)</f>
        <v>0</v>
      </c>
      <c r="CQ157" s="95">
        <f>IF(AND(CQ149&gt;=1,CQ149&lt;=3,CQ150=0),-CHOOSE(CQ149,Rollover!$R$17,Rollover!$AE$17,Rollover!$AR$17),0)</f>
        <v>0</v>
      </c>
      <c r="CR157" s="95">
        <f>IF(AND(CR149&gt;=1,CR149&lt;=3,CR150=0),-CHOOSE(CR149,Rollover!$R$17,Rollover!$AE$17,Rollover!$AR$17),0)</f>
        <v>0</v>
      </c>
      <c r="CS157" s="95">
        <f>IF(AND(CS149&gt;=1,CS149&lt;=3,CS150=0),-CHOOSE(CS149,Rollover!$R$17,Rollover!$AE$17,Rollover!$AR$17),0)</f>
        <v>0</v>
      </c>
      <c r="CT157" s="95">
        <f>IF(AND(CT149&gt;=1,CT149&lt;=3,CT150=0),-CHOOSE(CT149,Rollover!$R$17,Rollover!$AE$17,Rollover!$AR$17),0)</f>
        <v>0</v>
      </c>
      <c r="CU157" s="95">
        <f>IF(AND(CU149&gt;=1,CU149&lt;=3,CU150=0),-CHOOSE(CU149,Rollover!$R$17,Rollover!$AE$17,Rollover!$AR$17),0)</f>
        <v>0</v>
      </c>
      <c r="CV157" s="95">
        <f>IF(AND(CV149&gt;=1,CV149&lt;=3,CV150=0),-CHOOSE(CV149,Rollover!$R$17,Rollover!$AE$17,Rollover!$AR$17),0)</f>
        <v>0</v>
      </c>
      <c r="CW157" s="95">
        <f>IF(AND(CW149&gt;=1,CW149&lt;=3,CW150=0),-CHOOSE(CW149,Rollover!$R$17,Rollover!$AE$17,Rollover!$AR$17),0)</f>
        <v>0</v>
      </c>
      <c r="CX157" s="95">
        <f>IF(AND(CX149&gt;=1,CX149&lt;=3,CX150=0),-CHOOSE(CX149,Rollover!$R$17,Rollover!$AE$17,Rollover!$AR$17),0)</f>
        <v>0</v>
      </c>
      <c r="CY157" s="95">
        <f>IF(AND(CY149&gt;=1,CY149&lt;=3,CY150=0),-CHOOSE(CY149,Rollover!$R$17,Rollover!$AE$17,Rollover!$AR$17),0)</f>
        <v>0</v>
      </c>
      <c r="CZ157" s="95">
        <f>IF(AND(CZ149&gt;=1,CZ149&lt;=3,CZ150=0),-CHOOSE(CZ149,Rollover!$R$17,Rollover!$AE$17,Rollover!$AR$17),0)</f>
        <v>0</v>
      </c>
      <c r="DA157" s="95">
        <f>IF(AND(DA149&gt;=1,DA149&lt;=3,DA150=0),-CHOOSE(DA149,Rollover!$R$17,Rollover!$AE$17,Rollover!$AR$17),0)</f>
        <v>0</v>
      </c>
      <c r="DB157" s="95">
        <f>IF(AND(DB149&gt;=1,DB149&lt;=3,DB150=0),-CHOOSE(DB149,Rollover!$R$17,Rollover!$AE$17,Rollover!$AR$17),0)</f>
        <v>0</v>
      </c>
      <c r="DC157" s="95">
        <f>IF(AND(DC149&gt;=1,DC149&lt;=3,DC150=0),-CHOOSE(DC149,Rollover!$R$17,Rollover!$AE$17,Rollover!$AR$17),0)</f>
        <v>0</v>
      </c>
      <c r="DD157" s="95">
        <f>IF(AND(DD149&gt;=1,DD149&lt;=3,DD150=0),-CHOOSE(DD149,Rollover!$R$17,Rollover!$AE$17,Rollover!$AR$17),0)</f>
        <v>0</v>
      </c>
      <c r="DE157" s="95">
        <f>IF(AND(DE149&gt;=1,DE149&lt;=3,DE150=0),-CHOOSE(DE149,Rollover!$R$17,Rollover!$AE$17,Rollover!$AR$17),0)</f>
        <v>0</v>
      </c>
      <c r="DF157" s="95">
        <f>IF(AND(DF149&gt;=1,DF149&lt;=3,DF150=0),-CHOOSE(DF149,Rollover!$R$17,Rollover!$AE$17,Rollover!$AR$17),0)</f>
        <v>0</v>
      </c>
      <c r="DG157" s="95">
        <f>IF(AND(DG149&gt;=1,DG149&lt;=3,DG150=0),-CHOOSE(DG149,Rollover!$R$17,Rollover!$AE$17,Rollover!$AR$17),0)</f>
        <v>0</v>
      </c>
      <c r="DH157" s="95">
        <f>IF(AND(DH149&gt;=1,DH149&lt;=3,DH150=0),-CHOOSE(DH149,Rollover!$R$17,Rollover!$AE$17,Rollover!$AR$17),0)</f>
        <v>0</v>
      </c>
      <c r="DI157" s="95">
        <f>IF(AND(DI149&gt;=1,DI149&lt;=3,DI150=0),-CHOOSE(DI149,Rollover!$R$17,Rollover!$AE$17,Rollover!$AR$17),0)</f>
        <v>0</v>
      </c>
      <c r="DJ157" s="95">
        <f>IF(AND(DJ149&gt;=1,DJ149&lt;=3,DJ150=0),-CHOOSE(DJ149,Rollover!$R$17,Rollover!$AE$17,Rollover!$AR$17),0)</f>
        <v>0</v>
      </c>
      <c r="DK157" s="95">
        <f>IF(AND(DK149&gt;=1,DK149&lt;=3,DK150=0),-CHOOSE(DK149,Rollover!$R$17,Rollover!$AE$17,Rollover!$AR$17),0)</f>
        <v>0</v>
      </c>
      <c r="DL157" s="95">
        <f>IF(AND(DL149&gt;=1,DL149&lt;=3,DL150=0),-CHOOSE(DL149,Rollover!$R$17,Rollover!$AE$17,Rollover!$AR$17),0)</f>
        <v>0</v>
      </c>
      <c r="DM157" s="95">
        <f>IF(AND(DM149&gt;=1,DM149&lt;=3,DM150=0),-CHOOSE(DM149,Rollover!$R$17,Rollover!$AE$17,Rollover!$AR$17),0)</f>
        <v>0</v>
      </c>
      <c r="DN157" s="95">
        <f>IF(AND(DN149&gt;=1,DN149&lt;=3,DN150=0),-CHOOSE(DN149,Rollover!$R$17,Rollover!$AE$17,Rollover!$AR$17),0)</f>
        <v>0</v>
      </c>
      <c r="DO157" s="95">
        <f>IF(AND(DO149&gt;=1,DO149&lt;=3,DO150=0),-CHOOSE(DO149,Rollover!$R$17,Rollover!$AE$17,Rollover!$AR$17),0)</f>
        <v>0</v>
      </c>
      <c r="DP157" s="95">
        <f>IF(AND(DP149&gt;=1,DP149&lt;=3,DP150=0),-CHOOSE(DP149,Rollover!$R$17,Rollover!$AE$17,Rollover!$AR$17),0)</f>
        <v>0</v>
      </c>
      <c r="DQ157" s="95">
        <f>IF(AND(DQ149&gt;=1,DQ149&lt;=3,DQ150=0),-CHOOSE(DQ149,Rollover!$R$17,Rollover!$AE$17,Rollover!$AR$17),0)</f>
        <v>0</v>
      </c>
      <c r="DR157" s="95">
        <f>IF(AND(DR149&gt;=1,DR149&lt;=3,DR150=0),-CHOOSE(DR149,Rollover!$R$17,Rollover!$AE$17,Rollover!$AR$17),0)</f>
        <v>0</v>
      </c>
      <c r="DS157" s="95">
        <f>IF(AND(DS149&gt;=1,DS149&lt;=3,DS150=0),-CHOOSE(DS149,Rollover!$R$17,Rollover!$AE$17,Rollover!$AR$17),0)</f>
        <v>0</v>
      </c>
      <c r="DT157" s="95">
        <f>IF(AND(DT149&gt;=1,DT149&lt;=3,DT150=0),-CHOOSE(DT149,Rollover!$R$17,Rollover!$AE$17,Rollover!$AR$17),0)</f>
        <v>0</v>
      </c>
      <c r="DU157" s="95">
        <f>IF(AND(DU149&gt;=1,DU149&lt;=3,DU150=0),-CHOOSE(DU149,Rollover!$R$17,Rollover!$AE$17,Rollover!$AR$17),0)</f>
        <v>0</v>
      </c>
      <c r="DV157" s="95">
        <f>IF(AND(DV149&gt;=1,DV149&lt;=3,DV150=0),-CHOOSE(DV149,Rollover!$R$17,Rollover!$AE$17,Rollover!$AR$17),0)</f>
        <v>0</v>
      </c>
      <c r="DW157" s="95">
        <f>IF(AND(DW149&gt;=1,DW149&lt;=3,DW150=0),-CHOOSE(DW149,Rollover!$R$17,Rollover!$AE$17,Rollover!$AR$17),0)</f>
        <v>0</v>
      </c>
      <c r="DX157" s="95">
        <f>IF(AND(DX149&gt;=1,DX149&lt;=3,DX150=0),-CHOOSE(DX149,Rollover!$R$17,Rollover!$AE$17,Rollover!$AR$17),0)</f>
        <v>0</v>
      </c>
      <c r="DY157" s="95">
        <f>IF(AND(DY149&gt;=1,DY149&lt;=3,DY150=0),-CHOOSE(DY149,Rollover!$R$17,Rollover!$AE$17,Rollover!$AR$17),0)</f>
        <v>0</v>
      </c>
      <c r="DZ157" s="95">
        <f>IF(AND(DZ149&gt;=1,DZ149&lt;=3,DZ150=0),-CHOOSE(DZ149,Rollover!$R$17,Rollover!$AE$17,Rollover!$AR$17),0)</f>
        <v>0</v>
      </c>
      <c r="EA157" s="95">
        <f>IF(AND(EA149&gt;=1,EA149&lt;=3,EA150=0),-CHOOSE(EA149,Rollover!$R$17,Rollover!$AE$17,Rollover!$AR$17),0)</f>
        <v>0</v>
      </c>
      <c r="EB157" s="95">
        <f>IF(AND(EB149&gt;=1,EB149&lt;=3,EB150=0),-CHOOSE(EB149,Rollover!$R$17,Rollover!$AE$17,Rollover!$AR$17),0)</f>
        <v>0</v>
      </c>
      <c r="EC157" s="95">
        <f>IF(AND(EC149&gt;=1,EC149&lt;=3,EC150=0),-CHOOSE(EC149,Rollover!$R$17,Rollover!$AE$17,Rollover!$AR$17),0)</f>
        <v>0</v>
      </c>
      <c r="ED157" s="95">
        <f>IF(AND(ED149&gt;=1,ED149&lt;=3,ED150=0),-CHOOSE(ED149,Rollover!$R$17,Rollover!$AE$17,Rollover!$AR$17),0)</f>
        <v>0</v>
      </c>
      <c r="EE157" s="95">
        <f>IF(AND(EE149&gt;=1,EE149&lt;=3,EE150=0),-CHOOSE(EE149,Rollover!$R$17,Rollover!$AE$17,Rollover!$AR$17),0)</f>
        <v>0</v>
      </c>
      <c r="EF157" s="95">
        <f>IF(AND(EF149&gt;=1,EF149&lt;=3,EF150=0),-CHOOSE(EF149,Rollover!$R$17,Rollover!$AE$17,Rollover!$AR$17),0)</f>
        <v>0</v>
      </c>
      <c r="EG157" s="95">
        <f>IF(AND(EG149&gt;=1,EG149&lt;=3,EG150=0),-CHOOSE(EG149,Rollover!$R$17,Rollover!$AE$17,Rollover!$AR$17),0)</f>
        <v>0</v>
      </c>
      <c r="EH157" s="95">
        <f>IF(AND(EH149&gt;=1,EH149&lt;=3,EH150=0),-CHOOSE(EH149,Rollover!$R$17,Rollover!$AE$17,Rollover!$AR$17),0)</f>
        <v>0</v>
      </c>
      <c r="EI157" s="95">
        <f>IF(AND(EI149&gt;=1,EI149&lt;=3,EI150=0),-CHOOSE(EI149,Rollover!$R$17,Rollover!$AE$17,Rollover!$AR$17),0)</f>
        <v>0</v>
      </c>
    </row>
    <row r="158">
      <c r="B158" t="s" s="23">
        <v>398</v>
      </c>
      <c r="C158" t="s" s="118">
        <v>29</v>
      </c>
      <c r="D158" t="s" s="118">
        <v>436</v>
      </c>
      <c r="H158" s="95">
        <f>IF(AND(H149&gt;=1,H149&lt;=3,H150=0),-CHOOSE(H149,Rollover!$S$17,Rollover!$AF$17,Rollover!$AS$17),0)</f>
        <v>0</v>
      </c>
      <c r="I158" s="95">
        <f>IF(AND(I149&gt;=1,I149&lt;=3,I150=0),-CHOOSE(I149,Rollover!$S$17,Rollover!$AF$17,Rollover!$AS$17),0)</f>
        <v>0</v>
      </c>
      <c r="J158" s="95">
        <f>IF(AND(J149&gt;=1,J149&lt;=3,J150=0),-CHOOSE(J149,Rollover!$S$17,Rollover!$AF$17,Rollover!$AS$17),0)</f>
        <v>0</v>
      </c>
      <c r="K158" s="95">
        <f>IF(AND(K149&gt;=1,K149&lt;=3,K150=0),-CHOOSE(K149,Rollover!$S$17,Rollover!$AF$17,Rollover!$AS$17),0)</f>
        <v>0</v>
      </c>
      <c r="L158" s="95">
        <f>IF(AND(L149&gt;=1,L149&lt;=3,L150=0),-CHOOSE(L149,Rollover!$S$17,Rollover!$AF$17,Rollover!$AS$17),0)</f>
        <v>0</v>
      </c>
      <c r="M158" s="95">
        <f>IF(AND(M149&gt;=1,M149&lt;=3,M150=0),-CHOOSE(M149,Rollover!$S$17,Rollover!$AF$17,Rollover!$AS$17),0)</f>
        <v>0</v>
      </c>
      <c r="N158" s="95">
        <f>IF(AND(N149&gt;=1,N149&lt;=3,N150=0),-CHOOSE(N149,Rollover!$S$17,Rollover!$AF$17,Rollover!$AS$17),0)</f>
        <v>0</v>
      </c>
      <c r="O158" s="95">
        <f>IF(AND(O149&gt;=1,O149&lt;=3,O150=0),-CHOOSE(O149,Rollover!$S$17,Rollover!$AF$17,Rollover!$AS$17),0)</f>
        <v>0</v>
      </c>
      <c r="P158" s="95">
        <f>IF(AND(P149&gt;=1,P149&lt;=3,P150=0),-CHOOSE(P149,Rollover!$S$17,Rollover!$AF$17,Rollover!$AS$17),0)</f>
        <v>0</v>
      </c>
      <c r="Q158" s="95">
        <f>IF(AND(Q149&gt;=1,Q149&lt;=3,Q150=0),-CHOOSE(Q149,Rollover!$S$17,Rollover!$AF$17,Rollover!$AS$17),0)</f>
        <v>0</v>
      </c>
      <c r="R158" s="95">
        <f>IF(AND(R149&gt;=1,R149&lt;=3,R150=0),-CHOOSE(R149,Rollover!$S$17,Rollover!$AF$17,Rollover!$AS$17),0)</f>
        <v>0</v>
      </c>
      <c r="S158" s="95">
        <f>IF(AND(S149&gt;=1,S149&lt;=3,S150=0),-CHOOSE(S149,Rollover!$S$17,Rollover!$AF$17,Rollover!$AS$17),0)</f>
        <v>0</v>
      </c>
      <c r="T158" s="95">
        <f>IF(AND(T149&gt;=1,T149&lt;=3,T150=0),-CHOOSE(T149,Rollover!$S$17,Rollover!$AF$17,Rollover!$AS$17),0)</f>
        <v>0</v>
      </c>
      <c r="U158" s="95">
        <f>IF(AND(U149&gt;=1,U149&lt;=3,U150=0),-CHOOSE(U149,Rollover!$S$17,Rollover!$AF$17,Rollover!$AS$17),0)</f>
        <v>0</v>
      </c>
      <c r="V158" s="95">
        <f>IF(AND(V149&gt;=1,V149&lt;=3,V150=0),-CHOOSE(V149,Rollover!$S$17,Rollover!$AF$17,Rollover!$AS$17),0)</f>
        <v>0</v>
      </c>
      <c r="W158" s="95">
        <f>IF(AND(W149&gt;=1,W149&lt;=3,W150=0),-CHOOSE(W149,Rollover!$S$17,Rollover!$AF$17,Rollover!$AS$17),0)</f>
        <v>0</v>
      </c>
      <c r="X158" s="95">
        <f>IF(AND(X149&gt;=1,X149&lt;=3,X150=0),-CHOOSE(X149,Rollover!$S$17,Rollover!$AF$17,Rollover!$AS$17),0)</f>
        <v>0</v>
      </c>
      <c r="Y158" s="95">
        <f>IF(AND(Y149&gt;=1,Y149&lt;=3,Y150=0),-CHOOSE(Y149,Rollover!$S$17,Rollover!$AF$17,Rollover!$AS$17),0)</f>
        <v>0</v>
      </c>
      <c r="Z158" s="95">
        <f>IF(AND(Z149&gt;=1,Z149&lt;=3,Z150=0),-CHOOSE(Z149,Rollover!$S$17,Rollover!$AF$17,Rollover!$AS$17),0)</f>
        <v>0</v>
      </c>
      <c r="AA158" s="95">
        <f>IF(AND(AA149&gt;=1,AA149&lt;=3,AA150=0),-CHOOSE(AA149,Rollover!$S$17,Rollover!$AF$17,Rollover!$AS$17),0)</f>
        <v>0</v>
      </c>
      <c r="AB158" s="95">
        <f>IF(AND(AB149&gt;=1,AB149&lt;=3,AB150=0),-CHOOSE(AB149,Rollover!$S$17,Rollover!$AF$17,Rollover!$AS$17),0)</f>
        <v>0</v>
      </c>
      <c r="AC158" s="95">
        <f>IF(AND(AC149&gt;=1,AC149&lt;=3,AC150=0),-CHOOSE(AC149,Rollover!$S$17,Rollover!$AF$17,Rollover!$AS$17),0)</f>
        <v>0</v>
      </c>
      <c r="AD158" s="95">
        <f>IF(AND(AD149&gt;=1,AD149&lt;=3,AD150=0),-CHOOSE(AD149,Rollover!$S$17,Rollover!$AF$17,Rollover!$AS$17),0)</f>
        <v>0</v>
      </c>
      <c r="AE158" s="95">
        <f>IF(AND(AE149&gt;=1,AE149&lt;=3,AE150=0),-CHOOSE(AE149,Rollover!$S$17,Rollover!$AF$17,Rollover!$AS$17),0)</f>
        <v>-31001.429537408418</v>
      </c>
      <c r="AF158" s="95">
        <f>IF(AND(AF149&gt;=1,AF149&lt;=3,AF150=0),-CHOOSE(AF149,Rollover!$S$17,Rollover!$AF$17,Rollover!$AS$17),0)</f>
        <v>0</v>
      </c>
      <c r="AG158" s="95">
        <f>IF(AND(AG149&gt;=1,AG149&lt;=3,AG150=0),-CHOOSE(AG149,Rollover!$S$17,Rollover!$AF$17,Rollover!$AS$17),0)</f>
        <v>0</v>
      </c>
      <c r="AH158" s="95">
        <f>IF(AND(AH149&gt;=1,AH149&lt;=3,AH150=0),-CHOOSE(AH149,Rollover!$S$17,Rollover!$AF$17,Rollover!$AS$17),0)</f>
        <v>0</v>
      </c>
      <c r="AI158" s="95">
        <f>IF(AND(AI149&gt;=1,AI149&lt;=3,AI150=0),-CHOOSE(AI149,Rollover!$S$17,Rollover!$AF$17,Rollover!$AS$17),0)</f>
        <v>0</v>
      </c>
      <c r="AJ158" s="95">
        <f>IF(AND(AJ149&gt;=1,AJ149&lt;=3,AJ150=0),-CHOOSE(AJ149,Rollover!$S$17,Rollover!$AF$17,Rollover!$AS$17),0)</f>
        <v>0</v>
      </c>
      <c r="AK158" s="95">
        <f>IF(AND(AK149&gt;=1,AK149&lt;=3,AK150=0),-CHOOSE(AK149,Rollover!$S$17,Rollover!$AF$17,Rollover!$AS$17),0)</f>
        <v>0</v>
      </c>
      <c r="AL158" s="95">
        <f>IF(AND(AL149&gt;=1,AL149&lt;=3,AL150=0),-CHOOSE(AL149,Rollover!$S$17,Rollover!$AF$17,Rollover!$AS$17),0)</f>
        <v>0</v>
      </c>
      <c r="AM158" s="95">
        <f>IF(AND(AM149&gt;=1,AM149&lt;=3,AM150=0),-CHOOSE(AM149,Rollover!$S$17,Rollover!$AF$17,Rollover!$AS$17),0)</f>
        <v>0</v>
      </c>
      <c r="AN158" s="95">
        <f>IF(AND(AN149&gt;=1,AN149&lt;=3,AN150=0),-CHOOSE(AN149,Rollover!$S$17,Rollover!$AF$17,Rollover!$AS$17),0)</f>
        <v>0</v>
      </c>
      <c r="AO158" s="95">
        <f>IF(AND(AO149&gt;=1,AO149&lt;=3,AO150=0),-CHOOSE(AO149,Rollover!$S$17,Rollover!$AF$17,Rollover!$AS$17),0)</f>
        <v>0</v>
      </c>
      <c r="AP158" s="95">
        <f>IF(AND(AP149&gt;=1,AP149&lt;=3,AP150=0),-CHOOSE(AP149,Rollover!$S$17,Rollover!$AF$17,Rollover!$AS$17),0)</f>
        <v>0</v>
      </c>
      <c r="AQ158" s="95">
        <f>IF(AND(AQ149&gt;=1,AQ149&lt;=3,AQ150=0),-CHOOSE(AQ149,Rollover!$S$17,Rollover!$AF$17,Rollover!$AS$17),0)</f>
        <v>0</v>
      </c>
      <c r="AR158" s="95">
        <f>IF(AND(AR149&gt;=1,AR149&lt;=3,AR150=0),-CHOOSE(AR149,Rollover!$S$17,Rollover!$AF$17,Rollover!$AS$17),0)</f>
        <v>0</v>
      </c>
      <c r="AS158" s="95">
        <f>IF(AND(AS149&gt;=1,AS149&lt;=3,AS150=0),-CHOOSE(AS149,Rollover!$S$17,Rollover!$AF$17,Rollover!$AS$17),0)</f>
        <v>0</v>
      </c>
      <c r="AT158" s="95">
        <f>IF(AND(AT149&gt;=1,AT149&lt;=3,AT150=0),-CHOOSE(AT149,Rollover!$S$17,Rollover!$AF$17,Rollover!$AS$17),0)</f>
        <v>0</v>
      </c>
      <c r="AU158" s="95">
        <f>IF(AND(AU149&gt;=1,AU149&lt;=3,AU150=0),-CHOOSE(AU149,Rollover!$S$17,Rollover!$AF$17,Rollover!$AS$17),0)</f>
        <v>0</v>
      </c>
      <c r="AV158" s="95">
        <f>IF(AND(AV149&gt;=1,AV149&lt;=3,AV150=0),-CHOOSE(AV149,Rollover!$S$17,Rollover!$AF$17,Rollover!$AS$17),0)</f>
        <v>0</v>
      </c>
      <c r="AW158" s="95">
        <f>IF(AND(AW149&gt;=1,AW149&lt;=3,AW150=0),-CHOOSE(AW149,Rollover!$S$17,Rollover!$AF$17,Rollover!$AS$17),0)</f>
        <v>0</v>
      </c>
      <c r="AX158" s="95">
        <f>IF(AND(AX149&gt;=1,AX149&lt;=3,AX150=0),-CHOOSE(AX149,Rollover!$S$17,Rollover!$AF$17,Rollover!$AS$17),0)</f>
        <v>0</v>
      </c>
      <c r="AY158" s="95">
        <f>IF(AND(AY149&gt;=1,AY149&lt;=3,AY150=0),-CHOOSE(AY149,Rollover!$S$17,Rollover!$AF$17,Rollover!$AS$17),0)</f>
        <v>0</v>
      </c>
      <c r="AZ158" s="95">
        <f>IF(AND(AZ149&gt;=1,AZ149&lt;=3,AZ150=0),-CHOOSE(AZ149,Rollover!$S$17,Rollover!$AF$17,Rollover!$AS$17),0)</f>
        <v>0</v>
      </c>
      <c r="BA158" s="95">
        <f>IF(AND(BA149&gt;=1,BA149&lt;=3,BA150=0),-CHOOSE(BA149,Rollover!$S$17,Rollover!$AF$17,Rollover!$AS$17),0)</f>
        <v>0</v>
      </c>
      <c r="BB158" s="95">
        <f>IF(AND(BB149&gt;=1,BB149&lt;=3,BB150=0),-CHOOSE(BB149,Rollover!$S$17,Rollover!$AF$17,Rollover!$AS$17),0)</f>
        <v>0</v>
      </c>
      <c r="BC158" s="95">
        <f>IF(AND(BC149&gt;=1,BC149&lt;=3,BC150=0),-CHOOSE(BC149,Rollover!$S$17,Rollover!$AF$17,Rollover!$AS$17),0)</f>
        <v>0</v>
      </c>
      <c r="BD158" s="95">
        <f>IF(AND(BD149&gt;=1,BD149&lt;=3,BD150=0),-CHOOSE(BD149,Rollover!$S$17,Rollover!$AF$17,Rollover!$AS$17),0)</f>
        <v>0</v>
      </c>
      <c r="BE158" s="95">
        <f>IF(AND(BE149&gt;=1,BE149&lt;=3,BE150=0),-CHOOSE(BE149,Rollover!$S$17,Rollover!$AF$17,Rollover!$AS$17),0)</f>
        <v>0</v>
      </c>
      <c r="BF158" s="95">
        <f>IF(AND(BF149&gt;=1,BF149&lt;=3,BF150=0),-CHOOSE(BF149,Rollover!$S$17,Rollover!$AF$17,Rollover!$AS$17),0)</f>
        <v>0</v>
      </c>
      <c r="BG158" s="95">
        <f>IF(AND(BG149&gt;=1,BG149&lt;=3,BG150=0),-CHOOSE(BG149,Rollover!$S$17,Rollover!$AF$17,Rollover!$AS$17),0)</f>
        <v>0</v>
      </c>
      <c r="BH158" s="95">
        <f>IF(AND(BH149&gt;=1,BH149&lt;=3,BH150=0),-CHOOSE(BH149,Rollover!$S$17,Rollover!$AF$17,Rollover!$AS$17),0)</f>
        <v>0</v>
      </c>
      <c r="BI158" s="95">
        <f>IF(AND(BI149&gt;=1,BI149&lt;=3,BI150=0),-CHOOSE(BI149,Rollover!$S$17,Rollover!$AF$17,Rollover!$AS$17),0)</f>
        <v>0</v>
      </c>
      <c r="BJ158" s="95">
        <f>IF(AND(BJ149&gt;=1,BJ149&lt;=3,BJ150=0),-CHOOSE(BJ149,Rollover!$S$17,Rollover!$AF$17,Rollover!$AS$17),0)</f>
        <v>0</v>
      </c>
      <c r="BK158" s="95">
        <f>IF(AND(BK149&gt;=1,BK149&lt;=3,BK150=0),-CHOOSE(BK149,Rollover!$S$17,Rollover!$AF$17,Rollover!$AS$17),0)</f>
        <v>0</v>
      </c>
      <c r="BL158" s="95">
        <f>IF(AND(BL149&gt;=1,BL149&lt;=3,BL150=0),-CHOOSE(BL149,Rollover!$S$17,Rollover!$AF$17,Rollover!$AS$17),0)</f>
        <v>0</v>
      </c>
      <c r="BM158" s="95">
        <f>IF(AND(BM149&gt;=1,BM149&lt;=3,BM150=0),-CHOOSE(BM149,Rollover!$S$17,Rollover!$AF$17,Rollover!$AS$17),0)</f>
        <v>0</v>
      </c>
      <c r="BN158" s="95">
        <f>IF(AND(BN149&gt;=1,BN149&lt;=3,BN150=0),-CHOOSE(BN149,Rollover!$S$17,Rollover!$AF$17,Rollover!$AS$17),0)</f>
        <v>0</v>
      </c>
      <c r="BO158" s="95">
        <f>IF(AND(BO149&gt;=1,BO149&lt;=3,BO150=0),-CHOOSE(BO149,Rollover!$S$17,Rollover!$AF$17,Rollover!$AS$17),0)</f>
        <v>0</v>
      </c>
      <c r="BP158" s="95">
        <f>IF(AND(BP149&gt;=1,BP149&lt;=3,BP150=0),-CHOOSE(BP149,Rollover!$S$17,Rollover!$AF$17,Rollover!$AS$17),0)</f>
        <v>0</v>
      </c>
      <c r="BQ158" s="95">
        <f>IF(AND(BQ149&gt;=1,BQ149&lt;=3,BQ150=0),-CHOOSE(BQ149,Rollover!$S$17,Rollover!$AF$17,Rollover!$AS$17),0)</f>
        <v>0</v>
      </c>
      <c r="BR158" s="95">
        <f>IF(AND(BR149&gt;=1,BR149&lt;=3,BR150=0),-CHOOSE(BR149,Rollover!$S$17,Rollover!$AF$17,Rollover!$AS$17),0)</f>
        <v>0</v>
      </c>
      <c r="BS158" s="95">
        <f>IF(AND(BS149&gt;=1,BS149&lt;=3,BS150=0),-CHOOSE(BS149,Rollover!$S$17,Rollover!$AF$17,Rollover!$AS$17),0)</f>
        <v>0</v>
      </c>
      <c r="BT158" s="95">
        <f>IF(AND(BT149&gt;=1,BT149&lt;=3,BT150=0),-CHOOSE(BT149,Rollover!$S$17,Rollover!$AF$17,Rollover!$AS$17),0)</f>
        <v>0</v>
      </c>
      <c r="BU158" s="95">
        <f>IF(AND(BU149&gt;=1,BU149&lt;=3,BU150=0),-CHOOSE(BU149,Rollover!$S$17,Rollover!$AF$17,Rollover!$AS$17),0)</f>
        <v>0</v>
      </c>
      <c r="BV158" s="95">
        <f>IF(AND(BV149&gt;=1,BV149&lt;=3,BV150=0),-CHOOSE(BV149,Rollover!$S$17,Rollover!$AF$17,Rollover!$AS$17),0)</f>
        <v>0</v>
      </c>
      <c r="BW158" s="95">
        <f>IF(AND(BW149&gt;=1,BW149&lt;=3,BW150=0),-CHOOSE(BW149,Rollover!$S$17,Rollover!$AF$17,Rollover!$AS$17),0)</f>
        <v>0</v>
      </c>
      <c r="BX158" s="95">
        <f>IF(AND(BX149&gt;=1,BX149&lt;=3,BX150=0),-CHOOSE(BX149,Rollover!$S$17,Rollover!$AF$17,Rollover!$AS$17),0)</f>
        <v>0</v>
      </c>
      <c r="BY158" s="95">
        <f>IF(AND(BY149&gt;=1,BY149&lt;=3,BY150=0),-CHOOSE(BY149,Rollover!$S$17,Rollover!$AF$17,Rollover!$AS$17),0)</f>
        <v>0</v>
      </c>
      <c r="BZ158" s="95">
        <f>IF(AND(BZ149&gt;=1,BZ149&lt;=3,BZ150=0),-CHOOSE(BZ149,Rollover!$S$17,Rollover!$AF$17,Rollover!$AS$17),0)</f>
        <v>0</v>
      </c>
      <c r="CA158" s="95">
        <f>IF(AND(CA149&gt;=1,CA149&lt;=3,CA150=0),-CHOOSE(CA149,Rollover!$S$17,Rollover!$AF$17,Rollover!$AS$17),0)</f>
        <v>0</v>
      </c>
      <c r="CB158" s="95">
        <f>IF(AND(CB149&gt;=1,CB149&lt;=3,CB150=0),-CHOOSE(CB149,Rollover!$S$17,Rollover!$AF$17,Rollover!$AS$17),0)</f>
        <v>0</v>
      </c>
      <c r="CC158" s="95">
        <f>IF(AND(CC149&gt;=1,CC149&lt;=3,CC150=0),-CHOOSE(CC149,Rollover!$S$17,Rollover!$AF$17,Rollover!$AS$17),0)</f>
        <v>0</v>
      </c>
      <c r="CD158" s="95">
        <f>IF(AND(CD149&gt;=1,CD149&lt;=3,CD150=0),-CHOOSE(CD149,Rollover!$S$17,Rollover!$AF$17,Rollover!$AS$17),0)</f>
        <v>0</v>
      </c>
      <c r="CE158" s="95">
        <f>IF(AND(CE149&gt;=1,CE149&lt;=3,CE150=0),-CHOOSE(CE149,Rollover!$S$17,Rollover!$AF$17,Rollover!$AS$17),0)</f>
        <v>0</v>
      </c>
      <c r="CF158" s="95">
        <f>IF(AND(CF149&gt;=1,CF149&lt;=3,CF150=0),-CHOOSE(CF149,Rollover!$S$17,Rollover!$AF$17,Rollover!$AS$17),0)</f>
        <v>0</v>
      </c>
      <c r="CG158" s="95">
        <f>IF(AND(CG149&gt;=1,CG149&lt;=3,CG150=0),-CHOOSE(CG149,Rollover!$S$17,Rollover!$AF$17,Rollover!$AS$17),0)</f>
        <v>0</v>
      </c>
      <c r="CH158" s="95">
        <f>IF(AND(CH149&gt;=1,CH149&lt;=3,CH150=0),-CHOOSE(CH149,Rollover!$S$17,Rollover!$AF$17,Rollover!$AS$17),0)</f>
        <v>0</v>
      </c>
      <c r="CI158" s="95">
        <f>IF(AND(CI149&gt;=1,CI149&lt;=3,CI150=0),-CHOOSE(CI149,Rollover!$S$17,Rollover!$AF$17,Rollover!$AS$17),0)</f>
        <v>0</v>
      </c>
      <c r="CJ158" s="95">
        <f>IF(AND(CJ149&gt;=1,CJ149&lt;=3,CJ150=0),-CHOOSE(CJ149,Rollover!$S$17,Rollover!$AF$17,Rollover!$AS$17),0)</f>
        <v>0</v>
      </c>
      <c r="CK158" s="95">
        <f>IF(AND(CK149&gt;=1,CK149&lt;=3,CK150=0),-CHOOSE(CK149,Rollover!$S$17,Rollover!$AF$17,Rollover!$AS$17),0)</f>
        <v>0</v>
      </c>
      <c r="CL158" s="95">
        <f>IF(AND(CL149&gt;=1,CL149&lt;=3,CL150=0),-CHOOSE(CL149,Rollover!$S$17,Rollover!$AF$17,Rollover!$AS$17),0)</f>
        <v>0</v>
      </c>
      <c r="CM158" s="95">
        <f>IF(AND(CM149&gt;=1,CM149&lt;=3,CM150=0),-CHOOSE(CM149,Rollover!$S$17,Rollover!$AF$17,Rollover!$AS$17),0)</f>
        <v>0</v>
      </c>
      <c r="CN158" s="95">
        <f>IF(AND(CN149&gt;=1,CN149&lt;=3,CN150=0),-CHOOSE(CN149,Rollover!$S$17,Rollover!$AF$17,Rollover!$AS$17),0)</f>
        <v>0</v>
      </c>
      <c r="CO158" s="95">
        <f>IF(AND(CO149&gt;=1,CO149&lt;=3,CO150=0),-CHOOSE(CO149,Rollover!$S$17,Rollover!$AF$17,Rollover!$AS$17),0)</f>
        <v>-38041.52298440462</v>
      </c>
      <c r="CP158" s="95">
        <f>IF(AND(CP149&gt;=1,CP149&lt;=3,CP150=0),-CHOOSE(CP149,Rollover!$S$17,Rollover!$AF$17,Rollover!$AS$17),0)</f>
        <v>0</v>
      </c>
      <c r="CQ158" s="95">
        <f>IF(AND(CQ149&gt;=1,CQ149&lt;=3,CQ150=0),-CHOOSE(CQ149,Rollover!$S$17,Rollover!$AF$17,Rollover!$AS$17),0)</f>
        <v>0</v>
      </c>
      <c r="CR158" s="95">
        <f>IF(AND(CR149&gt;=1,CR149&lt;=3,CR150=0),-CHOOSE(CR149,Rollover!$S$17,Rollover!$AF$17,Rollover!$AS$17),0)</f>
        <v>0</v>
      </c>
      <c r="CS158" s="95">
        <f>IF(AND(CS149&gt;=1,CS149&lt;=3,CS150=0),-CHOOSE(CS149,Rollover!$S$17,Rollover!$AF$17,Rollover!$AS$17),0)</f>
        <v>0</v>
      </c>
      <c r="CT158" s="95">
        <f>IF(AND(CT149&gt;=1,CT149&lt;=3,CT150=0),-CHOOSE(CT149,Rollover!$S$17,Rollover!$AF$17,Rollover!$AS$17),0)</f>
        <v>0</v>
      </c>
      <c r="CU158" s="95">
        <f>IF(AND(CU149&gt;=1,CU149&lt;=3,CU150=0),-CHOOSE(CU149,Rollover!$S$17,Rollover!$AF$17,Rollover!$AS$17),0)</f>
        <v>0</v>
      </c>
      <c r="CV158" s="95">
        <f>IF(AND(CV149&gt;=1,CV149&lt;=3,CV150=0),-CHOOSE(CV149,Rollover!$S$17,Rollover!$AF$17,Rollover!$AS$17),0)</f>
        <v>0</v>
      </c>
      <c r="CW158" s="95">
        <f>IF(AND(CW149&gt;=1,CW149&lt;=3,CW150=0),-CHOOSE(CW149,Rollover!$S$17,Rollover!$AF$17,Rollover!$AS$17),0)</f>
        <v>0</v>
      </c>
      <c r="CX158" s="95">
        <f>IF(AND(CX149&gt;=1,CX149&lt;=3,CX150=0),-CHOOSE(CX149,Rollover!$S$17,Rollover!$AF$17,Rollover!$AS$17),0)</f>
        <v>0</v>
      </c>
      <c r="CY158" s="95">
        <f>IF(AND(CY149&gt;=1,CY149&lt;=3,CY150=0),-CHOOSE(CY149,Rollover!$S$17,Rollover!$AF$17,Rollover!$AS$17),0)</f>
        <v>0</v>
      </c>
      <c r="CZ158" s="95">
        <f>IF(AND(CZ149&gt;=1,CZ149&lt;=3,CZ150=0),-CHOOSE(CZ149,Rollover!$S$17,Rollover!$AF$17,Rollover!$AS$17),0)</f>
        <v>0</v>
      </c>
      <c r="DA158" s="95">
        <f>IF(AND(DA149&gt;=1,DA149&lt;=3,DA150=0),-CHOOSE(DA149,Rollover!$S$17,Rollover!$AF$17,Rollover!$AS$17),0)</f>
        <v>0</v>
      </c>
      <c r="DB158" s="95">
        <f>IF(AND(DB149&gt;=1,DB149&lt;=3,DB150=0),-CHOOSE(DB149,Rollover!$S$17,Rollover!$AF$17,Rollover!$AS$17),0)</f>
        <v>0</v>
      </c>
      <c r="DC158" s="95">
        <f>IF(AND(DC149&gt;=1,DC149&lt;=3,DC150=0),-CHOOSE(DC149,Rollover!$S$17,Rollover!$AF$17,Rollover!$AS$17),0)</f>
        <v>0</v>
      </c>
      <c r="DD158" s="95">
        <f>IF(AND(DD149&gt;=1,DD149&lt;=3,DD150=0),-CHOOSE(DD149,Rollover!$S$17,Rollover!$AF$17,Rollover!$AS$17),0)</f>
        <v>0</v>
      </c>
      <c r="DE158" s="95">
        <f>IF(AND(DE149&gt;=1,DE149&lt;=3,DE150=0),-CHOOSE(DE149,Rollover!$S$17,Rollover!$AF$17,Rollover!$AS$17),0)</f>
        <v>0</v>
      </c>
      <c r="DF158" s="95">
        <f>IF(AND(DF149&gt;=1,DF149&lt;=3,DF150=0),-CHOOSE(DF149,Rollover!$S$17,Rollover!$AF$17,Rollover!$AS$17),0)</f>
        <v>0</v>
      </c>
      <c r="DG158" s="95">
        <f>IF(AND(DG149&gt;=1,DG149&lt;=3,DG150=0),-CHOOSE(DG149,Rollover!$S$17,Rollover!$AF$17,Rollover!$AS$17),0)</f>
        <v>0</v>
      </c>
      <c r="DH158" s="95">
        <f>IF(AND(DH149&gt;=1,DH149&lt;=3,DH150=0),-CHOOSE(DH149,Rollover!$S$17,Rollover!$AF$17,Rollover!$AS$17),0)</f>
        <v>0</v>
      </c>
      <c r="DI158" s="95">
        <f>IF(AND(DI149&gt;=1,DI149&lt;=3,DI150=0),-CHOOSE(DI149,Rollover!$S$17,Rollover!$AF$17,Rollover!$AS$17),0)</f>
        <v>0</v>
      </c>
      <c r="DJ158" s="95">
        <f>IF(AND(DJ149&gt;=1,DJ149&lt;=3,DJ150=0),-CHOOSE(DJ149,Rollover!$S$17,Rollover!$AF$17,Rollover!$AS$17),0)</f>
        <v>0</v>
      </c>
      <c r="DK158" s="95">
        <f>IF(AND(DK149&gt;=1,DK149&lt;=3,DK150=0),-CHOOSE(DK149,Rollover!$S$17,Rollover!$AF$17,Rollover!$AS$17),0)</f>
        <v>0</v>
      </c>
      <c r="DL158" s="95">
        <f>IF(AND(DL149&gt;=1,DL149&lt;=3,DL150=0),-CHOOSE(DL149,Rollover!$S$17,Rollover!$AF$17,Rollover!$AS$17),0)</f>
        <v>0</v>
      </c>
      <c r="DM158" s="95">
        <f>IF(AND(DM149&gt;=1,DM149&lt;=3,DM150=0),-CHOOSE(DM149,Rollover!$S$17,Rollover!$AF$17,Rollover!$AS$17),0)</f>
        <v>0</v>
      </c>
      <c r="DN158" s="95">
        <f>IF(AND(DN149&gt;=1,DN149&lt;=3,DN150=0),-CHOOSE(DN149,Rollover!$S$17,Rollover!$AF$17,Rollover!$AS$17),0)</f>
        <v>0</v>
      </c>
      <c r="DO158" s="95">
        <f>IF(AND(DO149&gt;=1,DO149&lt;=3,DO150=0),-CHOOSE(DO149,Rollover!$S$17,Rollover!$AF$17,Rollover!$AS$17),0)</f>
        <v>0</v>
      </c>
      <c r="DP158" s="95">
        <f>IF(AND(DP149&gt;=1,DP149&lt;=3,DP150=0),-CHOOSE(DP149,Rollover!$S$17,Rollover!$AF$17,Rollover!$AS$17),0)</f>
        <v>0</v>
      </c>
      <c r="DQ158" s="95">
        <f>IF(AND(DQ149&gt;=1,DQ149&lt;=3,DQ150=0),-CHOOSE(DQ149,Rollover!$S$17,Rollover!$AF$17,Rollover!$AS$17),0)</f>
        <v>0</v>
      </c>
      <c r="DR158" s="95">
        <f>IF(AND(DR149&gt;=1,DR149&lt;=3,DR150=0),-CHOOSE(DR149,Rollover!$S$17,Rollover!$AF$17,Rollover!$AS$17),0)</f>
        <v>0</v>
      </c>
      <c r="DS158" s="95">
        <f>IF(AND(DS149&gt;=1,DS149&lt;=3,DS150=0),-CHOOSE(DS149,Rollover!$S$17,Rollover!$AF$17,Rollover!$AS$17),0)</f>
        <v>0</v>
      </c>
      <c r="DT158" s="95">
        <f>IF(AND(DT149&gt;=1,DT149&lt;=3,DT150=0),-CHOOSE(DT149,Rollover!$S$17,Rollover!$AF$17,Rollover!$AS$17),0)</f>
        <v>0</v>
      </c>
      <c r="DU158" s="95">
        <f>IF(AND(DU149&gt;=1,DU149&lt;=3,DU150=0),-CHOOSE(DU149,Rollover!$S$17,Rollover!$AF$17,Rollover!$AS$17),0)</f>
        <v>0</v>
      </c>
      <c r="DV158" s="95">
        <f>IF(AND(DV149&gt;=1,DV149&lt;=3,DV150=0),-CHOOSE(DV149,Rollover!$S$17,Rollover!$AF$17,Rollover!$AS$17),0)</f>
        <v>0</v>
      </c>
      <c r="DW158" s="95">
        <f>IF(AND(DW149&gt;=1,DW149&lt;=3,DW150=0),-CHOOSE(DW149,Rollover!$S$17,Rollover!$AF$17,Rollover!$AS$17),0)</f>
        <v>0</v>
      </c>
      <c r="DX158" s="95">
        <f>IF(AND(DX149&gt;=1,DX149&lt;=3,DX150=0),-CHOOSE(DX149,Rollover!$S$17,Rollover!$AF$17,Rollover!$AS$17),0)</f>
        <v>0</v>
      </c>
      <c r="DY158" s="95">
        <f>IF(AND(DY149&gt;=1,DY149&lt;=3,DY150=0),-CHOOSE(DY149,Rollover!$S$17,Rollover!$AF$17,Rollover!$AS$17),0)</f>
        <v>0</v>
      </c>
      <c r="DZ158" s="95">
        <f>IF(AND(DZ149&gt;=1,DZ149&lt;=3,DZ150=0),-CHOOSE(DZ149,Rollover!$S$17,Rollover!$AF$17,Rollover!$AS$17),0)</f>
        <v>0</v>
      </c>
      <c r="EA158" s="95">
        <f>IF(AND(EA149&gt;=1,EA149&lt;=3,EA150=0),-CHOOSE(EA149,Rollover!$S$17,Rollover!$AF$17,Rollover!$AS$17),0)</f>
        <v>0</v>
      </c>
      <c r="EB158" s="95">
        <f>IF(AND(EB149&gt;=1,EB149&lt;=3,EB150=0),-CHOOSE(EB149,Rollover!$S$17,Rollover!$AF$17,Rollover!$AS$17),0)</f>
        <v>0</v>
      </c>
      <c r="EC158" s="95">
        <f>IF(AND(EC149&gt;=1,EC149&lt;=3,EC150=0),-CHOOSE(EC149,Rollover!$S$17,Rollover!$AF$17,Rollover!$AS$17),0)</f>
        <v>0</v>
      </c>
      <c r="ED158" s="95">
        <f>IF(AND(ED149&gt;=1,ED149&lt;=3,ED150=0),-CHOOSE(ED149,Rollover!$S$17,Rollover!$AF$17,Rollover!$AS$17),0)</f>
        <v>0</v>
      </c>
      <c r="EE158" s="95">
        <f>IF(AND(EE149&gt;=1,EE149&lt;=3,EE150=0),-CHOOSE(EE149,Rollover!$S$17,Rollover!$AF$17,Rollover!$AS$17),0)</f>
        <v>0</v>
      </c>
      <c r="EF158" s="95">
        <f>IF(AND(EF149&gt;=1,EF149&lt;=3,EF150=0),-CHOOSE(EF149,Rollover!$S$17,Rollover!$AF$17,Rollover!$AS$17),0)</f>
        <v>0</v>
      </c>
      <c r="EG158" s="95">
        <f>IF(AND(EG149&gt;=1,EG149&lt;=3,EG150=0),-CHOOSE(EG149,Rollover!$S$17,Rollover!$AF$17,Rollover!$AS$17),0)</f>
        <v>0</v>
      </c>
      <c r="EH158" s="95">
        <f>IF(AND(EH149&gt;=1,EH149&lt;=3,EH150=0),-CHOOSE(EH149,Rollover!$S$17,Rollover!$AF$17,Rollover!$AS$17),0)</f>
        <v>0</v>
      </c>
      <c r="EI158" s="95">
        <f>IF(AND(EI149&gt;=1,EI149&lt;=3,EI150=0),-CHOOSE(EI149,Rollover!$S$17,Rollover!$AF$17,Rollover!$AS$17),0)</f>
        <v>0</v>
      </c>
    </row>
    <row r="159">
      <c r="B159" t="s" s="23">
        <v>399</v>
      </c>
      <c r="C159" t="s" s="118">
        <v>29</v>
      </c>
      <c r="D159" t="s" s="118">
        <v>437</v>
      </c>
      <c r="H159" s="117">
        <f>'Rent Roll'!$G$17*'Rent Roll'!$E$17*IF(H149=0,1,IF(AND(H149&lt;=3,H150&gt;=0),1,0))</f>
        <v>10200</v>
      </c>
      <c r="I159" s="117">
        <f>'Rent Roll'!$G$17*'Rent Roll'!$E$17*IF(I149=0,1,IF(AND(I149&lt;=3,I150&gt;=0),1,0))</f>
        <v>10200</v>
      </c>
      <c r="J159" s="117">
        <f>'Rent Roll'!$G$17*'Rent Roll'!$E$17*IF(J149=0,1,IF(AND(J149&lt;=3,J150&gt;=0),1,0))</f>
        <v>10200</v>
      </c>
      <c r="K159" s="117">
        <f>'Rent Roll'!$G$17*'Rent Roll'!$E$17*IF(K149=0,1,IF(AND(K149&lt;=3,K150&gt;=0),1,0))</f>
        <v>10200</v>
      </c>
      <c r="L159" s="117">
        <f>'Rent Roll'!$G$17*'Rent Roll'!$E$17*IF(L149=0,1,IF(AND(L149&lt;=3,L150&gt;=0),1,0))</f>
        <v>10200</v>
      </c>
      <c r="M159" s="117">
        <f>'Rent Roll'!$G$17*'Rent Roll'!$E$17*IF(M149=0,1,IF(AND(M149&lt;=3,M150&gt;=0),1,0))</f>
        <v>10200</v>
      </c>
      <c r="N159" s="117">
        <f>'Rent Roll'!$G$17*'Rent Roll'!$E$17*IF(N149=0,1,IF(AND(N149&lt;=3,N150&gt;=0),1,0))</f>
        <v>10200</v>
      </c>
      <c r="O159" s="117">
        <f>'Rent Roll'!$G$17*'Rent Roll'!$E$17*IF(O149=0,1,IF(AND(O149&lt;=3,O150&gt;=0),1,0))</f>
        <v>10200</v>
      </c>
      <c r="P159" s="117">
        <f>'Rent Roll'!$G$17*'Rent Roll'!$E$17*IF(P149=0,1,IF(AND(P149&lt;=3,P150&gt;=0),1,0))</f>
        <v>10200</v>
      </c>
      <c r="Q159" s="117">
        <f>'Rent Roll'!$G$17*'Rent Roll'!$E$17*IF(Q149=0,1,IF(AND(Q149&lt;=3,Q150&gt;=0),1,0))</f>
        <v>10200</v>
      </c>
      <c r="R159" s="117">
        <f>'Rent Roll'!$G$17*'Rent Roll'!$E$17*IF(R149=0,1,IF(AND(R149&lt;=3,R150&gt;=0),1,0))</f>
        <v>10200</v>
      </c>
      <c r="S159" s="117">
        <f>'Rent Roll'!$G$17*'Rent Roll'!$E$17*IF(S149=0,1,IF(AND(S149&lt;=3,S150&gt;=0),1,0))</f>
        <v>10200</v>
      </c>
      <c r="T159" s="117">
        <f>'Rent Roll'!$G$17*'Rent Roll'!$E$17*IF(T149=0,1,IF(AND(T149&lt;=3,T150&gt;=0),1,0))</f>
        <v>10200</v>
      </c>
      <c r="U159" s="117">
        <f>'Rent Roll'!$G$17*'Rent Roll'!$E$17*IF(U149=0,1,IF(AND(U149&lt;=3,U150&gt;=0),1,0))</f>
        <v>10200</v>
      </c>
      <c r="V159" s="117">
        <f>'Rent Roll'!$G$17*'Rent Roll'!$E$17*IF(V149=0,1,IF(AND(V149&lt;=3,V150&gt;=0),1,0))</f>
        <v>10200</v>
      </c>
      <c r="W159" s="117">
        <f>'Rent Roll'!$G$17*'Rent Roll'!$E$17*IF(W149=0,1,IF(AND(W149&lt;=3,W150&gt;=0),1,0))</f>
        <v>10200</v>
      </c>
      <c r="X159" s="117">
        <f>'Rent Roll'!$G$17*'Rent Roll'!$E$17*IF(X149=0,1,IF(AND(X149&lt;=3,X150&gt;=0),1,0))</f>
        <v>10200</v>
      </c>
      <c r="Y159" s="117">
        <f>'Rent Roll'!$G$17*'Rent Roll'!$E$17*IF(Y149=0,1,IF(AND(Y149&lt;=3,Y150&gt;=0),1,0))</f>
        <v>10200</v>
      </c>
      <c r="Z159" s="117">
        <f>'Rent Roll'!$G$17*'Rent Roll'!$E$17*IF(Z149=0,1,IF(AND(Z149&lt;=3,Z150&gt;=0),1,0))</f>
        <v>10200</v>
      </c>
      <c r="AA159" s="117">
        <f>'Rent Roll'!$G$17*'Rent Roll'!$E$17*IF(AA149=0,1,IF(AND(AA149&lt;=3,AA150&gt;=0),1,0))</f>
        <v>10200</v>
      </c>
      <c r="AB159" s="117">
        <f>'Rent Roll'!$G$17*'Rent Roll'!$E$17*IF(AB149=0,1,IF(AND(AB149&lt;=3,AB150&gt;=0),1,0))</f>
        <v>10200</v>
      </c>
      <c r="AC159" s="117">
        <f>'Rent Roll'!$G$17*'Rent Roll'!$E$17*IF(AC149=0,1,IF(AND(AC149&lt;=3,AC150&gt;=0),1,0))</f>
        <v>0</v>
      </c>
      <c r="AD159" s="117">
        <f>'Rent Roll'!$G$17*'Rent Roll'!$E$17*IF(AD149=0,1,IF(AND(AD149&lt;=3,AD150&gt;=0),1,0))</f>
        <v>0</v>
      </c>
      <c r="AE159" s="117">
        <f>'Rent Roll'!$G$17*'Rent Roll'!$E$17*IF(AE149=0,1,IF(AND(AE149&lt;=3,AE150&gt;=0),1,0))</f>
        <v>10200</v>
      </c>
      <c r="AF159" s="117">
        <f>'Rent Roll'!$G$17*'Rent Roll'!$E$17*IF(AF149=0,1,IF(AND(AF149&lt;=3,AF150&gt;=0),1,0))</f>
        <v>10200</v>
      </c>
      <c r="AG159" s="117">
        <f>'Rent Roll'!$G$17*'Rent Roll'!$E$17*IF(AG149=0,1,IF(AND(AG149&lt;=3,AG150&gt;=0),1,0))</f>
        <v>10200</v>
      </c>
      <c r="AH159" s="117">
        <f>'Rent Roll'!$G$17*'Rent Roll'!$E$17*IF(AH149=0,1,IF(AND(AH149&lt;=3,AH150&gt;=0),1,0))</f>
        <v>10200</v>
      </c>
      <c r="AI159" s="117">
        <f>'Rent Roll'!$G$17*'Rent Roll'!$E$17*IF(AI149=0,1,IF(AND(AI149&lt;=3,AI150&gt;=0),1,0))</f>
        <v>10200</v>
      </c>
      <c r="AJ159" s="117">
        <f>'Rent Roll'!$G$17*'Rent Roll'!$E$17*IF(AJ149=0,1,IF(AND(AJ149&lt;=3,AJ150&gt;=0),1,0))</f>
        <v>10200</v>
      </c>
      <c r="AK159" s="117">
        <f>'Rent Roll'!$G$17*'Rent Roll'!$E$17*IF(AK149=0,1,IF(AND(AK149&lt;=3,AK150&gt;=0),1,0))</f>
        <v>10200</v>
      </c>
      <c r="AL159" s="117">
        <f>'Rent Roll'!$G$17*'Rent Roll'!$E$17*IF(AL149=0,1,IF(AND(AL149&lt;=3,AL150&gt;=0),1,0))</f>
        <v>10200</v>
      </c>
      <c r="AM159" s="117">
        <f>'Rent Roll'!$G$17*'Rent Roll'!$E$17*IF(AM149=0,1,IF(AND(AM149&lt;=3,AM150&gt;=0),1,0))</f>
        <v>10200</v>
      </c>
      <c r="AN159" s="117">
        <f>'Rent Roll'!$G$17*'Rent Roll'!$E$17*IF(AN149=0,1,IF(AND(AN149&lt;=3,AN150&gt;=0),1,0))</f>
        <v>10200</v>
      </c>
      <c r="AO159" s="117">
        <f>'Rent Roll'!$G$17*'Rent Roll'!$E$17*IF(AO149=0,1,IF(AND(AO149&lt;=3,AO150&gt;=0),1,0))</f>
        <v>10200</v>
      </c>
      <c r="AP159" s="117">
        <f>'Rent Roll'!$G$17*'Rent Roll'!$E$17*IF(AP149=0,1,IF(AND(AP149&lt;=3,AP150&gt;=0),1,0))</f>
        <v>10200</v>
      </c>
      <c r="AQ159" s="117">
        <f>'Rent Roll'!$G$17*'Rent Roll'!$E$17*IF(AQ149=0,1,IF(AND(AQ149&lt;=3,AQ150&gt;=0),1,0))</f>
        <v>10200</v>
      </c>
      <c r="AR159" s="117">
        <f>'Rent Roll'!$G$17*'Rent Roll'!$E$17*IF(AR149=0,1,IF(AND(AR149&lt;=3,AR150&gt;=0),1,0))</f>
        <v>10200</v>
      </c>
      <c r="AS159" s="117">
        <f>'Rent Roll'!$G$17*'Rent Roll'!$E$17*IF(AS149=0,1,IF(AND(AS149&lt;=3,AS150&gt;=0),1,0))</f>
        <v>10200</v>
      </c>
      <c r="AT159" s="117">
        <f>'Rent Roll'!$G$17*'Rent Roll'!$E$17*IF(AT149=0,1,IF(AND(AT149&lt;=3,AT150&gt;=0),1,0))</f>
        <v>10200</v>
      </c>
      <c r="AU159" s="117">
        <f>'Rent Roll'!$G$17*'Rent Roll'!$E$17*IF(AU149=0,1,IF(AND(AU149&lt;=3,AU150&gt;=0),1,0))</f>
        <v>10200</v>
      </c>
      <c r="AV159" s="117">
        <f>'Rent Roll'!$G$17*'Rent Roll'!$E$17*IF(AV149=0,1,IF(AND(AV149&lt;=3,AV150&gt;=0),1,0))</f>
        <v>10200</v>
      </c>
      <c r="AW159" s="117">
        <f>'Rent Roll'!$G$17*'Rent Roll'!$E$17*IF(AW149=0,1,IF(AND(AW149&lt;=3,AW150&gt;=0),1,0))</f>
        <v>10200</v>
      </c>
      <c r="AX159" s="117">
        <f>'Rent Roll'!$G$17*'Rent Roll'!$E$17*IF(AX149=0,1,IF(AND(AX149&lt;=3,AX150&gt;=0),1,0))</f>
        <v>10200</v>
      </c>
      <c r="AY159" s="117">
        <f>'Rent Roll'!$G$17*'Rent Roll'!$E$17*IF(AY149=0,1,IF(AND(AY149&lt;=3,AY150&gt;=0),1,0))</f>
        <v>10200</v>
      </c>
      <c r="AZ159" s="117">
        <f>'Rent Roll'!$G$17*'Rent Roll'!$E$17*IF(AZ149=0,1,IF(AND(AZ149&lt;=3,AZ150&gt;=0),1,0))</f>
        <v>10200</v>
      </c>
      <c r="BA159" s="117">
        <f>'Rent Roll'!$G$17*'Rent Roll'!$E$17*IF(BA149=0,1,IF(AND(BA149&lt;=3,BA150&gt;=0),1,0))</f>
        <v>10200</v>
      </c>
      <c r="BB159" s="117">
        <f>'Rent Roll'!$G$17*'Rent Roll'!$E$17*IF(BB149=0,1,IF(AND(BB149&lt;=3,BB150&gt;=0),1,0))</f>
        <v>10200</v>
      </c>
      <c r="BC159" s="117">
        <f>'Rent Roll'!$G$17*'Rent Roll'!$E$17*IF(BC149=0,1,IF(AND(BC149&lt;=3,BC150&gt;=0),1,0))</f>
        <v>10200</v>
      </c>
      <c r="BD159" s="117">
        <f>'Rent Roll'!$G$17*'Rent Roll'!$E$17*IF(BD149=0,1,IF(AND(BD149&lt;=3,BD150&gt;=0),1,0))</f>
        <v>10200</v>
      </c>
      <c r="BE159" s="117">
        <f>'Rent Roll'!$G$17*'Rent Roll'!$E$17*IF(BE149=0,1,IF(AND(BE149&lt;=3,BE150&gt;=0),1,0))</f>
        <v>10200</v>
      </c>
      <c r="BF159" s="117">
        <f>'Rent Roll'!$G$17*'Rent Roll'!$E$17*IF(BF149=0,1,IF(AND(BF149&lt;=3,BF150&gt;=0),1,0))</f>
        <v>10200</v>
      </c>
      <c r="BG159" s="117">
        <f>'Rent Roll'!$G$17*'Rent Roll'!$E$17*IF(BG149=0,1,IF(AND(BG149&lt;=3,BG150&gt;=0),1,0))</f>
        <v>10200</v>
      </c>
      <c r="BH159" s="117">
        <f>'Rent Roll'!$G$17*'Rent Roll'!$E$17*IF(BH149=0,1,IF(AND(BH149&lt;=3,BH150&gt;=0),1,0))</f>
        <v>10200</v>
      </c>
      <c r="BI159" s="117">
        <f>'Rent Roll'!$G$17*'Rent Roll'!$E$17*IF(BI149=0,1,IF(AND(BI149&lt;=3,BI150&gt;=0),1,0))</f>
        <v>10200</v>
      </c>
      <c r="BJ159" s="117">
        <f>'Rent Roll'!$G$17*'Rent Roll'!$E$17*IF(BJ149=0,1,IF(AND(BJ149&lt;=3,BJ150&gt;=0),1,0))</f>
        <v>10200</v>
      </c>
      <c r="BK159" s="117">
        <f>'Rent Roll'!$G$17*'Rent Roll'!$E$17*IF(BK149=0,1,IF(AND(BK149&lt;=3,BK150&gt;=0),1,0))</f>
        <v>10200</v>
      </c>
      <c r="BL159" s="117">
        <f>'Rent Roll'!$G$17*'Rent Roll'!$E$17*IF(BL149=0,1,IF(AND(BL149&lt;=3,BL150&gt;=0),1,0))</f>
        <v>10200</v>
      </c>
      <c r="BM159" s="117">
        <f>'Rent Roll'!$G$17*'Rent Roll'!$E$17*IF(BM149=0,1,IF(AND(BM149&lt;=3,BM150&gt;=0),1,0))</f>
        <v>10200</v>
      </c>
      <c r="BN159" s="117">
        <f>'Rent Roll'!$G$17*'Rent Roll'!$E$17*IF(BN149=0,1,IF(AND(BN149&lt;=3,BN150&gt;=0),1,0))</f>
        <v>10200</v>
      </c>
      <c r="BO159" s="117">
        <f>'Rent Roll'!$G$17*'Rent Roll'!$E$17*IF(BO149=0,1,IF(AND(BO149&lt;=3,BO150&gt;=0),1,0))</f>
        <v>10200</v>
      </c>
      <c r="BP159" s="117">
        <f>'Rent Roll'!$G$17*'Rent Roll'!$E$17*IF(BP149=0,1,IF(AND(BP149&lt;=3,BP150&gt;=0),1,0))</f>
        <v>10200</v>
      </c>
      <c r="BQ159" s="117">
        <f>'Rent Roll'!$G$17*'Rent Roll'!$E$17*IF(BQ149=0,1,IF(AND(BQ149&lt;=3,BQ150&gt;=0),1,0))</f>
        <v>10200</v>
      </c>
      <c r="BR159" s="117">
        <f>'Rent Roll'!$G$17*'Rent Roll'!$E$17*IF(BR149=0,1,IF(AND(BR149&lt;=3,BR150&gt;=0),1,0))</f>
        <v>10200</v>
      </c>
      <c r="BS159" s="117">
        <f>'Rent Roll'!$G$17*'Rent Roll'!$E$17*IF(BS149=0,1,IF(AND(BS149&lt;=3,BS150&gt;=0),1,0))</f>
        <v>10200</v>
      </c>
      <c r="BT159" s="117">
        <f>'Rent Roll'!$G$17*'Rent Roll'!$E$17*IF(BT149=0,1,IF(AND(BT149&lt;=3,BT150&gt;=0),1,0))</f>
        <v>10200</v>
      </c>
      <c r="BU159" s="117">
        <f>'Rent Roll'!$G$17*'Rent Roll'!$E$17*IF(BU149=0,1,IF(AND(BU149&lt;=3,BU150&gt;=0),1,0))</f>
        <v>10200</v>
      </c>
      <c r="BV159" s="117">
        <f>'Rent Roll'!$G$17*'Rent Roll'!$E$17*IF(BV149=0,1,IF(AND(BV149&lt;=3,BV150&gt;=0),1,0))</f>
        <v>10200</v>
      </c>
      <c r="BW159" s="117">
        <f>'Rent Roll'!$G$17*'Rent Roll'!$E$17*IF(BW149=0,1,IF(AND(BW149&lt;=3,BW150&gt;=0),1,0))</f>
        <v>10200</v>
      </c>
      <c r="BX159" s="117">
        <f>'Rent Roll'!$G$17*'Rent Roll'!$E$17*IF(BX149=0,1,IF(AND(BX149&lt;=3,BX150&gt;=0),1,0))</f>
        <v>10200</v>
      </c>
      <c r="BY159" s="117">
        <f>'Rent Roll'!$G$17*'Rent Roll'!$E$17*IF(BY149=0,1,IF(AND(BY149&lt;=3,BY150&gt;=0),1,0))</f>
        <v>10200</v>
      </c>
      <c r="BZ159" s="117">
        <f>'Rent Roll'!$G$17*'Rent Roll'!$E$17*IF(BZ149=0,1,IF(AND(BZ149&lt;=3,BZ150&gt;=0),1,0))</f>
        <v>10200</v>
      </c>
      <c r="CA159" s="117">
        <f>'Rent Roll'!$G$17*'Rent Roll'!$E$17*IF(CA149=0,1,IF(AND(CA149&lt;=3,CA150&gt;=0),1,0))</f>
        <v>10200</v>
      </c>
      <c r="CB159" s="117">
        <f>'Rent Roll'!$G$17*'Rent Roll'!$E$17*IF(CB149=0,1,IF(AND(CB149&lt;=3,CB150&gt;=0),1,0))</f>
        <v>10200</v>
      </c>
      <c r="CC159" s="117">
        <f>'Rent Roll'!$G$17*'Rent Roll'!$E$17*IF(CC149=0,1,IF(AND(CC149&lt;=3,CC150&gt;=0),1,0))</f>
        <v>10200</v>
      </c>
      <c r="CD159" s="117">
        <f>'Rent Roll'!$G$17*'Rent Roll'!$E$17*IF(CD149=0,1,IF(AND(CD149&lt;=3,CD150&gt;=0),1,0))</f>
        <v>10200</v>
      </c>
      <c r="CE159" s="117">
        <f>'Rent Roll'!$G$17*'Rent Roll'!$E$17*IF(CE149=0,1,IF(AND(CE149&lt;=3,CE150&gt;=0),1,0))</f>
        <v>10200</v>
      </c>
      <c r="CF159" s="117">
        <f>'Rent Roll'!$G$17*'Rent Roll'!$E$17*IF(CF149=0,1,IF(AND(CF149&lt;=3,CF150&gt;=0),1,0))</f>
        <v>10200</v>
      </c>
      <c r="CG159" s="117">
        <f>'Rent Roll'!$G$17*'Rent Roll'!$E$17*IF(CG149=0,1,IF(AND(CG149&lt;=3,CG150&gt;=0),1,0))</f>
        <v>10200</v>
      </c>
      <c r="CH159" s="117">
        <f>'Rent Roll'!$G$17*'Rent Roll'!$E$17*IF(CH149=0,1,IF(AND(CH149&lt;=3,CH150&gt;=0),1,0))</f>
        <v>10200</v>
      </c>
      <c r="CI159" s="117">
        <f>'Rent Roll'!$G$17*'Rent Roll'!$E$17*IF(CI149=0,1,IF(AND(CI149&lt;=3,CI150&gt;=0),1,0))</f>
        <v>10200</v>
      </c>
      <c r="CJ159" s="117">
        <f>'Rent Roll'!$G$17*'Rent Roll'!$E$17*IF(CJ149=0,1,IF(AND(CJ149&lt;=3,CJ150&gt;=0),1,0))</f>
        <v>10200</v>
      </c>
      <c r="CK159" s="117">
        <f>'Rent Roll'!$G$17*'Rent Roll'!$E$17*IF(CK149=0,1,IF(AND(CK149&lt;=3,CK150&gt;=0),1,0))</f>
        <v>10200</v>
      </c>
      <c r="CL159" s="117">
        <f>'Rent Roll'!$G$17*'Rent Roll'!$E$17*IF(CL149=0,1,IF(AND(CL149&lt;=3,CL150&gt;=0),1,0))</f>
        <v>10200</v>
      </c>
      <c r="CM159" s="117">
        <f>'Rent Roll'!$G$17*'Rent Roll'!$E$17*IF(CM149=0,1,IF(AND(CM149&lt;=3,CM150&gt;=0),1,0))</f>
        <v>0</v>
      </c>
      <c r="CN159" s="117">
        <f>'Rent Roll'!$G$17*'Rent Roll'!$E$17*IF(CN149=0,1,IF(AND(CN149&lt;=3,CN150&gt;=0),1,0))</f>
        <v>0</v>
      </c>
      <c r="CO159" s="117">
        <f>'Rent Roll'!$G$17*'Rent Roll'!$E$17*IF(CO149=0,1,IF(AND(CO149&lt;=3,CO150&gt;=0),1,0))</f>
        <v>10200</v>
      </c>
      <c r="CP159" s="117">
        <f>'Rent Roll'!$G$17*'Rent Roll'!$E$17*IF(CP149=0,1,IF(AND(CP149&lt;=3,CP150&gt;=0),1,0))</f>
        <v>10200</v>
      </c>
      <c r="CQ159" s="117">
        <f>'Rent Roll'!$G$17*'Rent Roll'!$E$17*IF(CQ149=0,1,IF(AND(CQ149&lt;=3,CQ150&gt;=0),1,0))</f>
        <v>10200</v>
      </c>
      <c r="CR159" s="117">
        <f>'Rent Roll'!$G$17*'Rent Roll'!$E$17*IF(CR149=0,1,IF(AND(CR149&lt;=3,CR150&gt;=0),1,0))</f>
        <v>10200</v>
      </c>
      <c r="CS159" s="117">
        <f>'Rent Roll'!$G$17*'Rent Roll'!$E$17*IF(CS149=0,1,IF(AND(CS149&lt;=3,CS150&gt;=0),1,0))</f>
        <v>10200</v>
      </c>
      <c r="CT159" s="117">
        <f>'Rent Roll'!$G$17*'Rent Roll'!$E$17*IF(CT149=0,1,IF(AND(CT149&lt;=3,CT150&gt;=0),1,0))</f>
        <v>10200</v>
      </c>
      <c r="CU159" s="117">
        <f>'Rent Roll'!$G$17*'Rent Roll'!$E$17*IF(CU149=0,1,IF(AND(CU149&lt;=3,CU150&gt;=0),1,0))</f>
        <v>10200</v>
      </c>
      <c r="CV159" s="117">
        <f>'Rent Roll'!$G$17*'Rent Roll'!$E$17*IF(CV149=0,1,IF(AND(CV149&lt;=3,CV150&gt;=0),1,0))</f>
        <v>10200</v>
      </c>
      <c r="CW159" s="117">
        <f>'Rent Roll'!$G$17*'Rent Roll'!$E$17*IF(CW149=0,1,IF(AND(CW149&lt;=3,CW150&gt;=0),1,0))</f>
        <v>10200</v>
      </c>
      <c r="CX159" s="117">
        <f>'Rent Roll'!$G$17*'Rent Roll'!$E$17*IF(CX149=0,1,IF(AND(CX149&lt;=3,CX150&gt;=0),1,0))</f>
        <v>10200</v>
      </c>
      <c r="CY159" s="117">
        <f>'Rent Roll'!$G$17*'Rent Roll'!$E$17*IF(CY149=0,1,IF(AND(CY149&lt;=3,CY150&gt;=0),1,0))</f>
        <v>10200</v>
      </c>
      <c r="CZ159" s="117">
        <f>'Rent Roll'!$G$17*'Rent Roll'!$E$17*IF(CZ149=0,1,IF(AND(CZ149&lt;=3,CZ150&gt;=0),1,0))</f>
        <v>10200</v>
      </c>
      <c r="DA159" s="117">
        <f>'Rent Roll'!$G$17*'Rent Roll'!$E$17*IF(DA149=0,1,IF(AND(DA149&lt;=3,DA150&gt;=0),1,0))</f>
        <v>10200</v>
      </c>
      <c r="DB159" s="117">
        <f>'Rent Roll'!$G$17*'Rent Roll'!$E$17*IF(DB149=0,1,IF(AND(DB149&lt;=3,DB150&gt;=0),1,0))</f>
        <v>10200</v>
      </c>
      <c r="DC159" s="117">
        <f>'Rent Roll'!$G$17*'Rent Roll'!$E$17*IF(DC149=0,1,IF(AND(DC149&lt;=3,DC150&gt;=0),1,0))</f>
        <v>10200</v>
      </c>
      <c r="DD159" s="117">
        <f>'Rent Roll'!$G$17*'Rent Roll'!$E$17*IF(DD149=0,1,IF(AND(DD149&lt;=3,DD150&gt;=0),1,0))</f>
        <v>10200</v>
      </c>
      <c r="DE159" s="117">
        <f>'Rent Roll'!$G$17*'Rent Roll'!$E$17*IF(DE149=0,1,IF(AND(DE149&lt;=3,DE150&gt;=0),1,0))</f>
        <v>10200</v>
      </c>
      <c r="DF159" s="117">
        <f>'Rent Roll'!$G$17*'Rent Roll'!$E$17*IF(DF149=0,1,IF(AND(DF149&lt;=3,DF150&gt;=0),1,0))</f>
        <v>10200</v>
      </c>
      <c r="DG159" s="117">
        <f>'Rent Roll'!$G$17*'Rent Roll'!$E$17*IF(DG149=0,1,IF(AND(DG149&lt;=3,DG150&gt;=0),1,0))</f>
        <v>10200</v>
      </c>
      <c r="DH159" s="117">
        <f>'Rent Roll'!$G$17*'Rent Roll'!$E$17*IF(DH149=0,1,IF(AND(DH149&lt;=3,DH150&gt;=0),1,0))</f>
        <v>10200</v>
      </c>
      <c r="DI159" s="117">
        <f>'Rent Roll'!$G$17*'Rent Roll'!$E$17*IF(DI149=0,1,IF(AND(DI149&lt;=3,DI150&gt;=0),1,0))</f>
        <v>10200</v>
      </c>
      <c r="DJ159" s="117">
        <f>'Rent Roll'!$G$17*'Rent Roll'!$E$17*IF(DJ149=0,1,IF(AND(DJ149&lt;=3,DJ150&gt;=0),1,0))</f>
        <v>10200</v>
      </c>
      <c r="DK159" s="117">
        <f>'Rent Roll'!$G$17*'Rent Roll'!$E$17*IF(DK149=0,1,IF(AND(DK149&lt;=3,DK150&gt;=0),1,0))</f>
        <v>10200</v>
      </c>
      <c r="DL159" s="117">
        <f>'Rent Roll'!$G$17*'Rent Roll'!$E$17*IF(DL149=0,1,IF(AND(DL149&lt;=3,DL150&gt;=0),1,0))</f>
        <v>10200</v>
      </c>
      <c r="DM159" s="117">
        <f>'Rent Roll'!$G$17*'Rent Roll'!$E$17*IF(DM149=0,1,IF(AND(DM149&lt;=3,DM150&gt;=0),1,0))</f>
        <v>10200</v>
      </c>
      <c r="DN159" s="117">
        <f>'Rent Roll'!$G$17*'Rent Roll'!$E$17*IF(DN149=0,1,IF(AND(DN149&lt;=3,DN150&gt;=0),1,0))</f>
        <v>10200</v>
      </c>
      <c r="DO159" s="117">
        <f>'Rent Roll'!$G$17*'Rent Roll'!$E$17*IF(DO149=0,1,IF(AND(DO149&lt;=3,DO150&gt;=0),1,0))</f>
        <v>10200</v>
      </c>
      <c r="DP159" s="117">
        <f>'Rent Roll'!$G$17*'Rent Roll'!$E$17*IF(DP149=0,1,IF(AND(DP149&lt;=3,DP150&gt;=0),1,0))</f>
        <v>10200</v>
      </c>
      <c r="DQ159" s="117">
        <f>'Rent Roll'!$G$17*'Rent Roll'!$E$17*IF(DQ149=0,1,IF(AND(DQ149&lt;=3,DQ150&gt;=0),1,0))</f>
        <v>10200</v>
      </c>
      <c r="DR159" s="117">
        <f>'Rent Roll'!$G$17*'Rent Roll'!$E$17*IF(DR149=0,1,IF(AND(DR149&lt;=3,DR150&gt;=0),1,0))</f>
        <v>10200</v>
      </c>
      <c r="DS159" s="117">
        <f>'Rent Roll'!$G$17*'Rent Roll'!$E$17*IF(DS149=0,1,IF(AND(DS149&lt;=3,DS150&gt;=0),1,0))</f>
        <v>10200</v>
      </c>
      <c r="DT159" s="117">
        <f>'Rent Roll'!$G$17*'Rent Roll'!$E$17*IF(DT149=0,1,IF(AND(DT149&lt;=3,DT150&gt;=0),1,0))</f>
        <v>10200</v>
      </c>
      <c r="DU159" s="117">
        <f>'Rent Roll'!$G$17*'Rent Roll'!$E$17*IF(DU149=0,1,IF(AND(DU149&lt;=3,DU150&gt;=0),1,0))</f>
        <v>10200</v>
      </c>
      <c r="DV159" s="117">
        <f>'Rent Roll'!$G$17*'Rent Roll'!$E$17*IF(DV149=0,1,IF(AND(DV149&lt;=3,DV150&gt;=0),1,0))</f>
        <v>10200</v>
      </c>
      <c r="DW159" s="117">
        <f>'Rent Roll'!$G$17*'Rent Roll'!$E$17*IF(DW149=0,1,IF(AND(DW149&lt;=3,DW150&gt;=0),1,0))</f>
        <v>10200</v>
      </c>
      <c r="DX159" s="117">
        <f>'Rent Roll'!$G$17*'Rent Roll'!$E$17*IF(DX149=0,1,IF(AND(DX149&lt;=3,DX150&gt;=0),1,0))</f>
        <v>10200</v>
      </c>
      <c r="DY159" s="117">
        <f>'Rent Roll'!$G$17*'Rent Roll'!$E$17*IF(DY149=0,1,IF(AND(DY149&lt;=3,DY150&gt;=0),1,0))</f>
        <v>10200</v>
      </c>
      <c r="DZ159" s="117">
        <f>'Rent Roll'!$G$17*'Rent Roll'!$E$17*IF(DZ149=0,1,IF(AND(DZ149&lt;=3,DZ150&gt;=0),1,0))</f>
        <v>10200</v>
      </c>
      <c r="EA159" s="117">
        <f>'Rent Roll'!$G$17*'Rent Roll'!$E$17*IF(EA149=0,1,IF(AND(EA149&lt;=3,EA150&gt;=0),1,0))</f>
        <v>10200</v>
      </c>
      <c r="EB159" s="117">
        <f>'Rent Roll'!$G$17*'Rent Roll'!$E$17*IF(EB149=0,1,IF(AND(EB149&lt;=3,EB150&gt;=0),1,0))</f>
        <v>10200</v>
      </c>
      <c r="EC159" s="117">
        <f>'Rent Roll'!$G$17*'Rent Roll'!$E$17*IF(EC149=0,1,IF(AND(EC149&lt;=3,EC150&gt;=0),1,0))</f>
        <v>10200</v>
      </c>
      <c r="ED159" s="117">
        <f>'Rent Roll'!$G$17*'Rent Roll'!$E$17*IF(ED149=0,1,IF(AND(ED149&lt;=3,ED150&gt;=0),1,0))</f>
        <v>10200</v>
      </c>
      <c r="EE159" s="117">
        <f>'Rent Roll'!$G$17*'Rent Roll'!$E$17*IF(EE149=0,1,IF(AND(EE149&lt;=3,EE150&gt;=0),1,0))</f>
        <v>10200</v>
      </c>
      <c r="EF159" s="117">
        <f>'Rent Roll'!$G$17*'Rent Roll'!$E$17*IF(EF149=0,1,IF(AND(EF149&lt;=3,EF150&gt;=0),1,0))</f>
        <v>10200</v>
      </c>
      <c r="EG159" s="117">
        <f>'Rent Roll'!$G$17*'Rent Roll'!$E$17*IF(EG149=0,1,IF(AND(EG149&lt;=3,EG150&gt;=0),1,0))</f>
        <v>10200</v>
      </c>
      <c r="EH159" s="117">
        <f>'Rent Roll'!$G$17*'Rent Roll'!$E$17*IF(EH149=0,1,IF(AND(EH149&lt;=3,EH150&gt;=0),1,0))</f>
        <v>10200</v>
      </c>
      <c r="EI159" s="117">
        <f>'Rent Roll'!$G$17*'Rent Roll'!$E$17*IF(EI149=0,1,IF(AND(EI149&lt;=3,EI150&gt;=0),1,0))</f>
        <v>10200</v>
      </c>
    </row>
    <row r="161">
      <c r="B161" t="s" s="113">
        <v>615</v>
      </c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  <c r="AO161" s="113"/>
      <c r="AP161" s="113"/>
      <c r="AQ161" s="113"/>
      <c r="AR161" s="113"/>
      <c r="AS161" s="113"/>
      <c r="AT161" s="113"/>
      <c r="AU161" s="113"/>
      <c r="AV161" s="113"/>
      <c r="AW161" s="113"/>
      <c r="AX161" s="113"/>
      <c r="AY161" s="113"/>
      <c r="AZ161" s="113"/>
      <c r="BA161" s="113"/>
      <c r="BB161" s="113"/>
      <c r="BC161" s="113"/>
      <c r="BD161" s="113"/>
      <c r="BE161" s="113"/>
      <c r="BF161" s="113"/>
      <c r="BG161" s="113"/>
      <c r="BH161" s="113"/>
      <c r="BI161" s="113"/>
      <c r="BJ161" s="113"/>
      <c r="BK161" s="113"/>
      <c r="BL161" s="113"/>
      <c r="BM161" s="113"/>
      <c r="BN161" s="113"/>
      <c r="BO161" s="113"/>
      <c r="BP161" s="113"/>
      <c r="BQ161" s="113"/>
      <c r="BR161" s="113"/>
      <c r="BS161" s="113"/>
      <c r="BT161" s="113"/>
      <c r="BU161" s="113"/>
      <c r="BV161" s="113"/>
      <c r="BW161" s="113"/>
      <c r="BX161" s="113"/>
      <c r="BY161" s="113"/>
      <c r="BZ161" s="113"/>
      <c r="CA161" s="113"/>
      <c r="CB161" s="113"/>
      <c r="CC161" s="113"/>
      <c r="CD161" s="113"/>
      <c r="CE161" s="113"/>
      <c r="CF161" s="113"/>
      <c r="CG161" s="113"/>
      <c r="CH161" s="113"/>
      <c r="CI161" s="113"/>
      <c r="CJ161" s="113"/>
      <c r="CK161" s="113"/>
      <c r="CL161" s="113"/>
      <c r="CM161" s="113"/>
      <c r="CN161" s="113"/>
      <c r="CO161" s="113"/>
      <c r="CP161" s="113"/>
      <c r="CQ161" s="113"/>
      <c r="CR161" s="113"/>
      <c r="CS161" s="113"/>
      <c r="CT161" s="113"/>
      <c r="CU161" s="113"/>
      <c r="CV161" s="113"/>
      <c r="CW161" s="113"/>
      <c r="CX161" s="113"/>
      <c r="CY161" s="113"/>
      <c r="CZ161" s="113"/>
      <c r="DA161" s="113"/>
      <c r="DB161" s="113"/>
      <c r="DC161" s="113"/>
      <c r="DD161" s="113"/>
      <c r="DE161" s="113"/>
      <c r="DF161" s="113"/>
      <c r="DG161" s="113"/>
      <c r="DH161" s="113"/>
      <c r="DI161" s="113"/>
      <c r="DJ161" s="113"/>
      <c r="DK161" s="113"/>
      <c r="DL161" s="113"/>
      <c r="DM161" s="113"/>
      <c r="DN161" s="113"/>
      <c r="DO161" s="113"/>
      <c r="DP161" s="113"/>
      <c r="DQ161" s="113"/>
      <c r="DR161" s="113"/>
      <c r="DS161" s="113"/>
      <c r="DT161" s="113"/>
      <c r="DU161" s="113"/>
      <c r="DV161" s="113"/>
      <c r="DW161" s="113"/>
      <c r="DX161" s="113"/>
      <c r="DY161" s="113"/>
      <c r="DZ161" s="113"/>
      <c r="EA161" s="113"/>
      <c r="EB161" s="113"/>
      <c r="EC161" s="113"/>
      <c r="ED161" s="113"/>
      <c r="EE161" s="113"/>
      <c r="EF161" s="113"/>
      <c r="EG161" s="113"/>
      <c r="EH161" s="113"/>
      <c r="EI161" s="113"/>
    </row>
    <row r="162">
      <c r="B162" t="s" s="23">
        <v>390</v>
      </c>
      <c r="C162" t="s" s="118">
        <v>31</v>
      </c>
      <c r="D162" t="s" s="118">
        <v>427</v>
      </c>
      <c r="H162" s="114">
        <f>(H$6&gt;Rollover!$G$18)+(H$6&gt;Rollover!$M$18)+(H$6&gt;Rollover!$Z$18)+(H$6&gt;Rollover!$AM$18)</f>
        <v>0</v>
      </c>
      <c r="I162" s="114">
        <f>(I$6&gt;Rollover!$G$18)+(I$6&gt;Rollover!$M$18)+(I$6&gt;Rollover!$Z$18)+(I$6&gt;Rollover!$AM$18)</f>
        <v>0</v>
      </c>
      <c r="J162" s="114">
        <f>(J$6&gt;Rollover!$G$18)+(J$6&gt;Rollover!$M$18)+(J$6&gt;Rollover!$Z$18)+(J$6&gt;Rollover!$AM$18)</f>
        <v>0</v>
      </c>
      <c r="K162" s="114">
        <f>(K$6&gt;Rollover!$G$18)+(K$6&gt;Rollover!$M$18)+(K$6&gt;Rollover!$Z$18)+(K$6&gt;Rollover!$AM$18)</f>
        <v>0</v>
      </c>
      <c r="L162" s="114">
        <f>(L$6&gt;Rollover!$G$18)+(L$6&gt;Rollover!$M$18)+(L$6&gt;Rollover!$Z$18)+(L$6&gt;Rollover!$AM$18)</f>
        <v>0</v>
      </c>
      <c r="M162" s="114">
        <f>(M$6&gt;Rollover!$G$18)+(M$6&gt;Rollover!$M$18)+(M$6&gt;Rollover!$Z$18)+(M$6&gt;Rollover!$AM$18)</f>
        <v>0</v>
      </c>
      <c r="N162" s="114">
        <f>(N$6&gt;Rollover!$G$18)+(N$6&gt;Rollover!$M$18)+(N$6&gt;Rollover!$Z$18)+(N$6&gt;Rollover!$AM$18)</f>
        <v>0</v>
      </c>
      <c r="O162" s="114">
        <f>(O$6&gt;Rollover!$G$18)+(O$6&gt;Rollover!$M$18)+(O$6&gt;Rollover!$Z$18)+(O$6&gt;Rollover!$AM$18)</f>
        <v>0</v>
      </c>
      <c r="P162" s="114">
        <f>(P$6&gt;Rollover!$G$18)+(P$6&gt;Rollover!$M$18)+(P$6&gt;Rollover!$Z$18)+(P$6&gt;Rollover!$AM$18)</f>
        <v>0</v>
      </c>
      <c r="Q162" s="114">
        <f>(Q$6&gt;Rollover!$G$18)+(Q$6&gt;Rollover!$M$18)+(Q$6&gt;Rollover!$Z$18)+(Q$6&gt;Rollover!$AM$18)</f>
        <v>0</v>
      </c>
      <c r="R162" s="114">
        <f>(R$6&gt;Rollover!$G$18)+(R$6&gt;Rollover!$M$18)+(R$6&gt;Rollover!$Z$18)+(R$6&gt;Rollover!$AM$18)</f>
        <v>0</v>
      </c>
      <c r="S162" s="114">
        <f>(S$6&gt;Rollover!$G$18)+(S$6&gt;Rollover!$M$18)+(S$6&gt;Rollover!$Z$18)+(S$6&gt;Rollover!$AM$18)</f>
        <v>0</v>
      </c>
      <c r="T162" s="114">
        <f>(T$6&gt;Rollover!$G$18)+(T$6&gt;Rollover!$M$18)+(T$6&gt;Rollover!$Z$18)+(T$6&gt;Rollover!$AM$18)</f>
        <v>0</v>
      </c>
      <c r="U162" s="114">
        <f>(U$6&gt;Rollover!$G$18)+(U$6&gt;Rollover!$M$18)+(U$6&gt;Rollover!$Z$18)+(U$6&gt;Rollover!$AM$18)</f>
        <v>0</v>
      </c>
      <c r="V162" s="114">
        <f>(V$6&gt;Rollover!$G$18)+(V$6&gt;Rollover!$M$18)+(V$6&gt;Rollover!$Z$18)+(V$6&gt;Rollover!$AM$18)</f>
        <v>0</v>
      </c>
      <c r="W162" s="114">
        <f>(W$6&gt;Rollover!$G$18)+(W$6&gt;Rollover!$M$18)+(W$6&gt;Rollover!$Z$18)+(W$6&gt;Rollover!$AM$18)</f>
        <v>0</v>
      </c>
      <c r="X162" s="114">
        <f>(X$6&gt;Rollover!$G$18)+(X$6&gt;Rollover!$M$18)+(X$6&gt;Rollover!$Z$18)+(X$6&gt;Rollover!$AM$18)</f>
        <v>0</v>
      </c>
      <c r="Y162" s="114">
        <f>(Y$6&gt;Rollover!$G$18)+(Y$6&gt;Rollover!$M$18)+(Y$6&gt;Rollover!$Z$18)+(Y$6&gt;Rollover!$AM$18)</f>
        <v>0</v>
      </c>
      <c r="Z162" s="114">
        <f>(Z$6&gt;Rollover!$G$18)+(Z$6&gt;Rollover!$M$18)+(Z$6&gt;Rollover!$Z$18)+(Z$6&gt;Rollover!$AM$18)</f>
        <v>0</v>
      </c>
      <c r="AA162" s="114">
        <f>(AA$6&gt;Rollover!$G$18)+(AA$6&gt;Rollover!$M$18)+(AA$6&gt;Rollover!$Z$18)+(AA$6&gt;Rollover!$AM$18)</f>
        <v>0</v>
      </c>
      <c r="AB162" s="114">
        <f>(AB$6&gt;Rollover!$G$18)+(AB$6&gt;Rollover!$M$18)+(AB$6&gt;Rollover!$Z$18)+(AB$6&gt;Rollover!$AM$18)</f>
        <v>0</v>
      </c>
      <c r="AC162" s="114">
        <f>(AC$6&gt;Rollover!$G$18)+(AC$6&gt;Rollover!$M$18)+(AC$6&gt;Rollover!$Z$18)+(AC$6&gt;Rollover!$AM$18)</f>
        <v>0</v>
      </c>
      <c r="AD162" s="114">
        <f>(AD$6&gt;Rollover!$G$18)+(AD$6&gt;Rollover!$M$18)+(AD$6&gt;Rollover!$Z$18)+(AD$6&gt;Rollover!$AM$18)</f>
        <v>0</v>
      </c>
      <c r="AE162" s="114">
        <f>(AE$6&gt;Rollover!$G$18)+(AE$6&gt;Rollover!$M$18)+(AE$6&gt;Rollover!$Z$18)+(AE$6&gt;Rollover!$AM$18)</f>
        <v>0</v>
      </c>
      <c r="AF162" s="114">
        <f>(AF$6&gt;Rollover!$G$18)+(AF$6&gt;Rollover!$M$18)+(AF$6&gt;Rollover!$Z$18)+(AF$6&gt;Rollover!$AM$18)</f>
        <v>0</v>
      </c>
      <c r="AG162" s="114">
        <f>(AG$6&gt;Rollover!$G$18)+(AG$6&gt;Rollover!$M$18)+(AG$6&gt;Rollover!$Z$18)+(AG$6&gt;Rollover!$AM$18)</f>
        <v>0</v>
      </c>
      <c r="AH162" s="114">
        <f>(AH$6&gt;Rollover!$G$18)+(AH$6&gt;Rollover!$M$18)+(AH$6&gt;Rollover!$Z$18)+(AH$6&gt;Rollover!$AM$18)</f>
        <v>1</v>
      </c>
      <c r="AI162" s="114">
        <f>(AI$6&gt;Rollover!$G$18)+(AI$6&gt;Rollover!$M$18)+(AI$6&gt;Rollover!$Z$18)+(AI$6&gt;Rollover!$AM$18)</f>
        <v>1</v>
      </c>
      <c r="AJ162" s="114">
        <f>(AJ$6&gt;Rollover!$G$18)+(AJ$6&gt;Rollover!$M$18)+(AJ$6&gt;Rollover!$Z$18)+(AJ$6&gt;Rollover!$AM$18)</f>
        <v>1</v>
      </c>
      <c r="AK162" s="114">
        <f>(AK$6&gt;Rollover!$G$18)+(AK$6&gt;Rollover!$M$18)+(AK$6&gt;Rollover!$Z$18)+(AK$6&gt;Rollover!$AM$18)</f>
        <v>1</v>
      </c>
      <c r="AL162" s="114">
        <f>(AL$6&gt;Rollover!$G$18)+(AL$6&gt;Rollover!$M$18)+(AL$6&gt;Rollover!$Z$18)+(AL$6&gt;Rollover!$AM$18)</f>
        <v>1</v>
      </c>
      <c r="AM162" s="114">
        <f>(AM$6&gt;Rollover!$G$18)+(AM$6&gt;Rollover!$M$18)+(AM$6&gt;Rollover!$Z$18)+(AM$6&gt;Rollover!$AM$18)</f>
        <v>1</v>
      </c>
      <c r="AN162" s="114">
        <f>(AN$6&gt;Rollover!$G$18)+(AN$6&gt;Rollover!$M$18)+(AN$6&gt;Rollover!$Z$18)+(AN$6&gt;Rollover!$AM$18)</f>
        <v>1</v>
      </c>
      <c r="AO162" s="114">
        <f>(AO$6&gt;Rollover!$G$18)+(AO$6&gt;Rollover!$M$18)+(AO$6&gt;Rollover!$Z$18)+(AO$6&gt;Rollover!$AM$18)</f>
        <v>1</v>
      </c>
      <c r="AP162" s="114">
        <f>(AP$6&gt;Rollover!$G$18)+(AP$6&gt;Rollover!$M$18)+(AP$6&gt;Rollover!$Z$18)+(AP$6&gt;Rollover!$AM$18)</f>
        <v>1</v>
      </c>
      <c r="AQ162" s="114">
        <f>(AQ$6&gt;Rollover!$G$18)+(AQ$6&gt;Rollover!$M$18)+(AQ$6&gt;Rollover!$Z$18)+(AQ$6&gt;Rollover!$AM$18)</f>
        <v>1</v>
      </c>
      <c r="AR162" s="114">
        <f>(AR$6&gt;Rollover!$G$18)+(AR$6&gt;Rollover!$M$18)+(AR$6&gt;Rollover!$Z$18)+(AR$6&gt;Rollover!$AM$18)</f>
        <v>1</v>
      </c>
      <c r="AS162" s="114">
        <f>(AS$6&gt;Rollover!$G$18)+(AS$6&gt;Rollover!$M$18)+(AS$6&gt;Rollover!$Z$18)+(AS$6&gt;Rollover!$AM$18)</f>
        <v>1</v>
      </c>
      <c r="AT162" s="114">
        <f>(AT$6&gt;Rollover!$G$18)+(AT$6&gt;Rollover!$M$18)+(AT$6&gt;Rollover!$Z$18)+(AT$6&gt;Rollover!$AM$18)</f>
        <v>1</v>
      </c>
      <c r="AU162" s="114">
        <f>(AU$6&gt;Rollover!$G$18)+(AU$6&gt;Rollover!$M$18)+(AU$6&gt;Rollover!$Z$18)+(AU$6&gt;Rollover!$AM$18)</f>
        <v>1</v>
      </c>
      <c r="AV162" s="114">
        <f>(AV$6&gt;Rollover!$G$18)+(AV$6&gt;Rollover!$M$18)+(AV$6&gt;Rollover!$Z$18)+(AV$6&gt;Rollover!$AM$18)</f>
        <v>1</v>
      </c>
      <c r="AW162" s="114">
        <f>(AW$6&gt;Rollover!$G$18)+(AW$6&gt;Rollover!$M$18)+(AW$6&gt;Rollover!$Z$18)+(AW$6&gt;Rollover!$AM$18)</f>
        <v>1</v>
      </c>
      <c r="AX162" s="114">
        <f>(AX$6&gt;Rollover!$G$18)+(AX$6&gt;Rollover!$M$18)+(AX$6&gt;Rollover!$Z$18)+(AX$6&gt;Rollover!$AM$18)</f>
        <v>1</v>
      </c>
      <c r="AY162" s="114">
        <f>(AY$6&gt;Rollover!$G$18)+(AY$6&gt;Rollover!$M$18)+(AY$6&gt;Rollover!$Z$18)+(AY$6&gt;Rollover!$AM$18)</f>
        <v>1</v>
      </c>
      <c r="AZ162" s="114">
        <f>(AZ$6&gt;Rollover!$G$18)+(AZ$6&gt;Rollover!$M$18)+(AZ$6&gt;Rollover!$Z$18)+(AZ$6&gt;Rollover!$AM$18)</f>
        <v>1</v>
      </c>
      <c r="BA162" s="114">
        <f>(BA$6&gt;Rollover!$G$18)+(BA$6&gt;Rollover!$M$18)+(BA$6&gt;Rollover!$Z$18)+(BA$6&gt;Rollover!$AM$18)</f>
        <v>1</v>
      </c>
      <c r="BB162" s="114">
        <f>(BB$6&gt;Rollover!$G$18)+(BB$6&gt;Rollover!$M$18)+(BB$6&gt;Rollover!$Z$18)+(BB$6&gt;Rollover!$AM$18)</f>
        <v>1</v>
      </c>
      <c r="BC162" s="114">
        <f>(BC$6&gt;Rollover!$G$18)+(BC$6&gt;Rollover!$M$18)+(BC$6&gt;Rollover!$Z$18)+(BC$6&gt;Rollover!$AM$18)</f>
        <v>1</v>
      </c>
      <c r="BD162" s="114">
        <f>(BD$6&gt;Rollover!$G$18)+(BD$6&gt;Rollover!$M$18)+(BD$6&gt;Rollover!$Z$18)+(BD$6&gt;Rollover!$AM$18)</f>
        <v>1</v>
      </c>
      <c r="BE162" s="114">
        <f>(BE$6&gt;Rollover!$G$18)+(BE$6&gt;Rollover!$M$18)+(BE$6&gt;Rollover!$Z$18)+(BE$6&gt;Rollover!$AM$18)</f>
        <v>1</v>
      </c>
      <c r="BF162" s="114">
        <f>(BF$6&gt;Rollover!$G$18)+(BF$6&gt;Rollover!$M$18)+(BF$6&gt;Rollover!$Z$18)+(BF$6&gt;Rollover!$AM$18)</f>
        <v>1</v>
      </c>
      <c r="BG162" s="114">
        <f>(BG$6&gt;Rollover!$G$18)+(BG$6&gt;Rollover!$M$18)+(BG$6&gt;Rollover!$Z$18)+(BG$6&gt;Rollover!$AM$18)</f>
        <v>1</v>
      </c>
      <c r="BH162" s="114">
        <f>(BH$6&gt;Rollover!$G$18)+(BH$6&gt;Rollover!$M$18)+(BH$6&gt;Rollover!$Z$18)+(BH$6&gt;Rollover!$AM$18)</f>
        <v>1</v>
      </c>
      <c r="BI162" s="114">
        <f>(BI$6&gt;Rollover!$G$18)+(BI$6&gt;Rollover!$M$18)+(BI$6&gt;Rollover!$Z$18)+(BI$6&gt;Rollover!$AM$18)</f>
        <v>1</v>
      </c>
      <c r="BJ162" s="114">
        <f>(BJ$6&gt;Rollover!$G$18)+(BJ$6&gt;Rollover!$M$18)+(BJ$6&gt;Rollover!$Z$18)+(BJ$6&gt;Rollover!$AM$18)</f>
        <v>1</v>
      </c>
      <c r="BK162" s="114">
        <f>(BK$6&gt;Rollover!$G$18)+(BK$6&gt;Rollover!$M$18)+(BK$6&gt;Rollover!$Z$18)+(BK$6&gt;Rollover!$AM$18)</f>
        <v>1</v>
      </c>
      <c r="BL162" s="114">
        <f>(BL$6&gt;Rollover!$G$18)+(BL$6&gt;Rollover!$M$18)+(BL$6&gt;Rollover!$Z$18)+(BL$6&gt;Rollover!$AM$18)</f>
        <v>1</v>
      </c>
      <c r="BM162" s="114">
        <f>(BM$6&gt;Rollover!$G$18)+(BM$6&gt;Rollover!$M$18)+(BM$6&gt;Rollover!$Z$18)+(BM$6&gt;Rollover!$AM$18)</f>
        <v>1</v>
      </c>
      <c r="BN162" s="114">
        <f>(BN$6&gt;Rollover!$G$18)+(BN$6&gt;Rollover!$M$18)+(BN$6&gt;Rollover!$Z$18)+(BN$6&gt;Rollover!$AM$18)</f>
        <v>1</v>
      </c>
      <c r="BO162" s="114">
        <f>(BO$6&gt;Rollover!$G$18)+(BO$6&gt;Rollover!$M$18)+(BO$6&gt;Rollover!$Z$18)+(BO$6&gt;Rollover!$AM$18)</f>
        <v>1</v>
      </c>
      <c r="BP162" s="114">
        <f>(BP$6&gt;Rollover!$G$18)+(BP$6&gt;Rollover!$M$18)+(BP$6&gt;Rollover!$Z$18)+(BP$6&gt;Rollover!$AM$18)</f>
        <v>1</v>
      </c>
      <c r="BQ162" s="114">
        <f>(BQ$6&gt;Rollover!$G$18)+(BQ$6&gt;Rollover!$M$18)+(BQ$6&gt;Rollover!$Z$18)+(BQ$6&gt;Rollover!$AM$18)</f>
        <v>1</v>
      </c>
      <c r="BR162" s="114">
        <f>(BR$6&gt;Rollover!$G$18)+(BR$6&gt;Rollover!$M$18)+(BR$6&gt;Rollover!$Z$18)+(BR$6&gt;Rollover!$AM$18)</f>
        <v>1</v>
      </c>
      <c r="BS162" s="114">
        <f>(BS$6&gt;Rollover!$G$18)+(BS$6&gt;Rollover!$M$18)+(BS$6&gt;Rollover!$Z$18)+(BS$6&gt;Rollover!$AM$18)</f>
        <v>1</v>
      </c>
      <c r="BT162" s="114">
        <f>(BT$6&gt;Rollover!$G$18)+(BT$6&gt;Rollover!$M$18)+(BT$6&gt;Rollover!$Z$18)+(BT$6&gt;Rollover!$AM$18)</f>
        <v>1</v>
      </c>
      <c r="BU162" s="114">
        <f>(BU$6&gt;Rollover!$G$18)+(BU$6&gt;Rollover!$M$18)+(BU$6&gt;Rollover!$Z$18)+(BU$6&gt;Rollover!$AM$18)</f>
        <v>1</v>
      </c>
      <c r="BV162" s="114">
        <f>(BV$6&gt;Rollover!$G$18)+(BV$6&gt;Rollover!$M$18)+(BV$6&gt;Rollover!$Z$18)+(BV$6&gt;Rollover!$AM$18)</f>
        <v>1</v>
      </c>
      <c r="BW162" s="114">
        <f>(BW$6&gt;Rollover!$G$18)+(BW$6&gt;Rollover!$M$18)+(BW$6&gt;Rollover!$Z$18)+(BW$6&gt;Rollover!$AM$18)</f>
        <v>1</v>
      </c>
      <c r="BX162" s="114">
        <f>(BX$6&gt;Rollover!$G$18)+(BX$6&gt;Rollover!$M$18)+(BX$6&gt;Rollover!$Z$18)+(BX$6&gt;Rollover!$AM$18)</f>
        <v>1</v>
      </c>
      <c r="BY162" s="114">
        <f>(BY$6&gt;Rollover!$G$18)+(BY$6&gt;Rollover!$M$18)+(BY$6&gt;Rollover!$Z$18)+(BY$6&gt;Rollover!$AM$18)</f>
        <v>1</v>
      </c>
      <c r="BZ162" s="114">
        <f>(BZ$6&gt;Rollover!$G$18)+(BZ$6&gt;Rollover!$M$18)+(BZ$6&gt;Rollover!$Z$18)+(BZ$6&gt;Rollover!$AM$18)</f>
        <v>1</v>
      </c>
      <c r="CA162" s="114">
        <f>(CA$6&gt;Rollover!$G$18)+(CA$6&gt;Rollover!$M$18)+(CA$6&gt;Rollover!$Z$18)+(CA$6&gt;Rollover!$AM$18)</f>
        <v>1</v>
      </c>
      <c r="CB162" s="114">
        <f>(CB$6&gt;Rollover!$G$18)+(CB$6&gt;Rollover!$M$18)+(CB$6&gt;Rollover!$Z$18)+(CB$6&gt;Rollover!$AM$18)</f>
        <v>1</v>
      </c>
      <c r="CC162" s="114">
        <f>(CC$6&gt;Rollover!$G$18)+(CC$6&gt;Rollover!$M$18)+(CC$6&gt;Rollover!$Z$18)+(CC$6&gt;Rollover!$AM$18)</f>
        <v>1</v>
      </c>
      <c r="CD162" s="114">
        <f>(CD$6&gt;Rollover!$G$18)+(CD$6&gt;Rollover!$M$18)+(CD$6&gt;Rollover!$Z$18)+(CD$6&gt;Rollover!$AM$18)</f>
        <v>1</v>
      </c>
      <c r="CE162" s="114">
        <f>(CE$6&gt;Rollover!$G$18)+(CE$6&gt;Rollover!$M$18)+(CE$6&gt;Rollover!$Z$18)+(CE$6&gt;Rollover!$AM$18)</f>
        <v>1</v>
      </c>
      <c r="CF162" s="114">
        <f>(CF$6&gt;Rollover!$G$18)+(CF$6&gt;Rollover!$M$18)+(CF$6&gt;Rollover!$Z$18)+(CF$6&gt;Rollover!$AM$18)</f>
        <v>1</v>
      </c>
      <c r="CG162" s="114">
        <f>(CG$6&gt;Rollover!$G$18)+(CG$6&gt;Rollover!$M$18)+(CG$6&gt;Rollover!$Z$18)+(CG$6&gt;Rollover!$AM$18)</f>
        <v>1</v>
      </c>
      <c r="CH162" s="114">
        <f>(CH$6&gt;Rollover!$G$18)+(CH$6&gt;Rollover!$M$18)+(CH$6&gt;Rollover!$Z$18)+(CH$6&gt;Rollover!$AM$18)</f>
        <v>1</v>
      </c>
      <c r="CI162" s="114">
        <f>(CI$6&gt;Rollover!$G$18)+(CI$6&gt;Rollover!$M$18)+(CI$6&gt;Rollover!$Z$18)+(CI$6&gt;Rollover!$AM$18)</f>
        <v>1</v>
      </c>
      <c r="CJ162" s="114">
        <f>(CJ$6&gt;Rollover!$G$18)+(CJ$6&gt;Rollover!$M$18)+(CJ$6&gt;Rollover!$Z$18)+(CJ$6&gt;Rollover!$AM$18)</f>
        <v>1</v>
      </c>
      <c r="CK162" s="114">
        <f>(CK$6&gt;Rollover!$G$18)+(CK$6&gt;Rollover!$M$18)+(CK$6&gt;Rollover!$Z$18)+(CK$6&gt;Rollover!$AM$18)</f>
        <v>1</v>
      </c>
      <c r="CL162" s="114">
        <f>(CL$6&gt;Rollover!$G$18)+(CL$6&gt;Rollover!$M$18)+(CL$6&gt;Rollover!$Z$18)+(CL$6&gt;Rollover!$AM$18)</f>
        <v>1</v>
      </c>
      <c r="CM162" s="114">
        <f>(CM$6&gt;Rollover!$G$18)+(CM$6&gt;Rollover!$M$18)+(CM$6&gt;Rollover!$Z$18)+(CM$6&gt;Rollover!$AM$18)</f>
        <v>1</v>
      </c>
      <c r="CN162" s="114">
        <f>(CN$6&gt;Rollover!$G$18)+(CN$6&gt;Rollover!$M$18)+(CN$6&gt;Rollover!$Z$18)+(CN$6&gt;Rollover!$AM$18)</f>
        <v>1</v>
      </c>
      <c r="CO162" s="114">
        <f>(CO$6&gt;Rollover!$G$18)+(CO$6&gt;Rollover!$M$18)+(CO$6&gt;Rollover!$Z$18)+(CO$6&gt;Rollover!$AM$18)</f>
        <v>1</v>
      </c>
      <c r="CP162" s="114">
        <f>(CP$6&gt;Rollover!$G$18)+(CP$6&gt;Rollover!$M$18)+(CP$6&gt;Rollover!$Z$18)+(CP$6&gt;Rollover!$AM$18)</f>
        <v>1</v>
      </c>
      <c r="CQ162" s="114">
        <f>(CQ$6&gt;Rollover!$G$18)+(CQ$6&gt;Rollover!$M$18)+(CQ$6&gt;Rollover!$Z$18)+(CQ$6&gt;Rollover!$AM$18)</f>
        <v>1</v>
      </c>
      <c r="CR162" s="114">
        <f>(CR$6&gt;Rollover!$G$18)+(CR$6&gt;Rollover!$M$18)+(CR$6&gt;Rollover!$Z$18)+(CR$6&gt;Rollover!$AM$18)</f>
        <v>2</v>
      </c>
      <c r="CS162" s="114">
        <f>(CS$6&gt;Rollover!$G$18)+(CS$6&gt;Rollover!$M$18)+(CS$6&gt;Rollover!$Z$18)+(CS$6&gt;Rollover!$AM$18)</f>
        <v>2</v>
      </c>
      <c r="CT162" s="114">
        <f>(CT$6&gt;Rollover!$G$18)+(CT$6&gt;Rollover!$M$18)+(CT$6&gt;Rollover!$Z$18)+(CT$6&gt;Rollover!$AM$18)</f>
        <v>2</v>
      </c>
      <c r="CU162" s="114">
        <f>(CU$6&gt;Rollover!$G$18)+(CU$6&gt;Rollover!$M$18)+(CU$6&gt;Rollover!$Z$18)+(CU$6&gt;Rollover!$AM$18)</f>
        <v>2</v>
      </c>
      <c r="CV162" s="114">
        <f>(CV$6&gt;Rollover!$G$18)+(CV$6&gt;Rollover!$M$18)+(CV$6&gt;Rollover!$Z$18)+(CV$6&gt;Rollover!$AM$18)</f>
        <v>2</v>
      </c>
      <c r="CW162" s="114">
        <f>(CW$6&gt;Rollover!$G$18)+(CW$6&gt;Rollover!$M$18)+(CW$6&gt;Rollover!$Z$18)+(CW$6&gt;Rollover!$AM$18)</f>
        <v>2</v>
      </c>
      <c r="CX162" s="114">
        <f>(CX$6&gt;Rollover!$G$18)+(CX$6&gt;Rollover!$M$18)+(CX$6&gt;Rollover!$Z$18)+(CX$6&gt;Rollover!$AM$18)</f>
        <v>2</v>
      </c>
      <c r="CY162" s="114">
        <f>(CY$6&gt;Rollover!$G$18)+(CY$6&gt;Rollover!$M$18)+(CY$6&gt;Rollover!$Z$18)+(CY$6&gt;Rollover!$AM$18)</f>
        <v>2</v>
      </c>
      <c r="CZ162" s="114">
        <f>(CZ$6&gt;Rollover!$G$18)+(CZ$6&gt;Rollover!$M$18)+(CZ$6&gt;Rollover!$Z$18)+(CZ$6&gt;Rollover!$AM$18)</f>
        <v>2</v>
      </c>
      <c r="DA162" s="114">
        <f>(DA$6&gt;Rollover!$G$18)+(DA$6&gt;Rollover!$M$18)+(DA$6&gt;Rollover!$Z$18)+(DA$6&gt;Rollover!$AM$18)</f>
        <v>2</v>
      </c>
      <c r="DB162" s="114">
        <f>(DB$6&gt;Rollover!$G$18)+(DB$6&gt;Rollover!$M$18)+(DB$6&gt;Rollover!$Z$18)+(DB$6&gt;Rollover!$AM$18)</f>
        <v>2</v>
      </c>
      <c r="DC162" s="114">
        <f>(DC$6&gt;Rollover!$G$18)+(DC$6&gt;Rollover!$M$18)+(DC$6&gt;Rollover!$Z$18)+(DC$6&gt;Rollover!$AM$18)</f>
        <v>2</v>
      </c>
      <c r="DD162" s="114">
        <f>(DD$6&gt;Rollover!$G$18)+(DD$6&gt;Rollover!$M$18)+(DD$6&gt;Rollover!$Z$18)+(DD$6&gt;Rollover!$AM$18)</f>
        <v>2</v>
      </c>
      <c r="DE162" s="114">
        <f>(DE$6&gt;Rollover!$G$18)+(DE$6&gt;Rollover!$M$18)+(DE$6&gt;Rollover!$Z$18)+(DE$6&gt;Rollover!$AM$18)</f>
        <v>2</v>
      </c>
      <c r="DF162" s="114">
        <f>(DF$6&gt;Rollover!$G$18)+(DF$6&gt;Rollover!$M$18)+(DF$6&gt;Rollover!$Z$18)+(DF$6&gt;Rollover!$AM$18)</f>
        <v>2</v>
      </c>
      <c r="DG162" s="114">
        <f>(DG$6&gt;Rollover!$G$18)+(DG$6&gt;Rollover!$M$18)+(DG$6&gt;Rollover!$Z$18)+(DG$6&gt;Rollover!$AM$18)</f>
        <v>2</v>
      </c>
      <c r="DH162" s="114">
        <f>(DH$6&gt;Rollover!$G$18)+(DH$6&gt;Rollover!$M$18)+(DH$6&gt;Rollover!$Z$18)+(DH$6&gt;Rollover!$AM$18)</f>
        <v>2</v>
      </c>
      <c r="DI162" s="114">
        <f>(DI$6&gt;Rollover!$G$18)+(DI$6&gt;Rollover!$M$18)+(DI$6&gt;Rollover!$Z$18)+(DI$6&gt;Rollover!$AM$18)</f>
        <v>2</v>
      </c>
      <c r="DJ162" s="114">
        <f>(DJ$6&gt;Rollover!$G$18)+(DJ$6&gt;Rollover!$M$18)+(DJ$6&gt;Rollover!$Z$18)+(DJ$6&gt;Rollover!$AM$18)</f>
        <v>2</v>
      </c>
      <c r="DK162" s="114">
        <f>(DK$6&gt;Rollover!$G$18)+(DK$6&gt;Rollover!$M$18)+(DK$6&gt;Rollover!$Z$18)+(DK$6&gt;Rollover!$AM$18)</f>
        <v>2</v>
      </c>
      <c r="DL162" s="114">
        <f>(DL$6&gt;Rollover!$G$18)+(DL$6&gt;Rollover!$M$18)+(DL$6&gt;Rollover!$Z$18)+(DL$6&gt;Rollover!$AM$18)</f>
        <v>2</v>
      </c>
      <c r="DM162" s="114">
        <f>(DM$6&gt;Rollover!$G$18)+(DM$6&gt;Rollover!$M$18)+(DM$6&gt;Rollover!$Z$18)+(DM$6&gt;Rollover!$AM$18)</f>
        <v>2</v>
      </c>
      <c r="DN162" s="114">
        <f>(DN$6&gt;Rollover!$G$18)+(DN$6&gt;Rollover!$M$18)+(DN$6&gt;Rollover!$Z$18)+(DN$6&gt;Rollover!$AM$18)</f>
        <v>2</v>
      </c>
      <c r="DO162" s="114">
        <f>(DO$6&gt;Rollover!$G$18)+(DO$6&gt;Rollover!$M$18)+(DO$6&gt;Rollover!$Z$18)+(DO$6&gt;Rollover!$AM$18)</f>
        <v>2</v>
      </c>
      <c r="DP162" s="114">
        <f>(DP$6&gt;Rollover!$G$18)+(DP$6&gt;Rollover!$M$18)+(DP$6&gt;Rollover!$Z$18)+(DP$6&gt;Rollover!$AM$18)</f>
        <v>2</v>
      </c>
      <c r="DQ162" s="114">
        <f>(DQ$6&gt;Rollover!$G$18)+(DQ$6&gt;Rollover!$M$18)+(DQ$6&gt;Rollover!$Z$18)+(DQ$6&gt;Rollover!$AM$18)</f>
        <v>2</v>
      </c>
      <c r="DR162" s="114">
        <f>(DR$6&gt;Rollover!$G$18)+(DR$6&gt;Rollover!$M$18)+(DR$6&gt;Rollover!$Z$18)+(DR$6&gt;Rollover!$AM$18)</f>
        <v>2</v>
      </c>
      <c r="DS162" s="114">
        <f>(DS$6&gt;Rollover!$G$18)+(DS$6&gt;Rollover!$M$18)+(DS$6&gt;Rollover!$Z$18)+(DS$6&gt;Rollover!$AM$18)</f>
        <v>2</v>
      </c>
      <c r="DT162" s="114">
        <f>(DT$6&gt;Rollover!$G$18)+(DT$6&gt;Rollover!$M$18)+(DT$6&gt;Rollover!$Z$18)+(DT$6&gt;Rollover!$AM$18)</f>
        <v>2</v>
      </c>
      <c r="DU162" s="114">
        <f>(DU$6&gt;Rollover!$G$18)+(DU$6&gt;Rollover!$M$18)+(DU$6&gt;Rollover!$Z$18)+(DU$6&gt;Rollover!$AM$18)</f>
        <v>2</v>
      </c>
      <c r="DV162" s="114">
        <f>(DV$6&gt;Rollover!$G$18)+(DV$6&gt;Rollover!$M$18)+(DV$6&gt;Rollover!$Z$18)+(DV$6&gt;Rollover!$AM$18)</f>
        <v>2</v>
      </c>
      <c r="DW162" s="114">
        <f>(DW$6&gt;Rollover!$G$18)+(DW$6&gt;Rollover!$M$18)+(DW$6&gt;Rollover!$Z$18)+(DW$6&gt;Rollover!$AM$18)</f>
        <v>2</v>
      </c>
      <c r="DX162" s="114">
        <f>(DX$6&gt;Rollover!$G$18)+(DX$6&gt;Rollover!$M$18)+(DX$6&gt;Rollover!$Z$18)+(DX$6&gt;Rollover!$AM$18)</f>
        <v>2</v>
      </c>
      <c r="DY162" s="114">
        <f>(DY$6&gt;Rollover!$G$18)+(DY$6&gt;Rollover!$M$18)+(DY$6&gt;Rollover!$Z$18)+(DY$6&gt;Rollover!$AM$18)</f>
        <v>2</v>
      </c>
      <c r="DZ162" s="114">
        <f>(DZ$6&gt;Rollover!$G$18)+(DZ$6&gt;Rollover!$M$18)+(DZ$6&gt;Rollover!$Z$18)+(DZ$6&gt;Rollover!$AM$18)</f>
        <v>2</v>
      </c>
      <c r="EA162" s="114">
        <f>(EA$6&gt;Rollover!$G$18)+(EA$6&gt;Rollover!$M$18)+(EA$6&gt;Rollover!$Z$18)+(EA$6&gt;Rollover!$AM$18)</f>
        <v>2</v>
      </c>
      <c r="EB162" s="114">
        <f>(EB$6&gt;Rollover!$G$18)+(EB$6&gt;Rollover!$M$18)+(EB$6&gt;Rollover!$Z$18)+(EB$6&gt;Rollover!$AM$18)</f>
        <v>2</v>
      </c>
      <c r="EC162" s="114">
        <f>(EC$6&gt;Rollover!$G$18)+(EC$6&gt;Rollover!$M$18)+(EC$6&gt;Rollover!$Z$18)+(EC$6&gt;Rollover!$AM$18)</f>
        <v>2</v>
      </c>
      <c r="ED162" s="114">
        <f>(ED$6&gt;Rollover!$G$18)+(ED$6&gt;Rollover!$M$18)+(ED$6&gt;Rollover!$Z$18)+(ED$6&gt;Rollover!$AM$18)</f>
        <v>2</v>
      </c>
      <c r="EE162" s="114">
        <f>(EE$6&gt;Rollover!$G$18)+(EE$6&gt;Rollover!$M$18)+(EE$6&gt;Rollover!$Z$18)+(EE$6&gt;Rollover!$AM$18)</f>
        <v>2</v>
      </c>
      <c r="EF162" s="114">
        <f>(EF$6&gt;Rollover!$G$18)+(EF$6&gt;Rollover!$M$18)+(EF$6&gt;Rollover!$Z$18)+(EF$6&gt;Rollover!$AM$18)</f>
        <v>2</v>
      </c>
      <c r="EG162" s="114">
        <f>(EG$6&gt;Rollover!$G$18)+(EG$6&gt;Rollover!$M$18)+(EG$6&gt;Rollover!$Z$18)+(EG$6&gt;Rollover!$AM$18)</f>
        <v>2</v>
      </c>
      <c r="EH162" s="114">
        <f>(EH$6&gt;Rollover!$G$18)+(EH$6&gt;Rollover!$M$18)+(EH$6&gt;Rollover!$Z$18)+(EH$6&gt;Rollover!$AM$18)</f>
        <v>2</v>
      </c>
      <c r="EI162" s="114">
        <f>(EI$6&gt;Rollover!$G$18)+(EI$6&gt;Rollover!$M$18)+(EI$6&gt;Rollover!$Z$18)+(EI$6&gt;Rollover!$AM$18)</f>
        <v>2</v>
      </c>
    </row>
    <row r="163">
      <c r="B163" t="s" s="23">
        <v>391</v>
      </c>
      <c r="C163" t="s" s="118">
        <v>31</v>
      </c>
      <c r="D163" t="s" s="118">
        <v>428</v>
      </c>
      <c r="H163" s="114">
        <f>IF(OR(H162=0,H162=4),0,(YEAR(H$6)-YEAR(CHOOSE(H162,Rollover!$K$18,Rollover!$X$18,Rollover!$AK$18)))*12+MONTH(H$6)-MONTH(CHOOSE(H162,Rollover!$K$18,Rollover!$X$18,Rollover!$AK$18)))</f>
        <v>0</v>
      </c>
      <c r="I163" s="114">
        <f>IF(OR(I162=0,I162=4),0,(YEAR(I$6)-YEAR(CHOOSE(I162,Rollover!$K$18,Rollover!$X$18,Rollover!$AK$18)))*12+MONTH(I$6)-MONTH(CHOOSE(I162,Rollover!$K$18,Rollover!$X$18,Rollover!$AK$18)))</f>
        <v>0</v>
      </c>
      <c r="J163" s="114">
        <f>IF(OR(J162=0,J162=4),0,(YEAR(J$6)-YEAR(CHOOSE(J162,Rollover!$K$18,Rollover!$X$18,Rollover!$AK$18)))*12+MONTH(J$6)-MONTH(CHOOSE(J162,Rollover!$K$18,Rollover!$X$18,Rollover!$AK$18)))</f>
        <v>0</v>
      </c>
      <c r="K163" s="114">
        <f>IF(OR(K162=0,K162=4),0,(YEAR(K$6)-YEAR(CHOOSE(K162,Rollover!$K$18,Rollover!$X$18,Rollover!$AK$18)))*12+MONTH(K$6)-MONTH(CHOOSE(K162,Rollover!$K$18,Rollover!$X$18,Rollover!$AK$18)))</f>
        <v>0</v>
      </c>
      <c r="L163" s="114">
        <f>IF(OR(L162=0,L162=4),0,(YEAR(L$6)-YEAR(CHOOSE(L162,Rollover!$K$18,Rollover!$X$18,Rollover!$AK$18)))*12+MONTH(L$6)-MONTH(CHOOSE(L162,Rollover!$K$18,Rollover!$X$18,Rollover!$AK$18)))</f>
        <v>0</v>
      </c>
      <c r="M163" s="114">
        <f>IF(OR(M162=0,M162=4),0,(YEAR(M$6)-YEAR(CHOOSE(M162,Rollover!$K$18,Rollover!$X$18,Rollover!$AK$18)))*12+MONTH(M$6)-MONTH(CHOOSE(M162,Rollover!$K$18,Rollover!$X$18,Rollover!$AK$18)))</f>
        <v>0</v>
      </c>
      <c r="N163" s="114">
        <f>IF(OR(N162=0,N162=4),0,(YEAR(N$6)-YEAR(CHOOSE(N162,Rollover!$K$18,Rollover!$X$18,Rollover!$AK$18)))*12+MONTH(N$6)-MONTH(CHOOSE(N162,Rollover!$K$18,Rollover!$X$18,Rollover!$AK$18)))</f>
        <v>0</v>
      </c>
      <c r="O163" s="114">
        <f>IF(OR(O162=0,O162=4),0,(YEAR(O$6)-YEAR(CHOOSE(O162,Rollover!$K$18,Rollover!$X$18,Rollover!$AK$18)))*12+MONTH(O$6)-MONTH(CHOOSE(O162,Rollover!$K$18,Rollover!$X$18,Rollover!$AK$18)))</f>
        <v>0</v>
      </c>
      <c r="P163" s="114">
        <f>IF(OR(P162=0,P162=4),0,(YEAR(P$6)-YEAR(CHOOSE(P162,Rollover!$K$18,Rollover!$X$18,Rollover!$AK$18)))*12+MONTH(P$6)-MONTH(CHOOSE(P162,Rollover!$K$18,Rollover!$X$18,Rollover!$AK$18)))</f>
        <v>0</v>
      </c>
      <c r="Q163" s="114">
        <f>IF(OR(Q162=0,Q162=4),0,(YEAR(Q$6)-YEAR(CHOOSE(Q162,Rollover!$K$18,Rollover!$X$18,Rollover!$AK$18)))*12+MONTH(Q$6)-MONTH(CHOOSE(Q162,Rollover!$K$18,Rollover!$X$18,Rollover!$AK$18)))</f>
        <v>0</v>
      </c>
      <c r="R163" s="114">
        <f>IF(OR(R162=0,R162=4),0,(YEAR(R$6)-YEAR(CHOOSE(R162,Rollover!$K$18,Rollover!$X$18,Rollover!$AK$18)))*12+MONTH(R$6)-MONTH(CHOOSE(R162,Rollover!$K$18,Rollover!$X$18,Rollover!$AK$18)))</f>
        <v>0</v>
      </c>
      <c r="S163" s="114">
        <f>IF(OR(S162=0,S162=4),0,(YEAR(S$6)-YEAR(CHOOSE(S162,Rollover!$K$18,Rollover!$X$18,Rollover!$AK$18)))*12+MONTH(S$6)-MONTH(CHOOSE(S162,Rollover!$K$18,Rollover!$X$18,Rollover!$AK$18)))</f>
        <v>0</v>
      </c>
      <c r="T163" s="114">
        <f>IF(OR(T162=0,T162=4),0,(YEAR(T$6)-YEAR(CHOOSE(T162,Rollover!$K$18,Rollover!$X$18,Rollover!$AK$18)))*12+MONTH(T$6)-MONTH(CHOOSE(T162,Rollover!$K$18,Rollover!$X$18,Rollover!$AK$18)))</f>
        <v>0</v>
      </c>
      <c r="U163" s="114">
        <f>IF(OR(U162=0,U162=4),0,(YEAR(U$6)-YEAR(CHOOSE(U162,Rollover!$K$18,Rollover!$X$18,Rollover!$AK$18)))*12+MONTH(U$6)-MONTH(CHOOSE(U162,Rollover!$K$18,Rollover!$X$18,Rollover!$AK$18)))</f>
        <v>0</v>
      </c>
      <c r="V163" s="114">
        <f>IF(OR(V162=0,V162=4),0,(YEAR(V$6)-YEAR(CHOOSE(V162,Rollover!$K$18,Rollover!$X$18,Rollover!$AK$18)))*12+MONTH(V$6)-MONTH(CHOOSE(V162,Rollover!$K$18,Rollover!$X$18,Rollover!$AK$18)))</f>
        <v>0</v>
      </c>
      <c r="W163" s="114">
        <f>IF(OR(W162=0,W162=4),0,(YEAR(W$6)-YEAR(CHOOSE(W162,Rollover!$K$18,Rollover!$X$18,Rollover!$AK$18)))*12+MONTH(W$6)-MONTH(CHOOSE(W162,Rollover!$K$18,Rollover!$X$18,Rollover!$AK$18)))</f>
        <v>0</v>
      </c>
      <c r="X163" s="114">
        <f>IF(OR(X162=0,X162=4),0,(YEAR(X$6)-YEAR(CHOOSE(X162,Rollover!$K$18,Rollover!$X$18,Rollover!$AK$18)))*12+MONTH(X$6)-MONTH(CHOOSE(X162,Rollover!$K$18,Rollover!$X$18,Rollover!$AK$18)))</f>
        <v>0</v>
      </c>
      <c r="Y163" s="114">
        <f>IF(OR(Y162=0,Y162=4),0,(YEAR(Y$6)-YEAR(CHOOSE(Y162,Rollover!$K$18,Rollover!$X$18,Rollover!$AK$18)))*12+MONTH(Y$6)-MONTH(CHOOSE(Y162,Rollover!$K$18,Rollover!$X$18,Rollover!$AK$18)))</f>
        <v>0</v>
      </c>
      <c r="Z163" s="114">
        <f>IF(OR(Z162=0,Z162=4),0,(YEAR(Z$6)-YEAR(CHOOSE(Z162,Rollover!$K$18,Rollover!$X$18,Rollover!$AK$18)))*12+MONTH(Z$6)-MONTH(CHOOSE(Z162,Rollover!$K$18,Rollover!$X$18,Rollover!$AK$18)))</f>
        <v>0</v>
      </c>
      <c r="AA163" s="114">
        <f>IF(OR(AA162=0,AA162=4),0,(YEAR(AA$6)-YEAR(CHOOSE(AA162,Rollover!$K$18,Rollover!$X$18,Rollover!$AK$18)))*12+MONTH(AA$6)-MONTH(CHOOSE(AA162,Rollover!$K$18,Rollover!$X$18,Rollover!$AK$18)))</f>
        <v>0</v>
      </c>
      <c r="AB163" s="114">
        <f>IF(OR(AB162=0,AB162=4),0,(YEAR(AB$6)-YEAR(CHOOSE(AB162,Rollover!$K$18,Rollover!$X$18,Rollover!$AK$18)))*12+MONTH(AB$6)-MONTH(CHOOSE(AB162,Rollover!$K$18,Rollover!$X$18,Rollover!$AK$18)))</f>
        <v>0</v>
      </c>
      <c r="AC163" s="114">
        <f>IF(OR(AC162=0,AC162=4),0,(YEAR(AC$6)-YEAR(CHOOSE(AC162,Rollover!$K$18,Rollover!$X$18,Rollover!$AK$18)))*12+MONTH(AC$6)-MONTH(CHOOSE(AC162,Rollover!$K$18,Rollover!$X$18,Rollover!$AK$18)))</f>
        <v>0</v>
      </c>
      <c r="AD163" s="114">
        <f>IF(OR(AD162=0,AD162=4),0,(YEAR(AD$6)-YEAR(CHOOSE(AD162,Rollover!$K$18,Rollover!$X$18,Rollover!$AK$18)))*12+MONTH(AD$6)-MONTH(CHOOSE(AD162,Rollover!$K$18,Rollover!$X$18,Rollover!$AK$18)))</f>
        <v>0</v>
      </c>
      <c r="AE163" s="114">
        <f>IF(OR(AE162=0,AE162=4),0,(YEAR(AE$6)-YEAR(CHOOSE(AE162,Rollover!$K$18,Rollover!$X$18,Rollover!$AK$18)))*12+MONTH(AE$6)-MONTH(CHOOSE(AE162,Rollover!$K$18,Rollover!$X$18,Rollover!$AK$18)))</f>
        <v>0</v>
      </c>
      <c r="AF163" s="114">
        <f>IF(OR(AF162=0,AF162=4),0,(YEAR(AF$6)-YEAR(CHOOSE(AF162,Rollover!$K$18,Rollover!$X$18,Rollover!$AK$18)))*12+MONTH(AF$6)-MONTH(CHOOSE(AF162,Rollover!$K$18,Rollover!$X$18,Rollover!$AK$18)))</f>
        <v>0</v>
      </c>
      <c r="AG163" s="114">
        <f>IF(OR(AG162=0,AG162=4),0,(YEAR(AG$6)-YEAR(CHOOSE(AG162,Rollover!$K$18,Rollover!$X$18,Rollover!$AK$18)))*12+MONTH(AG$6)-MONTH(CHOOSE(AG162,Rollover!$K$18,Rollover!$X$18,Rollover!$AK$18)))</f>
        <v>0</v>
      </c>
      <c r="AH163" s="114">
        <f>IF(OR(AH162=0,AH162=4),0,(YEAR(AH$6)-YEAR(CHOOSE(AH162,Rollover!$K$18,Rollover!$X$18,Rollover!$AK$18)))*12+MONTH(AH$6)-MONTH(CHOOSE(AH162,Rollover!$K$18,Rollover!$X$18,Rollover!$AK$18)))</f>
        <v>-2</v>
      </c>
      <c r="AI163" s="114">
        <f>IF(OR(AI162=0,AI162=4),0,(YEAR(AI$6)-YEAR(CHOOSE(AI162,Rollover!$K$18,Rollover!$X$18,Rollover!$AK$18)))*12+MONTH(AI$6)-MONTH(CHOOSE(AI162,Rollover!$K$18,Rollover!$X$18,Rollover!$AK$18)))</f>
        <v>-1</v>
      </c>
      <c r="AJ163" s="114">
        <f>IF(OR(AJ162=0,AJ162=4),0,(YEAR(AJ$6)-YEAR(CHOOSE(AJ162,Rollover!$K$18,Rollover!$X$18,Rollover!$AK$18)))*12+MONTH(AJ$6)-MONTH(CHOOSE(AJ162,Rollover!$K$18,Rollover!$X$18,Rollover!$AK$18)))</f>
        <v>0</v>
      </c>
      <c r="AK163" s="114">
        <f>IF(OR(AK162=0,AK162=4),0,(YEAR(AK$6)-YEAR(CHOOSE(AK162,Rollover!$K$18,Rollover!$X$18,Rollover!$AK$18)))*12+MONTH(AK$6)-MONTH(CHOOSE(AK162,Rollover!$K$18,Rollover!$X$18,Rollover!$AK$18)))</f>
        <v>1</v>
      </c>
      <c r="AL163" s="114">
        <f>IF(OR(AL162=0,AL162=4),0,(YEAR(AL$6)-YEAR(CHOOSE(AL162,Rollover!$K$18,Rollover!$X$18,Rollover!$AK$18)))*12+MONTH(AL$6)-MONTH(CHOOSE(AL162,Rollover!$K$18,Rollover!$X$18,Rollover!$AK$18)))</f>
        <v>2</v>
      </c>
      <c r="AM163" s="114">
        <f>IF(OR(AM162=0,AM162=4),0,(YEAR(AM$6)-YEAR(CHOOSE(AM162,Rollover!$K$18,Rollover!$X$18,Rollover!$AK$18)))*12+MONTH(AM$6)-MONTH(CHOOSE(AM162,Rollover!$K$18,Rollover!$X$18,Rollover!$AK$18)))</f>
        <v>3</v>
      </c>
      <c r="AN163" s="114">
        <f>IF(OR(AN162=0,AN162=4),0,(YEAR(AN$6)-YEAR(CHOOSE(AN162,Rollover!$K$18,Rollover!$X$18,Rollover!$AK$18)))*12+MONTH(AN$6)-MONTH(CHOOSE(AN162,Rollover!$K$18,Rollover!$X$18,Rollover!$AK$18)))</f>
        <v>4</v>
      </c>
      <c r="AO163" s="114">
        <f>IF(OR(AO162=0,AO162=4),0,(YEAR(AO$6)-YEAR(CHOOSE(AO162,Rollover!$K$18,Rollover!$X$18,Rollover!$AK$18)))*12+MONTH(AO$6)-MONTH(CHOOSE(AO162,Rollover!$K$18,Rollover!$X$18,Rollover!$AK$18)))</f>
        <v>5</v>
      </c>
      <c r="AP163" s="114">
        <f>IF(OR(AP162=0,AP162=4),0,(YEAR(AP$6)-YEAR(CHOOSE(AP162,Rollover!$K$18,Rollover!$X$18,Rollover!$AK$18)))*12+MONTH(AP$6)-MONTH(CHOOSE(AP162,Rollover!$K$18,Rollover!$X$18,Rollover!$AK$18)))</f>
        <v>6</v>
      </c>
      <c r="AQ163" s="114">
        <f>IF(OR(AQ162=0,AQ162=4),0,(YEAR(AQ$6)-YEAR(CHOOSE(AQ162,Rollover!$K$18,Rollover!$X$18,Rollover!$AK$18)))*12+MONTH(AQ$6)-MONTH(CHOOSE(AQ162,Rollover!$K$18,Rollover!$X$18,Rollover!$AK$18)))</f>
        <v>7</v>
      </c>
      <c r="AR163" s="114">
        <f>IF(OR(AR162=0,AR162=4),0,(YEAR(AR$6)-YEAR(CHOOSE(AR162,Rollover!$K$18,Rollover!$X$18,Rollover!$AK$18)))*12+MONTH(AR$6)-MONTH(CHOOSE(AR162,Rollover!$K$18,Rollover!$X$18,Rollover!$AK$18)))</f>
        <v>8</v>
      </c>
      <c r="AS163" s="114">
        <f>IF(OR(AS162=0,AS162=4),0,(YEAR(AS$6)-YEAR(CHOOSE(AS162,Rollover!$K$18,Rollover!$X$18,Rollover!$AK$18)))*12+MONTH(AS$6)-MONTH(CHOOSE(AS162,Rollover!$K$18,Rollover!$X$18,Rollover!$AK$18)))</f>
        <v>9</v>
      </c>
      <c r="AT163" s="114">
        <f>IF(OR(AT162=0,AT162=4),0,(YEAR(AT$6)-YEAR(CHOOSE(AT162,Rollover!$K$18,Rollover!$X$18,Rollover!$AK$18)))*12+MONTH(AT$6)-MONTH(CHOOSE(AT162,Rollover!$K$18,Rollover!$X$18,Rollover!$AK$18)))</f>
        <v>10</v>
      </c>
      <c r="AU163" s="114">
        <f>IF(OR(AU162=0,AU162=4),0,(YEAR(AU$6)-YEAR(CHOOSE(AU162,Rollover!$K$18,Rollover!$X$18,Rollover!$AK$18)))*12+MONTH(AU$6)-MONTH(CHOOSE(AU162,Rollover!$K$18,Rollover!$X$18,Rollover!$AK$18)))</f>
        <v>11</v>
      </c>
      <c r="AV163" s="114">
        <f>IF(OR(AV162=0,AV162=4),0,(YEAR(AV$6)-YEAR(CHOOSE(AV162,Rollover!$K$18,Rollover!$X$18,Rollover!$AK$18)))*12+MONTH(AV$6)-MONTH(CHOOSE(AV162,Rollover!$K$18,Rollover!$X$18,Rollover!$AK$18)))</f>
        <v>12</v>
      </c>
      <c r="AW163" s="114">
        <f>IF(OR(AW162=0,AW162=4),0,(YEAR(AW$6)-YEAR(CHOOSE(AW162,Rollover!$K$18,Rollover!$X$18,Rollover!$AK$18)))*12+MONTH(AW$6)-MONTH(CHOOSE(AW162,Rollover!$K$18,Rollover!$X$18,Rollover!$AK$18)))</f>
        <v>13</v>
      </c>
      <c r="AX163" s="114">
        <f>IF(OR(AX162=0,AX162=4),0,(YEAR(AX$6)-YEAR(CHOOSE(AX162,Rollover!$K$18,Rollover!$X$18,Rollover!$AK$18)))*12+MONTH(AX$6)-MONTH(CHOOSE(AX162,Rollover!$K$18,Rollover!$X$18,Rollover!$AK$18)))</f>
        <v>14</v>
      </c>
      <c r="AY163" s="114">
        <f>IF(OR(AY162=0,AY162=4),0,(YEAR(AY$6)-YEAR(CHOOSE(AY162,Rollover!$K$18,Rollover!$X$18,Rollover!$AK$18)))*12+MONTH(AY$6)-MONTH(CHOOSE(AY162,Rollover!$K$18,Rollover!$X$18,Rollover!$AK$18)))</f>
        <v>15</v>
      </c>
      <c r="AZ163" s="114">
        <f>IF(OR(AZ162=0,AZ162=4),0,(YEAR(AZ$6)-YEAR(CHOOSE(AZ162,Rollover!$K$18,Rollover!$X$18,Rollover!$AK$18)))*12+MONTH(AZ$6)-MONTH(CHOOSE(AZ162,Rollover!$K$18,Rollover!$X$18,Rollover!$AK$18)))</f>
        <v>16</v>
      </c>
      <c r="BA163" s="114">
        <f>IF(OR(BA162=0,BA162=4),0,(YEAR(BA$6)-YEAR(CHOOSE(BA162,Rollover!$K$18,Rollover!$X$18,Rollover!$AK$18)))*12+MONTH(BA$6)-MONTH(CHOOSE(BA162,Rollover!$K$18,Rollover!$X$18,Rollover!$AK$18)))</f>
        <v>17</v>
      </c>
      <c r="BB163" s="114">
        <f>IF(OR(BB162=0,BB162=4),0,(YEAR(BB$6)-YEAR(CHOOSE(BB162,Rollover!$K$18,Rollover!$X$18,Rollover!$AK$18)))*12+MONTH(BB$6)-MONTH(CHOOSE(BB162,Rollover!$K$18,Rollover!$X$18,Rollover!$AK$18)))</f>
        <v>18</v>
      </c>
      <c r="BC163" s="114">
        <f>IF(OR(BC162=0,BC162=4),0,(YEAR(BC$6)-YEAR(CHOOSE(BC162,Rollover!$K$18,Rollover!$X$18,Rollover!$AK$18)))*12+MONTH(BC$6)-MONTH(CHOOSE(BC162,Rollover!$K$18,Rollover!$X$18,Rollover!$AK$18)))</f>
        <v>19</v>
      </c>
      <c r="BD163" s="114">
        <f>IF(OR(BD162=0,BD162=4),0,(YEAR(BD$6)-YEAR(CHOOSE(BD162,Rollover!$K$18,Rollover!$X$18,Rollover!$AK$18)))*12+MONTH(BD$6)-MONTH(CHOOSE(BD162,Rollover!$K$18,Rollover!$X$18,Rollover!$AK$18)))</f>
        <v>20</v>
      </c>
      <c r="BE163" s="114">
        <f>IF(OR(BE162=0,BE162=4),0,(YEAR(BE$6)-YEAR(CHOOSE(BE162,Rollover!$K$18,Rollover!$X$18,Rollover!$AK$18)))*12+MONTH(BE$6)-MONTH(CHOOSE(BE162,Rollover!$K$18,Rollover!$X$18,Rollover!$AK$18)))</f>
        <v>21</v>
      </c>
      <c r="BF163" s="114">
        <f>IF(OR(BF162=0,BF162=4),0,(YEAR(BF$6)-YEAR(CHOOSE(BF162,Rollover!$K$18,Rollover!$X$18,Rollover!$AK$18)))*12+MONTH(BF$6)-MONTH(CHOOSE(BF162,Rollover!$K$18,Rollover!$X$18,Rollover!$AK$18)))</f>
        <v>22</v>
      </c>
      <c r="BG163" s="114">
        <f>IF(OR(BG162=0,BG162=4),0,(YEAR(BG$6)-YEAR(CHOOSE(BG162,Rollover!$K$18,Rollover!$X$18,Rollover!$AK$18)))*12+MONTH(BG$6)-MONTH(CHOOSE(BG162,Rollover!$K$18,Rollover!$X$18,Rollover!$AK$18)))</f>
        <v>23</v>
      </c>
      <c r="BH163" s="114">
        <f>IF(OR(BH162=0,BH162=4),0,(YEAR(BH$6)-YEAR(CHOOSE(BH162,Rollover!$K$18,Rollover!$X$18,Rollover!$AK$18)))*12+MONTH(BH$6)-MONTH(CHOOSE(BH162,Rollover!$K$18,Rollover!$X$18,Rollover!$AK$18)))</f>
        <v>24</v>
      </c>
      <c r="BI163" s="114">
        <f>IF(OR(BI162=0,BI162=4),0,(YEAR(BI$6)-YEAR(CHOOSE(BI162,Rollover!$K$18,Rollover!$X$18,Rollover!$AK$18)))*12+MONTH(BI$6)-MONTH(CHOOSE(BI162,Rollover!$K$18,Rollover!$X$18,Rollover!$AK$18)))</f>
        <v>25</v>
      </c>
      <c r="BJ163" s="114">
        <f>IF(OR(BJ162=0,BJ162=4),0,(YEAR(BJ$6)-YEAR(CHOOSE(BJ162,Rollover!$K$18,Rollover!$X$18,Rollover!$AK$18)))*12+MONTH(BJ$6)-MONTH(CHOOSE(BJ162,Rollover!$K$18,Rollover!$X$18,Rollover!$AK$18)))</f>
        <v>26</v>
      </c>
      <c r="BK163" s="114">
        <f>IF(OR(BK162=0,BK162=4),0,(YEAR(BK$6)-YEAR(CHOOSE(BK162,Rollover!$K$18,Rollover!$X$18,Rollover!$AK$18)))*12+MONTH(BK$6)-MONTH(CHOOSE(BK162,Rollover!$K$18,Rollover!$X$18,Rollover!$AK$18)))</f>
        <v>27</v>
      </c>
      <c r="BL163" s="114">
        <f>IF(OR(BL162=0,BL162=4),0,(YEAR(BL$6)-YEAR(CHOOSE(BL162,Rollover!$K$18,Rollover!$X$18,Rollover!$AK$18)))*12+MONTH(BL$6)-MONTH(CHOOSE(BL162,Rollover!$K$18,Rollover!$X$18,Rollover!$AK$18)))</f>
        <v>28</v>
      </c>
      <c r="BM163" s="114">
        <f>IF(OR(BM162=0,BM162=4),0,(YEAR(BM$6)-YEAR(CHOOSE(BM162,Rollover!$K$18,Rollover!$X$18,Rollover!$AK$18)))*12+MONTH(BM$6)-MONTH(CHOOSE(BM162,Rollover!$K$18,Rollover!$X$18,Rollover!$AK$18)))</f>
        <v>29</v>
      </c>
      <c r="BN163" s="114">
        <f>IF(OR(BN162=0,BN162=4),0,(YEAR(BN$6)-YEAR(CHOOSE(BN162,Rollover!$K$18,Rollover!$X$18,Rollover!$AK$18)))*12+MONTH(BN$6)-MONTH(CHOOSE(BN162,Rollover!$K$18,Rollover!$X$18,Rollover!$AK$18)))</f>
        <v>30</v>
      </c>
      <c r="BO163" s="114">
        <f>IF(OR(BO162=0,BO162=4),0,(YEAR(BO$6)-YEAR(CHOOSE(BO162,Rollover!$K$18,Rollover!$X$18,Rollover!$AK$18)))*12+MONTH(BO$6)-MONTH(CHOOSE(BO162,Rollover!$K$18,Rollover!$X$18,Rollover!$AK$18)))</f>
        <v>31</v>
      </c>
      <c r="BP163" s="114">
        <f>IF(OR(BP162=0,BP162=4),0,(YEAR(BP$6)-YEAR(CHOOSE(BP162,Rollover!$K$18,Rollover!$X$18,Rollover!$AK$18)))*12+MONTH(BP$6)-MONTH(CHOOSE(BP162,Rollover!$K$18,Rollover!$X$18,Rollover!$AK$18)))</f>
        <v>32</v>
      </c>
      <c r="BQ163" s="114">
        <f>IF(OR(BQ162=0,BQ162=4),0,(YEAR(BQ$6)-YEAR(CHOOSE(BQ162,Rollover!$K$18,Rollover!$X$18,Rollover!$AK$18)))*12+MONTH(BQ$6)-MONTH(CHOOSE(BQ162,Rollover!$K$18,Rollover!$X$18,Rollover!$AK$18)))</f>
        <v>33</v>
      </c>
      <c r="BR163" s="114">
        <f>IF(OR(BR162=0,BR162=4),0,(YEAR(BR$6)-YEAR(CHOOSE(BR162,Rollover!$K$18,Rollover!$X$18,Rollover!$AK$18)))*12+MONTH(BR$6)-MONTH(CHOOSE(BR162,Rollover!$K$18,Rollover!$X$18,Rollover!$AK$18)))</f>
        <v>34</v>
      </c>
      <c r="BS163" s="114">
        <f>IF(OR(BS162=0,BS162=4),0,(YEAR(BS$6)-YEAR(CHOOSE(BS162,Rollover!$K$18,Rollover!$X$18,Rollover!$AK$18)))*12+MONTH(BS$6)-MONTH(CHOOSE(BS162,Rollover!$K$18,Rollover!$X$18,Rollover!$AK$18)))</f>
        <v>35</v>
      </c>
      <c r="BT163" s="114">
        <f>IF(OR(BT162=0,BT162=4),0,(YEAR(BT$6)-YEAR(CHOOSE(BT162,Rollover!$K$18,Rollover!$X$18,Rollover!$AK$18)))*12+MONTH(BT$6)-MONTH(CHOOSE(BT162,Rollover!$K$18,Rollover!$X$18,Rollover!$AK$18)))</f>
        <v>36</v>
      </c>
      <c r="BU163" s="114">
        <f>IF(OR(BU162=0,BU162=4),0,(YEAR(BU$6)-YEAR(CHOOSE(BU162,Rollover!$K$18,Rollover!$X$18,Rollover!$AK$18)))*12+MONTH(BU$6)-MONTH(CHOOSE(BU162,Rollover!$K$18,Rollover!$X$18,Rollover!$AK$18)))</f>
        <v>37</v>
      </c>
      <c r="BV163" s="114">
        <f>IF(OR(BV162=0,BV162=4),0,(YEAR(BV$6)-YEAR(CHOOSE(BV162,Rollover!$K$18,Rollover!$X$18,Rollover!$AK$18)))*12+MONTH(BV$6)-MONTH(CHOOSE(BV162,Rollover!$K$18,Rollover!$X$18,Rollover!$AK$18)))</f>
        <v>38</v>
      </c>
      <c r="BW163" s="114">
        <f>IF(OR(BW162=0,BW162=4),0,(YEAR(BW$6)-YEAR(CHOOSE(BW162,Rollover!$K$18,Rollover!$X$18,Rollover!$AK$18)))*12+MONTH(BW$6)-MONTH(CHOOSE(BW162,Rollover!$K$18,Rollover!$X$18,Rollover!$AK$18)))</f>
        <v>39</v>
      </c>
      <c r="BX163" s="114">
        <f>IF(OR(BX162=0,BX162=4),0,(YEAR(BX$6)-YEAR(CHOOSE(BX162,Rollover!$K$18,Rollover!$X$18,Rollover!$AK$18)))*12+MONTH(BX$6)-MONTH(CHOOSE(BX162,Rollover!$K$18,Rollover!$X$18,Rollover!$AK$18)))</f>
        <v>40</v>
      </c>
      <c r="BY163" s="114">
        <f>IF(OR(BY162=0,BY162=4),0,(YEAR(BY$6)-YEAR(CHOOSE(BY162,Rollover!$K$18,Rollover!$X$18,Rollover!$AK$18)))*12+MONTH(BY$6)-MONTH(CHOOSE(BY162,Rollover!$K$18,Rollover!$X$18,Rollover!$AK$18)))</f>
        <v>41</v>
      </c>
      <c r="BZ163" s="114">
        <f>IF(OR(BZ162=0,BZ162=4),0,(YEAR(BZ$6)-YEAR(CHOOSE(BZ162,Rollover!$K$18,Rollover!$X$18,Rollover!$AK$18)))*12+MONTH(BZ$6)-MONTH(CHOOSE(BZ162,Rollover!$K$18,Rollover!$X$18,Rollover!$AK$18)))</f>
        <v>42</v>
      </c>
      <c r="CA163" s="114">
        <f>IF(OR(CA162=0,CA162=4),0,(YEAR(CA$6)-YEAR(CHOOSE(CA162,Rollover!$K$18,Rollover!$X$18,Rollover!$AK$18)))*12+MONTH(CA$6)-MONTH(CHOOSE(CA162,Rollover!$K$18,Rollover!$X$18,Rollover!$AK$18)))</f>
        <v>43</v>
      </c>
      <c r="CB163" s="114">
        <f>IF(OR(CB162=0,CB162=4),0,(YEAR(CB$6)-YEAR(CHOOSE(CB162,Rollover!$K$18,Rollover!$X$18,Rollover!$AK$18)))*12+MONTH(CB$6)-MONTH(CHOOSE(CB162,Rollover!$K$18,Rollover!$X$18,Rollover!$AK$18)))</f>
        <v>44</v>
      </c>
      <c r="CC163" s="114">
        <f>IF(OR(CC162=0,CC162=4),0,(YEAR(CC$6)-YEAR(CHOOSE(CC162,Rollover!$K$18,Rollover!$X$18,Rollover!$AK$18)))*12+MONTH(CC$6)-MONTH(CHOOSE(CC162,Rollover!$K$18,Rollover!$X$18,Rollover!$AK$18)))</f>
        <v>45</v>
      </c>
      <c r="CD163" s="114">
        <f>IF(OR(CD162=0,CD162=4),0,(YEAR(CD$6)-YEAR(CHOOSE(CD162,Rollover!$K$18,Rollover!$X$18,Rollover!$AK$18)))*12+MONTH(CD$6)-MONTH(CHOOSE(CD162,Rollover!$K$18,Rollover!$X$18,Rollover!$AK$18)))</f>
        <v>46</v>
      </c>
      <c r="CE163" s="114">
        <f>IF(OR(CE162=0,CE162=4),0,(YEAR(CE$6)-YEAR(CHOOSE(CE162,Rollover!$K$18,Rollover!$X$18,Rollover!$AK$18)))*12+MONTH(CE$6)-MONTH(CHOOSE(CE162,Rollover!$K$18,Rollover!$X$18,Rollover!$AK$18)))</f>
        <v>47</v>
      </c>
      <c r="CF163" s="114">
        <f>IF(OR(CF162=0,CF162=4),0,(YEAR(CF$6)-YEAR(CHOOSE(CF162,Rollover!$K$18,Rollover!$X$18,Rollover!$AK$18)))*12+MONTH(CF$6)-MONTH(CHOOSE(CF162,Rollover!$K$18,Rollover!$X$18,Rollover!$AK$18)))</f>
        <v>48</v>
      </c>
      <c r="CG163" s="114">
        <f>IF(OR(CG162=0,CG162=4),0,(YEAR(CG$6)-YEAR(CHOOSE(CG162,Rollover!$K$18,Rollover!$X$18,Rollover!$AK$18)))*12+MONTH(CG$6)-MONTH(CHOOSE(CG162,Rollover!$K$18,Rollover!$X$18,Rollover!$AK$18)))</f>
        <v>49</v>
      </c>
      <c r="CH163" s="114">
        <f>IF(OR(CH162=0,CH162=4),0,(YEAR(CH$6)-YEAR(CHOOSE(CH162,Rollover!$K$18,Rollover!$X$18,Rollover!$AK$18)))*12+MONTH(CH$6)-MONTH(CHOOSE(CH162,Rollover!$K$18,Rollover!$X$18,Rollover!$AK$18)))</f>
        <v>50</v>
      </c>
      <c r="CI163" s="114">
        <f>IF(OR(CI162=0,CI162=4),0,(YEAR(CI$6)-YEAR(CHOOSE(CI162,Rollover!$K$18,Rollover!$X$18,Rollover!$AK$18)))*12+MONTH(CI$6)-MONTH(CHOOSE(CI162,Rollover!$K$18,Rollover!$X$18,Rollover!$AK$18)))</f>
        <v>51</v>
      </c>
      <c r="CJ163" s="114">
        <f>IF(OR(CJ162=0,CJ162=4),0,(YEAR(CJ$6)-YEAR(CHOOSE(CJ162,Rollover!$K$18,Rollover!$X$18,Rollover!$AK$18)))*12+MONTH(CJ$6)-MONTH(CHOOSE(CJ162,Rollover!$K$18,Rollover!$X$18,Rollover!$AK$18)))</f>
        <v>52</v>
      </c>
      <c r="CK163" s="114">
        <f>IF(OR(CK162=0,CK162=4),0,(YEAR(CK$6)-YEAR(CHOOSE(CK162,Rollover!$K$18,Rollover!$X$18,Rollover!$AK$18)))*12+MONTH(CK$6)-MONTH(CHOOSE(CK162,Rollover!$K$18,Rollover!$X$18,Rollover!$AK$18)))</f>
        <v>53</v>
      </c>
      <c r="CL163" s="114">
        <f>IF(OR(CL162=0,CL162=4),0,(YEAR(CL$6)-YEAR(CHOOSE(CL162,Rollover!$K$18,Rollover!$X$18,Rollover!$AK$18)))*12+MONTH(CL$6)-MONTH(CHOOSE(CL162,Rollover!$K$18,Rollover!$X$18,Rollover!$AK$18)))</f>
        <v>54</v>
      </c>
      <c r="CM163" s="114">
        <f>IF(OR(CM162=0,CM162=4),0,(YEAR(CM$6)-YEAR(CHOOSE(CM162,Rollover!$K$18,Rollover!$X$18,Rollover!$AK$18)))*12+MONTH(CM$6)-MONTH(CHOOSE(CM162,Rollover!$K$18,Rollover!$X$18,Rollover!$AK$18)))</f>
        <v>55</v>
      </c>
      <c r="CN163" s="114">
        <f>IF(OR(CN162=0,CN162=4),0,(YEAR(CN$6)-YEAR(CHOOSE(CN162,Rollover!$K$18,Rollover!$X$18,Rollover!$AK$18)))*12+MONTH(CN$6)-MONTH(CHOOSE(CN162,Rollover!$K$18,Rollover!$X$18,Rollover!$AK$18)))</f>
        <v>56</v>
      </c>
      <c r="CO163" s="114">
        <f>IF(OR(CO162=0,CO162=4),0,(YEAR(CO$6)-YEAR(CHOOSE(CO162,Rollover!$K$18,Rollover!$X$18,Rollover!$AK$18)))*12+MONTH(CO$6)-MONTH(CHOOSE(CO162,Rollover!$K$18,Rollover!$X$18,Rollover!$AK$18)))</f>
        <v>57</v>
      </c>
      <c r="CP163" s="114">
        <f>IF(OR(CP162=0,CP162=4),0,(YEAR(CP$6)-YEAR(CHOOSE(CP162,Rollover!$K$18,Rollover!$X$18,Rollover!$AK$18)))*12+MONTH(CP$6)-MONTH(CHOOSE(CP162,Rollover!$K$18,Rollover!$X$18,Rollover!$AK$18)))</f>
        <v>58</v>
      </c>
      <c r="CQ163" s="114">
        <f>IF(OR(CQ162=0,CQ162=4),0,(YEAR(CQ$6)-YEAR(CHOOSE(CQ162,Rollover!$K$18,Rollover!$X$18,Rollover!$AK$18)))*12+MONTH(CQ$6)-MONTH(CHOOSE(CQ162,Rollover!$K$18,Rollover!$X$18,Rollover!$AK$18)))</f>
        <v>59</v>
      </c>
      <c r="CR163" s="114">
        <f>IF(OR(CR162=0,CR162=4),0,(YEAR(CR$6)-YEAR(CHOOSE(CR162,Rollover!$K$18,Rollover!$X$18,Rollover!$AK$18)))*12+MONTH(CR$6)-MONTH(CHOOSE(CR162,Rollover!$K$18,Rollover!$X$18,Rollover!$AK$18)))</f>
        <v>-2</v>
      </c>
      <c r="CS163" s="114">
        <f>IF(OR(CS162=0,CS162=4),0,(YEAR(CS$6)-YEAR(CHOOSE(CS162,Rollover!$K$18,Rollover!$X$18,Rollover!$AK$18)))*12+MONTH(CS$6)-MONTH(CHOOSE(CS162,Rollover!$K$18,Rollover!$X$18,Rollover!$AK$18)))</f>
        <v>-1</v>
      </c>
      <c r="CT163" s="114">
        <f>IF(OR(CT162=0,CT162=4),0,(YEAR(CT$6)-YEAR(CHOOSE(CT162,Rollover!$K$18,Rollover!$X$18,Rollover!$AK$18)))*12+MONTH(CT$6)-MONTH(CHOOSE(CT162,Rollover!$K$18,Rollover!$X$18,Rollover!$AK$18)))</f>
        <v>0</v>
      </c>
      <c r="CU163" s="114">
        <f>IF(OR(CU162=0,CU162=4),0,(YEAR(CU$6)-YEAR(CHOOSE(CU162,Rollover!$K$18,Rollover!$X$18,Rollover!$AK$18)))*12+MONTH(CU$6)-MONTH(CHOOSE(CU162,Rollover!$K$18,Rollover!$X$18,Rollover!$AK$18)))</f>
        <v>1</v>
      </c>
      <c r="CV163" s="114">
        <f>IF(OR(CV162=0,CV162=4),0,(YEAR(CV$6)-YEAR(CHOOSE(CV162,Rollover!$K$18,Rollover!$X$18,Rollover!$AK$18)))*12+MONTH(CV$6)-MONTH(CHOOSE(CV162,Rollover!$K$18,Rollover!$X$18,Rollover!$AK$18)))</f>
        <v>2</v>
      </c>
      <c r="CW163" s="114">
        <f>IF(OR(CW162=0,CW162=4),0,(YEAR(CW$6)-YEAR(CHOOSE(CW162,Rollover!$K$18,Rollover!$X$18,Rollover!$AK$18)))*12+MONTH(CW$6)-MONTH(CHOOSE(CW162,Rollover!$K$18,Rollover!$X$18,Rollover!$AK$18)))</f>
        <v>3</v>
      </c>
      <c r="CX163" s="114">
        <f>IF(OR(CX162=0,CX162=4),0,(YEAR(CX$6)-YEAR(CHOOSE(CX162,Rollover!$K$18,Rollover!$X$18,Rollover!$AK$18)))*12+MONTH(CX$6)-MONTH(CHOOSE(CX162,Rollover!$K$18,Rollover!$X$18,Rollover!$AK$18)))</f>
        <v>4</v>
      </c>
      <c r="CY163" s="114">
        <f>IF(OR(CY162=0,CY162=4),0,(YEAR(CY$6)-YEAR(CHOOSE(CY162,Rollover!$K$18,Rollover!$X$18,Rollover!$AK$18)))*12+MONTH(CY$6)-MONTH(CHOOSE(CY162,Rollover!$K$18,Rollover!$X$18,Rollover!$AK$18)))</f>
        <v>5</v>
      </c>
      <c r="CZ163" s="114">
        <f>IF(OR(CZ162=0,CZ162=4),0,(YEAR(CZ$6)-YEAR(CHOOSE(CZ162,Rollover!$K$18,Rollover!$X$18,Rollover!$AK$18)))*12+MONTH(CZ$6)-MONTH(CHOOSE(CZ162,Rollover!$K$18,Rollover!$X$18,Rollover!$AK$18)))</f>
        <v>6</v>
      </c>
      <c r="DA163" s="114">
        <f>IF(OR(DA162=0,DA162=4),0,(YEAR(DA$6)-YEAR(CHOOSE(DA162,Rollover!$K$18,Rollover!$X$18,Rollover!$AK$18)))*12+MONTH(DA$6)-MONTH(CHOOSE(DA162,Rollover!$K$18,Rollover!$X$18,Rollover!$AK$18)))</f>
        <v>7</v>
      </c>
      <c r="DB163" s="114">
        <f>IF(OR(DB162=0,DB162=4),0,(YEAR(DB$6)-YEAR(CHOOSE(DB162,Rollover!$K$18,Rollover!$X$18,Rollover!$AK$18)))*12+MONTH(DB$6)-MONTH(CHOOSE(DB162,Rollover!$K$18,Rollover!$X$18,Rollover!$AK$18)))</f>
        <v>8</v>
      </c>
      <c r="DC163" s="114">
        <f>IF(OR(DC162=0,DC162=4),0,(YEAR(DC$6)-YEAR(CHOOSE(DC162,Rollover!$K$18,Rollover!$X$18,Rollover!$AK$18)))*12+MONTH(DC$6)-MONTH(CHOOSE(DC162,Rollover!$K$18,Rollover!$X$18,Rollover!$AK$18)))</f>
        <v>9</v>
      </c>
      <c r="DD163" s="114">
        <f>IF(OR(DD162=0,DD162=4),0,(YEAR(DD$6)-YEAR(CHOOSE(DD162,Rollover!$K$18,Rollover!$X$18,Rollover!$AK$18)))*12+MONTH(DD$6)-MONTH(CHOOSE(DD162,Rollover!$K$18,Rollover!$X$18,Rollover!$AK$18)))</f>
        <v>10</v>
      </c>
      <c r="DE163" s="114">
        <f>IF(OR(DE162=0,DE162=4),0,(YEAR(DE$6)-YEAR(CHOOSE(DE162,Rollover!$K$18,Rollover!$X$18,Rollover!$AK$18)))*12+MONTH(DE$6)-MONTH(CHOOSE(DE162,Rollover!$K$18,Rollover!$X$18,Rollover!$AK$18)))</f>
        <v>11</v>
      </c>
      <c r="DF163" s="114">
        <f>IF(OR(DF162=0,DF162=4),0,(YEAR(DF$6)-YEAR(CHOOSE(DF162,Rollover!$K$18,Rollover!$X$18,Rollover!$AK$18)))*12+MONTH(DF$6)-MONTH(CHOOSE(DF162,Rollover!$K$18,Rollover!$X$18,Rollover!$AK$18)))</f>
        <v>12</v>
      </c>
      <c r="DG163" s="114">
        <f>IF(OR(DG162=0,DG162=4),0,(YEAR(DG$6)-YEAR(CHOOSE(DG162,Rollover!$K$18,Rollover!$X$18,Rollover!$AK$18)))*12+MONTH(DG$6)-MONTH(CHOOSE(DG162,Rollover!$K$18,Rollover!$X$18,Rollover!$AK$18)))</f>
        <v>13</v>
      </c>
      <c r="DH163" s="114">
        <f>IF(OR(DH162=0,DH162=4),0,(YEAR(DH$6)-YEAR(CHOOSE(DH162,Rollover!$K$18,Rollover!$X$18,Rollover!$AK$18)))*12+MONTH(DH$6)-MONTH(CHOOSE(DH162,Rollover!$K$18,Rollover!$X$18,Rollover!$AK$18)))</f>
        <v>14</v>
      </c>
      <c r="DI163" s="114">
        <f>IF(OR(DI162=0,DI162=4),0,(YEAR(DI$6)-YEAR(CHOOSE(DI162,Rollover!$K$18,Rollover!$X$18,Rollover!$AK$18)))*12+MONTH(DI$6)-MONTH(CHOOSE(DI162,Rollover!$K$18,Rollover!$X$18,Rollover!$AK$18)))</f>
        <v>15</v>
      </c>
      <c r="DJ163" s="114">
        <f>IF(OR(DJ162=0,DJ162=4),0,(YEAR(DJ$6)-YEAR(CHOOSE(DJ162,Rollover!$K$18,Rollover!$X$18,Rollover!$AK$18)))*12+MONTH(DJ$6)-MONTH(CHOOSE(DJ162,Rollover!$K$18,Rollover!$X$18,Rollover!$AK$18)))</f>
        <v>16</v>
      </c>
      <c r="DK163" s="114">
        <f>IF(OR(DK162=0,DK162=4),0,(YEAR(DK$6)-YEAR(CHOOSE(DK162,Rollover!$K$18,Rollover!$X$18,Rollover!$AK$18)))*12+MONTH(DK$6)-MONTH(CHOOSE(DK162,Rollover!$K$18,Rollover!$X$18,Rollover!$AK$18)))</f>
        <v>17</v>
      </c>
      <c r="DL163" s="114">
        <f>IF(OR(DL162=0,DL162=4),0,(YEAR(DL$6)-YEAR(CHOOSE(DL162,Rollover!$K$18,Rollover!$X$18,Rollover!$AK$18)))*12+MONTH(DL$6)-MONTH(CHOOSE(DL162,Rollover!$K$18,Rollover!$X$18,Rollover!$AK$18)))</f>
        <v>18</v>
      </c>
      <c r="DM163" s="114">
        <f>IF(OR(DM162=0,DM162=4),0,(YEAR(DM$6)-YEAR(CHOOSE(DM162,Rollover!$K$18,Rollover!$X$18,Rollover!$AK$18)))*12+MONTH(DM$6)-MONTH(CHOOSE(DM162,Rollover!$K$18,Rollover!$X$18,Rollover!$AK$18)))</f>
        <v>19</v>
      </c>
      <c r="DN163" s="114">
        <f>IF(OR(DN162=0,DN162=4),0,(YEAR(DN$6)-YEAR(CHOOSE(DN162,Rollover!$K$18,Rollover!$X$18,Rollover!$AK$18)))*12+MONTH(DN$6)-MONTH(CHOOSE(DN162,Rollover!$K$18,Rollover!$X$18,Rollover!$AK$18)))</f>
        <v>20</v>
      </c>
      <c r="DO163" s="114">
        <f>IF(OR(DO162=0,DO162=4),0,(YEAR(DO$6)-YEAR(CHOOSE(DO162,Rollover!$K$18,Rollover!$X$18,Rollover!$AK$18)))*12+MONTH(DO$6)-MONTH(CHOOSE(DO162,Rollover!$K$18,Rollover!$X$18,Rollover!$AK$18)))</f>
        <v>21</v>
      </c>
      <c r="DP163" s="114">
        <f>IF(OR(DP162=0,DP162=4),0,(YEAR(DP$6)-YEAR(CHOOSE(DP162,Rollover!$K$18,Rollover!$X$18,Rollover!$AK$18)))*12+MONTH(DP$6)-MONTH(CHOOSE(DP162,Rollover!$K$18,Rollover!$X$18,Rollover!$AK$18)))</f>
        <v>22</v>
      </c>
      <c r="DQ163" s="114">
        <f>IF(OR(DQ162=0,DQ162=4),0,(YEAR(DQ$6)-YEAR(CHOOSE(DQ162,Rollover!$K$18,Rollover!$X$18,Rollover!$AK$18)))*12+MONTH(DQ$6)-MONTH(CHOOSE(DQ162,Rollover!$K$18,Rollover!$X$18,Rollover!$AK$18)))</f>
        <v>23</v>
      </c>
      <c r="DR163" s="114">
        <f>IF(OR(DR162=0,DR162=4),0,(YEAR(DR$6)-YEAR(CHOOSE(DR162,Rollover!$K$18,Rollover!$X$18,Rollover!$AK$18)))*12+MONTH(DR$6)-MONTH(CHOOSE(DR162,Rollover!$K$18,Rollover!$X$18,Rollover!$AK$18)))</f>
        <v>24</v>
      </c>
      <c r="DS163" s="114">
        <f>IF(OR(DS162=0,DS162=4),0,(YEAR(DS$6)-YEAR(CHOOSE(DS162,Rollover!$K$18,Rollover!$X$18,Rollover!$AK$18)))*12+MONTH(DS$6)-MONTH(CHOOSE(DS162,Rollover!$K$18,Rollover!$X$18,Rollover!$AK$18)))</f>
        <v>25</v>
      </c>
      <c r="DT163" s="114">
        <f>IF(OR(DT162=0,DT162=4),0,(YEAR(DT$6)-YEAR(CHOOSE(DT162,Rollover!$K$18,Rollover!$X$18,Rollover!$AK$18)))*12+MONTH(DT$6)-MONTH(CHOOSE(DT162,Rollover!$K$18,Rollover!$X$18,Rollover!$AK$18)))</f>
        <v>26</v>
      </c>
      <c r="DU163" s="114">
        <f>IF(OR(DU162=0,DU162=4),0,(YEAR(DU$6)-YEAR(CHOOSE(DU162,Rollover!$K$18,Rollover!$X$18,Rollover!$AK$18)))*12+MONTH(DU$6)-MONTH(CHOOSE(DU162,Rollover!$K$18,Rollover!$X$18,Rollover!$AK$18)))</f>
        <v>27</v>
      </c>
      <c r="DV163" s="114">
        <f>IF(OR(DV162=0,DV162=4),0,(YEAR(DV$6)-YEAR(CHOOSE(DV162,Rollover!$K$18,Rollover!$X$18,Rollover!$AK$18)))*12+MONTH(DV$6)-MONTH(CHOOSE(DV162,Rollover!$K$18,Rollover!$X$18,Rollover!$AK$18)))</f>
        <v>28</v>
      </c>
      <c r="DW163" s="114">
        <f>IF(OR(DW162=0,DW162=4),0,(YEAR(DW$6)-YEAR(CHOOSE(DW162,Rollover!$K$18,Rollover!$X$18,Rollover!$AK$18)))*12+MONTH(DW$6)-MONTH(CHOOSE(DW162,Rollover!$K$18,Rollover!$X$18,Rollover!$AK$18)))</f>
        <v>29</v>
      </c>
      <c r="DX163" s="114">
        <f>IF(OR(DX162=0,DX162=4),0,(YEAR(DX$6)-YEAR(CHOOSE(DX162,Rollover!$K$18,Rollover!$X$18,Rollover!$AK$18)))*12+MONTH(DX$6)-MONTH(CHOOSE(DX162,Rollover!$K$18,Rollover!$X$18,Rollover!$AK$18)))</f>
        <v>30</v>
      </c>
      <c r="DY163" s="114">
        <f>IF(OR(DY162=0,DY162=4),0,(YEAR(DY$6)-YEAR(CHOOSE(DY162,Rollover!$K$18,Rollover!$X$18,Rollover!$AK$18)))*12+MONTH(DY$6)-MONTH(CHOOSE(DY162,Rollover!$K$18,Rollover!$X$18,Rollover!$AK$18)))</f>
        <v>31</v>
      </c>
      <c r="DZ163" s="114">
        <f>IF(OR(DZ162=0,DZ162=4),0,(YEAR(DZ$6)-YEAR(CHOOSE(DZ162,Rollover!$K$18,Rollover!$X$18,Rollover!$AK$18)))*12+MONTH(DZ$6)-MONTH(CHOOSE(DZ162,Rollover!$K$18,Rollover!$X$18,Rollover!$AK$18)))</f>
        <v>32</v>
      </c>
      <c r="EA163" s="114">
        <f>IF(OR(EA162=0,EA162=4),0,(YEAR(EA$6)-YEAR(CHOOSE(EA162,Rollover!$K$18,Rollover!$X$18,Rollover!$AK$18)))*12+MONTH(EA$6)-MONTH(CHOOSE(EA162,Rollover!$K$18,Rollover!$X$18,Rollover!$AK$18)))</f>
        <v>33</v>
      </c>
      <c r="EB163" s="114">
        <f>IF(OR(EB162=0,EB162=4),0,(YEAR(EB$6)-YEAR(CHOOSE(EB162,Rollover!$K$18,Rollover!$X$18,Rollover!$AK$18)))*12+MONTH(EB$6)-MONTH(CHOOSE(EB162,Rollover!$K$18,Rollover!$X$18,Rollover!$AK$18)))</f>
        <v>34</v>
      </c>
      <c r="EC163" s="114">
        <f>IF(OR(EC162=0,EC162=4),0,(YEAR(EC$6)-YEAR(CHOOSE(EC162,Rollover!$K$18,Rollover!$X$18,Rollover!$AK$18)))*12+MONTH(EC$6)-MONTH(CHOOSE(EC162,Rollover!$K$18,Rollover!$X$18,Rollover!$AK$18)))</f>
        <v>35</v>
      </c>
      <c r="ED163" s="114">
        <f>IF(OR(ED162=0,ED162=4),0,(YEAR(ED$6)-YEAR(CHOOSE(ED162,Rollover!$K$18,Rollover!$X$18,Rollover!$AK$18)))*12+MONTH(ED$6)-MONTH(CHOOSE(ED162,Rollover!$K$18,Rollover!$X$18,Rollover!$AK$18)))</f>
        <v>36</v>
      </c>
      <c r="EE163" s="114">
        <f>IF(OR(EE162=0,EE162=4),0,(YEAR(EE$6)-YEAR(CHOOSE(EE162,Rollover!$K$18,Rollover!$X$18,Rollover!$AK$18)))*12+MONTH(EE$6)-MONTH(CHOOSE(EE162,Rollover!$K$18,Rollover!$X$18,Rollover!$AK$18)))</f>
        <v>37</v>
      </c>
      <c r="EF163" s="114">
        <f>IF(OR(EF162=0,EF162=4),0,(YEAR(EF$6)-YEAR(CHOOSE(EF162,Rollover!$K$18,Rollover!$X$18,Rollover!$AK$18)))*12+MONTH(EF$6)-MONTH(CHOOSE(EF162,Rollover!$K$18,Rollover!$X$18,Rollover!$AK$18)))</f>
        <v>38</v>
      </c>
      <c r="EG163" s="114">
        <f>IF(OR(EG162=0,EG162=4),0,(YEAR(EG$6)-YEAR(CHOOSE(EG162,Rollover!$K$18,Rollover!$X$18,Rollover!$AK$18)))*12+MONTH(EG$6)-MONTH(CHOOSE(EG162,Rollover!$K$18,Rollover!$X$18,Rollover!$AK$18)))</f>
        <v>39</v>
      </c>
      <c r="EH163" s="114">
        <f>IF(OR(EH162=0,EH162=4),0,(YEAR(EH$6)-YEAR(CHOOSE(EH162,Rollover!$K$18,Rollover!$X$18,Rollover!$AK$18)))*12+MONTH(EH$6)-MONTH(CHOOSE(EH162,Rollover!$K$18,Rollover!$X$18,Rollover!$AK$18)))</f>
        <v>40</v>
      </c>
      <c r="EI163" s="114">
        <f>IF(OR(EI162=0,EI162=4),0,(YEAR(EI$6)-YEAR(CHOOSE(EI162,Rollover!$K$18,Rollover!$X$18,Rollover!$AK$18)))*12+MONTH(EI$6)-MONTH(CHOOSE(EI162,Rollover!$K$18,Rollover!$X$18,Rollover!$AK$18)))</f>
        <v>41</v>
      </c>
    </row>
    <row r="164">
      <c r="B164" t="s" s="23">
        <v>392</v>
      </c>
      <c r="C164" t="s" s="118">
        <v>31</v>
      </c>
      <c r="D164" t="s" s="118">
        <v>429</v>
      </c>
      <c r="H164" s="115">
        <f>IF(OR(H162=0,H162=4),0,CHOOSE(H162,Rollover!$I$18,Rollover!$V$18,Rollover!$AI$18)*CHOOSE(H162,Rollover!$O$18,Rollover!$AB$18,Rollover!$AO$18)*(1+CHOOSE(H162,Rollover!$P$18,Rollover!$AC$18,Rollover!$AP$18))^(INT(MAX(0,H163)/12))+(1-CHOOSE(H162,Rollover!$I$18,Rollover!$V$18,Rollover!$AI$18))*CHOOSE(H162,Rollover!$N$18,Rollover!$AA$18,Rollover!$AN$18)*(1+Assumptions!$C$25)^(INT(MAX(0,H163)/12)))</f>
        <v>0</v>
      </c>
      <c r="I164" s="115">
        <f>IF(OR(I162=0,I162=4),0,CHOOSE(I162,Rollover!$I$18,Rollover!$V$18,Rollover!$AI$18)*CHOOSE(I162,Rollover!$O$18,Rollover!$AB$18,Rollover!$AO$18)*(1+CHOOSE(I162,Rollover!$P$18,Rollover!$AC$18,Rollover!$AP$18))^(INT(MAX(0,I163)/12))+(1-CHOOSE(I162,Rollover!$I$18,Rollover!$V$18,Rollover!$AI$18))*CHOOSE(I162,Rollover!$N$18,Rollover!$AA$18,Rollover!$AN$18)*(1+Assumptions!$C$25)^(INT(MAX(0,I163)/12)))</f>
        <v>0</v>
      </c>
      <c r="J164" s="115">
        <f>IF(OR(J162=0,J162=4),0,CHOOSE(J162,Rollover!$I$18,Rollover!$V$18,Rollover!$AI$18)*CHOOSE(J162,Rollover!$O$18,Rollover!$AB$18,Rollover!$AO$18)*(1+CHOOSE(J162,Rollover!$P$18,Rollover!$AC$18,Rollover!$AP$18))^(INT(MAX(0,J163)/12))+(1-CHOOSE(J162,Rollover!$I$18,Rollover!$V$18,Rollover!$AI$18))*CHOOSE(J162,Rollover!$N$18,Rollover!$AA$18,Rollover!$AN$18)*(1+Assumptions!$C$25)^(INT(MAX(0,J163)/12)))</f>
        <v>0</v>
      </c>
      <c r="K164" s="115">
        <f>IF(OR(K162=0,K162=4),0,CHOOSE(K162,Rollover!$I$18,Rollover!$V$18,Rollover!$AI$18)*CHOOSE(K162,Rollover!$O$18,Rollover!$AB$18,Rollover!$AO$18)*(1+CHOOSE(K162,Rollover!$P$18,Rollover!$AC$18,Rollover!$AP$18))^(INT(MAX(0,K163)/12))+(1-CHOOSE(K162,Rollover!$I$18,Rollover!$V$18,Rollover!$AI$18))*CHOOSE(K162,Rollover!$N$18,Rollover!$AA$18,Rollover!$AN$18)*(1+Assumptions!$C$25)^(INT(MAX(0,K163)/12)))</f>
        <v>0</v>
      </c>
      <c r="L164" s="115">
        <f>IF(OR(L162=0,L162=4),0,CHOOSE(L162,Rollover!$I$18,Rollover!$V$18,Rollover!$AI$18)*CHOOSE(L162,Rollover!$O$18,Rollover!$AB$18,Rollover!$AO$18)*(1+CHOOSE(L162,Rollover!$P$18,Rollover!$AC$18,Rollover!$AP$18))^(INT(MAX(0,L163)/12))+(1-CHOOSE(L162,Rollover!$I$18,Rollover!$V$18,Rollover!$AI$18))*CHOOSE(L162,Rollover!$N$18,Rollover!$AA$18,Rollover!$AN$18)*(1+Assumptions!$C$25)^(INT(MAX(0,L163)/12)))</f>
        <v>0</v>
      </c>
      <c r="M164" s="115">
        <f>IF(OR(M162=0,M162=4),0,CHOOSE(M162,Rollover!$I$18,Rollover!$V$18,Rollover!$AI$18)*CHOOSE(M162,Rollover!$O$18,Rollover!$AB$18,Rollover!$AO$18)*(1+CHOOSE(M162,Rollover!$P$18,Rollover!$AC$18,Rollover!$AP$18))^(INT(MAX(0,M163)/12))+(1-CHOOSE(M162,Rollover!$I$18,Rollover!$V$18,Rollover!$AI$18))*CHOOSE(M162,Rollover!$N$18,Rollover!$AA$18,Rollover!$AN$18)*(1+Assumptions!$C$25)^(INT(MAX(0,M163)/12)))</f>
        <v>0</v>
      </c>
      <c r="N164" s="115">
        <f>IF(OR(N162=0,N162=4),0,CHOOSE(N162,Rollover!$I$18,Rollover!$V$18,Rollover!$AI$18)*CHOOSE(N162,Rollover!$O$18,Rollover!$AB$18,Rollover!$AO$18)*(1+CHOOSE(N162,Rollover!$P$18,Rollover!$AC$18,Rollover!$AP$18))^(INT(MAX(0,N163)/12))+(1-CHOOSE(N162,Rollover!$I$18,Rollover!$V$18,Rollover!$AI$18))*CHOOSE(N162,Rollover!$N$18,Rollover!$AA$18,Rollover!$AN$18)*(1+Assumptions!$C$25)^(INT(MAX(0,N163)/12)))</f>
        <v>0</v>
      </c>
      <c r="O164" s="115">
        <f>IF(OR(O162=0,O162=4),0,CHOOSE(O162,Rollover!$I$18,Rollover!$V$18,Rollover!$AI$18)*CHOOSE(O162,Rollover!$O$18,Rollover!$AB$18,Rollover!$AO$18)*(1+CHOOSE(O162,Rollover!$P$18,Rollover!$AC$18,Rollover!$AP$18))^(INT(MAX(0,O163)/12))+(1-CHOOSE(O162,Rollover!$I$18,Rollover!$V$18,Rollover!$AI$18))*CHOOSE(O162,Rollover!$N$18,Rollover!$AA$18,Rollover!$AN$18)*(1+Assumptions!$C$25)^(INT(MAX(0,O163)/12)))</f>
        <v>0</v>
      </c>
      <c r="P164" s="115">
        <f>IF(OR(P162=0,P162=4),0,CHOOSE(P162,Rollover!$I$18,Rollover!$V$18,Rollover!$AI$18)*CHOOSE(P162,Rollover!$O$18,Rollover!$AB$18,Rollover!$AO$18)*(1+CHOOSE(P162,Rollover!$P$18,Rollover!$AC$18,Rollover!$AP$18))^(INT(MAX(0,P163)/12))+(1-CHOOSE(P162,Rollover!$I$18,Rollover!$V$18,Rollover!$AI$18))*CHOOSE(P162,Rollover!$N$18,Rollover!$AA$18,Rollover!$AN$18)*(1+Assumptions!$C$25)^(INT(MAX(0,P163)/12)))</f>
        <v>0</v>
      </c>
      <c r="Q164" s="115">
        <f>IF(OR(Q162=0,Q162=4),0,CHOOSE(Q162,Rollover!$I$18,Rollover!$V$18,Rollover!$AI$18)*CHOOSE(Q162,Rollover!$O$18,Rollover!$AB$18,Rollover!$AO$18)*(1+CHOOSE(Q162,Rollover!$P$18,Rollover!$AC$18,Rollover!$AP$18))^(INT(MAX(0,Q163)/12))+(1-CHOOSE(Q162,Rollover!$I$18,Rollover!$V$18,Rollover!$AI$18))*CHOOSE(Q162,Rollover!$N$18,Rollover!$AA$18,Rollover!$AN$18)*(1+Assumptions!$C$25)^(INT(MAX(0,Q163)/12)))</f>
        <v>0</v>
      </c>
      <c r="R164" s="115">
        <f>IF(OR(R162=0,R162=4),0,CHOOSE(R162,Rollover!$I$18,Rollover!$V$18,Rollover!$AI$18)*CHOOSE(R162,Rollover!$O$18,Rollover!$AB$18,Rollover!$AO$18)*(1+CHOOSE(R162,Rollover!$P$18,Rollover!$AC$18,Rollover!$AP$18))^(INT(MAX(0,R163)/12))+(1-CHOOSE(R162,Rollover!$I$18,Rollover!$V$18,Rollover!$AI$18))*CHOOSE(R162,Rollover!$N$18,Rollover!$AA$18,Rollover!$AN$18)*(1+Assumptions!$C$25)^(INT(MAX(0,R163)/12)))</f>
        <v>0</v>
      </c>
      <c r="S164" s="115">
        <f>IF(OR(S162=0,S162=4),0,CHOOSE(S162,Rollover!$I$18,Rollover!$V$18,Rollover!$AI$18)*CHOOSE(S162,Rollover!$O$18,Rollover!$AB$18,Rollover!$AO$18)*(1+CHOOSE(S162,Rollover!$P$18,Rollover!$AC$18,Rollover!$AP$18))^(INT(MAX(0,S163)/12))+(1-CHOOSE(S162,Rollover!$I$18,Rollover!$V$18,Rollover!$AI$18))*CHOOSE(S162,Rollover!$N$18,Rollover!$AA$18,Rollover!$AN$18)*(1+Assumptions!$C$25)^(INT(MAX(0,S163)/12)))</f>
        <v>0</v>
      </c>
      <c r="T164" s="115">
        <f>IF(OR(T162=0,T162=4),0,CHOOSE(T162,Rollover!$I$18,Rollover!$V$18,Rollover!$AI$18)*CHOOSE(T162,Rollover!$O$18,Rollover!$AB$18,Rollover!$AO$18)*(1+CHOOSE(T162,Rollover!$P$18,Rollover!$AC$18,Rollover!$AP$18))^(INT(MAX(0,T163)/12))+(1-CHOOSE(T162,Rollover!$I$18,Rollover!$V$18,Rollover!$AI$18))*CHOOSE(T162,Rollover!$N$18,Rollover!$AA$18,Rollover!$AN$18)*(1+Assumptions!$C$25)^(INT(MAX(0,T163)/12)))</f>
        <v>0</v>
      </c>
      <c r="U164" s="115">
        <f>IF(OR(U162=0,U162=4),0,CHOOSE(U162,Rollover!$I$18,Rollover!$V$18,Rollover!$AI$18)*CHOOSE(U162,Rollover!$O$18,Rollover!$AB$18,Rollover!$AO$18)*(1+CHOOSE(U162,Rollover!$P$18,Rollover!$AC$18,Rollover!$AP$18))^(INT(MAX(0,U163)/12))+(1-CHOOSE(U162,Rollover!$I$18,Rollover!$V$18,Rollover!$AI$18))*CHOOSE(U162,Rollover!$N$18,Rollover!$AA$18,Rollover!$AN$18)*(1+Assumptions!$C$25)^(INT(MAX(0,U163)/12)))</f>
        <v>0</v>
      </c>
      <c r="V164" s="115">
        <f>IF(OR(V162=0,V162=4),0,CHOOSE(V162,Rollover!$I$18,Rollover!$V$18,Rollover!$AI$18)*CHOOSE(V162,Rollover!$O$18,Rollover!$AB$18,Rollover!$AO$18)*(1+CHOOSE(V162,Rollover!$P$18,Rollover!$AC$18,Rollover!$AP$18))^(INT(MAX(0,V163)/12))+(1-CHOOSE(V162,Rollover!$I$18,Rollover!$V$18,Rollover!$AI$18))*CHOOSE(V162,Rollover!$N$18,Rollover!$AA$18,Rollover!$AN$18)*(1+Assumptions!$C$25)^(INT(MAX(0,V163)/12)))</f>
        <v>0</v>
      </c>
      <c r="W164" s="115">
        <f>IF(OR(W162=0,W162=4),0,CHOOSE(W162,Rollover!$I$18,Rollover!$V$18,Rollover!$AI$18)*CHOOSE(W162,Rollover!$O$18,Rollover!$AB$18,Rollover!$AO$18)*(1+CHOOSE(W162,Rollover!$P$18,Rollover!$AC$18,Rollover!$AP$18))^(INT(MAX(0,W163)/12))+(1-CHOOSE(W162,Rollover!$I$18,Rollover!$V$18,Rollover!$AI$18))*CHOOSE(W162,Rollover!$N$18,Rollover!$AA$18,Rollover!$AN$18)*(1+Assumptions!$C$25)^(INT(MAX(0,W163)/12)))</f>
        <v>0</v>
      </c>
      <c r="X164" s="115">
        <f>IF(OR(X162=0,X162=4),0,CHOOSE(X162,Rollover!$I$18,Rollover!$V$18,Rollover!$AI$18)*CHOOSE(X162,Rollover!$O$18,Rollover!$AB$18,Rollover!$AO$18)*(1+CHOOSE(X162,Rollover!$P$18,Rollover!$AC$18,Rollover!$AP$18))^(INT(MAX(0,X163)/12))+(1-CHOOSE(X162,Rollover!$I$18,Rollover!$V$18,Rollover!$AI$18))*CHOOSE(X162,Rollover!$N$18,Rollover!$AA$18,Rollover!$AN$18)*(1+Assumptions!$C$25)^(INT(MAX(0,X163)/12)))</f>
        <v>0</v>
      </c>
      <c r="Y164" s="115">
        <f>IF(OR(Y162=0,Y162=4),0,CHOOSE(Y162,Rollover!$I$18,Rollover!$V$18,Rollover!$AI$18)*CHOOSE(Y162,Rollover!$O$18,Rollover!$AB$18,Rollover!$AO$18)*(1+CHOOSE(Y162,Rollover!$P$18,Rollover!$AC$18,Rollover!$AP$18))^(INT(MAX(0,Y163)/12))+(1-CHOOSE(Y162,Rollover!$I$18,Rollover!$V$18,Rollover!$AI$18))*CHOOSE(Y162,Rollover!$N$18,Rollover!$AA$18,Rollover!$AN$18)*(1+Assumptions!$C$25)^(INT(MAX(0,Y163)/12)))</f>
        <v>0</v>
      </c>
      <c r="Z164" s="115">
        <f>IF(OR(Z162=0,Z162=4),0,CHOOSE(Z162,Rollover!$I$18,Rollover!$V$18,Rollover!$AI$18)*CHOOSE(Z162,Rollover!$O$18,Rollover!$AB$18,Rollover!$AO$18)*(1+CHOOSE(Z162,Rollover!$P$18,Rollover!$AC$18,Rollover!$AP$18))^(INT(MAX(0,Z163)/12))+(1-CHOOSE(Z162,Rollover!$I$18,Rollover!$V$18,Rollover!$AI$18))*CHOOSE(Z162,Rollover!$N$18,Rollover!$AA$18,Rollover!$AN$18)*(1+Assumptions!$C$25)^(INT(MAX(0,Z163)/12)))</f>
        <v>0</v>
      </c>
      <c r="AA164" s="115">
        <f>IF(OR(AA162=0,AA162=4),0,CHOOSE(AA162,Rollover!$I$18,Rollover!$V$18,Rollover!$AI$18)*CHOOSE(AA162,Rollover!$O$18,Rollover!$AB$18,Rollover!$AO$18)*(1+CHOOSE(AA162,Rollover!$P$18,Rollover!$AC$18,Rollover!$AP$18))^(INT(MAX(0,AA163)/12))+(1-CHOOSE(AA162,Rollover!$I$18,Rollover!$V$18,Rollover!$AI$18))*CHOOSE(AA162,Rollover!$N$18,Rollover!$AA$18,Rollover!$AN$18)*(1+Assumptions!$C$25)^(INT(MAX(0,AA163)/12)))</f>
        <v>0</v>
      </c>
      <c r="AB164" s="115">
        <f>IF(OR(AB162=0,AB162=4),0,CHOOSE(AB162,Rollover!$I$18,Rollover!$V$18,Rollover!$AI$18)*CHOOSE(AB162,Rollover!$O$18,Rollover!$AB$18,Rollover!$AO$18)*(1+CHOOSE(AB162,Rollover!$P$18,Rollover!$AC$18,Rollover!$AP$18))^(INT(MAX(0,AB163)/12))+(1-CHOOSE(AB162,Rollover!$I$18,Rollover!$V$18,Rollover!$AI$18))*CHOOSE(AB162,Rollover!$N$18,Rollover!$AA$18,Rollover!$AN$18)*(1+Assumptions!$C$25)^(INT(MAX(0,AB163)/12)))</f>
        <v>0</v>
      </c>
      <c r="AC164" s="115">
        <f>IF(OR(AC162=0,AC162=4),0,CHOOSE(AC162,Rollover!$I$18,Rollover!$V$18,Rollover!$AI$18)*CHOOSE(AC162,Rollover!$O$18,Rollover!$AB$18,Rollover!$AO$18)*(1+CHOOSE(AC162,Rollover!$P$18,Rollover!$AC$18,Rollover!$AP$18))^(INT(MAX(0,AC163)/12))+(1-CHOOSE(AC162,Rollover!$I$18,Rollover!$V$18,Rollover!$AI$18))*CHOOSE(AC162,Rollover!$N$18,Rollover!$AA$18,Rollover!$AN$18)*(1+Assumptions!$C$25)^(INT(MAX(0,AC163)/12)))</f>
        <v>0</v>
      </c>
      <c r="AD164" s="115">
        <f>IF(OR(AD162=0,AD162=4),0,CHOOSE(AD162,Rollover!$I$18,Rollover!$V$18,Rollover!$AI$18)*CHOOSE(AD162,Rollover!$O$18,Rollover!$AB$18,Rollover!$AO$18)*(1+CHOOSE(AD162,Rollover!$P$18,Rollover!$AC$18,Rollover!$AP$18))^(INT(MAX(0,AD163)/12))+(1-CHOOSE(AD162,Rollover!$I$18,Rollover!$V$18,Rollover!$AI$18))*CHOOSE(AD162,Rollover!$N$18,Rollover!$AA$18,Rollover!$AN$18)*(1+Assumptions!$C$25)^(INT(MAX(0,AD163)/12)))</f>
        <v>0</v>
      </c>
      <c r="AE164" s="115">
        <f>IF(OR(AE162=0,AE162=4),0,CHOOSE(AE162,Rollover!$I$18,Rollover!$V$18,Rollover!$AI$18)*CHOOSE(AE162,Rollover!$O$18,Rollover!$AB$18,Rollover!$AO$18)*(1+CHOOSE(AE162,Rollover!$P$18,Rollover!$AC$18,Rollover!$AP$18))^(INT(MAX(0,AE163)/12))+(1-CHOOSE(AE162,Rollover!$I$18,Rollover!$V$18,Rollover!$AI$18))*CHOOSE(AE162,Rollover!$N$18,Rollover!$AA$18,Rollover!$AN$18)*(1+Assumptions!$C$25)^(INT(MAX(0,AE163)/12)))</f>
        <v>0</v>
      </c>
      <c r="AF164" s="115">
        <f>IF(OR(AF162=0,AF162=4),0,CHOOSE(AF162,Rollover!$I$18,Rollover!$V$18,Rollover!$AI$18)*CHOOSE(AF162,Rollover!$O$18,Rollover!$AB$18,Rollover!$AO$18)*(1+CHOOSE(AF162,Rollover!$P$18,Rollover!$AC$18,Rollover!$AP$18))^(INT(MAX(0,AF163)/12))+(1-CHOOSE(AF162,Rollover!$I$18,Rollover!$V$18,Rollover!$AI$18))*CHOOSE(AF162,Rollover!$N$18,Rollover!$AA$18,Rollover!$AN$18)*(1+Assumptions!$C$25)^(INT(MAX(0,AF163)/12)))</f>
        <v>0</v>
      </c>
      <c r="AG164" s="115">
        <f>IF(OR(AG162=0,AG162=4),0,CHOOSE(AG162,Rollover!$I$18,Rollover!$V$18,Rollover!$AI$18)*CHOOSE(AG162,Rollover!$O$18,Rollover!$AB$18,Rollover!$AO$18)*(1+CHOOSE(AG162,Rollover!$P$18,Rollover!$AC$18,Rollover!$AP$18))^(INT(MAX(0,AG163)/12))+(1-CHOOSE(AG162,Rollover!$I$18,Rollover!$V$18,Rollover!$AI$18))*CHOOSE(AG162,Rollover!$N$18,Rollover!$AA$18,Rollover!$AN$18)*(1+Assumptions!$C$25)^(INT(MAX(0,AG163)/12)))</f>
        <v>0</v>
      </c>
      <c r="AH164" s="115">
        <f>IF(OR(AH162=0,AH162=4),0,CHOOSE(AH162,Rollover!$I$18,Rollover!$V$18,Rollover!$AI$18)*CHOOSE(AH162,Rollover!$O$18,Rollover!$AB$18,Rollover!$AO$18)*(1+CHOOSE(AH162,Rollover!$P$18,Rollover!$AC$18,Rollover!$AP$18))^(INT(MAX(0,AH163)/12))+(1-CHOOSE(AH162,Rollover!$I$18,Rollover!$V$18,Rollover!$AI$18))*CHOOSE(AH162,Rollover!$N$18,Rollover!$AA$18,Rollover!$AN$18)*(1+Assumptions!$C$25)^(INT(MAX(0,AH163)/12)))</f>
        <v>14.84464325</v>
      </c>
      <c r="AI164" s="115">
        <f>IF(OR(AI162=0,AI162=4),0,CHOOSE(AI162,Rollover!$I$18,Rollover!$V$18,Rollover!$AI$18)*CHOOSE(AI162,Rollover!$O$18,Rollover!$AB$18,Rollover!$AO$18)*(1+CHOOSE(AI162,Rollover!$P$18,Rollover!$AC$18,Rollover!$AP$18))^(INT(MAX(0,AI163)/12))+(1-CHOOSE(AI162,Rollover!$I$18,Rollover!$V$18,Rollover!$AI$18))*CHOOSE(AI162,Rollover!$N$18,Rollover!$AA$18,Rollover!$AN$18)*(1+Assumptions!$C$25)^(INT(MAX(0,AI163)/12)))</f>
        <v>14.84464325</v>
      </c>
      <c r="AJ164" s="115">
        <f>IF(OR(AJ162=0,AJ162=4),0,CHOOSE(AJ162,Rollover!$I$18,Rollover!$V$18,Rollover!$AI$18)*CHOOSE(AJ162,Rollover!$O$18,Rollover!$AB$18,Rollover!$AO$18)*(1+CHOOSE(AJ162,Rollover!$P$18,Rollover!$AC$18,Rollover!$AP$18))^(INT(MAX(0,AJ163)/12))+(1-CHOOSE(AJ162,Rollover!$I$18,Rollover!$V$18,Rollover!$AI$18))*CHOOSE(AJ162,Rollover!$N$18,Rollover!$AA$18,Rollover!$AN$18)*(1+Assumptions!$C$25)^(INT(MAX(0,AJ163)/12)))</f>
        <v>14.84464325</v>
      </c>
      <c r="AK164" s="115">
        <f>IF(OR(AK162=0,AK162=4),0,CHOOSE(AK162,Rollover!$I$18,Rollover!$V$18,Rollover!$AI$18)*CHOOSE(AK162,Rollover!$O$18,Rollover!$AB$18,Rollover!$AO$18)*(1+CHOOSE(AK162,Rollover!$P$18,Rollover!$AC$18,Rollover!$AP$18))^(INT(MAX(0,AK163)/12))+(1-CHOOSE(AK162,Rollover!$I$18,Rollover!$V$18,Rollover!$AI$18))*CHOOSE(AK162,Rollover!$N$18,Rollover!$AA$18,Rollover!$AN$18)*(1+Assumptions!$C$25)^(INT(MAX(0,AK163)/12)))</f>
        <v>14.84464325</v>
      </c>
      <c r="AL164" s="115">
        <f>IF(OR(AL162=0,AL162=4),0,CHOOSE(AL162,Rollover!$I$18,Rollover!$V$18,Rollover!$AI$18)*CHOOSE(AL162,Rollover!$O$18,Rollover!$AB$18,Rollover!$AO$18)*(1+CHOOSE(AL162,Rollover!$P$18,Rollover!$AC$18,Rollover!$AP$18))^(INT(MAX(0,AL163)/12))+(1-CHOOSE(AL162,Rollover!$I$18,Rollover!$V$18,Rollover!$AI$18))*CHOOSE(AL162,Rollover!$N$18,Rollover!$AA$18,Rollover!$AN$18)*(1+Assumptions!$C$25)^(INT(MAX(0,AL163)/12)))</f>
        <v>14.84464325</v>
      </c>
      <c r="AM164" s="115">
        <f>IF(OR(AM162=0,AM162=4),0,CHOOSE(AM162,Rollover!$I$18,Rollover!$V$18,Rollover!$AI$18)*CHOOSE(AM162,Rollover!$O$18,Rollover!$AB$18,Rollover!$AO$18)*(1+CHOOSE(AM162,Rollover!$P$18,Rollover!$AC$18,Rollover!$AP$18))^(INT(MAX(0,AM163)/12))+(1-CHOOSE(AM162,Rollover!$I$18,Rollover!$V$18,Rollover!$AI$18))*CHOOSE(AM162,Rollover!$N$18,Rollover!$AA$18,Rollover!$AN$18)*(1+Assumptions!$C$25)^(INT(MAX(0,AM163)/12)))</f>
        <v>14.84464325</v>
      </c>
      <c r="AN164" s="115">
        <f>IF(OR(AN162=0,AN162=4),0,CHOOSE(AN162,Rollover!$I$18,Rollover!$V$18,Rollover!$AI$18)*CHOOSE(AN162,Rollover!$O$18,Rollover!$AB$18,Rollover!$AO$18)*(1+CHOOSE(AN162,Rollover!$P$18,Rollover!$AC$18,Rollover!$AP$18))^(INT(MAX(0,AN163)/12))+(1-CHOOSE(AN162,Rollover!$I$18,Rollover!$V$18,Rollover!$AI$18))*CHOOSE(AN162,Rollover!$N$18,Rollover!$AA$18,Rollover!$AN$18)*(1+Assumptions!$C$25)^(INT(MAX(0,AN163)/12)))</f>
        <v>14.84464325</v>
      </c>
      <c r="AO164" s="115">
        <f>IF(OR(AO162=0,AO162=4),0,CHOOSE(AO162,Rollover!$I$18,Rollover!$V$18,Rollover!$AI$18)*CHOOSE(AO162,Rollover!$O$18,Rollover!$AB$18,Rollover!$AO$18)*(1+CHOOSE(AO162,Rollover!$P$18,Rollover!$AC$18,Rollover!$AP$18))^(INT(MAX(0,AO163)/12))+(1-CHOOSE(AO162,Rollover!$I$18,Rollover!$V$18,Rollover!$AI$18))*CHOOSE(AO162,Rollover!$N$18,Rollover!$AA$18,Rollover!$AN$18)*(1+Assumptions!$C$25)^(INT(MAX(0,AO163)/12)))</f>
        <v>14.84464325</v>
      </c>
      <c r="AP164" s="115">
        <f>IF(OR(AP162=0,AP162=4),0,CHOOSE(AP162,Rollover!$I$18,Rollover!$V$18,Rollover!$AI$18)*CHOOSE(AP162,Rollover!$O$18,Rollover!$AB$18,Rollover!$AO$18)*(1+CHOOSE(AP162,Rollover!$P$18,Rollover!$AC$18,Rollover!$AP$18))^(INT(MAX(0,AP163)/12))+(1-CHOOSE(AP162,Rollover!$I$18,Rollover!$V$18,Rollover!$AI$18))*CHOOSE(AP162,Rollover!$N$18,Rollover!$AA$18,Rollover!$AN$18)*(1+Assumptions!$C$25)^(INT(MAX(0,AP163)/12)))</f>
        <v>14.84464325</v>
      </c>
      <c r="AQ164" s="115">
        <f>IF(OR(AQ162=0,AQ162=4),0,CHOOSE(AQ162,Rollover!$I$18,Rollover!$V$18,Rollover!$AI$18)*CHOOSE(AQ162,Rollover!$O$18,Rollover!$AB$18,Rollover!$AO$18)*(1+CHOOSE(AQ162,Rollover!$P$18,Rollover!$AC$18,Rollover!$AP$18))^(INT(MAX(0,AQ163)/12))+(1-CHOOSE(AQ162,Rollover!$I$18,Rollover!$V$18,Rollover!$AI$18))*CHOOSE(AQ162,Rollover!$N$18,Rollover!$AA$18,Rollover!$AN$18)*(1+Assumptions!$C$25)^(INT(MAX(0,AQ163)/12)))</f>
        <v>14.84464325</v>
      </c>
      <c r="AR164" s="115">
        <f>IF(OR(AR162=0,AR162=4),0,CHOOSE(AR162,Rollover!$I$18,Rollover!$V$18,Rollover!$AI$18)*CHOOSE(AR162,Rollover!$O$18,Rollover!$AB$18,Rollover!$AO$18)*(1+CHOOSE(AR162,Rollover!$P$18,Rollover!$AC$18,Rollover!$AP$18))^(INT(MAX(0,AR163)/12))+(1-CHOOSE(AR162,Rollover!$I$18,Rollover!$V$18,Rollover!$AI$18))*CHOOSE(AR162,Rollover!$N$18,Rollover!$AA$18,Rollover!$AN$18)*(1+Assumptions!$C$25)^(INT(MAX(0,AR163)/12)))</f>
        <v>14.84464325</v>
      </c>
      <c r="AS164" s="115">
        <f>IF(OR(AS162=0,AS162=4),0,CHOOSE(AS162,Rollover!$I$18,Rollover!$V$18,Rollover!$AI$18)*CHOOSE(AS162,Rollover!$O$18,Rollover!$AB$18,Rollover!$AO$18)*(1+CHOOSE(AS162,Rollover!$P$18,Rollover!$AC$18,Rollover!$AP$18))^(INT(MAX(0,AS163)/12))+(1-CHOOSE(AS162,Rollover!$I$18,Rollover!$V$18,Rollover!$AI$18))*CHOOSE(AS162,Rollover!$N$18,Rollover!$AA$18,Rollover!$AN$18)*(1+Assumptions!$C$25)^(INT(MAX(0,AS163)/12)))</f>
        <v>14.84464325</v>
      </c>
      <c r="AT164" s="115">
        <f>IF(OR(AT162=0,AT162=4),0,CHOOSE(AT162,Rollover!$I$18,Rollover!$V$18,Rollover!$AI$18)*CHOOSE(AT162,Rollover!$O$18,Rollover!$AB$18,Rollover!$AO$18)*(1+CHOOSE(AT162,Rollover!$P$18,Rollover!$AC$18,Rollover!$AP$18))^(INT(MAX(0,AT163)/12))+(1-CHOOSE(AT162,Rollover!$I$18,Rollover!$V$18,Rollover!$AI$18))*CHOOSE(AT162,Rollover!$N$18,Rollover!$AA$18,Rollover!$AN$18)*(1+Assumptions!$C$25)^(INT(MAX(0,AT163)/12)))</f>
        <v>14.84464325</v>
      </c>
      <c r="AU164" s="115">
        <f>IF(OR(AU162=0,AU162=4),0,CHOOSE(AU162,Rollover!$I$18,Rollover!$V$18,Rollover!$AI$18)*CHOOSE(AU162,Rollover!$O$18,Rollover!$AB$18,Rollover!$AO$18)*(1+CHOOSE(AU162,Rollover!$P$18,Rollover!$AC$18,Rollover!$AP$18))^(INT(MAX(0,AU163)/12))+(1-CHOOSE(AU162,Rollover!$I$18,Rollover!$V$18,Rollover!$AI$18))*CHOOSE(AU162,Rollover!$N$18,Rollover!$AA$18,Rollover!$AN$18)*(1+Assumptions!$C$25)^(INT(MAX(0,AU163)/12)))</f>
        <v>14.84464325</v>
      </c>
      <c r="AV164" s="115">
        <f>IF(OR(AV162=0,AV162=4),0,CHOOSE(AV162,Rollover!$I$18,Rollover!$V$18,Rollover!$AI$18)*CHOOSE(AV162,Rollover!$O$18,Rollover!$AB$18,Rollover!$AO$18)*(1+CHOOSE(AV162,Rollover!$P$18,Rollover!$AC$18,Rollover!$AP$18))^(INT(MAX(0,AV163)/12))+(1-CHOOSE(AV162,Rollover!$I$18,Rollover!$V$18,Rollover!$AI$18))*CHOOSE(AV162,Rollover!$N$18,Rollover!$AA$18,Rollover!$AN$18)*(1+Assumptions!$C$25)^(INT(MAX(0,AV163)/12)))</f>
        <v>15.36420576375</v>
      </c>
      <c r="AW164" s="115">
        <f>IF(OR(AW162=0,AW162=4),0,CHOOSE(AW162,Rollover!$I$18,Rollover!$V$18,Rollover!$AI$18)*CHOOSE(AW162,Rollover!$O$18,Rollover!$AB$18,Rollover!$AO$18)*(1+CHOOSE(AW162,Rollover!$P$18,Rollover!$AC$18,Rollover!$AP$18))^(INT(MAX(0,AW163)/12))+(1-CHOOSE(AW162,Rollover!$I$18,Rollover!$V$18,Rollover!$AI$18))*CHOOSE(AW162,Rollover!$N$18,Rollover!$AA$18,Rollover!$AN$18)*(1+Assumptions!$C$25)^(INT(MAX(0,AW163)/12)))</f>
        <v>15.36420576375</v>
      </c>
      <c r="AX164" s="115">
        <f>IF(OR(AX162=0,AX162=4),0,CHOOSE(AX162,Rollover!$I$18,Rollover!$V$18,Rollover!$AI$18)*CHOOSE(AX162,Rollover!$O$18,Rollover!$AB$18,Rollover!$AO$18)*(1+CHOOSE(AX162,Rollover!$P$18,Rollover!$AC$18,Rollover!$AP$18))^(INT(MAX(0,AX163)/12))+(1-CHOOSE(AX162,Rollover!$I$18,Rollover!$V$18,Rollover!$AI$18))*CHOOSE(AX162,Rollover!$N$18,Rollover!$AA$18,Rollover!$AN$18)*(1+Assumptions!$C$25)^(INT(MAX(0,AX163)/12)))</f>
        <v>15.36420576375</v>
      </c>
      <c r="AY164" s="115">
        <f>IF(OR(AY162=0,AY162=4),0,CHOOSE(AY162,Rollover!$I$18,Rollover!$V$18,Rollover!$AI$18)*CHOOSE(AY162,Rollover!$O$18,Rollover!$AB$18,Rollover!$AO$18)*(1+CHOOSE(AY162,Rollover!$P$18,Rollover!$AC$18,Rollover!$AP$18))^(INT(MAX(0,AY163)/12))+(1-CHOOSE(AY162,Rollover!$I$18,Rollover!$V$18,Rollover!$AI$18))*CHOOSE(AY162,Rollover!$N$18,Rollover!$AA$18,Rollover!$AN$18)*(1+Assumptions!$C$25)^(INT(MAX(0,AY163)/12)))</f>
        <v>15.36420576375</v>
      </c>
      <c r="AZ164" s="115">
        <f>IF(OR(AZ162=0,AZ162=4),0,CHOOSE(AZ162,Rollover!$I$18,Rollover!$V$18,Rollover!$AI$18)*CHOOSE(AZ162,Rollover!$O$18,Rollover!$AB$18,Rollover!$AO$18)*(1+CHOOSE(AZ162,Rollover!$P$18,Rollover!$AC$18,Rollover!$AP$18))^(INT(MAX(0,AZ163)/12))+(1-CHOOSE(AZ162,Rollover!$I$18,Rollover!$V$18,Rollover!$AI$18))*CHOOSE(AZ162,Rollover!$N$18,Rollover!$AA$18,Rollover!$AN$18)*(1+Assumptions!$C$25)^(INT(MAX(0,AZ163)/12)))</f>
        <v>15.36420576375</v>
      </c>
      <c r="BA164" s="115">
        <f>IF(OR(BA162=0,BA162=4),0,CHOOSE(BA162,Rollover!$I$18,Rollover!$V$18,Rollover!$AI$18)*CHOOSE(BA162,Rollover!$O$18,Rollover!$AB$18,Rollover!$AO$18)*(1+CHOOSE(BA162,Rollover!$P$18,Rollover!$AC$18,Rollover!$AP$18))^(INT(MAX(0,BA163)/12))+(1-CHOOSE(BA162,Rollover!$I$18,Rollover!$V$18,Rollover!$AI$18))*CHOOSE(BA162,Rollover!$N$18,Rollover!$AA$18,Rollover!$AN$18)*(1+Assumptions!$C$25)^(INT(MAX(0,BA163)/12)))</f>
        <v>15.36420576375</v>
      </c>
      <c r="BB164" s="115">
        <f>IF(OR(BB162=0,BB162=4),0,CHOOSE(BB162,Rollover!$I$18,Rollover!$V$18,Rollover!$AI$18)*CHOOSE(BB162,Rollover!$O$18,Rollover!$AB$18,Rollover!$AO$18)*(1+CHOOSE(BB162,Rollover!$P$18,Rollover!$AC$18,Rollover!$AP$18))^(INT(MAX(0,BB163)/12))+(1-CHOOSE(BB162,Rollover!$I$18,Rollover!$V$18,Rollover!$AI$18))*CHOOSE(BB162,Rollover!$N$18,Rollover!$AA$18,Rollover!$AN$18)*(1+Assumptions!$C$25)^(INT(MAX(0,BB163)/12)))</f>
        <v>15.36420576375</v>
      </c>
      <c r="BC164" s="115">
        <f>IF(OR(BC162=0,BC162=4),0,CHOOSE(BC162,Rollover!$I$18,Rollover!$V$18,Rollover!$AI$18)*CHOOSE(BC162,Rollover!$O$18,Rollover!$AB$18,Rollover!$AO$18)*(1+CHOOSE(BC162,Rollover!$P$18,Rollover!$AC$18,Rollover!$AP$18))^(INT(MAX(0,BC163)/12))+(1-CHOOSE(BC162,Rollover!$I$18,Rollover!$V$18,Rollover!$AI$18))*CHOOSE(BC162,Rollover!$N$18,Rollover!$AA$18,Rollover!$AN$18)*(1+Assumptions!$C$25)^(INT(MAX(0,BC163)/12)))</f>
        <v>15.36420576375</v>
      </c>
      <c r="BD164" s="115">
        <f>IF(OR(BD162=0,BD162=4),0,CHOOSE(BD162,Rollover!$I$18,Rollover!$V$18,Rollover!$AI$18)*CHOOSE(BD162,Rollover!$O$18,Rollover!$AB$18,Rollover!$AO$18)*(1+CHOOSE(BD162,Rollover!$P$18,Rollover!$AC$18,Rollover!$AP$18))^(INT(MAX(0,BD163)/12))+(1-CHOOSE(BD162,Rollover!$I$18,Rollover!$V$18,Rollover!$AI$18))*CHOOSE(BD162,Rollover!$N$18,Rollover!$AA$18,Rollover!$AN$18)*(1+Assumptions!$C$25)^(INT(MAX(0,BD163)/12)))</f>
        <v>15.36420576375</v>
      </c>
      <c r="BE164" s="115">
        <f>IF(OR(BE162=0,BE162=4),0,CHOOSE(BE162,Rollover!$I$18,Rollover!$V$18,Rollover!$AI$18)*CHOOSE(BE162,Rollover!$O$18,Rollover!$AB$18,Rollover!$AO$18)*(1+CHOOSE(BE162,Rollover!$P$18,Rollover!$AC$18,Rollover!$AP$18))^(INT(MAX(0,BE163)/12))+(1-CHOOSE(BE162,Rollover!$I$18,Rollover!$V$18,Rollover!$AI$18))*CHOOSE(BE162,Rollover!$N$18,Rollover!$AA$18,Rollover!$AN$18)*(1+Assumptions!$C$25)^(INT(MAX(0,BE163)/12)))</f>
        <v>15.36420576375</v>
      </c>
      <c r="BF164" s="115">
        <f>IF(OR(BF162=0,BF162=4),0,CHOOSE(BF162,Rollover!$I$18,Rollover!$V$18,Rollover!$AI$18)*CHOOSE(BF162,Rollover!$O$18,Rollover!$AB$18,Rollover!$AO$18)*(1+CHOOSE(BF162,Rollover!$P$18,Rollover!$AC$18,Rollover!$AP$18))^(INT(MAX(0,BF163)/12))+(1-CHOOSE(BF162,Rollover!$I$18,Rollover!$V$18,Rollover!$AI$18))*CHOOSE(BF162,Rollover!$N$18,Rollover!$AA$18,Rollover!$AN$18)*(1+Assumptions!$C$25)^(INT(MAX(0,BF163)/12)))</f>
        <v>15.36420576375</v>
      </c>
      <c r="BG164" s="115">
        <f>IF(OR(BG162=0,BG162=4),0,CHOOSE(BG162,Rollover!$I$18,Rollover!$V$18,Rollover!$AI$18)*CHOOSE(BG162,Rollover!$O$18,Rollover!$AB$18,Rollover!$AO$18)*(1+CHOOSE(BG162,Rollover!$P$18,Rollover!$AC$18,Rollover!$AP$18))^(INT(MAX(0,BG163)/12))+(1-CHOOSE(BG162,Rollover!$I$18,Rollover!$V$18,Rollover!$AI$18))*CHOOSE(BG162,Rollover!$N$18,Rollover!$AA$18,Rollover!$AN$18)*(1+Assumptions!$C$25)^(INT(MAX(0,BG163)/12)))</f>
        <v>15.36420576375</v>
      </c>
      <c r="BH164" s="115">
        <f>IF(OR(BH162=0,BH162=4),0,CHOOSE(BH162,Rollover!$I$18,Rollover!$V$18,Rollover!$AI$18)*CHOOSE(BH162,Rollover!$O$18,Rollover!$AB$18,Rollover!$AO$18)*(1+CHOOSE(BH162,Rollover!$P$18,Rollover!$AC$18,Rollover!$AP$18))^(INT(MAX(0,BH163)/12))+(1-CHOOSE(BH162,Rollover!$I$18,Rollover!$V$18,Rollover!$AI$18))*CHOOSE(BH162,Rollover!$N$18,Rollover!$AA$18,Rollover!$AN$18)*(1+Assumptions!$C$25)^(INT(MAX(0,BH163)/12)))</f>
        <v>15.901952965481247</v>
      </c>
      <c r="BI164" s="115">
        <f>IF(OR(BI162=0,BI162=4),0,CHOOSE(BI162,Rollover!$I$18,Rollover!$V$18,Rollover!$AI$18)*CHOOSE(BI162,Rollover!$O$18,Rollover!$AB$18,Rollover!$AO$18)*(1+CHOOSE(BI162,Rollover!$P$18,Rollover!$AC$18,Rollover!$AP$18))^(INT(MAX(0,BI163)/12))+(1-CHOOSE(BI162,Rollover!$I$18,Rollover!$V$18,Rollover!$AI$18))*CHOOSE(BI162,Rollover!$N$18,Rollover!$AA$18,Rollover!$AN$18)*(1+Assumptions!$C$25)^(INT(MAX(0,BI163)/12)))</f>
        <v>15.901952965481247</v>
      </c>
      <c r="BJ164" s="115">
        <f>IF(OR(BJ162=0,BJ162=4),0,CHOOSE(BJ162,Rollover!$I$18,Rollover!$V$18,Rollover!$AI$18)*CHOOSE(BJ162,Rollover!$O$18,Rollover!$AB$18,Rollover!$AO$18)*(1+CHOOSE(BJ162,Rollover!$P$18,Rollover!$AC$18,Rollover!$AP$18))^(INT(MAX(0,BJ163)/12))+(1-CHOOSE(BJ162,Rollover!$I$18,Rollover!$V$18,Rollover!$AI$18))*CHOOSE(BJ162,Rollover!$N$18,Rollover!$AA$18,Rollover!$AN$18)*(1+Assumptions!$C$25)^(INT(MAX(0,BJ163)/12)))</f>
        <v>15.901952965481247</v>
      </c>
      <c r="BK164" s="115">
        <f>IF(OR(BK162=0,BK162=4),0,CHOOSE(BK162,Rollover!$I$18,Rollover!$V$18,Rollover!$AI$18)*CHOOSE(BK162,Rollover!$O$18,Rollover!$AB$18,Rollover!$AO$18)*(1+CHOOSE(BK162,Rollover!$P$18,Rollover!$AC$18,Rollover!$AP$18))^(INT(MAX(0,BK163)/12))+(1-CHOOSE(BK162,Rollover!$I$18,Rollover!$V$18,Rollover!$AI$18))*CHOOSE(BK162,Rollover!$N$18,Rollover!$AA$18,Rollover!$AN$18)*(1+Assumptions!$C$25)^(INT(MAX(0,BK163)/12)))</f>
        <v>15.901952965481247</v>
      </c>
      <c r="BL164" s="115">
        <f>IF(OR(BL162=0,BL162=4),0,CHOOSE(BL162,Rollover!$I$18,Rollover!$V$18,Rollover!$AI$18)*CHOOSE(BL162,Rollover!$O$18,Rollover!$AB$18,Rollover!$AO$18)*(1+CHOOSE(BL162,Rollover!$P$18,Rollover!$AC$18,Rollover!$AP$18))^(INT(MAX(0,BL163)/12))+(1-CHOOSE(BL162,Rollover!$I$18,Rollover!$V$18,Rollover!$AI$18))*CHOOSE(BL162,Rollover!$N$18,Rollover!$AA$18,Rollover!$AN$18)*(1+Assumptions!$C$25)^(INT(MAX(0,BL163)/12)))</f>
        <v>15.901952965481247</v>
      </c>
      <c r="BM164" s="115">
        <f>IF(OR(BM162=0,BM162=4),0,CHOOSE(BM162,Rollover!$I$18,Rollover!$V$18,Rollover!$AI$18)*CHOOSE(BM162,Rollover!$O$18,Rollover!$AB$18,Rollover!$AO$18)*(1+CHOOSE(BM162,Rollover!$P$18,Rollover!$AC$18,Rollover!$AP$18))^(INT(MAX(0,BM163)/12))+(1-CHOOSE(BM162,Rollover!$I$18,Rollover!$V$18,Rollover!$AI$18))*CHOOSE(BM162,Rollover!$N$18,Rollover!$AA$18,Rollover!$AN$18)*(1+Assumptions!$C$25)^(INT(MAX(0,BM163)/12)))</f>
        <v>15.901952965481247</v>
      </c>
      <c r="BN164" s="115">
        <f>IF(OR(BN162=0,BN162=4),0,CHOOSE(BN162,Rollover!$I$18,Rollover!$V$18,Rollover!$AI$18)*CHOOSE(BN162,Rollover!$O$18,Rollover!$AB$18,Rollover!$AO$18)*(1+CHOOSE(BN162,Rollover!$P$18,Rollover!$AC$18,Rollover!$AP$18))^(INT(MAX(0,BN163)/12))+(1-CHOOSE(BN162,Rollover!$I$18,Rollover!$V$18,Rollover!$AI$18))*CHOOSE(BN162,Rollover!$N$18,Rollover!$AA$18,Rollover!$AN$18)*(1+Assumptions!$C$25)^(INT(MAX(0,BN163)/12)))</f>
        <v>15.901952965481247</v>
      </c>
      <c r="BO164" s="115">
        <f>IF(OR(BO162=0,BO162=4),0,CHOOSE(BO162,Rollover!$I$18,Rollover!$V$18,Rollover!$AI$18)*CHOOSE(BO162,Rollover!$O$18,Rollover!$AB$18,Rollover!$AO$18)*(1+CHOOSE(BO162,Rollover!$P$18,Rollover!$AC$18,Rollover!$AP$18))^(INT(MAX(0,BO163)/12))+(1-CHOOSE(BO162,Rollover!$I$18,Rollover!$V$18,Rollover!$AI$18))*CHOOSE(BO162,Rollover!$N$18,Rollover!$AA$18,Rollover!$AN$18)*(1+Assumptions!$C$25)^(INT(MAX(0,BO163)/12)))</f>
        <v>15.901952965481247</v>
      </c>
      <c r="BP164" s="115">
        <f>IF(OR(BP162=0,BP162=4),0,CHOOSE(BP162,Rollover!$I$18,Rollover!$V$18,Rollover!$AI$18)*CHOOSE(BP162,Rollover!$O$18,Rollover!$AB$18,Rollover!$AO$18)*(1+CHOOSE(BP162,Rollover!$P$18,Rollover!$AC$18,Rollover!$AP$18))^(INT(MAX(0,BP163)/12))+(1-CHOOSE(BP162,Rollover!$I$18,Rollover!$V$18,Rollover!$AI$18))*CHOOSE(BP162,Rollover!$N$18,Rollover!$AA$18,Rollover!$AN$18)*(1+Assumptions!$C$25)^(INT(MAX(0,BP163)/12)))</f>
        <v>15.901952965481247</v>
      </c>
      <c r="BQ164" s="115">
        <f>IF(OR(BQ162=0,BQ162=4),0,CHOOSE(BQ162,Rollover!$I$18,Rollover!$V$18,Rollover!$AI$18)*CHOOSE(BQ162,Rollover!$O$18,Rollover!$AB$18,Rollover!$AO$18)*(1+CHOOSE(BQ162,Rollover!$P$18,Rollover!$AC$18,Rollover!$AP$18))^(INT(MAX(0,BQ163)/12))+(1-CHOOSE(BQ162,Rollover!$I$18,Rollover!$V$18,Rollover!$AI$18))*CHOOSE(BQ162,Rollover!$N$18,Rollover!$AA$18,Rollover!$AN$18)*(1+Assumptions!$C$25)^(INT(MAX(0,BQ163)/12)))</f>
        <v>15.901952965481247</v>
      </c>
      <c r="BR164" s="115">
        <f>IF(OR(BR162=0,BR162=4),0,CHOOSE(BR162,Rollover!$I$18,Rollover!$V$18,Rollover!$AI$18)*CHOOSE(BR162,Rollover!$O$18,Rollover!$AB$18,Rollover!$AO$18)*(1+CHOOSE(BR162,Rollover!$P$18,Rollover!$AC$18,Rollover!$AP$18))^(INT(MAX(0,BR163)/12))+(1-CHOOSE(BR162,Rollover!$I$18,Rollover!$V$18,Rollover!$AI$18))*CHOOSE(BR162,Rollover!$N$18,Rollover!$AA$18,Rollover!$AN$18)*(1+Assumptions!$C$25)^(INT(MAX(0,BR163)/12)))</f>
        <v>15.901952965481247</v>
      </c>
      <c r="BS164" s="115">
        <f>IF(OR(BS162=0,BS162=4),0,CHOOSE(BS162,Rollover!$I$18,Rollover!$V$18,Rollover!$AI$18)*CHOOSE(BS162,Rollover!$O$18,Rollover!$AB$18,Rollover!$AO$18)*(1+CHOOSE(BS162,Rollover!$P$18,Rollover!$AC$18,Rollover!$AP$18))^(INT(MAX(0,BS163)/12))+(1-CHOOSE(BS162,Rollover!$I$18,Rollover!$V$18,Rollover!$AI$18))*CHOOSE(BS162,Rollover!$N$18,Rollover!$AA$18,Rollover!$AN$18)*(1+Assumptions!$C$25)^(INT(MAX(0,BS163)/12)))</f>
        <v>15.901952965481247</v>
      </c>
      <c r="BT164" s="115">
        <f>IF(OR(BT162=0,BT162=4),0,CHOOSE(BT162,Rollover!$I$18,Rollover!$V$18,Rollover!$AI$18)*CHOOSE(BT162,Rollover!$O$18,Rollover!$AB$18,Rollover!$AO$18)*(1+CHOOSE(BT162,Rollover!$P$18,Rollover!$AC$18,Rollover!$AP$18))^(INT(MAX(0,BT163)/12))+(1-CHOOSE(BT162,Rollover!$I$18,Rollover!$V$18,Rollover!$AI$18))*CHOOSE(BT162,Rollover!$N$18,Rollover!$AA$18,Rollover!$AN$18)*(1+Assumptions!$C$25)^(INT(MAX(0,BT163)/12)))</f>
        <v>16.45852131927309</v>
      </c>
      <c r="BU164" s="115">
        <f>IF(OR(BU162=0,BU162=4),0,CHOOSE(BU162,Rollover!$I$18,Rollover!$V$18,Rollover!$AI$18)*CHOOSE(BU162,Rollover!$O$18,Rollover!$AB$18,Rollover!$AO$18)*(1+CHOOSE(BU162,Rollover!$P$18,Rollover!$AC$18,Rollover!$AP$18))^(INT(MAX(0,BU163)/12))+(1-CHOOSE(BU162,Rollover!$I$18,Rollover!$V$18,Rollover!$AI$18))*CHOOSE(BU162,Rollover!$N$18,Rollover!$AA$18,Rollover!$AN$18)*(1+Assumptions!$C$25)^(INT(MAX(0,BU163)/12)))</f>
        <v>16.45852131927309</v>
      </c>
      <c r="BV164" s="115">
        <f>IF(OR(BV162=0,BV162=4),0,CHOOSE(BV162,Rollover!$I$18,Rollover!$V$18,Rollover!$AI$18)*CHOOSE(BV162,Rollover!$O$18,Rollover!$AB$18,Rollover!$AO$18)*(1+CHOOSE(BV162,Rollover!$P$18,Rollover!$AC$18,Rollover!$AP$18))^(INT(MAX(0,BV163)/12))+(1-CHOOSE(BV162,Rollover!$I$18,Rollover!$V$18,Rollover!$AI$18))*CHOOSE(BV162,Rollover!$N$18,Rollover!$AA$18,Rollover!$AN$18)*(1+Assumptions!$C$25)^(INT(MAX(0,BV163)/12)))</f>
        <v>16.45852131927309</v>
      </c>
      <c r="BW164" s="115">
        <f>IF(OR(BW162=0,BW162=4),0,CHOOSE(BW162,Rollover!$I$18,Rollover!$V$18,Rollover!$AI$18)*CHOOSE(BW162,Rollover!$O$18,Rollover!$AB$18,Rollover!$AO$18)*(1+CHOOSE(BW162,Rollover!$P$18,Rollover!$AC$18,Rollover!$AP$18))^(INT(MAX(0,BW163)/12))+(1-CHOOSE(BW162,Rollover!$I$18,Rollover!$V$18,Rollover!$AI$18))*CHOOSE(BW162,Rollover!$N$18,Rollover!$AA$18,Rollover!$AN$18)*(1+Assumptions!$C$25)^(INT(MAX(0,BW163)/12)))</f>
        <v>16.45852131927309</v>
      </c>
      <c r="BX164" s="115">
        <f>IF(OR(BX162=0,BX162=4),0,CHOOSE(BX162,Rollover!$I$18,Rollover!$V$18,Rollover!$AI$18)*CHOOSE(BX162,Rollover!$O$18,Rollover!$AB$18,Rollover!$AO$18)*(1+CHOOSE(BX162,Rollover!$P$18,Rollover!$AC$18,Rollover!$AP$18))^(INT(MAX(0,BX163)/12))+(1-CHOOSE(BX162,Rollover!$I$18,Rollover!$V$18,Rollover!$AI$18))*CHOOSE(BX162,Rollover!$N$18,Rollover!$AA$18,Rollover!$AN$18)*(1+Assumptions!$C$25)^(INT(MAX(0,BX163)/12)))</f>
        <v>16.45852131927309</v>
      </c>
      <c r="BY164" s="115">
        <f>IF(OR(BY162=0,BY162=4),0,CHOOSE(BY162,Rollover!$I$18,Rollover!$V$18,Rollover!$AI$18)*CHOOSE(BY162,Rollover!$O$18,Rollover!$AB$18,Rollover!$AO$18)*(1+CHOOSE(BY162,Rollover!$P$18,Rollover!$AC$18,Rollover!$AP$18))^(INT(MAX(0,BY163)/12))+(1-CHOOSE(BY162,Rollover!$I$18,Rollover!$V$18,Rollover!$AI$18))*CHOOSE(BY162,Rollover!$N$18,Rollover!$AA$18,Rollover!$AN$18)*(1+Assumptions!$C$25)^(INT(MAX(0,BY163)/12)))</f>
        <v>16.45852131927309</v>
      </c>
      <c r="BZ164" s="115">
        <f>IF(OR(BZ162=0,BZ162=4),0,CHOOSE(BZ162,Rollover!$I$18,Rollover!$V$18,Rollover!$AI$18)*CHOOSE(BZ162,Rollover!$O$18,Rollover!$AB$18,Rollover!$AO$18)*(1+CHOOSE(BZ162,Rollover!$P$18,Rollover!$AC$18,Rollover!$AP$18))^(INT(MAX(0,BZ163)/12))+(1-CHOOSE(BZ162,Rollover!$I$18,Rollover!$V$18,Rollover!$AI$18))*CHOOSE(BZ162,Rollover!$N$18,Rollover!$AA$18,Rollover!$AN$18)*(1+Assumptions!$C$25)^(INT(MAX(0,BZ163)/12)))</f>
        <v>16.45852131927309</v>
      </c>
      <c r="CA164" s="115">
        <f>IF(OR(CA162=0,CA162=4),0,CHOOSE(CA162,Rollover!$I$18,Rollover!$V$18,Rollover!$AI$18)*CHOOSE(CA162,Rollover!$O$18,Rollover!$AB$18,Rollover!$AO$18)*(1+CHOOSE(CA162,Rollover!$P$18,Rollover!$AC$18,Rollover!$AP$18))^(INT(MAX(0,CA163)/12))+(1-CHOOSE(CA162,Rollover!$I$18,Rollover!$V$18,Rollover!$AI$18))*CHOOSE(CA162,Rollover!$N$18,Rollover!$AA$18,Rollover!$AN$18)*(1+Assumptions!$C$25)^(INT(MAX(0,CA163)/12)))</f>
        <v>16.45852131927309</v>
      </c>
      <c r="CB164" s="115">
        <f>IF(OR(CB162=0,CB162=4),0,CHOOSE(CB162,Rollover!$I$18,Rollover!$V$18,Rollover!$AI$18)*CHOOSE(CB162,Rollover!$O$18,Rollover!$AB$18,Rollover!$AO$18)*(1+CHOOSE(CB162,Rollover!$P$18,Rollover!$AC$18,Rollover!$AP$18))^(INT(MAX(0,CB163)/12))+(1-CHOOSE(CB162,Rollover!$I$18,Rollover!$V$18,Rollover!$AI$18))*CHOOSE(CB162,Rollover!$N$18,Rollover!$AA$18,Rollover!$AN$18)*(1+Assumptions!$C$25)^(INT(MAX(0,CB163)/12)))</f>
        <v>16.45852131927309</v>
      </c>
      <c r="CC164" s="115">
        <f>IF(OR(CC162=0,CC162=4),0,CHOOSE(CC162,Rollover!$I$18,Rollover!$V$18,Rollover!$AI$18)*CHOOSE(CC162,Rollover!$O$18,Rollover!$AB$18,Rollover!$AO$18)*(1+CHOOSE(CC162,Rollover!$P$18,Rollover!$AC$18,Rollover!$AP$18))^(INT(MAX(0,CC163)/12))+(1-CHOOSE(CC162,Rollover!$I$18,Rollover!$V$18,Rollover!$AI$18))*CHOOSE(CC162,Rollover!$N$18,Rollover!$AA$18,Rollover!$AN$18)*(1+Assumptions!$C$25)^(INT(MAX(0,CC163)/12)))</f>
        <v>16.45852131927309</v>
      </c>
      <c r="CD164" s="115">
        <f>IF(OR(CD162=0,CD162=4),0,CHOOSE(CD162,Rollover!$I$18,Rollover!$V$18,Rollover!$AI$18)*CHOOSE(CD162,Rollover!$O$18,Rollover!$AB$18,Rollover!$AO$18)*(1+CHOOSE(CD162,Rollover!$P$18,Rollover!$AC$18,Rollover!$AP$18))^(INT(MAX(0,CD163)/12))+(1-CHOOSE(CD162,Rollover!$I$18,Rollover!$V$18,Rollover!$AI$18))*CHOOSE(CD162,Rollover!$N$18,Rollover!$AA$18,Rollover!$AN$18)*(1+Assumptions!$C$25)^(INT(MAX(0,CD163)/12)))</f>
        <v>16.45852131927309</v>
      </c>
      <c r="CE164" s="115">
        <f>IF(OR(CE162=0,CE162=4),0,CHOOSE(CE162,Rollover!$I$18,Rollover!$V$18,Rollover!$AI$18)*CHOOSE(CE162,Rollover!$O$18,Rollover!$AB$18,Rollover!$AO$18)*(1+CHOOSE(CE162,Rollover!$P$18,Rollover!$AC$18,Rollover!$AP$18))^(INT(MAX(0,CE163)/12))+(1-CHOOSE(CE162,Rollover!$I$18,Rollover!$V$18,Rollover!$AI$18))*CHOOSE(CE162,Rollover!$N$18,Rollover!$AA$18,Rollover!$AN$18)*(1+Assumptions!$C$25)^(INT(MAX(0,CE163)/12)))</f>
        <v>16.45852131927309</v>
      </c>
      <c r="CF164" s="115">
        <f>IF(OR(CF162=0,CF162=4),0,CHOOSE(CF162,Rollover!$I$18,Rollover!$V$18,Rollover!$AI$18)*CHOOSE(CF162,Rollover!$O$18,Rollover!$AB$18,Rollover!$AO$18)*(1+CHOOSE(CF162,Rollover!$P$18,Rollover!$AC$18,Rollover!$AP$18))^(INT(MAX(0,CF163)/12))+(1-CHOOSE(CF162,Rollover!$I$18,Rollover!$V$18,Rollover!$AI$18))*CHOOSE(CF162,Rollover!$N$18,Rollover!$AA$18,Rollover!$AN$18)*(1+Assumptions!$C$25)^(INT(MAX(0,CF163)/12)))</f>
        <v>17.034569565447647</v>
      </c>
      <c r="CG164" s="115">
        <f>IF(OR(CG162=0,CG162=4),0,CHOOSE(CG162,Rollover!$I$18,Rollover!$V$18,Rollover!$AI$18)*CHOOSE(CG162,Rollover!$O$18,Rollover!$AB$18,Rollover!$AO$18)*(1+CHOOSE(CG162,Rollover!$P$18,Rollover!$AC$18,Rollover!$AP$18))^(INT(MAX(0,CG163)/12))+(1-CHOOSE(CG162,Rollover!$I$18,Rollover!$V$18,Rollover!$AI$18))*CHOOSE(CG162,Rollover!$N$18,Rollover!$AA$18,Rollover!$AN$18)*(1+Assumptions!$C$25)^(INT(MAX(0,CG163)/12)))</f>
        <v>17.034569565447647</v>
      </c>
      <c r="CH164" s="115">
        <f>IF(OR(CH162=0,CH162=4),0,CHOOSE(CH162,Rollover!$I$18,Rollover!$V$18,Rollover!$AI$18)*CHOOSE(CH162,Rollover!$O$18,Rollover!$AB$18,Rollover!$AO$18)*(1+CHOOSE(CH162,Rollover!$P$18,Rollover!$AC$18,Rollover!$AP$18))^(INT(MAX(0,CH163)/12))+(1-CHOOSE(CH162,Rollover!$I$18,Rollover!$V$18,Rollover!$AI$18))*CHOOSE(CH162,Rollover!$N$18,Rollover!$AA$18,Rollover!$AN$18)*(1+Assumptions!$C$25)^(INT(MAX(0,CH163)/12)))</f>
        <v>17.034569565447647</v>
      </c>
      <c r="CI164" s="115">
        <f>IF(OR(CI162=0,CI162=4),0,CHOOSE(CI162,Rollover!$I$18,Rollover!$V$18,Rollover!$AI$18)*CHOOSE(CI162,Rollover!$O$18,Rollover!$AB$18,Rollover!$AO$18)*(1+CHOOSE(CI162,Rollover!$P$18,Rollover!$AC$18,Rollover!$AP$18))^(INT(MAX(0,CI163)/12))+(1-CHOOSE(CI162,Rollover!$I$18,Rollover!$V$18,Rollover!$AI$18))*CHOOSE(CI162,Rollover!$N$18,Rollover!$AA$18,Rollover!$AN$18)*(1+Assumptions!$C$25)^(INT(MAX(0,CI163)/12)))</f>
        <v>17.034569565447647</v>
      </c>
      <c r="CJ164" s="115">
        <f>IF(OR(CJ162=0,CJ162=4),0,CHOOSE(CJ162,Rollover!$I$18,Rollover!$V$18,Rollover!$AI$18)*CHOOSE(CJ162,Rollover!$O$18,Rollover!$AB$18,Rollover!$AO$18)*(1+CHOOSE(CJ162,Rollover!$P$18,Rollover!$AC$18,Rollover!$AP$18))^(INT(MAX(0,CJ163)/12))+(1-CHOOSE(CJ162,Rollover!$I$18,Rollover!$V$18,Rollover!$AI$18))*CHOOSE(CJ162,Rollover!$N$18,Rollover!$AA$18,Rollover!$AN$18)*(1+Assumptions!$C$25)^(INT(MAX(0,CJ163)/12)))</f>
        <v>17.034569565447647</v>
      </c>
      <c r="CK164" s="115">
        <f>IF(OR(CK162=0,CK162=4),0,CHOOSE(CK162,Rollover!$I$18,Rollover!$V$18,Rollover!$AI$18)*CHOOSE(CK162,Rollover!$O$18,Rollover!$AB$18,Rollover!$AO$18)*(1+CHOOSE(CK162,Rollover!$P$18,Rollover!$AC$18,Rollover!$AP$18))^(INT(MAX(0,CK163)/12))+(1-CHOOSE(CK162,Rollover!$I$18,Rollover!$V$18,Rollover!$AI$18))*CHOOSE(CK162,Rollover!$N$18,Rollover!$AA$18,Rollover!$AN$18)*(1+Assumptions!$C$25)^(INT(MAX(0,CK163)/12)))</f>
        <v>17.034569565447647</v>
      </c>
      <c r="CL164" s="115">
        <f>IF(OR(CL162=0,CL162=4),0,CHOOSE(CL162,Rollover!$I$18,Rollover!$V$18,Rollover!$AI$18)*CHOOSE(CL162,Rollover!$O$18,Rollover!$AB$18,Rollover!$AO$18)*(1+CHOOSE(CL162,Rollover!$P$18,Rollover!$AC$18,Rollover!$AP$18))^(INT(MAX(0,CL163)/12))+(1-CHOOSE(CL162,Rollover!$I$18,Rollover!$V$18,Rollover!$AI$18))*CHOOSE(CL162,Rollover!$N$18,Rollover!$AA$18,Rollover!$AN$18)*(1+Assumptions!$C$25)^(INT(MAX(0,CL163)/12)))</f>
        <v>17.034569565447647</v>
      </c>
      <c r="CM164" s="115">
        <f>IF(OR(CM162=0,CM162=4),0,CHOOSE(CM162,Rollover!$I$18,Rollover!$V$18,Rollover!$AI$18)*CHOOSE(CM162,Rollover!$O$18,Rollover!$AB$18,Rollover!$AO$18)*(1+CHOOSE(CM162,Rollover!$P$18,Rollover!$AC$18,Rollover!$AP$18))^(INT(MAX(0,CM163)/12))+(1-CHOOSE(CM162,Rollover!$I$18,Rollover!$V$18,Rollover!$AI$18))*CHOOSE(CM162,Rollover!$N$18,Rollover!$AA$18,Rollover!$AN$18)*(1+Assumptions!$C$25)^(INT(MAX(0,CM163)/12)))</f>
        <v>17.034569565447647</v>
      </c>
      <c r="CN164" s="115">
        <f>IF(OR(CN162=0,CN162=4),0,CHOOSE(CN162,Rollover!$I$18,Rollover!$V$18,Rollover!$AI$18)*CHOOSE(CN162,Rollover!$O$18,Rollover!$AB$18,Rollover!$AO$18)*(1+CHOOSE(CN162,Rollover!$P$18,Rollover!$AC$18,Rollover!$AP$18))^(INT(MAX(0,CN163)/12))+(1-CHOOSE(CN162,Rollover!$I$18,Rollover!$V$18,Rollover!$AI$18))*CHOOSE(CN162,Rollover!$N$18,Rollover!$AA$18,Rollover!$AN$18)*(1+Assumptions!$C$25)^(INT(MAX(0,CN163)/12)))</f>
        <v>17.034569565447647</v>
      </c>
      <c r="CO164" s="115">
        <f>IF(OR(CO162=0,CO162=4),0,CHOOSE(CO162,Rollover!$I$18,Rollover!$V$18,Rollover!$AI$18)*CHOOSE(CO162,Rollover!$O$18,Rollover!$AB$18,Rollover!$AO$18)*(1+CHOOSE(CO162,Rollover!$P$18,Rollover!$AC$18,Rollover!$AP$18))^(INT(MAX(0,CO163)/12))+(1-CHOOSE(CO162,Rollover!$I$18,Rollover!$V$18,Rollover!$AI$18))*CHOOSE(CO162,Rollover!$N$18,Rollover!$AA$18,Rollover!$AN$18)*(1+Assumptions!$C$25)^(INT(MAX(0,CO163)/12)))</f>
        <v>17.034569565447647</v>
      </c>
      <c r="CP164" s="115">
        <f>IF(OR(CP162=0,CP162=4),0,CHOOSE(CP162,Rollover!$I$18,Rollover!$V$18,Rollover!$AI$18)*CHOOSE(CP162,Rollover!$O$18,Rollover!$AB$18,Rollover!$AO$18)*(1+CHOOSE(CP162,Rollover!$P$18,Rollover!$AC$18,Rollover!$AP$18))^(INT(MAX(0,CP163)/12))+(1-CHOOSE(CP162,Rollover!$I$18,Rollover!$V$18,Rollover!$AI$18))*CHOOSE(CP162,Rollover!$N$18,Rollover!$AA$18,Rollover!$AN$18)*(1+Assumptions!$C$25)^(INT(MAX(0,CP163)/12)))</f>
        <v>17.034569565447647</v>
      </c>
      <c r="CQ164" s="115">
        <f>IF(OR(CQ162=0,CQ162=4),0,CHOOSE(CQ162,Rollover!$I$18,Rollover!$V$18,Rollover!$AI$18)*CHOOSE(CQ162,Rollover!$O$18,Rollover!$AB$18,Rollover!$AO$18)*(1+CHOOSE(CQ162,Rollover!$P$18,Rollover!$AC$18,Rollover!$AP$18))^(INT(MAX(0,CQ163)/12))+(1-CHOOSE(CQ162,Rollover!$I$18,Rollover!$V$18,Rollover!$AI$18))*CHOOSE(CQ162,Rollover!$N$18,Rollover!$AA$18,Rollover!$AN$18)*(1+Assumptions!$C$25)^(INT(MAX(0,CQ163)/12)))</f>
        <v>17.034569565447647</v>
      </c>
      <c r="CR164" s="115">
        <f>IF(OR(CR162=0,CR162=4),0,CHOOSE(CR162,Rollover!$I$18,Rollover!$V$18,Rollover!$AI$18)*CHOOSE(CR162,Rollover!$O$18,Rollover!$AB$18,Rollover!$AO$18)*(1+CHOOSE(CR162,Rollover!$P$18,Rollover!$AC$18,Rollover!$AP$18))^(INT(MAX(0,CR163)/12))+(1-CHOOSE(CR162,Rollover!$I$18,Rollover!$V$18,Rollover!$AI$18))*CHOOSE(CR162,Rollover!$N$18,Rollover!$AA$18,Rollover!$AN$18)*(1+Assumptions!$C$25)^(INT(MAX(0,CR163)/12)))</f>
        <v>17.833171048660617</v>
      </c>
      <c r="CS164" s="115">
        <f>IF(OR(CS162=0,CS162=4),0,CHOOSE(CS162,Rollover!$I$18,Rollover!$V$18,Rollover!$AI$18)*CHOOSE(CS162,Rollover!$O$18,Rollover!$AB$18,Rollover!$AO$18)*(1+CHOOSE(CS162,Rollover!$P$18,Rollover!$AC$18,Rollover!$AP$18))^(INT(MAX(0,CS163)/12))+(1-CHOOSE(CS162,Rollover!$I$18,Rollover!$V$18,Rollover!$AI$18))*CHOOSE(CS162,Rollover!$N$18,Rollover!$AA$18,Rollover!$AN$18)*(1+Assumptions!$C$25)^(INT(MAX(0,CS163)/12)))</f>
        <v>17.833171048660617</v>
      </c>
      <c r="CT164" s="115">
        <f>IF(OR(CT162=0,CT162=4),0,CHOOSE(CT162,Rollover!$I$18,Rollover!$V$18,Rollover!$AI$18)*CHOOSE(CT162,Rollover!$O$18,Rollover!$AB$18,Rollover!$AO$18)*(1+CHOOSE(CT162,Rollover!$P$18,Rollover!$AC$18,Rollover!$AP$18))^(INT(MAX(0,CT163)/12))+(1-CHOOSE(CT162,Rollover!$I$18,Rollover!$V$18,Rollover!$AI$18))*CHOOSE(CT162,Rollover!$N$18,Rollover!$AA$18,Rollover!$AN$18)*(1+Assumptions!$C$25)^(INT(MAX(0,CT163)/12)))</f>
        <v>17.833171048660617</v>
      </c>
      <c r="CU164" s="115">
        <f>IF(OR(CU162=0,CU162=4),0,CHOOSE(CU162,Rollover!$I$18,Rollover!$V$18,Rollover!$AI$18)*CHOOSE(CU162,Rollover!$O$18,Rollover!$AB$18,Rollover!$AO$18)*(1+CHOOSE(CU162,Rollover!$P$18,Rollover!$AC$18,Rollover!$AP$18))^(INT(MAX(0,CU163)/12))+(1-CHOOSE(CU162,Rollover!$I$18,Rollover!$V$18,Rollover!$AI$18))*CHOOSE(CU162,Rollover!$N$18,Rollover!$AA$18,Rollover!$AN$18)*(1+Assumptions!$C$25)^(INT(MAX(0,CU163)/12)))</f>
        <v>17.833171048660617</v>
      </c>
      <c r="CV164" s="115">
        <f>IF(OR(CV162=0,CV162=4),0,CHOOSE(CV162,Rollover!$I$18,Rollover!$V$18,Rollover!$AI$18)*CHOOSE(CV162,Rollover!$O$18,Rollover!$AB$18,Rollover!$AO$18)*(1+CHOOSE(CV162,Rollover!$P$18,Rollover!$AC$18,Rollover!$AP$18))^(INT(MAX(0,CV163)/12))+(1-CHOOSE(CV162,Rollover!$I$18,Rollover!$V$18,Rollover!$AI$18))*CHOOSE(CV162,Rollover!$N$18,Rollover!$AA$18,Rollover!$AN$18)*(1+Assumptions!$C$25)^(INT(MAX(0,CV163)/12)))</f>
        <v>17.833171048660617</v>
      </c>
      <c r="CW164" s="115">
        <f>IF(OR(CW162=0,CW162=4),0,CHOOSE(CW162,Rollover!$I$18,Rollover!$V$18,Rollover!$AI$18)*CHOOSE(CW162,Rollover!$O$18,Rollover!$AB$18,Rollover!$AO$18)*(1+CHOOSE(CW162,Rollover!$P$18,Rollover!$AC$18,Rollover!$AP$18))^(INT(MAX(0,CW163)/12))+(1-CHOOSE(CW162,Rollover!$I$18,Rollover!$V$18,Rollover!$AI$18))*CHOOSE(CW162,Rollover!$N$18,Rollover!$AA$18,Rollover!$AN$18)*(1+Assumptions!$C$25)^(INT(MAX(0,CW163)/12)))</f>
        <v>17.833171048660617</v>
      </c>
      <c r="CX164" s="115">
        <f>IF(OR(CX162=0,CX162=4),0,CHOOSE(CX162,Rollover!$I$18,Rollover!$V$18,Rollover!$AI$18)*CHOOSE(CX162,Rollover!$O$18,Rollover!$AB$18,Rollover!$AO$18)*(1+CHOOSE(CX162,Rollover!$P$18,Rollover!$AC$18,Rollover!$AP$18))^(INT(MAX(0,CX163)/12))+(1-CHOOSE(CX162,Rollover!$I$18,Rollover!$V$18,Rollover!$AI$18))*CHOOSE(CX162,Rollover!$N$18,Rollover!$AA$18,Rollover!$AN$18)*(1+Assumptions!$C$25)^(INT(MAX(0,CX163)/12)))</f>
        <v>17.833171048660617</v>
      </c>
      <c r="CY164" s="115">
        <f>IF(OR(CY162=0,CY162=4),0,CHOOSE(CY162,Rollover!$I$18,Rollover!$V$18,Rollover!$AI$18)*CHOOSE(CY162,Rollover!$O$18,Rollover!$AB$18,Rollover!$AO$18)*(1+CHOOSE(CY162,Rollover!$P$18,Rollover!$AC$18,Rollover!$AP$18))^(INT(MAX(0,CY163)/12))+(1-CHOOSE(CY162,Rollover!$I$18,Rollover!$V$18,Rollover!$AI$18))*CHOOSE(CY162,Rollover!$N$18,Rollover!$AA$18,Rollover!$AN$18)*(1+Assumptions!$C$25)^(INT(MAX(0,CY163)/12)))</f>
        <v>17.833171048660617</v>
      </c>
      <c r="CZ164" s="115">
        <f>IF(OR(CZ162=0,CZ162=4),0,CHOOSE(CZ162,Rollover!$I$18,Rollover!$V$18,Rollover!$AI$18)*CHOOSE(CZ162,Rollover!$O$18,Rollover!$AB$18,Rollover!$AO$18)*(1+CHOOSE(CZ162,Rollover!$P$18,Rollover!$AC$18,Rollover!$AP$18))^(INT(MAX(0,CZ163)/12))+(1-CHOOSE(CZ162,Rollover!$I$18,Rollover!$V$18,Rollover!$AI$18))*CHOOSE(CZ162,Rollover!$N$18,Rollover!$AA$18,Rollover!$AN$18)*(1+Assumptions!$C$25)^(INT(MAX(0,CZ163)/12)))</f>
        <v>17.833171048660617</v>
      </c>
      <c r="DA164" s="115">
        <f>IF(OR(DA162=0,DA162=4),0,CHOOSE(DA162,Rollover!$I$18,Rollover!$V$18,Rollover!$AI$18)*CHOOSE(DA162,Rollover!$O$18,Rollover!$AB$18,Rollover!$AO$18)*(1+CHOOSE(DA162,Rollover!$P$18,Rollover!$AC$18,Rollover!$AP$18))^(INT(MAX(0,DA163)/12))+(1-CHOOSE(DA162,Rollover!$I$18,Rollover!$V$18,Rollover!$AI$18))*CHOOSE(DA162,Rollover!$N$18,Rollover!$AA$18,Rollover!$AN$18)*(1+Assumptions!$C$25)^(INT(MAX(0,DA163)/12)))</f>
        <v>17.833171048660617</v>
      </c>
      <c r="DB164" s="115">
        <f>IF(OR(DB162=0,DB162=4),0,CHOOSE(DB162,Rollover!$I$18,Rollover!$V$18,Rollover!$AI$18)*CHOOSE(DB162,Rollover!$O$18,Rollover!$AB$18,Rollover!$AO$18)*(1+CHOOSE(DB162,Rollover!$P$18,Rollover!$AC$18,Rollover!$AP$18))^(INT(MAX(0,DB163)/12))+(1-CHOOSE(DB162,Rollover!$I$18,Rollover!$V$18,Rollover!$AI$18))*CHOOSE(DB162,Rollover!$N$18,Rollover!$AA$18,Rollover!$AN$18)*(1+Assumptions!$C$25)^(INT(MAX(0,DB163)/12)))</f>
        <v>17.833171048660617</v>
      </c>
      <c r="DC164" s="115">
        <f>IF(OR(DC162=0,DC162=4),0,CHOOSE(DC162,Rollover!$I$18,Rollover!$V$18,Rollover!$AI$18)*CHOOSE(DC162,Rollover!$O$18,Rollover!$AB$18,Rollover!$AO$18)*(1+CHOOSE(DC162,Rollover!$P$18,Rollover!$AC$18,Rollover!$AP$18))^(INT(MAX(0,DC163)/12))+(1-CHOOSE(DC162,Rollover!$I$18,Rollover!$V$18,Rollover!$AI$18))*CHOOSE(DC162,Rollover!$N$18,Rollover!$AA$18,Rollover!$AN$18)*(1+Assumptions!$C$25)^(INT(MAX(0,DC163)/12)))</f>
        <v>17.833171048660617</v>
      </c>
      <c r="DD164" s="115">
        <f>IF(OR(DD162=0,DD162=4),0,CHOOSE(DD162,Rollover!$I$18,Rollover!$V$18,Rollover!$AI$18)*CHOOSE(DD162,Rollover!$O$18,Rollover!$AB$18,Rollover!$AO$18)*(1+CHOOSE(DD162,Rollover!$P$18,Rollover!$AC$18,Rollover!$AP$18))^(INT(MAX(0,DD163)/12))+(1-CHOOSE(DD162,Rollover!$I$18,Rollover!$V$18,Rollover!$AI$18))*CHOOSE(DD162,Rollover!$N$18,Rollover!$AA$18,Rollover!$AN$18)*(1+Assumptions!$C$25)^(INT(MAX(0,DD163)/12)))</f>
        <v>17.833171048660617</v>
      </c>
      <c r="DE164" s="115">
        <f>IF(OR(DE162=0,DE162=4),0,CHOOSE(DE162,Rollover!$I$18,Rollover!$V$18,Rollover!$AI$18)*CHOOSE(DE162,Rollover!$O$18,Rollover!$AB$18,Rollover!$AO$18)*(1+CHOOSE(DE162,Rollover!$P$18,Rollover!$AC$18,Rollover!$AP$18))^(INT(MAX(0,DE163)/12))+(1-CHOOSE(DE162,Rollover!$I$18,Rollover!$V$18,Rollover!$AI$18))*CHOOSE(DE162,Rollover!$N$18,Rollover!$AA$18,Rollover!$AN$18)*(1+Assumptions!$C$25)^(INT(MAX(0,DE163)/12)))</f>
        <v>17.833171048660617</v>
      </c>
      <c r="DF164" s="115">
        <f>IF(OR(DF162=0,DF162=4),0,CHOOSE(DF162,Rollover!$I$18,Rollover!$V$18,Rollover!$AI$18)*CHOOSE(DF162,Rollover!$O$18,Rollover!$AB$18,Rollover!$AO$18)*(1+CHOOSE(DF162,Rollover!$P$18,Rollover!$AC$18,Rollover!$AP$18))^(INT(MAX(0,DF163)/12))+(1-CHOOSE(DF162,Rollover!$I$18,Rollover!$V$18,Rollover!$AI$18))*CHOOSE(DF162,Rollover!$N$18,Rollover!$AA$18,Rollover!$AN$18)*(1+Assumptions!$C$25)^(INT(MAX(0,DF163)/12)))</f>
        <v>18.457332035363734</v>
      </c>
      <c r="DG164" s="115">
        <f>IF(OR(DG162=0,DG162=4),0,CHOOSE(DG162,Rollover!$I$18,Rollover!$V$18,Rollover!$AI$18)*CHOOSE(DG162,Rollover!$O$18,Rollover!$AB$18,Rollover!$AO$18)*(1+CHOOSE(DG162,Rollover!$P$18,Rollover!$AC$18,Rollover!$AP$18))^(INT(MAX(0,DG163)/12))+(1-CHOOSE(DG162,Rollover!$I$18,Rollover!$V$18,Rollover!$AI$18))*CHOOSE(DG162,Rollover!$N$18,Rollover!$AA$18,Rollover!$AN$18)*(1+Assumptions!$C$25)^(INT(MAX(0,DG163)/12)))</f>
        <v>18.457332035363734</v>
      </c>
      <c r="DH164" s="115">
        <f>IF(OR(DH162=0,DH162=4),0,CHOOSE(DH162,Rollover!$I$18,Rollover!$V$18,Rollover!$AI$18)*CHOOSE(DH162,Rollover!$O$18,Rollover!$AB$18,Rollover!$AO$18)*(1+CHOOSE(DH162,Rollover!$P$18,Rollover!$AC$18,Rollover!$AP$18))^(INT(MAX(0,DH163)/12))+(1-CHOOSE(DH162,Rollover!$I$18,Rollover!$V$18,Rollover!$AI$18))*CHOOSE(DH162,Rollover!$N$18,Rollover!$AA$18,Rollover!$AN$18)*(1+Assumptions!$C$25)^(INT(MAX(0,DH163)/12)))</f>
        <v>18.457332035363734</v>
      </c>
      <c r="DI164" s="115">
        <f>IF(OR(DI162=0,DI162=4),0,CHOOSE(DI162,Rollover!$I$18,Rollover!$V$18,Rollover!$AI$18)*CHOOSE(DI162,Rollover!$O$18,Rollover!$AB$18,Rollover!$AO$18)*(1+CHOOSE(DI162,Rollover!$P$18,Rollover!$AC$18,Rollover!$AP$18))^(INT(MAX(0,DI163)/12))+(1-CHOOSE(DI162,Rollover!$I$18,Rollover!$V$18,Rollover!$AI$18))*CHOOSE(DI162,Rollover!$N$18,Rollover!$AA$18,Rollover!$AN$18)*(1+Assumptions!$C$25)^(INT(MAX(0,DI163)/12)))</f>
        <v>18.457332035363734</v>
      </c>
      <c r="DJ164" s="115">
        <f>IF(OR(DJ162=0,DJ162=4),0,CHOOSE(DJ162,Rollover!$I$18,Rollover!$V$18,Rollover!$AI$18)*CHOOSE(DJ162,Rollover!$O$18,Rollover!$AB$18,Rollover!$AO$18)*(1+CHOOSE(DJ162,Rollover!$P$18,Rollover!$AC$18,Rollover!$AP$18))^(INT(MAX(0,DJ163)/12))+(1-CHOOSE(DJ162,Rollover!$I$18,Rollover!$V$18,Rollover!$AI$18))*CHOOSE(DJ162,Rollover!$N$18,Rollover!$AA$18,Rollover!$AN$18)*(1+Assumptions!$C$25)^(INT(MAX(0,DJ163)/12)))</f>
        <v>18.457332035363734</v>
      </c>
      <c r="DK164" s="115">
        <f>IF(OR(DK162=0,DK162=4),0,CHOOSE(DK162,Rollover!$I$18,Rollover!$V$18,Rollover!$AI$18)*CHOOSE(DK162,Rollover!$O$18,Rollover!$AB$18,Rollover!$AO$18)*(1+CHOOSE(DK162,Rollover!$P$18,Rollover!$AC$18,Rollover!$AP$18))^(INT(MAX(0,DK163)/12))+(1-CHOOSE(DK162,Rollover!$I$18,Rollover!$V$18,Rollover!$AI$18))*CHOOSE(DK162,Rollover!$N$18,Rollover!$AA$18,Rollover!$AN$18)*(1+Assumptions!$C$25)^(INT(MAX(0,DK163)/12)))</f>
        <v>18.457332035363734</v>
      </c>
      <c r="DL164" s="115">
        <f>IF(OR(DL162=0,DL162=4),0,CHOOSE(DL162,Rollover!$I$18,Rollover!$V$18,Rollover!$AI$18)*CHOOSE(DL162,Rollover!$O$18,Rollover!$AB$18,Rollover!$AO$18)*(1+CHOOSE(DL162,Rollover!$P$18,Rollover!$AC$18,Rollover!$AP$18))^(INT(MAX(0,DL163)/12))+(1-CHOOSE(DL162,Rollover!$I$18,Rollover!$V$18,Rollover!$AI$18))*CHOOSE(DL162,Rollover!$N$18,Rollover!$AA$18,Rollover!$AN$18)*(1+Assumptions!$C$25)^(INT(MAX(0,DL163)/12)))</f>
        <v>18.457332035363734</v>
      </c>
      <c r="DM164" s="115">
        <f>IF(OR(DM162=0,DM162=4),0,CHOOSE(DM162,Rollover!$I$18,Rollover!$V$18,Rollover!$AI$18)*CHOOSE(DM162,Rollover!$O$18,Rollover!$AB$18,Rollover!$AO$18)*(1+CHOOSE(DM162,Rollover!$P$18,Rollover!$AC$18,Rollover!$AP$18))^(INT(MAX(0,DM163)/12))+(1-CHOOSE(DM162,Rollover!$I$18,Rollover!$V$18,Rollover!$AI$18))*CHOOSE(DM162,Rollover!$N$18,Rollover!$AA$18,Rollover!$AN$18)*(1+Assumptions!$C$25)^(INT(MAX(0,DM163)/12)))</f>
        <v>18.457332035363734</v>
      </c>
      <c r="DN164" s="115">
        <f>IF(OR(DN162=0,DN162=4),0,CHOOSE(DN162,Rollover!$I$18,Rollover!$V$18,Rollover!$AI$18)*CHOOSE(DN162,Rollover!$O$18,Rollover!$AB$18,Rollover!$AO$18)*(1+CHOOSE(DN162,Rollover!$P$18,Rollover!$AC$18,Rollover!$AP$18))^(INT(MAX(0,DN163)/12))+(1-CHOOSE(DN162,Rollover!$I$18,Rollover!$V$18,Rollover!$AI$18))*CHOOSE(DN162,Rollover!$N$18,Rollover!$AA$18,Rollover!$AN$18)*(1+Assumptions!$C$25)^(INT(MAX(0,DN163)/12)))</f>
        <v>18.457332035363734</v>
      </c>
      <c r="DO164" s="115">
        <f>IF(OR(DO162=0,DO162=4),0,CHOOSE(DO162,Rollover!$I$18,Rollover!$V$18,Rollover!$AI$18)*CHOOSE(DO162,Rollover!$O$18,Rollover!$AB$18,Rollover!$AO$18)*(1+CHOOSE(DO162,Rollover!$P$18,Rollover!$AC$18,Rollover!$AP$18))^(INT(MAX(0,DO163)/12))+(1-CHOOSE(DO162,Rollover!$I$18,Rollover!$V$18,Rollover!$AI$18))*CHOOSE(DO162,Rollover!$N$18,Rollover!$AA$18,Rollover!$AN$18)*(1+Assumptions!$C$25)^(INT(MAX(0,DO163)/12)))</f>
        <v>18.457332035363734</v>
      </c>
      <c r="DP164" s="115">
        <f>IF(OR(DP162=0,DP162=4),0,CHOOSE(DP162,Rollover!$I$18,Rollover!$V$18,Rollover!$AI$18)*CHOOSE(DP162,Rollover!$O$18,Rollover!$AB$18,Rollover!$AO$18)*(1+CHOOSE(DP162,Rollover!$P$18,Rollover!$AC$18,Rollover!$AP$18))^(INT(MAX(0,DP163)/12))+(1-CHOOSE(DP162,Rollover!$I$18,Rollover!$V$18,Rollover!$AI$18))*CHOOSE(DP162,Rollover!$N$18,Rollover!$AA$18,Rollover!$AN$18)*(1+Assumptions!$C$25)^(INT(MAX(0,DP163)/12)))</f>
        <v>18.457332035363734</v>
      </c>
      <c r="DQ164" s="115">
        <f>IF(OR(DQ162=0,DQ162=4),0,CHOOSE(DQ162,Rollover!$I$18,Rollover!$V$18,Rollover!$AI$18)*CHOOSE(DQ162,Rollover!$O$18,Rollover!$AB$18,Rollover!$AO$18)*(1+CHOOSE(DQ162,Rollover!$P$18,Rollover!$AC$18,Rollover!$AP$18))^(INT(MAX(0,DQ163)/12))+(1-CHOOSE(DQ162,Rollover!$I$18,Rollover!$V$18,Rollover!$AI$18))*CHOOSE(DQ162,Rollover!$N$18,Rollover!$AA$18,Rollover!$AN$18)*(1+Assumptions!$C$25)^(INT(MAX(0,DQ163)/12)))</f>
        <v>18.457332035363734</v>
      </c>
      <c r="DR164" s="115">
        <f>IF(OR(DR162=0,DR162=4),0,CHOOSE(DR162,Rollover!$I$18,Rollover!$V$18,Rollover!$AI$18)*CHOOSE(DR162,Rollover!$O$18,Rollover!$AB$18,Rollover!$AO$18)*(1+CHOOSE(DR162,Rollover!$P$18,Rollover!$AC$18,Rollover!$AP$18))^(INT(MAX(0,DR163)/12))+(1-CHOOSE(DR162,Rollover!$I$18,Rollover!$V$18,Rollover!$AI$18))*CHOOSE(DR162,Rollover!$N$18,Rollover!$AA$18,Rollover!$AN$18)*(1+Assumptions!$C$25)^(INT(MAX(0,DR163)/12)))</f>
        <v>19.103338656601466</v>
      </c>
      <c r="DS164" s="115">
        <f>IF(OR(DS162=0,DS162=4),0,CHOOSE(DS162,Rollover!$I$18,Rollover!$V$18,Rollover!$AI$18)*CHOOSE(DS162,Rollover!$O$18,Rollover!$AB$18,Rollover!$AO$18)*(1+CHOOSE(DS162,Rollover!$P$18,Rollover!$AC$18,Rollover!$AP$18))^(INT(MAX(0,DS163)/12))+(1-CHOOSE(DS162,Rollover!$I$18,Rollover!$V$18,Rollover!$AI$18))*CHOOSE(DS162,Rollover!$N$18,Rollover!$AA$18,Rollover!$AN$18)*(1+Assumptions!$C$25)^(INT(MAX(0,DS163)/12)))</f>
        <v>19.103338656601466</v>
      </c>
      <c r="DT164" s="115">
        <f>IF(OR(DT162=0,DT162=4),0,CHOOSE(DT162,Rollover!$I$18,Rollover!$V$18,Rollover!$AI$18)*CHOOSE(DT162,Rollover!$O$18,Rollover!$AB$18,Rollover!$AO$18)*(1+CHOOSE(DT162,Rollover!$P$18,Rollover!$AC$18,Rollover!$AP$18))^(INT(MAX(0,DT163)/12))+(1-CHOOSE(DT162,Rollover!$I$18,Rollover!$V$18,Rollover!$AI$18))*CHOOSE(DT162,Rollover!$N$18,Rollover!$AA$18,Rollover!$AN$18)*(1+Assumptions!$C$25)^(INT(MAX(0,DT163)/12)))</f>
        <v>19.103338656601466</v>
      </c>
      <c r="DU164" s="115">
        <f>IF(OR(DU162=0,DU162=4),0,CHOOSE(DU162,Rollover!$I$18,Rollover!$V$18,Rollover!$AI$18)*CHOOSE(DU162,Rollover!$O$18,Rollover!$AB$18,Rollover!$AO$18)*(1+CHOOSE(DU162,Rollover!$P$18,Rollover!$AC$18,Rollover!$AP$18))^(INT(MAX(0,DU163)/12))+(1-CHOOSE(DU162,Rollover!$I$18,Rollover!$V$18,Rollover!$AI$18))*CHOOSE(DU162,Rollover!$N$18,Rollover!$AA$18,Rollover!$AN$18)*(1+Assumptions!$C$25)^(INT(MAX(0,DU163)/12)))</f>
        <v>19.103338656601466</v>
      </c>
      <c r="DV164" s="115">
        <f>IF(OR(DV162=0,DV162=4),0,CHOOSE(DV162,Rollover!$I$18,Rollover!$V$18,Rollover!$AI$18)*CHOOSE(DV162,Rollover!$O$18,Rollover!$AB$18,Rollover!$AO$18)*(1+CHOOSE(DV162,Rollover!$P$18,Rollover!$AC$18,Rollover!$AP$18))^(INT(MAX(0,DV163)/12))+(1-CHOOSE(DV162,Rollover!$I$18,Rollover!$V$18,Rollover!$AI$18))*CHOOSE(DV162,Rollover!$N$18,Rollover!$AA$18,Rollover!$AN$18)*(1+Assumptions!$C$25)^(INT(MAX(0,DV163)/12)))</f>
        <v>19.103338656601466</v>
      </c>
      <c r="DW164" s="115">
        <f>IF(OR(DW162=0,DW162=4),0,CHOOSE(DW162,Rollover!$I$18,Rollover!$V$18,Rollover!$AI$18)*CHOOSE(DW162,Rollover!$O$18,Rollover!$AB$18,Rollover!$AO$18)*(1+CHOOSE(DW162,Rollover!$P$18,Rollover!$AC$18,Rollover!$AP$18))^(INT(MAX(0,DW163)/12))+(1-CHOOSE(DW162,Rollover!$I$18,Rollover!$V$18,Rollover!$AI$18))*CHOOSE(DW162,Rollover!$N$18,Rollover!$AA$18,Rollover!$AN$18)*(1+Assumptions!$C$25)^(INT(MAX(0,DW163)/12)))</f>
        <v>19.103338656601466</v>
      </c>
      <c r="DX164" s="115">
        <f>IF(OR(DX162=0,DX162=4),0,CHOOSE(DX162,Rollover!$I$18,Rollover!$V$18,Rollover!$AI$18)*CHOOSE(DX162,Rollover!$O$18,Rollover!$AB$18,Rollover!$AO$18)*(1+CHOOSE(DX162,Rollover!$P$18,Rollover!$AC$18,Rollover!$AP$18))^(INT(MAX(0,DX163)/12))+(1-CHOOSE(DX162,Rollover!$I$18,Rollover!$V$18,Rollover!$AI$18))*CHOOSE(DX162,Rollover!$N$18,Rollover!$AA$18,Rollover!$AN$18)*(1+Assumptions!$C$25)^(INT(MAX(0,DX163)/12)))</f>
        <v>19.103338656601466</v>
      </c>
      <c r="DY164" s="115">
        <f>IF(OR(DY162=0,DY162=4),0,CHOOSE(DY162,Rollover!$I$18,Rollover!$V$18,Rollover!$AI$18)*CHOOSE(DY162,Rollover!$O$18,Rollover!$AB$18,Rollover!$AO$18)*(1+CHOOSE(DY162,Rollover!$P$18,Rollover!$AC$18,Rollover!$AP$18))^(INT(MAX(0,DY163)/12))+(1-CHOOSE(DY162,Rollover!$I$18,Rollover!$V$18,Rollover!$AI$18))*CHOOSE(DY162,Rollover!$N$18,Rollover!$AA$18,Rollover!$AN$18)*(1+Assumptions!$C$25)^(INT(MAX(0,DY163)/12)))</f>
        <v>19.103338656601466</v>
      </c>
      <c r="DZ164" s="115">
        <f>IF(OR(DZ162=0,DZ162=4),0,CHOOSE(DZ162,Rollover!$I$18,Rollover!$V$18,Rollover!$AI$18)*CHOOSE(DZ162,Rollover!$O$18,Rollover!$AB$18,Rollover!$AO$18)*(1+CHOOSE(DZ162,Rollover!$P$18,Rollover!$AC$18,Rollover!$AP$18))^(INT(MAX(0,DZ163)/12))+(1-CHOOSE(DZ162,Rollover!$I$18,Rollover!$V$18,Rollover!$AI$18))*CHOOSE(DZ162,Rollover!$N$18,Rollover!$AA$18,Rollover!$AN$18)*(1+Assumptions!$C$25)^(INT(MAX(0,DZ163)/12)))</f>
        <v>19.103338656601466</v>
      </c>
      <c r="EA164" s="115">
        <f>IF(OR(EA162=0,EA162=4),0,CHOOSE(EA162,Rollover!$I$18,Rollover!$V$18,Rollover!$AI$18)*CHOOSE(EA162,Rollover!$O$18,Rollover!$AB$18,Rollover!$AO$18)*(1+CHOOSE(EA162,Rollover!$P$18,Rollover!$AC$18,Rollover!$AP$18))^(INT(MAX(0,EA163)/12))+(1-CHOOSE(EA162,Rollover!$I$18,Rollover!$V$18,Rollover!$AI$18))*CHOOSE(EA162,Rollover!$N$18,Rollover!$AA$18,Rollover!$AN$18)*(1+Assumptions!$C$25)^(INT(MAX(0,EA163)/12)))</f>
        <v>19.103338656601466</v>
      </c>
      <c r="EB164" s="115">
        <f>IF(OR(EB162=0,EB162=4),0,CHOOSE(EB162,Rollover!$I$18,Rollover!$V$18,Rollover!$AI$18)*CHOOSE(EB162,Rollover!$O$18,Rollover!$AB$18,Rollover!$AO$18)*(1+CHOOSE(EB162,Rollover!$P$18,Rollover!$AC$18,Rollover!$AP$18))^(INT(MAX(0,EB163)/12))+(1-CHOOSE(EB162,Rollover!$I$18,Rollover!$V$18,Rollover!$AI$18))*CHOOSE(EB162,Rollover!$N$18,Rollover!$AA$18,Rollover!$AN$18)*(1+Assumptions!$C$25)^(INT(MAX(0,EB163)/12)))</f>
        <v>19.103338656601466</v>
      </c>
      <c r="EC164" s="115">
        <f>IF(OR(EC162=0,EC162=4),0,CHOOSE(EC162,Rollover!$I$18,Rollover!$V$18,Rollover!$AI$18)*CHOOSE(EC162,Rollover!$O$18,Rollover!$AB$18,Rollover!$AO$18)*(1+CHOOSE(EC162,Rollover!$P$18,Rollover!$AC$18,Rollover!$AP$18))^(INT(MAX(0,EC163)/12))+(1-CHOOSE(EC162,Rollover!$I$18,Rollover!$V$18,Rollover!$AI$18))*CHOOSE(EC162,Rollover!$N$18,Rollover!$AA$18,Rollover!$AN$18)*(1+Assumptions!$C$25)^(INT(MAX(0,EC163)/12)))</f>
        <v>19.103338656601466</v>
      </c>
      <c r="ED164" s="115">
        <f>IF(OR(ED162=0,ED162=4),0,CHOOSE(ED162,Rollover!$I$18,Rollover!$V$18,Rollover!$AI$18)*CHOOSE(ED162,Rollover!$O$18,Rollover!$AB$18,Rollover!$AO$18)*(1+CHOOSE(ED162,Rollover!$P$18,Rollover!$AC$18,Rollover!$AP$18))^(INT(MAX(0,ED163)/12))+(1-CHOOSE(ED162,Rollover!$I$18,Rollover!$V$18,Rollover!$AI$18))*CHOOSE(ED162,Rollover!$N$18,Rollover!$AA$18,Rollover!$AN$18)*(1+Assumptions!$C$25)^(INT(MAX(0,ED163)/12)))</f>
        <v>19.771955509582515</v>
      </c>
      <c r="EE164" s="115">
        <f>IF(OR(EE162=0,EE162=4),0,CHOOSE(EE162,Rollover!$I$18,Rollover!$V$18,Rollover!$AI$18)*CHOOSE(EE162,Rollover!$O$18,Rollover!$AB$18,Rollover!$AO$18)*(1+CHOOSE(EE162,Rollover!$P$18,Rollover!$AC$18,Rollover!$AP$18))^(INT(MAX(0,EE163)/12))+(1-CHOOSE(EE162,Rollover!$I$18,Rollover!$V$18,Rollover!$AI$18))*CHOOSE(EE162,Rollover!$N$18,Rollover!$AA$18,Rollover!$AN$18)*(1+Assumptions!$C$25)^(INT(MAX(0,EE163)/12)))</f>
        <v>19.771955509582515</v>
      </c>
      <c r="EF164" s="115">
        <f>IF(OR(EF162=0,EF162=4),0,CHOOSE(EF162,Rollover!$I$18,Rollover!$V$18,Rollover!$AI$18)*CHOOSE(EF162,Rollover!$O$18,Rollover!$AB$18,Rollover!$AO$18)*(1+CHOOSE(EF162,Rollover!$P$18,Rollover!$AC$18,Rollover!$AP$18))^(INT(MAX(0,EF163)/12))+(1-CHOOSE(EF162,Rollover!$I$18,Rollover!$V$18,Rollover!$AI$18))*CHOOSE(EF162,Rollover!$N$18,Rollover!$AA$18,Rollover!$AN$18)*(1+Assumptions!$C$25)^(INT(MAX(0,EF163)/12)))</f>
        <v>19.771955509582515</v>
      </c>
      <c r="EG164" s="115">
        <f>IF(OR(EG162=0,EG162=4),0,CHOOSE(EG162,Rollover!$I$18,Rollover!$V$18,Rollover!$AI$18)*CHOOSE(EG162,Rollover!$O$18,Rollover!$AB$18,Rollover!$AO$18)*(1+CHOOSE(EG162,Rollover!$P$18,Rollover!$AC$18,Rollover!$AP$18))^(INT(MAX(0,EG163)/12))+(1-CHOOSE(EG162,Rollover!$I$18,Rollover!$V$18,Rollover!$AI$18))*CHOOSE(EG162,Rollover!$N$18,Rollover!$AA$18,Rollover!$AN$18)*(1+Assumptions!$C$25)^(INT(MAX(0,EG163)/12)))</f>
        <v>19.771955509582515</v>
      </c>
      <c r="EH164" s="115">
        <f>IF(OR(EH162=0,EH162=4),0,CHOOSE(EH162,Rollover!$I$18,Rollover!$V$18,Rollover!$AI$18)*CHOOSE(EH162,Rollover!$O$18,Rollover!$AB$18,Rollover!$AO$18)*(1+CHOOSE(EH162,Rollover!$P$18,Rollover!$AC$18,Rollover!$AP$18))^(INT(MAX(0,EH163)/12))+(1-CHOOSE(EH162,Rollover!$I$18,Rollover!$V$18,Rollover!$AI$18))*CHOOSE(EH162,Rollover!$N$18,Rollover!$AA$18,Rollover!$AN$18)*(1+Assumptions!$C$25)^(INT(MAX(0,EH163)/12)))</f>
        <v>19.771955509582515</v>
      </c>
      <c r="EI164" s="115">
        <f>IF(OR(EI162=0,EI162=4),0,CHOOSE(EI162,Rollover!$I$18,Rollover!$V$18,Rollover!$AI$18)*CHOOSE(EI162,Rollover!$O$18,Rollover!$AB$18,Rollover!$AO$18)*(1+CHOOSE(EI162,Rollover!$P$18,Rollover!$AC$18,Rollover!$AP$18))^(INT(MAX(0,EI163)/12))+(1-CHOOSE(EI162,Rollover!$I$18,Rollover!$V$18,Rollover!$AI$18))*CHOOSE(EI162,Rollover!$N$18,Rollover!$AA$18,Rollover!$AN$18)*(1+Assumptions!$C$25)^(INT(MAX(0,EI163)/12)))</f>
        <v>19.771955509582515</v>
      </c>
    </row>
    <row r="165">
      <c r="B165" t="s" s="23">
        <v>393</v>
      </c>
      <c r="C165" t="s" s="118">
        <v>31</v>
      </c>
      <c r="D165" t="s" s="118">
        <v>430</v>
      </c>
      <c r="H165" s="95">
        <f>IF(H162=0,'Rent Roll'!$G$18*SUMIFS('Rent Schedules'!$I$6:$I$122,'Rent Schedules'!$B$6:$B$122,$C165,'Rent Schedules'!$D$6:$D$122,"In effect",'Rent Schedules'!$E$6:$E$122,"&lt;="&amp;H$6,'Rent Schedules'!$F$6:$F$122,"&gt;="&amp;H$6),0)</f>
        <v>16432</v>
      </c>
      <c r="I165" s="95">
        <f>IF(I162=0,'Rent Roll'!$G$18*SUMIFS('Rent Schedules'!$I$6:$I$122,'Rent Schedules'!$B$6:$B$122,$C165,'Rent Schedules'!$D$6:$D$122,"In effect",'Rent Schedules'!$E$6:$E$122,"&lt;="&amp;I$6,'Rent Schedules'!$F$6:$F$122,"&gt;="&amp;I$6),0)</f>
        <v>16432</v>
      </c>
      <c r="J165" s="95">
        <f>IF(J162=0,'Rent Roll'!$G$18*SUMIFS('Rent Schedules'!$I$6:$I$122,'Rent Schedules'!$B$6:$B$122,$C165,'Rent Schedules'!$D$6:$D$122,"In effect",'Rent Schedules'!$E$6:$E$122,"&lt;="&amp;J$6,'Rent Schedules'!$F$6:$F$122,"&gt;="&amp;J$6),0)</f>
        <v>16926</v>
      </c>
      <c r="K165" s="95">
        <f>IF(K162=0,'Rent Roll'!$G$18*SUMIFS('Rent Schedules'!$I$6:$I$122,'Rent Schedules'!$B$6:$B$122,$C165,'Rent Schedules'!$D$6:$D$122,"In effect",'Rent Schedules'!$E$6:$E$122,"&lt;="&amp;K$6,'Rent Schedules'!$F$6:$F$122,"&gt;="&amp;K$6),0)</f>
        <v>16926</v>
      </c>
      <c r="L165" s="95">
        <f>IF(L162=0,'Rent Roll'!$G$18*SUMIFS('Rent Schedules'!$I$6:$I$122,'Rent Schedules'!$B$6:$B$122,$C165,'Rent Schedules'!$D$6:$D$122,"In effect",'Rent Schedules'!$E$6:$E$122,"&lt;="&amp;L$6,'Rent Schedules'!$F$6:$F$122,"&gt;="&amp;L$6),0)</f>
        <v>16926</v>
      </c>
      <c r="M165" s="95">
        <f>IF(M162=0,'Rent Roll'!$G$18*SUMIFS('Rent Schedules'!$I$6:$I$122,'Rent Schedules'!$B$6:$B$122,$C165,'Rent Schedules'!$D$6:$D$122,"In effect",'Rent Schedules'!$E$6:$E$122,"&lt;="&amp;M$6,'Rent Schedules'!$F$6:$F$122,"&gt;="&amp;M$6),0)</f>
        <v>16926</v>
      </c>
      <c r="N165" s="95">
        <f>IF(N162=0,'Rent Roll'!$G$18*SUMIFS('Rent Schedules'!$I$6:$I$122,'Rent Schedules'!$B$6:$B$122,$C165,'Rent Schedules'!$D$6:$D$122,"In effect",'Rent Schedules'!$E$6:$E$122,"&lt;="&amp;N$6,'Rent Schedules'!$F$6:$F$122,"&gt;="&amp;N$6),0)</f>
        <v>16926</v>
      </c>
      <c r="O165" s="95">
        <f>IF(O162=0,'Rent Roll'!$G$18*SUMIFS('Rent Schedules'!$I$6:$I$122,'Rent Schedules'!$B$6:$B$122,$C165,'Rent Schedules'!$D$6:$D$122,"In effect",'Rent Schedules'!$E$6:$E$122,"&lt;="&amp;O$6,'Rent Schedules'!$F$6:$F$122,"&gt;="&amp;O$6),0)</f>
        <v>16926</v>
      </c>
      <c r="P165" s="95">
        <f>IF(P162=0,'Rent Roll'!$G$18*SUMIFS('Rent Schedules'!$I$6:$I$122,'Rent Schedules'!$B$6:$B$122,$C165,'Rent Schedules'!$D$6:$D$122,"In effect",'Rent Schedules'!$E$6:$E$122,"&lt;="&amp;P$6,'Rent Schedules'!$F$6:$F$122,"&gt;="&amp;P$6),0)</f>
        <v>16926</v>
      </c>
      <c r="Q165" s="95">
        <f>IF(Q162=0,'Rent Roll'!$G$18*SUMIFS('Rent Schedules'!$I$6:$I$122,'Rent Schedules'!$B$6:$B$122,$C165,'Rent Schedules'!$D$6:$D$122,"In effect",'Rent Schedules'!$E$6:$E$122,"&lt;="&amp;Q$6,'Rent Schedules'!$F$6:$F$122,"&gt;="&amp;Q$6),0)</f>
        <v>16926</v>
      </c>
      <c r="R165" s="95">
        <f>IF(R162=0,'Rent Roll'!$G$18*SUMIFS('Rent Schedules'!$I$6:$I$122,'Rent Schedules'!$B$6:$B$122,$C165,'Rent Schedules'!$D$6:$D$122,"In effect",'Rent Schedules'!$E$6:$E$122,"&lt;="&amp;R$6,'Rent Schedules'!$F$6:$F$122,"&gt;="&amp;R$6),0)</f>
        <v>16926</v>
      </c>
      <c r="S165" s="95">
        <f>IF(S162=0,'Rent Roll'!$G$18*SUMIFS('Rent Schedules'!$I$6:$I$122,'Rent Schedules'!$B$6:$B$122,$C165,'Rent Schedules'!$D$6:$D$122,"In effect",'Rent Schedules'!$E$6:$E$122,"&lt;="&amp;S$6,'Rent Schedules'!$F$6:$F$122,"&gt;="&amp;S$6),0)</f>
        <v>16926</v>
      </c>
      <c r="T165" s="95">
        <f>IF(T162=0,'Rent Roll'!$G$18*SUMIFS('Rent Schedules'!$I$6:$I$122,'Rent Schedules'!$B$6:$B$122,$C165,'Rent Schedules'!$D$6:$D$122,"In effect",'Rent Schedules'!$E$6:$E$122,"&lt;="&amp;T$6,'Rent Schedules'!$F$6:$F$122,"&gt;="&amp;T$6),0)</f>
        <v>16926</v>
      </c>
      <c r="U165" s="95">
        <f>IF(U162=0,'Rent Roll'!$G$18*SUMIFS('Rent Schedules'!$I$6:$I$122,'Rent Schedules'!$B$6:$B$122,$C165,'Rent Schedules'!$D$6:$D$122,"In effect",'Rent Schedules'!$E$6:$E$122,"&lt;="&amp;U$6,'Rent Schedules'!$F$6:$F$122,"&gt;="&amp;U$6),0)</f>
        <v>16926</v>
      </c>
      <c r="V165" s="95">
        <f>IF(V162=0,'Rent Roll'!$G$18*SUMIFS('Rent Schedules'!$I$6:$I$122,'Rent Schedules'!$B$6:$B$122,$C165,'Rent Schedules'!$D$6:$D$122,"In effect",'Rent Schedules'!$E$6:$E$122,"&lt;="&amp;V$6,'Rent Schedules'!$F$6:$F$122,"&gt;="&amp;V$6),0)</f>
        <v>17433</v>
      </c>
      <c r="W165" s="95">
        <f>IF(W162=0,'Rent Roll'!$G$18*SUMIFS('Rent Schedules'!$I$6:$I$122,'Rent Schedules'!$B$6:$B$122,$C165,'Rent Schedules'!$D$6:$D$122,"In effect",'Rent Schedules'!$E$6:$E$122,"&lt;="&amp;W$6,'Rent Schedules'!$F$6:$F$122,"&gt;="&amp;W$6),0)</f>
        <v>17433</v>
      </c>
      <c r="X165" s="95">
        <f>IF(X162=0,'Rent Roll'!$G$18*SUMIFS('Rent Schedules'!$I$6:$I$122,'Rent Schedules'!$B$6:$B$122,$C165,'Rent Schedules'!$D$6:$D$122,"In effect",'Rent Schedules'!$E$6:$E$122,"&lt;="&amp;X$6,'Rent Schedules'!$F$6:$F$122,"&gt;="&amp;X$6),0)</f>
        <v>17433</v>
      </c>
      <c r="Y165" s="95">
        <f>IF(Y162=0,'Rent Roll'!$G$18*SUMIFS('Rent Schedules'!$I$6:$I$122,'Rent Schedules'!$B$6:$B$122,$C165,'Rent Schedules'!$D$6:$D$122,"In effect",'Rent Schedules'!$E$6:$E$122,"&lt;="&amp;Y$6,'Rent Schedules'!$F$6:$F$122,"&gt;="&amp;Y$6),0)</f>
        <v>17433</v>
      </c>
      <c r="Z165" s="95">
        <f>IF(Z162=0,'Rent Roll'!$G$18*SUMIFS('Rent Schedules'!$I$6:$I$122,'Rent Schedules'!$B$6:$B$122,$C165,'Rent Schedules'!$D$6:$D$122,"In effect",'Rent Schedules'!$E$6:$E$122,"&lt;="&amp;Z$6,'Rent Schedules'!$F$6:$F$122,"&gt;="&amp;Z$6),0)</f>
        <v>17433</v>
      </c>
      <c r="AA165" s="95">
        <f>IF(AA162=0,'Rent Roll'!$G$18*SUMIFS('Rent Schedules'!$I$6:$I$122,'Rent Schedules'!$B$6:$B$122,$C165,'Rent Schedules'!$D$6:$D$122,"In effect",'Rent Schedules'!$E$6:$E$122,"&lt;="&amp;AA$6,'Rent Schedules'!$F$6:$F$122,"&gt;="&amp;AA$6),0)</f>
        <v>17433</v>
      </c>
      <c r="AB165" s="95">
        <f>IF(AB162=0,'Rent Roll'!$G$18*SUMIFS('Rent Schedules'!$I$6:$I$122,'Rent Schedules'!$B$6:$B$122,$C165,'Rent Schedules'!$D$6:$D$122,"In effect",'Rent Schedules'!$E$6:$E$122,"&lt;="&amp;AB$6,'Rent Schedules'!$F$6:$F$122,"&gt;="&amp;AB$6),0)</f>
        <v>17433</v>
      </c>
      <c r="AC165" s="95">
        <f>IF(AC162=0,'Rent Roll'!$G$18*SUMIFS('Rent Schedules'!$I$6:$I$122,'Rent Schedules'!$B$6:$B$122,$C165,'Rent Schedules'!$D$6:$D$122,"In effect",'Rent Schedules'!$E$6:$E$122,"&lt;="&amp;AC$6,'Rent Schedules'!$F$6:$F$122,"&gt;="&amp;AC$6),0)</f>
        <v>17433</v>
      </c>
      <c r="AD165" s="95">
        <f>IF(AD162=0,'Rent Roll'!$G$18*SUMIFS('Rent Schedules'!$I$6:$I$122,'Rent Schedules'!$B$6:$B$122,$C165,'Rent Schedules'!$D$6:$D$122,"In effect",'Rent Schedules'!$E$6:$E$122,"&lt;="&amp;AD$6,'Rent Schedules'!$F$6:$F$122,"&gt;="&amp;AD$6),0)</f>
        <v>17433</v>
      </c>
      <c r="AE165" s="95">
        <f>IF(AE162=0,'Rent Roll'!$G$18*SUMIFS('Rent Schedules'!$I$6:$I$122,'Rent Schedules'!$B$6:$B$122,$C165,'Rent Schedules'!$D$6:$D$122,"In effect",'Rent Schedules'!$E$6:$E$122,"&lt;="&amp;AE$6,'Rent Schedules'!$F$6:$F$122,"&gt;="&amp;AE$6),0)</f>
        <v>17433</v>
      </c>
      <c r="AF165" s="95">
        <f>IF(AF162=0,'Rent Roll'!$G$18*SUMIFS('Rent Schedules'!$I$6:$I$122,'Rent Schedules'!$B$6:$B$122,$C165,'Rent Schedules'!$D$6:$D$122,"In effect",'Rent Schedules'!$E$6:$E$122,"&lt;="&amp;AF$6,'Rent Schedules'!$F$6:$F$122,"&gt;="&amp;AF$6),0)</f>
        <v>17433</v>
      </c>
      <c r="AG165" s="95">
        <f>IF(AG162=0,'Rent Roll'!$G$18*SUMIFS('Rent Schedules'!$I$6:$I$122,'Rent Schedules'!$B$6:$B$122,$C165,'Rent Schedules'!$D$6:$D$122,"In effect",'Rent Schedules'!$E$6:$E$122,"&lt;="&amp;AG$6,'Rent Schedules'!$F$6:$F$122,"&gt;="&amp;AG$6),0)</f>
        <v>17433</v>
      </c>
      <c r="AH165" s="95">
        <f>IF(AH162=0,'Rent Roll'!$G$18*SUMIFS('Rent Schedules'!$I$6:$I$122,'Rent Schedules'!$B$6:$B$122,$C165,'Rent Schedules'!$D$6:$D$122,"In effect",'Rent Schedules'!$E$6:$E$122,"&lt;="&amp;AH$6,'Rent Schedules'!$F$6:$F$122,"&gt;="&amp;AH$6),0)</f>
        <v>0</v>
      </c>
      <c r="AI165" s="95">
        <f>IF(AI162=0,'Rent Roll'!$G$18*SUMIFS('Rent Schedules'!$I$6:$I$122,'Rent Schedules'!$B$6:$B$122,$C165,'Rent Schedules'!$D$6:$D$122,"In effect",'Rent Schedules'!$E$6:$E$122,"&lt;="&amp;AI$6,'Rent Schedules'!$F$6:$F$122,"&gt;="&amp;AI$6),0)</f>
        <v>0</v>
      </c>
      <c r="AJ165" s="95">
        <f>IF(AJ162=0,'Rent Roll'!$G$18*SUMIFS('Rent Schedules'!$I$6:$I$122,'Rent Schedules'!$B$6:$B$122,$C165,'Rent Schedules'!$D$6:$D$122,"In effect",'Rent Schedules'!$E$6:$E$122,"&lt;="&amp;AJ$6,'Rent Schedules'!$F$6:$F$122,"&gt;="&amp;AJ$6),0)</f>
        <v>0</v>
      </c>
      <c r="AK165" s="95">
        <f>IF(AK162=0,'Rent Roll'!$G$18*SUMIFS('Rent Schedules'!$I$6:$I$122,'Rent Schedules'!$B$6:$B$122,$C165,'Rent Schedules'!$D$6:$D$122,"In effect",'Rent Schedules'!$E$6:$E$122,"&lt;="&amp;AK$6,'Rent Schedules'!$F$6:$F$122,"&gt;="&amp;AK$6),0)</f>
        <v>0</v>
      </c>
      <c r="AL165" s="95">
        <f>IF(AL162=0,'Rent Roll'!$G$18*SUMIFS('Rent Schedules'!$I$6:$I$122,'Rent Schedules'!$B$6:$B$122,$C165,'Rent Schedules'!$D$6:$D$122,"In effect",'Rent Schedules'!$E$6:$E$122,"&lt;="&amp;AL$6,'Rent Schedules'!$F$6:$F$122,"&gt;="&amp;AL$6),0)</f>
        <v>0</v>
      </c>
      <c r="AM165" s="95">
        <f>IF(AM162=0,'Rent Roll'!$G$18*SUMIFS('Rent Schedules'!$I$6:$I$122,'Rent Schedules'!$B$6:$B$122,$C165,'Rent Schedules'!$D$6:$D$122,"In effect",'Rent Schedules'!$E$6:$E$122,"&lt;="&amp;AM$6,'Rent Schedules'!$F$6:$F$122,"&gt;="&amp;AM$6),0)</f>
        <v>0</v>
      </c>
      <c r="AN165" s="95">
        <f>IF(AN162=0,'Rent Roll'!$G$18*SUMIFS('Rent Schedules'!$I$6:$I$122,'Rent Schedules'!$B$6:$B$122,$C165,'Rent Schedules'!$D$6:$D$122,"In effect",'Rent Schedules'!$E$6:$E$122,"&lt;="&amp;AN$6,'Rent Schedules'!$F$6:$F$122,"&gt;="&amp;AN$6),0)</f>
        <v>0</v>
      </c>
      <c r="AO165" s="95">
        <f>IF(AO162=0,'Rent Roll'!$G$18*SUMIFS('Rent Schedules'!$I$6:$I$122,'Rent Schedules'!$B$6:$B$122,$C165,'Rent Schedules'!$D$6:$D$122,"In effect",'Rent Schedules'!$E$6:$E$122,"&lt;="&amp;AO$6,'Rent Schedules'!$F$6:$F$122,"&gt;="&amp;AO$6),0)</f>
        <v>0</v>
      </c>
      <c r="AP165" s="95">
        <f>IF(AP162=0,'Rent Roll'!$G$18*SUMIFS('Rent Schedules'!$I$6:$I$122,'Rent Schedules'!$B$6:$B$122,$C165,'Rent Schedules'!$D$6:$D$122,"In effect",'Rent Schedules'!$E$6:$E$122,"&lt;="&amp;AP$6,'Rent Schedules'!$F$6:$F$122,"&gt;="&amp;AP$6),0)</f>
        <v>0</v>
      </c>
      <c r="AQ165" s="95">
        <f>IF(AQ162=0,'Rent Roll'!$G$18*SUMIFS('Rent Schedules'!$I$6:$I$122,'Rent Schedules'!$B$6:$B$122,$C165,'Rent Schedules'!$D$6:$D$122,"In effect",'Rent Schedules'!$E$6:$E$122,"&lt;="&amp;AQ$6,'Rent Schedules'!$F$6:$F$122,"&gt;="&amp;AQ$6),0)</f>
        <v>0</v>
      </c>
      <c r="AR165" s="95">
        <f>IF(AR162=0,'Rent Roll'!$G$18*SUMIFS('Rent Schedules'!$I$6:$I$122,'Rent Schedules'!$B$6:$B$122,$C165,'Rent Schedules'!$D$6:$D$122,"In effect",'Rent Schedules'!$E$6:$E$122,"&lt;="&amp;AR$6,'Rent Schedules'!$F$6:$F$122,"&gt;="&amp;AR$6),0)</f>
        <v>0</v>
      </c>
      <c r="AS165" s="95">
        <f>IF(AS162=0,'Rent Roll'!$G$18*SUMIFS('Rent Schedules'!$I$6:$I$122,'Rent Schedules'!$B$6:$B$122,$C165,'Rent Schedules'!$D$6:$D$122,"In effect",'Rent Schedules'!$E$6:$E$122,"&lt;="&amp;AS$6,'Rent Schedules'!$F$6:$F$122,"&gt;="&amp;AS$6),0)</f>
        <v>0</v>
      </c>
      <c r="AT165" s="95">
        <f>IF(AT162=0,'Rent Roll'!$G$18*SUMIFS('Rent Schedules'!$I$6:$I$122,'Rent Schedules'!$B$6:$B$122,$C165,'Rent Schedules'!$D$6:$D$122,"In effect",'Rent Schedules'!$E$6:$E$122,"&lt;="&amp;AT$6,'Rent Schedules'!$F$6:$F$122,"&gt;="&amp;AT$6),0)</f>
        <v>0</v>
      </c>
      <c r="AU165" s="95">
        <f>IF(AU162=0,'Rent Roll'!$G$18*SUMIFS('Rent Schedules'!$I$6:$I$122,'Rent Schedules'!$B$6:$B$122,$C165,'Rent Schedules'!$D$6:$D$122,"In effect",'Rent Schedules'!$E$6:$E$122,"&lt;="&amp;AU$6,'Rent Schedules'!$F$6:$F$122,"&gt;="&amp;AU$6),0)</f>
        <v>0</v>
      </c>
      <c r="AV165" s="95">
        <f>IF(AV162=0,'Rent Roll'!$G$18*SUMIFS('Rent Schedules'!$I$6:$I$122,'Rent Schedules'!$B$6:$B$122,$C165,'Rent Schedules'!$D$6:$D$122,"In effect",'Rent Schedules'!$E$6:$E$122,"&lt;="&amp;AV$6,'Rent Schedules'!$F$6:$F$122,"&gt;="&amp;AV$6),0)</f>
        <v>0</v>
      </c>
      <c r="AW165" s="95">
        <f>IF(AW162=0,'Rent Roll'!$G$18*SUMIFS('Rent Schedules'!$I$6:$I$122,'Rent Schedules'!$B$6:$B$122,$C165,'Rent Schedules'!$D$6:$D$122,"In effect",'Rent Schedules'!$E$6:$E$122,"&lt;="&amp;AW$6,'Rent Schedules'!$F$6:$F$122,"&gt;="&amp;AW$6),0)</f>
        <v>0</v>
      </c>
      <c r="AX165" s="95">
        <f>IF(AX162=0,'Rent Roll'!$G$18*SUMIFS('Rent Schedules'!$I$6:$I$122,'Rent Schedules'!$B$6:$B$122,$C165,'Rent Schedules'!$D$6:$D$122,"In effect",'Rent Schedules'!$E$6:$E$122,"&lt;="&amp;AX$6,'Rent Schedules'!$F$6:$F$122,"&gt;="&amp;AX$6),0)</f>
        <v>0</v>
      </c>
      <c r="AY165" s="95">
        <f>IF(AY162=0,'Rent Roll'!$G$18*SUMIFS('Rent Schedules'!$I$6:$I$122,'Rent Schedules'!$B$6:$B$122,$C165,'Rent Schedules'!$D$6:$D$122,"In effect",'Rent Schedules'!$E$6:$E$122,"&lt;="&amp;AY$6,'Rent Schedules'!$F$6:$F$122,"&gt;="&amp;AY$6),0)</f>
        <v>0</v>
      </c>
      <c r="AZ165" s="95">
        <f>IF(AZ162=0,'Rent Roll'!$G$18*SUMIFS('Rent Schedules'!$I$6:$I$122,'Rent Schedules'!$B$6:$B$122,$C165,'Rent Schedules'!$D$6:$D$122,"In effect",'Rent Schedules'!$E$6:$E$122,"&lt;="&amp;AZ$6,'Rent Schedules'!$F$6:$F$122,"&gt;="&amp;AZ$6),0)</f>
        <v>0</v>
      </c>
      <c r="BA165" s="95">
        <f>IF(BA162=0,'Rent Roll'!$G$18*SUMIFS('Rent Schedules'!$I$6:$I$122,'Rent Schedules'!$B$6:$B$122,$C165,'Rent Schedules'!$D$6:$D$122,"In effect",'Rent Schedules'!$E$6:$E$122,"&lt;="&amp;BA$6,'Rent Schedules'!$F$6:$F$122,"&gt;="&amp;BA$6),0)</f>
        <v>0</v>
      </c>
      <c r="BB165" s="95">
        <f>IF(BB162=0,'Rent Roll'!$G$18*SUMIFS('Rent Schedules'!$I$6:$I$122,'Rent Schedules'!$B$6:$B$122,$C165,'Rent Schedules'!$D$6:$D$122,"In effect",'Rent Schedules'!$E$6:$E$122,"&lt;="&amp;BB$6,'Rent Schedules'!$F$6:$F$122,"&gt;="&amp;BB$6),0)</f>
        <v>0</v>
      </c>
      <c r="BC165" s="95">
        <f>IF(BC162=0,'Rent Roll'!$G$18*SUMIFS('Rent Schedules'!$I$6:$I$122,'Rent Schedules'!$B$6:$B$122,$C165,'Rent Schedules'!$D$6:$D$122,"In effect",'Rent Schedules'!$E$6:$E$122,"&lt;="&amp;BC$6,'Rent Schedules'!$F$6:$F$122,"&gt;="&amp;BC$6),0)</f>
        <v>0</v>
      </c>
      <c r="BD165" s="95">
        <f>IF(BD162=0,'Rent Roll'!$G$18*SUMIFS('Rent Schedules'!$I$6:$I$122,'Rent Schedules'!$B$6:$B$122,$C165,'Rent Schedules'!$D$6:$D$122,"In effect",'Rent Schedules'!$E$6:$E$122,"&lt;="&amp;BD$6,'Rent Schedules'!$F$6:$F$122,"&gt;="&amp;BD$6),0)</f>
        <v>0</v>
      </c>
      <c r="BE165" s="95">
        <f>IF(BE162=0,'Rent Roll'!$G$18*SUMIFS('Rent Schedules'!$I$6:$I$122,'Rent Schedules'!$B$6:$B$122,$C165,'Rent Schedules'!$D$6:$D$122,"In effect",'Rent Schedules'!$E$6:$E$122,"&lt;="&amp;BE$6,'Rent Schedules'!$F$6:$F$122,"&gt;="&amp;BE$6),0)</f>
        <v>0</v>
      </c>
      <c r="BF165" s="95">
        <f>IF(BF162=0,'Rent Roll'!$G$18*SUMIFS('Rent Schedules'!$I$6:$I$122,'Rent Schedules'!$B$6:$B$122,$C165,'Rent Schedules'!$D$6:$D$122,"In effect",'Rent Schedules'!$E$6:$E$122,"&lt;="&amp;BF$6,'Rent Schedules'!$F$6:$F$122,"&gt;="&amp;BF$6),0)</f>
        <v>0</v>
      </c>
      <c r="BG165" s="95">
        <f>IF(BG162=0,'Rent Roll'!$G$18*SUMIFS('Rent Schedules'!$I$6:$I$122,'Rent Schedules'!$B$6:$B$122,$C165,'Rent Schedules'!$D$6:$D$122,"In effect",'Rent Schedules'!$E$6:$E$122,"&lt;="&amp;BG$6,'Rent Schedules'!$F$6:$F$122,"&gt;="&amp;BG$6),0)</f>
        <v>0</v>
      </c>
      <c r="BH165" s="95">
        <f>IF(BH162=0,'Rent Roll'!$G$18*SUMIFS('Rent Schedules'!$I$6:$I$122,'Rent Schedules'!$B$6:$B$122,$C165,'Rent Schedules'!$D$6:$D$122,"In effect",'Rent Schedules'!$E$6:$E$122,"&lt;="&amp;BH$6,'Rent Schedules'!$F$6:$F$122,"&gt;="&amp;BH$6),0)</f>
        <v>0</v>
      </c>
      <c r="BI165" s="95">
        <f>IF(BI162=0,'Rent Roll'!$G$18*SUMIFS('Rent Schedules'!$I$6:$I$122,'Rent Schedules'!$B$6:$B$122,$C165,'Rent Schedules'!$D$6:$D$122,"In effect",'Rent Schedules'!$E$6:$E$122,"&lt;="&amp;BI$6,'Rent Schedules'!$F$6:$F$122,"&gt;="&amp;BI$6),0)</f>
        <v>0</v>
      </c>
      <c r="BJ165" s="95">
        <f>IF(BJ162=0,'Rent Roll'!$G$18*SUMIFS('Rent Schedules'!$I$6:$I$122,'Rent Schedules'!$B$6:$B$122,$C165,'Rent Schedules'!$D$6:$D$122,"In effect",'Rent Schedules'!$E$6:$E$122,"&lt;="&amp;BJ$6,'Rent Schedules'!$F$6:$F$122,"&gt;="&amp;BJ$6),0)</f>
        <v>0</v>
      </c>
      <c r="BK165" s="95">
        <f>IF(BK162=0,'Rent Roll'!$G$18*SUMIFS('Rent Schedules'!$I$6:$I$122,'Rent Schedules'!$B$6:$B$122,$C165,'Rent Schedules'!$D$6:$D$122,"In effect",'Rent Schedules'!$E$6:$E$122,"&lt;="&amp;BK$6,'Rent Schedules'!$F$6:$F$122,"&gt;="&amp;BK$6),0)</f>
        <v>0</v>
      </c>
      <c r="BL165" s="95">
        <f>IF(BL162=0,'Rent Roll'!$G$18*SUMIFS('Rent Schedules'!$I$6:$I$122,'Rent Schedules'!$B$6:$B$122,$C165,'Rent Schedules'!$D$6:$D$122,"In effect",'Rent Schedules'!$E$6:$E$122,"&lt;="&amp;BL$6,'Rent Schedules'!$F$6:$F$122,"&gt;="&amp;BL$6),0)</f>
        <v>0</v>
      </c>
      <c r="BM165" s="95">
        <f>IF(BM162=0,'Rent Roll'!$G$18*SUMIFS('Rent Schedules'!$I$6:$I$122,'Rent Schedules'!$B$6:$B$122,$C165,'Rent Schedules'!$D$6:$D$122,"In effect",'Rent Schedules'!$E$6:$E$122,"&lt;="&amp;BM$6,'Rent Schedules'!$F$6:$F$122,"&gt;="&amp;BM$6),0)</f>
        <v>0</v>
      </c>
      <c r="BN165" s="95">
        <f>IF(BN162=0,'Rent Roll'!$G$18*SUMIFS('Rent Schedules'!$I$6:$I$122,'Rent Schedules'!$B$6:$B$122,$C165,'Rent Schedules'!$D$6:$D$122,"In effect",'Rent Schedules'!$E$6:$E$122,"&lt;="&amp;BN$6,'Rent Schedules'!$F$6:$F$122,"&gt;="&amp;BN$6),0)</f>
        <v>0</v>
      </c>
      <c r="BO165" s="95">
        <f>IF(BO162=0,'Rent Roll'!$G$18*SUMIFS('Rent Schedules'!$I$6:$I$122,'Rent Schedules'!$B$6:$B$122,$C165,'Rent Schedules'!$D$6:$D$122,"In effect",'Rent Schedules'!$E$6:$E$122,"&lt;="&amp;BO$6,'Rent Schedules'!$F$6:$F$122,"&gt;="&amp;BO$6),0)</f>
        <v>0</v>
      </c>
      <c r="BP165" s="95">
        <f>IF(BP162=0,'Rent Roll'!$G$18*SUMIFS('Rent Schedules'!$I$6:$I$122,'Rent Schedules'!$B$6:$B$122,$C165,'Rent Schedules'!$D$6:$D$122,"In effect",'Rent Schedules'!$E$6:$E$122,"&lt;="&amp;BP$6,'Rent Schedules'!$F$6:$F$122,"&gt;="&amp;BP$6),0)</f>
        <v>0</v>
      </c>
      <c r="BQ165" s="95">
        <f>IF(BQ162=0,'Rent Roll'!$G$18*SUMIFS('Rent Schedules'!$I$6:$I$122,'Rent Schedules'!$B$6:$B$122,$C165,'Rent Schedules'!$D$6:$D$122,"In effect",'Rent Schedules'!$E$6:$E$122,"&lt;="&amp;BQ$6,'Rent Schedules'!$F$6:$F$122,"&gt;="&amp;BQ$6),0)</f>
        <v>0</v>
      </c>
      <c r="BR165" s="95">
        <f>IF(BR162=0,'Rent Roll'!$G$18*SUMIFS('Rent Schedules'!$I$6:$I$122,'Rent Schedules'!$B$6:$B$122,$C165,'Rent Schedules'!$D$6:$D$122,"In effect",'Rent Schedules'!$E$6:$E$122,"&lt;="&amp;BR$6,'Rent Schedules'!$F$6:$F$122,"&gt;="&amp;BR$6),0)</f>
        <v>0</v>
      </c>
      <c r="BS165" s="95">
        <f>IF(BS162=0,'Rent Roll'!$G$18*SUMIFS('Rent Schedules'!$I$6:$I$122,'Rent Schedules'!$B$6:$B$122,$C165,'Rent Schedules'!$D$6:$D$122,"In effect",'Rent Schedules'!$E$6:$E$122,"&lt;="&amp;BS$6,'Rent Schedules'!$F$6:$F$122,"&gt;="&amp;BS$6),0)</f>
        <v>0</v>
      </c>
      <c r="BT165" s="95">
        <f>IF(BT162=0,'Rent Roll'!$G$18*SUMIFS('Rent Schedules'!$I$6:$I$122,'Rent Schedules'!$B$6:$B$122,$C165,'Rent Schedules'!$D$6:$D$122,"In effect",'Rent Schedules'!$E$6:$E$122,"&lt;="&amp;BT$6,'Rent Schedules'!$F$6:$F$122,"&gt;="&amp;BT$6),0)</f>
        <v>0</v>
      </c>
      <c r="BU165" s="95">
        <f>IF(BU162=0,'Rent Roll'!$G$18*SUMIFS('Rent Schedules'!$I$6:$I$122,'Rent Schedules'!$B$6:$B$122,$C165,'Rent Schedules'!$D$6:$D$122,"In effect",'Rent Schedules'!$E$6:$E$122,"&lt;="&amp;BU$6,'Rent Schedules'!$F$6:$F$122,"&gt;="&amp;BU$6),0)</f>
        <v>0</v>
      </c>
      <c r="BV165" s="95">
        <f>IF(BV162=0,'Rent Roll'!$G$18*SUMIFS('Rent Schedules'!$I$6:$I$122,'Rent Schedules'!$B$6:$B$122,$C165,'Rent Schedules'!$D$6:$D$122,"In effect",'Rent Schedules'!$E$6:$E$122,"&lt;="&amp;BV$6,'Rent Schedules'!$F$6:$F$122,"&gt;="&amp;BV$6),0)</f>
        <v>0</v>
      </c>
      <c r="BW165" s="95">
        <f>IF(BW162=0,'Rent Roll'!$G$18*SUMIFS('Rent Schedules'!$I$6:$I$122,'Rent Schedules'!$B$6:$B$122,$C165,'Rent Schedules'!$D$6:$D$122,"In effect",'Rent Schedules'!$E$6:$E$122,"&lt;="&amp;BW$6,'Rent Schedules'!$F$6:$F$122,"&gt;="&amp;BW$6),0)</f>
        <v>0</v>
      </c>
      <c r="BX165" s="95">
        <f>IF(BX162=0,'Rent Roll'!$G$18*SUMIFS('Rent Schedules'!$I$6:$I$122,'Rent Schedules'!$B$6:$B$122,$C165,'Rent Schedules'!$D$6:$D$122,"In effect",'Rent Schedules'!$E$6:$E$122,"&lt;="&amp;BX$6,'Rent Schedules'!$F$6:$F$122,"&gt;="&amp;BX$6),0)</f>
        <v>0</v>
      </c>
      <c r="BY165" s="95">
        <f>IF(BY162=0,'Rent Roll'!$G$18*SUMIFS('Rent Schedules'!$I$6:$I$122,'Rent Schedules'!$B$6:$B$122,$C165,'Rent Schedules'!$D$6:$D$122,"In effect",'Rent Schedules'!$E$6:$E$122,"&lt;="&amp;BY$6,'Rent Schedules'!$F$6:$F$122,"&gt;="&amp;BY$6),0)</f>
        <v>0</v>
      </c>
      <c r="BZ165" s="95">
        <f>IF(BZ162=0,'Rent Roll'!$G$18*SUMIFS('Rent Schedules'!$I$6:$I$122,'Rent Schedules'!$B$6:$B$122,$C165,'Rent Schedules'!$D$6:$D$122,"In effect",'Rent Schedules'!$E$6:$E$122,"&lt;="&amp;BZ$6,'Rent Schedules'!$F$6:$F$122,"&gt;="&amp;BZ$6),0)</f>
        <v>0</v>
      </c>
      <c r="CA165" s="95">
        <f>IF(CA162=0,'Rent Roll'!$G$18*SUMIFS('Rent Schedules'!$I$6:$I$122,'Rent Schedules'!$B$6:$B$122,$C165,'Rent Schedules'!$D$6:$D$122,"In effect",'Rent Schedules'!$E$6:$E$122,"&lt;="&amp;CA$6,'Rent Schedules'!$F$6:$F$122,"&gt;="&amp;CA$6),0)</f>
        <v>0</v>
      </c>
      <c r="CB165" s="95">
        <f>IF(CB162=0,'Rent Roll'!$G$18*SUMIFS('Rent Schedules'!$I$6:$I$122,'Rent Schedules'!$B$6:$B$122,$C165,'Rent Schedules'!$D$6:$D$122,"In effect",'Rent Schedules'!$E$6:$E$122,"&lt;="&amp;CB$6,'Rent Schedules'!$F$6:$F$122,"&gt;="&amp;CB$6),0)</f>
        <v>0</v>
      </c>
      <c r="CC165" s="95">
        <f>IF(CC162=0,'Rent Roll'!$G$18*SUMIFS('Rent Schedules'!$I$6:$I$122,'Rent Schedules'!$B$6:$B$122,$C165,'Rent Schedules'!$D$6:$D$122,"In effect",'Rent Schedules'!$E$6:$E$122,"&lt;="&amp;CC$6,'Rent Schedules'!$F$6:$F$122,"&gt;="&amp;CC$6),0)</f>
        <v>0</v>
      </c>
      <c r="CD165" s="95">
        <f>IF(CD162=0,'Rent Roll'!$G$18*SUMIFS('Rent Schedules'!$I$6:$I$122,'Rent Schedules'!$B$6:$B$122,$C165,'Rent Schedules'!$D$6:$D$122,"In effect",'Rent Schedules'!$E$6:$E$122,"&lt;="&amp;CD$6,'Rent Schedules'!$F$6:$F$122,"&gt;="&amp;CD$6),0)</f>
        <v>0</v>
      </c>
      <c r="CE165" s="95">
        <f>IF(CE162=0,'Rent Roll'!$G$18*SUMIFS('Rent Schedules'!$I$6:$I$122,'Rent Schedules'!$B$6:$B$122,$C165,'Rent Schedules'!$D$6:$D$122,"In effect",'Rent Schedules'!$E$6:$E$122,"&lt;="&amp;CE$6,'Rent Schedules'!$F$6:$F$122,"&gt;="&amp;CE$6),0)</f>
        <v>0</v>
      </c>
      <c r="CF165" s="95">
        <f>IF(CF162=0,'Rent Roll'!$G$18*SUMIFS('Rent Schedules'!$I$6:$I$122,'Rent Schedules'!$B$6:$B$122,$C165,'Rent Schedules'!$D$6:$D$122,"In effect",'Rent Schedules'!$E$6:$E$122,"&lt;="&amp;CF$6,'Rent Schedules'!$F$6:$F$122,"&gt;="&amp;CF$6),0)</f>
        <v>0</v>
      </c>
      <c r="CG165" s="95">
        <f>IF(CG162=0,'Rent Roll'!$G$18*SUMIFS('Rent Schedules'!$I$6:$I$122,'Rent Schedules'!$B$6:$B$122,$C165,'Rent Schedules'!$D$6:$D$122,"In effect",'Rent Schedules'!$E$6:$E$122,"&lt;="&amp;CG$6,'Rent Schedules'!$F$6:$F$122,"&gt;="&amp;CG$6),0)</f>
        <v>0</v>
      </c>
      <c r="CH165" s="95">
        <f>IF(CH162=0,'Rent Roll'!$G$18*SUMIFS('Rent Schedules'!$I$6:$I$122,'Rent Schedules'!$B$6:$B$122,$C165,'Rent Schedules'!$D$6:$D$122,"In effect",'Rent Schedules'!$E$6:$E$122,"&lt;="&amp;CH$6,'Rent Schedules'!$F$6:$F$122,"&gt;="&amp;CH$6),0)</f>
        <v>0</v>
      </c>
      <c r="CI165" s="95">
        <f>IF(CI162=0,'Rent Roll'!$G$18*SUMIFS('Rent Schedules'!$I$6:$I$122,'Rent Schedules'!$B$6:$B$122,$C165,'Rent Schedules'!$D$6:$D$122,"In effect",'Rent Schedules'!$E$6:$E$122,"&lt;="&amp;CI$6,'Rent Schedules'!$F$6:$F$122,"&gt;="&amp;CI$6),0)</f>
        <v>0</v>
      </c>
      <c r="CJ165" s="95">
        <f>IF(CJ162=0,'Rent Roll'!$G$18*SUMIFS('Rent Schedules'!$I$6:$I$122,'Rent Schedules'!$B$6:$B$122,$C165,'Rent Schedules'!$D$6:$D$122,"In effect",'Rent Schedules'!$E$6:$E$122,"&lt;="&amp;CJ$6,'Rent Schedules'!$F$6:$F$122,"&gt;="&amp;CJ$6),0)</f>
        <v>0</v>
      </c>
      <c r="CK165" s="95">
        <f>IF(CK162=0,'Rent Roll'!$G$18*SUMIFS('Rent Schedules'!$I$6:$I$122,'Rent Schedules'!$B$6:$B$122,$C165,'Rent Schedules'!$D$6:$D$122,"In effect",'Rent Schedules'!$E$6:$E$122,"&lt;="&amp;CK$6,'Rent Schedules'!$F$6:$F$122,"&gt;="&amp;CK$6),0)</f>
        <v>0</v>
      </c>
      <c r="CL165" s="95">
        <f>IF(CL162=0,'Rent Roll'!$G$18*SUMIFS('Rent Schedules'!$I$6:$I$122,'Rent Schedules'!$B$6:$B$122,$C165,'Rent Schedules'!$D$6:$D$122,"In effect",'Rent Schedules'!$E$6:$E$122,"&lt;="&amp;CL$6,'Rent Schedules'!$F$6:$F$122,"&gt;="&amp;CL$6),0)</f>
        <v>0</v>
      </c>
      <c r="CM165" s="95">
        <f>IF(CM162=0,'Rent Roll'!$G$18*SUMIFS('Rent Schedules'!$I$6:$I$122,'Rent Schedules'!$B$6:$B$122,$C165,'Rent Schedules'!$D$6:$D$122,"In effect",'Rent Schedules'!$E$6:$E$122,"&lt;="&amp;CM$6,'Rent Schedules'!$F$6:$F$122,"&gt;="&amp;CM$6),0)</f>
        <v>0</v>
      </c>
      <c r="CN165" s="95">
        <f>IF(CN162=0,'Rent Roll'!$G$18*SUMIFS('Rent Schedules'!$I$6:$I$122,'Rent Schedules'!$B$6:$B$122,$C165,'Rent Schedules'!$D$6:$D$122,"In effect",'Rent Schedules'!$E$6:$E$122,"&lt;="&amp;CN$6,'Rent Schedules'!$F$6:$F$122,"&gt;="&amp;CN$6),0)</f>
        <v>0</v>
      </c>
      <c r="CO165" s="95">
        <f>IF(CO162=0,'Rent Roll'!$G$18*SUMIFS('Rent Schedules'!$I$6:$I$122,'Rent Schedules'!$B$6:$B$122,$C165,'Rent Schedules'!$D$6:$D$122,"In effect",'Rent Schedules'!$E$6:$E$122,"&lt;="&amp;CO$6,'Rent Schedules'!$F$6:$F$122,"&gt;="&amp;CO$6),0)</f>
        <v>0</v>
      </c>
      <c r="CP165" s="95">
        <f>IF(CP162=0,'Rent Roll'!$G$18*SUMIFS('Rent Schedules'!$I$6:$I$122,'Rent Schedules'!$B$6:$B$122,$C165,'Rent Schedules'!$D$6:$D$122,"In effect",'Rent Schedules'!$E$6:$E$122,"&lt;="&amp;CP$6,'Rent Schedules'!$F$6:$F$122,"&gt;="&amp;CP$6),0)</f>
        <v>0</v>
      </c>
      <c r="CQ165" s="95">
        <f>IF(CQ162=0,'Rent Roll'!$G$18*SUMIFS('Rent Schedules'!$I$6:$I$122,'Rent Schedules'!$B$6:$B$122,$C165,'Rent Schedules'!$D$6:$D$122,"In effect",'Rent Schedules'!$E$6:$E$122,"&lt;="&amp;CQ$6,'Rent Schedules'!$F$6:$F$122,"&gt;="&amp;CQ$6),0)</f>
        <v>0</v>
      </c>
      <c r="CR165" s="95">
        <f>IF(CR162=0,'Rent Roll'!$G$18*SUMIFS('Rent Schedules'!$I$6:$I$122,'Rent Schedules'!$B$6:$B$122,$C165,'Rent Schedules'!$D$6:$D$122,"In effect",'Rent Schedules'!$E$6:$E$122,"&lt;="&amp;CR$6,'Rent Schedules'!$F$6:$F$122,"&gt;="&amp;CR$6),0)</f>
        <v>0</v>
      </c>
      <c r="CS165" s="95">
        <f>IF(CS162=0,'Rent Roll'!$G$18*SUMIFS('Rent Schedules'!$I$6:$I$122,'Rent Schedules'!$B$6:$B$122,$C165,'Rent Schedules'!$D$6:$D$122,"In effect",'Rent Schedules'!$E$6:$E$122,"&lt;="&amp;CS$6,'Rent Schedules'!$F$6:$F$122,"&gt;="&amp;CS$6),0)</f>
        <v>0</v>
      </c>
      <c r="CT165" s="95">
        <f>IF(CT162=0,'Rent Roll'!$G$18*SUMIFS('Rent Schedules'!$I$6:$I$122,'Rent Schedules'!$B$6:$B$122,$C165,'Rent Schedules'!$D$6:$D$122,"In effect",'Rent Schedules'!$E$6:$E$122,"&lt;="&amp;CT$6,'Rent Schedules'!$F$6:$F$122,"&gt;="&amp;CT$6),0)</f>
        <v>0</v>
      </c>
      <c r="CU165" s="95">
        <f>IF(CU162=0,'Rent Roll'!$G$18*SUMIFS('Rent Schedules'!$I$6:$I$122,'Rent Schedules'!$B$6:$B$122,$C165,'Rent Schedules'!$D$6:$D$122,"In effect",'Rent Schedules'!$E$6:$E$122,"&lt;="&amp;CU$6,'Rent Schedules'!$F$6:$F$122,"&gt;="&amp;CU$6),0)</f>
        <v>0</v>
      </c>
      <c r="CV165" s="95">
        <f>IF(CV162=0,'Rent Roll'!$G$18*SUMIFS('Rent Schedules'!$I$6:$I$122,'Rent Schedules'!$B$6:$B$122,$C165,'Rent Schedules'!$D$6:$D$122,"In effect",'Rent Schedules'!$E$6:$E$122,"&lt;="&amp;CV$6,'Rent Schedules'!$F$6:$F$122,"&gt;="&amp;CV$6),0)</f>
        <v>0</v>
      </c>
      <c r="CW165" s="95">
        <f>IF(CW162=0,'Rent Roll'!$G$18*SUMIFS('Rent Schedules'!$I$6:$I$122,'Rent Schedules'!$B$6:$B$122,$C165,'Rent Schedules'!$D$6:$D$122,"In effect",'Rent Schedules'!$E$6:$E$122,"&lt;="&amp;CW$6,'Rent Schedules'!$F$6:$F$122,"&gt;="&amp;CW$6),0)</f>
        <v>0</v>
      </c>
      <c r="CX165" s="95">
        <f>IF(CX162=0,'Rent Roll'!$G$18*SUMIFS('Rent Schedules'!$I$6:$I$122,'Rent Schedules'!$B$6:$B$122,$C165,'Rent Schedules'!$D$6:$D$122,"In effect",'Rent Schedules'!$E$6:$E$122,"&lt;="&amp;CX$6,'Rent Schedules'!$F$6:$F$122,"&gt;="&amp;CX$6),0)</f>
        <v>0</v>
      </c>
      <c r="CY165" s="95">
        <f>IF(CY162=0,'Rent Roll'!$G$18*SUMIFS('Rent Schedules'!$I$6:$I$122,'Rent Schedules'!$B$6:$B$122,$C165,'Rent Schedules'!$D$6:$D$122,"In effect",'Rent Schedules'!$E$6:$E$122,"&lt;="&amp;CY$6,'Rent Schedules'!$F$6:$F$122,"&gt;="&amp;CY$6),0)</f>
        <v>0</v>
      </c>
      <c r="CZ165" s="95">
        <f>IF(CZ162=0,'Rent Roll'!$G$18*SUMIFS('Rent Schedules'!$I$6:$I$122,'Rent Schedules'!$B$6:$B$122,$C165,'Rent Schedules'!$D$6:$D$122,"In effect",'Rent Schedules'!$E$6:$E$122,"&lt;="&amp;CZ$6,'Rent Schedules'!$F$6:$F$122,"&gt;="&amp;CZ$6),0)</f>
        <v>0</v>
      </c>
      <c r="DA165" s="95">
        <f>IF(DA162=0,'Rent Roll'!$G$18*SUMIFS('Rent Schedules'!$I$6:$I$122,'Rent Schedules'!$B$6:$B$122,$C165,'Rent Schedules'!$D$6:$D$122,"In effect",'Rent Schedules'!$E$6:$E$122,"&lt;="&amp;DA$6,'Rent Schedules'!$F$6:$F$122,"&gt;="&amp;DA$6),0)</f>
        <v>0</v>
      </c>
      <c r="DB165" s="95">
        <f>IF(DB162=0,'Rent Roll'!$G$18*SUMIFS('Rent Schedules'!$I$6:$I$122,'Rent Schedules'!$B$6:$B$122,$C165,'Rent Schedules'!$D$6:$D$122,"In effect",'Rent Schedules'!$E$6:$E$122,"&lt;="&amp;DB$6,'Rent Schedules'!$F$6:$F$122,"&gt;="&amp;DB$6),0)</f>
        <v>0</v>
      </c>
      <c r="DC165" s="95">
        <f>IF(DC162=0,'Rent Roll'!$G$18*SUMIFS('Rent Schedules'!$I$6:$I$122,'Rent Schedules'!$B$6:$B$122,$C165,'Rent Schedules'!$D$6:$D$122,"In effect",'Rent Schedules'!$E$6:$E$122,"&lt;="&amp;DC$6,'Rent Schedules'!$F$6:$F$122,"&gt;="&amp;DC$6),0)</f>
        <v>0</v>
      </c>
      <c r="DD165" s="95">
        <f>IF(DD162=0,'Rent Roll'!$G$18*SUMIFS('Rent Schedules'!$I$6:$I$122,'Rent Schedules'!$B$6:$B$122,$C165,'Rent Schedules'!$D$6:$D$122,"In effect",'Rent Schedules'!$E$6:$E$122,"&lt;="&amp;DD$6,'Rent Schedules'!$F$6:$F$122,"&gt;="&amp;DD$6),0)</f>
        <v>0</v>
      </c>
      <c r="DE165" s="95">
        <f>IF(DE162=0,'Rent Roll'!$G$18*SUMIFS('Rent Schedules'!$I$6:$I$122,'Rent Schedules'!$B$6:$B$122,$C165,'Rent Schedules'!$D$6:$D$122,"In effect",'Rent Schedules'!$E$6:$E$122,"&lt;="&amp;DE$6,'Rent Schedules'!$F$6:$F$122,"&gt;="&amp;DE$6),0)</f>
        <v>0</v>
      </c>
      <c r="DF165" s="95">
        <f>IF(DF162=0,'Rent Roll'!$G$18*SUMIFS('Rent Schedules'!$I$6:$I$122,'Rent Schedules'!$B$6:$B$122,$C165,'Rent Schedules'!$D$6:$D$122,"In effect",'Rent Schedules'!$E$6:$E$122,"&lt;="&amp;DF$6,'Rent Schedules'!$F$6:$F$122,"&gt;="&amp;DF$6),0)</f>
        <v>0</v>
      </c>
      <c r="DG165" s="95">
        <f>IF(DG162=0,'Rent Roll'!$G$18*SUMIFS('Rent Schedules'!$I$6:$I$122,'Rent Schedules'!$B$6:$B$122,$C165,'Rent Schedules'!$D$6:$D$122,"In effect",'Rent Schedules'!$E$6:$E$122,"&lt;="&amp;DG$6,'Rent Schedules'!$F$6:$F$122,"&gt;="&amp;DG$6),0)</f>
        <v>0</v>
      </c>
      <c r="DH165" s="95">
        <f>IF(DH162=0,'Rent Roll'!$G$18*SUMIFS('Rent Schedules'!$I$6:$I$122,'Rent Schedules'!$B$6:$B$122,$C165,'Rent Schedules'!$D$6:$D$122,"In effect",'Rent Schedules'!$E$6:$E$122,"&lt;="&amp;DH$6,'Rent Schedules'!$F$6:$F$122,"&gt;="&amp;DH$6),0)</f>
        <v>0</v>
      </c>
      <c r="DI165" s="95">
        <f>IF(DI162=0,'Rent Roll'!$G$18*SUMIFS('Rent Schedules'!$I$6:$I$122,'Rent Schedules'!$B$6:$B$122,$C165,'Rent Schedules'!$D$6:$D$122,"In effect",'Rent Schedules'!$E$6:$E$122,"&lt;="&amp;DI$6,'Rent Schedules'!$F$6:$F$122,"&gt;="&amp;DI$6),0)</f>
        <v>0</v>
      </c>
      <c r="DJ165" s="95">
        <f>IF(DJ162=0,'Rent Roll'!$G$18*SUMIFS('Rent Schedules'!$I$6:$I$122,'Rent Schedules'!$B$6:$B$122,$C165,'Rent Schedules'!$D$6:$D$122,"In effect",'Rent Schedules'!$E$6:$E$122,"&lt;="&amp;DJ$6,'Rent Schedules'!$F$6:$F$122,"&gt;="&amp;DJ$6),0)</f>
        <v>0</v>
      </c>
      <c r="DK165" s="95">
        <f>IF(DK162=0,'Rent Roll'!$G$18*SUMIFS('Rent Schedules'!$I$6:$I$122,'Rent Schedules'!$B$6:$B$122,$C165,'Rent Schedules'!$D$6:$D$122,"In effect",'Rent Schedules'!$E$6:$E$122,"&lt;="&amp;DK$6,'Rent Schedules'!$F$6:$F$122,"&gt;="&amp;DK$6),0)</f>
        <v>0</v>
      </c>
      <c r="DL165" s="95">
        <f>IF(DL162=0,'Rent Roll'!$G$18*SUMIFS('Rent Schedules'!$I$6:$I$122,'Rent Schedules'!$B$6:$B$122,$C165,'Rent Schedules'!$D$6:$D$122,"In effect",'Rent Schedules'!$E$6:$E$122,"&lt;="&amp;DL$6,'Rent Schedules'!$F$6:$F$122,"&gt;="&amp;DL$6),0)</f>
        <v>0</v>
      </c>
      <c r="DM165" s="95">
        <f>IF(DM162=0,'Rent Roll'!$G$18*SUMIFS('Rent Schedules'!$I$6:$I$122,'Rent Schedules'!$B$6:$B$122,$C165,'Rent Schedules'!$D$6:$D$122,"In effect",'Rent Schedules'!$E$6:$E$122,"&lt;="&amp;DM$6,'Rent Schedules'!$F$6:$F$122,"&gt;="&amp;DM$6),0)</f>
        <v>0</v>
      </c>
      <c r="DN165" s="95">
        <f>IF(DN162=0,'Rent Roll'!$G$18*SUMIFS('Rent Schedules'!$I$6:$I$122,'Rent Schedules'!$B$6:$B$122,$C165,'Rent Schedules'!$D$6:$D$122,"In effect",'Rent Schedules'!$E$6:$E$122,"&lt;="&amp;DN$6,'Rent Schedules'!$F$6:$F$122,"&gt;="&amp;DN$6),0)</f>
        <v>0</v>
      </c>
      <c r="DO165" s="95">
        <f>IF(DO162=0,'Rent Roll'!$G$18*SUMIFS('Rent Schedules'!$I$6:$I$122,'Rent Schedules'!$B$6:$B$122,$C165,'Rent Schedules'!$D$6:$D$122,"In effect",'Rent Schedules'!$E$6:$E$122,"&lt;="&amp;DO$6,'Rent Schedules'!$F$6:$F$122,"&gt;="&amp;DO$6),0)</f>
        <v>0</v>
      </c>
      <c r="DP165" s="95">
        <f>IF(DP162=0,'Rent Roll'!$G$18*SUMIFS('Rent Schedules'!$I$6:$I$122,'Rent Schedules'!$B$6:$B$122,$C165,'Rent Schedules'!$D$6:$D$122,"In effect",'Rent Schedules'!$E$6:$E$122,"&lt;="&amp;DP$6,'Rent Schedules'!$F$6:$F$122,"&gt;="&amp;DP$6),0)</f>
        <v>0</v>
      </c>
      <c r="DQ165" s="95">
        <f>IF(DQ162=0,'Rent Roll'!$G$18*SUMIFS('Rent Schedules'!$I$6:$I$122,'Rent Schedules'!$B$6:$B$122,$C165,'Rent Schedules'!$D$6:$D$122,"In effect",'Rent Schedules'!$E$6:$E$122,"&lt;="&amp;DQ$6,'Rent Schedules'!$F$6:$F$122,"&gt;="&amp;DQ$6),0)</f>
        <v>0</v>
      </c>
      <c r="DR165" s="95">
        <f>IF(DR162=0,'Rent Roll'!$G$18*SUMIFS('Rent Schedules'!$I$6:$I$122,'Rent Schedules'!$B$6:$B$122,$C165,'Rent Schedules'!$D$6:$D$122,"In effect",'Rent Schedules'!$E$6:$E$122,"&lt;="&amp;DR$6,'Rent Schedules'!$F$6:$F$122,"&gt;="&amp;DR$6),0)</f>
        <v>0</v>
      </c>
      <c r="DS165" s="95">
        <f>IF(DS162=0,'Rent Roll'!$G$18*SUMIFS('Rent Schedules'!$I$6:$I$122,'Rent Schedules'!$B$6:$B$122,$C165,'Rent Schedules'!$D$6:$D$122,"In effect",'Rent Schedules'!$E$6:$E$122,"&lt;="&amp;DS$6,'Rent Schedules'!$F$6:$F$122,"&gt;="&amp;DS$6),0)</f>
        <v>0</v>
      </c>
      <c r="DT165" s="95">
        <f>IF(DT162=0,'Rent Roll'!$G$18*SUMIFS('Rent Schedules'!$I$6:$I$122,'Rent Schedules'!$B$6:$B$122,$C165,'Rent Schedules'!$D$6:$D$122,"In effect",'Rent Schedules'!$E$6:$E$122,"&lt;="&amp;DT$6,'Rent Schedules'!$F$6:$F$122,"&gt;="&amp;DT$6),0)</f>
        <v>0</v>
      </c>
      <c r="DU165" s="95">
        <f>IF(DU162=0,'Rent Roll'!$G$18*SUMIFS('Rent Schedules'!$I$6:$I$122,'Rent Schedules'!$B$6:$B$122,$C165,'Rent Schedules'!$D$6:$D$122,"In effect",'Rent Schedules'!$E$6:$E$122,"&lt;="&amp;DU$6,'Rent Schedules'!$F$6:$F$122,"&gt;="&amp;DU$6),0)</f>
        <v>0</v>
      </c>
      <c r="DV165" s="95">
        <f>IF(DV162=0,'Rent Roll'!$G$18*SUMIFS('Rent Schedules'!$I$6:$I$122,'Rent Schedules'!$B$6:$B$122,$C165,'Rent Schedules'!$D$6:$D$122,"In effect",'Rent Schedules'!$E$6:$E$122,"&lt;="&amp;DV$6,'Rent Schedules'!$F$6:$F$122,"&gt;="&amp;DV$6),0)</f>
        <v>0</v>
      </c>
      <c r="DW165" s="95">
        <f>IF(DW162=0,'Rent Roll'!$G$18*SUMIFS('Rent Schedules'!$I$6:$I$122,'Rent Schedules'!$B$6:$B$122,$C165,'Rent Schedules'!$D$6:$D$122,"In effect",'Rent Schedules'!$E$6:$E$122,"&lt;="&amp;DW$6,'Rent Schedules'!$F$6:$F$122,"&gt;="&amp;DW$6),0)</f>
        <v>0</v>
      </c>
      <c r="DX165" s="95">
        <f>IF(DX162=0,'Rent Roll'!$G$18*SUMIFS('Rent Schedules'!$I$6:$I$122,'Rent Schedules'!$B$6:$B$122,$C165,'Rent Schedules'!$D$6:$D$122,"In effect",'Rent Schedules'!$E$6:$E$122,"&lt;="&amp;DX$6,'Rent Schedules'!$F$6:$F$122,"&gt;="&amp;DX$6),0)</f>
        <v>0</v>
      </c>
      <c r="DY165" s="95">
        <f>IF(DY162=0,'Rent Roll'!$G$18*SUMIFS('Rent Schedules'!$I$6:$I$122,'Rent Schedules'!$B$6:$B$122,$C165,'Rent Schedules'!$D$6:$D$122,"In effect",'Rent Schedules'!$E$6:$E$122,"&lt;="&amp;DY$6,'Rent Schedules'!$F$6:$F$122,"&gt;="&amp;DY$6),0)</f>
        <v>0</v>
      </c>
      <c r="DZ165" s="95">
        <f>IF(DZ162=0,'Rent Roll'!$G$18*SUMIFS('Rent Schedules'!$I$6:$I$122,'Rent Schedules'!$B$6:$B$122,$C165,'Rent Schedules'!$D$6:$D$122,"In effect",'Rent Schedules'!$E$6:$E$122,"&lt;="&amp;DZ$6,'Rent Schedules'!$F$6:$F$122,"&gt;="&amp;DZ$6),0)</f>
        <v>0</v>
      </c>
      <c r="EA165" s="95">
        <f>IF(EA162=0,'Rent Roll'!$G$18*SUMIFS('Rent Schedules'!$I$6:$I$122,'Rent Schedules'!$B$6:$B$122,$C165,'Rent Schedules'!$D$6:$D$122,"In effect",'Rent Schedules'!$E$6:$E$122,"&lt;="&amp;EA$6,'Rent Schedules'!$F$6:$F$122,"&gt;="&amp;EA$6),0)</f>
        <v>0</v>
      </c>
      <c r="EB165" s="95">
        <f>IF(EB162=0,'Rent Roll'!$G$18*SUMIFS('Rent Schedules'!$I$6:$I$122,'Rent Schedules'!$B$6:$B$122,$C165,'Rent Schedules'!$D$6:$D$122,"In effect",'Rent Schedules'!$E$6:$E$122,"&lt;="&amp;EB$6,'Rent Schedules'!$F$6:$F$122,"&gt;="&amp;EB$6),0)</f>
        <v>0</v>
      </c>
      <c r="EC165" s="95">
        <f>IF(EC162=0,'Rent Roll'!$G$18*SUMIFS('Rent Schedules'!$I$6:$I$122,'Rent Schedules'!$B$6:$B$122,$C165,'Rent Schedules'!$D$6:$D$122,"In effect",'Rent Schedules'!$E$6:$E$122,"&lt;="&amp;EC$6,'Rent Schedules'!$F$6:$F$122,"&gt;="&amp;EC$6),0)</f>
        <v>0</v>
      </c>
      <c r="ED165" s="95">
        <f>IF(ED162=0,'Rent Roll'!$G$18*SUMIFS('Rent Schedules'!$I$6:$I$122,'Rent Schedules'!$B$6:$B$122,$C165,'Rent Schedules'!$D$6:$D$122,"In effect",'Rent Schedules'!$E$6:$E$122,"&lt;="&amp;ED$6,'Rent Schedules'!$F$6:$F$122,"&gt;="&amp;ED$6),0)</f>
        <v>0</v>
      </c>
      <c r="EE165" s="95">
        <f>IF(EE162=0,'Rent Roll'!$G$18*SUMIFS('Rent Schedules'!$I$6:$I$122,'Rent Schedules'!$B$6:$B$122,$C165,'Rent Schedules'!$D$6:$D$122,"In effect",'Rent Schedules'!$E$6:$E$122,"&lt;="&amp;EE$6,'Rent Schedules'!$F$6:$F$122,"&gt;="&amp;EE$6),0)</f>
        <v>0</v>
      </c>
      <c r="EF165" s="95">
        <f>IF(EF162=0,'Rent Roll'!$G$18*SUMIFS('Rent Schedules'!$I$6:$I$122,'Rent Schedules'!$B$6:$B$122,$C165,'Rent Schedules'!$D$6:$D$122,"In effect",'Rent Schedules'!$E$6:$E$122,"&lt;="&amp;EF$6,'Rent Schedules'!$F$6:$F$122,"&gt;="&amp;EF$6),0)</f>
        <v>0</v>
      </c>
      <c r="EG165" s="95">
        <f>IF(EG162=0,'Rent Roll'!$G$18*SUMIFS('Rent Schedules'!$I$6:$I$122,'Rent Schedules'!$B$6:$B$122,$C165,'Rent Schedules'!$D$6:$D$122,"In effect",'Rent Schedules'!$E$6:$E$122,"&lt;="&amp;EG$6,'Rent Schedules'!$F$6:$F$122,"&gt;="&amp;EG$6),0)</f>
        <v>0</v>
      </c>
      <c r="EH165" s="95">
        <f>IF(EH162=0,'Rent Roll'!$G$18*SUMIFS('Rent Schedules'!$I$6:$I$122,'Rent Schedules'!$B$6:$B$122,$C165,'Rent Schedules'!$D$6:$D$122,"In effect",'Rent Schedules'!$E$6:$E$122,"&lt;="&amp;EH$6,'Rent Schedules'!$F$6:$F$122,"&gt;="&amp;EH$6),0)</f>
        <v>0</v>
      </c>
      <c r="EI165" s="95">
        <f>IF(EI162=0,'Rent Roll'!$G$18*SUMIFS('Rent Schedules'!$I$6:$I$122,'Rent Schedules'!$B$6:$B$122,$C165,'Rent Schedules'!$D$6:$D$122,"In effect",'Rent Schedules'!$E$6:$E$122,"&lt;="&amp;EI$6,'Rent Schedules'!$F$6:$F$122,"&gt;="&amp;EI$6),0)</f>
        <v>0</v>
      </c>
    </row>
    <row r="166">
      <c r="B166" t="s" s="23">
        <v>394</v>
      </c>
      <c r="C166" t="s" s="118">
        <v>31</v>
      </c>
      <c r="D166" t="s" s="118">
        <v>431</v>
      </c>
      <c r="H166" s="95">
        <f>'Rent Roll'!$G$18*'Rent Roll'!$E$18*H164/12</f>
        <v>0</v>
      </c>
      <c r="I166" s="95">
        <f>'Rent Roll'!$G$18*'Rent Roll'!$E$18*I164/12</f>
        <v>0</v>
      </c>
      <c r="J166" s="95">
        <f>'Rent Roll'!$G$18*'Rent Roll'!$E$18*J164/12</f>
        <v>0</v>
      </c>
      <c r="K166" s="95">
        <f>'Rent Roll'!$G$18*'Rent Roll'!$E$18*K164/12</f>
        <v>0</v>
      </c>
      <c r="L166" s="95">
        <f>'Rent Roll'!$G$18*'Rent Roll'!$E$18*L164/12</f>
        <v>0</v>
      </c>
      <c r="M166" s="95">
        <f>'Rent Roll'!$G$18*'Rent Roll'!$E$18*M164/12</f>
        <v>0</v>
      </c>
      <c r="N166" s="95">
        <f>'Rent Roll'!$G$18*'Rent Roll'!$E$18*N164/12</f>
        <v>0</v>
      </c>
      <c r="O166" s="95">
        <f>'Rent Roll'!$G$18*'Rent Roll'!$E$18*O164/12</f>
        <v>0</v>
      </c>
      <c r="P166" s="95">
        <f>'Rent Roll'!$G$18*'Rent Roll'!$E$18*P164/12</f>
        <v>0</v>
      </c>
      <c r="Q166" s="95">
        <f>'Rent Roll'!$G$18*'Rent Roll'!$E$18*Q164/12</f>
        <v>0</v>
      </c>
      <c r="R166" s="95">
        <f>'Rent Roll'!$G$18*'Rent Roll'!$E$18*R164/12</f>
        <v>0</v>
      </c>
      <c r="S166" s="95">
        <f>'Rent Roll'!$G$18*'Rent Roll'!$E$18*S164/12</f>
        <v>0</v>
      </c>
      <c r="T166" s="95">
        <f>'Rent Roll'!$G$18*'Rent Roll'!$E$18*T164/12</f>
        <v>0</v>
      </c>
      <c r="U166" s="95">
        <f>'Rent Roll'!$G$18*'Rent Roll'!$E$18*U164/12</f>
        <v>0</v>
      </c>
      <c r="V166" s="95">
        <f>'Rent Roll'!$G$18*'Rent Roll'!$E$18*V164/12</f>
        <v>0</v>
      </c>
      <c r="W166" s="95">
        <f>'Rent Roll'!$G$18*'Rent Roll'!$E$18*W164/12</f>
        <v>0</v>
      </c>
      <c r="X166" s="95">
        <f>'Rent Roll'!$G$18*'Rent Roll'!$E$18*X164/12</f>
        <v>0</v>
      </c>
      <c r="Y166" s="95">
        <f>'Rent Roll'!$G$18*'Rent Roll'!$E$18*Y164/12</f>
        <v>0</v>
      </c>
      <c r="Z166" s="95">
        <f>'Rent Roll'!$G$18*'Rent Roll'!$E$18*Z164/12</f>
        <v>0</v>
      </c>
      <c r="AA166" s="95">
        <f>'Rent Roll'!$G$18*'Rent Roll'!$E$18*AA164/12</f>
        <v>0</v>
      </c>
      <c r="AB166" s="95">
        <f>'Rent Roll'!$G$18*'Rent Roll'!$E$18*AB164/12</f>
        <v>0</v>
      </c>
      <c r="AC166" s="95">
        <f>'Rent Roll'!$G$18*'Rent Roll'!$E$18*AC164/12</f>
        <v>0</v>
      </c>
      <c r="AD166" s="95">
        <f>'Rent Roll'!$G$18*'Rent Roll'!$E$18*AD164/12</f>
        <v>0</v>
      </c>
      <c r="AE166" s="95">
        <f>'Rent Roll'!$G$18*'Rent Roll'!$E$18*AE164/12</f>
        <v>0</v>
      </c>
      <c r="AF166" s="95">
        <f>'Rent Roll'!$G$18*'Rent Roll'!$E$18*AF164/12</f>
        <v>0</v>
      </c>
      <c r="AG166" s="95">
        <f>'Rent Roll'!$G$18*'Rent Roll'!$E$18*AG164/12</f>
        <v>0</v>
      </c>
      <c r="AH166" s="95">
        <f>'Rent Roll'!$G$18*'Rent Roll'!$E$18*AH164/12</f>
        <v>19298.036225</v>
      </c>
      <c r="AI166" s="95">
        <f>'Rent Roll'!$G$18*'Rent Roll'!$E$18*AI164/12</f>
        <v>19298.036225</v>
      </c>
      <c r="AJ166" s="95">
        <f>'Rent Roll'!$G$18*'Rent Roll'!$E$18*AJ164/12</f>
        <v>19298.036225</v>
      </c>
      <c r="AK166" s="95">
        <f>'Rent Roll'!$G$18*'Rent Roll'!$E$18*AK164/12</f>
        <v>19298.036225</v>
      </c>
      <c r="AL166" s="95">
        <f>'Rent Roll'!$G$18*'Rent Roll'!$E$18*AL164/12</f>
        <v>19298.036225</v>
      </c>
      <c r="AM166" s="95">
        <f>'Rent Roll'!$G$18*'Rent Roll'!$E$18*AM164/12</f>
        <v>19298.036225</v>
      </c>
      <c r="AN166" s="95">
        <f>'Rent Roll'!$G$18*'Rent Roll'!$E$18*AN164/12</f>
        <v>19298.036225</v>
      </c>
      <c r="AO166" s="95">
        <f>'Rent Roll'!$G$18*'Rent Roll'!$E$18*AO164/12</f>
        <v>19298.036225</v>
      </c>
      <c r="AP166" s="95">
        <f>'Rent Roll'!$G$18*'Rent Roll'!$E$18*AP164/12</f>
        <v>19298.036225</v>
      </c>
      <c r="AQ166" s="95">
        <f>'Rent Roll'!$G$18*'Rent Roll'!$E$18*AQ164/12</f>
        <v>19298.036225</v>
      </c>
      <c r="AR166" s="95">
        <f>'Rent Roll'!$G$18*'Rent Roll'!$E$18*AR164/12</f>
        <v>19298.036225</v>
      </c>
      <c r="AS166" s="95">
        <f>'Rent Roll'!$G$18*'Rent Roll'!$E$18*AS164/12</f>
        <v>19298.036225</v>
      </c>
      <c r="AT166" s="95">
        <f>'Rent Roll'!$G$18*'Rent Roll'!$E$18*AT164/12</f>
        <v>19298.036225</v>
      </c>
      <c r="AU166" s="95">
        <f>'Rent Roll'!$G$18*'Rent Roll'!$E$18*AU164/12</f>
        <v>19298.036225</v>
      </c>
      <c r="AV166" s="95">
        <f>'Rent Roll'!$G$18*'Rent Roll'!$E$18*AV164/12</f>
        <v>19973.467492875</v>
      </c>
      <c r="AW166" s="95">
        <f>'Rent Roll'!$G$18*'Rent Roll'!$E$18*AW164/12</f>
        <v>19973.467492875</v>
      </c>
      <c r="AX166" s="95">
        <f>'Rent Roll'!$G$18*'Rent Roll'!$E$18*AX164/12</f>
        <v>19973.467492875</v>
      </c>
      <c r="AY166" s="95">
        <f>'Rent Roll'!$G$18*'Rent Roll'!$E$18*AY164/12</f>
        <v>19973.467492875</v>
      </c>
      <c r="AZ166" s="95">
        <f>'Rent Roll'!$G$18*'Rent Roll'!$E$18*AZ164/12</f>
        <v>19973.467492875</v>
      </c>
      <c r="BA166" s="95">
        <f>'Rent Roll'!$G$18*'Rent Roll'!$E$18*BA164/12</f>
        <v>19973.467492875</v>
      </c>
      <c r="BB166" s="95">
        <f>'Rent Roll'!$G$18*'Rent Roll'!$E$18*BB164/12</f>
        <v>19973.467492875</v>
      </c>
      <c r="BC166" s="95">
        <f>'Rent Roll'!$G$18*'Rent Roll'!$E$18*BC164/12</f>
        <v>19973.467492875</v>
      </c>
      <c r="BD166" s="95">
        <f>'Rent Roll'!$G$18*'Rent Roll'!$E$18*BD164/12</f>
        <v>19973.467492875</v>
      </c>
      <c r="BE166" s="95">
        <f>'Rent Roll'!$G$18*'Rent Roll'!$E$18*BE164/12</f>
        <v>19973.467492875</v>
      </c>
      <c r="BF166" s="95">
        <f>'Rent Roll'!$G$18*'Rent Roll'!$E$18*BF164/12</f>
        <v>19973.467492875</v>
      </c>
      <c r="BG166" s="95">
        <f>'Rent Roll'!$G$18*'Rent Roll'!$E$18*BG164/12</f>
        <v>19973.467492875</v>
      </c>
      <c r="BH166" s="95">
        <f>'Rent Roll'!$G$18*'Rent Roll'!$E$18*BH164/12</f>
        <v>20672.538855125622</v>
      </c>
      <c r="BI166" s="95">
        <f>'Rent Roll'!$G$18*'Rent Roll'!$E$18*BI164/12</f>
        <v>20672.538855125622</v>
      </c>
      <c r="BJ166" s="95">
        <f>'Rent Roll'!$G$18*'Rent Roll'!$E$18*BJ164/12</f>
        <v>20672.538855125622</v>
      </c>
      <c r="BK166" s="95">
        <f>'Rent Roll'!$G$18*'Rent Roll'!$E$18*BK164/12</f>
        <v>20672.538855125622</v>
      </c>
      <c r="BL166" s="95">
        <f>'Rent Roll'!$G$18*'Rent Roll'!$E$18*BL164/12</f>
        <v>20672.538855125622</v>
      </c>
      <c r="BM166" s="95">
        <f>'Rent Roll'!$G$18*'Rent Roll'!$E$18*BM164/12</f>
        <v>20672.538855125622</v>
      </c>
      <c r="BN166" s="95">
        <f>'Rent Roll'!$G$18*'Rent Roll'!$E$18*BN164/12</f>
        <v>20672.538855125622</v>
      </c>
      <c r="BO166" s="95">
        <f>'Rent Roll'!$G$18*'Rent Roll'!$E$18*BO164/12</f>
        <v>20672.538855125622</v>
      </c>
      <c r="BP166" s="95">
        <f>'Rent Roll'!$G$18*'Rent Roll'!$E$18*BP164/12</f>
        <v>20672.538855125622</v>
      </c>
      <c r="BQ166" s="95">
        <f>'Rent Roll'!$G$18*'Rent Roll'!$E$18*BQ164/12</f>
        <v>20672.538855125622</v>
      </c>
      <c r="BR166" s="95">
        <f>'Rent Roll'!$G$18*'Rent Roll'!$E$18*BR164/12</f>
        <v>20672.538855125622</v>
      </c>
      <c r="BS166" s="95">
        <f>'Rent Roll'!$G$18*'Rent Roll'!$E$18*BS164/12</f>
        <v>20672.538855125622</v>
      </c>
      <c r="BT166" s="95">
        <f>'Rent Roll'!$G$18*'Rent Roll'!$E$18*BT164/12</f>
        <v>21396.077715055017</v>
      </c>
      <c r="BU166" s="95">
        <f>'Rent Roll'!$G$18*'Rent Roll'!$E$18*BU164/12</f>
        <v>21396.077715055017</v>
      </c>
      <c r="BV166" s="95">
        <f>'Rent Roll'!$G$18*'Rent Roll'!$E$18*BV164/12</f>
        <v>21396.077715055017</v>
      </c>
      <c r="BW166" s="95">
        <f>'Rent Roll'!$G$18*'Rent Roll'!$E$18*BW164/12</f>
        <v>21396.077715055017</v>
      </c>
      <c r="BX166" s="95">
        <f>'Rent Roll'!$G$18*'Rent Roll'!$E$18*BX164/12</f>
        <v>21396.077715055017</v>
      </c>
      <c r="BY166" s="95">
        <f>'Rent Roll'!$G$18*'Rent Roll'!$E$18*BY164/12</f>
        <v>21396.077715055017</v>
      </c>
      <c r="BZ166" s="95">
        <f>'Rent Roll'!$G$18*'Rent Roll'!$E$18*BZ164/12</f>
        <v>21396.077715055017</v>
      </c>
      <c r="CA166" s="95">
        <f>'Rent Roll'!$G$18*'Rent Roll'!$E$18*CA164/12</f>
        <v>21396.077715055017</v>
      </c>
      <c r="CB166" s="95">
        <f>'Rent Roll'!$G$18*'Rent Roll'!$E$18*CB164/12</f>
        <v>21396.077715055017</v>
      </c>
      <c r="CC166" s="95">
        <f>'Rent Roll'!$G$18*'Rent Roll'!$E$18*CC164/12</f>
        <v>21396.077715055017</v>
      </c>
      <c r="CD166" s="95">
        <f>'Rent Roll'!$G$18*'Rent Roll'!$E$18*CD164/12</f>
        <v>21396.077715055017</v>
      </c>
      <c r="CE166" s="95">
        <f>'Rent Roll'!$G$18*'Rent Roll'!$E$18*CE164/12</f>
        <v>21396.077715055017</v>
      </c>
      <c r="CF166" s="95">
        <f>'Rent Roll'!$G$18*'Rent Roll'!$E$18*CF164/12</f>
        <v>22144.940435081942</v>
      </c>
      <c r="CG166" s="95">
        <f>'Rent Roll'!$G$18*'Rent Roll'!$E$18*CG164/12</f>
        <v>22144.940435081942</v>
      </c>
      <c r="CH166" s="95">
        <f>'Rent Roll'!$G$18*'Rent Roll'!$E$18*CH164/12</f>
        <v>22144.940435081942</v>
      </c>
      <c r="CI166" s="95">
        <f>'Rent Roll'!$G$18*'Rent Roll'!$E$18*CI164/12</f>
        <v>22144.940435081942</v>
      </c>
      <c r="CJ166" s="95">
        <f>'Rent Roll'!$G$18*'Rent Roll'!$E$18*CJ164/12</f>
        <v>22144.940435081942</v>
      </c>
      <c r="CK166" s="95">
        <f>'Rent Roll'!$G$18*'Rent Roll'!$E$18*CK164/12</f>
        <v>22144.940435081942</v>
      </c>
      <c r="CL166" s="95">
        <f>'Rent Roll'!$G$18*'Rent Roll'!$E$18*CL164/12</f>
        <v>22144.940435081942</v>
      </c>
      <c r="CM166" s="95">
        <f>'Rent Roll'!$G$18*'Rent Roll'!$E$18*CM164/12</f>
        <v>22144.940435081942</v>
      </c>
      <c r="CN166" s="95">
        <f>'Rent Roll'!$G$18*'Rent Roll'!$E$18*CN164/12</f>
        <v>22144.940435081942</v>
      </c>
      <c r="CO166" s="95">
        <f>'Rent Roll'!$G$18*'Rent Roll'!$E$18*CO164/12</f>
        <v>22144.940435081942</v>
      </c>
      <c r="CP166" s="95">
        <f>'Rent Roll'!$G$18*'Rent Roll'!$E$18*CP164/12</f>
        <v>22144.940435081942</v>
      </c>
      <c r="CQ166" s="95">
        <f>'Rent Roll'!$G$18*'Rent Roll'!$E$18*CQ164/12</f>
        <v>22144.940435081942</v>
      </c>
      <c r="CR166" s="95">
        <f>'Rent Roll'!$G$18*'Rent Roll'!$E$18*CR164/12</f>
        <v>23183.122363258804</v>
      </c>
      <c r="CS166" s="95">
        <f>'Rent Roll'!$G$18*'Rent Roll'!$E$18*CS164/12</f>
        <v>23183.122363258804</v>
      </c>
      <c r="CT166" s="95">
        <f>'Rent Roll'!$G$18*'Rent Roll'!$E$18*CT164/12</f>
        <v>23183.122363258804</v>
      </c>
      <c r="CU166" s="95">
        <f>'Rent Roll'!$G$18*'Rent Roll'!$E$18*CU164/12</f>
        <v>23183.122363258804</v>
      </c>
      <c r="CV166" s="95">
        <f>'Rent Roll'!$G$18*'Rent Roll'!$E$18*CV164/12</f>
        <v>23183.122363258804</v>
      </c>
      <c r="CW166" s="95">
        <f>'Rent Roll'!$G$18*'Rent Roll'!$E$18*CW164/12</f>
        <v>23183.122363258804</v>
      </c>
      <c r="CX166" s="95">
        <f>'Rent Roll'!$G$18*'Rent Roll'!$E$18*CX164/12</f>
        <v>23183.122363258804</v>
      </c>
      <c r="CY166" s="95">
        <f>'Rent Roll'!$G$18*'Rent Roll'!$E$18*CY164/12</f>
        <v>23183.122363258804</v>
      </c>
      <c r="CZ166" s="95">
        <f>'Rent Roll'!$G$18*'Rent Roll'!$E$18*CZ164/12</f>
        <v>23183.122363258804</v>
      </c>
      <c r="DA166" s="95">
        <f>'Rent Roll'!$G$18*'Rent Roll'!$E$18*DA164/12</f>
        <v>23183.122363258804</v>
      </c>
      <c r="DB166" s="95">
        <f>'Rent Roll'!$G$18*'Rent Roll'!$E$18*DB164/12</f>
        <v>23183.122363258804</v>
      </c>
      <c r="DC166" s="95">
        <f>'Rent Roll'!$G$18*'Rent Roll'!$E$18*DC164/12</f>
        <v>23183.122363258804</v>
      </c>
      <c r="DD166" s="95">
        <f>'Rent Roll'!$G$18*'Rent Roll'!$E$18*DD164/12</f>
        <v>23183.122363258804</v>
      </c>
      <c r="DE166" s="95">
        <f>'Rent Roll'!$G$18*'Rent Roll'!$E$18*DE164/12</f>
        <v>23183.122363258804</v>
      </c>
      <c r="DF166" s="95">
        <f>'Rent Roll'!$G$18*'Rent Roll'!$E$18*DF164/12</f>
        <v>23994.531645972853</v>
      </c>
      <c r="DG166" s="95">
        <f>'Rent Roll'!$G$18*'Rent Roll'!$E$18*DG164/12</f>
        <v>23994.531645972853</v>
      </c>
      <c r="DH166" s="95">
        <f>'Rent Roll'!$G$18*'Rent Roll'!$E$18*DH164/12</f>
        <v>23994.531645972853</v>
      </c>
      <c r="DI166" s="95">
        <f>'Rent Roll'!$G$18*'Rent Roll'!$E$18*DI164/12</f>
        <v>23994.531645972853</v>
      </c>
      <c r="DJ166" s="95">
        <f>'Rent Roll'!$G$18*'Rent Roll'!$E$18*DJ164/12</f>
        <v>23994.531645972853</v>
      </c>
      <c r="DK166" s="95">
        <f>'Rent Roll'!$G$18*'Rent Roll'!$E$18*DK164/12</f>
        <v>23994.531645972853</v>
      </c>
      <c r="DL166" s="95">
        <f>'Rent Roll'!$G$18*'Rent Roll'!$E$18*DL164/12</f>
        <v>23994.531645972853</v>
      </c>
      <c r="DM166" s="95">
        <f>'Rent Roll'!$G$18*'Rent Roll'!$E$18*DM164/12</f>
        <v>23994.531645972853</v>
      </c>
      <c r="DN166" s="95">
        <f>'Rent Roll'!$G$18*'Rent Roll'!$E$18*DN164/12</f>
        <v>23994.531645972853</v>
      </c>
      <c r="DO166" s="95">
        <f>'Rent Roll'!$G$18*'Rent Roll'!$E$18*DO164/12</f>
        <v>23994.531645972853</v>
      </c>
      <c r="DP166" s="95">
        <f>'Rent Roll'!$G$18*'Rent Roll'!$E$18*DP164/12</f>
        <v>23994.531645972853</v>
      </c>
      <c r="DQ166" s="95">
        <f>'Rent Roll'!$G$18*'Rent Roll'!$E$18*DQ164/12</f>
        <v>23994.531645972853</v>
      </c>
      <c r="DR166" s="95">
        <f>'Rent Roll'!$G$18*'Rent Roll'!$E$18*DR164/12</f>
        <v>24834.340253581904</v>
      </c>
      <c r="DS166" s="95">
        <f>'Rent Roll'!$G$18*'Rent Roll'!$E$18*DS164/12</f>
        <v>24834.340253581904</v>
      </c>
      <c r="DT166" s="95">
        <f>'Rent Roll'!$G$18*'Rent Roll'!$E$18*DT164/12</f>
        <v>24834.340253581904</v>
      </c>
      <c r="DU166" s="95">
        <f>'Rent Roll'!$G$18*'Rent Roll'!$E$18*DU164/12</f>
        <v>24834.340253581904</v>
      </c>
      <c r="DV166" s="95">
        <f>'Rent Roll'!$G$18*'Rent Roll'!$E$18*DV164/12</f>
        <v>24834.340253581904</v>
      </c>
      <c r="DW166" s="95">
        <f>'Rent Roll'!$G$18*'Rent Roll'!$E$18*DW164/12</f>
        <v>24834.340253581904</v>
      </c>
      <c r="DX166" s="95">
        <f>'Rent Roll'!$G$18*'Rent Roll'!$E$18*DX164/12</f>
        <v>24834.340253581904</v>
      </c>
      <c r="DY166" s="95">
        <f>'Rent Roll'!$G$18*'Rent Roll'!$E$18*DY164/12</f>
        <v>24834.340253581904</v>
      </c>
      <c r="DZ166" s="95">
        <f>'Rent Roll'!$G$18*'Rent Roll'!$E$18*DZ164/12</f>
        <v>24834.340253581904</v>
      </c>
      <c r="EA166" s="95">
        <f>'Rent Roll'!$G$18*'Rent Roll'!$E$18*EA164/12</f>
        <v>24834.340253581904</v>
      </c>
      <c r="EB166" s="95">
        <f>'Rent Roll'!$G$18*'Rent Roll'!$E$18*EB164/12</f>
        <v>24834.340253581904</v>
      </c>
      <c r="EC166" s="95">
        <f>'Rent Roll'!$G$18*'Rent Roll'!$E$18*EC164/12</f>
        <v>24834.340253581904</v>
      </c>
      <c r="ED166" s="95">
        <f>'Rent Roll'!$G$18*'Rent Roll'!$E$18*ED164/12</f>
        <v>25703.542162457266</v>
      </c>
      <c r="EE166" s="95">
        <f>'Rent Roll'!$G$18*'Rent Roll'!$E$18*EE164/12</f>
        <v>25703.542162457266</v>
      </c>
      <c r="EF166" s="95">
        <f>'Rent Roll'!$G$18*'Rent Roll'!$E$18*EF164/12</f>
        <v>25703.542162457266</v>
      </c>
      <c r="EG166" s="95">
        <f>'Rent Roll'!$G$18*'Rent Roll'!$E$18*EG164/12</f>
        <v>25703.542162457266</v>
      </c>
      <c r="EH166" s="95">
        <f>'Rent Roll'!$G$18*'Rent Roll'!$E$18*EH164/12</f>
        <v>25703.542162457266</v>
      </c>
      <c r="EI166" s="95">
        <f>'Rent Roll'!$G$18*'Rent Roll'!$E$18*EI164/12</f>
        <v>25703.542162457266</v>
      </c>
    </row>
    <row r="167">
      <c r="B167" t="s" s="23">
        <v>395</v>
      </c>
      <c r="C167" t="s" s="118">
        <v>31</v>
      </c>
      <c r="D167" t="s" s="118">
        <v>432</v>
      </c>
      <c r="H167" s="82">
        <f>IF(AND(H162&gt;=1,H162&lt;=3,H163&lt;0),-H166,0)</f>
        <v>0</v>
      </c>
      <c r="I167" s="82">
        <f>IF(AND(I162&gt;=1,I162&lt;=3,I163&lt;0),-I166,0)</f>
        <v>0</v>
      </c>
      <c r="J167" s="82">
        <f>IF(AND(J162&gt;=1,J162&lt;=3,J163&lt;0),-J166,0)</f>
        <v>0</v>
      </c>
      <c r="K167" s="82">
        <f>IF(AND(K162&gt;=1,K162&lt;=3,K163&lt;0),-K166,0)</f>
        <v>0</v>
      </c>
      <c r="L167" s="82">
        <f>IF(AND(L162&gt;=1,L162&lt;=3,L163&lt;0),-L166,0)</f>
        <v>0</v>
      </c>
      <c r="M167" s="82">
        <f>IF(AND(M162&gt;=1,M162&lt;=3,M163&lt;0),-M166,0)</f>
        <v>0</v>
      </c>
      <c r="N167" s="82">
        <f>IF(AND(N162&gt;=1,N162&lt;=3,N163&lt;0),-N166,0)</f>
        <v>0</v>
      </c>
      <c r="O167" s="82">
        <f>IF(AND(O162&gt;=1,O162&lt;=3,O163&lt;0),-O166,0)</f>
        <v>0</v>
      </c>
      <c r="P167" s="82">
        <f>IF(AND(P162&gt;=1,P162&lt;=3,P163&lt;0),-P166,0)</f>
        <v>0</v>
      </c>
      <c r="Q167" s="82">
        <f>IF(AND(Q162&gt;=1,Q162&lt;=3,Q163&lt;0),-Q166,0)</f>
        <v>0</v>
      </c>
      <c r="R167" s="82">
        <f>IF(AND(R162&gt;=1,R162&lt;=3,R163&lt;0),-R166,0)</f>
        <v>0</v>
      </c>
      <c r="S167" s="82">
        <f>IF(AND(S162&gt;=1,S162&lt;=3,S163&lt;0),-S166,0)</f>
        <v>0</v>
      </c>
      <c r="T167" s="82">
        <f>IF(AND(T162&gt;=1,T162&lt;=3,T163&lt;0),-T166,0)</f>
        <v>0</v>
      </c>
      <c r="U167" s="82">
        <f>IF(AND(U162&gt;=1,U162&lt;=3,U163&lt;0),-U166,0)</f>
        <v>0</v>
      </c>
      <c r="V167" s="82">
        <f>IF(AND(V162&gt;=1,V162&lt;=3,V163&lt;0),-V166,0)</f>
        <v>0</v>
      </c>
      <c r="W167" s="82">
        <f>IF(AND(W162&gt;=1,W162&lt;=3,W163&lt;0),-W166,0)</f>
        <v>0</v>
      </c>
      <c r="X167" s="82">
        <f>IF(AND(X162&gt;=1,X162&lt;=3,X163&lt;0),-X166,0)</f>
        <v>0</v>
      </c>
      <c r="Y167" s="82">
        <f>IF(AND(Y162&gt;=1,Y162&lt;=3,Y163&lt;0),-Y166,0)</f>
        <v>0</v>
      </c>
      <c r="Z167" s="82">
        <f>IF(AND(Z162&gt;=1,Z162&lt;=3,Z163&lt;0),-Z166,0)</f>
        <v>0</v>
      </c>
      <c r="AA167" s="82">
        <f>IF(AND(AA162&gt;=1,AA162&lt;=3,AA163&lt;0),-AA166,0)</f>
        <v>0</v>
      </c>
      <c r="AB167" s="82">
        <f>IF(AND(AB162&gt;=1,AB162&lt;=3,AB163&lt;0),-AB166,0)</f>
        <v>0</v>
      </c>
      <c r="AC167" s="82">
        <f>IF(AND(AC162&gt;=1,AC162&lt;=3,AC163&lt;0),-AC166,0)</f>
        <v>0</v>
      </c>
      <c r="AD167" s="82">
        <f>IF(AND(AD162&gt;=1,AD162&lt;=3,AD163&lt;0),-AD166,0)</f>
        <v>0</v>
      </c>
      <c r="AE167" s="82">
        <f>IF(AND(AE162&gt;=1,AE162&lt;=3,AE163&lt;0),-AE166,0)</f>
        <v>0</v>
      </c>
      <c r="AF167" s="82">
        <f>IF(AND(AF162&gt;=1,AF162&lt;=3,AF163&lt;0),-AF166,0)</f>
        <v>0</v>
      </c>
      <c r="AG167" s="82">
        <f>IF(AND(AG162&gt;=1,AG162&lt;=3,AG163&lt;0),-AG166,0)</f>
        <v>0</v>
      </c>
      <c r="AH167" s="82">
        <f>IF(AND(AH162&gt;=1,AH162&lt;=3,AH163&lt;0),-AH166,0)</f>
        <v>-19298.036225</v>
      </c>
      <c r="AI167" s="82">
        <f>IF(AND(AI162&gt;=1,AI162&lt;=3,AI163&lt;0),-AI166,0)</f>
        <v>-19298.036225</v>
      </c>
      <c r="AJ167" s="82">
        <f>IF(AND(AJ162&gt;=1,AJ162&lt;=3,AJ163&lt;0),-AJ166,0)</f>
        <v>0</v>
      </c>
      <c r="AK167" s="82">
        <f>IF(AND(AK162&gt;=1,AK162&lt;=3,AK163&lt;0),-AK166,0)</f>
        <v>0</v>
      </c>
      <c r="AL167" s="82">
        <f>IF(AND(AL162&gt;=1,AL162&lt;=3,AL163&lt;0),-AL166,0)</f>
        <v>0</v>
      </c>
      <c r="AM167" s="82">
        <f>IF(AND(AM162&gt;=1,AM162&lt;=3,AM163&lt;0),-AM166,0)</f>
        <v>0</v>
      </c>
      <c r="AN167" s="82">
        <f>IF(AND(AN162&gt;=1,AN162&lt;=3,AN163&lt;0),-AN166,0)</f>
        <v>0</v>
      </c>
      <c r="AO167" s="82">
        <f>IF(AND(AO162&gt;=1,AO162&lt;=3,AO163&lt;0),-AO166,0)</f>
        <v>0</v>
      </c>
      <c r="AP167" s="82">
        <f>IF(AND(AP162&gt;=1,AP162&lt;=3,AP163&lt;0),-AP166,0)</f>
        <v>0</v>
      </c>
      <c r="AQ167" s="82">
        <f>IF(AND(AQ162&gt;=1,AQ162&lt;=3,AQ163&lt;0),-AQ166,0)</f>
        <v>0</v>
      </c>
      <c r="AR167" s="82">
        <f>IF(AND(AR162&gt;=1,AR162&lt;=3,AR163&lt;0),-AR166,0)</f>
        <v>0</v>
      </c>
      <c r="AS167" s="82">
        <f>IF(AND(AS162&gt;=1,AS162&lt;=3,AS163&lt;0),-AS166,0)</f>
        <v>0</v>
      </c>
      <c r="AT167" s="82">
        <f>IF(AND(AT162&gt;=1,AT162&lt;=3,AT163&lt;0),-AT166,0)</f>
        <v>0</v>
      </c>
      <c r="AU167" s="82">
        <f>IF(AND(AU162&gt;=1,AU162&lt;=3,AU163&lt;0),-AU166,0)</f>
        <v>0</v>
      </c>
      <c r="AV167" s="82">
        <f>IF(AND(AV162&gt;=1,AV162&lt;=3,AV163&lt;0),-AV166,0)</f>
        <v>0</v>
      </c>
      <c r="AW167" s="82">
        <f>IF(AND(AW162&gt;=1,AW162&lt;=3,AW163&lt;0),-AW166,0)</f>
        <v>0</v>
      </c>
      <c r="AX167" s="82">
        <f>IF(AND(AX162&gt;=1,AX162&lt;=3,AX163&lt;0),-AX166,0)</f>
        <v>0</v>
      </c>
      <c r="AY167" s="82">
        <f>IF(AND(AY162&gt;=1,AY162&lt;=3,AY163&lt;0),-AY166,0)</f>
        <v>0</v>
      </c>
      <c r="AZ167" s="82">
        <f>IF(AND(AZ162&gt;=1,AZ162&lt;=3,AZ163&lt;0),-AZ166,0)</f>
        <v>0</v>
      </c>
      <c r="BA167" s="82">
        <f>IF(AND(BA162&gt;=1,BA162&lt;=3,BA163&lt;0),-BA166,0)</f>
        <v>0</v>
      </c>
      <c r="BB167" s="82">
        <f>IF(AND(BB162&gt;=1,BB162&lt;=3,BB163&lt;0),-BB166,0)</f>
        <v>0</v>
      </c>
      <c r="BC167" s="82">
        <f>IF(AND(BC162&gt;=1,BC162&lt;=3,BC163&lt;0),-BC166,0)</f>
        <v>0</v>
      </c>
      <c r="BD167" s="82">
        <f>IF(AND(BD162&gt;=1,BD162&lt;=3,BD163&lt;0),-BD166,0)</f>
        <v>0</v>
      </c>
      <c r="BE167" s="82">
        <f>IF(AND(BE162&gt;=1,BE162&lt;=3,BE163&lt;0),-BE166,0)</f>
        <v>0</v>
      </c>
      <c r="BF167" s="82">
        <f>IF(AND(BF162&gt;=1,BF162&lt;=3,BF163&lt;0),-BF166,0)</f>
        <v>0</v>
      </c>
      <c r="BG167" s="82">
        <f>IF(AND(BG162&gt;=1,BG162&lt;=3,BG163&lt;0),-BG166,0)</f>
        <v>0</v>
      </c>
      <c r="BH167" s="82">
        <f>IF(AND(BH162&gt;=1,BH162&lt;=3,BH163&lt;0),-BH166,0)</f>
        <v>0</v>
      </c>
      <c r="BI167" s="82">
        <f>IF(AND(BI162&gt;=1,BI162&lt;=3,BI163&lt;0),-BI166,0)</f>
        <v>0</v>
      </c>
      <c r="BJ167" s="82">
        <f>IF(AND(BJ162&gt;=1,BJ162&lt;=3,BJ163&lt;0),-BJ166,0)</f>
        <v>0</v>
      </c>
      <c r="BK167" s="82">
        <f>IF(AND(BK162&gt;=1,BK162&lt;=3,BK163&lt;0),-BK166,0)</f>
        <v>0</v>
      </c>
      <c r="BL167" s="82">
        <f>IF(AND(BL162&gt;=1,BL162&lt;=3,BL163&lt;0),-BL166,0)</f>
        <v>0</v>
      </c>
      <c r="BM167" s="82">
        <f>IF(AND(BM162&gt;=1,BM162&lt;=3,BM163&lt;0),-BM166,0)</f>
        <v>0</v>
      </c>
      <c r="BN167" s="82">
        <f>IF(AND(BN162&gt;=1,BN162&lt;=3,BN163&lt;0),-BN166,0)</f>
        <v>0</v>
      </c>
      <c r="BO167" s="82">
        <f>IF(AND(BO162&gt;=1,BO162&lt;=3,BO163&lt;0),-BO166,0)</f>
        <v>0</v>
      </c>
      <c r="BP167" s="82">
        <f>IF(AND(BP162&gt;=1,BP162&lt;=3,BP163&lt;0),-BP166,0)</f>
        <v>0</v>
      </c>
      <c r="BQ167" s="82">
        <f>IF(AND(BQ162&gt;=1,BQ162&lt;=3,BQ163&lt;0),-BQ166,0)</f>
        <v>0</v>
      </c>
      <c r="BR167" s="82">
        <f>IF(AND(BR162&gt;=1,BR162&lt;=3,BR163&lt;0),-BR166,0)</f>
        <v>0</v>
      </c>
      <c r="BS167" s="82">
        <f>IF(AND(BS162&gt;=1,BS162&lt;=3,BS163&lt;0),-BS166,0)</f>
        <v>0</v>
      </c>
      <c r="BT167" s="82">
        <f>IF(AND(BT162&gt;=1,BT162&lt;=3,BT163&lt;0),-BT166,0)</f>
        <v>0</v>
      </c>
      <c r="BU167" s="82">
        <f>IF(AND(BU162&gt;=1,BU162&lt;=3,BU163&lt;0),-BU166,0)</f>
        <v>0</v>
      </c>
      <c r="BV167" s="82">
        <f>IF(AND(BV162&gt;=1,BV162&lt;=3,BV163&lt;0),-BV166,0)</f>
        <v>0</v>
      </c>
      <c r="BW167" s="82">
        <f>IF(AND(BW162&gt;=1,BW162&lt;=3,BW163&lt;0),-BW166,0)</f>
        <v>0</v>
      </c>
      <c r="BX167" s="82">
        <f>IF(AND(BX162&gt;=1,BX162&lt;=3,BX163&lt;0),-BX166,0)</f>
        <v>0</v>
      </c>
      <c r="BY167" s="82">
        <f>IF(AND(BY162&gt;=1,BY162&lt;=3,BY163&lt;0),-BY166,0)</f>
        <v>0</v>
      </c>
      <c r="BZ167" s="82">
        <f>IF(AND(BZ162&gt;=1,BZ162&lt;=3,BZ163&lt;0),-BZ166,0)</f>
        <v>0</v>
      </c>
      <c r="CA167" s="82">
        <f>IF(AND(CA162&gt;=1,CA162&lt;=3,CA163&lt;0),-CA166,0)</f>
        <v>0</v>
      </c>
      <c r="CB167" s="82">
        <f>IF(AND(CB162&gt;=1,CB162&lt;=3,CB163&lt;0),-CB166,0)</f>
        <v>0</v>
      </c>
      <c r="CC167" s="82">
        <f>IF(AND(CC162&gt;=1,CC162&lt;=3,CC163&lt;0),-CC166,0)</f>
        <v>0</v>
      </c>
      <c r="CD167" s="82">
        <f>IF(AND(CD162&gt;=1,CD162&lt;=3,CD163&lt;0),-CD166,0)</f>
        <v>0</v>
      </c>
      <c r="CE167" s="82">
        <f>IF(AND(CE162&gt;=1,CE162&lt;=3,CE163&lt;0),-CE166,0)</f>
        <v>0</v>
      </c>
      <c r="CF167" s="82">
        <f>IF(AND(CF162&gt;=1,CF162&lt;=3,CF163&lt;0),-CF166,0)</f>
        <v>0</v>
      </c>
      <c r="CG167" s="82">
        <f>IF(AND(CG162&gt;=1,CG162&lt;=3,CG163&lt;0),-CG166,0)</f>
        <v>0</v>
      </c>
      <c r="CH167" s="82">
        <f>IF(AND(CH162&gt;=1,CH162&lt;=3,CH163&lt;0),-CH166,0)</f>
        <v>0</v>
      </c>
      <c r="CI167" s="82">
        <f>IF(AND(CI162&gt;=1,CI162&lt;=3,CI163&lt;0),-CI166,0)</f>
        <v>0</v>
      </c>
      <c r="CJ167" s="82">
        <f>IF(AND(CJ162&gt;=1,CJ162&lt;=3,CJ163&lt;0),-CJ166,0)</f>
        <v>0</v>
      </c>
      <c r="CK167" s="82">
        <f>IF(AND(CK162&gt;=1,CK162&lt;=3,CK163&lt;0),-CK166,0)</f>
        <v>0</v>
      </c>
      <c r="CL167" s="82">
        <f>IF(AND(CL162&gt;=1,CL162&lt;=3,CL163&lt;0),-CL166,0)</f>
        <v>0</v>
      </c>
      <c r="CM167" s="82">
        <f>IF(AND(CM162&gt;=1,CM162&lt;=3,CM163&lt;0),-CM166,0)</f>
        <v>0</v>
      </c>
      <c r="CN167" s="82">
        <f>IF(AND(CN162&gt;=1,CN162&lt;=3,CN163&lt;0),-CN166,0)</f>
        <v>0</v>
      </c>
      <c r="CO167" s="82">
        <f>IF(AND(CO162&gt;=1,CO162&lt;=3,CO163&lt;0),-CO166,0)</f>
        <v>0</v>
      </c>
      <c r="CP167" s="82">
        <f>IF(AND(CP162&gt;=1,CP162&lt;=3,CP163&lt;0),-CP166,0)</f>
        <v>0</v>
      </c>
      <c r="CQ167" s="82">
        <f>IF(AND(CQ162&gt;=1,CQ162&lt;=3,CQ163&lt;0),-CQ166,0)</f>
        <v>0</v>
      </c>
      <c r="CR167" s="82">
        <f>IF(AND(CR162&gt;=1,CR162&lt;=3,CR163&lt;0),-CR166,0)</f>
        <v>-23183.122363258804</v>
      </c>
      <c r="CS167" s="82">
        <f>IF(AND(CS162&gt;=1,CS162&lt;=3,CS163&lt;0),-CS166,0)</f>
        <v>-23183.122363258804</v>
      </c>
      <c r="CT167" s="82">
        <f>IF(AND(CT162&gt;=1,CT162&lt;=3,CT163&lt;0),-CT166,0)</f>
        <v>0</v>
      </c>
      <c r="CU167" s="82">
        <f>IF(AND(CU162&gt;=1,CU162&lt;=3,CU163&lt;0),-CU166,0)</f>
        <v>0</v>
      </c>
      <c r="CV167" s="82">
        <f>IF(AND(CV162&gt;=1,CV162&lt;=3,CV163&lt;0),-CV166,0)</f>
        <v>0</v>
      </c>
      <c r="CW167" s="82">
        <f>IF(AND(CW162&gt;=1,CW162&lt;=3,CW163&lt;0),-CW166,0)</f>
        <v>0</v>
      </c>
      <c r="CX167" s="82">
        <f>IF(AND(CX162&gt;=1,CX162&lt;=3,CX163&lt;0),-CX166,0)</f>
        <v>0</v>
      </c>
      <c r="CY167" s="82">
        <f>IF(AND(CY162&gt;=1,CY162&lt;=3,CY163&lt;0),-CY166,0)</f>
        <v>0</v>
      </c>
      <c r="CZ167" s="82">
        <f>IF(AND(CZ162&gt;=1,CZ162&lt;=3,CZ163&lt;0),-CZ166,0)</f>
        <v>0</v>
      </c>
      <c r="DA167" s="82">
        <f>IF(AND(DA162&gt;=1,DA162&lt;=3,DA163&lt;0),-DA166,0)</f>
        <v>0</v>
      </c>
      <c r="DB167" s="82">
        <f>IF(AND(DB162&gt;=1,DB162&lt;=3,DB163&lt;0),-DB166,0)</f>
        <v>0</v>
      </c>
      <c r="DC167" s="82">
        <f>IF(AND(DC162&gt;=1,DC162&lt;=3,DC163&lt;0),-DC166,0)</f>
        <v>0</v>
      </c>
      <c r="DD167" s="82">
        <f>IF(AND(DD162&gt;=1,DD162&lt;=3,DD163&lt;0),-DD166,0)</f>
        <v>0</v>
      </c>
      <c r="DE167" s="82">
        <f>IF(AND(DE162&gt;=1,DE162&lt;=3,DE163&lt;0),-DE166,0)</f>
        <v>0</v>
      </c>
      <c r="DF167" s="82">
        <f>IF(AND(DF162&gt;=1,DF162&lt;=3,DF163&lt;0),-DF166,0)</f>
        <v>0</v>
      </c>
      <c r="DG167" s="82">
        <f>IF(AND(DG162&gt;=1,DG162&lt;=3,DG163&lt;0),-DG166,0)</f>
        <v>0</v>
      </c>
      <c r="DH167" s="82">
        <f>IF(AND(DH162&gt;=1,DH162&lt;=3,DH163&lt;0),-DH166,0)</f>
        <v>0</v>
      </c>
      <c r="DI167" s="82">
        <f>IF(AND(DI162&gt;=1,DI162&lt;=3,DI163&lt;0),-DI166,0)</f>
        <v>0</v>
      </c>
      <c r="DJ167" s="82">
        <f>IF(AND(DJ162&gt;=1,DJ162&lt;=3,DJ163&lt;0),-DJ166,0)</f>
        <v>0</v>
      </c>
      <c r="DK167" s="82">
        <f>IF(AND(DK162&gt;=1,DK162&lt;=3,DK163&lt;0),-DK166,0)</f>
        <v>0</v>
      </c>
      <c r="DL167" s="82">
        <f>IF(AND(DL162&gt;=1,DL162&lt;=3,DL163&lt;0),-DL166,0)</f>
        <v>0</v>
      </c>
      <c r="DM167" s="82">
        <f>IF(AND(DM162&gt;=1,DM162&lt;=3,DM163&lt;0),-DM166,0)</f>
        <v>0</v>
      </c>
      <c r="DN167" s="82">
        <f>IF(AND(DN162&gt;=1,DN162&lt;=3,DN163&lt;0),-DN166,0)</f>
        <v>0</v>
      </c>
      <c r="DO167" s="82">
        <f>IF(AND(DO162&gt;=1,DO162&lt;=3,DO163&lt;0),-DO166,0)</f>
        <v>0</v>
      </c>
      <c r="DP167" s="82">
        <f>IF(AND(DP162&gt;=1,DP162&lt;=3,DP163&lt;0),-DP166,0)</f>
        <v>0</v>
      </c>
      <c r="DQ167" s="82">
        <f>IF(AND(DQ162&gt;=1,DQ162&lt;=3,DQ163&lt;0),-DQ166,0)</f>
        <v>0</v>
      </c>
      <c r="DR167" s="82">
        <f>IF(AND(DR162&gt;=1,DR162&lt;=3,DR163&lt;0),-DR166,0)</f>
        <v>0</v>
      </c>
      <c r="DS167" s="82">
        <f>IF(AND(DS162&gt;=1,DS162&lt;=3,DS163&lt;0),-DS166,0)</f>
        <v>0</v>
      </c>
      <c r="DT167" s="82">
        <f>IF(AND(DT162&gt;=1,DT162&lt;=3,DT163&lt;0),-DT166,0)</f>
        <v>0</v>
      </c>
      <c r="DU167" s="82">
        <f>IF(AND(DU162&gt;=1,DU162&lt;=3,DU163&lt;0),-DU166,0)</f>
        <v>0</v>
      </c>
      <c r="DV167" s="82">
        <f>IF(AND(DV162&gt;=1,DV162&lt;=3,DV163&lt;0),-DV166,0)</f>
        <v>0</v>
      </c>
      <c r="DW167" s="82">
        <f>IF(AND(DW162&gt;=1,DW162&lt;=3,DW163&lt;0),-DW166,0)</f>
        <v>0</v>
      </c>
      <c r="DX167" s="82">
        <f>IF(AND(DX162&gt;=1,DX162&lt;=3,DX163&lt;0),-DX166,0)</f>
        <v>0</v>
      </c>
      <c r="DY167" s="82">
        <f>IF(AND(DY162&gt;=1,DY162&lt;=3,DY163&lt;0),-DY166,0)</f>
        <v>0</v>
      </c>
      <c r="DZ167" s="82">
        <f>IF(AND(DZ162&gt;=1,DZ162&lt;=3,DZ163&lt;0),-DZ166,0)</f>
        <v>0</v>
      </c>
      <c r="EA167" s="82">
        <f>IF(AND(EA162&gt;=1,EA162&lt;=3,EA163&lt;0),-EA166,0)</f>
        <v>0</v>
      </c>
      <c r="EB167" s="82">
        <f>IF(AND(EB162&gt;=1,EB162&lt;=3,EB163&lt;0),-EB166,0)</f>
        <v>0</v>
      </c>
      <c r="EC167" s="82">
        <f>IF(AND(EC162&gt;=1,EC162&lt;=3,EC163&lt;0),-EC166,0)</f>
        <v>0</v>
      </c>
      <c r="ED167" s="82">
        <f>IF(AND(ED162&gt;=1,ED162&lt;=3,ED163&lt;0),-ED166,0)</f>
        <v>0</v>
      </c>
      <c r="EE167" s="82">
        <f>IF(AND(EE162&gt;=1,EE162&lt;=3,EE163&lt;0),-EE166,0)</f>
        <v>0</v>
      </c>
      <c r="EF167" s="82">
        <f>IF(AND(EF162&gt;=1,EF162&lt;=3,EF163&lt;0),-EF166,0)</f>
        <v>0</v>
      </c>
      <c r="EG167" s="82">
        <f>IF(AND(EG162&gt;=1,EG162&lt;=3,EG163&lt;0),-EG166,0)</f>
        <v>0</v>
      </c>
      <c r="EH167" s="82">
        <f>IF(AND(EH162&gt;=1,EH162&lt;=3,EH163&lt;0),-EH166,0)</f>
        <v>0</v>
      </c>
      <c r="EI167" s="82">
        <f>IF(AND(EI162&gt;=1,EI162&lt;=3,EI163&lt;0),-EI166,0)</f>
        <v>0</v>
      </c>
    </row>
    <row r="168">
      <c r="B168" t="s" s="23">
        <v>396</v>
      </c>
      <c r="C168" t="s" s="118">
        <v>31</v>
      </c>
      <c r="D168" t="s" s="118">
        <v>433</v>
      </c>
      <c r="H168" s="95">
        <f>IF(AND(H162&gt;=1,H162&lt;=3,H163&gt;=0),-H166*MAX(0,MIN(1,CHOOSE(H162,Rollover!$Q$18,Rollover!$AD$18,Rollover!$AQ$18)-H163)),0)-IF(H$6&lt;='Rent Roll'!$M$18,H165,0)</f>
        <v>0</v>
      </c>
      <c r="I168" s="95">
        <f>IF(AND(I162&gt;=1,I162&lt;=3,I163&gt;=0),-I166*MAX(0,MIN(1,CHOOSE(I162,Rollover!$Q$18,Rollover!$AD$18,Rollover!$AQ$18)-I163)),0)-IF(I$6&lt;='Rent Roll'!$M$18,I165,0)</f>
        <v>0</v>
      </c>
      <c r="J168" s="95">
        <f>IF(AND(J162&gt;=1,J162&lt;=3,J163&gt;=0),-J166*MAX(0,MIN(1,CHOOSE(J162,Rollover!$Q$18,Rollover!$AD$18,Rollover!$AQ$18)-J163)),0)-IF(J$6&lt;='Rent Roll'!$M$18,J165,0)</f>
        <v>0</v>
      </c>
      <c r="K168" s="95">
        <f>IF(AND(K162&gt;=1,K162&lt;=3,K163&gt;=0),-K166*MAX(0,MIN(1,CHOOSE(K162,Rollover!$Q$18,Rollover!$AD$18,Rollover!$AQ$18)-K163)),0)-IF(K$6&lt;='Rent Roll'!$M$18,K165,0)</f>
        <v>0</v>
      </c>
      <c r="L168" s="95">
        <f>IF(AND(L162&gt;=1,L162&lt;=3,L163&gt;=0),-L166*MAX(0,MIN(1,CHOOSE(L162,Rollover!$Q$18,Rollover!$AD$18,Rollover!$AQ$18)-L163)),0)-IF(L$6&lt;='Rent Roll'!$M$18,L165,0)</f>
        <v>0</v>
      </c>
      <c r="M168" s="95">
        <f>IF(AND(M162&gt;=1,M162&lt;=3,M163&gt;=0),-M166*MAX(0,MIN(1,CHOOSE(M162,Rollover!$Q$18,Rollover!$AD$18,Rollover!$AQ$18)-M163)),0)-IF(M$6&lt;='Rent Roll'!$M$18,M165,0)</f>
        <v>0</v>
      </c>
      <c r="N168" s="95">
        <f>IF(AND(N162&gt;=1,N162&lt;=3,N163&gt;=0),-N166*MAX(0,MIN(1,CHOOSE(N162,Rollover!$Q$18,Rollover!$AD$18,Rollover!$AQ$18)-N163)),0)-IF(N$6&lt;='Rent Roll'!$M$18,N165,0)</f>
        <v>0</v>
      </c>
      <c r="O168" s="95">
        <f>IF(AND(O162&gt;=1,O162&lt;=3,O163&gt;=0),-O166*MAX(0,MIN(1,CHOOSE(O162,Rollover!$Q$18,Rollover!$AD$18,Rollover!$AQ$18)-O163)),0)-IF(O$6&lt;='Rent Roll'!$M$18,O165,0)</f>
        <v>0</v>
      </c>
      <c r="P168" s="95">
        <f>IF(AND(P162&gt;=1,P162&lt;=3,P163&gt;=0),-P166*MAX(0,MIN(1,CHOOSE(P162,Rollover!$Q$18,Rollover!$AD$18,Rollover!$AQ$18)-P163)),0)-IF(P$6&lt;='Rent Roll'!$M$18,P165,0)</f>
        <v>0</v>
      </c>
      <c r="Q168" s="95">
        <f>IF(AND(Q162&gt;=1,Q162&lt;=3,Q163&gt;=0),-Q166*MAX(0,MIN(1,CHOOSE(Q162,Rollover!$Q$18,Rollover!$AD$18,Rollover!$AQ$18)-Q163)),0)-IF(Q$6&lt;='Rent Roll'!$M$18,Q165,0)</f>
        <v>0</v>
      </c>
      <c r="R168" s="95">
        <f>IF(AND(R162&gt;=1,R162&lt;=3,R163&gt;=0),-R166*MAX(0,MIN(1,CHOOSE(R162,Rollover!$Q$18,Rollover!$AD$18,Rollover!$AQ$18)-R163)),0)-IF(R$6&lt;='Rent Roll'!$M$18,R165,0)</f>
        <v>0</v>
      </c>
      <c r="S168" s="95">
        <f>IF(AND(S162&gt;=1,S162&lt;=3,S163&gt;=0),-S166*MAX(0,MIN(1,CHOOSE(S162,Rollover!$Q$18,Rollover!$AD$18,Rollover!$AQ$18)-S163)),0)-IF(S$6&lt;='Rent Roll'!$M$18,S165,0)</f>
        <v>0</v>
      </c>
      <c r="T168" s="95">
        <f>IF(AND(T162&gt;=1,T162&lt;=3,T163&gt;=0),-T166*MAX(0,MIN(1,CHOOSE(T162,Rollover!$Q$18,Rollover!$AD$18,Rollover!$AQ$18)-T163)),0)-IF(T$6&lt;='Rent Roll'!$M$18,T165,0)</f>
        <v>0</v>
      </c>
      <c r="U168" s="95">
        <f>IF(AND(U162&gt;=1,U162&lt;=3,U163&gt;=0),-U166*MAX(0,MIN(1,CHOOSE(U162,Rollover!$Q$18,Rollover!$AD$18,Rollover!$AQ$18)-U163)),0)-IF(U$6&lt;='Rent Roll'!$M$18,U165,0)</f>
        <v>0</v>
      </c>
      <c r="V168" s="95">
        <f>IF(AND(V162&gt;=1,V162&lt;=3,V163&gt;=0),-V166*MAX(0,MIN(1,CHOOSE(V162,Rollover!$Q$18,Rollover!$AD$18,Rollover!$AQ$18)-V163)),0)-IF(V$6&lt;='Rent Roll'!$M$18,V165,0)</f>
        <v>0</v>
      </c>
      <c r="W168" s="95">
        <f>IF(AND(W162&gt;=1,W162&lt;=3,W163&gt;=0),-W166*MAX(0,MIN(1,CHOOSE(W162,Rollover!$Q$18,Rollover!$AD$18,Rollover!$AQ$18)-W163)),0)-IF(W$6&lt;='Rent Roll'!$M$18,W165,0)</f>
        <v>0</v>
      </c>
      <c r="X168" s="95">
        <f>IF(AND(X162&gt;=1,X162&lt;=3,X163&gt;=0),-X166*MAX(0,MIN(1,CHOOSE(X162,Rollover!$Q$18,Rollover!$AD$18,Rollover!$AQ$18)-X163)),0)-IF(X$6&lt;='Rent Roll'!$M$18,X165,0)</f>
        <v>0</v>
      </c>
      <c r="Y168" s="95">
        <f>IF(AND(Y162&gt;=1,Y162&lt;=3,Y163&gt;=0),-Y166*MAX(0,MIN(1,CHOOSE(Y162,Rollover!$Q$18,Rollover!$AD$18,Rollover!$AQ$18)-Y163)),0)-IF(Y$6&lt;='Rent Roll'!$M$18,Y165,0)</f>
        <v>0</v>
      </c>
      <c r="Z168" s="95">
        <f>IF(AND(Z162&gt;=1,Z162&lt;=3,Z163&gt;=0),-Z166*MAX(0,MIN(1,CHOOSE(Z162,Rollover!$Q$18,Rollover!$AD$18,Rollover!$AQ$18)-Z163)),0)-IF(Z$6&lt;='Rent Roll'!$M$18,Z165,0)</f>
        <v>0</v>
      </c>
      <c r="AA168" s="95">
        <f>IF(AND(AA162&gt;=1,AA162&lt;=3,AA163&gt;=0),-AA166*MAX(0,MIN(1,CHOOSE(AA162,Rollover!$Q$18,Rollover!$AD$18,Rollover!$AQ$18)-AA163)),0)-IF(AA$6&lt;='Rent Roll'!$M$18,AA165,0)</f>
        <v>0</v>
      </c>
      <c r="AB168" s="95">
        <f>IF(AND(AB162&gt;=1,AB162&lt;=3,AB163&gt;=0),-AB166*MAX(0,MIN(1,CHOOSE(AB162,Rollover!$Q$18,Rollover!$AD$18,Rollover!$AQ$18)-AB163)),0)-IF(AB$6&lt;='Rent Roll'!$M$18,AB165,0)</f>
        <v>0</v>
      </c>
      <c r="AC168" s="95">
        <f>IF(AND(AC162&gt;=1,AC162&lt;=3,AC163&gt;=0),-AC166*MAX(0,MIN(1,CHOOSE(AC162,Rollover!$Q$18,Rollover!$AD$18,Rollover!$AQ$18)-AC163)),0)-IF(AC$6&lt;='Rent Roll'!$M$18,AC165,0)</f>
        <v>0</v>
      </c>
      <c r="AD168" s="95">
        <f>IF(AND(AD162&gt;=1,AD162&lt;=3,AD163&gt;=0),-AD166*MAX(0,MIN(1,CHOOSE(AD162,Rollover!$Q$18,Rollover!$AD$18,Rollover!$AQ$18)-AD163)),0)-IF(AD$6&lt;='Rent Roll'!$M$18,AD165,0)</f>
        <v>0</v>
      </c>
      <c r="AE168" s="95">
        <f>IF(AND(AE162&gt;=1,AE162&lt;=3,AE163&gt;=0),-AE166*MAX(0,MIN(1,CHOOSE(AE162,Rollover!$Q$18,Rollover!$AD$18,Rollover!$AQ$18)-AE163)),0)-IF(AE$6&lt;='Rent Roll'!$M$18,AE165,0)</f>
        <v>0</v>
      </c>
      <c r="AF168" s="95">
        <f>IF(AND(AF162&gt;=1,AF162&lt;=3,AF163&gt;=0),-AF166*MAX(0,MIN(1,CHOOSE(AF162,Rollover!$Q$18,Rollover!$AD$18,Rollover!$AQ$18)-AF163)),0)-IF(AF$6&lt;='Rent Roll'!$M$18,AF165,0)</f>
        <v>0</v>
      </c>
      <c r="AG168" s="95">
        <f>IF(AND(AG162&gt;=1,AG162&lt;=3,AG163&gt;=0),-AG166*MAX(0,MIN(1,CHOOSE(AG162,Rollover!$Q$18,Rollover!$AD$18,Rollover!$AQ$18)-AG163)),0)-IF(AG$6&lt;='Rent Roll'!$M$18,AG165,0)</f>
        <v>0</v>
      </c>
      <c r="AH168" s="95">
        <f>IF(AND(AH162&gt;=1,AH162&lt;=3,AH163&gt;=0),-AH166*MAX(0,MIN(1,CHOOSE(AH162,Rollover!$Q$18,Rollover!$AD$18,Rollover!$AQ$18)-AH163)),0)-IF(AH$6&lt;='Rent Roll'!$M$18,AH165,0)</f>
        <v>0</v>
      </c>
      <c r="AI168" s="95">
        <f>IF(AND(AI162&gt;=1,AI162&lt;=3,AI163&gt;=0),-AI166*MAX(0,MIN(1,CHOOSE(AI162,Rollover!$Q$18,Rollover!$AD$18,Rollover!$AQ$18)-AI163)),0)-IF(AI$6&lt;='Rent Roll'!$M$18,AI165,0)</f>
        <v>0</v>
      </c>
      <c r="AJ168" s="95">
        <f>IF(AND(AJ162&gt;=1,AJ162&lt;=3,AJ163&gt;=0),-AJ166*MAX(0,MIN(1,CHOOSE(AJ162,Rollover!$Q$18,Rollover!$AD$18,Rollover!$AQ$18)-AJ163)),0)-IF(AJ$6&lt;='Rent Roll'!$M$18,AJ165,0)</f>
        <v>-17368.232602500004</v>
      </c>
      <c r="AK168" s="95">
        <f>IF(AND(AK162&gt;=1,AK162&lt;=3,AK163&gt;=0),-AK166*MAX(0,MIN(1,CHOOSE(AK162,Rollover!$Q$18,Rollover!$AD$18,Rollover!$AQ$18)-AK163)),0)-IF(AK$6&lt;='Rent Roll'!$M$18,AK165,0)</f>
        <v>0</v>
      </c>
      <c r="AL168" s="95">
        <f>IF(AND(AL162&gt;=1,AL162&lt;=3,AL163&gt;=0),-AL166*MAX(0,MIN(1,CHOOSE(AL162,Rollover!$Q$18,Rollover!$AD$18,Rollover!$AQ$18)-AL163)),0)-IF(AL$6&lt;='Rent Roll'!$M$18,AL165,0)</f>
        <v>0</v>
      </c>
      <c r="AM168" s="95">
        <f>IF(AND(AM162&gt;=1,AM162&lt;=3,AM163&gt;=0),-AM166*MAX(0,MIN(1,CHOOSE(AM162,Rollover!$Q$18,Rollover!$AD$18,Rollover!$AQ$18)-AM163)),0)-IF(AM$6&lt;='Rent Roll'!$M$18,AM165,0)</f>
        <v>0</v>
      </c>
      <c r="AN168" s="95">
        <f>IF(AND(AN162&gt;=1,AN162&lt;=3,AN163&gt;=0),-AN166*MAX(0,MIN(1,CHOOSE(AN162,Rollover!$Q$18,Rollover!$AD$18,Rollover!$AQ$18)-AN163)),0)-IF(AN$6&lt;='Rent Roll'!$M$18,AN165,0)</f>
        <v>0</v>
      </c>
      <c r="AO168" s="95">
        <f>IF(AND(AO162&gt;=1,AO162&lt;=3,AO163&gt;=0),-AO166*MAX(0,MIN(1,CHOOSE(AO162,Rollover!$Q$18,Rollover!$AD$18,Rollover!$AQ$18)-AO163)),0)-IF(AO$6&lt;='Rent Roll'!$M$18,AO165,0)</f>
        <v>0</v>
      </c>
      <c r="AP168" s="95">
        <f>IF(AND(AP162&gt;=1,AP162&lt;=3,AP163&gt;=0),-AP166*MAX(0,MIN(1,CHOOSE(AP162,Rollover!$Q$18,Rollover!$AD$18,Rollover!$AQ$18)-AP163)),0)-IF(AP$6&lt;='Rent Roll'!$M$18,AP165,0)</f>
        <v>0</v>
      </c>
      <c r="AQ168" s="95">
        <f>IF(AND(AQ162&gt;=1,AQ162&lt;=3,AQ163&gt;=0),-AQ166*MAX(0,MIN(1,CHOOSE(AQ162,Rollover!$Q$18,Rollover!$AD$18,Rollover!$AQ$18)-AQ163)),0)-IF(AQ$6&lt;='Rent Roll'!$M$18,AQ165,0)</f>
        <v>0</v>
      </c>
      <c r="AR168" s="95">
        <f>IF(AND(AR162&gt;=1,AR162&lt;=3,AR163&gt;=0),-AR166*MAX(0,MIN(1,CHOOSE(AR162,Rollover!$Q$18,Rollover!$AD$18,Rollover!$AQ$18)-AR163)),0)-IF(AR$6&lt;='Rent Roll'!$M$18,AR165,0)</f>
        <v>0</v>
      </c>
      <c r="AS168" s="95">
        <f>IF(AND(AS162&gt;=1,AS162&lt;=3,AS163&gt;=0),-AS166*MAX(0,MIN(1,CHOOSE(AS162,Rollover!$Q$18,Rollover!$AD$18,Rollover!$AQ$18)-AS163)),0)-IF(AS$6&lt;='Rent Roll'!$M$18,AS165,0)</f>
        <v>0</v>
      </c>
      <c r="AT168" s="95">
        <f>IF(AND(AT162&gt;=1,AT162&lt;=3,AT163&gt;=0),-AT166*MAX(0,MIN(1,CHOOSE(AT162,Rollover!$Q$18,Rollover!$AD$18,Rollover!$AQ$18)-AT163)),0)-IF(AT$6&lt;='Rent Roll'!$M$18,AT165,0)</f>
        <v>0</v>
      </c>
      <c r="AU168" s="95">
        <f>IF(AND(AU162&gt;=1,AU162&lt;=3,AU163&gt;=0),-AU166*MAX(0,MIN(1,CHOOSE(AU162,Rollover!$Q$18,Rollover!$AD$18,Rollover!$AQ$18)-AU163)),0)-IF(AU$6&lt;='Rent Roll'!$M$18,AU165,0)</f>
        <v>0</v>
      </c>
      <c r="AV168" s="95">
        <f>IF(AND(AV162&gt;=1,AV162&lt;=3,AV163&gt;=0),-AV166*MAX(0,MIN(1,CHOOSE(AV162,Rollover!$Q$18,Rollover!$AD$18,Rollover!$AQ$18)-AV163)),0)-IF(AV$6&lt;='Rent Roll'!$M$18,AV165,0)</f>
        <v>0</v>
      </c>
      <c r="AW168" s="95">
        <f>IF(AND(AW162&gt;=1,AW162&lt;=3,AW163&gt;=0),-AW166*MAX(0,MIN(1,CHOOSE(AW162,Rollover!$Q$18,Rollover!$AD$18,Rollover!$AQ$18)-AW163)),0)-IF(AW$6&lt;='Rent Roll'!$M$18,AW165,0)</f>
        <v>0</v>
      </c>
      <c r="AX168" s="95">
        <f>IF(AND(AX162&gt;=1,AX162&lt;=3,AX163&gt;=0),-AX166*MAX(0,MIN(1,CHOOSE(AX162,Rollover!$Q$18,Rollover!$AD$18,Rollover!$AQ$18)-AX163)),0)-IF(AX$6&lt;='Rent Roll'!$M$18,AX165,0)</f>
        <v>0</v>
      </c>
      <c r="AY168" s="95">
        <f>IF(AND(AY162&gt;=1,AY162&lt;=3,AY163&gt;=0),-AY166*MAX(0,MIN(1,CHOOSE(AY162,Rollover!$Q$18,Rollover!$AD$18,Rollover!$AQ$18)-AY163)),0)-IF(AY$6&lt;='Rent Roll'!$M$18,AY165,0)</f>
        <v>0</v>
      </c>
      <c r="AZ168" s="95">
        <f>IF(AND(AZ162&gt;=1,AZ162&lt;=3,AZ163&gt;=0),-AZ166*MAX(0,MIN(1,CHOOSE(AZ162,Rollover!$Q$18,Rollover!$AD$18,Rollover!$AQ$18)-AZ163)),0)-IF(AZ$6&lt;='Rent Roll'!$M$18,AZ165,0)</f>
        <v>0</v>
      </c>
      <c r="BA168" s="95">
        <f>IF(AND(BA162&gt;=1,BA162&lt;=3,BA163&gt;=0),-BA166*MAX(0,MIN(1,CHOOSE(BA162,Rollover!$Q$18,Rollover!$AD$18,Rollover!$AQ$18)-BA163)),0)-IF(BA$6&lt;='Rent Roll'!$M$18,BA165,0)</f>
        <v>0</v>
      </c>
      <c r="BB168" s="95">
        <f>IF(AND(BB162&gt;=1,BB162&lt;=3,BB163&gt;=0),-BB166*MAX(0,MIN(1,CHOOSE(BB162,Rollover!$Q$18,Rollover!$AD$18,Rollover!$AQ$18)-BB163)),0)-IF(BB$6&lt;='Rent Roll'!$M$18,BB165,0)</f>
        <v>0</v>
      </c>
      <c r="BC168" s="95">
        <f>IF(AND(BC162&gt;=1,BC162&lt;=3,BC163&gt;=0),-BC166*MAX(0,MIN(1,CHOOSE(BC162,Rollover!$Q$18,Rollover!$AD$18,Rollover!$AQ$18)-BC163)),0)-IF(BC$6&lt;='Rent Roll'!$M$18,BC165,0)</f>
        <v>0</v>
      </c>
      <c r="BD168" s="95">
        <f>IF(AND(BD162&gt;=1,BD162&lt;=3,BD163&gt;=0),-BD166*MAX(0,MIN(1,CHOOSE(BD162,Rollover!$Q$18,Rollover!$AD$18,Rollover!$AQ$18)-BD163)),0)-IF(BD$6&lt;='Rent Roll'!$M$18,BD165,0)</f>
        <v>0</v>
      </c>
      <c r="BE168" s="95">
        <f>IF(AND(BE162&gt;=1,BE162&lt;=3,BE163&gt;=0),-BE166*MAX(0,MIN(1,CHOOSE(BE162,Rollover!$Q$18,Rollover!$AD$18,Rollover!$AQ$18)-BE163)),0)-IF(BE$6&lt;='Rent Roll'!$M$18,BE165,0)</f>
        <v>0</v>
      </c>
      <c r="BF168" s="95">
        <f>IF(AND(BF162&gt;=1,BF162&lt;=3,BF163&gt;=0),-BF166*MAX(0,MIN(1,CHOOSE(BF162,Rollover!$Q$18,Rollover!$AD$18,Rollover!$AQ$18)-BF163)),0)-IF(BF$6&lt;='Rent Roll'!$M$18,BF165,0)</f>
        <v>0</v>
      </c>
      <c r="BG168" s="95">
        <f>IF(AND(BG162&gt;=1,BG162&lt;=3,BG163&gt;=0),-BG166*MAX(0,MIN(1,CHOOSE(BG162,Rollover!$Q$18,Rollover!$AD$18,Rollover!$AQ$18)-BG163)),0)-IF(BG$6&lt;='Rent Roll'!$M$18,BG165,0)</f>
        <v>0</v>
      </c>
      <c r="BH168" s="95">
        <f>IF(AND(BH162&gt;=1,BH162&lt;=3,BH163&gt;=0),-BH166*MAX(0,MIN(1,CHOOSE(BH162,Rollover!$Q$18,Rollover!$AD$18,Rollover!$AQ$18)-BH163)),0)-IF(BH$6&lt;='Rent Roll'!$M$18,BH165,0)</f>
        <v>0</v>
      </c>
      <c r="BI168" s="95">
        <f>IF(AND(BI162&gt;=1,BI162&lt;=3,BI163&gt;=0),-BI166*MAX(0,MIN(1,CHOOSE(BI162,Rollover!$Q$18,Rollover!$AD$18,Rollover!$AQ$18)-BI163)),0)-IF(BI$6&lt;='Rent Roll'!$M$18,BI165,0)</f>
        <v>0</v>
      </c>
      <c r="BJ168" s="95">
        <f>IF(AND(BJ162&gt;=1,BJ162&lt;=3,BJ163&gt;=0),-BJ166*MAX(0,MIN(1,CHOOSE(BJ162,Rollover!$Q$18,Rollover!$AD$18,Rollover!$AQ$18)-BJ163)),0)-IF(BJ$6&lt;='Rent Roll'!$M$18,BJ165,0)</f>
        <v>0</v>
      </c>
      <c r="BK168" s="95">
        <f>IF(AND(BK162&gt;=1,BK162&lt;=3,BK163&gt;=0),-BK166*MAX(0,MIN(1,CHOOSE(BK162,Rollover!$Q$18,Rollover!$AD$18,Rollover!$AQ$18)-BK163)),0)-IF(BK$6&lt;='Rent Roll'!$M$18,BK165,0)</f>
        <v>0</v>
      </c>
      <c r="BL168" s="95">
        <f>IF(AND(BL162&gt;=1,BL162&lt;=3,BL163&gt;=0),-BL166*MAX(0,MIN(1,CHOOSE(BL162,Rollover!$Q$18,Rollover!$AD$18,Rollover!$AQ$18)-BL163)),0)-IF(BL$6&lt;='Rent Roll'!$M$18,BL165,0)</f>
        <v>0</v>
      </c>
      <c r="BM168" s="95">
        <f>IF(AND(BM162&gt;=1,BM162&lt;=3,BM163&gt;=0),-BM166*MAX(0,MIN(1,CHOOSE(BM162,Rollover!$Q$18,Rollover!$AD$18,Rollover!$AQ$18)-BM163)),0)-IF(BM$6&lt;='Rent Roll'!$M$18,BM165,0)</f>
        <v>0</v>
      </c>
      <c r="BN168" s="95">
        <f>IF(AND(BN162&gt;=1,BN162&lt;=3,BN163&gt;=0),-BN166*MAX(0,MIN(1,CHOOSE(BN162,Rollover!$Q$18,Rollover!$AD$18,Rollover!$AQ$18)-BN163)),0)-IF(BN$6&lt;='Rent Roll'!$M$18,BN165,0)</f>
        <v>0</v>
      </c>
      <c r="BO168" s="95">
        <f>IF(AND(BO162&gt;=1,BO162&lt;=3,BO163&gt;=0),-BO166*MAX(0,MIN(1,CHOOSE(BO162,Rollover!$Q$18,Rollover!$AD$18,Rollover!$AQ$18)-BO163)),0)-IF(BO$6&lt;='Rent Roll'!$M$18,BO165,0)</f>
        <v>0</v>
      </c>
      <c r="BP168" s="95">
        <f>IF(AND(BP162&gt;=1,BP162&lt;=3,BP163&gt;=0),-BP166*MAX(0,MIN(1,CHOOSE(BP162,Rollover!$Q$18,Rollover!$AD$18,Rollover!$AQ$18)-BP163)),0)-IF(BP$6&lt;='Rent Roll'!$M$18,BP165,0)</f>
        <v>0</v>
      </c>
      <c r="BQ168" s="95">
        <f>IF(AND(BQ162&gt;=1,BQ162&lt;=3,BQ163&gt;=0),-BQ166*MAX(0,MIN(1,CHOOSE(BQ162,Rollover!$Q$18,Rollover!$AD$18,Rollover!$AQ$18)-BQ163)),0)-IF(BQ$6&lt;='Rent Roll'!$M$18,BQ165,0)</f>
        <v>0</v>
      </c>
      <c r="BR168" s="95">
        <f>IF(AND(BR162&gt;=1,BR162&lt;=3,BR163&gt;=0),-BR166*MAX(0,MIN(1,CHOOSE(BR162,Rollover!$Q$18,Rollover!$AD$18,Rollover!$AQ$18)-BR163)),0)-IF(BR$6&lt;='Rent Roll'!$M$18,BR165,0)</f>
        <v>0</v>
      </c>
      <c r="BS168" s="95">
        <f>IF(AND(BS162&gt;=1,BS162&lt;=3,BS163&gt;=0),-BS166*MAX(0,MIN(1,CHOOSE(BS162,Rollover!$Q$18,Rollover!$AD$18,Rollover!$AQ$18)-BS163)),0)-IF(BS$6&lt;='Rent Roll'!$M$18,BS165,0)</f>
        <v>0</v>
      </c>
      <c r="BT168" s="95">
        <f>IF(AND(BT162&gt;=1,BT162&lt;=3,BT163&gt;=0),-BT166*MAX(0,MIN(1,CHOOSE(BT162,Rollover!$Q$18,Rollover!$AD$18,Rollover!$AQ$18)-BT163)),0)-IF(BT$6&lt;='Rent Roll'!$M$18,BT165,0)</f>
        <v>0</v>
      </c>
      <c r="BU168" s="95">
        <f>IF(AND(BU162&gt;=1,BU162&lt;=3,BU163&gt;=0),-BU166*MAX(0,MIN(1,CHOOSE(BU162,Rollover!$Q$18,Rollover!$AD$18,Rollover!$AQ$18)-BU163)),0)-IF(BU$6&lt;='Rent Roll'!$M$18,BU165,0)</f>
        <v>0</v>
      </c>
      <c r="BV168" s="95">
        <f>IF(AND(BV162&gt;=1,BV162&lt;=3,BV163&gt;=0),-BV166*MAX(0,MIN(1,CHOOSE(BV162,Rollover!$Q$18,Rollover!$AD$18,Rollover!$AQ$18)-BV163)),0)-IF(BV$6&lt;='Rent Roll'!$M$18,BV165,0)</f>
        <v>0</v>
      </c>
      <c r="BW168" s="95">
        <f>IF(AND(BW162&gt;=1,BW162&lt;=3,BW163&gt;=0),-BW166*MAX(0,MIN(1,CHOOSE(BW162,Rollover!$Q$18,Rollover!$AD$18,Rollover!$AQ$18)-BW163)),0)-IF(BW$6&lt;='Rent Roll'!$M$18,BW165,0)</f>
        <v>0</v>
      </c>
      <c r="BX168" s="95">
        <f>IF(AND(BX162&gt;=1,BX162&lt;=3,BX163&gt;=0),-BX166*MAX(0,MIN(1,CHOOSE(BX162,Rollover!$Q$18,Rollover!$AD$18,Rollover!$AQ$18)-BX163)),0)-IF(BX$6&lt;='Rent Roll'!$M$18,BX165,0)</f>
        <v>0</v>
      </c>
      <c r="BY168" s="95">
        <f>IF(AND(BY162&gt;=1,BY162&lt;=3,BY163&gt;=0),-BY166*MAX(0,MIN(1,CHOOSE(BY162,Rollover!$Q$18,Rollover!$AD$18,Rollover!$AQ$18)-BY163)),0)-IF(BY$6&lt;='Rent Roll'!$M$18,BY165,0)</f>
        <v>0</v>
      </c>
      <c r="BZ168" s="95">
        <f>IF(AND(BZ162&gt;=1,BZ162&lt;=3,BZ163&gt;=0),-BZ166*MAX(0,MIN(1,CHOOSE(BZ162,Rollover!$Q$18,Rollover!$AD$18,Rollover!$AQ$18)-BZ163)),0)-IF(BZ$6&lt;='Rent Roll'!$M$18,BZ165,0)</f>
        <v>0</v>
      </c>
      <c r="CA168" s="95">
        <f>IF(AND(CA162&gt;=1,CA162&lt;=3,CA163&gt;=0),-CA166*MAX(0,MIN(1,CHOOSE(CA162,Rollover!$Q$18,Rollover!$AD$18,Rollover!$AQ$18)-CA163)),0)-IF(CA$6&lt;='Rent Roll'!$M$18,CA165,0)</f>
        <v>0</v>
      </c>
      <c r="CB168" s="95">
        <f>IF(AND(CB162&gt;=1,CB162&lt;=3,CB163&gt;=0),-CB166*MAX(0,MIN(1,CHOOSE(CB162,Rollover!$Q$18,Rollover!$AD$18,Rollover!$AQ$18)-CB163)),0)-IF(CB$6&lt;='Rent Roll'!$M$18,CB165,0)</f>
        <v>0</v>
      </c>
      <c r="CC168" s="95">
        <f>IF(AND(CC162&gt;=1,CC162&lt;=3,CC163&gt;=0),-CC166*MAX(0,MIN(1,CHOOSE(CC162,Rollover!$Q$18,Rollover!$AD$18,Rollover!$AQ$18)-CC163)),0)-IF(CC$6&lt;='Rent Roll'!$M$18,CC165,0)</f>
        <v>0</v>
      </c>
      <c r="CD168" s="95">
        <f>IF(AND(CD162&gt;=1,CD162&lt;=3,CD163&gt;=0),-CD166*MAX(0,MIN(1,CHOOSE(CD162,Rollover!$Q$18,Rollover!$AD$18,Rollover!$AQ$18)-CD163)),0)-IF(CD$6&lt;='Rent Roll'!$M$18,CD165,0)</f>
        <v>0</v>
      </c>
      <c r="CE168" s="95">
        <f>IF(AND(CE162&gt;=1,CE162&lt;=3,CE163&gt;=0),-CE166*MAX(0,MIN(1,CHOOSE(CE162,Rollover!$Q$18,Rollover!$AD$18,Rollover!$AQ$18)-CE163)),0)-IF(CE$6&lt;='Rent Roll'!$M$18,CE165,0)</f>
        <v>0</v>
      </c>
      <c r="CF168" s="95">
        <f>IF(AND(CF162&gt;=1,CF162&lt;=3,CF163&gt;=0),-CF166*MAX(0,MIN(1,CHOOSE(CF162,Rollover!$Q$18,Rollover!$AD$18,Rollover!$AQ$18)-CF163)),0)-IF(CF$6&lt;='Rent Roll'!$M$18,CF165,0)</f>
        <v>0</v>
      </c>
      <c r="CG168" s="95">
        <f>IF(AND(CG162&gt;=1,CG162&lt;=3,CG163&gt;=0),-CG166*MAX(0,MIN(1,CHOOSE(CG162,Rollover!$Q$18,Rollover!$AD$18,Rollover!$AQ$18)-CG163)),0)-IF(CG$6&lt;='Rent Roll'!$M$18,CG165,0)</f>
        <v>0</v>
      </c>
      <c r="CH168" s="95">
        <f>IF(AND(CH162&gt;=1,CH162&lt;=3,CH163&gt;=0),-CH166*MAX(0,MIN(1,CHOOSE(CH162,Rollover!$Q$18,Rollover!$AD$18,Rollover!$AQ$18)-CH163)),0)-IF(CH$6&lt;='Rent Roll'!$M$18,CH165,0)</f>
        <v>0</v>
      </c>
      <c r="CI168" s="95">
        <f>IF(AND(CI162&gt;=1,CI162&lt;=3,CI163&gt;=0),-CI166*MAX(0,MIN(1,CHOOSE(CI162,Rollover!$Q$18,Rollover!$AD$18,Rollover!$AQ$18)-CI163)),0)-IF(CI$6&lt;='Rent Roll'!$M$18,CI165,0)</f>
        <v>0</v>
      </c>
      <c r="CJ168" s="95">
        <f>IF(AND(CJ162&gt;=1,CJ162&lt;=3,CJ163&gt;=0),-CJ166*MAX(0,MIN(1,CHOOSE(CJ162,Rollover!$Q$18,Rollover!$AD$18,Rollover!$AQ$18)-CJ163)),0)-IF(CJ$6&lt;='Rent Roll'!$M$18,CJ165,0)</f>
        <v>0</v>
      </c>
      <c r="CK168" s="95">
        <f>IF(AND(CK162&gt;=1,CK162&lt;=3,CK163&gt;=0),-CK166*MAX(0,MIN(1,CHOOSE(CK162,Rollover!$Q$18,Rollover!$AD$18,Rollover!$AQ$18)-CK163)),0)-IF(CK$6&lt;='Rent Roll'!$M$18,CK165,0)</f>
        <v>0</v>
      </c>
      <c r="CL168" s="95">
        <f>IF(AND(CL162&gt;=1,CL162&lt;=3,CL163&gt;=0),-CL166*MAX(0,MIN(1,CHOOSE(CL162,Rollover!$Q$18,Rollover!$AD$18,Rollover!$AQ$18)-CL163)),0)-IF(CL$6&lt;='Rent Roll'!$M$18,CL165,0)</f>
        <v>0</v>
      </c>
      <c r="CM168" s="95">
        <f>IF(AND(CM162&gt;=1,CM162&lt;=3,CM163&gt;=0),-CM166*MAX(0,MIN(1,CHOOSE(CM162,Rollover!$Q$18,Rollover!$AD$18,Rollover!$AQ$18)-CM163)),0)-IF(CM$6&lt;='Rent Roll'!$M$18,CM165,0)</f>
        <v>0</v>
      </c>
      <c r="CN168" s="95">
        <f>IF(AND(CN162&gt;=1,CN162&lt;=3,CN163&gt;=0),-CN166*MAX(0,MIN(1,CHOOSE(CN162,Rollover!$Q$18,Rollover!$AD$18,Rollover!$AQ$18)-CN163)),0)-IF(CN$6&lt;='Rent Roll'!$M$18,CN165,0)</f>
        <v>0</v>
      </c>
      <c r="CO168" s="95">
        <f>IF(AND(CO162&gt;=1,CO162&lt;=3,CO163&gt;=0),-CO166*MAX(0,MIN(1,CHOOSE(CO162,Rollover!$Q$18,Rollover!$AD$18,Rollover!$AQ$18)-CO163)),0)-IF(CO$6&lt;='Rent Roll'!$M$18,CO165,0)</f>
        <v>0</v>
      </c>
      <c r="CP168" s="95">
        <f>IF(AND(CP162&gt;=1,CP162&lt;=3,CP163&gt;=0),-CP166*MAX(0,MIN(1,CHOOSE(CP162,Rollover!$Q$18,Rollover!$AD$18,Rollover!$AQ$18)-CP163)),0)-IF(CP$6&lt;='Rent Roll'!$M$18,CP165,0)</f>
        <v>0</v>
      </c>
      <c r="CQ168" s="95">
        <f>IF(AND(CQ162&gt;=1,CQ162&lt;=3,CQ163&gt;=0),-CQ166*MAX(0,MIN(1,CHOOSE(CQ162,Rollover!$Q$18,Rollover!$AD$18,Rollover!$AQ$18)-CQ163)),0)-IF(CQ$6&lt;='Rent Roll'!$M$18,CQ165,0)</f>
        <v>0</v>
      </c>
      <c r="CR168" s="95">
        <f>IF(AND(CR162&gt;=1,CR162&lt;=3,CR163&gt;=0),-CR166*MAX(0,MIN(1,CHOOSE(CR162,Rollover!$Q$18,Rollover!$AD$18,Rollover!$AQ$18)-CR163)),0)-IF(CR$6&lt;='Rent Roll'!$M$18,CR165,0)</f>
        <v>0</v>
      </c>
      <c r="CS168" s="95">
        <f>IF(AND(CS162&gt;=1,CS162&lt;=3,CS163&gt;=0),-CS166*MAX(0,MIN(1,CHOOSE(CS162,Rollover!$Q$18,Rollover!$AD$18,Rollover!$AQ$18)-CS163)),0)-IF(CS$6&lt;='Rent Roll'!$M$18,CS165,0)</f>
        <v>0</v>
      </c>
      <c r="CT168" s="95">
        <f>IF(AND(CT162&gt;=1,CT162&lt;=3,CT163&gt;=0),-CT166*MAX(0,MIN(1,CHOOSE(CT162,Rollover!$Q$18,Rollover!$AD$18,Rollover!$AQ$18)-CT163)),0)-IF(CT$6&lt;='Rent Roll'!$M$18,CT165,0)</f>
        <v>-23183.122363258804</v>
      </c>
      <c r="CU168" s="95">
        <f>IF(AND(CU162&gt;=1,CU162&lt;=3,CU163&gt;=0),-CU166*MAX(0,MIN(1,CHOOSE(CU162,Rollover!$Q$18,Rollover!$AD$18,Rollover!$AQ$18)-CU163)),0)-IF(CU$6&lt;='Rent Roll'!$M$18,CU165,0)</f>
        <v>-22023.966245095864</v>
      </c>
      <c r="CV168" s="95">
        <f>IF(AND(CV162&gt;=1,CV162&lt;=3,CV163&gt;=0),-CV166*MAX(0,MIN(1,CHOOSE(CV162,Rollover!$Q$18,Rollover!$AD$18,Rollover!$AQ$18)-CV163)),0)-IF(CV$6&lt;='Rent Roll'!$M$18,CV165,0)</f>
        <v>0</v>
      </c>
      <c r="CW168" s="95">
        <f>IF(AND(CW162&gt;=1,CW162&lt;=3,CW163&gt;=0),-CW166*MAX(0,MIN(1,CHOOSE(CW162,Rollover!$Q$18,Rollover!$AD$18,Rollover!$AQ$18)-CW163)),0)-IF(CW$6&lt;='Rent Roll'!$M$18,CW165,0)</f>
        <v>0</v>
      </c>
      <c r="CX168" s="95">
        <f>IF(AND(CX162&gt;=1,CX162&lt;=3,CX163&gt;=0),-CX166*MAX(0,MIN(1,CHOOSE(CX162,Rollover!$Q$18,Rollover!$AD$18,Rollover!$AQ$18)-CX163)),0)-IF(CX$6&lt;='Rent Roll'!$M$18,CX165,0)</f>
        <v>0</v>
      </c>
      <c r="CY168" s="95">
        <f>IF(AND(CY162&gt;=1,CY162&lt;=3,CY163&gt;=0),-CY166*MAX(0,MIN(1,CHOOSE(CY162,Rollover!$Q$18,Rollover!$AD$18,Rollover!$AQ$18)-CY163)),0)-IF(CY$6&lt;='Rent Roll'!$M$18,CY165,0)</f>
        <v>0</v>
      </c>
      <c r="CZ168" s="95">
        <f>IF(AND(CZ162&gt;=1,CZ162&lt;=3,CZ163&gt;=0),-CZ166*MAX(0,MIN(1,CHOOSE(CZ162,Rollover!$Q$18,Rollover!$AD$18,Rollover!$AQ$18)-CZ163)),0)-IF(CZ$6&lt;='Rent Roll'!$M$18,CZ165,0)</f>
        <v>0</v>
      </c>
      <c r="DA168" s="95">
        <f>IF(AND(DA162&gt;=1,DA162&lt;=3,DA163&gt;=0),-DA166*MAX(0,MIN(1,CHOOSE(DA162,Rollover!$Q$18,Rollover!$AD$18,Rollover!$AQ$18)-DA163)),0)-IF(DA$6&lt;='Rent Roll'!$M$18,DA165,0)</f>
        <v>0</v>
      </c>
      <c r="DB168" s="95">
        <f>IF(AND(DB162&gt;=1,DB162&lt;=3,DB163&gt;=0),-DB166*MAX(0,MIN(1,CHOOSE(DB162,Rollover!$Q$18,Rollover!$AD$18,Rollover!$AQ$18)-DB163)),0)-IF(DB$6&lt;='Rent Roll'!$M$18,DB165,0)</f>
        <v>0</v>
      </c>
      <c r="DC168" s="95">
        <f>IF(AND(DC162&gt;=1,DC162&lt;=3,DC163&gt;=0),-DC166*MAX(0,MIN(1,CHOOSE(DC162,Rollover!$Q$18,Rollover!$AD$18,Rollover!$AQ$18)-DC163)),0)-IF(DC$6&lt;='Rent Roll'!$M$18,DC165,0)</f>
        <v>0</v>
      </c>
      <c r="DD168" s="95">
        <f>IF(AND(DD162&gt;=1,DD162&lt;=3,DD163&gt;=0),-DD166*MAX(0,MIN(1,CHOOSE(DD162,Rollover!$Q$18,Rollover!$AD$18,Rollover!$AQ$18)-DD163)),0)-IF(DD$6&lt;='Rent Roll'!$M$18,DD165,0)</f>
        <v>0</v>
      </c>
      <c r="DE168" s="95">
        <f>IF(AND(DE162&gt;=1,DE162&lt;=3,DE163&gt;=0),-DE166*MAX(0,MIN(1,CHOOSE(DE162,Rollover!$Q$18,Rollover!$AD$18,Rollover!$AQ$18)-DE163)),0)-IF(DE$6&lt;='Rent Roll'!$M$18,DE165,0)</f>
        <v>0</v>
      </c>
      <c r="DF168" s="95">
        <f>IF(AND(DF162&gt;=1,DF162&lt;=3,DF163&gt;=0),-DF166*MAX(0,MIN(1,CHOOSE(DF162,Rollover!$Q$18,Rollover!$AD$18,Rollover!$AQ$18)-DF163)),0)-IF(DF$6&lt;='Rent Roll'!$M$18,DF165,0)</f>
        <v>0</v>
      </c>
      <c r="DG168" s="95">
        <f>IF(AND(DG162&gt;=1,DG162&lt;=3,DG163&gt;=0),-DG166*MAX(0,MIN(1,CHOOSE(DG162,Rollover!$Q$18,Rollover!$AD$18,Rollover!$AQ$18)-DG163)),0)-IF(DG$6&lt;='Rent Roll'!$M$18,DG165,0)</f>
        <v>0</v>
      </c>
      <c r="DH168" s="95">
        <f>IF(AND(DH162&gt;=1,DH162&lt;=3,DH163&gt;=0),-DH166*MAX(0,MIN(1,CHOOSE(DH162,Rollover!$Q$18,Rollover!$AD$18,Rollover!$AQ$18)-DH163)),0)-IF(DH$6&lt;='Rent Roll'!$M$18,DH165,0)</f>
        <v>0</v>
      </c>
      <c r="DI168" s="95">
        <f>IF(AND(DI162&gt;=1,DI162&lt;=3,DI163&gt;=0),-DI166*MAX(0,MIN(1,CHOOSE(DI162,Rollover!$Q$18,Rollover!$AD$18,Rollover!$AQ$18)-DI163)),0)-IF(DI$6&lt;='Rent Roll'!$M$18,DI165,0)</f>
        <v>0</v>
      </c>
      <c r="DJ168" s="95">
        <f>IF(AND(DJ162&gt;=1,DJ162&lt;=3,DJ163&gt;=0),-DJ166*MAX(0,MIN(1,CHOOSE(DJ162,Rollover!$Q$18,Rollover!$AD$18,Rollover!$AQ$18)-DJ163)),0)-IF(DJ$6&lt;='Rent Roll'!$M$18,DJ165,0)</f>
        <v>0</v>
      </c>
      <c r="DK168" s="95">
        <f>IF(AND(DK162&gt;=1,DK162&lt;=3,DK163&gt;=0),-DK166*MAX(0,MIN(1,CHOOSE(DK162,Rollover!$Q$18,Rollover!$AD$18,Rollover!$AQ$18)-DK163)),0)-IF(DK$6&lt;='Rent Roll'!$M$18,DK165,0)</f>
        <v>0</v>
      </c>
      <c r="DL168" s="95">
        <f>IF(AND(DL162&gt;=1,DL162&lt;=3,DL163&gt;=0),-DL166*MAX(0,MIN(1,CHOOSE(DL162,Rollover!$Q$18,Rollover!$AD$18,Rollover!$AQ$18)-DL163)),0)-IF(DL$6&lt;='Rent Roll'!$M$18,DL165,0)</f>
        <v>0</v>
      </c>
      <c r="DM168" s="95">
        <f>IF(AND(DM162&gt;=1,DM162&lt;=3,DM163&gt;=0),-DM166*MAX(0,MIN(1,CHOOSE(DM162,Rollover!$Q$18,Rollover!$AD$18,Rollover!$AQ$18)-DM163)),0)-IF(DM$6&lt;='Rent Roll'!$M$18,DM165,0)</f>
        <v>0</v>
      </c>
      <c r="DN168" s="95">
        <f>IF(AND(DN162&gt;=1,DN162&lt;=3,DN163&gt;=0),-DN166*MAX(0,MIN(1,CHOOSE(DN162,Rollover!$Q$18,Rollover!$AD$18,Rollover!$AQ$18)-DN163)),0)-IF(DN$6&lt;='Rent Roll'!$M$18,DN165,0)</f>
        <v>0</v>
      </c>
      <c r="DO168" s="95">
        <f>IF(AND(DO162&gt;=1,DO162&lt;=3,DO163&gt;=0),-DO166*MAX(0,MIN(1,CHOOSE(DO162,Rollover!$Q$18,Rollover!$AD$18,Rollover!$AQ$18)-DO163)),0)-IF(DO$6&lt;='Rent Roll'!$M$18,DO165,0)</f>
        <v>0</v>
      </c>
      <c r="DP168" s="95">
        <f>IF(AND(DP162&gt;=1,DP162&lt;=3,DP163&gt;=0),-DP166*MAX(0,MIN(1,CHOOSE(DP162,Rollover!$Q$18,Rollover!$AD$18,Rollover!$AQ$18)-DP163)),0)-IF(DP$6&lt;='Rent Roll'!$M$18,DP165,0)</f>
        <v>0</v>
      </c>
      <c r="DQ168" s="95">
        <f>IF(AND(DQ162&gt;=1,DQ162&lt;=3,DQ163&gt;=0),-DQ166*MAX(0,MIN(1,CHOOSE(DQ162,Rollover!$Q$18,Rollover!$AD$18,Rollover!$AQ$18)-DQ163)),0)-IF(DQ$6&lt;='Rent Roll'!$M$18,DQ165,0)</f>
        <v>0</v>
      </c>
      <c r="DR168" s="95">
        <f>IF(AND(DR162&gt;=1,DR162&lt;=3,DR163&gt;=0),-DR166*MAX(0,MIN(1,CHOOSE(DR162,Rollover!$Q$18,Rollover!$AD$18,Rollover!$AQ$18)-DR163)),0)-IF(DR$6&lt;='Rent Roll'!$M$18,DR165,0)</f>
        <v>0</v>
      </c>
      <c r="DS168" s="95">
        <f>IF(AND(DS162&gt;=1,DS162&lt;=3,DS163&gt;=0),-DS166*MAX(0,MIN(1,CHOOSE(DS162,Rollover!$Q$18,Rollover!$AD$18,Rollover!$AQ$18)-DS163)),0)-IF(DS$6&lt;='Rent Roll'!$M$18,DS165,0)</f>
        <v>0</v>
      </c>
      <c r="DT168" s="95">
        <f>IF(AND(DT162&gt;=1,DT162&lt;=3,DT163&gt;=0),-DT166*MAX(0,MIN(1,CHOOSE(DT162,Rollover!$Q$18,Rollover!$AD$18,Rollover!$AQ$18)-DT163)),0)-IF(DT$6&lt;='Rent Roll'!$M$18,DT165,0)</f>
        <v>0</v>
      </c>
      <c r="DU168" s="95">
        <f>IF(AND(DU162&gt;=1,DU162&lt;=3,DU163&gt;=0),-DU166*MAX(0,MIN(1,CHOOSE(DU162,Rollover!$Q$18,Rollover!$AD$18,Rollover!$AQ$18)-DU163)),0)-IF(DU$6&lt;='Rent Roll'!$M$18,DU165,0)</f>
        <v>0</v>
      </c>
      <c r="DV168" s="95">
        <f>IF(AND(DV162&gt;=1,DV162&lt;=3,DV163&gt;=0),-DV166*MAX(0,MIN(1,CHOOSE(DV162,Rollover!$Q$18,Rollover!$AD$18,Rollover!$AQ$18)-DV163)),0)-IF(DV$6&lt;='Rent Roll'!$M$18,DV165,0)</f>
        <v>0</v>
      </c>
      <c r="DW168" s="95">
        <f>IF(AND(DW162&gt;=1,DW162&lt;=3,DW163&gt;=0),-DW166*MAX(0,MIN(1,CHOOSE(DW162,Rollover!$Q$18,Rollover!$AD$18,Rollover!$AQ$18)-DW163)),0)-IF(DW$6&lt;='Rent Roll'!$M$18,DW165,0)</f>
        <v>0</v>
      </c>
      <c r="DX168" s="95">
        <f>IF(AND(DX162&gt;=1,DX162&lt;=3,DX163&gt;=0),-DX166*MAX(0,MIN(1,CHOOSE(DX162,Rollover!$Q$18,Rollover!$AD$18,Rollover!$AQ$18)-DX163)),0)-IF(DX$6&lt;='Rent Roll'!$M$18,DX165,0)</f>
        <v>0</v>
      </c>
      <c r="DY168" s="95">
        <f>IF(AND(DY162&gt;=1,DY162&lt;=3,DY163&gt;=0),-DY166*MAX(0,MIN(1,CHOOSE(DY162,Rollover!$Q$18,Rollover!$AD$18,Rollover!$AQ$18)-DY163)),0)-IF(DY$6&lt;='Rent Roll'!$M$18,DY165,0)</f>
        <v>0</v>
      </c>
      <c r="DZ168" s="95">
        <f>IF(AND(DZ162&gt;=1,DZ162&lt;=3,DZ163&gt;=0),-DZ166*MAX(0,MIN(1,CHOOSE(DZ162,Rollover!$Q$18,Rollover!$AD$18,Rollover!$AQ$18)-DZ163)),0)-IF(DZ$6&lt;='Rent Roll'!$M$18,DZ165,0)</f>
        <v>0</v>
      </c>
      <c r="EA168" s="95">
        <f>IF(AND(EA162&gt;=1,EA162&lt;=3,EA163&gt;=0),-EA166*MAX(0,MIN(1,CHOOSE(EA162,Rollover!$Q$18,Rollover!$AD$18,Rollover!$AQ$18)-EA163)),0)-IF(EA$6&lt;='Rent Roll'!$M$18,EA165,0)</f>
        <v>0</v>
      </c>
      <c r="EB168" s="95">
        <f>IF(AND(EB162&gt;=1,EB162&lt;=3,EB163&gt;=0),-EB166*MAX(0,MIN(1,CHOOSE(EB162,Rollover!$Q$18,Rollover!$AD$18,Rollover!$AQ$18)-EB163)),0)-IF(EB$6&lt;='Rent Roll'!$M$18,EB165,0)</f>
        <v>0</v>
      </c>
      <c r="EC168" s="95">
        <f>IF(AND(EC162&gt;=1,EC162&lt;=3,EC163&gt;=0),-EC166*MAX(0,MIN(1,CHOOSE(EC162,Rollover!$Q$18,Rollover!$AD$18,Rollover!$AQ$18)-EC163)),0)-IF(EC$6&lt;='Rent Roll'!$M$18,EC165,0)</f>
        <v>0</v>
      </c>
      <c r="ED168" s="95">
        <f>IF(AND(ED162&gt;=1,ED162&lt;=3,ED163&gt;=0),-ED166*MAX(0,MIN(1,CHOOSE(ED162,Rollover!$Q$18,Rollover!$AD$18,Rollover!$AQ$18)-ED163)),0)-IF(ED$6&lt;='Rent Roll'!$M$18,ED165,0)</f>
        <v>0</v>
      </c>
      <c r="EE168" s="95">
        <f>IF(AND(EE162&gt;=1,EE162&lt;=3,EE163&gt;=0),-EE166*MAX(0,MIN(1,CHOOSE(EE162,Rollover!$Q$18,Rollover!$AD$18,Rollover!$AQ$18)-EE163)),0)-IF(EE$6&lt;='Rent Roll'!$M$18,EE165,0)</f>
        <v>0</v>
      </c>
      <c r="EF168" s="95">
        <f>IF(AND(EF162&gt;=1,EF162&lt;=3,EF163&gt;=0),-EF166*MAX(0,MIN(1,CHOOSE(EF162,Rollover!$Q$18,Rollover!$AD$18,Rollover!$AQ$18)-EF163)),0)-IF(EF$6&lt;='Rent Roll'!$M$18,EF165,0)</f>
        <v>0</v>
      </c>
      <c r="EG168" s="95">
        <f>IF(AND(EG162&gt;=1,EG162&lt;=3,EG163&gt;=0),-EG166*MAX(0,MIN(1,CHOOSE(EG162,Rollover!$Q$18,Rollover!$AD$18,Rollover!$AQ$18)-EG163)),0)-IF(EG$6&lt;='Rent Roll'!$M$18,EG165,0)</f>
        <v>0</v>
      </c>
      <c r="EH168" s="95">
        <f>IF(AND(EH162&gt;=1,EH162&lt;=3,EH163&gt;=0),-EH166*MAX(0,MIN(1,CHOOSE(EH162,Rollover!$Q$18,Rollover!$AD$18,Rollover!$AQ$18)-EH163)),0)-IF(EH$6&lt;='Rent Roll'!$M$18,EH165,0)</f>
        <v>0</v>
      </c>
      <c r="EI168" s="95">
        <f>IF(AND(EI162&gt;=1,EI162&lt;=3,EI163&gt;=0),-EI166*MAX(0,MIN(1,CHOOSE(EI162,Rollover!$Q$18,Rollover!$AD$18,Rollover!$AQ$18)-EI163)),0)-IF(EI$6&lt;='Rent Roll'!$M$18,EI165,0)</f>
        <v>0</v>
      </c>
    </row>
    <row r="169">
      <c r="B169" t="s" s="23">
        <v>53</v>
      </c>
      <c r="C169" t="s" s="118">
        <v>31</v>
      </c>
      <c r="D169" t="s" s="118">
        <v>434</v>
      </c>
      <c r="H169" s="95">
        <f>'Rent Roll'!$G$18*IF(H162=0,IF('Rent Roll'!$N$18="NNN",'Rent Roll'!$F$18*H$15,IF('Rent Roll'!$N$18="NNN capped",'Rent Roll'!$F$18*(H$12+H$13)+MIN('Rent Roll'!$F$18*H$14,'Rent Roll'!$O$18*(1+Assumptions!$C$64)^(H$8-'Rent Roll'!$P$18)*'Rent Roll'!$E$18/12),0)),IF(AND(H162&lt;=3,H163&gt;=0),'Rent Roll'!$F$18*H$15,0))</f>
        <v>8022.203913043479</v>
      </c>
      <c r="I169" s="95">
        <f>'Rent Roll'!$G$18*IF(I162=0,IF('Rent Roll'!$N$18="NNN",'Rent Roll'!$F$18*I$15,IF('Rent Roll'!$N$18="NNN capped",'Rent Roll'!$F$18*(I$12+I$13)+MIN('Rent Roll'!$F$18*I$14,'Rent Roll'!$O$18*(1+Assumptions!$C$64)^(I$8-'Rent Roll'!$P$18)*'Rent Roll'!$E$18/12),0)),IF(AND(I162&lt;=3,I163&gt;=0),'Rent Roll'!$F$18*I$15,0))</f>
        <v>8022.203913043479</v>
      </c>
      <c r="J169" s="95">
        <f>'Rent Roll'!$G$18*IF(J162=0,IF('Rent Roll'!$N$18="NNN",'Rent Roll'!$F$18*J$15,IF('Rent Roll'!$N$18="NNN capped",'Rent Roll'!$F$18*(J$12+J$13)+MIN('Rent Roll'!$F$18*J$14,'Rent Roll'!$O$18*(1+Assumptions!$C$64)^(J$8-'Rent Roll'!$P$18)*'Rent Roll'!$E$18/12),0)),IF(AND(J162&lt;=3,J163&gt;=0),'Rent Roll'!$F$18*J$15,0))</f>
        <v>8022.203913043479</v>
      </c>
      <c r="K169" s="95">
        <f>'Rent Roll'!$G$18*IF(K162=0,IF('Rent Roll'!$N$18="NNN",'Rent Roll'!$F$18*K$15,IF('Rent Roll'!$N$18="NNN capped",'Rent Roll'!$F$18*(K$12+K$13)+MIN('Rent Roll'!$F$18*K$14,'Rent Roll'!$O$18*(1+Assumptions!$C$64)^(K$8-'Rent Roll'!$P$18)*'Rent Roll'!$E$18/12),0)),IF(AND(K162&lt;=3,K163&gt;=0),'Rent Roll'!$F$18*K$15,0))</f>
        <v>8022.203913043479</v>
      </c>
      <c r="L169" s="95">
        <f>'Rent Roll'!$G$18*IF(L162=0,IF('Rent Roll'!$N$18="NNN",'Rent Roll'!$F$18*L$15,IF('Rent Roll'!$N$18="NNN capped",'Rent Roll'!$F$18*(L$12+L$13)+MIN('Rent Roll'!$F$18*L$14,'Rent Roll'!$O$18*(1+Assumptions!$C$64)^(L$8-'Rent Roll'!$P$18)*'Rent Roll'!$E$18/12),0)),IF(AND(L162&lt;=3,L163&gt;=0),'Rent Roll'!$F$18*L$15,0))</f>
        <v>8022.203913043479</v>
      </c>
      <c r="M169" s="95">
        <f>'Rent Roll'!$G$18*IF(M162=0,IF('Rent Roll'!$N$18="NNN",'Rent Roll'!$F$18*M$15,IF('Rent Roll'!$N$18="NNN capped",'Rent Roll'!$F$18*(M$12+M$13)+MIN('Rent Roll'!$F$18*M$14,'Rent Roll'!$O$18*(1+Assumptions!$C$64)^(M$8-'Rent Roll'!$P$18)*'Rent Roll'!$E$18/12),0)),IF(AND(M162&lt;=3,M163&gt;=0),'Rent Roll'!$F$18*M$15,0))</f>
        <v>8022.203913043479</v>
      </c>
      <c r="N169" s="95">
        <f>'Rent Roll'!$G$18*IF(N162=0,IF('Rent Roll'!$N$18="NNN",'Rent Roll'!$F$18*N$15,IF('Rent Roll'!$N$18="NNN capped",'Rent Roll'!$F$18*(N$12+N$13)+MIN('Rent Roll'!$F$18*N$14,'Rent Roll'!$O$18*(1+Assumptions!$C$64)^(N$8-'Rent Roll'!$P$18)*'Rent Roll'!$E$18/12),0)),IF(AND(N162&lt;=3,N163&gt;=0),'Rent Roll'!$F$18*N$15,0))</f>
        <v>8022.203913043479</v>
      </c>
      <c r="O169" s="95">
        <f>'Rent Roll'!$G$18*IF(O162=0,IF('Rent Roll'!$N$18="NNN",'Rent Roll'!$F$18*O$15,IF('Rent Roll'!$N$18="NNN capped",'Rent Roll'!$F$18*(O$12+O$13)+MIN('Rent Roll'!$F$18*O$14,'Rent Roll'!$O$18*(1+Assumptions!$C$64)^(O$8-'Rent Roll'!$P$18)*'Rent Roll'!$E$18/12),0)),IF(AND(O162&lt;=3,O163&gt;=0),'Rent Roll'!$F$18*O$15,0))</f>
        <v>8022.203913043479</v>
      </c>
      <c r="P169" s="95">
        <f>'Rent Roll'!$G$18*IF(P162=0,IF('Rent Roll'!$N$18="NNN",'Rent Roll'!$F$18*P$15,IF('Rent Roll'!$N$18="NNN capped",'Rent Roll'!$F$18*(P$12+P$13)+MIN('Rent Roll'!$F$18*P$14,'Rent Roll'!$O$18*(1+Assumptions!$C$64)^(P$8-'Rent Roll'!$P$18)*'Rent Roll'!$E$18/12),0)),IF(AND(P162&lt;=3,P163&gt;=0),'Rent Roll'!$F$18*P$15,0))</f>
        <v>8022.203913043479</v>
      </c>
      <c r="Q169" s="95">
        <f>'Rent Roll'!$G$18*IF(Q162=0,IF('Rent Roll'!$N$18="NNN",'Rent Roll'!$F$18*Q$15,IF('Rent Roll'!$N$18="NNN capped",'Rent Roll'!$F$18*(Q$12+Q$13)+MIN('Rent Roll'!$F$18*Q$14,'Rent Roll'!$O$18*(1+Assumptions!$C$64)^(Q$8-'Rent Roll'!$P$18)*'Rent Roll'!$E$18/12),0)),IF(AND(Q162&lt;=3,Q163&gt;=0),'Rent Roll'!$F$18*Q$15,0))</f>
        <v>8022.203913043479</v>
      </c>
      <c r="R169" s="95">
        <f>'Rent Roll'!$G$18*IF(R162=0,IF('Rent Roll'!$N$18="NNN",'Rent Roll'!$F$18*R$15,IF('Rent Roll'!$N$18="NNN capped",'Rent Roll'!$F$18*(R$12+R$13)+MIN('Rent Roll'!$F$18*R$14,'Rent Roll'!$O$18*(1+Assumptions!$C$64)^(R$8-'Rent Roll'!$P$18)*'Rent Roll'!$E$18/12),0)),IF(AND(R162&lt;=3,R163&gt;=0),'Rent Roll'!$F$18*R$15,0))</f>
        <v>8022.203913043479</v>
      </c>
      <c r="S169" s="95">
        <f>'Rent Roll'!$G$18*IF(S162=0,IF('Rent Roll'!$N$18="NNN",'Rent Roll'!$F$18*S$15,IF('Rent Roll'!$N$18="NNN capped",'Rent Roll'!$F$18*(S$12+S$13)+MIN('Rent Roll'!$F$18*S$14,'Rent Roll'!$O$18*(1+Assumptions!$C$64)^(S$8-'Rent Roll'!$P$18)*'Rent Roll'!$E$18/12),0)),IF(AND(S162&lt;=3,S163&gt;=0),'Rent Roll'!$F$18*S$15,0))</f>
        <v>8022.203913043479</v>
      </c>
      <c r="T169" s="95">
        <f>'Rent Roll'!$G$18*IF(T162=0,IF('Rent Roll'!$N$18="NNN",'Rent Roll'!$F$18*T$15,IF('Rent Roll'!$N$18="NNN capped",'Rent Roll'!$F$18*(T$12+T$13)+MIN('Rent Roll'!$F$18*T$14,'Rent Roll'!$O$18*(1+Assumptions!$C$64)^(T$8-'Rent Roll'!$P$18)*'Rent Roll'!$E$18/12),0)),IF(AND(T162&lt;=3,T163&gt;=0),'Rent Roll'!$F$18*T$15,0))</f>
        <v>8206.348291304348</v>
      </c>
      <c r="U169" s="95">
        <f>'Rent Roll'!$G$18*IF(U162=0,IF('Rent Roll'!$N$18="NNN",'Rent Roll'!$F$18*U$15,IF('Rent Roll'!$N$18="NNN capped",'Rent Roll'!$F$18*(U$12+U$13)+MIN('Rent Roll'!$F$18*U$14,'Rent Roll'!$O$18*(1+Assumptions!$C$64)^(U$8-'Rent Roll'!$P$18)*'Rent Roll'!$E$18/12),0)),IF(AND(U162&lt;=3,U163&gt;=0),'Rent Roll'!$F$18*U$15,0))</f>
        <v>8206.348291304348</v>
      </c>
      <c r="V169" s="95">
        <f>'Rent Roll'!$G$18*IF(V162=0,IF('Rent Roll'!$N$18="NNN",'Rent Roll'!$F$18*V$15,IF('Rent Roll'!$N$18="NNN capped",'Rent Roll'!$F$18*(V$12+V$13)+MIN('Rent Roll'!$F$18*V$14,'Rent Roll'!$O$18*(1+Assumptions!$C$64)^(V$8-'Rent Roll'!$P$18)*'Rent Roll'!$E$18/12),0)),IF(AND(V162&lt;=3,V163&gt;=0),'Rent Roll'!$F$18*V$15,0))</f>
        <v>8206.348291304348</v>
      </c>
      <c r="W169" s="95">
        <f>'Rent Roll'!$G$18*IF(W162=0,IF('Rent Roll'!$N$18="NNN",'Rent Roll'!$F$18*W$15,IF('Rent Roll'!$N$18="NNN capped",'Rent Roll'!$F$18*(W$12+W$13)+MIN('Rent Roll'!$F$18*W$14,'Rent Roll'!$O$18*(1+Assumptions!$C$64)^(W$8-'Rent Roll'!$P$18)*'Rent Roll'!$E$18/12),0)),IF(AND(W162&lt;=3,W163&gt;=0),'Rent Roll'!$F$18*W$15,0))</f>
        <v>8206.348291304348</v>
      </c>
      <c r="X169" s="95">
        <f>'Rent Roll'!$G$18*IF(X162=0,IF('Rent Roll'!$N$18="NNN",'Rent Roll'!$F$18*X$15,IF('Rent Roll'!$N$18="NNN capped",'Rent Roll'!$F$18*(X$12+X$13)+MIN('Rent Roll'!$F$18*X$14,'Rent Roll'!$O$18*(1+Assumptions!$C$64)^(X$8-'Rent Roll'!$P$18)*'Rent Roll'!$E$18/12),0)),IF(AND(X162&lt;=3,X163&gt;=0),'Rent Roll'!$F$18*X$15,0))</f>
        <v>8206.348291304348</v>
      </c>
      <c r="Y169" s="95">
        <f>'Rent Roll'!$G$18*IF(Y162=0,IF('Rent Roll'!$N$18="NNN",'Rent Roll'!$F$18*Y$15,IF('Rent Roll'!$N$18="NNN capped",'Rent Roll'!$F$18*(Y$12+Y$13)+MIN('Rent Roll'!$F$18*Y$14,'Rent Roll'!$O$18*(1+Assumptions!$C$64)^(Y$8-'Rent Roll'!$P$18)*'Rent Roll'!$E$18/12),0)),IF(AND(Y162&lt;=3,Y163&gt;=0),'Rent Roll'!$F$18*Y$15,0))</f>
        <v>8206.348291304348</v>
      </c>
      <c r="Z169" s="95">
        <f>'Rent Roll'!$G$18*IF(Z162=0,IF('Rent Roll'!$N$18="NNN",'Rent Roll'!$F$18*Z$15,IF('Rent Roll'!$N$18="NNN capped",'Rent Roll'!$F$18*(Z$12+Z$13)+MIN('Rent Roll'!$F$18*Z$14,'Rent Roll'!$O$18*(1+Assumptions!$C$64)^(Z$8-'Rent Roll'!$P$18)*'Rent Roll'!$E$18/12),0)),IF(AND(Z162&lt;=3,Z163&gt;=0),'Rent Roll'!$F$18*Z$15,0))</f>
        <v>8206.348291304348</v>
      </c>
      <c r="AA169" s="95">
        <f>'Rent Roll'!$G$18*IF(AA162=0,IF('Rent Roll'!$N$18="NNN",'Rent Roll'!$F$18*AA$15,IF('Rent Roll'!$N$18="NNN capped",'Rent Roll'!$F$18*(AA$12+AA$13)+MIN('Rent Roll'!$F$18*AA$14,'Rent Roll'!$O$18*(1+Assumptions!$C$64)^(AA$8-'Rent Roll'!$P$18)*'Rent Roll'!$E$18/12),0)),IF(AND(AA162&lt;=3,AA163&gt;=0),'Rent Roll'!$F$18*AA$15,0))</f>
        <v>8206.348291304348</v>
      </c>
      <c r="AB169" s="95">
        <f>'Rent Roll'!$G$18*IF(AB162=0,IF('Rent Roll'!$N$18="NNN",'Rent Roll'!$F$18*AB$15,IF('Rent Roll'!$N$18="NNN capped",'Rent Roll'!$F$18*(AB$12+AB$13)+MIN('Rent Roll'!$F$18*AB$14,'Rent Roll'!$O$18*(1+Assumptions!$C$64)^(AB$8-'Rent Roll'!$P$18)*'Rent Roll'!$E$18/12),0)),IF(AND(AB162&lt;=3,AB163&gt;=0),'Rent Roll'!$F$18*AB$15,0))</f>
        <v>8206.348291304348</v>
      </c>
      <c r="AC169" s="95">
        <f>'Rent Roll'!$G$18*IF(AC162=0,IF('Rent Roll'!$N$18="NNN",'Rent Roll'!$F$18*AC$15,IF('Rent Roll'!$N$18="NNN capped",'Rent Roll'!$F$18*(AC$12+AC$13)+MIN('Rent Roll'!$F$18*AC$14,'Rent Roll'!$O$18*(1+Assumptions!$C$64)^(AC$8-'Rent Roll'!$P$18)*'Rent Roll'!$E$18/12),0)),IF(AND(AC162&lt;=3,AC163&gt;=0),'Rent Roll'!$F$18*AC$15,0))</f>
        <v>8206.348291304348</v>
      </c>
      <c r="AD169" s="95">
        <f>'Rent Roll'!$G$18*IF(AD162=0,IF('Rent Roll'!$N$18="NNN",'Rent Roll'!$F$18*AD$15,IF('Rent Roll'!$N$18="NNN capped",'Rent Roll'!$F$18*(AD$12+AD$13)+MIN('Rent Roll'!$F$18*AD$14,'Rent Roll'!$O$18*(1+Assumptions!$C$64)^(AD$8-'Rent Roll'!$P$18)*'Rent Roll'!$E$18/12),0)),IF(AND(AD162&lt;=3,AD163&gt;=0),'Rent Roll'!$F$18*AD$15,0))</f>
        <v>8206.348291304348</v>
      </c>
      <c r="AE169" s="95">
        <f>'Rent Roll'!$G$18*IF(AE162=0,IF('Rent Roll'!$N$18="NNN",'Rent Roll'!$F$18*AE$15,IF('Rent Roll'!$N$18="NNN capped",'Rent Roll'!$F$18*(AE$12+AE$13)+MIN('Rent Roll'!$F$18*AE$14,'Rent Roll'!$O$18*(1+Assumptions!$C$64)^(AE$8-'Rent Roll'!$P$18)*'Rent Roll'!$E$18/12),0)),IF(AND(AE162&lt;=3,AE163&gt;=0),'Rent Roll'!$F$18*AE$15,0))</f>
        <v>8206.348291304348</v>
      </c>
      <c r="AF169" s="95">
        <f>'Rent Roll'!$G$18*IF(AF162=0,IF('Rent Roll'!$N$18="NNN",'Rent Roll'!$F$18*AF$15,IF('Rent Roll'!$N$18="NNN capped",'Rent Roll'!$F$18*(AF$12+AF$13)+MIN('Rent Roll'!$F$18*AF$14,'Rent Roll'!$O$18*(1+Assumptions!$C$64)^(AF$8-'Rent Roll'!$P$18)*'Rent Roll'!$E$18/12),0)),IF(AND(AF162&lt;=3,AF163&gt;=0),'Rent Roll'!$F$18*AF$15,0))</f>
        <v>8394.886566130435</v>
      </c>
      <c r="AG169" s="95">
        <f>'Rent Roll'!$G$18*IF(AG162=0,IF('Rent Roll'!$N$18="NNN",'Rent Roll'!$F$18*AG$15,IF('Rent Roll'!$N$18="NNN capped",'Rent Roll'!$F$18*(AG$12+AG$13)+MIN('Rent Roll'!$F$18*AG$14,'Rent Roll'!$O$18*(1+Assumptions!$C$64)^(AG$8-'Rent Roll'!$P$18)*'Rent Roll'!$E$18/12),0)),IF(AND(AG162&lt;=3,AG163&gt;=0),'Rent Roll'!$F$18*AG$15,0))</f>
        <v>8394.886566130435</v>
      </c>
      <c r="AH169" s="95">
        <f>'Rent Roll'!$G$18*IF(AH162=0,IF('Rent Roll'!$N$18="NNN",'Rent Roll'!$F$18*AH$15,IF('Rent Roll'!$N$18="NNN capped",'Rent Roll'!$F$18*(AH$12+AH$13)+MIN('Rent Roll'!$F$18*AH$14,'Rent Roll'!$O$18*(1+Assumptions!$C$64)^(AH$8-'Rent Roll'!$P$18)*'Rent Roll'!$E$18/12),0)),IF(AND(AH162&lt;=3,AH163&gt;=0),'Rent Roll'!$F$18*AH$15,0))</f>
        <v>0</v>
      </c>
      <c r="AI169" s="95">
        <f>'Rent Roll'!$G$18*IF(AI162=0,IF('Rent Roll'!$N$18="NNN",'Rent Roll'!$F$18*AI$15,IF('Rent Roll'!$N$18="NNN capped",'Rent Roll'!$F$18*(AI$12+AI$13)+MIN('Rent Roll'!$F$18*AI$14,'Rent Roll'!$O$18*(1+Assumptions!$C$64)^(AI$8-'Rent Roll'!$P$18)*'Rent Roll'!$E$18/12),0)),IF(AND(AI162&lt;=3,AI163&gt;=0),'Rent Roll'!$F$18*AI$15,0))</f>
        <v>0</v>
      </c>
      <c r="AJ169" s="95">
        <f>'Rent Roll'!$G$18*IF(AJ162=0,IF('Rent Roll'!$N$18="NNN",'Rent Roll'!$F$18*AJ$15,IF('Rent Roll'!$N$18="NNN capped",'Rent Roll'!$F$18*(AJ$12+AJ$13)+MIN('Rent Roll'!$F$18*AJ$14,'Rent Roll'!$O$18*(1+Assumptions!$C$64)^(AJ$8-'Rent Roll'!$P$18)*'Rent Roll'!$E$18/12),0)),IF(AND(AJ162&lt;=3,AJ163&gt;=0),'Rent Roll'!$F$18*AJ$15,0))</f>
        <v>8394.886566130433</v>
      </c>
      <c r="AK169" s="95">
        <f>'Rent Roll'!$G$18*IF(AK162=0,IF('Rent Roll'!$N$18="NNN",'Rent Roll'!$F$18*AK$15,IF('Rent Roll'!$N$18="NNN capped",'Rent Roll'!$F$18*(AK$12+AK$13)+MIN('Rent Roll'!$F$18*AK$14,'Rent Roll'!$O$18*(1+Assumptions!$C$64)^(AK$8-'Rent Roll'!$P$18)*'Rent Roll'!$E$18/12),0)),IF(AND(AK162&lt;=3,AK163&gt;=0),'Rent Roll'!$F$18*AK$15,0))</f>
        <v>8394.886566130433</v>
      </c>
      <c r="AL169" s="95">
        <f>'Rent Roll'!$G$18*IF(AL162=0,IF('Rent Roll'!$N$18="NNN",'Rent Roll'!$F$18*AL$15,IF('Rent Roll'!$N$18="NNN capped",'Rent Roll'!$F$18*(AL$12+AL$13)+MIN('Rent Roll'!$F$18*AL$14,'Rent Roll'!$O$18*(1+Assumptions!$C$64)^(AL$8-'Rent Roll'!$P$18)*'Rent Roll'!$E$18/12),0)),IF(AND(AL162&lt;=3,AL163&gt;=0),'Rent Roll'!$F$18*AL$15,0))</f>
        <v>8394.886566130433</v>
      </c>
      <c r="AM169" s="95">
        <f>'Rent Roll'!$G$18*IF(AM162=0,IF('Rent Roll'!$N$18="NNN",'Rent Roll'!$F$18*AM$15,IF('Rent Roll'!$N$18="NNN capped",'Rent Roll'!$F$18*(AM$12+AM$13)+MIN('Rent Roll'!$F$18*AM$14,'Rent Roll'!$O$18*(1+Assumptions!$C$64)^(AM$8-'Rent Roll'!$P$18)*'Rent Roll'!$E$18/12),0)),IF(AND(AM162&lt;=3,AM163&gt;=0),'Rent Roll'!$F$18*AM$15,0))</f>
        <v>8394.886566130433</v>
      </c>
      <c r="AN169" s="95">
        <f>'Rent Roll'!$G$18*IF(AN162=0,IF('Rent Roll'!$N$18="NNN",'Rent Roll'!$F$18*AN$15,IF('Rent Roll'!$N$18="NNN capped",'Rent Roll'!$F$18*(AN$12+AN$13)+MIN('Rent Roll'!$F$18*AN$14,'Rent Roll'!$O$18*(1+Assumptions!$C$64)^(AN$8-'Rent Roll'!$P$18)*'Rent Roll'!$E$18/12),0)),IF(AND(AN162&lt;=3,AN163&gt;=0),'Rent Roll'!$F$18*AN$15,0))</f>
        <v>8394.886566130433</v>
      </c>
      <c r="AO169" s="95">
        <f>'Rent Roll'!$G$18*IF(AO162=0,IF('Rent Roll'!$N$18="NNN",'Rent Roll'!$F$18*AO$15,IF('Rent Roll'!$N$18="NNN capped",'Rent Roll'!$F$18*(AO$12+AO$13)+MIN('Rent Roll'!$F$18*AO$14,'Rent Roll'!$O$18*(1+Assumptions!$C$64)^(AO$8-'Rent Roll'!$P$18)*'Rent Roll'!$E$18/12),0)),IF(AND(AO162&lt;=3,AO163&gt;=0),'Rent Roll'!$F$18*AO$15,0))</f>
        <v>8394.886566130433</v>
      </c>
      <c r="AP169" s="95">
        <f>'Rent Roll'!$G$18*IF(AP162=0,IF('Rent Roll'!$N$18="NNN",'Rent Roll'!$F$18*AP$15,IF('Rent Roll'!$N$18="NNN capped",'Rent Roll'!$F$18*(AP$12+AP$13)+MIN('Rent Roll'!$F$18*AP$14,'Rent Roll'!$O$18*(1+Assumptions!$C$64)^(AP$8-'Rent Roll'!$P$18)*'Rent Roll'!$E$18/12),0)),IF(AND(AP162&lt;=3,AP163&gt;=0),'Rent Roll'!$F$18*AP$15,0))</f>
        <v>8394.886566130433</v>
      </c>
      <c r="AQ169" s="95">
        <f>'Rent Roll'!$G$18*IF(AQ162=0,IF('Rent Roll'!$N$18="NNN",'Rent Roll'!$F$18*AQ$15,IF('Rent Roll'!$N$18="NNN capped",'Rent Roll'!$F$18*(AQ$12+AQ$13)+MIN('Rent Roll'!$F$18*AQ$14,'Rent Roll'!$O$18*(1+Assumptions!$C$64)^(AQ$8-'Rent Roll'!$P$18)*'Rent Roll'!$E$18/12),0)),IF(AND(AQ162&lt;=3,AQ163&gt;=0),'Rent Roll'!$F$18*AQ$15,0))</f>
        <v>8394.886566130433</v>
      </c>
      <c r="AR169" s="95">
        <f>'Rent Roll'!$G$18*IF(AR162=0,IF('Rent Roll'!$N$18="NNN",'Rent Roll'!$F$18*AR$15,IF('Rent Roll'!$N$18="NNN capped",'Rent Roll'!$F$18*(AR$12+AR$13)+MIN('Rent Roll'!$F$18*AR$14,'Rent Roll'!$O$18*(1+Assumptions!$C$64)^(AR$8-'Rent Roll'!$P$18)*'Rent Roll'!$E$18/12),0)),IF(AND(AR162&lt;=3,AR163&gt;=0),'Rent Roll'!$F$18*AR$15,0))</f>
        <v>8587.927945723044</v>
      </c>
      <c r="AS169" s="95">
        <f>'Rent Roll'!$G$18*IF(AS162=0,IF('Rent Roll'!$N$18="NNN",'Rent Roll'!$F$18*AS$15,IF('Rent Roll'!$N$18="NNN capped",'Rent Roll'!$F$18*(AS$12+AS$13)+MIN('Rent Roll'!$F$18*AS$14,'Rent Roll'!$O$18*(1+Assumptions!$C$64)^(AS$8-'Rent Roll'!$P$18)*'Rent Roll'!$E$18/12),0)),IF(AND(AS162&lt;=3,AS163&gt;=0),'Rent Roll'!$F$18*AS$15,0))</f>
        <v>8587.927945723044</v>
      </c>
      <c r="AT169" s="95">
        <f>'Rent Roll'!$G$18*IF(AT162=0,IF('Rent Roll'!$N$18="NNN",'Rent Roll'!$F$18*AT$15,IF('Rent Roll'!$N$18="NNN capped",'Rent Roll'!$F$18*(AT$12+AT$13)+MIN('Rent Roll'!$F$18*AT$14,'Rent Roll'!$O$18*(1+Assumptions!$C$64)^(AT$8-'Rent Roll'!$P$18)*'Rent Roll'!$E$18/12),0)),IF(AND(AT162&lt;=3,AT163&gt;=0),'Rent Roll'!$F$18*AT$15,0))</f>
        <v>8587.927945723044</v>
      </c>
      <c r="AU169" s="95">
        <f>'Rent Roll'!$G$18*IF(AU162=0,IF('Rent Roll'!$N$18="NNN",'Rent Roll'!$F$18*AU$15,IF('Rent Roll'!$N$18="NNN capped",'Rent Roll'!$F$18*(AU$12+AU$13)+MIN('Rent Roll'!$F$18*AU$14,'Rent Roll'!$O$18*(1+Assumptions!$C$64)^(AU$8-'Rent Roll'!$P$18)*'Rent Roll'!$E$18/12),0)),IF(AND(AU162&lt;=3,AU163&gt;=0),'Rent Roll'!$F$18*AU$15,0))</f>
        <v>8587.927945723044</v>
      </c>
      <c r="AV169" s="95">
        <f>'Rent Roll'!$G$18*IF(AV162=0,IF('Rent Roll'!$N$18="NNN",'Rent Roll'!$F$18*AV$15,IF('Rent Roll'!$N$18="NNN capped",'Rent Roll'!$F$18*(AV$12+AV$13)+MIN('Rent Roll'!$F$18*AV$14,'Rent Roll'!$O$18*(1+Assumptions!$C$64)^(AV$8-'Rent Roll'!$P$18)*'Rent Roll'!$E$18/12),0)),IF(AND(AV162&lt;=3,AV163&gt;=0),'Rent Roll'!$F$18*AV$15,0))</f>
        <v>8587.927945723044</v>
      </c>
      <c r="AW169" s="95">
        <f>'Rent Roll'!$G$18*IF(AW162=0,IF('Rent Roll'!$N$18="NNN",'Rent Roll'!$F$18*AW$15,IF('Rent Roll'!$N$18="NNN capped",'Rent Roll'!$F$18*(AW$12+AW$13)+MIN('Rent Roll'!$F$18*AW$14,'Rent Roll'!$O$18*(1+Assumptions!$C$64)^(AW$8-'Rent Roll'!$P$18)*'Rent Roll'!$E$18/12),0)),IF(AND(AW162&lt;=3,AW163&gt;=0),'Rent Roll'!$F$18*AW$15,0))</f>
        <v>8587.927945723044</v>
      </c>
      <c r="AX169" s="95">
        <f>'Rent Roll'!$G$18*IF(AX162=0,IF('Rent Roll'!$N$18="NNN",'Rent Roll'!$F$18*AX$15,IF('Rent Roll'!$N$18="NNN capped",'Rent Roll'!$F$18*(AX$12+AX$13)+MIN('Rent Roll'!$F$18*AX$14,'Rent Roll'!$O$18*(1+Assumptions!$C$64)^(AX$8-'Rent Roll'!$P$18)*'Rent Roll'!$E$18/12),0)),IF(AND(AX162&lt;=3,AX163&gt;=0),'Rent Roll'!$F$18*AX$15,0))</f>
        <v>8587.927945723044</v>
      </c>
      <c r="AY169" s="95">
        <f>'Rent Roll'!$G$18*IF(AY162=0,IF('Rent Roll'!$N$18="NNN",'Rent Roll'!$F$18*AY$15,IF('Rent Roll'!$N$18="NNN capped",'Rent Roll'!$F$18*(AY$12+AY$13)+MIN('Rent Roll'!$F$18*AY$14,'Rent Roll'!$O$18*(1+Assumptions!$C$64)^(AY$8-'Rent Roll'!$P$18)*'Rent Roll'!$E$18/12),0)),IF(AND(AY162&lt;=3,AY163&gt;=0),'Rent Roll'!$F$18*AY$15,0))</f>
        <v>8587.927945723044</v>
      </c>
      <c r="AZ169" s="95">
        <f>'Rent Roll'!$G$18*IF(AZ162=0,IF('Rent Roll'!$N$18="NNN",'Rent Roll'!$F$18*AZ$15,IF('Rent Roll'!$N$18="NNN capped",'Rent Roll'!$F$18*(AZ$12+AZ$13)+MIN('Rent Roll'!$F$18*AZ$14,'Rent Roll'!$O$18*(1+Assumptions!$C$64)^(AZ$8-'Rent Roll'!$P$18)*'Rent Roll'!$E$18/12),0)),IF(AND(AZ162&lt;=3,AZ163&gt;=0),'Rent Roll'!$F$18*AZ$15,0))</f>
        <v>8587.927945723044</v>
      </c>
      <c r="BA169" s="95">
        <f>'Rent Roll'!$G$18*IF(BA162=0,IF('Rent Roll'!$N$18="NNN",'Rent Roll'!$F$18*BA$15,IF('Rent Roll'!$N$18="NNN capped",'Rent Roll'!$F$18*(BA$12+BA$13)+MIN('Rent Roll'!$F$18*BA$14,'Rent Roll'!$O$18*(1+Assumptions!$C$64)^(BA$8-'Rent Roll'!$P$18)*'Rent Roll'!$E$18/12),0)),IF(AND(BA162&lt;=3,BA163&gt;=0),'Rent Roll'!$F$18*BA$15,0))</f>
        <v>8587.927945723044</v>
      </c>
      <c r="BB169" s="95">
        <f>'Rent Roll'!$G$18*IF(BB162=0,IF('Rent Roll'!$N$18="NNN",'Rent Roll'!$F$18*BB$15,IF('Rent Roll'!$N$18="NNN capped",'Rent Roll'!$F$18*(BB$12+BB$13)+MIN('Rent Roll'!$F$18*BB$14,'Rent Roll'!$O$18*(1+Assumptions!$C$64)^(BB$8-'Rent Roll'!$P$18)*'Rent Roll'!$E$18/12),0)),IF(AND(BB162&lt;=3,BB163&gt;=0),'Rent Roll'!$F$18*BB$15,0))</f>
        <v>8587.927945723044</v>
      </c>
      <c r="BC169" s="95">
        <f>'Rent Roll'!$G$18*IF(BC162=0,IF('Rent Roll'!$N$18="NNN",'Rent Roll'!$F$18*BC$15,IF('Rent Roll'!$N$18="NNN capped",'Rent Roll'!$F$18*(BC$12+BC$13)+MIN('Rent Roll'!$F$18*BC$14,'Rent Roll'!$O$18*(1+Assumptions!$C$64)^(BC$8-'Rent Roll'!$P$18)*'Rent Roll'!$E$18/12),0)),IF(AND(BC162&lt;=3,BC163&gt;=0),'Rent Roll'!$F$18*BC$15,0))</f>
        <v>8587.927945723044</v>
      </c>
      <c r="BD169" s="95">
        <f>'Rent Roll'!$G$18*IF(BD162=0,IF('Rent Roll'!$N$18="NNN",'Rent Roll'!$F$18*BD$15,IF('Rent Roll'!$N$18="NNN capped",'Rent Roll'!$F$18*(BD$12+BD$13)+MIN('Rent Roll'!$F$18*BD$14,'Rent Roll'!$O$18*(1+Assumptions!$C$64)^(BD$8-'Rent Roll'!$P$18)*'Rent Roll'!$E$18/12),0)),IF(AND(BD162&lt;=3,BD163&gt;=0),'Rent Roll'!$F$18*BD$15,0))</f>
        <v>8785.584462355604</v>
      </c>
      <c r="BE169" s="95">
        <f>'Rent Roll'!$G$18*IF(BE162=0,IF('Rent Roll'!$N$18="NNN",'Rent Roll'!$F$18*BE$15,IF('Rent Roll'!$N$18="NNN capped",'Rent Roll'!$F$18*(BE$12+BE$13)+MIN('Rent Roll'!$F$18*BE$14,'Rent Roll'!$O$18*(1+Assumptions!$C$64)^(BE$8-'Rent Roll'!$P$18)*'Rent Roll'!$E$18/12),0)),IF(AND(BE162&lt;=3,BE163&gt;=0),'Rent Roll'!$F$18*BE$15,0))</f>
        <v>8785.584462355604</v>
      </c>
      <c r="BF169" s="95">
        <f>'Rent Roll'!$G$18*IF(BF162=0,IF('Rent Roll'!$N$18="NNN",'Rent Roll'!$F$18*BF$15,IF('Rent Roll'!$N$18="NNN capped",'Rent Roll'!$F$18*(BF$12+BF$13)+MIN('Rent Roll'!$F$18*BF$14,'Rent Roll'!$O$18*(1+Assumptions!$C$64)^(BF$8-'Rent Roll'!$P$18)*'Rent Roll'!$E$18/12),0)),IF(AND(BF162&lt;=3,BF163&gt;=0),'Rent Roll'!$F$18*BF$15,0))</f>
        <v>8785.584462355604</v>
      </c>
      <c r="BG169" s="95">
        <f>'Rent Roll'!$G$18*IF(BG162=0,IF('Rent Roll'!$N$18="NNN",'Rent Roll'!$F$18*BG$15,IF('Rent Roll'!$N$18="NNN capped",'Rent Roll'!$F$18*(BG$12+BG$13)+MIN('Rent Roll'!$F$18*BG$14,'Rent Roll'!$O$18*(1+Assumptions!$C$64)^(BG$8-'Rent Roll'!$P$18)*'Rent Roll'!$E$18/12),0)),IF(AND(BG162&lt;=3,BG163&gt;=0),'Rent Roll'!$F$18*BG$15,0))</f>
        <v>8785.584462355604</v>
      </c>
      <c r="BH169" s="95">
        <f>'Rent Roll'!$G$18*IF(BH162=0,IF('Rent Roll'!$N$18="NNN",'Rent Roll'!$F$18*BH$15,IF('Rent Roll'!$N$18="NNN capped",'Rent Roll'!$F$18*(BH$12+BH$13)+MIN('Rent Roll'!$F$18*BH$14,'Rent Roll'!$O$18*(1+Assumptions!$C$64)^(BH$8-'Rent Roll'!$P$18)*'Rent Roll'!$E$18/12),0)),IF(AND(BH162&lt;=3,BH163&gt;=0),'Rent Roll'!$F$18*BH$15,0))</f>
        <v>8785.584462355604</v>
      </c>
      <c r="BI169" s="95">
        <f>'Rent Roll'!$G$18*IF(BI162=0,IF('Rent Roll'!$N$18="NNN",'Rent Roll'!$F$18*BI$15,IF('Rent Roll'!$N$18="NNN capped",'Rent Roll'!$F$18*(BI$12+BI$13)+MIN('Rent Roll'!$F$18*BI$14,'Rent Roll'!$O$18*(1+Assumptions!$C$64)^(BI$8-'Rent Roll'!$P$18)*'Rent Roll'!$E$18/12),0)),IF(AND(BI162&lt;=3,BI163&gt;=0),'Rent Roll'!$F$18*BI$15,0))</f>
        <v>8785.584462355604</v>
      </c>
      <c r="BJ169" s="95">
        <f>'Rent Roll'!$G$18*IF(BJ162=0,IF('Rent Roll'!$N$18="NNN",'Rent Roll'!$F$18*BJ$15,IF('Rent Roll'!$N$18="NNN capped",'Rent Roll'!$F$18*(BJ$12+BJ$13)+MIN('Rent Roll'!$F$18*BJ$14,'Rent Roll'!$O$18*(1+Assumptions!$C$64)^(BJ$8-'Rent Roll'!$P$18)*'Rent Roll'!$E$18/12),0)),IF(AND(BJ162&lt;=3,BJ163&gt;=0),'Rent Roll'!$F$18*BJ$15,0))</f>
        <v>8785.584462355604</v>
      </c>
      <c r="BK169" s="95">
        <f>'Rent Roll'!$G$18*IF(BK162=0,IF('Rent Roll'!$N$18="NNN",'Rent Roll'!$F$18*BK$15,IF('Rent Roll'!$N$18="NNN capped",'Rent Roll'!$F$18*(BK$12+BK$13)+MIN('Rent Roll'!$F$18*BK$14,'Rent Roll'!$O$18*(1+Assumptions!$C$64)^(BK$8-'Rent Roll'!$P$18)*'Rent Roll'!$E$18/12),0)),IF(AND(BK162&lt;=3,BK163&gt;=0),'Rent Roll'!$F$18*BK$15,0))</f>
        <v>8785.584462355604</v>
      </c>
      <c r="BL169" s="95">
        <f>'Rent Roll'!$G$18*IF(BL162=0,IF('Rent Roll'!$N$18="NNN",'Rent Roll'!$F$18*BL$15,IF('Rent Roll'!$N$18="NNN capped",'Rent Roll'!$F$18*(BL$12+BL$13)+MIN('Rent Roll'!$F$18*BL$14,'Rent Roll'!$O$18*(1+Assumptions!$C$64)^(BL$8-'Rent Roll'!$P$18)*'Rent Roll'!$E$18/12),0)),IF(AND(BL162&lt;=3,BL163&gt;=0),'Rent Roll'!$F$18*BL$15,0))</f>
        <v>8785.584462355604</v>
      </c>
      <c r="BM169" s="95">
        <f>'Rent Roll'!$G$18*IF(BM162=0,IF('Rent Roll'!$N$18="NNN",'Rent Roll'!$F$18*BM$15,IF('Rent Roll'!$N$18="NNN capped",'Rent Roll'!$F$18*(BM$12+BM$13)+MIN('Rent Roll'!$F$18*BM$14,'Rent Roll'!$O$18*(1+Assumptions!$C$64)^(BM$8-'Rent Roll'!$P$18)*'Rent Roll'!$E$18/12),0)),IF(AND(BM162&lt;=3,BM163&gt;=0),'Rent Roll'!$F$18*BM$15,0))</f>
        <v>8785.584462355604</v>
      </c>
      <c r="BN169" s="95">
        <f>'Rent Roll'!$G$18*IF(BN162=0,IF('Rent Roll'!$N$18="NNN",'Rent Roll'!$F$18*BN$15,IF('Rent Roll'!$N$18="NNN capped",'Rent Roll'!$F$18*(BN$12+BN$13)+MIN('Rent Roll'!$F$18*BN$14,'Rent Roll'!$O$18*(1+Assumptions!$C$64)^(BN$8-'Rent Roll'!$P$18)*'Rent Roll'!$E$18/12),0)),IF(AND(BN162&lt;=3,BN163&gt;=0),'Rent Roll'!$F$18*BN$15,0))</f>
        <v>8785.584462355604</v>
      </c>
      <c r="BO169" s="95">
        <f>'Rent Roll'!$G$18*IF(BO162=0,IF('Rent Roll'!$N$18="NNN",'Rent Roll'!$F$18*BO$15,IF('Rent Roll'!$N$18="NNN capped",'Rent Roll'!$F$18*(BO$12+BO$13)+MIN('Rent Roll'!$F$18*BO$14,'Rent Roll'!$O$18*(1+Assumptions!$C$64)^(BO$8-'Rent Roll'!$P$18)*'Rent Roll'!$E$18/12),0)),IF(AND(BO162&lt;=3,BO163&gt;=0),'Rent Roll'!$F$18*BO$15,0))</f>
        <v>8785.584462355604</v>
      </c>
      <c r="BP169" s="95">
        <f>'Rent Roll'!$G$18*IF(BP162=0,IF('Rent Roll'!$N$18="NNN",'Rent Roll'!$F$18*BP$15,IF('Rent Roll'!$N$18="NNN capped",'Rent Roll'!$F$18*(BP$12+BP$13)+MIN('Rent Roll'!$F$18*BP$14,'Rent Roll'!$O$18*(1+Assumptions!$C$64)^(BP$8-'Rent Roll'!$P$18)*'Rent Roll'!$E$18/12),0)),IF(AND(BP162&lt;=3,BP163&gt;=0),'Rent Roll'!$F$18*BP$15,0))</f>
        <v>8987.97104805236</v>
      </c>
      <c r="BQ169" s="95">
        <f>'Rent Roll'!$G$18*IF(BQ162=0,IF('Rent Roll'!$N$18="NNN",'Rent Roll'!$F$18*BQ$15,IF('Rent Roll'!$N$18="NNN capped",'Rent Roll'!$F$18*(BQ$12+BQ$13)+MIN('Rent Roll'!$F$18*BQ$14,'Rent Roll'!$O$18*(1+Assumptions!$C$64)^(BQ$8-'Rent Roll'!$P$18)*'Rent Roll'!$E$18/12),0)),IF(AND(BQ162&lt;=3,BQ163&gt;=0),'Rent Roll'!$F$18*BQ$15,0))</f>
        <v>8987.97104805236</v>
      </c>
      <c r="BR169" s="95">
        <f>'Rent Roll'!$G$18*IF(BR162=0,IF('Rent Roll'!$N$18="NNN",'Rent Roll'!$F$18*BR$15,IF('Rent Roll'!$N$18="NNN capped",'Rent Roll'!$F$18*(BR$12+BR$13)+MIN('Rent Roll'!$F$18*BR$14,'Rent Roll'!$O$18*(1+Assumptions!$C$64)^(BR$8-'Rent Roll'!$P$18)*'Rent Roll'!$E$18/12),0)),IF(AND(BR162&lt;=3,BR163&gt;=0),'Rent Roll'!$F$18*BR$15,0))</f>
        <v>8987.97104805236</v>
      </c>
      <c r="BS169" s="95">
        <f>'Rent Roll'!$G$18*IF(BS162=0,IF('Rent Roll'!$N$18="NNN",'Rent Roll'!$F$18*BS$15,IF('Rent Roll'!$N$18="NNN capped",'Rent Roll'!$F$18*(BS$12+BS$13)+MIN('Rent Roll'!$F$18*BS$14,'Rent Roll'!$O$18*(1+Assumptions!$C$64)^(BS$8-'Rent Roll'!$P$18)*'Rent Roll'!$E$18/12),0)),IF(AND(BS162&lt;=3,BS163&gt;=0),'Rent Roll'!$F$18*BS$15,0))</f>
        <v>8987.97104805236</v>
      </c>
      <c r="BT169" s="95">
        <f>'Rent Roll'!$G$18*IF(BT162=0,IF('Rent Roll'!$N$18="NNN",'Rent Roll'!$F$18*BT$15,IF('Rent Roll'!$N$18="NNN capped",'Rent Roll'!$F$18*(BT$12+BT$13)+MIN('Rent Roll'!$F$18*BT$14,'Rent Roll'!$O$18*(1+Assumptions!$C$64)^(BT$8-'Rent Roll'!$P$18)*'Rent Roll'!$E$18/12),0)),IF(AND(BT162&lt;=3,BT163&gt;=0),'Rent Roll'!$F$18*BT$15,0))</f>
        <v>8987.97104805236</v>
      </c>
      <c r="BU169" s="95">
        <f>'Rent Roll'!$G$18*IF(BU162=0,IF('Rent Roll'!$N$18="NNN",'Rent Roll'!$F$18*BU$15,IF('Rent Roll'!$N$18="NNN capped",'Rent Roll'!$F$18*(BU$12+BU$13)+MIN('Rent Roll'!$F$18*BU$14,'Rent Roll'!$O$18*(1+Assumptions!$C$64)^(BU$8-'Rent Roll'!$P$18)*'Rent Roll'!$E$18/12),0)),IF(AND(BU162&lt;=3,BU163&gt;=0),'Rent Roll'!$F$18*BU$15,0))</f>
        <v>8987.97104805236</v>
      </c>
      <c r="BV169" s="95">
        <f>'Rent Roll'!$G$18*IF(BV162=0,IF('Rent Roll'!$N$18="NNN",'Rent Roll'!$F$18*BV$15,IF('Rent Roll'!$N$18="NNN capped",'Rent Roll'!$F$18*(BV$12+BV$13)+MIN('Rent Roll'!$F$18*BV$14,'Rent Roll'!$O$18*(1+Assumptions!$C$64)^(BV$8-'Rent Roll'!$P$18)*'Rent Roll'!$E$18/12),0)),IF(AND(BV162&lt;=3,BV163&gt;=0),'Rent Roll'!$F$18*BV$15,0))</f>
        <v>8987.97104805236</v>
      </c>
      <c r="BW169" s="95">
        <f>'Rent Roll'!$G$18*IF(BW162=0,IF('Rent Roll'!$N$18="NNN",'Rent Roll'!$F$18*BW$15,IF('Rent Roll'!$N$18="NNN capped",'Rent Roll'!$F$18*(BW$12+BW$13)+MIN('Rent Roll'!$F$18*BW$14,'Rent Roll'!$O$18*(1+Assumptions!$C$64)^(BW$8-'Rent Roll'!$P$18)*'Rent Roll'!$E$18/12),0)),IF(AND(BW162&lt;=3,BW163&gt;=0),'Rent Roll'!$F$18*BW$15,0))</f>
        <v>8987.97104805236</v>
      </c>
      <c r="BX169" s="95">
        <f>'Rent Roll'!$G$18*IF(BX162=0,IF('Rent Roll'!$N$18="NNN",'Rent Roll'!$F$18*BX$15,IF('Rent Roll'!$N$18="NNN capped",'Rent Roll'!$F$18*(BX$12+BX$13)+MIN('Rent Roll'!$F$18*BX$14,'Rent Roll'!$O$18*(1+Assumptions!$C$64)^(BX$8-'Rent Roll'!$P$18)*'Rent Roll'!$E$18/12),0)),IF(AND(BX162&lt;=3,BX163&gt;=0),'Rent Roll'!$F$18*BX$15,0))</f>
        <v>8987.97104805236</v>
      </c>
      <c r="BY169" s="95">
        <f>'Rent Roll'!$G$18*IF(BY162=0,IF('Rent Roll'!$N$18="NNN",'Rent Roll'!$F$18*BY$15,IF('Rent Roll'!$N$18="NNN capped",'Rent Roll'!$F$18*(BY$12+BY$13)+MIN('Rent Roll'!$F$18*BY$14,'Rent Roll'!$O$18*(1+Assumptions!$C$64)^(BY$8-'Rent Roll'!$P$18)*'Rent Roll'!$E$18/12),0)),IF(AND(BY162&lt;=3,BY163&gt;=0),'Rent Roll'!$F$18*BY$15,0))</f>
        <v>8987.97104805236</v>
      </c>
      <c r="BZ169" s="95">
        <f>'Rent Roll'!$G$18*IF(BZ162=0,IF('Rent Roll'!$N$18="NNN",'Rent Roll'!$F$18*BZ$15,IF('Rent Roll'!$N$18="NNN capped",'Rent Roll'!$F$18*(BZ$12+BZ$13)+MIN('Rent Roll'!$F$18*BZ$14,'Rent Roll'!$O$18*(1+Assumptions!$C$64)^(BZ$8-'Rent Roll'!$P$18)*'Rent Roll'!$E$18/12),0)),IF(AND(BZ162&lt;=3,BZ163&gt;=0),'Rent Roll'!$F$18*BZ$15,0))</f>
        <v>8987.97104805236</v>
      </c>
      <c r="CA169" s="95">
        <f>'Rent Roll'!$G$18*IF(CA162=0,IF('Rent Roll'!$N$18="NNN",'Rent Roll'!$F$18*CA$15,IF('Rent Roll'!$N$18="NNN capped",'Rent Roll'!$F$18*(CA$12+CA$13)+MIN('Rent Roll'!$F$18*CA$14,'Rent Roll'!$O$18*(1+Assumptions!$C$64)^(CA$8-'Rent Roll'!$P$18)*'Rent Roll'!$E$18/12),0)),IF(AND(CA162&lt;=3,CA163&gt;=0),'Rent Roll'!$F$18*CA$15,0))</f>
        <v>8987.97104805236</v>
      </c>
      <c r="CB169" s="95">
        <f>'Rent Roll'!$G$18*IF(CB162=0,IF('Rent Roll'!$N$18="NNN",'Rent Roll'!$F$18*CB$15,IF('Rent Roll'!$N$18="NNN capped",'Rent Roll'!$F$18*(CB$12+CB$13)+MIN('Rent Roll'!$F$18*CB$14,'Rent Roll'!$O$18*(1+Assumptions!$C$64)^(CB$8-'Rent Roll'!$P$18)*'Rent Roll'!$E$18/12),0)),IF(AND(CB162&lt;=3,CB163&gt;=0),'Rent Roll'!$F$18*CB$15,0))</f>
        <v>9195.20561235654</v>
      </c>
      <c r="CC169" s="95">
        <f>'Rent Roll'!$G$18*IF(CC162=0,IF('Rent Roll'!$N$18="NNN",'Rent Roll'!$F$18*CC$15,IF('Rent Roll'!$N$18="NNN capped",'Rent Roll'!$F$18*(CC$12+CC$13)+MIN('Rent Roll'!$F$18*CC$14,'Rent Roll'!$O$18*(1+Assumptions!$C$64)^(CC$8-'Rent Roll'!$P$18)*'Rent Roll'!$E$18/12),0)),IF(AND(CC162&lt;=3,CC163&gt;=0),'Rent Roll'!$F$18*CC$15,0))</f>
        <v>9195.20561235654</v>
      </c>
      <c r="CD169" s="95">
        <f>'Rent Roll'!$G$18*IF(CD162=0,IF('Rent Roll'!$N$18="NNN",'Rent Roll'!$F$18*CD$15,IF('Rent Roll'!$N$18="NNN capped",'Rent Roll'!$F$18*(CD$12+CD$13)+MIN('Rent Roll'!$F$18*CD$14,'Rent Roll'!$O$18*(1+Assumptions!$C$64)^(CD$8-'Rent Roll'!$P$18)*'Rent Roll'!$E$18/12),0)),IF(AND(CD162&lt;=3,CD163&gt;=0),'Rent Roll'!$F$18*CD$15,0))</f>
        <v>9195.20561235654</v>
      </c>
      <c r="CE169" s="95">
        <f>'Rent Roll'!$G$18*IF(CE162=0,IF('Rent Roll'!$N$18="NNN",'Rent Roll'!$F$18*CE$15,IF('Rent Roll'!$N$18="NNN capped",'Rent Roll'!$F$18*(CE$12+CE$13)+MIN('Rent Roll'!$F$18*CE$14,'Rent Roll'!$O$18*(1+Assumptions!$C$64)^(CE$8-'Rent Roll'!$P$18)*'Rent Roll'!$E$18/12),0)),IF(AND(CE162&lt;=3,CE163&gt;=0),'Rent Roll'!$F$18*CE$15,0))</f>
        <v>9195.20561235654</v>
      </c>
      <c r="CF169" s="95">
        <f>'Rent Roll'!$G$18*IF(CF162=0,IF('Rent Roll'!$N$18="NNN",'Rent Roll'!$F$18*CF$15,IF('Rent Roll'!$N$18="NNN capped",'Rent Roll'!$F$18*(CF$12+CF$13)+MIN('Rent Roll'!$F$18*CF$14,'Rent Roll'!$O$18*(1+Assumptions!$C$64)^(CF$8-'Rent Roll'!$P$18)*'Rent Roll'!$E$18/12),0)),IF(AND(CF162&lt;=3,CF163&gt;=0),'Rent Roll'!$F$18*CF$15,0))</f>
        <v>9195.20561235654</v>
      </c>
      <c r="CG169" s="95">
        <f>'Rent Roll'!$G$18*IF(CG162=0,IF('Rent Roll'!$N$18="NNN",'Rent Roll'!$F$18*CG$15,IF('Rent Roll'!$N$18="NNN capped",'Rent Roll'!$F$18*(CG$12+CG$13)+MIN('Rent Roll'!$F$18*CG$14,'Rent Roll'!$O$18*(1+Assumptions!$C$64)^(CG$8-'Rent Roll'!$P$18)*'Rent Roll'!$E$18/12),0)),IF(AND(CG162&lt;=3,CG163&gt;=0),'Rent Roll'!$F$18*CG$15,0))</f>
        <v>9195.20561235654</v>
      </c>
      <c r="CH169" s="95">
        <f>'Rent Roll'!$G$18*IF(CH162=0,IF('Rent Roll'!$N$18="NNN",'Rent Roll'!$F$18*CH$15,IF('Rent Roll'!$N$18="NNN capped",'Rent Roll'!$F$18*(CH$12+CH$13)+MIN('Rent Roll'!$F$18*CH$14,'Rent Roll'!$O$18*(1+Assumptions!$C$64)^(CH$8-'Rent Roll'!$P$18)*'Rent Roll'!$E$18/12),0)),IF(AND(CH162&lt;=3,CH163&gt;=0),'Rent Roll'!$F$18*CH$15,0))</f>
        <v>9195.20561235654</v>
      </c>
      <c r="CI169" s="95">
        <f>'Rent Roll'!$G$18*IF(CI162=0,IF('Rent Roll'!$N$18="NNN",'Rent Roll'!$F$18*CI$15,IF('Rent Roll'!$N$18="NNN capped",'Rent Roll'!$F$18*(CI$12+CI$13)+MIN('Rent Roll'!$F$18*CI$14,'Rent Roll'!$O$18*(1+Assumptions!$C$64)^(CI$8-'Rent Roll'!$P$18)*'Rent Roll'!$E$18/12),0)),IF(AND(CI162&lt;=3,CI163&gt;=0),'Rent Roll'!$F$18*CI$15,0))</f>
        <v>9195.20561235654</v>
      </c>
      <c r="CJ169" s="95">
        <f>'Rent Roll'!$G$18*IF(CJ162=0,IF('Rent Roll'!$N$18="NNN",'Rent Roll'!$F$18*CJ$15,IF('Rent Roll'!$N$18="NNN capped",'Rent Roll'!$F$18*(CJ$12+CJ$13)+MIN('Rent Roll'!$F$18*CJ$14,'Rent Roll'!$O$18*(1+Assumptions!$C$64)^(CJ$8-'Rent Roll'!$P$18)*'Rent Roll'!$E$18/12),0)),IF(AND(CJ162&lt;=3,CJ163&gt;=0),'Rent Roll'!$F$18*CJ$15,0))</f>
        <v>9195.20561235654</v>
      </c>
      <c r="CK169" s="95">
        <f>'Rent Roll'!$G$18*IF(CK162=0,IF('Rent Roll'!$N$18="NNN",'Rent Roll'!$F$18*CK$15,IF('Rent Roll'!$N$18="NNN capped",'Rent Roll'!$F$18*(CK$12+CK$13)+MIN('Rent Roll'!$F$18*CK$14,'Rent Roll'!$O$18*(1+Assumptions!$C$64)^(CK$8-'Rent Roll'!$P$18)*'Rent Roll'!$E$18/12),0)),IF(AND(CK162&lt;=3,CK163&gt;=0),'Rent Roll'!$F$18*CK$15,0))</f>
        <v>9195.20561235654</v>
      </c>
      <c r="CL169" s="95">
        <f>'Rent Roll'!$G$18*IF(CL162=0,IF('Rent Roll'!$N$18="NNN",'Rent Roll'!$F$18*CL$15,IF('Rent Roll'!$N$18="NNN capped",'Rent Roll'!$F$18*(CL$12+CL$13)+MIN('Rent Roll'!$F$18*CL$14,'Rent Roll'!$O$18*(1+Assumptions!$C$64)^(CL$8-'Rent Roll'!$P$18)*'Rent Roll'!$E$18/12),0)),IF(AND(CL162&lt;=3,CL163&gt;=0),'Rent Roll'!$F$18*CL$15,0))</f>
        <v>9195.20561235654</v>
      </c>
      <c r="CM169" s="95">
        <f>'Rent Roll'!$G$18*IF(CM162=0,IF('Rent Roll'!$N$18="NNN",'Rent Roll'!$F$18*CM$15,IF('Rent Roll'!$N$18="NNN capped",'Rent Roll'!$F$18*(CM$12+CM$13)+MIN('Rent Roll'!$F$18*CM$14,'Rent Roll'!$O$18*(1+Assumptions!$C$64)^(CM$8-'Rent Roll'!$P$18)*'Rent Roll'!$E$18/12),0)),IF(AND(CM162&lt;=3,CM163&gt;=0),'Rent Roll'!$F$18*CM$15,0))</f>
        <v>9195.20561235654</v>
      </c>
      <c r="CN169" s="95">
        <f>'Rent Roll'!$G$18*IF(CN162=0,IF('Rent Roll'!$N$18="NNN",'Rent Roll'!$F$18*CN$15,IF('Rent Roll'!$N$18="NNN capped",'Rent Roll'!$F$18*(CN$12+CN$13)+MIN('Rent Roll'!$F$18*CN$14,'Rent Roll'!$O$18*(1+Assumptions!$C$64)^(CN$8-'Rent Roll'!$P$18)*'Rent Roll'!$E$18/12),0)),IF(AND(CN162&lt;=3,CN163&gt;=0),'Rent Roll'!$F$18*CN$15,0))</f>
        <v>9407.409122247098</v>
      </c>
      <c r="CO169" s="95">
        <f>'Rent Roll'!$G$18*IF(CO162=0,IF('Rent Roll'!$N$18="NNN",'Rent Roll'!$F$18*CO$15,IF('Rent Roll'!$N$18="NNN capped",'Rent Roll'!$F$18*(CO$12+CO$13)+MIN('Rent Roll'!$F$18*CO$14,'Rent Roll'!$O$18*(1+Assumptions!$C$64)^(CO$8-'Rent Roll'!$P$18)*'Rent Roll'!$E$18/12),0)),IF(AND(CO162&lt;=3,CO163&gt;=0),'Rent Roll'!$F$18*CO$15,0))</f>
        <v>9407.409122247098</v>
      </c>
      <c r="CP169" s="95">
        <f>'Rent Roll'!$G$18*IF(CP162=0,IF('Rent Roll'!$N$18="NNN",'Rent Roll'!$F$18*CP$15,IF('Rent Roll'!$N$18="NNN capped",'Rent Roll'!$F$18*(CP$12+CP$13)+MIN('Rent Roll'!$F$18*CP$14,'Rent Roll'!$O$18*(1+Assumptions!$C$64)^(CP$8-'Rent Roll'!$P$18)*'Rent Roll'!$E$18/12),0)),IF(AND(CP162&lt;=3,CP163&gt;=0),'Rent Roll'!$F$18*CP$15,0))</f>
        <v>9407.409122247098</v>
      </c>
      <c r="CQ169" s="95">
        <f>'Rent Roll'!$G$18*IF(CQ162=0,IF('Rent Roll'!$N$18="NNN",'Rent Roll'!$F$18*CQ$15,IF('Rent Roll'!$N$18="NNN capped",'Rent Roll'!$F$18*(CQ$12+CQ$13)+MIN('Rent Roll'!$F$18*CQ$14,'Rent Roll'!$O$18*(1+Assumptions!$C$64)^(CQ$8-'Rent Roll'!$P$18)*'Rent Roll'!$E$18/12),0)),IF(AND(CQ162&lt;=3,CQ163&gt;=0),'Rent Roll'!$F$18*CQ$15,0))</f>
        <v>9407.409122247098</v>
      </c>
      <c r="CR169" s="95">
        <f>'Rent Roll'!$G$18*IF(CR162=0,IF('Rent Roll'!$N$18="NNN",'Rent Roll'!$F$18*CR$15,IF('Rent Roll'!$N$18="NNN capped",'Rent Roll'!$F$18*(CR$12+CR$13)+MIN('Rent Roll'!$F$18*CR$14,'Rent Roll'!$O$18*(1+Assumptions!$C$64)^(CR$8-'Rent Roll'!$P$18)*'Rent Roll'!$E$18/12),0)),IF(AND(CR162&lt;=3,CR163&gt;=0),'Rent Roll'!$F$18*CR$15,0))</f>
        <v>0</v>
      </c>
      <c r="CS169" s="95">
        <f>'Rent Roll'!$G$18*IF(CS162=0,IF('Rent Roll'!$N$18="NNN",'Rent Roll'!$F$18*CS$15,IF('Rent Roll'!$N$18="NNN capped",'Rent Roll'!$F$18*(CS$12+CS$13)+MIN('Rent Roll'!$F$18*CS$14,'Rent Roll'!$O$18*(1+Assumptions!$C$64)^(CS$8-'Rent Roll'!$P$18)*'Rent Roll'!$E$18/12),0)),IF(AND(CS162&lt;=3,CS163&gt;=0),'Rent Roll'!$F$18*CS$15,0))</f>
        <v>0</v>
      </c>
      <c r="CT169" s="95">
        <f>'Rent Roll'!$G$18*IF(CT162=0,IF('Rent Roll'!$N$18="NNN",'Rent Roll'!$F$18*CT$15,IF('Rent Roll'!$N$18="NNN capped",'Rent Roll'!$F$18*(CT$12+CT$13)+MIN('Rent Roll'!$F$18*CT$14,'Rent Roll'!$O$18*(1+Assumptions!$C$64)^(CT$8-'Rent Roll'!$P$18)*'Rent Roll'!$E$18/12),0)),IF(AND(CT162&lt;=3,CT163&gt;=0),'Rent Roll'!$F$18*CT$15,0))</f>
        <v>9407.409122247098</v>
      </c>
      <c r="CU169" s="95">
        <f>'Rent Roll'!$G$18*IF(CU162=0,IF('Rent Roll'!$N$18="NNN",'Rent Roll'!$F$18*CU$15,IF('Rent Roll'!$N$18="NNN capped",'Rent Roll'!$F$18*(CU$12+CU$13)+MIN('Rent Roll'!$F$18*CU$14,'Rent Roll'!$O$18*(1+Assumptions!$C$64)^(CU$8-'Rent Roll'!$P$18)*'Rent Roll'!$E$18/12),0)),IF(AND(CU162&lt;=3,CU163&gt;=0),'Rent Roll'!$F$18*CU$15,0))</f>
        <v>9407.409122247098</v>
      </c>
      <c r="CV169" s="95">
        <f>'Rent Roll'!$G$18*IF(CV162=0,IF('Rent Roll'!$N$18="NNN",'Rent Roll'!$F$18*CV$15,IF('Rent Roll'!$N$18="NNN capped",'Rent Roll'!$F$18*(CV$12+CV$13)+MIN('Rent Roll'!$F$18*CV$14,'Rent Roll'!$O$18*(1+Assumptions!$C$64)^(CV$8-'Rent Roll'!$P$18)*'Rent Roll'!$E$18/12),0)),IF(AND(CV162&lt;=3,CV163&gt;=0),'Rent Roll'!$F$18*CV$15,0))</f>
        <v>9407.409122247098</v>
      </c>
      <c r="CW169" s="95">
        <f>'Rent Roll'!$G$18*IF(CW162=0,IF('Rent Roll'!$N$18="NNN",'Rent Roll'!$F$18*CW$15,IF('Rent Roll'!$N$18="NNN capped",'Rent Roll'!$F$18*(CW$12+CW$13)+MIN('Rent Roll'!$F$18*CW$14,'Rent Roll'!$O$18*(1+Assumptions!$C$64)^(CW$8-'Rent Roll'!$P$18)*'Rent Roll'!$E$18/12),0)),IF(AND(CW162&lt;=3,CW163&gt;=0),'Rent Roll'!$F$18*CW$15,0))</f>
        <v>9407.409122247098</v>
      </c>
      <c r="CX169" s="95">
        <f>'Rent Roll'!$G$18*IF(CX162=0,IF('Rent Roll'!$N$18="NNN",'Rent Roll'!$F$18*CX$15,IF('Rent Roll'!$N$18="NNN capped",'Rent Roll'!$F$18*(CX$12+CX$13)+MIN('Rent Roll'!$F$18*CX$14,'Rent Roll'!$O$18*(1+Assumptions!$C$64)^(CX$8-'Rent Roll'!$P$18)*'Rent Roll'!$E$18/12),0)),IF(AND(CX162&lt;=3,CX163&gt;=0),'Rent Roll'!$F$18*CX$15,0))</f>
        <v>9407.409122247098</v>
      </c>
      <c r="CY169" s="95">
        <f>'Rent Roll'!$G$18*IF(CY162=0,IF('Rent Roll'!$N$18="NNN",'Rent Roll'!$F$18*CY$15,IF('Rent Roll'!$N$18="NNN capped",'Rent Roll'!$F$18*(CY$12+CY$13)+MIN('Rent Roll'!$F$18*CY$14,'Rent Roll'!$O$18*(1+Assumptions!$C$64)^(CY$8-'Rent Roll'!$P$18)*'Rent Roll'!$E$18/12),0)),IF(AND(CY162&lt;=3,CY163&gt;=0),'Rent Roll'!$F$18*CY$15,0))</f>
        <v>9407.409122247098</v>
      </c>
      <c r="CZ169" s="95">
        <f>'Rent Roll'!$G$18*IF(CZ162=0,IF('Rent Roll'!$N$18="NNN",'Rent Roll'!$F$18*CZ$15,IF('Rent Roll'!$N$18="NNN capped",'Rent Roll'!$F$18*(CZ$12+CZ$13)+MIN('Rent Roll'!$F$18*CZ$14,'Rent Roll'!$O$18*(1+Assumptions!$C$64)^(CZ$8-'Rent Roll'!$P$18)*'Rent Roll'!$E$18/12),0)),IF(AND(CZ162&lt;=3,CZ163&gt;=0),'Rent Roll'!$F$18*CZ$15,0))</f>
        <v>9624.705684264769</v>
      </c>
      <c r="DA169" s="95">
        <f>'Rent Roll'!$G$18*IF(DA162=0,IF('Rent Roll'!$N$18="NNN",'Rent Roll'!$F$18*DA$15,IF('Rent Roll'!$N$18="NNN capped",'Rent Roll'!$F$18*(DA$12+DA$13)+MIN('Rent Roll'!$F$18*DA$14,'Rent Roll'!$O$18*(1+Assumptions!$C$64)^(DA$8-'Rent Roll'!$P$18)*'Rent Roll'!$E$18/12),0)),IF(AND(DA162&lt;=3,DA163&gt;=0),'Rent Roll'!$F$18*DA$15,0))</f>
        <v>9624.705684264769</v>
      </c>
      <c r="DB169" s="95">
        <f>'Rent Roll'!$G$18*IF(DB162=0,IF('Rent Roll'!$N$18="NNN",'Rent Roll'!$F$18*DB$15,IF('Rent Roll'!$N$18="NNN capped",'Rent Roll'!$F$18*(DB$12+DB$13)+MIN('Rent Roll'!$F$18*DB$14,'Rent Roll'!$O$18*(1+Assumptions!$C$64)^(DB$8-'Rent Roll'!$P$18)*'Rent Roll'!$E$18/12),0)),IF(AND(DB162&lt;=3,DB163&gt;=0),'Rent Roll'!$F$18*DB$15,0))</f>
        <v>9624.705684264769</v>
      </c>
      <c r="DC169" s="95">
        <f>'Rent Roll'!$G$18*IF(DC162=0,IF('Rent Roll'!$N$18="NNN",'Rent Roll'!$F$18*DC$15,IF('Rent Roll'!$N$18="NNN capped",'Rent Roll'!$F$18*(DC$12+DC$13)+MIN('Rent Roll'!$F$18*DC$14,'Rent Roll'!$O$18*(1+Assumptions!$C$64)^(DC$8-'Rent Roll'!$P$18)*'Rent Roll'!$E$18/12),0)),IF(AND(DC162&lt;=3,DC163&gt;=0),'Rent Roll'!$F$18*DC$15,0))</f>
        <v>9624.705684264769</v>
      </c>
      <c r="DD169" s="95">
        <f>'Rent Roll'!$G$18*IF(DD162=0,IF('Rent Roll'!$N$18="NNN",'Rent Roll'!$F$18*DD$15,IF('Rent Roll'!$N$18="NNN capped",'Rent Roll'!$F$18*(DD$12+DD$13)+MIN('Rent Roll'!$F$18*DD$14,'Rent Roll'!$O$18*(1+Assumptions!$C$64)^(DD$8-'Rent Roll'!$P$18)*'Rent Roll'!$E$18/12),0)),IF(AND(DD162&lt;=3,DD163&gt;=0),'Rent Roll'!$F$18*DD$15,0))</f>
        <v>9624.705684264769</v>
      </c>
      <c r="DE169" s="95">
        <f>'Rent Roll'!$G$18*IF(DE162=0,IF('Rent Roll'!$N$18="NNN",'Rent Roll'!$F$18*DE$15,IF('Rent Roll'!$N$18="NNN capped",'Rent Roll'!$F$18*(DE$12+DE$13)+MIN('Rent Roll'!$F$18*DE$14,'Rent Roll'!$O$18*(1+Assumptions!$C$64)^(DE$8-'Rent Roll'!$P$18)*'Rent Roll'!$E$18/12),0)),IF(AND(DE162&lt;=3,DE163&gt;=0),'Rent Roll'!$F$18*DE$15,0))</f>
        <v>9624.705684264769</v>
      </c>
      <c r="DF169" s="95">
        <f>'Rent Roll'!$G$18*IF(DF162=0,IF('Rent Roll'!$N$18="NNN",'Rent Roll'!$F$18*DF$15,IF('Rent Roll'!$N$18="NNN capped",'Rent Roll'!$F$18*(DF$12+DF$13)+MIN('Rent Roll'!$F$18*DF$14,'Rent Roll'!$O$18*(1+Assumptions!$C$64)^(DF$8-'Rent Roll'!$P$18)*'Rent Roll'!$E$18/12),0)),IF(AND(DF162&lt;=3,DF163&gt;=0),'Rent Roll'!$F$18*DF$15,0))</f>
        <v>9624.705684264769</v>
      </c>
      <c r="DG169" s="95">
        <f>'Rent Roll'!$G$18*IF(DG162=0,IF('Rent Roll'!$N$18="NNN",'Rent Roll'!$F$18*DG$15,IF('Rent Roll'!$N$18="NNN capped",'Rent Roll'!$F$18*(DG$12+DG$13)+MIN('Rent Roll'!$F$18*DG$14,'Rent Roll'!$O$18*(1+Assumptions!$C$64)^(DG$8-'Rent Roll'!$P$18)*'Rent Roll'!$E$18/12),0)),IF(AND(DG162&lt;=3,DG163&gt;=0),'Rent Roll'!$F$18*DG$15,0))</f>
        <v>9624.705684264769</v>
      </c>
      <c r="DH169" s="95">
        <f>'Rent Roll'!$G$18*IF(DH162=0,IF('Rent Roll'!$N$18="NNN",'Rent Roll'!$F$18*DH$15,IF('Rent Roll'!$N$18="NNN capped",'Rent Roll'!$F$18*(DH$12+DH$13)+MIN('Rent Roll'!$F$18*DH$14,'Rent Roll'!$O$18*(1+Assumptions!$C$64)^(DH$8-'Rent Roll'!$P$18)*'Rent Roll'!$E$18/12),0)),IF(AND(DH162&lt;=3,DH163&gt;=0),'Rent Roll'!$F$18*DH$15,0))</f>
        <v>9624.705684264769</v>
      </c>
      <c r="DI169" s="95">
        <f>'Rent Roll'!$G$18*IF(DI162=0,IF('Rent Roll'!$N$18="NNN",'Rent Roll'!$F$18*DI$15,IF('Rent Roll'!$N$18="NNN capped",'Rent Roll'!$F$18*(DI$12+DI$13)+MIN('Rent Roll'!$F$18*DI$14,'Rent Roll'!$O$18*(1+Assumptions!$C$64)^(DI$8-'Rent Roll'!$P$18)*'Rent Roll'!$E$18/12),0)),IF(AND(DI162&lt;=3,DI163&gt;=0),'Rent Roll'!$F$18*DI$15,0))</f>
        <v>9624.705684264769</v>
      </c>
      <c r="DJ169" s="95">
        <f>'Rent Roll'!$G$18*IF(DJ162=0,IF('Rent Roll'!$N$18="NNN",'Rent Roll'!$F$18*DJ$15,IF('Rent Roll'!$N$18="NNN capped",'Rent Roll'!$F$18*(DJ$12+DJ$13)+MIN('Rent Roll'!$F$18*DJ$14,'Rent Roll'!$O$18*(1+Assumptions!$C$64)^(DJ$8-'Rent Roll'!$P$18)*'Rent Roll'!$E$18/12),0)),IF(AND(DJ162&lt;=3,DJ163&gt;=0),'Rent Roll'!$F$18*DJ$15,0))</f>
        <v>9624.705684264769</v>
      </c>
      <c r="DK169" s="95">
        <f>'Rent Roll'!$G$18*IF(DK162=0,IF('Rent Roll'!$N$18="NNN",'Rent Roll'!$F$18*DK$15,IF('Rent Roll'!$N$18="NNN capped",'Rent Roll'!$F$18*(DK$12+DK$13)+MIN('Rent Roll'!$F$18*DK$14,'Rent Roll'!$O$18*(1+Assumptions!$C$64)^(DK$8-'Rent Roll'!$P$18)*'Rent Roll'!$E$18/12),0)),IF(AND(DK162&lt;=3,DK163&gt;=0),'Rent Roll'!$F$18*DK$15,0))</f>
        <v>9624.705684264769</v>
      </c>
      <c r="DL169" s="95">
        <f>'Rent Roll'!$G$18*IF(DL162=0,IF('Rent Roll'!$N$18="NNN",'Rent Roll'!$F$18*DL$15,IF('Rent Roll'!$N$18="NNN capped",'Rent Roll'!$F$18*(DL$12+DL$13)+MIN('Rent Roll'!$F$18*DL$14,'Rent Roll'!$O$18*(1+Assumptions!$C$64)^(DL$8-'Rent Roll'!$P$18)*'Rent Roll'!$E$18/12),0)),IF(AND(DL162&lt;=3,DL163&gt;=0),'Rent Roll'!$F$18*DL$15,0))</f>
        <v>9847.222628909974</v>
      </c>
      <c r="DM169" s="95">
        <f>'Rent Roll'!$G$18*IF(DM162=0,IF('Rent Roll'!$N$18="NNN",'Rent Roll'!$F$18*DM$15,IF('Rent Roll'!$N$18="NNN capped",'Rent Roll'!$F$18*(DM$12+DM$13)+MIN('Rent Roll'!$F$18*DM$14,'Rent Roll'!$O$18*(1+Assumptions!$C$64)^(DM$8-'Rent Roll'!$P$18)*'Rent Roll'!$E$18/12),0)),IF(AND(DM162&lt;=3,DM163&gt;=0),'Rent Roll'!$F$18*DM$15,0))</f>
        <v>9847.222628909974</v>
      </c>
      <c r="DN169" s="95">
        <f>'Rent Roll'!$G$18*IF(DN162=0,IF('Rent Roll'!$N$18="NNN",'Rent Roll'!$F$18*DN$15,IF('Rent Roll'!$N$18="NNN capped",'Rent Roll'!$F$18*(DN$12+DN$13)+MIN('Rent Roll'!$F$18*DN$14,'Rent Roll'!$O$18*(1+Assumptions!$C$64)^(DN$8-'Rent Roll'!$P$18)*'Rent Roll'!$E$18/12),0)),IF(AND(DN162&lt;=3,DN163&gt;=0),'Rent Roll'!$F$18*DN$15,0))</f>
        <v>9847.222628909974</v>
      </c>
      <c r="DO169" s="95">
        <f>'Rent Roll'!$G$18*IF(DO162=0,IF('Rent Roll'!$N$18="NNN",'Rent Roll'!$F$18*DO$15,IF('Rent Roll'!$N$18="NNN capped",'Rent Roll'!$F$18*(DO$12+DO$13)+MIN('Rent Roll'!$F$18*DO$14,'Rent Roll'!$O$18*(1+Assumptions!$C$64)^(DO$8-'Rent Roll'!$P$18)*'Rent Roll'!$E$18/12),0)),IF(AND(DO162&lt;=3,DO163&gt;=0),'Rent Roll'!$F$18*DO$15,0))</f>
        <v>9847.222628909974</v>
      </c>
      <c r="DP169" s="95">
        <f>'Rent Roll'!$G$18*IF(DP162=0,IF('Rent Roll'!$N$18="NNN",'Rent Roll'!$F$18*DP$15,IF('Rent Roll'!$N$18="NNN capped",'Rent Roll'!$F$18*(DP$12+DP$13)+MIN('Rent Roll'!$F$18*DP$14,'Rent Roll'!$O$18*(1+Assumptions!$C$64)^(DP$8-'Rent Roll'!$P$18)*'Rent Roll'!$E$18/12),0)),IF(AND(DP162&lt;=3,DP163&gt;=0),'Rent Roll'!$F$18*DP$15,0))</f>
        <v>9847.222628909974</v>
      </c>
      <c r="DQ169" s="95">
        <f>'Rent Roll'!$G$18*IF(DQ162=0,IF('Rent Roll'!$N$18="NNN",'Rent Roll'!$F$18*DQ$15,IF('Rent Roll'!$N$18="NNN capped",'Rent Roll'!$F$18*(DQ$12+DQ$13)+MIN('Rent Roll'!$F$18*DQ$14,'Rent Roll'!$O$18*(1+Assumptions!$C$64)^(DQ$8-'Rent Roll'!$P$18)*'Rent Roll'!$E$18/12),0)),IF(AND(DQ162&lt;=3,DQ163&gt;=0),'Rent Roll'!$F$18*DQ$15,0))</f>
        <v>9847.222628909974</v>
      </c>
      <c r="DR169" s="95">
        <f>'Rent Roll'!$G$18*IF(DR162=0,IF('Rent Roll'!$N$18="NNN",'Rent Roll'!$F$18*DR$15,IF('Rent Roll'!$N$18="NNN capped",'Rent Roll'!$F$18*(DR$12+DR$13)+MIN('Rent Roll'!$F$18*DR$14,'Rent Roll'!$O$18*(1+Assumptions!$C$64)^(DR$8-'Rent Roll'!$P$18)*'Rent Roll'!$E$18/12),0)),IF(AND(DR162&lt;=3,DR163&gt;=0),'Rent Roll'!$F$18*DR$15,0))</f>
        <v>9847.222628909974</v>
      </c>
      <c r="DS169" s="95">
        <f>'Rent Roll'!$G$18*IF(DS162=0,IF('Rent Roll'!$N$18="NNN",'Rent Roll'!$F$18*DS$15,IF('Rent Roll'!$N$18="NNN capped",'Rent Roll'!$F$18*(DS$12+DS$13)+MIN('Rent Roll'!$F$18*DS$14,'Rent Roll'!$O$18*(1+Assumptions!$C$64)^(DS$8-'Rent Roll'!$P$18)*'Rent Roll'!$E$18/12),0)),IF(AND(DS162&lt;=3,DS163&gt;=0),'Rent Roll'!$F$18*DS$15,0))</f>
        <v>9847.222628909974</v>
      </c>
      <c r="DT169" s="95">
        <f>'Rent Roll'!$G$18*IF(DT162=0,IF('Rent Roll'!$N$18="NNN",'Rent Roll'!$F$18*DT$15,IF('Rent Roll'!$N$18="NNN capped",'Rent Roll'!$F$18*(DT$12+DT$13)+MIN('Rent Roll'!$F$18*DT$14,'Rent Roll'!$O$18*(1+Assumptions!$C$64)^(DT$8-'Rent Roll'!$P$18)*'Rent Roll'!$E$18/12),0)),IF(AND(DT162&lt;=3,DT163&gt;=0),'Rent Roll'!$F$18*DT$15,0))</f>
        <v>9847.222628909974</v>
      </c>
      <c r="DU169" s="95">
        <f>'Rent Roll'!$G$18*IF(DU162=0,IF('Rent Roll'!$N$18="NNN",'Rent Roll'!$F$18*DU$15,IF('Rent Roll'!$N$18="NNN capped",'Rent Roll'!$F$18*(DU$12+DU$13)+MIN('Rent Roll'!$F$18*DU$14,'Rent Roll'!$O$18*(1+Assumptions!$C$64)^(DU$8-'Rent Roll'!$P$18)*'Rent Roll'!$E$18/12),0)),IF(AND(DU162&lt;=3,DU163&gt;=0),'Rent Roll'!$F$18*DU$15,0))</f>
        <v>9847.222628909974</v>
      </c>
      <c r="DV169" s="95">
        <f>'Rent Roll'!$G$18*IF(DV162=0,IF('Rent Roll'!$N$18="NNN",'Rent Roll'!$F$18*DV$15,IF('Rent Roll'!$N$18="NNN capped",'Rent Roll'!$F$18*(DV$12+DV$13)+MIN('Rent Roll'!$F$18*DV$14,'Rent Roll'!$O$18*(1+Assumptions!$C$64)^(DV$8-'Rent Roll'!$P$18)*'Rent Roll'!$E$18/12),0)),IF(AND(DV162&lt;=3,DV163&gt;=0),'Rent Roll'!$F$18*DV$15,0))</f>
        <v>9847.222628909974</v>
      </c>
      <c r="DW169" s="95">
        <f>'Rent Roll'!$G$18*IF(DW162=0,IF('Rent Roll'!$N$18="NNN",'Rent Roll'!$F$18*DW$15,IF('Rent Roll'!$N$18="NNN capped",'Rent Roll'!$F$18*(DW$12+DW$13)+MIN('Rent Roll'!$F$18*DW$14,'Rent Roll'!$O$18*(1+Assumptions!$C$64)^(DW$8-'Rent Roll'!$P$18)*'Rent Roll'!$E$18/12),0)),IF(AND(DW162&lt;=3,DW163&gt;=0),'Rent Roll'!$F$18*DW$15,0))</f>
        <v>9847.222628909974</v>
      </c>
      <c r="DX169" s="95">
        <f>'Rent Roll'!$G$18*IF(DX162=0,IF('Rent Roll'!$N$18="NNN",'Rent Roll'!$F$18*DX$15,IF('Rent Roll'!$N$18="NNN capped",'Rent Roll'!$F$18*(DX$12+DX$13)+MIN('Rent Roll'!$F$18*DX$14,'Rent Roll'!$O$18*(1+Assumptions!$C$64)^(DX$8-'Rent Roll'!$P$18)*'Rent Roll'!$E$18/12),0)),IF(AND(DX162&lt;=3,DX163&gt;=0),'Rent Roll'!$F$18*DX$15,0))</f>
        <v>10075.090597376884</v>
      </c>
      <c r="DY169" s="95">
        <f>'Rent Roll'!$G$18*IF(DY162=0,IF('Rent Roll'!$N$18="NNN",'Rent Roll'!$F$18*DY$15,IF('Rent Roll'!$N$18="NNN capped",'Rent Roll'!$F$18*(DY$12+DY$13)+MIN('Rent Roll'!$F$18*DY$14,'Rent Roll'!$O$18*(1+Assumptions!$C$64)^(DY$8-'Rent Roll'!$P$18)*'Rent Roll'!$E$18/12),0)),IF(AND(DY162&lt;=3,DY163&gt;=0),'Rent Roll'!$F$18*DY$15,0))</f>
        <v>10075.090597376884</v>
      </c>
      <c r="DZ169" s="95">
        <f>'Rent Roll'!$G$18*IF(DZ162=0,IF('Rent Roll'!$N$18="NNN",'Rent Roll'!$F$18*DZ$15,IF('Rent Roll'!$N$18="NNN capped",'Rent Roll'!$F$18*(DZ$12+DZ$13)+MIN('Rent Roll'!$F$18*DZ$14,'Rent Roll'!$O$18*(1+Assumptions!$C$64)^(DZ$8-'Rent Roll'!$P$18)*'Rent Roll'!$E$18/12),0)),IF(AND(DZ162&lt;=3,DZ163&gt;=0),'Rent Roll'!$F$18*DZ$15,0))</f>
        <v>10075.090597376884</v>
      </c>
      <c r="EA169" s="95">
        <f>'Rent Roll'!$G$18*IF(EA162=0,IF('Rent Roll'!$N$18="NNN",'Rent Roll'!$F$18*EA$15,IF('Rent Roll'!$N$18="NNN capped",'Rent Roll'!$F$18*(EA$12+EA$13)+MIN('Rent Roll'!$F$18*EA$14,'Rent Roll'!$O$18*(1+Assumptions!$C$64)^(EA$8-'Rent Roll'!$P$18)*'Rent Roll'!$E$18/12),0)),IF(AND(EA162&lt;=3,EA163&gt;=0),'Rent Roll'!$F$18*EA$15,0))</f>
        <v>10075.090597376884</v>
      </c>
      <c r="EB169" s="95">
        <f>'Rent Roll'!$G$18*IF(EB162=0,IF('Rent Roll'!$N$18="NNN",'Rent Roll'!$F$18*EB$15,IF('Rent Roll'!$N$18="NNN capped",'Rent Roll'!$F$18*(EB$12+EB$13)+MIN('Rent Roll'!$F$18*EB$14,'Rent Roll'!$O$18*(1+Assumptions!$C$64)^(EB$8-'Rent Roll'!$P$18)*'Rent Roll'!$E$18/12),0)),IF(AND(EB162&lt;=3,EB163&gt;=0),'Rent Roll'!$F$18*EB$15,0))</f>
        <v>10075.090597376884</v>
      </c>
      <c r="EC169" s="95">
        <f>'Rent Roll'!$G$18*IF(EC162=0,IF('Rent Roll'!$N$18="NNN",'Rent Roll'!$F$18*EC$15,IF('Rent Roll'!$N$18="NNN capped",'Rent Roll'!$F$18*(EC$12+EC$13)+MIN('Rent Roll'!$F$18*EC$14,'Rent Roll'!$O$18*(1+Assumptions!$C$64)^(EC$8-'Rent Roll'!$P$18)*'Rent Roll'!$E$18/12),0)),IF(AND(EC162&lt;=3,EC163&gt;=0),'Rent Roll'!$F$18*EC$15,0))</f>
        <v>10075.090597376884</v>
      </c>
      <c r="ED169" s="95">
        <f>'Rent Roll'!$G$18*IF(ED162=0,IF('Rent Roll'!$N$18="NNN",'Rent Roll'!$F$18*ED$15,IF('Rent Roll'!$N$18="NNN capped",'Rent Roll'!$F$18*(ED$12+ED$13)+MIN('Rent Roll'!$F$18*ED$14,'Rent Roll'!$O$18*(1+Assumptions!$C$64)^(ED$8-'Rent Roll'!$P$18)*'Rent Roll'!$E$18/12),0)),IF(AND(ED162&lt;=3,ED163&gt;=0),'Rent Roll'!$F$18*ED$15,0))</f>
        <v>10075.090597376884</v>
      </c>
      <c r="EE169" s="95">
        <f>'Rent Roll'!$G$18*IF(EE162=0,IF('Rent Roll'!$N$18="NNN",'Rent Roll'!$F$18*EE$15,IF('Rent Roll'!$N$18="NNN capped",'Rent Roll'!$F$18*(EE$12+EE$13)+MIN('Rent Roll'!$F$18*EE$14,'Rent Roll'!$O$18*(1+Assumptions!$C$64)^(EE$8-'Rent Roll'!$P$18)*'Rent Roll'!$E$18/12),0)),IF(AND(EE162&lt;=3,EE163&gt;=0),'Rent Roll'!$F$18*EE$15,0))</f>
        <v>10075.090597376884</v>
      </c>
      <c r="EF169" s="95">
        <f>'Rent Roll'!$G$18*IF(EF162=0,IF('Rent Roll'!$N$18="NNN",'Rent Roll'!$F$18*EF$15,IF('Rent Roll'!$N$18="NNN capped",'Rent Roll'!$F$18*(EF$12+EF$13)+MIN('Rent Roll'!$F$18*EF$14,'Rent Roll'!$O$18*(1+Assumptions!$C$64)^(EF$8-'Rent Roll'!$P$18)*'Rent Roll'!$E$18/12),0)),IF(AND(EF162&lt;=3,EF163&gt;=0),'Rent Roll'!$F$18*EF$15,0))</f>
        <v>10075.090597376884</v>
      </c>
      <c r="EG169" s="95">
        <f>'Rent Roll'!$G$18*IF(EG162=0,IF('Rent Roll'!$N$18="NNN",'Rent Roll'!$F$18*EG$15,IF('Rent Roll'!$N$18="NNN capped",'Rent Roll'!$F$18*(EG$12+EG$13)+MIN('Rent Roll'!$F$18*EG$14,'Rent Roll'!$O$18*(1+Assumptions!$C$64)^(EG$8-'Rent Roll'!$P$18)*'Rent Roll'!$E$18/12),0)),IF(AND(EG162&lt;=3,EG163&gt;=0),'Rent Roll'!$F$18*EG$15,0))</f>
        <v>10075.090597376884</v>
      </c>
      <c r="EH169" s="95">
        <f>'Rent Roll'!$G$18*IF(EH162=0,IF('Rent Roll'!$N$18="NNN",'Rent Roll'!$F$18*EH$15,IF('Rent Roll'!$N$18="NNN capped",'Rent Roll'!$F$18*(EH$12+EH$13)+MIN('Rent Roll'!$F$18*EH$14,'Rent Roll'!$O$18*(1+Assumptions!$C$64)^(EH$8-'Rent Roll'!$P$18)*'Rent Roll'!$E$18/12),0)),IF(AND(EH162&lt;=3,EH163&gt;=0),'Rent Roll'!$F$18*EH$15,0))</f>
        <v>10075.090597376884</v>
      </c>
      <c r="EI169" s="95">
        <f>'Rent Roll'!$G$18*IF(EI162=0,IF('Rent Roll'!$N$18="NNN",'Rent Roll'!$F$18*EI$15,IF('Rent Roll'!$N$18="NNN capped",'Rent Roll'!$F$18*(EI$12+EI$13)+MIN('Rent Roll'!$F$18*EI$14,'Rent Roll'!$O$18*(1+Assumptions!$C$64)^(EI$8-'Rent Roll'!$P$18)*'Rent Roll'!$E$18/12),0)),IF(AND(EI162&lt;=3,EI163&gt;=0),'Rent Roll'!$F$18*EI$15,0))</f>
        <v>10075.090597376884</v>
      </c>
    </row>
    <row r="170">
      <c r="B170" t="s" s="23">
        <v>397</v>
      </c>
      <c r="C170" t="s" s="118">
        <v>31</v>
      </c>
      <c r="D170" t="s" s="118">
        <v>435</v>
      </c>
      <c r="H170" s="95">
        <f>IF(AND(H162&gt;=1,H162&lt;=3,H163=0),-CHOOSE(H162,Rollover!$R$18,Rollover!$AE$18,Rollover!$AR$18),0)</f>
        <v>0</v>
      </c>
      <c r="I170" s="95">
        <f>IF(AND(I162&gt;=1,I162&lt;=3,I163=0),-CHOOSE(I162,Rollover!$R$18,Rollover!$AE$18,Rollover!$AR$18),0)</f>
        <v>0</v>
      </c>
      <c r="J170" s="95">
        <f>IF(AND(J162&gt;=1,J162&lt;=3,J163=0),-CHOOSE(J162,Rollover!$R$18,Rollover!$AE$18,Rollover!$AR$18),0)</f>
        <v>0</v>
      </c>
      <c r="K170" s="95">
        <f>IF(AND(K162&gt;=1,K162&lt;=3,K163=0),-CHOOSE(K162,Rollover!$R$18,Rollover!$AE$18,Rollover!$AR$18),0)</f>
        <v>0</v>
      </c>
      <c r="L170" s="95">
        <f>IF(AND(L162&gt;=1,L162&lt;=3,L163=0),-CHOOSE(L162,Rollover!$R$18,Rollover!$AE$18,Rollover!$AR$18),0)</f>
        <v>0</v>
      </c>
      <c r="M170" s="95">
        <f>IF(AND(M162&gt;=1,M162&lt;=3,M163=0),-CHOOSE(M162,Rollover!$R$18,Rollover!$AE$18,Rollover!$AR$18),0)</f>
        <v>0</v>
      </c>
      <c r="N170" s="95">
        <f>IF(AND(N162&gt;=1,N162&lt;=3,N163=0),-CHOOSE(N162,Rollover!$R$18,Rollover!$AE$18,Rollover!$AR$18),0)</f>
        <v>0</v>
      </c>
      <c r="O170" s="95">
        <f>IF(AND(O162&gt;=1,O162&lt;=3,O163=0),-CHOOSE(O162,Rollover!$R$18,Rollover!$AE$18,Rollover!$AR$18),0)</f>
        <v>0</v>
      </c>
      <c r="P170" s="95">
        <f>IF(AND(P162&gt;=1,P162&lt;=3,P163=0),-CHOOSE(P162,Rollover!$R$18,Rollover!$AE$18,Rollover!$AR$18),0)</f>
        <v>0</v>
      </c>
      <c r="Q170" s="95">
        <f>IF(AND(Q162&gt;=1,Q162&lt;=3,Q163=0),-CHOOSE(Q162,Rollover!$R$18,Rollover!$AE$18,Rollover!$AR$18),0)</f>
        <v>0</v>
      </c>
      <c r="R170" s="95">
        <f>IF(AND(R162&gt;=1,R162&lt;=3,R163=0),-CHOOSE(R162,Rollover!$R$18,Rollover!$AE$18,Rollover!$AR$18),0)</f>
        <v>0</v>
      </c>
      <c r="S170" s="95">
        <f>IF(AND(S162&gt;=1,S162&lt;=3,S163=0),-CHOOSE(S162,Rollover!$R$18,Rollover!$AE$18,Rollover!$AR$18),0)</f>
        <v>0</v>
      </c>
      <c r="T170" s="95">
        <f>IF(AND(T162&gt;=1,T162&lt;=3,T163=0),-CHOOSE(T162,Rollover!$R$18,Rollover!$AE$18,Rollover!$AR$18),0)</f>
        <v>0</v>
      </c>
      <c r="U170" s="95">
        <f>IF(AND(U162&gt;=1,U162&lt;=3,U163=0),-CHOOSE(U162,Rollover!$R$18,Rollover!$AE$18,Rollover!$AR$18),0)</f>
        <v>0</v>
      </c>
      <c r="V170" s="95">
        <f>IF(AND(V162&gt;=1,V162&lt;=3,V163=0),-CHOOSE(V162,Rollover!$R$18,Rollover!$AE$18,Rollover!$AR$18),0)</f>
        <v>0</v>
      </c>
      <c r="W170" s="95">
        <f>IF(AND(W162&gt;=1,W162&lt;=3,W163=0),-CHOOSE(W162,Rollover!$R$18,Rollover!$AE$18,Rollover!$AR$18),0)</f>
        <v>0</v>
      </c>
      <c r="X170" s="95">
        <f>IF(AND(X162&gt;=1,X162&lt;=3,X163=0),-CHOOSE(X162,Rollover!$R$18,Rollover!$AE$18,Rollover!$AR$18),0)</f>
        <v>0</v>
      </c>
      <c r="Y170" s="95">
        <f>IF(AND(Y162&gt;=1,Y162&lt;=3,Y163=0),-CHOOSE(Y162,Rollover!$R$18,Rollover!$AE$18,Rollover!$AR$18),0)</f>
        <v>0</v>
      </c>
      <c r="Z170" s="95">
        <f>IF(AND(Z162&gt;=1,Z162&lt;=3,Z163=0),-CHOOSE(Z162,Rollover!$R$18,Rollover!$AE$18,Rollover!$AR$18),0)</f>
        <v>0</v>
      </c>
      <c r="AA170" s="95">
        <f>IF(AND(AA162&gt;=1,AA162&lt;=3,AA163=0),-CHOOSE(AA162,Rollover!$R$18,Rollover!$AE$18,Rollover!$AR$18),0)</f>
        <v>0</v>
      </c>
      <c r="AB170" s="95">
        <f>IF(AND(AB162&gt;=1,AB162&lt;=3,AB163=0),-CHOOSE(AB162,Rollover!$R$18,Rollover!$AE$18,Rollover!$AR$18),0)</f>
        <v>0</v>
      </c>
      <c r="AC170" s="95">
        <f>IF(AND(AC162&gt;=1,AC162&lt;=3,AC163=0),-CHOOSE(AC162,Rollover!$R$18,Rollover!$AE$18,Rollover!$AR$18),0)</f>
        <v>0</v>
      </c>
      <c r="AD170" s="95">
        <f>IF(AND(AD162&gt;=1,AD162&lt;=3,AD163=0),-CHOOSE(AD162,Rollover!$R$18,Rollover!$AE$18,Rollover!$AR$18),0)</f>
        <v>0</v>
      </c>
      <c r="AE170" s="95">
        <f>IF(AND(AE162&gt;=1,AE162&lt;=3,AE163=0),-CHOOSE(AE162,Rollover!$R$18,Rollover!$AE$18,Rollover!$AR$18),0)</f>
        <v>0</v>
      </c>
      <c r="AF170" s="95">
        <f>IF(AND(AF162&gt;=1,AF162&lt;=3,AF163=0),-CHOOSE(AF162,Rollover!$R$18,Rollover!$AE$18,Rollover!$AR$18),0)</f>
        <v>0</v>
      </c>
      <c r="AG170" s="95">
        <f>IF(AND(AG162&gt;=1,AG162&lt;=3,AG163=0),-CHOOSE(AG162,Rollover!$R$18,Rollover!$AE$18,Rollover!$AR$18),0)</f>
        <v>0</v>
      </c>
      <c r="AH170" s="95">
        <f>IF(AND(AH162&gt;=1,AH162&lt;=3,AH163=0),-CHOOSE(AH162,Rollover!$R$18,Rollover!$AE$18,Rollover!$AR$18),0)</f>
        <v>0</v>
      </c>
      <c r="AI170" s="95">
        <f>IF(AND(AI162&gt;=1,AI162&lt;=3,AI163=0),-CHOOSE(AI162,Rollover!$R$18,Rollover!$AE$18,Rollover!$AR$18),0)</f>
        <v>0</v>
      </c>
      <c r="AJ170" s="95">
        <f>IF(AND(AJ162&gt;=1,AJ162&lt;=3,AJ163=0),-CHOOSE(AJ162,Rollover!$R$18,Rollover!$AE$18,Rollover!$AR$18),0)</f>
        <v>-19032.546000000002</v>
      </c>
      <c r="AK170" s="95">
        <f>IF(AND(AK162&gt;=1,AK162&lt;=3,AK163=0),-CHOOSE(AK162,Rollover!$R$18,Rollover!$AE$18,Rollover!$AR$18),0)</f>
        <v>0</v>
      </c>
      <c r="AL170" s="95">
        <f>IF(AND(AL162&gt;=1,AL162&lt;=3,AL163=0),-CHOOSE(AL162,Rollover!$R$18,Rollover!$AE$18,Rollover!$AR$18),0)</f>
        <v>0</v>
      </c>
      <c r="AM170" s="95">
        <f>IF(AND(AM162&gt;=1,AM162&lt;=3,AM163=0),-CHOOSE(AM162,Rollover!$R$18,Rollover!$AE$18,Rollover!$AR$18),0)</f>
        <v>0</v>
      </c>
      <c r="AN170" s="95">
        <f>IF(AND(AN162&gt;=1,AN162&lt;=3,AN163=0),-CHOOSE(AN162,Rollover!$R$18,Rollover!$AE$18,Rollover!$AR$18),0)</f>
        <v>0</v>
      </c>
      <c r="AO170" s="95">
        <f>IF(AND(AO162&gt;=1,AO162&lt;=3,AO163=0),-CHOOSE(AO162,Rollover!$R$18,Rollover!$AE$18,Rollover!$AR$18),0)</f>
        <v>0</v>
      </c>
      <c r="AP170" s="95">
        <f>IF(AND(AP162&gt;=1,AP162&lt;=3,AP163=0),-CHOOSE(AP162,Rollover!$R$18,Rollover!$AE$18,Rollover!$AR$18),0)</f>
        <v>0</v>
      </c>
      <c r="AQ170" s="95">
        <f>IF(AND(AQ162&gt;=1,AQ162&lt;=3,AQ163=0),-CHOOSE(AQ162,Rollover!$R$18,Rollover!$AE$18,Rollover!$AR$18),0)</f>
        <v>0</v>
      </c>
      <c r="AR170" s="95">
        <f>IF(AND(AR162&gt;=1,AR162&lt;=3,AR163=0),-CHOOSE(AR162,Rollover!$R$18,Rollover!$AE$18,Rollover!$AR$18),0)</f>
        <v>0</v>
      </c>
      <c r="AS170" s="95">
        <f>IF(AND(AS162&gt;=1,AS162&lt;=3,AS163=0),-CHOOSE(AS162,Rollover!$R$18,Rollover!$AE$18,Rollover!$AR$18),0)</f>
        <v>0</v>
      </c>
      <c r="AT170" s="95">
        <f>IF(AND(AT162&gt;=1,AT162&lt;=3,AT163=0),-CHOOSE(AT162,Rollover!$R$18,Rollover!$AE$18,Rollover!$AR$18),0)</f>
        <v>0</v>
      </c>
      <c r="AU170" s="95">
        <f>IF(AND(AU162&gt;=1,AU162&lt;=3,AU163=0),-CHOOSE(AU162,Rollover!$R$18,Rollover!$AE$18,Rollover!$AR$18),0)</f>
        <v>0</v>
      </c>
      <c r="AV170" s="95">
        <f>IF(AND(AV162&gt;=1,AV162&lt;=3,AV163=0),-CHOOSE(AV162,Rollover!$R$18,Rollover!$AE$18,Rollover!$AR$18),0)</f>
        <v>0</v>
      </c>
      <c r="AW170" s="95">
        <f>IF(AND(AW162&gt;=1,AW162&lt;=3,AW163=0),-CHOOSE(AW162,Rollover!$R$18,Rollover!$AE$18,Rollover!$AR$18),0)</f>
        <v>0</v>
      </c>
      <c r="AX170" s="95">
        <f>IF(AND(AX162&gt;=1,AX162&lt;=3,AX163=0),-CHOOSE(AX162,Rollover!$R$18,Rollover!$AE$18,Rollover!$AR$18),0)</f>
        <v>0</v>
      </c>
      <c r="AY170" s="95">
        <f>IF(AND(AY162&gt;=1,AY162&lt;=3,AY163=0),-CHOOSE(AY162,Rollover!$R$18,Rollover!$AE$18,Rollover!$AR$18),0)</f>
        <v>0</v>
      </c>
      <c r="AZ170" s="95">
        <f>IF(AND(AZ162&gt;=1,AZ162&lt;=3,AZ163=0),-CHOOSE(AZ162,Rollover!$R$18,Rollover!$AE$18,Rollover!$AR$18),0)</f>
        <v>0</v>
      </c>
      <c r="BA170" s="95">
        <f>IF(AND(BA162&gt;=1,BA162&lt;=3,BA163=0),-CHOOSE(BA162,Rollover!$R$18,Rollover!$AE$18,Rollover!$AR$18),0)</f>
        <v>0</v>
      </c>
      <c r="BB170" s="95">
        <f>IF(AND(BB162&gt;=1,BB162&lt;=3,BB163=0),-CHOOSE(BB162,Rollover!$R$18,Rollover!$AE$18,Rollover!$AR$18),0)</f>
        <v>0</v>
      </c>
      <c r="BC170" s="95">
        <f>IF(AND(BC162&gt;=1,BC162&lt;=3,BC163=0),-CHOOSE(BC162,Rollover!$R$18,Rollover!$AE$18,Rollover!$AR$18),0)</f>
        <v>0</v>
      </c>
      <c r="BD170" s="95">
        <f>IF(AND(BD162&gt;=1,BD162&lt;=3,BD163=0),-CHOOSE(BD162,Rollover!$R$18,Rollover!$AE$18,Rollover!$AR$18),0)</f>
        <v>0</v>
      </c>
      <c r="BE170" s="95">
        <f>IF(AND(BE162&gt;=1,BE162&lt;=3,BE163=0),-CHOOSE(BE162,Rollover!$R$18,Rollover!$AE$18,Rollover!$AR$18),0)</f>
        <v>0</v>
      </c>
      <c r="BF170" s="95">
        <f>IF(AND(BF162&gt;=1,BF162&lt;=3,BF163=0),-CHOOSE(BF162,Rollover!$R$18,Rollover!$AE$18,Rollover!$AR$18),0)</f>
        <v>0</v>
      </c>
      <c r="BG170" s="95">
        <f>IF(AND(BG162&gt;=1,BG162&lt;=3,BG163=0),-CHOOSE(BG162,Rollover!$R$18,Rollover!$AE$18,Rollover!$AR$18),0)</f>
        <v>0</v>
      </c>
      <c r="BH170" s="95">
        <f>IF(AND(BH162&gt;=1,BH162&lt;=3,BH163=0),-CHOOSE(BH162,Rollover!$R$18,Rollover!$AE$18,Rollover!$AR$18),0)</f>
        <v>0</v>
      </c>
      <c r="BI170" s="95">
        <f>IF(AND(BI162&gt;=1,BI162&lt;=3,BI163=0),-CHOOSE(BI162,Rollover!$R$18,Rollover!$AE$18,Rollover!$AR$18),0)</f>
        <v>0</v>
      </c>
      <c r="BJ170" s="95">
        <f>IF(AND(BJ162&gt;=1,BJ162&lt;=3,BJ163=0),-CHOOSE(BJ162,Rollover!$R$18,Rollover!$AE$18,Rollover!$AR$18),0)</f>
        <v>0</v>
      </c>
      <c r="BK170" s="95">
        <f>IF(AND(BK162&gt;=1,BK162&lt;=3,BK163=0),-CHOOSE(BK162,Rollover!$R$18,Rollover!$AE$18,Rollover!$AR$18),0)</f>
        <v>0</v>
      </c>
      <c r="BL170" s="95">
        <f>IF(AND(BL162&gt;=1,BL162&lt;=3,BL163=0),-CHOOSE(BL162,Rollover!$R$18,Rollover!$AE$18,Rollover!$AR$18),0)</f>
        <v>0</v>
      </c>
      <c r="BM170" s="95">
        <f>IF(AND(BM162&gt;=1,BM162&lt;=3,BM163=0),-CHOOSE(BM162,Rollover!$R$18,Rollover!$AE$18,Rollover!$AR$18),0)</f>
        <v>0</v>
      </c>
      <c r="BN170" s="95">
        <f>IF(AND(BN162&gt;=1,BN162&lt;=3,BN163=0),-CHOOSE(BN162,Rollover!$R$18,Rollover!$AE$18,Rollover!$AR$18),0)</f>
        <v>0</v>
      </c>
      <c r="BO170" s="95">
        <f>IF(AND(BO162&gt;=1,BO162&lt;=3,BO163=0),-CHOOSE(BO162,Rollover!$R$18,Rollover!$AE$18,Rollover!$AR$18),0)</f>
        <v>0</v>
      </c>
      <c r="BP170" s="95">
        <f>IF(AND(BP162&gt;=1,BP162&lt;=3,BP163=0),-CHOOSE(BP162,Rollover!$R$18,Rollover!$AE$18,Rollover!$AR$18),0)</f>
        <v>0</v>
      </c>
      <c r="BQ170" s="95">
        <f>IF(AND(BQ162&gt;=1,BQ162&lt;=3,BQ163=0),-CHOOSE(BQ162,Rollover!$R$18,Rollover!$AE$18,Rollover!$AR$18),0)</f>
        <v>0</v>
      </c>
      <c r="BR170" s="95">
        <f>IF(AND(BR162&gt;=1,BR162&lt;=3,BR163=0),-CHOOSE(BR162,Rollover!$R$18,Rollover!$AE$18,Rollover!$AR$18),0)</f>
        <v>0</v>
      </c>
      <c r="BS170" s="95">
        <f>IF(AND(BS162&gt;=1,BS162&lt;=3,BS163=0),-CHOOSE(BS162,Rollover!$R$18,Rollover!$AE$18,Rollover!$AR$18),0)</f>
        <v>0</v>
      </c>
      <c r="BT170" s="95">
        <f>IF(AND(BT162&gt;=1,BT162&lt;=3,BT163=0),-CHOOSE(BT162,Rollover!$R$18,Rollover!$AE$18,Rollover!$AR$18),0)</f>
        <v>0</v>
      </c>
      <c r="BU170" s="95">
        <f>IF(AND(BU162&gt;=1,BU162&lt;=3,BU163=0),-CHOOSE(BU162,Rollover!$R$18,Rollover!$AE$18,Rollover!$AR$18),0)</f>
        <v>0</v>
      </c>
      <c r="BV170" s="95">
        <f>IF(AND(BV162&gt;=1,BV162&lt;=3,BV163=0),-CHOOSE(BV162,Rollover!$R$18,Rollover!$AE$18,Rollover!$AR$18),0)</f>
        <v>0</v>
      </c>
      <c r="BW170" s="95">
        <f>IF(AND(BW162&gt;=1,BW162&lt;=3,BW163=0),-CHOOSE(BW162,Rollover!$R$18,Rollover!$AE$18,Rollover!$AR$18),0)</f>
        <v>0</v>
      </c>
      <c r="BX170" s="95">
        <f>IF(AND(BX162&gt;=1,BX162&lt;=3,BX163=0),-CHOOSE(BX162,Rollover!$R$18,Rollover!$AE$18,Rollover!$AR$18),0)</f>
        <v>0</v>
      </c>
      <c r="BY170" s="95">
        <f>IF(AND(BY162&gt;=1,BY162&lt;=3,BY163=0),-CHOOSE(BY162,Rollover!$R$18,Rollover!$AE$18,Rollover!$AR$18),0)</f>
        <v>0</v>
      </c>
      <c r="BZ170" s="95">
        <f>IF(AND(BZ162&gt;=1,BZ162&lt;=3,BZ163=0),-CHOOSE(BZ162,Rollover!$R$18,Rollover!$AE$18,Rollover!$AR$18),0)</f>
        <v>0</v>
      </c>
      <c r="CA170" s="95">
        <f>IF(AND(CA162&gt;=1,CA162&lt;=3,CA163=0),-CHOOSE(CA162,Rollover!$R$18,Rollover!$AE$18,Rollover!$AR$18),0)</f>
        <v>0</v>
      </c>
      <c r="CB170" s="95">
        <f>IF(AND(CB162&gt;=1,CB162&lt;=3,CB163=0),-CHOOSE(CB162,Rollover!$R$18,Rollover!$AE$18,Rollover!$AR$18),0)</f>
        <v>0</v>
      </c>
      <c r="CC170" s="95">
        <f>IF(AND(CC162&gt;=1,CC162&lt;=3,CC163=0),-CHOOSE(CC162,Rollover!$R$18,Rollover!$AE$18,Rollover!$AR$18),0)</f>
        <v>0</v>
      </c>
      <c r="CD170" s="95">
        <f>IF(AND(CD162&gt;=1,CD162&lt;=3,CD163=0),-CHOOSE(CD162,Rollover!$R$18,Rollover!$AE$18,Rollover!$AR$18),0)</f>
        <v>0</v>
      </c>
      <c r="CE170" s="95">
        <f>IF(AND(CE162&gt;=1,CE162&lt;=3,CE163=0),-CHOOSE(CE162,Rollover!$R$18,Rollover!$AE$18,Rollover!$AR$18),0)</f>
        <v>0</v>
      </c>
      <c r="CF170" s="95">
        <f>IF(AND(CF162&gt;=1,CF162&lt;=3,CF163=0),-CHOOSE(CF162,Rollover!$R$18,Rollover!$AE$18,Rollover!$AR$18),0)</f>
        <v>0</v>
      </c>
      <c r="CG170" s="95">
        <f>IF(AND(CG162&gt;=1,CG162&lt;=3,CG163=0),-CHOOSE(CG162,Rollover!$R$18,Rollover!$AE$18,Rollover!$AR$18),0)</f>
        <v>0</v>
      </c>
      <c r="CH170" s="95">
        <f>IF(AND(CH162&gt;=1,CH162&lt;=3,CH163=0),-CHOOSE(CH162,Rollover!$R$18,Rollover!$AE$18,Rollover!$AR$18),0)</f>
        <v>0</v>
      </c>
      <c r="CI170" s="95">
        <f>IF(AND(CI162&gt;=1,CI162&lt;=3,CI163=0),-CHOOSE(CI162,Rollover!$R$18,Rollover!$AE$18,Rollover!$AR$18),0)</f>
        <v>0</v>
      </c>
      <c r="CJ170" s="95">
        <f>IF(AND(CJ162&gt;=1,CJ162&lt;=3,CJ163=0),-CHOOSE(CJ162,Rollover!$R$18,Rollover!$AE$18,Rollover!$AR$18),0)</f>
        <v>0</v>
      </c>
      <c r="CK170" s="95">
        <f>IF(AND(CK162&gt;=1,CK162&lt;=3,CK163=0),-CHOOSE(CK162,Rollover!$R$18,Rollover!$AE$18,Rollover!$AR$18),0)</f>
        <v>0</v>
      </c>
      <c r="CL170" s="95">
        <f>IF(AND(CL162&gt;=1,CL162&lt;=3,CL163=0),-CHOOSE(CL162,Rollover!$R$18,Rollover!$AE$18,Rollover!$AR$18),0)</f>
        <v>0</v>
      </c>
      <c r="CM170" s="95">
        <f>IF(AND(CM162&gt;=1,CM162&lt;=3,CM163=0),-CHOOSE(CM162,Rollover!$R$18,Rollover!$AE$18,Rollover!$AR$18),0)</f>
        <v>0</v>
      </c>
      <c r="CN170" s="95">
        <f>IF(AND(CN162&gt;=1,CN162&lt;=3,CN163=0),-CHOOSE(CN162,Rollover!$R$18,Rollover!$AE$18,Rollover!$AR$18),0)</f>
        <v>0</v>
      </c>
      <c r="CO170" s="95">
        <f>IF(AND(CO162&gt;=1,CO162&lt;=3,CO163=0),-CHOOSE(CO162,Rollover!$R$18,Rollover!$AE$18,Rollover!$AR$18),0)</f>
        <v>0</v>
      </c>
      <c r="CP170" s="95">
        <f>IF(AND(CP162&gt;=1,CP162&lt;=3,CP163=0),-CHOOSE(CP162,Rollover!$R$18,Rollover!$AE$18,Rollover!$AR$18),0)</f>
        <v>0</v>
      </c>
      <c r="CQ170" s="95">
        <f>IF(AND(CQ162&gt;=1,CQ162&lt;=3,CQ163=0),-CHOOSE(CQ162,Rollover!$R$18,Rollover!$AE$18,Rollover!$AR$18),0)</f>
        <v>0</v>
      </c>
      <c r="CR170" s="95">
        <f>IF(AND(CR162&gt;=1,CR162&lt;=3,CR163=0),-CHOOSE(CR162,Rollover!$R$18,Rollover!$AE$18,Rollover!$AR$18),0)</f>
        <v>0</v>
      </c>
      <c r="CS170" s="95">
        <f>IF(AND(CS162&gt;=1,CS162&lt;=3,CS163=0),-CHOOSE(CS162,Rollover!$R$18,Rollover!$AE$18,Rollover!$AR$18),0)</f>
        <v>0</v>
      </c>
      <c r="CT170" s="95">
        <f>IF(AND(CT162&gt;=1,CT162&lt;=3,CT163=0),-CHOOSE(CT162,Rollover!$R$18,Rollover!$AE$18,Rollover!$AR$18),0)</f>
        <v>-47805.197149064705</v>
      </c>
      <c r="CU170" s="95">
        <f>IF(AND(CU162&gt;=1,CU162&lt;=3,CU163=0),-CHOOSE(CU162,Rollover!$R$18,Rollover!$AE$18,Rollover!$AR$18),0)</f>
        <v>0</v>
      </c>
      <c r="CV170" s="95">
        <f>IF(AND(CV162&gt;=1,CV162&lt;=3,CV163=0),-CHOOSE(CV162,Rollover!$R$18,Rollover!$AE$18,Rollover!$AR$18),0)</f>
        <v>0</v>
      </c>
      <c r="CW170" s="95">
        <f>IF(AND(CW162&gt;=1,CW162&lt;=3,CW163=0),-CHOOSE(CW162,Rollover!$R$18,Rollover!$AE$18,Rollover!$AR$18),0)</f>
        <v>0</v>
      </c>
      <c r="CX170" s="95">
        <f>IF(AND(CX162&gt;=1,CX162&lt;=3,CX163=0),-CHOOSE(CX162,Rollover!$R$18,Rollover!$AE$18,Rollover!$AR$18),0)</f>
        <v>0</v>
      </c>
      <c r="CY170" s="95">
        <f>IF(AND(CY162&gt;=1,CY162&lt;=3,CY163=0),-CHOOSE(CY162,Rollover!$R$18,Rollover!$AE$18,Rollover!$AR$18),0)</f>
        <v>0</v>
      </c>
      <c r="CZ170" s="95">
        <f>IF(AND(CZ162&gt;=1,CZ162&lt;=3,CZ163=0),-CHOOSE(CZ162,Rollover!$R$18,Rollover!$AE$18,Rollover!$AR$18),0)</f>
        <v>0</v>
      </c>
      <c r="DA170" s="95">
        <f>IF(AND(DA162&gt;=1,DA162&lt;=3,DA163=0),-CHOOSE(DA162,Rollover!$R$18,Rollover!$AE$18,Rollover!$AR$18),0)</f>
        <v>0</v>
      </c>
      <c r="DB170" s="95">
        <f>IF(AND(DB162&gt;=1,DB162&lt;=3,DB163=0),-CHOOSE(DB162,Rollover!$R$18,Rollover!$AE$18,Rollover!$AR$18),0)</f>
        <v>0</v>
      </c>
      <c r="DC170" s="95">
        <f>IF(AND(DC162&gt;=1,DC162&lt;=3,DC163=0),-CHOOSE(DC162,Rollover!$R$18,Rollover!$AE$18,Rollover!$AR$18),0)</f>
        <v>0</v>
      </c>
      <c r="DD170" s="95">
        <f>IF(AND(DD162&gt;=1,DD162&lt;=3,DD163=0),-CHOOSE(DD162,Rollover!$R$18,Rollover!$AE$18,Rollover!$AR$18),0)</f>
        <v>0</v>
      </c>
      <c r="DE170" s="95">
        <f>IF(AND(DE162&gt;=1,DE162&lt;=3,DE163=0),-CHOOSE(DE162,Rollover!$R$18,Rollover!$AE$18,Rollover!$AR$18),0)</f>
        <v>0</v>
      </c>
      <c r="DF170" s="95">
        <f>IF(AND(DF162&gt;=1,DF162&lt;=3,DF163=0),-CHOOSE(DF162,Rollover!$R$18,Rollover!$AE$18,Rollover!$AR$18),0)</f>
        <v>0</v>
      </c>
      <c r="DG170" s="95">
        <f>IF(AND(DG162&gt;=1,DG162&lt;=3,DG163=0),-CHOOSE(DG162,Rollover!$R$18,Rollover!$AE$18,Rollover!$AR$18),0)</f>
        <v>0</v>
      </c>
      <c r="DH170" s="95">
        <f>IF(AND(DH162&gt;=1,DH162&lt;=3,DH163=0),-CHOOSE(DH162,Rollover!$R$18,Rollover!$AE$18,Rollover!$AR$18),0)</f>
        <v>0</v>
      </c>
      <c r="DI170" s="95">
        <f>IF(AND(DI162&gt;=1,DI162&lt;=3,DI163=0),-CHOOSE(DI162,Rollover!$R$18,Rollover!$AE$18,Rollover!$AR$18),0)</f>
        <v>0</v>
      </c>
      <c r="DJ170" s="95">
        <f>IF(AND(DJ162&gt;=1,DJ162&lt;=3,DJ163=0),-CHOOSE(DJ162,Rollover!$R$18,Rollover!$AE$18,Rollover!$AR$18),0)</f>
        <v>0</v>
      </c>
      <c r="DK170" s="95">
        <f>IF(AND(DK162&gt;=1,DK162&lt;=3,DK163=0),-CHOOSE(DK162,Rollover!$R$18,Rollover!$AE$18,Rollover!$AR$18),0)</f>
        <v>0</v>
      </c>
      <c r="DL170" s="95">
        <f>IF(AND(DL162&gt;=1,DL162&lt;=3,DL163=0),-CHOOSE(DL162,Rollover!$R$18,Rollover!$AE$18,Rollover!$AR$18),0)</f>
        <v>0</v>
      </c>
      <c r="DM170" s="95">
        <f>IF(AND(DM162&gt;=1,DM162&lt;=3,DM163=0),-CHOOSE(DM162,Rollover!$R$18,Rollover!$AE$18,Rollover!$AR$18),0)</f>
        <v>0</v>
      </c>
      <c r="DN170" s="95">
        <f>IF(AND(DN162&gt;=1,DN162&lt;=3,DN163=0),-CHOOSE(DN162,Rollover!$R$18,Rollover!$AE$18,Rollover!$AR$18),0)</f>
        <v>0</v>
      </c>
      <c r="DO170" s="95">
        <f>IF(AND(DO162&gt;=1,DO162&lt;=3,DO163=0),-CHOOSE(DO162,Rollover!$R$18,Rollover!$AE$18,Rollover!$AR$18),0)</f>
        <v>0</v>
      </c>
      <c r="DP170" s="95">
        <f>IF(AND(DP162&gt;=1,DP162&lt;=3,DP163=0),-CHOOSE(DP162,Rollover!$R$18,Rollover!$AE$18,Rollover!$AR$18),0)</f>
        <v>0</v>
      </c>
      <c r="DQ170" s="95">
        <f>IF(AND(DQ162&gt;=1,DQ162&lt;=3,DQ163=0),-CHOOSE(DQ162,Rollover!$R$18,Rollover!$AE$18,Rollover!$AR$18),0)</f>
        <v>0</v>
      </c>
      <c r="DR170" s="95">
        <f>IF(AND(DR162&gt;=1,DR162&lt;=3,DR163=0),-CHOOSE(DR162,Rollover!$R$18,Rollover!$AE$18,Rollover!$AR$18),0)</f>
        <v>0</v>
      </c>
      <c r="DS170" s="95">
        <f>IF(AND(DS162&gt;=1,DS162&lt;=3,DS163=0),-CHOOSE(DS162,Rollover!$R$18,Rollover!$AE$18,Rollover!$AR$18),0)</f>
        <v>0</v>
      </c>
      <c r="DT170" s="95">
        <f>IF(AND(DT162&gt;=1,DT162&lt;=3,DT163=0),-CHOOSE(DT162,Rollover!$R$18,Rollover!$AE$18,Rollover!$AR$18),0)</f>
        <v>0</v>
      </c>
      <c r="DU170" s="95">
        <f>IF(AND(DU162&gt;=1,DU162&lt;=3,DU163=0),-CHOOSE(DU162,Rollover!$R$18,Rollover!$AE$18,Rollover!$AR$18),0)</f>
        <v>0</v>
      </c>
      <c r="DV170" s="95">
        <f>IF(AND(DV162&gt;=1,DV162&lt;=3,DV163=0),-CHOOSE(DV162,Rollover!$R$18,Rollover!$AE$18,Rollover!$AR$18),0)</f>
        <v>0</v>
      </c>
      <c r="DW170" s="95">
        <f>IF(AND(DW162&gt;=1,DW162&lt;=3,DW163=0),-CHOOSE(DW162,Rollover!$R$18,Rollover!$AE$18,Rollover!$AR$18),0)</f>
        <v>0</v>
      </c>
      <c r="DX170" s="95">
        <f>IF(AND(DX162&gt;=1,DX162&lt;=3,DX163=0),-CHOOSE(DX162,Rollover!$R$18,Rollover!$AE$18,Rollover!$AR$18),0)</f>
        <v>0</v>
      </c>
      <c r="DY170" s="95">
        <f>IF(AND(DY162&gt;=1,DY162&lt;=3,DY163=0),-CHOOSE(DY162,Rollover!$R$18,Rollover!$AE$18,Rollover!$AR$18),0)</f>
        <v>0</v>
      </c>
      <c r="DZ170" s="95">
        <f>IF(AND(DZ162&gt;=1,DZ162&lt;=3,DZ163=0),-CHOOSE(DZ162,Rollover!$R$18,Rollover!$AE$18,Rollover!$AR$18),0)</f>
        <v>0</v>
      </c>
      <c r="EA170" s="95">
        <f>IF(AND(EA162&gt;=1,EA162&lt;=3,EA163=0),-CHOOSE(EA162,Rollover!$R$18,Rollover!$AE$18,Rollover!$AR$18),0)</f>
        <v>0</v>
      </c>
      <c r="EB170" s="95">
        <f>IF(AND(EB162&gt;=1,EB162&lt;=3,EB163=0),-CHOOSE(EB162,Rollover!$R$18,Rollover!$AE$18,Rollover!$AR$18),0)</f>
        <v>0</v>
      </c>
      <c r="EC170" s="95">
        <f>IF(AND(EC162&gt;=1,EC162&lt;=3,EC163=0),-CHOOSE(EC162,Rollover!$R$18,Rollover!$AE$18,Rollover!$AR$18),0)</f>
        <v>0</v>
      </c>
      <c r="ED170" s="95">
        <f>IF(AND(ED162&gt;=1,ED162&lt;=3,ED163=0),-CHOOSE(ED162,Rollover!$R$18,Rollover!$AE$18,Rollover!$AR$18),0)</f>
        <v>0</v>
      </c>
      <c r="EE170" s="95">
        <f>IF(AND(EE162&gt;=1,EE162&lt;=3,EE163=0),-CHOOSE(EE162,Rollover!$R$18,Rollover!$AE$18,Rollover!$AR$18),0)</f>
        <v>0</v>
      </c>
      <c r="EF170" s="95">
        <f>IF(AND(EF162&gt;=1,EF162&lt;=3,EF163=0),-CHOOSE(EF162,Rollover!$R$18,Rollover!$AE$18,Rollover!$AR$18),0)</f>
        <v>0</v>
      </c>
      <c r="EG170" s="95">
        <f>IF(AND(EG162&gt;=1,EG162&lt;=3,EG163=0),-CHOOSE(EG162,Rollover!$R$18,Rollover!$AE$18,Rollover!$AR$18),0)</f>
        <v>0</v>
      </c>
      <c r="EH170" s="95">
        <f>IF(AND(EH162&gt;=1,EH162&lt;=3,EH163=0),-CHOOSE(EH162,Rollover!$R$18,Rollover!$AE$18,Rollover!$AR$18),0)</f>
        <v>0</v>
      </c>
      <c r="EI170" s="95">
        <f>IF(AND(EI162&gt;=1,EI162&lt;=3,EI163=0),-CHOOSE(EI162,Rollover!$R$18,Rollover!$AE$18,Rollover!$AR$18),0)</f>
        <v>0</v>
      </c>
    </row>
    <row r="171">
      <c r="B171" t="s" s="23">
        <v>398</v>
      </c>
      <c r="C171" t="s" s="118">
        <v>31</v>
      </c>
      <c r="D171" t="s" s="118">
        <v>436</v>
      </c>
      <c r="H171" s="95">
        <f>IF(AND(H162&gt;=1,H162&lt;=3,H163=0),-CHOOSE(H162,Rollover!$S$18,Rollover!$AF$18,Rollover!$AS$18),0)</f>
        <v>0</v>
      </c>
      <c r="I171" s="95">
        <f>IF(AND(I162&gt;=1,I162&lt;=3,I163=0),-CHOOSE(I162,Rollover!$S$18,Rollover!$AF$18,Rollover!$AS$18),0)</f>
        <v>0</v>
      </c>
      <c r="J171" s="95">
        <f>IF(AND(J162&gt;=1,J162&lt;=3,J163=0),-CHOOSE(J162,Rollover!$S$18,Rollover!$AF$18,Rollover!$AS$18),0)</f>
        <v>0</v>
      </c>
      <c r="K171" s="95">
        <f>IF(AND(K162&gt;=1,K162&lt;=3,K163=0),-CHOOSE(K162,Rollover!$S$18,Rollover!$AF$18,Rollover!$AS$18),0)</f>
        <v>0</v>
      </c>
      <c r="L171" s="95">
        <f>IF(AND(L162&gt;=1,L162&lt;=3,L163=0),-CHOOSE(L162,Rollover!$S$18,Rollover!$AF$18,Rollover!$AS$18),0)</f>
        <v>0</v>
      </c>
      <c r="M171" s="95">
        <f>IF(AND(M162&gt;=1,M162&lt;=3,M163=0),-CHOOSE(M162,Rollover!$S$18,Rollover!$AF$18,Rollover!$AS$18),0)</f>
        <v>0</v>
      </c>
      <c r="N171" s="95">
        <f>IF(AND(N162&gt;=1,N162&lt;=3,N163=0),-CHOOSE(N162,Rollover!$S$18,Rollover!$AF$18,Rollover!$AS$18),0)</f>
        <v>0</v>
      </c>
      <c r="O171" s="95">
        <f>IF(AND(O162&gt;=1,O162&lt;=3,O163=0),-CHOOSE(O162,Rollover!$S$18,Rollover!$AF$18,Rollover!$AS$18),0)</f>
        <v>0</v>
      </c>
      <c r="P171" s="95">
        <f>IF(AND(P162&gt;=1,P162&lt;=3,P163=0),-CHOOSE(P162,Rollover!$S$18,Rollover!$AF$18,Rollover!$AS$18),0)</f>
        <v>0</v>
      </c>
      <c r="Q171" s="95">
        <f>IF(AND(Q162&gt;=1,Q162&lt;=3,Q163=0),-CHOOSE(Q162,Rollover!$S$18,Rollover!$AF$18,Rollover!$AS$18),0)</f>
        <v>0</v>
      </c>
      <c r="R171" s="95">
        <f>IF(AND(R162&gt;=1,R162&lt;=3,R163=0),-CHOOSE(R162,Rollover!$S$18,Rollover!$AF$18,Rollover!$AS$18),0)</f>
        <v>0</v>
      </c>
      <c r="S171" s="95">
        <f>IF(AND(S162&gt;=1,S162&lt;=3,S163=0),-CHOOSE(S162,Rollover!$S$18,Rollover!$AF$18,Rollover!$AS$18),0)</f>
        <v>0</v>
      </c>
      <c r="T171" s="95">
        <f>IF(AND(T162&gt;=1,T162&lt;=3,T163=0),-CHOOSE(T162,Rollover!$S$18,Rollover!$AF$18,Rollover!$AS$18),0)</f>
        <v>0</v>
      </c>
      <c r="U171" s="95">
        <f>IF(AND(U162&gt;=1,U162&lt;=3,U163=0),-CHOOSE(U162,Rollover!$S$18,Rollover!$AF$18,Rollover!$AS$18),0)</f>
        <v>0</v>
      </c>
      <c r="V171" s="95">
        <f>IF(AND(V162&gt;=1,V162&lt;=3,V163=0),-CHOOSE(V162,Rollover!$S$18,Rollover!$AF$18,Rollover!$AS$18),0)</f>
        <v>0</v>
      </c>
      <c r="W171" s="95">
        <f>IF(AND(W162&gt;=1,W162&lt;=3,W163=0),-CHOOSE(W162,Rollover!$S$18,Rollover!$AF$18,Rollover!$AS$18),0)</f>
        <v>0</v>
      </c>
      <c r="X171" s="95">
        <f>IF(AND(X162&gt;=1,X162&lt;=3,X163=0),-CHOOSE(X162,Rollover!$S$18,Rollover!$AF$18,Rollover!$AS$18),0)</f>
        <v>0</v>
      </c>
      <c r="Y171" s="95">
        <f>IF(AND(Y162&gt;=1,Y162&lt;=3,Y163=0),-CHOOSE(Y162,Rollover!$S$18,Rollover!$AF$18,Rollover!$AS$18),0)</f>
        <v>0</v>
      </c>
      <c r="Z171" s="95">
        <f>IF(AND(Z162&gt;=1,Z162&lt;=3,Z163=0),-CHOOSE(Z162,Rollover!$S$18,Rollover!$AF$18,Rollover!$AS$18),0)</f>
        <v>0</v>
      </c>
      <c r="AA171" s="95">
        <f>IF(AND(AA162&gt;=1,AA162&lt;=3,AA163=0),-CHOOSE(AA162,Rollover!$S$18,Rollover!$AF$18,Rollover!$AS$18),0)</f>
        <v>0</v>
      </c>
      <c r="AB171" s="95">
        <f>IF(AND(AB162&gt;=1,AB162&lt;=3,AB163=0),-CHOOSE(AB162,Rollover!$S$18,Rollover!$AF$18,Rollover!$AS$18),0)</f>
        <v>0</v>
      </c>
      <c r="AC171" s="95">
        <f>IF(AND(AC162&gt;=1,AC162&lt;=3,AC163=0),-CHOOSE(AC162,Rollover!$S$18,Rollover!$AF$18,Rollover!$AS$18),0)</f>
        <v>0</v>
      </c>
      <c r="AD171" s="95">
        <f>IF(AND(AD162&gt;=1,AD162&lt;=3,AD163=0),-CHOOSE(AD162,Rollover!$S$18,Rollover!$AF$18,Rollover!$AS$18),0)</f>
        <v>0</v>
      </c>
      <c r="AE171" s="95">
        <f>IF(AND(AE162&gt;=1,AE162&lt;=3,AE163=0),-CHOOSE(AE162,Rollover!$S$18,Rollover!$AF$18,Rollover!$AS$18),0)</f>
        <v>0</v>
      </c>
      <c r="AF171" s="95">
        <f>IF(AND(AF162&gt;=1,AF162&lt;=3,AF163=0),-CHOOSE(AF162,Rollover!$S$18,Rollover!$AF$18,Rollover!$AS$18),0)</f>
        <v>0</v>
      </c>
      <c r="AG171" s="95">
        <f>IF(AND(AG162&gt;=1,AG162&lt;=3,AG163=0),-CHOOSE(AG162,Rollover!$S$18,Rollover!$AF$18,Rollover!$AS$18),0)</f>
        <v>0</v>
      </c>
      <c r="AH171" s="95">
        <f>IF(AND(AH162&gt;=1,AH162&lt;=3,AH163=0),-CHOOSE(AH162,Rollover!$S$18,Rollover!$AF$18,Rollover!$AS$18),0)</f>
        <v>0</v>
      </c>
      <c r="AI171" s="95">
        <f>IF(AND(AI162&gt;=1,AI162&lt;=3,AI163=0),-CHOOSE(AI162,Rollover!$S$18,Rollover!$AF$18,Rollover!$AS$18),0)</f>
        <v>0</v>
      </c>
      <c r="AJ171" s="95">
        <f>IF(AND(AJ162&gt;=1,AJ162&lt;=3,AJ163=0),-CHOOSE(AJ162,Rollover!$S$18,Rollover!$AF$18,Rollover!$AS$18),0)</f>
        <v>-48836.36958892924</v>
      </c>
      <c r="AK171" s="95">
        <f>IF(AND(AK162&gt;=1,AK162&lt;=3,AK163=0),-CHOOSE(AK162,Rollover!$S$18,Rollover!$AF$18,Rollover!$AS$18),0)</f>
        <v>0</v>
      </c>
      <c r="AL171" s="95">
        <f>IF(AND(AL162&gt;=1,AL162&lt;=3,AL163=0),-CHOOSE(AL162,Rollover!$S$18,Rollover!$AF$18,Rollover!$AS$18),0)</f>
        <v>0</v>
      </c>
      <c r="AM171" s="95">
        <f>IF(AND(AM162&gt;=1,AM162&lt;=3,AM163=0),-CHOOSE(AM162,Rollover!$S$18,Rollover!$AF$18,Rollover!$AS$18),0)</f>
        <v>0</v>
      </c>
      <c r="AN171" s="95">
        <f>IF(AND(AN162&gt;=1,AN162&lt;=3,AN163=0),-CHOOSE(AN162,Rollover!$S$18,Rollover!$AF$18,Rollover!$AS$18),0)</f>
        <v>0</v>
      </c>
      <c r="AO171" s="95">
        <f>IF(AND(AO162&gt;=1,AO162&lt;=3,AO163=0),-CHOOSE(AO162,Rollover!$S$18,Rollover!$AF$18,Rollover!$AS$18),0)</f>
        <v>0</v>
      </c>
      <c r="AP171" s="95">
        <f>IF(AND(AP162&gt;=1,AP162&lt;=3,AP163=0),-CHOOSE(AP162,Rollover!$S$18,Rollover!$AF$18,Rollover!$AS$18),0)</f>
        <v>0</v>
      </c>
      <c r="AQ171" s="95">
        <f>IF(AND(AQ162&gt;=1,AQ162&lt;=3,AQ163=0),-CHOOSE(AQ162,Rollover!$S$18,Rollover!$AF$18,Rollover!$AS$18),0)</f>
        <v>0</v>
      </c>
      <c r="AR171" s="95">
        <f>IF(AND(AR162&gt;=1,AR162&lt;=3,AR163=0),-CHOOSE(AR162,Rollover!$S$18,Rollover!$AF$18,Rollover!$AS$18),0)</f>
        <v>0</v>
      </c>
      <c r="AS171" s="95">
        <f>IF(AND(AS162&gt;=1,AS162&lt;=3,AS163=0),-CHOOSE(AS162,Rollover!$S$18,Rollover!$AF$18,Rollover!$AS$18),0)</f>
        <v>0</v>
      </c>
      <c r="AT171" s="95">
        <f>IF(AND(AT162&gt;=1,AT162&lt;=3,AT163=0),-CHOOSE(AT162,Rollover!$S$18,Rollover!$AF$18,Rollover!$AS$18),0)</f>
        <v>0</v>
      </c>
      <c r="AU171" s="95">
        <f>IF(AND(AU162&gt;=1,AU162&lt;=3,AU163=0),-CHOOSE(AU162,Rollover!$S$18,Rollover!$AF$18,Rollover!$AS$18),0)</f>
        <v>0</v>
      </c>
      <c r="AV171" s="95">
        <f>IF(AND(AV162&gt;=1,AV162&lt;=3,AV163=0),-CHOOSE(AV162,Rollover!$S$18,Rollover!$AF$18,Rollover!$AS$18),0)</f>
        <v>0</v>
      </c>
      <c r="AW171" s="95">
        <f>IF(AND(AW162&gt;=1,AW162&lt;=3,AW163=0),-CHOOSE(AW162,Rollover!$S$18,Rollover!$AF$18,Rollover!$AS$18),0)</f>
        <v>0</v>
      </c>
      <c r="AX171" s="95">
        <f>IF(AND(AX162&gt;=1,AX162&lt;=3,AX163=0),-CHOOSE(AX162,Rollover!$S$18,Rollover!$AF$18,Rollover!$AS$18),0)</f>
        <v>0</v>
      </c>
      <c r="AY171" s="95">
        <f>IF(AND(AY162&gt;=1,AY162&lt;=3,AY163=0),-CHOOSE(AY162,Rollover!$S$18,Rollover!$AF$18,Rollover!$AS$18),0)</f>
        <v>0</v>
      </c>
      <c r="AZ171" s="95">
        <f>IF(AND(AZ162&gt;=1,AZ162&lt;=3,AZ163=0),-CHOOSE(AZ162,Rollover!$S$18,Rollover!$AF$18,Rollover!$AS$18),0)</f>
        <v>0</v>
      </c>
      <c r="BA171" s="95">
        <f>IF(AND(BA162&gt;=1,BA162&lt;=3,BA163=0),-CHOOSE(BA162,Rollover!$S$18,Rollover!$AF$18,Rollover!$AS$18),0)</f>
        <v>0</v>
      </c>
      <c r="BB171" s="95">
        <f>IF(AND(BB162&gt;=1,BB162&lt;=3,BB163=0),-CHOOSE(BB162,Rollover!$S$18,Rollover!$AF$18,Rollover!$AS$18),0)</f>
        <v>0</v>
      </c>
      <c r="BC171" s="95">
        <f>IF(AND(BC162&gt;=1,BC162&lt;=3,BC163=0),-CHOOSE(BC162,Rollover!$S$18,Rollover!$AF$18,Rollover!$AS$18),0)</f>
        <v>0</v>
      </c>
      <c r="BD171" s="95">
        <f>IF(AND(BD162&gt;=1,BD162&lt;=3,BD163=0),-CHOOSE(BD162,Rollover!$S$18,Rollover!$AF$18,Rollover!$AS$18),0)</f>
        <v>0</v>
      </c>
      <c r="BE171" s="95">
        <f>IF(AND(BE162&gt;=1,BE162&lt;=3,BE163=0),-CHOOSE(BE162,Rollover!$S$18,Rollover!$AF$18,Rollover!$AS$18),0)</f>
        <v>0</v>
      </c>
      <c r="BF171" s="95">
        <f>IF(AND(BF162&gt;=1,BF162&lt;=3,BF163=0),-CHOOSE(BF162,Rollover!$S$18,Rollover!$AF$18,Rollover!$AS$18),0)</f>
        <v>0</v>
      </c>
      <c r="BG171" s="95">
        <f>IF(AND(BG162&gt;=1,BG162&lt;=3,BG163=0),-CHOOSE(BG162,Rollover!$S$18,Rollover!$AF$18,Rollover!$AS$18),0)</f>
        <v>0</v>
      </c>
      <c r="BH171" s="95">
        <f>IF(AND(BH162&gt;=1,BH162&lt;=3,BH163=0),-CHOOSE(BH162,Rollover!$S$18,Rollover!$AF$18,Rollover!$AS$18),0)</f>
        <v>0</v>
      </c>
      <c r="BI171" s="95">
        <f>IF(AND(BI162&gt;=1,BI162&lt;=3,BI163=0),-CHOOSE(BI162,Rollover!$S$18,Rollover!$AF$18,Rollover!$AS$18),0)</f>
        <v>0</v>
      </c>
      <c r="BJ171" s="95">
        <f>IF(AND(BJ162&gt;=1,BJ162&lt;=3,BJ163=0),-CHOOSE(BJ162,Rollover!$S$18,Rollover!$AF$18,Rollover!$AS$18),0)</f>
        <v>0</v>
      </c>
      <c r="BK171" s="95">
        <f>IF(AND(BK162&gt;=1,BK162&lt;=3,BK163=0),-CHOOSE(BK162,Rollover!$S$18,Rollover!$AF$18,Rollover!$AS$18),0)</f>
        <v>0</v>
      </c>
      <c r="BL171" s="95">
        <f>IF(AND(BL162&gt;=1,BL162&lt;=3,BL163=0),-CHOOSE(BL162,Rollover!$S$18,Rollover!$AF$18,Rollover!$AS$18),0)</f>
        <v>0</v>
      </c>
      <c r="BM171" s="95">
        <f>IF(AND(BM162&gt;=1,BM162&lt;=3,BM163=0),-CHOOSE(BM162,Rollover!$S$18,Rollover!$AF$18,Rollover!$AS$18),0)</f>
        <v>0</v>
      </c>
      <c r="BN171" s="95">
        <f>IF(AND(BN162&gt;=1,BN162&lt;=3,BN163=0),-CHOOSE(BN162,Rollover!$S$18,Rollover!$AF$18,Rollover!$AS$18),0)</f>
        <v>0</v>
      </c>
      <c r="BO171" s="95">
        <f>IF(AND(BO162&gt;=1,BO162&lt;=3,BO163=0),-CHOOSE(BO162,Rollover!$S$18,Rollover!$AF$18,Rollover!$AS$18),0)</f>
        <v>0</v>
      </c>
      <c r="BP171" s="95">
        <f>IF(AND(BP162&gt;=1,BP162&lt;=3,BP163=0),-CHOOSE(BP162,Rollover!$S$18,Rollover!$AF$18,Rollover!$AS$18),0)</f>
        <v>0</v>
      </c>
      <c r="BQ171" s="95">
        <f>IF(AND(BQ162&gt;=1,BQ162&lt;=3,BQ163=0),-CHOOSE(BQ162,Rollover!$S$18,Rollover!$AF$18,Rollover!$AS$18),0)</f>
        <v>0</v>
      </c>
      <c r="BR171" s="95">
        <f>IF(AND(BR162&gt;=1,BR162&lt;=3,BR163=0),-CHOOSE(BR162,Rollover!$S$18,Rollover!$AF$18,Rollover!$AS$18),0)</f>
        <v>0</v>
      </c>
      <c r="BS171" s="95">
        <f>IF(AND(BS162&gt;=1,BS162&lt;=3,BS163=0),-CHOOSE(BS162,Rollover!$S$18,Rollover!$AF$18,Rollover!$AS$18),0)</f>
        <v>0</v>
      </c>
      <c r="BT171" s="95">
        <f>IF(AND(BT162&gt;=1,BT162&lt;=3,BT163=0),-CHOOSE(BT162,Rollover!$S$18,Rollover!$AF$18,Rollover!$AS$18),0)</f>
        <v>0</v>
      </c>
      <c r="BU171" s="95">
        <f>IF(AND(BU162&gt;=1,BU162&lt;=3,BU163=0),-CHOOSE(BU162,Rollover!$S$18,Rollover!$AF$18,Rollover!$AS$18),0)</f>
        <v>0</v>
      </c>
      <c r="BV171" s="95">
        <f>IF(AND(BV162&gt;=1,BV162&lt;=3,BV163=0),-CHOOSE(BV162,Rollover!$S$18,Rollover!$AF$18,Rollover!$AS$18),0)</f>
        <v>0</v>
      </c>
      <c r="BW171" s="95">
        <f>IF(AND(BW162&gt;=1,BW162&lt;=3,BW163=0),-CHOOSE(BW162,Rollover!$S$18,Rollover!$AF$18,Rollover!$AS$18),0)</f>
        <v>0</v>
      </c>
      <c r="BX171" s="95">
        <f>IF(AND(BX162&gt;=1,BX162&lt;=3,BX163=0),-CHOOSE(BX162,Rollover!$S$18,Rollover!$AF$18,Rollover!$AS$18),0)</f>
        <v>0</v>
      </c>
      <c r="BY171" s="95">
        <f>IF(AND(BY162&gt;=1,BY162&lt;=3,BY163=0),-CHOOSE(BY162,Rollover!$S$18,Rollover!$AF$18,Rollover!$AS$18),0)</f>
        <v>0</v>
      </c>
      <c r="BZ171" s="95">
        <f>IF(AND(BZ162&gt;=1,BZ162&lt;=3,BZ163=0),-CHOOSE(BZ162,Rollover!$S$18,Rollover!$AF$18,Rollover!$AS$18),0)</f>
        <v>0</v>
      </c>
      <c r="CA171" s="95">
        <f>IF(AND(CA162&gt;=1,CA162&lt;=3,CA163=0),-CHOOSE(CA162,Rollover!$S$18,Rollover!$AF$18,Rollover!$AS$18),0)</f>
        <v>0</v>
      </c>
      <c r="CB171" s="95">
        <f>IF(AND(CB162&gt;=1,CB162&lt;=3,CB163=0),-CHOOSE(CB162,Rollover!$S$18,Rollover!$AF$18,Rollover!$AS$18),0)</f>
        <v>0</v>
      </c>
      <c r="CC171" s="95">
        <f>IF(AND(CC162&gt;=1,CC162&lt;=3,CC163=0),-CHOOSE(CC162,Rollover!$S$18,Rollover!$AF$18,Rollover!$AS$18),0)</f>
        <v>0</v>
      </c>
      <c r="CD171" s="95">
        <f>IF(AND(CD162&gt;=1,CD162&lt;=3,CD163=0),-CHOOSE(CD162,Rollover!$S$18,Rollover!$AF$18,Rollover!$AS$18),0)</f>
        <v>0</v>
      </c>
      <c r="CE171" s="95">
        <f>IF(AND(CE162&gt;=1,CE162&lt;=3,CE163=0),-CHOOSE(CE162,Rollover!$S$18,Rollover!$AF$18,Rollover!$AS$18),0)</f>
        <v>0</v>
      </c>
      <c r="CF171" s="95">
        <f>IF(AND(CF162&gt;=1,CF162&lt;=3,CF163=0),-CHOOSE(CF162,Rollover!$S$18,Rollover!$AF$18,Rollover!$AS$18),0)</f>
        <v>0</v>
      </c>
      <c r="CG171" s="95">
        <f>IF(AND(CG162&gt;=1,CG162&lt;=3,CG163=0),-CHOOSE(CG162,Rollover!$S$18,Rollover!$AF$18,Rollover!$AS$18),0)</f>
        <v>0</v>
      </c>
      <c r="CH171" s="95">
        <f>IF(AND(CH162&gt;=1,CH162&lt;=3,CH163=0),-CHOOSE(CH162,Rollover!$S$18,Rollover!$AF$18,Rollover!$AS$18),0)</f>
        <v>0</v>
      </c>
      <c r="CI171" s="95">
        <f>IF(AND(CI162&gt;=1,CI162&lt;=3,CI163=0),-CHOOSE(CI162,Rollover!$S$18,Rollover!$AF$18,Rollover!$AS$18),0)</f>
        <v>0</v>
      </c>
      <c r="CJ171" s="95">
        <f>IF(AND(CJ162&gt;=1,CJ162&lt;=3,CJ163=0),-CHOOSE(CJ162,Rollover!$S$18,Rollover!$AF$18,Rollover!$AS$18),0)</f>
        <v>0</v>
      </c>
      <c r="CK171" s="95">
        <f>IF(AND(CK162&gt;=1,CK162&lt;=3,CK163=0),-CHOOSE(CK162,Rollover!$S$18,Rollover!$AF$18,Rollover!$AS$18),0)</f>
        <v>0</v>
      </c>
      <c r="CL171" s="95">
        <f>IF(AND(CL162&gt;=1,CL162&lt;=3,CL163=0),-CHOOSE(CL162,Rollover!$S$18,Rollover!$AF$18,Rollover!$AS$18),0)</f>
        <v>0</v>
      </c>
      <c r="CM171" s="95">
        <f>IF(AND(CM162&gt;=1,CM162&lt;=3,CM163=0),-CHOOSE(CM162,Rollover!$S$18,Rollover!$AF$18,Rollover!$AS$18),0)</f>
        <v>0</v>
      </c>
      <c r="CN171" s="95">
        <f>IF(AND(CN162&gt;=1,CN162&lt;=3,CN163=0),-CHOOSE(CN162,Rollover!$S$18,Rollover!$AF$18,Rollover!$AS$18),0)</f>
        <v>0</v>
      </c>
      <c r="CO171" s="95">
        <f>IF(AND(CO162&gt;=1,CO162&lt;=3,CO163=0),-CHOOSE(CO162,Rollover!$S$18,Rollover!$AF$18,Rollover!$AS$18),0)</f>
        <v>0</v>
      </c>
      <c r="CP171" s="95">
        <f>IF(AND(CP162&gt;=1,CP162&lt;=3,CP163=0),-CHOOSE(CP162,Rollover!$S$18,Rollover!$AF$18,Rollover!$AS$18),0)</f>
        <v>0</v>
      </c>
      <c r="CQ171" s="95">
        <f>IF(AND(CQ162&gt;=1,CQ162&lt;=3,CQ163=0),-CHOOSE(CQ162,Rollover!$S$18,Rollover!$AF$18,Rollover!$AS$18),0)</f>
        <v>0</v>
      </c>
      <c r="CR171" s="95">
        <f>IF(AND(CR162&gt;=1,CR162&lt;=3,CR163=0),-CHOOSE(CR162,Rollover!$S$18,Rollover!$AF$18,Rollover!$AS$18),0)</f>
        <v>0</v>
      </c>
      <c r="CS171" s="95">
        <f>IF(AND(CS162&gt;=1,CS162&lt;=3,CS163=0),-CHOOSE(CS162,Rollover!$S$18,Rollover!$AF$18,Rollover!$AS$18),0)</f>
        <v>0</v>
      </c>
      <c r="CT171" s="95">
        <f>IF(AND(CT162&gt;=1,CT162&lt;=3,CT163=0),-CHOOSE(CT162,Rollover!$S$18,Rollover!$AF$18,Rollover!$AS$18),0)</f>
        <v>-58181.15279967766</v>
      </c>
      <c r="CU171" s="95">
        <f>IF(AND(CU162&gt;=1,CU162&lt;=3,CU163=0),-CHOOSE(CU162,Rollover!$S$18,Rollover!$AF$18,Rollover!$AS$18),0)</f>
        <v>0</v>
      </c>
      <c r="CV171" s="95">
        <f>IF(AND(CV162&gt;=1,CV162&lt;=3,CV163=0),-CHOOSE(CV162,Rollover!$S$18,Rollover!$AF$18,Rollover!$AS$18),0)</f>
        <v>0</v>
      </c>
      <c r="CW171" s="95">
        <f>IF(AND(CW162&gt;=1,CW162&lt;=3,CW163=0),-CHOOSE(CW162,Rollover!$S$18,Rollover!$AF$18,Rollover!$AS$18),0)</f>
        <v>0</v>
      </c>
      <c r="CX171" s="95">
        <f>IF(AND(CX162&gt;=1,CX162&lt;=3,CX163=0),-CHOOSE(CX162,Rollover!$S$18,Rollover!$AF$18,Rollover!$AS$18),0)</f>
        <v>0</v>
      </c>
      <c r="CY171" s="95">
        <f>IF(AND(CY162&gt;=1,CY162&lt;=3,CY163=0),-CHOOSE(CY162,Rollover!$S$18,Rollover!$AF$18,Rollover!$AS$18),0)</f>
        <v>0</v>
      </c>
      <c r="CZ171" s="95">
        <f>IF(AND(CZ162&gt;=1,CZ162&lt;=3,CZ163=0),-CHOOSE(CZ162,Rollover!$S$18,Rollover!$AF$18,Rollover!$AS$18),0)</f>
        <v>0</v>
      </c>
      <c r="DA171" s="95">
        <f>IF(AND(DA162&gt;=1,DA162&lt;=3,DA163=0),-CHOOSE(DA162,Rollover!$S$18,Rollover!$AF$18,Rollover!$AS$18),0)</f>
        <v>0</v>
      </c>
      <c r="DB171" s="95">
        <f>IF(AND(DB162&gt;=1,DB162&lt;=3,DB163=0),-CHOOSE(DB162,Rollover!$S$18,Rollover!$AF$18,Rollover!$AS$18),0)</f>
        <v>0</v>
      </c>
      <c r="DC171" s="95">
        <f>IF(AND(DC162&gt;=1,DC162&lt;=3,DC163=0),-CHOOSE(DC162,Rollover!$S$18,Rollover!$AF$18,Rollover!$AS$18),0)</f>
        <v>0</v>
      </c>
      <c r="DD171" s="95">
        <f>IF(AND(DD162&gt;=1,DD162&lt;=3,DD163=0),-CHOOSE(DD162,Rollover!$S$18,Rollover!$AF$18,Rollover!$AS$18),0)</f>
        <v>0</v>
      </c>
      <c r="DE171" s="95">
        <f>IF(AND(DE162&gt;=1,DE162&lt;=3,DE163=0),-CHOOSE(DE162,Rollover!$S$18,Rollover!$AF$18,Rollover!$AS$18),0)</f>
        <v>0</v>
      </c>
      <c r="DF171" s="95">
        <f>IF(AND(DF162&gt;=1,DF162&lt;=3,DF163=0),-CHOOSE(DF162,Rollover!$S$18,Rollover!$AF$18,Rollover!$AS$18),0)</f>
        <v>0</v>
      </c>
      <c r="DG171" s="95">
        <f>IF(AND(DG162&gt;=1,DG162&lt;=3,DG163=0),-CHOOSE(DG162,Rollover!$S$18,Rollover!$AF$18,Rollover!$AS$18),0)</f>
        <v>0</v>
      </c>
      <c r="DH171" s="95">
        <f>IF(AND(DH162&gt;=1,DH162&lt;=3,DH163=0),-CHOOSE(DH162,Rollover!$S$18,Rollover!$AF$18,Rollover!$AS$18),0)</f>
        <v>0</v>
      </c>
      <c r="DI171" s="95">
        <f>IF(AND(DI162&gt;=1,DI162&lt;=3,DI163=0),-CHOOSE(DI162,Rollover!$S$18,Rollover!$AF$18,Rollover!$AS$18),0)</f>
        <v>0</v>
      </c>
      <c r="DJ171" s="95">
        <f>IF(AND(DJ162&gt;=1,DJ162&lt;=3,DJ163=0),-CHOOSE(DJ162,Rollover!$S$18,Rollover!$AF$18,Rollover!$AS$18),0)</f>
        <v>0</v>
      </c>
      <c r="DK171" s="95">
        <f>IF(AND(DK162&gt;=1,DK162&lt;=3,DK163=0),-CHOOSE(DK162,Rollover!$S$18,Rollover!$AF$18,Rollover!$AS$18),0)</f>
        <v>0</v>
      </c>
      <c r="DL171" s="95">
        <f>IF(AND(DL162&gt;=1,DL162&lt;=3,DL163=0),-CHOOSE(DL162,Rollover!$S$18,Rollover!$AF$18,Rollover!$AS$18),0)</f>
        <v>0</v>
      </c>
      <c r="DM171" s="95">
        <f>IF(AND(DM162&gt;=1,DM162&lt;=3,DM163=0),-CHOOSE(DM162,Rollover!$S$18,Rollover!$AF$18,Rollover!$AS$18),0)</f>
        <v>0</v>
      </c>
      <c r="DN171" s="95">
        <f>IF(AND(DN162&gt;=1,DN162&lt;=3,DN163=0),-CHOOSE(DN162,Rollover!$S$18,Rollover!$AF$18,Rollover!$AS$18),0)</f>
        <v>0</v>
      </c>
      <c r="DO171" s="95">
        <f>IF(AND(DO162&gt;=1,DO162&lt;=3,DO163=0),-CHOOSE(DO162,Rollover!$S$18,Rollover!$AF$18,Rollover!$AS$18),0)</f>
        <v>0</v>
      </c>
      <c r="DP171" s="95">
        <f>IF(AND(DP162&gt;=1,DP162&lt;=3,DP163=0),-CHOOSE(DP162,Rollover!$S$18,Rollover!$AF$18,Rollover!$AS$18),0)</f>
        <v>0</v>
      </c>
      <c r="DQ171" s="95">
        <f>IF(AND(DQ162&gt;=1,DQ162&lt;=3,DQ163=0),-CHOOSE(DQ162,Rollover!$S$18,Rollover!$AF$18,Rollover!$AS$18),0)</f>
        <v>0</v>
      </c>
      <c r="DR171" s="95">
        <f>IF(AND(DR162&gt;=1,DR162&lt;=3,DR163=0),-CHOOSE(DR162,Rollover!$S$18,Rollover!$AF$18,Rollover!$AS$18),0)</f>
        <v>0</v>
      </c>
      <c r="DS171" s="95">
        <f>IF(AND(DS162&gt;=1,DS162&lt;=3,DS163=0),-CHOOSE(DS162,Rollover!$S$18,Rollover!$AF$18,Rollover!$AS$18),0)</f>
        <v>0</v>
      </c>
      <c r="DT171" s="95">
        <f>IF(AND(DT162&gt;=1,DT162&lt;=3,DT163=0),-CHOOSE(DT162,Rollover!$S$18,Rollover!$AF$18,Rollover!$AS$18),0)</f>
        <v>0</v>
      </c>
      <c r="DU171" s="95">
        <f>IF(AND(DU162&gt;=1,DU162&lt;=3,DU163=0),-CHOOSE(DU162,Rollover!$S$18,Rollover!$AF$18,Rollover!$AS$18),0)</f>
        <v>0</v>
      </c>
      <c r="DV171" s="95">
        <f>IF(AND(DV162&gt;=1,DV162&lt;=3,DV163=0),-CHOOSE(DV162,Rollover!$S$18,Rollover!$AF$18,Rollover!$AS$18),0)</f>
        <v>0</v>
      </c>
      <c r="DW171" s="95">
        <f>IF(AND(DW162&gt;=1,DW162&lt;=3,DW163=0),-CHOOSE(DW162,Rollover!$S$18,Rollover!$AF$18,Rollover!$AS$18),0)</f>
        <v>0</v>
      </c>
      <c r="DX171" s="95">
        <f>IF(AND(DX162&gt;=1,DX162&lt;=3,DX163=0),-CHOOSE(DX162,Rollover!$S$18,Rollover!$AF$18,Rollover!$AS$18),0)</f>
        <v>0</v>
      </c>
      <c r="DY171" s="95">
        <f>IF(AND(DY162&gt;=1,DY162&lt;=3,DY163=0),-CHOOSE(DY162,Rollover!$S$18,Rollover!$AF$18,Rollover!$AS$18),0)</f>
        <v>0</v>
      </c>
      <c r="DZ171" s="95">
        <f>IF(AND(DZ162&gt;=1,DZ162&lt;=3,DZ163=0),-CHOOSE(DZ162,Rollover!$S$18,Rollover!$AF$18,Rollover!$AS$18),0)</f>
        <v>0</v>
      </c>
      <c r="EA171" s="95">
        <f>IF(AND(EA162&gt;=1,EA162&lt;=3,EA163=0),-CHOOSE(EA162,Rollover!$S$18,Rollover!$AF$18,Rollover!$AS$18),0)</f>
        <v>0</v>
      </c>
      <c r="EB171" s="95">
        <f>IF(AND(EB162&gt;=1,EB162&lt;=3,EB163=0),-CHOOSE(EB162,Rollover!$S$18,Rollover!$AF$18,Rollover!$AS$18),0)</f>
        <v>0</v>
      </c>
      <c r="EC171" s="95">
        <f>IF(AND(EC162&gt;=1,EC162&lt;=3,EC163=0),-CHOOSE(EC162,Rollover!$S$18,Rollover!$AF$18,Rollover!$AS$18),0)</f>
        <v>0</v>
      </c>
      <c r="ED171" s="95">
        <f>IF(AND(ED162&gt;=1,ED162&lt;=3,ED163=0),-CHOOSE(ED162,Rollover!$S$18,Rollover!$AF$18,Rollover!$AS$18),0)</f>
        <v>0</v>
      </c>
      <c r="EE171" s="95">
        <f>IF(AND(EE162&gt;=1,EE162&lt;=3,EE163=0),-CHOOSE(EE162,Rollover!$S$18,Rollover!$AF$18,Rollover!$AS$18),0)</f>
        <v>0</v>
      </c>
      <c r="EF171" s="95">
        <f>IF(AND(EF162&gt;=1,EF162&lt;=3,EF163=0),-CHOOSE(EF162,Rollover!$S$18,Rollover!$AF$18,Rollover!$AS$18),0)</f>
        <v>0</v>
      </c>
      <c r="EG171" s="95">
        <f>IF(AND(EG162&gt;=1,EG162&lt;=3,EG163=0),-CHOOSE(EG162,Rollover!$S$18,Rollover!$AF$18,Rollover!$AS$18),0)</f>
        <v>0</v>
      </c>
      <c r="EH171" s="95">
        <f>IF(AND(EH162&gt;=1,EH162&lt;=3,EH163=0),-CHOOSE(EH162,Rollover!$S$18,Rollover!$AF$18,Rollover!$AS$18),0)</f>
        <v>0</v>
      </c>
      <c r="EI171" s="95">
        <f>IF(AND(EI162&gt;=1,EI162&lt;=3,EI163=0),-CHOOSE(EI162,Rollover!$S$18,Rollover!$AF$18,Rollover!$AS$18),0)</f>
        <v>0</v>
      </c>
    </row>
    <row r="172">
      <c r="B172" t="s" s="23">
        <v>399</v>
      </c>
      <c r="C172" t="s" s="118">
        <v>31</v>
      </c>
      <c r="D172" t="s" s="118">
        <v>437</v>
      </c>
      <c r="H172" s="117">
        <f>'Rent Roll'!$G$18*'Rent Roll'!$E$18*IF(H162=0,1,IF(AND(H162&lt;=3,H163&gt;=0),1,0))</f>
        <v>15600</v>
      </c>
      <c r="I172" s="117">
        <f>'Rent Roll'!$G$18*'Rent Roll'!$E$18*IF(I162=0,1,IF(AND(I162&lt;=3,I163&gt;=0),1,0))</f>
        <v>15600</v>
      </c>
      <c r="J172" s="117">
        <f>'Rent Roll'!$G$18*'Rent Roll'!$E$18*IF(J162=0,1,IF(AND(J162&lt;=3,J163&gt;=0),1,0))</f>
        <v>15600</v>
      </c>
      <c r="K172" s="117">
        <f>'Rent Roll'!$G$18*'Rent Roll'!$E$18*IF(K162=0,1,IF(AND(K162&lt;=3,K163&gt;=0),1,0))</f>
        <v>15600</v>
      </c>
      <c r="L172" s="117">
        <f>'Rent Roll'!$G$18*'Rent Roll'!$E$18*IF(L162=0,1,IF(AND(L162&lt;=3,L163&gt;=0),1,0))</f>
        <v>15600</v>
      </c>
      <c r="M172" s="117">
        <f>'Rent Roll'!$G$18*'Rent Roll'!$E$18*IF(M162=0,1,IF(AND(M162&lt;=3,M163&gt;=0),1,0))</f>
        <v>15600</v>
      </c>
      <c r="N172" s="117">
        <f>'Rent Roll'!$G$18*'Rent Roll'!$E$18*IF(N162=0,1,IF(AND(N162&lt;=3,N163&gt;=0),1,0))</f>
        <v>15600</v>
      </c>
      <c r="O172" s="117">
        <f>'Rent Roll'!$G$18*'Rent Roll'!$E$18*IF(O162=0,1,IF(AND(O162&lt;=3,O163&gt;=0),1,0))</f>
        <v>15600</v>
      </c>
      <c r="P172" s="117">
        <f>'Rent Roll'!$G$18*'Rent Roll'!$E$18*IF(P162=0,1,IF(AND(P162&lt;=3,P163&gt;=0),1,0))</f>
        <v>15600</v>
      </c>
      <c r="Q172" s="117">
        <f>'Rent Roll'!$G$18*'Rent Roll'!$E$18*IF(Q162=0,1,IF(AND(Q162&lt;=3,Q163&gt;=0),1,0))</f>
        <v>15600</v>
      </c>
      <c r="R172" s="117">
        <f>'Rent Roll'!$G$18*'Rent Roll'!$E$18*IF(R162=0,1,IF(AND(R162&lt;=3,R163&gt;=0),1,0))</f>
        <v>15600</v>
      </c>
      <c r="S172" s="117">
        <f>'Rent Roll'!$G$18*'Rent Roll'!$E$18*IF(S162=0,1,IF(AND(S162&lt;=3,S163&gt;=0),1,0))</f>
        <v>15600</v>
      </c>
      <c r="T172" s="117">
        <f>'Rent Roll'!$G$18*'Rent Roll'!$E$18*IF(T162=0,1,IF(AND(T162&lt;=3,T163&gt;=0),1,0))</f>
        <v>15600</v>
      </c>
      <c r="U172" s="117">
        <f>'Rent Roll'!$G$18*'Rent Roll'!$E$18*IF(U162=0,1,IF(AND(U162&lt;=3,U163&gt;=0),1,0))</f>
        <v>15600</v>
      </c>
      <c r="V172" s="117">
        <f>'Rent Roll'!$G$18*'Rent Roll'!$E$18*IF(V162=0,1,IF(AND(V162&lt;=3,V163&gt;=0),1,0))</f>
        <v>15600</v>
      </c>
      <c r="W172" s="117">
        <f>'Rent Roll'!$G$18*'Rent Roll'!$E$18*IF(W162=0,1,IF(AND(W162&lt;=3,W163&gt;=0),1,0))</f>
        <v>15600</v>
      </c>
      <c r="X172" s="117">
        <f>'Rent Roll'!$G$18*'Rent Roll'!$E$18*IF(X162=0,1,IF(AND(X162&lt;=3,X163&gt;=0),1,0))</f>
        <v>15600</v>
      </c>
      <c r="Y172" s="117">
        <f>'Rent Roll'!$G$18*'Rent Roll'!$E$18*IF(Y162=0,1,IF(AND(Y162&lt;=3,Y163&gt;=0),1,0))</f>
        <v>15600</v>
      </c>
      <c r="Z172" s="117">
        <f>'Rent Roll'!$G$18*'Rent Roll'!$E$18*IF(Z162=0,1,IF(AND(Z162&lt;=3,Z163&gt;=0),1,0))</f>
        <v>15600</v>
      </c>
      <c r="AA172" s="117">
        <f>'Rent Roll'!$G$18*'Rent Roll'!$E$18*IF(AA162=0,1,IF(AND(AA162&lt;=3,AA163&gt;=0),1,0))</f>
        <v>15600</v>
      </c>
      <c r="AB172" s="117">
        <f>'Rent Roll'!$G$18*'Rent Roll'!$E$18*IF(AB162=0,1,IF(AND(AB162&lt;=3,AB163&gt;=0),1,0))</f>
        <v>15600</v>
      </c>
      <c r="AC172" s="117">
        <f>'Rent Roll'!$G$18*'Rent Roll'!$E$18*IF(AC162=0,1,IF(AND(AC162&lt;=3,AC163&gt;=0),1,0))</f>
        <v>15600</v>
      </c>
      <c r="AD172" s="117">
        <f>'Rent Roll'!$G$18*'Rent Roll'!$E$18*IF(AD162=0,1,IF(AND(AD162&lt;=3,AD163&gt;=0),1,0))</f>
        <v>15600</v>
      </c>
      <c r="AE172" s="117">
        <f>'Rent Roll'!$G$18*'Rent Roll'!$E$18*IF(AE162=0,1,IF(AND(AE162&lt;=3,AE163&gt;=0),1,0))</f>
        <v>15600</v>
      </c>
      <c r="AF172" s="117">
        <f>'Rent Roll'!$G$18*'Rent Roll'!$E$18*IF(AF162=0,1,IF(AND(AF162&lt;=3,AF163&gt;=0),1,0))</f>
        <v>15600</v>
      </c>
      <c r="AG172" s="117">
        <f>'Rent Roll'!$G$18*'Rent Roll'!$E$18*IF(AG162=0,1,IF(AND(AG162&lt;=3,AG163&gt;=0),1,0))</f>
        <v>15600</v>
      </c>
      <c r="AH172" s="117">
        <f>'Rent Roll'!$G$18*'Rent Roll'!$E$18*IF(AH162=0,1,IF(AND(AH162&lt;=3,AH163&gt;=0),1,0))</f>
        <v>0</v>
      </c>
      <c r="AI172" s="117">
        <f>'Rent Roll'!$G$18*'Rent Roll'!$E$18*IF(AI162=0,1,IF(AND(AI162&lt;=3,AI163&gt;=0),1,0))</f>
        <v>0</v>
      </c>
      <c r="AJ172" s="117">
        <f>'Rent Roll'!$G$18*'Rent Roll'!$E$18*IF(AJ162=0,1,IF(AND(AJ162&lt;=3,AJ163&gt;=0),1,0))</f>
        <v>15600</v>
      </c>
      <c r="AK172" s="117">
        <f>'Rent Roll'!$G$18*'Rent Roll'!$E$18*IF(AK162=0,1,IF(AND(AK162&lt;=3,AK163&gt;=0),1,0))</f>
        <v>15600</v>
      </c>
      <c r="AL172" s="117">
        <f>'Rent Roll'!$G$18*'Rent Roll'!$E$18*IF(AL162=0,1,IF(AND(AL162&lt;=3,AL163&gt;=0),1,0))</f>
        <v>15600</v>
      </c>
      <c r="AM172" s="117">
        <f>'Rent Roll'!$G$18*'Rent Roll'!$E$18*IF(AM162=0,1,IF(AND(AM162&lt;=3,AM163&gt;=0),1,0))</f>
        <v>15600</v>
      </c>
      <c r="AN172" s="117">
        <f>'Rent Roll'!$G$18*'Rent Roll'!$E$18*IF(AN162=0,1,IF(AND(AN162&lt;=3,AN163&gt;=0),1,0))</f>
        <v>15600</v>
      </c>
      <c r="AO172" s="117">
        <f>'Rent Roll'!$G$18*'Rent Roll'!$E$18*IF(AO162=0,1,IF(AND(AO162&lt;=3,AO163&gt;=0),1,0))</f>
        <v>15600</v>
      </c>
      <c r="AP172" s="117">
        <f>'Rent Roll'!$G$18*'Rent Roll'!$E$18*IF(AP162=0,1,IF(AND(AP162&lt;=3,AP163&gt;=0),1,0))</f>
        <v>15600</v>
      </c>
      <c r="AQ172" s="117">
        <f>'Rent Roll'!$G$18*'Rent Roll'!$E$18*IF(AQ162=0,1,IF(AND(AQ162&lt;=3,AQ163&gt;=0),1,0))</f>
        <v>15600</v>
      </c>
      <c r="AR172" s="117">
        <f>'Rent Roll'!$G$18*'Rent Roll'!$E$18*IF(AR162=0,1,IF(AND(AR162&lt;=3,AR163&gt;=0),1,0))</f>
        <v>15600</v>
      </c>
      <c r="AS172" s="117">
        <f>'Rent Roll'!$G$18*'Rent Roll'!$E$18*IF(AS162=0,1,IF(AND(AS162&lt;=3,AS163&gt;=0),1,0))</f>
        <v>15600</v>
      </c>
      <c r="AT172" s="117">
        <f>'Rent Roll'!$G$18*'Rent Roll'!$E$18*IF(AT162=0,1,IF(AND(AT162&lt;=3,AT163&gt;=0),1,0))</f>
        <v>15600</v>
      </c>
      <c r="AU172" s="117">
        <f>'Rent Roll'!$G$18*'Rent Roll'!$E$18*IF(AU162=0,1,IF(AND(AU162&lt;=3,AU163&gt;=0),1,0))</f>
        <v>15600</v>
      </c>
      <c r="AV172" s="117">
        <f>'Rent Roll'!$G$18*'Rent Roll'!$E$18*IF(AV162=0,1,IF(AND(AV162&lt;=3,AV163&gt;=0),1,0))</f>
        <v>15600</v>
      </c>
      <c r="AW172" s="117">
        <f>'Rent Roll'!$G$18*'Rent Roll'!$E$18*IF(AW162=0,1,IF(AND(AW162&lt;=3,AW163&gt;=0),1,0))</f>
        <v>15600</v>
      </c>
      <c r="AX172" s="117">
        <f>'Rent Roll'!$G$18*'Rent Roll'!$E$18*IF(AX162=0,1,IF(AND(AX162&lt;=3,AX163&gt;=0),1,0))</f>
        <v>15600</v>
      </c>
      <c r="AY172" s="117">
        <f>'Rent Roll'!$G$18*'Rent Roll'!$E$18*IF(AY162=0,1,IF(AND(AY162&lt;=3,AY163&gt;=0),1,0))</f>
        <v>15600</v>
      </c>
      <c r="AZ172" s="117">
        <f>'Rent Roll'!$G$18*'Rent Roll'!$E$18*IF(AZ162=0,1,IF(AND(AZ162&lt;=3,AZ163&gt;=0),1,0))</f>
        <v>15600</v>
      </c>
      <c r="BA172" s="117">
        <f>'Rent Roll'!$G$18*'Rent Roll'!$E$18*IF(BA162=0,1,IF(AND(BA162&lt;=3,BA163&gt;=0),1,0))</f>
        <v>15600</v>
      </c>
      <c r="BB172" s="117">
        <f>'Rent Roll'!$G$18*'Rent Roll'!$E$18*IF(BB162=0,1,IF(AND(BB162&lt;=3,BB163&gt;=0),1,0))</f>
        <v>15600</v>
      </c>
      <c r="BC172" s="117">
        <f>'Rent Roll'!$G$18*'Rent Roll'!$E$18*IF(BC162=0,1,IF(AND(BC162&lt;=3,BC163&gt;=0),1,0))</f>
        <v>15600</v>
      </c>
      <c r="BD172" s="117">
        <f>'Rent Roll'!$G$18*'Rent Roll'!$E$18*IF(BD162=0,1,IF(AND(BD162&lt;=3,BD163&gt;=0),1,0))</f>
        <v>15600</v>
      </c>
      <c r="BE172" s="117">
        <f>'Rent Roll'!$G$18*'Rent Roll'!$E$18*IF(BE162=0,1,IF(AND(BE162&lt;=3,BE163&gt;=0),1,0))</f>
        <v>15600</v>
      </c>
      <c r="BF172" s="117">
        <f>'Rent Roll'!$G$18*'Rent Roll'!$E$18*IF(BF162=0,1,IF(AND(BF162&lt;=3,BF163&gt;=0),1,0))</f>
        <v>15600</v>
      </c>
      <c r="BG172" s="117">
        <f>'Rent Roll'!$G$18*'Rent Roll'!$E$18*IF(BG162=0,1,IF(AND(BG162&lt;=3,BG163&gt;=0),1,0))</f>
        <v>15600</v>
      </c>
      <c r="BH172" s="117">
        <f>'Rent Roll'!$G$18*'Rent Roll'!$E$18*IF(BH162=0,1,IF(AND(BH162&lt;=3,BH163&gt;=0),1,0))</f>
        <v>15600</v>
      </c>
      <c r="BI172" s="117">
        <f>'Rent Roll'!$G$18*'Rent Roll'!$E$18*IF(BI162=0,1,IF(AND(BI162&lt;=3,BI163&gt;=0),1,0))</f>
        <v>15600</v>
      </c>
      <c r="BJ172" s="117">
        <f>'Rent Roll'!$G$18*'Rent Roll'!$E$18*IF(BJ162=0,1,IF(AND(BJ162&lt;=3,BJ163&gt;=0),1,0))</f>
        <v>15600</v>
      </c>
      <c r="BK172" s="117">
        <f>'Rent Roll'!$G$18*'Rent Roll'!$E$18*IF(BK162=0,1,IF(AND(BK162&lt;=3,BK163&gt;=0),1,0))</f>
        <v>15600</v>
      </c>
      <c r="BL172" s="117">
        <f>'Rent Roll'!$G$18*'Rent Roll'!$E$18*IF(BL162=0,1,IF(AND(BL162&lt;=3,BL163&gt;=0),1,0))</f>
        <v>15600</v>
      </c>
      <c r="BM172" s="117">
        <f>'Rent Roll'!$G$18*'Rent Roll'!$E$18*IF(BM162=0,1,IF(AND(BM162&lt;=3,BM163&gt;=0),1,0))</f>
        <v>15600</v>
      </c>
      <c r="BN172" s="117">
        <f>'Rent Roll'!$G$18*'Rent Roll'!$E$18*IF(BN162=0,1,IF(AND(BN162&lt;=3,BN163&gt;=0),1,0))</f>
        <v>15600</v>
      </c>
      <c r="BO172" s="117">
        <f>'Rent Roll'!$G$18*'Rent Roll'!$E$18*IF(BO162=0,1,IF(AND(BO162&lt;=3,BO163&gt;=0),1,0))</f>
        <v>15600</v>
      </c>
      <c r="BP172" s="117">
        <f>'Rent Roll'!$G$18*'Rent Roll'!$E$18*IF(BP162=0,1,IF(AND(BP162&lt;=3,BP163&gt;=0),1,0))</f>
        <v>15600</v>
      </c>
      <c r="BQ172" s="117">
        <f>'Rent Roll'!$G$18*'Rent Roll'!$E$18*IF(BQ162=0,1,IF(AND(BQ162&lt;=3,BQ163&gt;=0),1,0))</f>
        <v>15600</v>
      </c>
      <c r="BR172" s="117">
        <f>'Rent Roll'!$G$18*'Rent Roll'!$E$18*IF(BR162=0,1,IF(AND(BR162&lt;=3,BR163&gt;=0),1,0))</f>
        <v>15600</v>
      </c>
      <c r="BS172" s="117">
        <f>'Rent Roll'!$G$18*'Rent Roll'!$E$18*IF(BS162=0,1,IF(AND(BS162&lt;=3,BS163&gt;=0),1,0))</f>
        <v>15600</v>
      </c>
      <c r="BT172" s="117">
        <f>'Rent Roll'!$G$18*'Rent Roll'!$E$18*IF(BT162=0,1,IF(AND(BT162&lt;=3,BT163&gt;=0),1,0))</f>
        <v>15600</v>
      </c>
      <c r="BU172" s="117">
        <f>'Rent Roll'!$G$18*'Rent Roll'!$E$18*IF(BU162=0,1,IF(AND(BU162&lt;=3,BU163&gt;=0),1,0))</f>
        <v>15600</v>
      </c>
      <c r="BV172" s="117">
        <f>'Rent Roll'!$G$18*'Rent Roll'!$E$18*IF(BV162=0,1,IF(AND(BV162&lt;=3,BV163&gt;=0),1,0))</f>
        <v>15600</v>
      </c>
      <c r="BW172" s="117">
        <f>'Rent Roll'!$G$18*'Rent Roll'!$E$18*IF(BW162=0,1,IF(AND(BW162&lt;=3,BW163&gt;=0),1,0))</f>
        <v>15600</v>
      </c>
      <c r="BX172" s="117">
        <f>'Rent Roll'!$G$18*'Rent Roll'!$E$18*IF(BX162=0,1,IF(AND(BX162&lt;=3,BX163&gt;=0),1,0))</f>
        <v>15600</v>
      </c>
      <c r="BY172" s="117">
        <f>'Rent Roll'!$G$18*'Rent Roll'!$E$18*IF(BY162=0,1,IF(AND(BY162&lt;=3,BY163&gt;=0),1,0))</f>
        <v>15600</v>
      </c>
      <c r="BZ172" s="117">
        <f>'Rent Roll'!$G$18*'Rent Roll'!$E$18*IF(BZ162=0,1,IF(AND(BZ162&lt;=3,BZ163&gt;=0),1,0))</f>
        <v>15600</v>
      </c>
      <c r="CA172" s="117">
        <f>'Rent Roll'!$G$18*'Rent Roll'!$E$18*IF(CA162=0,1,IF(AND(CA162&lt;=3,CA163&gt;=0),1,0))</f>
        <v>15600</v>
      </c>
      <c r="CB172" s="117">
        <f>'Rent Roll'!$G$18*'Rent Roll'!$E$18*IF(CB162=0,1,IF(AND(CB162&lt;=3,CB163&gt;=0),1,0))</f>
        <v>15600</v>
      </c>
      <c r="CC172" s="117">
        <f>'Rent Roll'!$G$18*'Rent Roll'!$E$18*IF(CC162=0,1,IF(AND(CC162&lt;=3,CC163&gt;=0),1,0))</f>
        <v>15600</v>
      </c>
      <c r="CD172" s="117">
        <f>'Rent Roll'!$G$18*'Rent Roll'!$E$18*IF(CD162=0,1,IF(AND(CD162&lt;=3,CD163&gt;=0),1,0))</f>
        <v>15600</v>
      </c>
      <c r="CE172" s="117">
        <f>'Rent Roll'!$G$18*'Rent Roll'!$E$18*IF(CE162=0,1,IF(AND(CE162&lt;=3,CE163&gt;=0),1,0))</f>
        <v>15600</v>
      </c>
      <c r="CF172" s="117">
        <f>'Rent Roll'!$G$18*'Rent Roll'!$E$18*IF(CF162=0,1,IF(AND(CF162&lt;=3,CF163&gt;=0),1,0))</f>
        <v>15600</v>
      </c>
      <c r="CG172" s="117">
        <f>'Rent Roll'!$G$18*'Rent Roll'!$E$18*IF(CG162=0,1,IF(AND(CG162&lt;=3,CG163&gt;=0),1,0))</f>
        <v>15600</v>
      </c>
      <c r="CH172" s="117">
        <f>'Rent Roll'!$G$18*'Rent Roll'!$E$18*IF(CH162=0,1,IF(AND(CH162&lt;=3,CH163&gt;=0),1,0))</f>
        <v>15600</v>
      </c>
      <c r="CI172" s="117">
        <f>'Rent Roll'!$G$18*'Rent Roll'!$E$18*IF(CI162=0,1,IF(AND(CI162&lt;=3,CI163&gt;=0),1,0))</f>
        <v>15600</v>
      </c>
      <c r="CJ172" s="117">
        <f>'Rent Roll'!$G$18*'Rent Roll'!$E$18*IF(CJ162=0,1,IF(AND(CJ162&lt;=3,CJ163&gt;=0),1,0))</f>
        <v>15600</v>
      </c>
      <c r="CK172" s="117">
        <f>'Rent Roll'!$G$18*'Rent Roll'!$E$18*IF(CK162=0,1,IF(AND(CK162&lt;=3,CK163&gt;=0),1,0))</f>
        <v>15600</v>
      </c>
      <c r="CL172" s="117">
        <f>'Rent Roll'!$G$18*'Rent Roll'!$E$18*IF(CL162=0,1,IF(AND(CL162&lt;=3,CL163&gt;=0),1,0))</f>
        <v>15600</v>
      </c>
      <c r="CM172" s="117">
        <f>'Rent Roll'!$G$18*'Rent Roll'!$E$18*IF(CM162=0,1,IF(AND(CM162&lt;=3,CM163&gt;=0),1,0))</f>
        <v>15600</v>
      </c>
      <c r="CN172" s="117">
        <f>'Rent Roll'!$G$18*'Rent Roll'!$E$18*IF(CN162=0,1,IF(AND(CN162&lt;=3,CN163&gt;=0),1,0))</f>
        <v>15600</v>
      </c>
      <c r="CO172" s="117">
        <f>'Rent Roll'!$G$18*'Rent Roll'!$E$18*IF(CO162=0,1,IF(AND(CO162&lt;=3,CO163&gt;=0),1,0))</f>
        <v>15600</v>
      </c>
      <c r="CP172" s="117">
        <f>'Rent Roll'!$G$18*'Rent Roll'!$E$18*IF(CP162=0,1,IF(AND(CP162&lt;=3,CP163&gt;=0),1,0))</f>
        <v>15600</v>
      </c>
      <c r="CQ172" s="117">
        <f>'Rent Roll'!$G$18*'Rent Roll'!$E$18*IF(CQ162=0,1,IF(AND(CQ162&lt;=3,CQ163&gt;=0),1,0))</f>
        <v>15600</v>
      </c>
      <c r="CR172" s="117">
        <f>'Rent Roll'!$G$18*'Rent Roll'!$E$18*IF(CR162=0,1,IF(AND(CR162&lt;=3,CR163&gt;=0),1,0))</f>
        <v>0</v>
      </c>
      <c r="CS172" s="117">
        <f>'Rent Roll'!$G$18*'Rent Roll'!$E$18*IF(CS162=0,1,IF(AND(CS162&lt;=3,CS163&gt;=0),1,0))</f>
        <v>0</v>
      </c>
      <c r="CT172" s="117">
        <f>'Rent Roll'!$G$18*'Rent Roll'!$E$18*IF(CT162=0,1,IF(AND(CT162&lt;=3,CT163&gt;=0),1,0))</f>
        <v>15600</v>
      </c>
      <c r="CU172" s="117">
        <f>'Rent Roll'!$G$18*'Rent Roll'!$E$18*IF(CU162=0,1,IF(AND(CU162&lt;=3,CU163&gt;=0),1,0))</f>
        <v>15600</v>
      </c>
      <c r="CV172" s="117">
        <f>'Rent Roll'!$G$18*'Rent Roll'!$E$18*IF(CV162=0,1,IF(AND(CV162&lt;=3,CV163&gt;=0),1,0))</f>
        <v>15600</v>
      </c>
      <c r="CW172" s="117">
        <f>'Rent Roll'!$G$18*'Rent Roll'!$E$18*IF(CW162=0,1,IF(AND(CW162&lt;=3,CW163&gt;=0),1,0))</f>
        <v>15600</v>
      </c>
      <c r="CX172" s="117">
        <f>'Rent Roll'!$G$18*'Rent Roll'!$E$18*IF(CX162=0,1,IF(AND(CX162&lt;=3,CX163&gt;=0),1,0))</f>
        <v>15600</v>
      </c>
      <c r="CY172" s="117">
        <f>'Rent Roll'!$G$18*'Rent Roll'!$E$18*IF(CY162=0,1,IF(AND(CY162&lt;=3,CY163&gt;=0),1,0))</f>
        <v>15600</v>
      </c>
      <c r="CZ172" s="117">
        <f>'Rent Roll'!$G$18*'Rent Roll'!$E$18*IF(CZ162=0,1,IF(AND(CZ162&lt;=3,CZ163&gt;=0),1,0))</f>
        <v>15600</v>
      </c>
      <c r="DA172" s="117">
        <f>'Rent Roll'!$G$18*'Rent Roll'!$E$18*IF(DA162=0,1,IF(AND(DA162&lt;=3,DA163&gt;=0),1,0))</f>
        <v>15600</v>
      </c>
      <c r="DB172" s="117">
        <f>'Rent Roll'!$G$18*'Rent Roll'!$E$18*IF(DB162=0,1,IF(AND(DB162&lt;=3,DB163&gt;=0),1,0))</f>
        <v>15600</v>
      </c>
      <c r="DC172" s="117">
        <f>'Rent Roll'!$G$18*'Rent Roll'!$E$18*IF(DC162=0,1,IF(AND(DC162&lt;=3,DC163&gt;=0),1,0))</f>
        <v>15600</v>
      </c>
      <c r="DD172" s="117">
        <f>'Rent Roll'!$G$18*'Rent Roll'!$E$18*IF(DD162=0,1,IF(AND(DD162&lt;=3,DD163&gt;=0),1,0))</f>
        <v>15600</v>
      </c>
      <c r="DE172" s="117">
        <f>'Rent Roll'!$G$18*'Rent Roll'!$E$18*IF(DE162=0,1,IF(AND(DE162&lt;=3,DE163&gt;=0),1,0))</f>
        <v>15600</v>
      </c>
      <c r="DF172" s="117">
        <f>'Rent Roll'!$G$18*'Rent Roll'!$E$18*IF(DF162=0,1,IF(AND(DF162&lt;=3,DF163&gt;=0),1,0))</f>
        <v>15600</v>
      </c>
      <c r="DG172" s="117">
        <f>'Rent Roll'!$G$18*'Rent Roll'!$E$18*IF(DG162=0,1,IF(AND(DG162&lt;=3,DG163&gt;=0),1,0))</f>
        <v>15600</v>
      </c>
      <c r="DH172" s="117">
        <f>'Rent Roll'!$G$18*'Rent Roll'!$E$18*IF(DH162=0,1,IF(AND(DH162&lt;=3,DH163&gt;=0),1,0))</f>
        <v>15600</v>
      </c>
      <c r="DI172" s="117">
        <f>'Rent Roll'!$G$18*'Rent Roll'!$E$18*IF(DI162=0,1,IF(AND(DI162&lt;=3,DI163&gt;=0),1,0))</f>
        <v>15600</v>
      </c>
      <c r="DJ172" s="117">
        <f>'Rent Roll'!$G$18*'Rent Roll'!$E$18*IF(DJ162=0,1,IF(AND(DJ162&lt;=3,DJ163&gt;=0),1,0))</f>
        <v>15600</v>
      </c>
      <c r="DK172" s="117">
        <f>'Rent Roll'!$G$18*'Rent Roll'!$E$18*IF(DK162=0,1,IF(AND(DK162&lt;=3,DK163&gt;=0),1,0))</f>
        <v>15600</v>
      </c>
      <c r="DL172" s="117">
        <f>'Rent Roll'!$G$18*'Rent Roll'!$E$18*IF(DL162=0,1,IF(AND(DL162&lt;=3,DL163&gt;=0),1,0))</f>
        <v>15600</v>
      </c>
      <c r="DM172" s="117">
        <f>'Rent Roll'!$G$18*'Rent Roll'!$E$18*IF(DM162=0,1,IF(AND(DM162&lt;=3,DM163&gt;=0),1,0))</f>
        <v>15600</v>
      </c>
      <c r="DN172" s="117">
        <f>'Rent Roll'!$G$18*'Rent Roll'!$E$18*IF(DN162=0,1,IF(AND(DN162&lt;=3,DN163&gt;=0),1,0))</f>
        <v>15600</v>
      </c>
      <c r="DO172" s="117">
        <f>'Rent Roll'!$G$18*'Rent Roll'!$E$18*IF(DO162=0,1,IF(AND(DO162&lt;=3,DO163&gt;=0),1,0))</f>
        <v>15600</v>
      </c>
      <c r="DP172" s="117">
        <f>'Rent Roll'!$G$18*'Rent Roll'!$E$18*IF(DP162=0,1,IF(AND(DP162&lt;=3,DP163&gt;=0),1,0))</f>
        <v>15600</v>
      </c>
      <c r="DQ172" s="117">
        <f>'Rent Roll'!$G$18*'Rent Roll'!$E$18*IF(DQ162=0,1,IF(AND(DQ162&lt;=3,DQ163&gt;=0),1,0))</f>
        <v>15600</v>
      </c>
      <c r="DR172" s="117">
        <f>'Rent Roll'!$G$18*'Rent Roll'!$E$18*IF(DR162=0,1,IF(AND(DR162&lt;=3,DR163&gt;=0),1,0))</f>
        <v>15600</v>
      </c>
      <c r="DS172" s="117">
        <f>'Rent Roll'!$G$18*'Rent Roll'!$E$18*IF(DS162=0,1,IF(AND(DS162&lt;=3,DS163&gt;=0),1,0))</f>
        <v>15600</v>
      </c>
      <c r="DT172" s="117">
        <f>'Rent Roll'!$G$18*'Rent Roll'!$E$18*IF(DT162=0,1,IF(AND(DT162&lt;=3,DT163&gt;=0),1,0))</f>
        <v>15600</v>
      </c>
      <c r="DU172" s="117">
        <f>'Rent Roll'!$G$18*'Rent Roll'!$E$18*IF(DU162=0,1,IF(AND(DU162&lt;=3,DU163&gt;=0),1,0))</f>
        <v>15600</v>
      </c>
      <c r="DV172" s="117">
        <f>'Rent Roll'!$G$18*'Rent Roll'!$E$18*IF(DV162=0,1,IF(AND(DV162&lt;=3,DV163&gt;=0),1,0))</f>
        <v>15600</v>
      </c>
      <c r="DW172" s="117">
        <f>'Rent Roll'!$G$18*'Rent Roll'!$E$18*IF(DW162=0,1,IF(AND(DW162&lt;=3,DW163&gt;=0),1,0))</f>
        <v>15600</v>
      </c>
      <c r="DX172" s="117">
        <f>'Rent Roll'!$G$18*'Rent Roll'!$E$18*IF(DX162=0,1,IF(AND(DX162&lt;=3,DX163&gt;=0),1,0))</f>
        <v>15600</v>
      </c>
      <c r="DY172" s="117">
        <f>'Rent Roll'!$G$18*'Rent Roll'!$E$18*IF(DY162=0,1,IF(AND(DY162&lt;=3,DY163&gt;=0),1,0))</f>
        <v>15600</v>
      </c>
      <c r="DZ172" s="117">
        <f>'Rent Roll'!$G$18*'Rent Roll'!$E$18*IF(DZ162=0,1,IF(AND(DZ162&lt;=3,DZ163&gt;=0),1,0))</f>
        <v>15600</v>
      </c>
      <c r="EA172" s="117">
        <f>'Rent Roll'!$G$18*'Rent Roll'!$E$18*IF(EA162=0,1,IF(AND(EA162&lt;=3,EA163&gt;=0),1,0))</f>
        <v>15600</v>
      </c>
      <c r="EB172" s="117">
        <f>'Rent Roll'!$G$18*'Rent Roll'!$E$18*IF(EB162=0,1,IF(AND(EB162&lt;=3,EB163&gt;=0),1,0))</f>
        <v>15600</v>
      </c>
      <c r="EC172" s="117">
        <f>'Rent Roll'!$G$18*'Rent Roll'!$E$18*IF(EC162=0,1,IF(AND(EC162&lt;=3,EC163&gt;=0),1,0))</f>
        <v>15600</v>
      </c>
      <c r="ED172" s="117">
        <f>'Rent Roll'!$G$18*'Rent Roll'!$E$18*IF(ED162=0,1,IF(AND(ED162&lt;=3,ED163&gt;=0),1,0))</f>
        <v>15600</v>
      </c>
      <c r="EE172" s="117">
        <f>'Rent Roll'!$G$18*'Rent Roll'!$E$18*IF(EE162=0,1,IF(AND(EE162&lt;=3,EE163&gt;=0),1,0))</f>
        <v>15600</v>
      </c>
      <c r="EF172" s="117">
        <f>'Rent Roll'!$G$18*'Rent Roll'!$E$18*IF(EF162=0,1,IF(AND(EF162&lt;=3,EF163&gt;=0),1,0))</f>
        <v>15600</v>
      </c>
      <c r="EG172" s="117">
        <f>'Rent Roll'!$G$18*'Rent Roll'!$E$18*IF(EG162=0,1,IF(AND(EG162&lt;=3,EG163&gt;=0),1,0))</f>
        <v>15600</v>
      </c>
      <c r="EH172" s="117">
        <f>'Rent Roll'!$G$18*'Rent Roll'!$E$18*IF(EH162=0,1,IF(AND(EH162&lt;=3,EH163&gt;=0),1,0))</f>
        <v>15600</v>
      </c>
      <c r="EI172" s="117">
        <f>'Rent Roll'!$G$18*'Rent Roll'!$E$18*IF(EI162=0,1,IF(AND(EI162&lt;=3,EI163&gt;=0),1,0))</f>
        <v>15600</v>
      </c>
    </row>
    <row r="174">
      <c r="B174" t="s" s="113">
        <v>616</v>
      </c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3"/>
      <c r="AT174" s="113"/>
      <c r="AU174" s="113"/>
      <c r="AV174" s="113"/>
      <c r="AW174" s="113"/>
      <c r="AX174" s="113"/>
      <c r="AY174" s="113"/>
      <c r="AZ174" s="113"/>
      <c r="BA174" s="113"/>
      <c r="BB174" s="113"/>
      <c r="BC174" s="113"/>
      <c r="BD174" s="113"/>
      <c r="BE174" s="113"/>
      <c r="BF174" s="113"/>
      <c r="BG174" s="113"/>
      <c r="BH174" s="113"/>
      <c r="BI174" s="113"/>
      <c r="BJ174" s="113"/>
      <c r="BK174" s="113"/>
      <c r="BL174" s="113"/>
      <c r="BM174" s="113"/>
      <c r="BN174" s="113"/>
      <c r="BO174" s="113"/>
      <c r="BP174" s="113"/>
      <c r="BQ174" s="113"/>
      <c r="BR174" s="113"/>
      <c r="BS174" s="113"/>
      <c r="BT174" s="113"/>
      <c r="BU174" s="113"/>
      <c r="BV174" s="113"/>
      <c r="BW174" s="113"/>
      <c r="BX174" s="113"/>
      <c r="BY174" s="113"/>
      <c r="BZ174" s="113"/>
      <c r="CA174" s="113"/>
      <c r="CB174" s="113"/>
      <c r="CC174" s="113"/>
      <c r="CD174" s="113"/>
      <c r="CE174" s="113"/>
      <c r="CF174" s="113"/>
      <c r="CG174" s="113"/>
      <c r="CH174" s="113"/>
      <c r="CI174" s="113"/>
      <c r="CJ174" s="113"/>
      <c r="CK174" s="113"/>
      <c r="CL174" s="113"/>
      <c r="CM174" s="113"/>
      <c r="CN174" s="113"/>
      <c r="CO174" s="113"/>
      <c r="CP174" s="113"/>
      <c r="CQ174" s="113"/>
      <c r="CR174" s="113"/>
      <c r="CS174" s="113"/>
      <c r="CT174" s="113"/>
      <c r="CU174" s="113"/>
      <c r="CV174" s="113"/>
      <c r="CW174" s="113"/>
      <c r="CX174" s="113"/>
      <c r="CY174" s="113"/>
      <c r="CZ174" s="113"/>
      <c r="DA174" s="113"/>
      <c r="DB174" s="113"/>
      <c r="DC174" s="113"/>
      <c r="DD174" s="113"/>
      <c r="DE174" s="113"/>
      <c r="DF174" s="113"/>
      <c r="DG174" s="113"/>
      <c r="DH174" s="113"/>
      <c r="DI174" s="113"/>
      <c r="DJ174" s="113"/>
      <c r="DK174" s="113"/>
      <c r="DL174" s="113"/>
      <c r="DM174" s="113"/>
      <c r="DN174" s="113"/>
      <c r="DO174" s="113"/>
      <c r="DP174" s="113"/>
      <c r="DQ174" s="113"/>
      <c r="DR174" s="113"/>
      <c r="DS174" s="113"/>
      <c r="DT174" s="113"/>
      <c r="DU174" s="113"/>
      <c r="DV174" s="113"/>
      <c r="DW174" s="113"/>
      <c r="DX174" s="113"/>
      <c r="DY174" s="113"/>
      <c r="DZ174" s="113"/>
      <c r="EA174" s="113"/>
      <c r="EB174" s="113"/>
      <c r="EC174" s="113"/>
      <c r="ED174" s="113"/>
      <c r="EE174" s="113"/>
      <c r="EF174" s="113"/>
      <c r="EG174" s="113"/>
      <c r="EH174" s="113"/>
      <c r="EI174" s="113"/>
    </row>
    <row r="175">
      <c r="B175" t="s" s="23">
        <v>390</v>
      </c>
      <c r="C175" t="s" s="118">
        <v>33</v>
      </c>
      <c r="D175" t="s" s="118">
        <v>427</v>
      </c>
      <c r="H175" s="114">
        <f>(H$6&gt;Rollover!$G$19)+(H$6&gt;Rollover!$M$19)+(H$6&gt;Rollover!$Z$19)+(H$6&gt;Rollover!$AM$19)</f>
        <v>0</v>
      </c>
      <c r="I175" s="114">
        <f>(I$6&gt;Rollover!$G$19)+(I$6&gt;Rollover!$M$19)+(I$6&gt;Rollover!$Z$19)+(I$6&gt;Rollover!$AM$19)</f>
        <v>0</v>
      </c>
      <c r="J175" s="114">
        <f>(J$6&gt;Rollover!$G$19)+(J$6&gt;Rollover!$M$19)+(J$6&gt;Rollover!$Z$19)+(J$6&gt;Rollover!$AM$19)</f>
        <v>0</v>
      </c>
      <c r="K175" s="114">
        <f>(K$6&gt;Rollover!$G$19)+(K$6&gt;Rollover!$M$19)+(K$6&gt;Rollover!$Z$19)+(K$6&gt;Rollover!$AM$19)</f>
        <v>0</v>
      </c>
      <c r="L175" s="114">
        <f>(L$6&gt;Rollover!$G$19)+(L$6&gt;Rollover!$M$19)+(L$6&gt;Rollover!$Z$19)+(L$6&gt;Rollover!$AM$19)</f>
        <v>0</v>
      </c>
      <c r="M175" s="114">
        <f>(M$6&gt;Rollover!$G$19)+(M$6&gt;Rollover!$M$19)+(M$6&gt;Rollover!$Z$19)+(M$6&gt;Rollover!$AM$19)</f>
        <v>0</v>
      </c>
      <c r="N175" s="114">
        <f>(N$6&gt;Rollover!$G$19)+(N$6&gt;Rollover!$M$19)+(N$6&gt;Rollover!$Z$19)+(N$6&gt;Rollover!$AM$19)</f>
        <v>0</v>
      </c>
      <c r="O175" s="114">
        <f>(O$6&gt;Rollover!$G$19)+(O$6&gt;Rollover!$M$19)+(O$6&gt;Rollover!$Z$19)+(O$6&gt;Rollover!$AM$19)</f>
        <v>0</v>
      </c>
      <c r="P175" s="114">
        <f>(P$6&gt;Rollover!$G$19)+(P$6&gt;Rollover!$M$19)+(P$6&gt;Rollover!$Z$19)+(P$6&gt;Rollover!$AM$19)</f>
        <v>0</v>
      </c>
      <c r="Q175" s="114">
        <f>(Q$6&gt;Rollover!$G$19)+(Q$6&gt;Rollover!$M$19)+(Q$6&gt;Rollover!$Z$19)+(Q$6&gt;Rollover!$AM$19)</f>
        <v>0</v>
      </c>
      <c r="R175" s="114">
        <f>(R$6&gt;Rollover!$G$19)+(R$6&gt;Rollover!$M$19)+(R$6&gt;Rollover!$Z$19)+(R$6&gt;Rollover!$AM$19)</f>
        <v>0</v>
      </c>
      <c r="S175" s="114">
        <f>(S$6&gt;Rollover!$G$19)+(S$6&gt;Rollover!$M$19)+(S$6&gt;Rollover!$Z$19)+(S$6&gt;Rollover!$AM$19)</f>
        <v>0</v>
      </c>
      <c r="T175" s="114">
        <f>(T$6&gt;Rollover!$G$19)+(T$6&gt;Rollover!$M$19)+(T$6&gt;Rollover!$Z$19)+(T$6&gt;Rollover!$AM$19)</f>
        <v>0</v>
      </c>
      <c r="U175" s="114">
        <f>(U$6&gt;Rollover!$G$19)+(U$6&gt;Rollover!$M$19)+(U$6&gt;Rollover!$Z$19)+(U$6&gt;Rollover!$AM$19)</f>
        <v>0</v>
      </c>
      <c r="V175" s="114">
        <f>(V$6&gt;Rollover!$G$19)+(V$6&gt;Rollover!$M$19)+(V$6&gt;Rollover!$Z$19)+(V$6&gt;Rollover!$AM$19)</f>
        <v>0</v>
      </c>
      <c r="W175" s="114">
        <f>(W$6&gt;Rollover!$G$19)+(W$6&gt;Rollover!$M$19)+(W$6&gt;Rollover!$Z$19)+(W$6&gt;Rollover!$AM$19)</f>
        <v>0</v>
      </c>
      <c r="X175" s="114">
        <f>(X$6&gt;Rollover!$G$19)+(X$6&gt;Rollover!$M$19)+(X$6&gt;Rollover!$Z$19)+(X$6&gt;Rollover!$AM$19)</f>
        <v>0</v>
      </c>
      <c r="Y175" s="114">
        <f>(Y$6&gt;Rollover!$G$19)+(Y$6&gt;Rollover!$M$19)+(Y$6&gt;Rollover!$Z$19)+(Y$6&gt;Rollover!$AM$19)</f>
        <v>0</v>
      </c>
      <c r="Z175" s="114">
        <f>(Z$6&gt;Rollover!$G$19)+(Z$6&gt;Rollover!$M$19)+(Z$6&gt;Rollover!$Z$19)+(Z$6&gt;Rollover!$AM$19)</f>
        <v>0</v>
      </c>
      <c r="AA175" s="114">
        <f>(AA$6&gt;Rollover!$G$19)+(AA$6&gt;Rollover!$M$19)+(AA$6&gt;Rollover!$Z$19)+(AA$6&gt;Rollover!$AM$19)</f>
        <v>0</v>
      </c>
      <c r="AB175" s="114">
        <f>(AB$6&gt;Rollover!$G$19)+(AB$6&gt;Rollover!$M$19)+(AB$6&gt;Rollover!$Z$19)+(AB$6&gt;Rollover!$AM$19)</f>
        <v>0</v>
      </c>
      <c r="AC175" s="114">
        <f>(AC$6&gt;Rollover!$G$19)+(AC$6&gt;Rollover!$M$19)+(AC$6&gt;Rollover!$Z$19)+(AC$6&gt;Rollover!$AM$19)</f>
        <v>0</v>
      </c>
      <c r="AD175" s="114">
        <f>(AD$6&gt;Rollover!$G$19)+(AD$6&gt;Rollover!$M$19)+(AD$6&gt;Rollover!$Z$19)+(AD$6&gt;Rollover!$AM$19)</f>
        <v>0</v>
      </c>
      <c r="AE175" s="114">
        <f>(AE$6&gt;Rollover!$G$19)+(AE$6&gt;Rollover!$M$19)+(AE$6&gt;Rollover!$Z$19)+(AE$6&gt;Rollover!$AM$19)</f>
        <v>0</v>
      </c>
      <c r="AF175" s="114">
        <f>(AF$6&gt;Rollover!$G$19)+(AF$6&gt;Rollover!$M$19)+(AF$6&gt;Rollover!$Z$19)+(AF$6&gt;Rollover!$AM$19)</f>
        <v>0</v>
      </c>
      <c r="AG175" s="114">
        <f>(AG$6&gt;Rollover!$G$19)+(AG$6&gt;Rollover!$M$19)+(AG$6&gt;Rollover!$Z$19)+(AG$6&gt;Rollover!$AM$19)</f>
        <v>0</v>
      </c>
      <c r="AH175" s="114">
        <f>(AH$6&gt;Rollover!$G$19)+(AH$6&gt;Rollover!$M$19)+(AH$6&gt;Rollover!$Z$19)+(AH$6&gt;Rollover!$AM$19)</f>
        <v>0</v>
      </c>
      <c r="AI175" s="114">
        <f>(AI$6&gt;Rollover!$G$19)+(AI$6&gt;Rollover!$M$19)+(AI$6&gt;Rollover!$Z$19)+(AI$6&gt;Rollover!$AM$19)</f>
        <v>0</v>
      </c>
      <c r="AJ175" s="114">
        <f>(AJ$6&gt;Rollover!$G$19)+(AJ$6&gt;Rollover!$M$19)+(AJ$6&gt;Rollover!$Z$19)+(AJ$6&gt;Rollover!$AM$19)</f>
        <v>0</v>
      </c>
      <c r="AK175" s="114">
        <f>(AK$6&gt;Rollover!$G$19)+(AK$6&gt;Rollover!$M$19)+(AK$6&gt;Rollover!$Z$19)+(AK$6&gt;Rollover!$AM$19)</f>
        <v>0</v>
      </c>
      <c r="AL175" s="114">
        <f>(AL$6&gt;Rollover!$G$19)+(AL$6&gt;Rollover!$M$19)+(AL$6&gt;Rollover!$Z$19)+(AL$6&gt;Rollover!$AM$19)</f>
        <v>0</v>
      </c>
      <c r="AM175" s="114">
        <f>(AM$6&gt;Rollover!$G$19)+(AM$6&gt;Rollover!$M$19)+(AM$6&gt;Rollover!$Z$19)+(AM$6&gt;Rollover!$AM$19)</f>
        <v>0</v>
      </c>
      <c r="AN175" s="114">
        <f>(AN$6&gt;Rollover!$G$19)+(AN$6&gt;Rollover!$M$19)+(AN$6&gt;Rollover!$Z$19)+(AN$6&gt;Rollover!$AM$19)</f>
        <v>0</v>
      </c>
      <c r="AO175" s="114">
        <f>(AO$6&gt;Rollover!$G$19)+(AO$6&gt;Rollover!$M$19)+(AO$6&gt;Rollover!$Z$19)+(AO$6&gt;Rollover!$AM$19)</f>
        <v>0</v>
      </c>
      <c r="AP175" s="114">
        <f>(AP$6&gt;Rollover!$G$19)+(AP$6&gt;Rollover!$M$19)+(AP$6&gt;Rollover!$Z$19)+(AP$6&gt;Rollover!$AM$19)</f>
        <v>0</v>
      </c>
      <c r="AQ175" s="114">
        <f>(AQ$6&gt;Rollover!$G$19)+(AQ$6&gt;Rollover!$M$19)+(AQ$6&gt;Rollover!$Z$19)+(AQ$6&gt;Rollover!$AM$19)</f>
        <v>0</v>
      </c>
      <c r="AR175" s="114">
        <f>(AR$6&gt;Rollover!$G$19)+(AR$6&gt;Rollover!$M$19)+(AR$6&gt;Rollover!$Z$19)+(AR$6&gt;Rollover!$AM$19)</f>
        <v>0</v>
      </c>
      <c r="AS175" s="114">
        <f>(AS$6&gt;Rollover!$G$19)+(AS$6&gt;Rollover!$M$19)+(AS$6&gt;Rollover!$Z$19)+(AS$6&gt;Rollover!$AM$19)</f>
        <v>0</v>
      </c>
      <c r="AT175" s="114">
        <f>(AT$6&gt;Rollover!$G$19)+(AT$6&gt;Rollover!$M$19)+(AT$6&gt;Rollover!$Z$19)+(AT$6&gt;Rollover!$AM$19)</f>
        <v>0</v>
      </c>
      <c r="AU175" s="114">
        <f>(AU$6&gt;Rollover!$G$19)+(AU$6&gt;Rollover!$M$19)+(AU$6&gt;Rollover!$Z$19)+(AU$6&gt;Rollover!$AM$19)</f>
        <v>0</v>
      </c>
      <c r="AV175" s="114">
        <f>(AV$6&gt;Rollover!$G$19)+(AV$6&gt;Rollover!$M$19)+(AV$6&gt;Rollover!$Z$19)+(AV$6&gt;Rollover!$AM$19)</f>
        <v>0</v>
      </c>
      <c r="AW175" s="114">
        <f>(AW$6&gt;Rollover!$G$19)+(AW$6&gt;Rollover!$M$19)+(AW$6&gt;Rollover!$Z$19)+(AW$6&gt;Rollover!$AM$19)</f>
        <v>0</v>
      </c>
      <c r="AX175" s="114">
        <f>(AX$6&gt;Rollover!$G$19)+(AX$6&gt;Rollover!$M$19)+(AX$6&gt;Rollover!$Z$19)+(AX$6&gt;Rollover!$AM$19)</f>
        <v>0</v>
      </c>
      <c r="AY175" s="114">
        <f>(AY$6&gt;Rollover!$G$19)+(AY$6&gt;Rollover!$M$19)+(AY$6&gt;Rollover!$Z$19)+(AY$6&gt;Rollover!$AM$19)</f>
        <v>0</v>
      </c>
      <c r="AZ175" s="114">
        <f>(AZ$6&gt;Rollover!$G$19)+(AZ$6&gt;Rollover!$M$19)+(AZ$6&gt;Rollover!$Z$19)+(AZ$6&gt;Rollover!$AM$19)</f>
        <v>0</v>
      </c>
      <c r="BA175" s="114">
        <f>(BA$6&gt;Rollover!$G$19)+(BA$6&gt;Rollover!$M$19)+(BA$6&gt;Rollover!$Z$19)+(BA$6&gt;Rollover!$AM$19)</f>
        <v>0</v>
      </c>
      <c r="BB175" s="114">
        <f>(BB$6&gt;Rollover!$G$19)+(BB$6&gt;Rollover!$M$19)+(BB$6&gt;Rollover!$Z$19)+(BB$6&gt;Rollover!$AM$19)</f>
        <v>0</v>
      </c>
      <c r="BC175" s="114">
        <f>(BC$6&gt;Rollover!$G$19)+(BC$6&gt;Rollover!$M$19)+(BC$6&gt;Rollover!$Z$19)+(BC$6&gt;Rollover!$AM$19)</f>
        <v>0</v>
      </c>
      <c r="BD175" s="114">
        <f>(BD$6&gt;Rollover!$G$19)+(BD$6&gt;Rollover!$M$19)+(BD$6&gt;Rollover!$Z$19)+(BD$6&gt;Rollover!$AM$19)</f>
        <v>0</v>
      </c>
      <c r="BE175" s="114">
        <f>(BE$6&gt;Rollover!$G$19)+(BE$6&gt;Rollover!$M$19)+(BE$6&gt;Rollover!$Z$19)+(BE$6&gt;Rollover!$AM$19)</f>
        <v>0</v>
      </c>
      <c r="BF175" s="114">
        <f>(BF$6&gt;Rollover!$G$19)+(BF$6&gt;Rollover!$M$19)+(BF$6&gt;Rollover!$Z$19)+(BF$6&gt;Rollover!$AM$19)</f>
        <v>0</v>
      </c>
      <c r="BG175" s="114">
        <f>(BG$6&gt;Rollover!$G$19)+(BG$6&gt;Rollover!$M$19)+(BG$6&gt;Rollover!$Z$19)+(BG$6&gt;Rollover!$AM$19)</f>
        <v>0</v>
      </c>
      <c r="BH175" s="114">
        <f>(BH$6&gt;Rollover!$G$19)+(BH$6&gt;Rollover!$M$19)+(BH$6&gt;Rollover!$Z$19)+(BH$6&gt;Rollover!$AM$19)</f>
        <v>0</v>
      </c>
      <c r="BI175" s="114">
        <f>(BI$6&gt;Rollover!$G$19)+(BI$6&gt;Rollover!$M$19)+(BI$6&gt;Rollover!$Z$19)+(BI$6&gt;Rollover!$AM$19)</f>
        <v>0</v>
      </c>
      <c r="BJ175" s="114">
        <f>(BJ$6&gt;Rollover!$G$19)+(BJ$6&gt;Rollover!$M$19)+(BJ$6&gt;Rollover!$Z$19)+(BJ$6&gt;Rollover!$AM$19)</f>
        <v>0</v>
      </c>
      <c r="BK175" s="114">
        <f>(BK$6&gt;Rollover!$G$19)+(BK$6&gt;Rollover!$M$19)+(BK$6&gt;Rollover!$Z$19)+(BK$6&gt;Rollover!$AM$19)</f>
        <v>0</v>
      </c>
      <c r="BL175" s="114">
        <f>(BL$6&gt;Rollover!$G$19)+(BL$6&gt;Rollover!$M$19)+(BL$6&gt;Rollover!$Z$19)+(BL$6&gt;Rollover!$AM$19)</f>
        <v>0</v>
      </c>
      <c r="BM175" s="114">
        <f>(BM$6&gt;Rollover!$G$19)+(BM$6&gt;Rollover!$M$19)+(BM$6&gt;Rollover!$Z$19)+(BM$6&gt;Rollover!$AM$19)</f>
        <v>0</v>
      </c>
      <c r="BN175" s="114">
        <f>(BN$6&gt;Rollover!$G$19)+(BN$6&gt;Rollover!$M$19)+(BN$6&gt;Rollover!$Z$19)+(BN$6&gt;Rollover!$AM$19)</f>
        <v>0</v>
      </c>
      <c r="BO175" s="114">
        <f>(BO$6&gt;Rollover!$G$19)+(BO$6&gt;Rollover!$M$19)+(BO$6&gt;Rollover!$Z$19)+(BO$6&gt;Rollover!$AM$19)</f>
        <v>0</v>
      </c>
      <c r="BP175" s="114">
        <f>(BP$6&gt;Rollover!$G$19)+(BP$6&gt;Rollover!$M$19)+(BP$6&gt;Rollover!$Z$19)+(BP$6&gt;Rollover!$AM$19)</f>
        <v>1</v>
      </c>
      <c r="BQ175" s="114">
        <f>(BQ$6&gt;Rollover!$G$19)+(BQ$6&gt;Rollover!$M$19)+(BQ$6&gt;Rollover!$Z$19)+(BQ$6&gt;Rollover!$AM$19)</f>
        <v>1</v>
      </c>
      <c r="BR175" s="114">
        <f>(BR$6&gt;Rollover!$G$19)+(BR$6&gt;Rollover!$M$19)+(BR$6&gt;Rollover!$Z$19)+(BR$6&gt;Rollover!$AM$19)</f>
        <v>1</v>
      </c>
      <c r="BS175" s="114">
        <f>(BS$6&gt;Rollover!$G$19)+(BS$6&gt;Rollover!$M$19)+(BS$6&gt;Rollover!$Z$19)+(BS$6&gt;Rollover!$AM$19)</f>
        <v>1</v>
      </c>
      <c r="BT175" s="114">
        <f>(BT$6&gt;Rollover!$G$19)+(BT$6&gt;Rollover!$M$19)+(BT$6&gt;Rollover!$Z$19)+(BT$6&gt;Rollover!$AM$19)</f>
        <v>1</v>
      </c>
      <c r="BU175" s="114">
        <f>(BU$6&gt;Rollover!$G$19)+(BU$6&gt;Rollover!$M$19)+(BU$6&gt;Rollover!$Z$19)+(BU$6&gt;Rollover!$AM$19)</f>
        <v>1</v>
      </c>
      <c r="BV175" s="114">
        <f>(BV$6&gt;Rollover!$G$19)+(BV$6&gt;Rollover!$M$19)+(BV$6&gt;Rollover!$Z$19)+(BV$6&gt;Rollover!$AM$19)</f>
        <v>1</v>
      </c>
      <c r="BW175" s="114">
        <f>(BW$6&gt;Rollover!$G$19)+(BW$6&gt;Rollover!$M$19)+(BW$6&gt;Rollover!$Z$19)+(BW$6&gt;Rollover!$AM$19)</f>
        <v>1</v>
      </c>
      <c r="BX175" s="114">
        <f>(BX$6&gt;Rollover!$G$19)+(BX$6&gt;Rollover!$M$19)+(BX$6&gt;Rollover!$Z$19)+(BX$6&gt;Rollover!$AM$19)</f>
        <v>1</v>
      </c>
      <c r="BY175" s="114">
        <f>(BY$6&gt;Rollover!$G$19)+(BY$6&gt;Rollover!$M$19)+(BY$6&gt;Rollover!$Z$19)+(BY$6&gt;Rollover!$AM$19)</f>
        <v>1</v>
      </c>
      <c r="BZ175" s="114">
        <f>(BZ$6&gt;Rollover!$G$19)+(BZ$6&gt;Rollover!$M$19)+(BZ$6&gt;Rollover!$Z$19)+(BZ$6&gt;Rollover!$AM$19)</f>
        <v>1</v>
      </c>
      <c r="CA175" s="114">
        <f>(CA$6&gt;Rollover!$G$19)+(CA$6&gt;Rollover!$M$19)+(CA$6&gt;Rollover!$Z$19)+(CA$6&gt;Rollover!$AM$19)</f>
        <v>1</v>
      </c>
      <c r="CB175" s="114">
        <f>(CB$6&gt;Rollover!$G$19)+(CB$6&gt;Rollover!$M$19)+(CB$6&gt;Rollover!$Z$19)+(CB$6&gt;Rollover!$AM$19)</f>
        <v>1</v>
      </c>
      <c r="CC175" s="114">
        <f>(CC$6&gt;Rollover!$G$19)+(CC$6&gt;Rollover!$M$19)+(CC$6&gt;Rollover!$Z$19)+(CC$6&gt;Rollover!$AM$19)</f>
        <v>1</v>
      </c>
      <c r="CD175" s="114">
        <f>(CD$6&gt;Rollover!$G$19)+(CD$6&gt;Rollover!$M$19)+(CD$6&gt;Rollover!$Z$19)+(CD$6&gt;Rollover!$AM$19)</f>
        <v>1</v>
      </c>
      <c r="CE175" s="114">
        <f>(CE$6&gt;Rollover!$G$19)+(CE$6&gt;Rollover!$M$19)+(CE$6&gt;Rollover!$Z$19)+(CE$6&gt;Rollover!$AM$19)</f>
        <v>1</v>
      </c>
      <c r="CF175" s="114">
        <f>(CF$6&gt;Rollover!$G$19)+(CF$6&gt;Rollover!$M$19)+(CF$6&gt;Rollover!$Z$19)+(CF$6&gt;Rollover!$AM$19)</f>
        <v>1</v>
      </c>
      <c r="CG175" s="114">
        <f>(CG$6&gt;Rollover!$G$19)+(CG$6&gt;Rollover!$M$19)+(CG$6&gt;Rollover!$Z$19)+(CG$6&gt;Rollover!$AM$19)</f>
        <v>1</v>
      </c>
      <c r="CH175" s="114">
        <f>(CH$6&gt;Rollover!$G$19)+(CH$6&gt;Rollover!$M$19)+(CH$6&gt;Rollover!$Z$19)+(CH$6&gt;Rollover!$AM$19)</f>
        <v>1</v>
      </c>
      <c r="CI175" s="114">
        <f>(CI$6&gt;Rollover!$G$19)+(CI$6&gt;Rollover!$M$19)+(CI$6&gt;Rollover!$Z$19)+(CI$6&gt;Rollover!$AM$19)</f>
        <v>1</v>
      </c>
      <c r="CJ175" s="114">
        <f>(CJ$6&gt;Rollover!$G$19)+(CJ$6&gt;Rollover!$M$19)+(CJ$6&gt;Rollover!$Z$19)+(CJ$6&gt;Rollover!$AM$19)</f>
        <v>1</v>
      </c>
      <c r="CK175" s="114">
        <f>(CK$6&gt;Rollover!$G$19)+(CK$6&gt;Rollover!$M$19)+(CK$6&gt;Rollover!$Z$19)+(CK$6&gt;Rollover!$AM$19)</f>
        <v>1</v>
      </c>
      <c r="CL175" s="114">
        <f>(CL$6&gt;Rollover!$G$19)+(CL$6&gt;Rollover!$M$19)+(CL$6&gt;Rollover!$Z$19)+(CL$6&gt;Rollover!$AM$19)</f>
        <v>1</v>
      </c>
      <c r="CM175" s="114">
        <f>(CM$6&gt;Rollover!$G$19)+(CM$6&gt;Rollover!$M$19)+(CM$6&gt;Rollover!$Z$19)+(CM$6&gt;Rollover!$AM$19)</f>
        <v>1</v>
      </c>
      <c r="CN175" s="114">
        <f>(CN$6&gt;Rollover!$G$19)+(CN$6&gt;Rollover!$M$19)+(CN$6&gt;Rollover!$Z$19)+(CN$6&gt;Rollover!$AM$19)</f>
        <v>1</v>
      </c>
      <c r="CO175" s="114">
        <f>(CO$6&gt;Rollover!$G$19)+(CO$6&gt;Rollover!$M$19)+(CO$6&gt;Rollover!$Z$19)+(CO$6&gt;Rollover!$AM$19)</f>
        <v>1</v>
      </c>
      <c r="CP175" s="114">
        <f>(CP$6&gt;Rollover!$G$19)+(CP$6&gt;Rollover!$M$19)+(CP$6&gt;Rollover!$Z$19)+(CP$6&gt;Rollover!$AM$19)</f>
        <v>1</v>
      </c>
      <c r="CQ175" s="114">
        <f>(CQ$6&gt;Rollover!$G$19)+(CQ$6&gt;Rollover!$M$19)+(CQ$6&gt;Rollover!$Z$19)+(CQ$6&gt;Rollover!$AM$19)</f>
        <v>1</v>
      </c>
      <c r="CR175" s="114">
        <f>(CR$6&gt;Rollover!$G$19)+(CR$6&gt;Rollover!$M$19)+(CR$6&gt;Rollover!$Z$19)+(CR$6&gt;Rollover!$AM$19)</f>
        <v>1</v>
      </c>
      <c r="CS175" s="114">
        <f>(CS$6&gt;Rollover!$G$19)+(CS$6&gt;Rollover!$M$19)+(CS$6&gt;Rollover!$Z$19)+(CS$6&gt;Rollover!$AM$19)</f>
        <v>1</v>
      </c>
      <c r="CT175" s="114">
        <f>(CT$6&gt;Rollover!$G$19)+(CT$6&gt;Rollover!$M$19)+(CT$6&gt;Rollover!$Z$19)+(CT$6&gt;Rollover!$AM$19)</f>
        <v>1</v>
      </c>
      <c r="CU175" s="114">
        <f>(CU$6&gt;Rollover!$G$19)+(CU$6&gt;Rollover!$M$19)+(CU$6&gt;Rollover!$Z$19)+(CU$6&gt;Rollover!$AM$19)</f>
        <v>1</v>
      </c>
      <c r="CV175" s="114">
        <f>(CV$6&gt;Rollover!$G$19)+(CV$6&gt;Rollover!$M$19)+(CV$6&gt;Rollover!$Z$19)+(CV$6&gt;Rollover!$AM$19)</f>
        <v>1</v>
      </c>
      <c r="CW175" s="114">
        <f>(CW$6&gt;Rollover!$G$19)+(CW$6&gt;Rollover!$M$19)+(CW$6&gt;Rollover!$Z$19)+(CW$6&gt;Rollover!$AM$19)</f>
        <v>1</v>
      </c>
      <c r="CX175" s="114">
        <f>(CX$6&gt;Rollover!$G$19)+(CX$6&gt;Rollover!$M$19)+(CX$6&gt;Rollover!$Z$19)+(CX$6&gt;Rollover!$AM$19)</f>
        <v>1</v>
      </c>
      <c r="CY175" s="114">
        <f>(CY$6&gt;Rollover!$G$19)+(CY$6&gt;Rollover!$M$19)+(CY$6&gt;Rollover!$Z$19)+(CY$6&gt;Rollover!$AM$19)</f>
        <v>1</v>
      </c>
      <c r="CZ175" s="114">
        <f>(CZ$6&gt;Rollover!$G$19)+(CZ$6&gt;Rollover!$M$19)+(CZ$6&gt;Rollover!$Z$19)+(CZ$6&gt;Rollover!$AM$19)</f>
        <v>1</v>
      </c>
      <c r="DA175" s="114">
        <f>(DA$6&gt;Rollover!$G$19)+(DA$6&gt;Rollover!$M$19)+(DA$6&gt;Rollover!$Z$19)+(DA$6&gt;Rollover!$AM$19)</f>
        <v>1</v>
      </c>
      <c r="DB175" s="114">
        <f>(DB$6&gt;Rollover!$G$19)+(DB$6&gt;Rollover!$M$19)+(DB$6&gt;Rollover!$Z$19)+(DB$6&gt;Rollover!$AM$19)</f>
        <v>1</v>
      </c>
      <c r="DC175" s="114">
        <f>(DC$6&gt;Rollover!$G$19)+(DC$6&gt;Rollover!$M$19)+(DC$6&gt;Rollover!$Z$19)+(DC$6&gt;Rollover!$AM$19)</f>
        <v>1</v>
      </c>
      <c r="DD175" s="114">
        <f>(DD$6&gt;Rollover!$G$19)+(DD$6&gt;Rollover!$M$19)+(DD$6&gt;Rollover!$Z$19)+(DD$6&gt;Rollover!$AM$19)</f>
        <v>1</v>
      </c>
      <c r="DE175" s="114">
        <f>(DE$6&gt;Rollover!$G$19)+(DE$6&gt;Rollover!$M$19)+(DE$6&gt;Rollover!$Z$19)+(DE$6&gt;Rollover!$AM$19)</f>
        <v>1</v>
      </c>
      <c r="DF175" s="114">
        <f>(DF$6&gt;Rollover!$G$19)+(DF$6&gt;Rollover!$M$19)+(DF$6&gt;Rollover!$Z$19)+(DF$6&gt;Rollover!$AM$19)</f>
        <v>1</v>
      </c>
      <c r="DG175" s="114">
        <f>(DG$6&gt;Rollover!$G$19)+(DG$6&gt;Rollover!$M$19)+(DG$6&gt;Rollover!$Z$19)+(DG$6&gt;Rollover!$AM$19)</f>
        <v>1</v>
      </c>
      <c r="DH175" s="114">
        <f>(DH$6&gt;Rollover!$G$19)+(DH$6&gt;Rollover!$M$19)+(DH$6&gt;Rollover!$Z$19)+(DH$6&gt;Rollover!$AM$19)</f>
        <v>1</v>
      </c>
      <c r="DI175" s="114">
        <f>(DI$6&gt;Rollover!$G$19)+(DI$6&gt;Rollover!$M$19)+(DI$6&gt;Rollover!$Z$19)+(DI$6&gt;Rollover!$AM$19)</f>
        <v>1</v>
      </c>
      <c r="DJ175" s="114">
        <f>(DJ$6&gt;Rollover!$G$19)+(DJ$6&gt;Rollover!$M$19)+(DJ$6&gt;Rollover!$Z$19)+(DJ$6&gt;Rollover!$AM$19)</f>
        <v>1</v>
      </c>
      <c r="DK175" s="114">
        <f>(DK$6&gt;Rollover!$G$19)+(DK$6&gt;Rollover!$M$19)+(DK$6&gt;Rollover!$Z$19)+(DK$6&gt;Rollover!$AM$19)</f>
        <v>1</v>
      </c>
      <c r="DL175" s="114">
        <f>(DL$6&gt;Rollover!$G$19)+(DL$6&gt;Rollover!$M$19)+(DL$6&gt;Rollover!$Z$19)+(DL$6&gt;Rollover!$AM$19)</f>
        <v>1</v>
      </c>
      <c r="DM175" s="114">
        <f>(DM$6&gt;Rollover!$G$19)+(DM$6&gt;Rollover!$M$19)+(DM$6&gt;Rollover!$Z$19)+(DM$6&gt;Rollover!$AM$19)</f>
        <v>1</v>
      </c>
      <c r="DN175" s="114">
        <f>(DN$6&gt;Rollover!$G$19)+(DN$6&gt;Rollover!$M$19)+(DN$6&gt;Rollover!$Z$19)+(DN$6&gt;Rollover!$AM$19)</f>
        <v>1</v>
      </c>
      <c r="DO175" s="114">
        <f>(DO$6&gt;Rollover!$G$19)+(DO$6&gt;Rollover!$M$19)+(DO$6&gt;Rollover!$Z$19)+(DO$6&gt;Rollover!$AM$19)</f>
        <v>1</v>
      </c>
      <c r="DP175" s="114">
        <f>(DP$6&gt;Rollover!$G$19)+(DP$6&gt;Rollover!$M$19)+(DP$6&gt;Rollover!$Z$19)+(DP$6&gt;Rollover!$AM$19)</f>
        <v>1</v>
      </c>
      <c r="DQ175" s="114">
        <f>(DQ$6&gt;Rollover!$G$19)+(DQ$6&gt;Rollover!$M$19)+(DQ$6&gt;Rollover!$Z$19)+(DQ$6&gt;Rollover!$AM$19)</f>
        <v>1</v>
      </c>
      <c r="DR175" s="114">
        <f>(DR$6&gt;Rollover!$G$19)+(DR$6&gt;Rollover!$M$19)+(DR$6&gt;Rollover!$Z$19)+(DR$6&gt;Rollover!$AM$19)</f>
        <v>1</v>
      </c>
      <c r="DS175" s="114">
        <f>(DS$6&gt;Rollover!$G$19)+(DS$6&gt;Rollover!$M$19)+(DS$6&gt;Rollover!$Z$19)+(DS$6&gt;Rollover!$AM$19)</f>
        <v>1</v>
      </c>
      <c r="DT175" s="114">
        <f>(DT$6&gt;Rollover!$G$19)+(DT$6&gt;Rollover!$M$19)+(DT$6&gt;Rollover!$Z$19)+(DT$6&gt;Rollover!$AM$19)</f>
        <v>1</v>
      </c>
      <c r="DU175" s="114">
        <f>(DU$6&gt;Rollover!$G$19)+(DU$6&gt;Rollover!$M$19)+(DU$6&gt;Rollover!$Z$19)+(DU$6&gt;Rollover!$AM$19)</f>
        <v>1</v>
      </c>
      <c r="DV175" s="114">
        <f>(DV$6&gt;Rollover!$G$19)+(DV$6&gt;Rollover!$M$19)+(DV$6&gt;Rollover!$Z$19)+(DV$6&gt;Rollover!$AM$19)</f>
        <v>1</v>
      </c>
      <c r="DW175" s="114">
        <f>(DW$6&gt;Rollover!$G$19)+(DW$6&gt;Rollover!$M$19)+(DW$6&gt;Rollover!$Z$19)+(DW$6&gt;Rollover!$AM$19)</f>
        <v>1</v>
      </c>
      <c r="DX175" s="114">
        <f>(DX$6&gt;Rollover!$G$19)+(DX$6&gt;Rollover!$M$19)+(DX$6&gt;Rollover!$Z$19)+(DX$6&gt;Rollover!$AM$19)</f>
        <v>1</v>
      </c>
      <c r="DY175" s="114">
        <f>(DY$6&gt;Rollover!$G$19)+(DY$6&gt;Rollover!$M$19)+(DY$6&gt;Rollover!$Z$19)+(DY$6&gt;Rollover!$AM$19)</f>
        <v>1</v>
      </c>
      <c r="DZ175" s="114">
        <f>(DZ$6&gt;Rollover!$G$19)+(DZ$6&gt;Rollover!$M$19)+(DZ$6&gt;Rollover!$Z$19)+(DZ$6&gt;Rollover!$AM$19)</f>
        <v>2</v>
      </c>
      <c r="EA175" s="114">
        <f>(EA$6&gt;Rollover!$G$19)+(EA$6&gt;Rollover!$M$19)+(EA$6&gt;Rollover!$Z$19)+(EA$6&gt;Rollover!$AM$19)</f>
        <v>2</v>
      </c>
      <c r="EB175" s="114">
        <f>(EB$6&gt;Rollover!$G$19)+(EB$6&gt;Rollover!$M$19)+(EB$6&gt;Rollover!$Z$19)+(EB$6&gt;Rollover!$AM$19)</f>
        <v>2</v>
      </c>
      <c r="EC175" s="114">
        <f>(EC$6&gt;Rollover!$G$19)+(EC$6&gt;Rollover!$M$19)+(EC$6&gt;Rollover!$Z$19)+(EC$6&gt;Rollover!$AM$19)</f>
        <v>2</v>
      </c>
      <c r="ED175" s="114">
        <f>(ED$6&gt;Rollover!$G$19)+(ED$6&gt;Rollover!$M$19)+(ED$6&gt;Rollover!$Z$19)+(ED$6&gt;Rollover!$AM$19)</f>
        <v>2</v>
      </c>
      <c r="EE175" s="114">
        <f>(EE$6&gt;Rollover!$G$19)+(EE$6&gt;Rollover!$M$19)+(EE$6&gt;Rollover!$Z$19)+(EE$6&gt;Rollover!$AM$19)</f>
        <v>2</v>
      </c>
      <c r="EF175" s="114">
        <f>(EF$6&gt;Rollover!$G$19)+(EF$6&gt;Rollover!$M$19)+(EF$6&gt;Rollover!$Z$19)+(EF$6&gt;Rollover!$AM$19)</f>
        <v>2</v>
      </c>
      <c r="EG175" s="114">
        <f>(EG$6&gt;Rollover!$G$19)+(EG$6&gt;Rollover!$M$19)+(EG$6&gt;Rollover!$Z$19)+(EG$6&gt;Rollover!$AM$19)</f>
        <v>2</v>
      </c>
      <c r="EH175" s="114">
        <f>(EH$6&gt;Rollover!$G$19)+(EH$6&gt;Rollover!$M$19)+(EH$6&gt;Rollover!$Z$19)+(EH$6&gt;Rollover!$AM$19)</f>
        <v>2</v>
      </c>
      <c r="EI175" s="114">
        <f>(EI$6&gt;Rollover!$G$19)+(EI$6&gt;Rollover!$M$19)+(EI$6&gt;Rollover!$Z$19)+(EI$6&gt;Rollover!$AM$19)</f>
        <v>2</v>
      </c>
    </row>
    <row r="176">
      <c r="B176" t="s" s="23">
        <v>391</v>
      </c>
      <c r="C176" t="s" s="118">
        <v>33</v>
      </c>
      <c r="D176" t="s" s="118">
        <v>428</v>
      </c>
      <c r="H176" s="114">
        <f>IF(OR(H175=0,H175=4),0,(YEAR(H$6)-YEAR(CHOOSE(H175,Rollover!$K$19,Rollover!$X$19,Rollover!$AK$19)))*12+MONTH(H$6)-MONTH(CHOOSE(H175,Rollover!$K$19,Rollover!$X$19,Rollover!$AK$19)))</f>
        <v>0</v>
      </c>
      <c r="I176" s="114">
        <f>IF(OR(I175=0,I175=4),0,(YEAR(I$6)-YEAR(CHOOSE(I175,Rollover!$K$19,Rollover!$X$19,Rollover!$AK$19)))*12+MONTH(I$6)-MONTH(CHOOSE(I175,Rollover!$K$19,Rollover!$X$19,Rollover!$AK$19)))</f>
        <v>0</v>
      </c>
      <c r="J176" s="114">
        <f>IF(OR(J175=0,J175=4),0,(YEAR(J$6)-YEAR(CHOOSE(J175,Rollover!$K$19,Rollover!$X$19,Rollover!$AK$19)))*12+MONTH(J$6)-MONTH(CHOOSE(J175,Rollover!$K$19,Rollover!$X$19,Rollover!$AK$19)))</f>
        <v>0</v>
      </c>
      <c r="K176" s="114">
        <f>IF(OR(K175=0,K175=4),0,(YEAR(K$6)-YEAR(CHOOSE(K175,Rollover!$K$19,Rollover!$X$19,Rollover!$AK$19)))*12+MONTH(K$6)-MONTH(CHOOSE(K175,Rollover!$K$19,Rollover!$X$19,Rollover!$AK$19)))</f>
        <v>0</v>
      </c>
      <c r="L176" s="114">
        <f>IF(OR(L175=0,L175=4),0,(YEAR(L$6)-YEAR(CHOOSE(L175,Rollover!$K$19,Rollover!$X$19,Rollover!$AK$19)))*12+MONTH(L$6)-MONTH(CHOOSE(L175,Rollover!$K$19,Rollover!$X$19,Rollover!$AK$19)))</f>
        <v>0</v>
      </c>
      <c r="M176" s="114">
        <f>IF(OR(M175=0,M175=4),0,(YEAR(M$6)-YEAR(CHOOSE(M175,Rollover!$K$19,Rollover!$X$19,Rollover!$AK$19)))*12+MONTH(M$6)-MONTH(CHOOSE(M175,Rollover!$K$19,Rollover!$X$19,Rollover!$AK$19)))</f>
        <v>0</v>
      </c>
      <c r="N176" s="114">
        <f>IF(OR(N175=0,N175=4),0,(YEAR(N$6)-YEAR(CHOOSE(N175,Rollover!$K$19,Rollover!$X$19,Rollover!$AK$19)))*12+MONTH(N$6)-MONTH(CHOOSE(N175,Rollover!$K$19,Rollover!$X$19,Rollover!$AK$19)))</f>
        <v>0</v>
      </c>
      <c r="O176" s="114">
        <f>IF(OR(O175=0,O175=4),0,(YEAR(O$6)-YEAR(CHOOSE(O175,Rollover!$K$19,Rollover!$X$19,Rollover!$AK$19)))*12+MONTH(O$6)-MONTH(CHOOSE(O175,Rollover!$K$19,Rollover!$X$19,Rollover!$AK$19)))</f>
        <v>0</v>
      </c>
      <c r="P176" s="114">
        <f>IF(OR(P175=0,P175=4),0,(YEAR(P$6)-YEAR(CHOOSE(P175,Rollover!$K$19,Rollover!$X$19,Rollover!$AK$19)))*12+MONTH(P$6)-MONTH(CHOOSE(P175,Rollover!$K$19,Rollover!$X$19,Rollover!$AK$19)))</f>
        <v>0</v>
      </c>
      <c r="Q176" s="114">
        <f>IF(OR(Q175=0,Q175=4),0,(YEAR(Q$6)-YEAR(CHOOSE(Q175,Rollover!$K$19,Rollover!$X$19,Rollover!$AK$19)))*12+MONTH(Q$6)-MONTH(CHOOSE(Q175,Rollover!$K$19,Rollover!$X$19,Rollover!$AK$19)))</f>
        <v>0</v>
      </c>
      <c r="R176" s="114">
        <f>IF(OR(R175=0,R175=4),0,(YEAR(R$6)-YEAR(CHOOSE(R175,Rollover!$K$19,Rollover!$X$19,Rollover!$AK$19)))*12+MONTH(R$6)-MONTH(CHOOSE(R175,Rollover!$K$19,Rollover!$X$19,Rollover!$AK$19)))</f>
        <v>0</v>
      </c>
      <c r="S176" s="114">
        <f>IF(OR(S175=0,S175=4),0,(YEAR(S$6)-YEAR(CHOOSE(S175,Rollover!$K$19,Rollover!$X$19,Rollover!$AK$19)))*12+MONTH(S$6)-MONTH(CHOOSE(S175,Rollover!$K$19,Rollover!$X$19,Rollover!$AK$19)))</f>
        <v>0</v>
      </c>
      <c r="T176" s="114">
        <f>IF(OR(T175=0,T175=4),0,(YEAR(T$6)-YEAR(CHOOSE(T175,Rollover!$K$19,Rollover!$X$19,Rollover!$AK$19)))*12+MONTH(T$6)-MONTH(CHOOSE(T175,Rollover!$K$19,Rollover!$X$19,Rollover!$AK$19)))</f>
        <v>0</v>
      </c>
      <c r="U176" s="114">
        <f>IF(OR(U175=0,U175=4),0,(YEAR(U$6)-YEAR(CHOOSE(U175,Rollover!$K$19,Rollover!$X$19,Rollover!$AK$19)))*12+MONTH(U$6)-MONTH(CHOOSE(U175,Rollover!$K$19,Rollover!$X$19,Rollover!$AK$19)))</f>
        <v>0</v>
      </c>
      <c r="V176" s="114">
        <f>IF(OR(V175=0,V175=4),0,(YEAR(V$6)-YEAR(CHOOSE(V175,Rollover!$K$19,Rollover!$X$19,Rollover!$AK$19)))*12+MONTH(V$6)-MONTH(CHOOSE(V175,Rollover!$K$19,Rollover!$X$19,Rollover!$AK$19)))</f>
        <v>0</v>
      </c>
      <c r="W176" s="114">
        <f>IF(OR(W175=0,W175=4),0,(YEAR(W$6)-YEAR(CHOOSE(W175,Rollover!$K$19,Rollover!$X$19,Rollover!$AK$19)))*12+MONTH(W$6)-MONTH(CHOOSE(W175,Rollover!$K$19,Rollover!$X$19,Rollover!$AK$19)))</f>
        <v>0</v>
      </c>
      <c r="X176" s="114">
        <f>IF(OR(X175=0,X175=4),0,(YEAR(X$6)-YEAR(CHOOSE(X175,Rollover!$K$19,Rollover!$X$19,Rollover!$AK$19)))*12+MONTH(X$6)-MONTH(CHOOSE(X175,Rollover!$K$19,Rollover!$X$19,Rollover!$AK$19)))</f>
        <v>0</v>
      </c>
      <c r="Y176" s="114">
        <f>IF(OR(Y175=0,Y175=4),0,(YEAR(Y$6)-YEAR(CHOOSE(Y175,Rollover!$K$19,Rollover!$X$19,Rollover!$AK$19)))*12+MONTH(Y$6)-MONTH(CHOOSE(Y175,Rollover!$K$19,Rollover!$X$19,Rollover!$AK$19)))</f>
        <v>0</v>
      </c>
      <c r="Z176" s="114">
        <f>IF(OR(Z175=0,Z175=4),0,(YEAR(Z$6)-YEAR(CHOOSE(Z175,Rollover!$K$19,Rollover!$X$19,Rollover!$AK$19)))*12+MONTH(Z$6)-MONTH(CHOOSE(Z175,Rollover!$K$19,Rollover!$X$19,Rollover!$AK$19)))</f>
        <v>0</v>
      </c>
      <c r="AA176" s="114">
        <f>IF(OR(AA175=0,AA175=4),0,(YEAR(AA$6)-YEAR(CHOOSE(AA175,Rollover!$K$19,Rollover!$X$19,Rollover!$AK$19)))*12+MONTH(AA$6)-MONTH(CHOOSE(AA175,Rollover!$K$19,Rollover!$X$19,Rollover!$AK$19)))</f>
        <v>0</v>
      </c>
      <c r="AB176" s="114">
        <f>IF(OR(AB175=0,AB175=4),0,(YEAR(AB$6)-YEAR(CHOOSE(AB175,Rollover!$K$19,Rollover!$X$19,Rollover!$AK$19)))*12+MONTH(AB$6)-MONTH(CHOOSE(AB175,Rollover!$K$19,Rollover!$X$19,Rollover!$AK$19)))</f>
        <v>0</v>
      </c>
      <c r="AC176" s="114">
        <f>IF(OR(AC175=0,AC175=4),0,(YEAR(AC$6)-YEAR(CHOOSE(AC175,Rollover!$K$19,Rollover!$X$19,Rollover!$AK$19)))*12+MONTH(AC$6)-MONTH(CHOOSE(AC175,Rollover!$K$19,Rollover!$X$19,Rollover!$AK$19)))</f>
        <v>0</v>
      </c>
      <c r="AD176" s="114">
        <f>IF(OR(AD175=0,AD175=4),0,(YEAR(AD$6)-YEAR(CHOOSE(AD175,Rollover!$K$19,Rollover!$X$19,Rollover!$AK$19)))*12+MONTH(AD$6)-MONTH(CHOOSE(AD175,Rollover!$K$19,Rollover!$X$19,Rollover!$AK$19)))</f>
        <v>0</v>
      </c>
      <c r="AE176" s="114">
        <f>IF(OR(AE175=0,AE175=4),0,(YEAR(AE$6)-YEAR(CHOOSE(AE175,Rollover!$K$19,Rollover!$X$19,Rollover!$AK$19)))*12+MONTH(AE$6)-MONTH(CHOOSE(AE175,Rollover!$K$19,Rollover!$X$19,Rollover!$AK$19)))</f>
        <v>0</v>
      </c>
      <c r="AF176" s="114">
        <f>IF(OR(AF175=0,AF175=4),0,(YEAR(AF$6)-YEAR(CHOOSE(AF175,Rollover!$K$19,Rollover!$X$19,Rollover!$AK$19)))*12+MONTH(AF$6)-MONTH(CHOOSE(AF175,Rollover!$K$19,Rollover!$X$19,Rollover!$AK$19)))</f>
        <v>0</v>
      </c>
      <c r="AG176" s="114">
        <f>IF(OR(AG175=0,AG175=4),0,(YEAR(AG$6)-YEAR(CHOOSE(AG175,Rollover!$K$19,Rollover!$X$19,Rollover!$AK$19)))*12+MONTH(AG$6)-MONTH(CHOOSE(AG175,Rollover!$K$19,Rollover!$X$19,Rollover!$AK$19)))</f>
        <v>0</v>
      </c>
      <c r="AH176" s="114">
        <f>IF(OR(AH175=0,AH175=4),0,(YEAR(AH$6)-YEAR(CHOOSE(AH175,Rollover!$K$19,Rollover!$X$19,Rollover!$AK$19)))*12+MONTH(AH$6)-MONTH(CHOOSE(AH175,Rollover!$K$19,Rollover!$X$19,Rollover!$AK$19)))</f>
        <v>0</v>
      </c>
      <c r="AI176" s="114">
        <f>IF(OR(AI175=0,AI175=4),0,(YEAR(AI$6)-YEAR(CHOOSE(AI175,Rollover!$K$19,Rollover!$X$19,Rollover!$AK$19)))*12+MONTH(AI$6)-MONTH(CHOOSE(AI175,Rollover!$K$19,Rollover!$X$19,Rollover!$AK$19)))</f>
        <v>0</v>
      </c>
      <c r="AJ176" s="114">
        <f>IF(OR(AJ175=0,AJ175=4),0,(YEAR(AJ$6)-YEAR(CHOOSE(AJ175,Rollover!$K$19,Rollover!$X$19,Rollover!$AK$19)))*12+MONTH(AJ$6)-MONTH(CHOOSE(AJ175,Rollover!$K$19,Rollover!$X$19,Rollover!$AK$19)))</f>
        <v>0</v>
      </c>
      <c r="AK176" s="114">
        <f>IF(OR(AK175=0,AK175=4),0,(YEAR(AK$6)-YEAR(CHOOSE(AK175,Rollover!$K$19,Rollover!$X$19,Rollover!$AK$19)))*12+MONTH(AK$6)-MONTH(CHOOSE(AK175,Rollover!$K$19,Rollover!$X$19,Rollover!$AK$19)))</f>
        <v>0</v>
      </c>
      <c r="AL176" s="114">
        <f>IF(OR(AL175=0,AL175=4),0,(YEAR(AL$6)-YEAR(CHOOSE(AL175,Rollover!$K$19,Rollover!$X$19,Rollover!$AK$19)))*12+MONTH(AL$6)-MONTH(CHOOSE(AL175,Rollover!$K$19,Rollover!$X$19,Rollover!$AK$19)))</f>
        <v>0</v>
      </c>
      <c r="AM176" s="114">
        <f>IF(OR(AM175=0,AM175=4),0,(YEAR(AM$6)-YEAR(CHOOSE(AM175,Rollover!$K$19,Rollover!$X$19,Rollover!$AK$19)))*12+MONTH(AM$6)-MONTH(CHOOSE(AM175,Rollover!$K$19,Rollover!$X$19,Rollover!$AK$19)))</f>
        <v>0</v>
      </c>
      <c r="AN176" s="114">
        <f>IF(OR(AN175=0,AN175=4),0,(YEAR(AN$6)-YEAR(CHOOSE(AN175,Rollover!$K$19,Rollover!$X$19,Rollover!$AK$19)))*12+MONTH(AN$6)-MONTH(CHOOSE(AN175,Rollover!$K$19,Rollover!$X$19,Rollover!$AK$19)))</f>
        <v>0</v>
      </c>
      <c r="AO176" s="114">
        <f>IF(OR(AO175=0,AO175=4),0,(YEAR(AO$6)-YEAR(CHOOSE(AO175,Rollover!$K$19,Rollover!$X$19,Rollover!$AK$19)))*12+MONTH(AO$6)-MONTH(CHOOSE(AO175,Rollover!$K$19,Rollover!$X$19,Rollover!$AK$19)))</f>
        <v>0</v>
      </c>
      <c r="AP176" s="114">
        <f>IF(OR(AP175=0,AP175=4),0,(YEAR(AP$6)-YEAR(CHOOSE(AP175,Rollover!$K$19,Rollover!$X$19,Rollover!$AK$19)))*12+MONTH(AP$6)-MONTH(CHOOSE(AP175,Rollover!$K$19,Rollover!$X$19,Rollover!$AK$19)))</f>
        <v>0</v>
      </c>
      <c r="AQ176" s="114">
        <f>IF(OR(AQ175=0,AQ175=4),0,(YEAR(AQ$6)-YEAR(CHOOSE(AQ175,Rollover!$K$19,Rollover!$X$19,Rollover!$AK$19)))*12+MONTH(AQ$6)-MONTH(CHOOSE(AQ175,Rollover!$K$19,Rollover!$X$19,Rollover!$AK$19)))</f>
        <v>0</v>
      </c>
      <c r="AR176" s="114">
        <f>IF(OR(AR175=0,AR175=4),0,(YEAR(AR$6)-YEAR(CHOOSE(AR175,Rollover!$K$19,Rollover!$X$19,Rollover!$AK$19)))*12+MONTH(AR$6)-MONTH(CHOOSE(AR175,Rollover!$K$19,Rollover!$X$19,Rollover!$AK$19)))</f>
        <v>0</v>
      </c>
      <c r="AS176" s="114">
        <f>IF(OR(AS175=0,AS175=4),0,(YEAR(AS$6)-YEAR(CHOOSE(AS175,Rollover!$K$19,Rollover!$X$19,Rollover!$AK$19)))*12+MONTH(AS$6)-MONTH(CHOOSE(AS175,Rollover!$K$19,Rollover!$X$19,Rollover!$AK$19)))</f>
        <v>0</v>
      </c>
      <c r="AT176" s="114">
        <f>IF(OR(AT175=0,AT175=4),0,(YEAR(AT$6)-YEAR(CHOOSE(AT175,Rollover!$K$19,Rollover!$X$19,Rollover!$AK$19)))*12+MONTH(AT$6)-MONTH(CHOOSE(AT175,Rollover!$K$19,Rollover!$X$19,Rollover!$AK$19)))</f>
        <v>0</v>
      </c>
      <c r="AU176" s="114">
        <f>IF(OR(AU175=0,AU175=4),0,(YEAR(AU$6)-YEAR(CHOOSE(AU175,Rollover!$K$19,Rollover!$X$19,Rollover!$AK$19)))*12+MONTH(AU$6)-MONTH(CHOOSE(AU175,Rollover!$K$19,Rollover!$X$19,Rollover!$AK$19)))</f>
        <v>0</v>
      </c>
      <c r="AV176" s="114">
        <f>IF(OR(AV175=0,AV175=4),0,(YEAR(AV$6)-YEAR(CHOOSE(AV175,Rollover!$K$19,Rollover!$X$19,Rollover!$AK$19)))*12+MONTH(AV$6)-MONTH(CHOOSE(AV175,Rollover!$K$19,Rollover!$X$19,Rollover!$AK$19)))</f>
        <v>0</v>
      </c>
      <c r="AW176" s="114">
        <f>IF(OR(AW175=0,AW175=4),0,(YEAR(AW$6)-YEAR(CHOOSE(AW175,Rollover!$K$19,Rollover!$X$19,Rollover!$AK$19)))*12+MONTH(AW$6)-MONTH(CHOOSE(AW175,Rollover!$K$19,Rollover!$X$19,Rollover!$AK$19)))</f>
        <v>0</v>
      </c>
      <c r="AX176" s="114">
        <f>IF(OR(AX175=0,AX175=4),0,(YEAR(AX$6)-YEAR(CHOOSE(AX175,Rollover!$K$19,Rollover!$X$19,Rollover!$AK$19)))*12+MONTH(AX$6)-MONTH(CHOOSE(AX175,Rollover!$K$19,Rollover!$X$19,Rollover!$AK$19)))</f>
        <v>0</v>
      </c>
      <c r="AY176" s="114">
        <f>IF(OR(AY175=0,AY175=4),0,(YEAR(AY$6)-YEAR(CHOOSE(AY175,Rollover!$K$19,Rollover!$X$19,Rollover!$AK$19)))*12+MONTH(AY$6)-MONTH(CHOOSE(AY175,Rollover!$K$19,Rollover!$X$19,Rollover!$AK$19)))</f>
        <v>0</v>
      </c>
      <c r="AZ176" s="114">
        <f>IF(OR(AZ175=0,AZ175=4),0,(YEAR(AZ$6)-YEAR(CHOOSE(AZ175,Rollover!$K$19,Rollover!$X$19,Rollover!$AK$19)))*12+MONTH(AZ$6)-MONTH(CHOOSE(AZ175,Rollover!$K$19,Rollover!$X$19,Rollover!$AK$19)))</f>
        <v>0</v>
      </c>
      <c r="BA176" s="114">
        <f>IF(OR(BA175=0,BA175=4),0,(YEAR(BA$6)-YEAR(CHOOSE(BA175,Rollover!$K$19,Rollover!$X$19,Rollover!$AK$19)))*12+MONTH(BA$6)-MONTH(CHOOSE(BA175,Rollover!$K$19,Rollover!$X$19,Rollover!$AK$19)))</f>
        <v>0</v>
      </c>
      <c r="BB176" s="114">
        <f>IF(OR(BB175=0,BB175=4),0,(YEAR(BB$6)-YEAR(CHOOSE(BB175,Rollover!$K$19,Rollover!$X$19,Rollover!$AK$19)))*12+MONTH(BB$6)-MONTH(CHOOSE(BB175,Rollover!$K$19,Rollover!$X$19,Rollover!$AK$19)))</f>
        <v>0</v>
      </c>
      <c r="BC176" s="114">
        <f>IF(OR(BC175=0,BC175=4),0,(YEAR(BC$6)-YEAR(CHOOSE(BC175,Rollover!$K$19,Rollover!$X$19,Rollover!$AK$19)))*12+MONTH(BC$6)-MONTH(CHOOSE(BC175,Rollover!$K$19,Rollover!$X$19,Rollover!$AK$19)))</f>
        <v>0</v>
      </c>
      <c r="BD176" s="114">
        <f>IF(OR(BD175=0,BD175=4),0,(YEAR(BD$6)-YEAR(CHOOSE(BD175,Rollover!$K$19,Rollover!$X$19,Rollover!$AK$19)))*12+MONTH(BD$6)-MONTH(CHOOSE(BD175,Rollover!$K$19,Rollover!$X$19,Rollover!$AK$19)))</f>
        <v>0</v>
      </c>
      <c r="BE176" s="114">
        <f>IF(OR(BE175=0,BE175=4),0,(YEAR(BE$6)-YEAR(CHOOSE(BE175,Rollover!$K$19,Rollover!$X$19,Rollover!$AK$19)))*12+MONTH(BE$6)-MONTH(CHOOSE(BE175,Rollover!$K$19,Rollover!$X$19,Rollover!$AK$19)))</f>
        <v>0</v>
      </c>
      <c r="BF176" s="114">
        <f>IF(OR(BF175=0,BF175=4),0,(YEAR(BF$6)-YEAR(CHOOSE(BF175,Rollover!$K$19,Rollover!$X$19,Rollover!$AK$19)))*12+MONTH(BF$6)-MONTH(CHOOSE(BF175,Rollover!$K$19,Rollover!$X$19,Rollover!$AK$19)))</f>
        <v>0</v>
      </c>
      <c r="BG176" s="114">
        <f>IF(OR(BG175=0,BG175=4),0,(YEAR(BG$6)-YEAR(CHOOSE(BG175,Rollover!$K$19,Rollover!$X$19,Rollover!$AK$19)))*12+MONTH(BG$6)-MONTH(CHOOSE(BG175,Rollover!$K$19,Rollover!$X$19,Rollover!$AK$19)))</f>
        <v>0</v>
      </c>
      <c r="BH176" s="114">
        <f>IF(OR(BH175=0,BH175=4),0,(YEAR(BH$6)-YEAR(CHOOSE(BH175,Rollover!$K$19,Rollover!$X$19,Rollover!$AK$19)))*12+MONTH(BH$6)-MONTH(CHOOSE(BH175,Rollover!$K$19,Rollover!$X$19,Rollover!$AK$19)))</f>
        <v>0</v>
      </c>
      <c r="BI176" s="114">
        <f>IF(OR(BI175=0,BI175=4),0,(YEAR(BI$6)-YEAR(CHOOSE(BI175,Rollover!$K$19,Rollover!$X$19,Rollover!$AK$19)))*12+MONTH(BI$6)-MONTH(CHOOSE(BI175,Rollover!$K$19,Rollover!$X$19,Rollover!$AK$19)))</f>
        <v>0</v>
      </c>
      <c r="BJ176" s="114">
        <f>IF(OR(BJ175=0,BJ175=4),0,(YEAR(BJ$6)-YEAR(CHOOSE(BJ175,Rollover!$K$19,Rollover!$X$19,Rollover!$AK$19)))*12+MONTH(BJ$6)-MONTH(CHOOSE(BJ175,Rollover!$K$19,Rollover!$X$19,Rollover!$AK$19)))</f>
        <v>0</v>
      </c>
      <c r="BK176" s="114">
        <f>IF(OR(BK175=0,BK175=4),0,(YEAR(BK$6)-YEAR(CHOOSE(BK175,Rollover!$K$19,Rollover!$X$19,Rollover!$AK$19)))*12+MONTH(BK$6)-MONTH(CHOOSE(BK175,Rollover!$K$19,Rollover!$X$19,Rollover!$AK$19)))</f>
        <v>0</v>
      </c>
      <c r="BL176" s="114">
        <f>IF(OR(BL175=0,BL175=4),0,(YEAR(BL$6)-YEAR(CHOOSE(BL175,Rollover!$K$19,Rollover!$X$19,Rollover!$AK$19)))*12+MONTH(BL$6)-MONTH(CHOOSE(BL175,Rollover!$K$19,Rollover!$X$19,Rollover!$AK$19)))</f>
        <v>0</v>
      </c>
      <c r="BM176" s="114">
        <f>IF(OR(BM175=0,BM175=4),0,(YEAR(BM$6)-YEAR(CHOOSE(BM175,Rollover!$K$19,Rollover!$X$19,Rollover!$AK$19)))*12+MONTH(BM$6)-MONTH(CHOOSE(BM175,Rollover!$K$19,Rollover!$X$19,Rollover!$AK$19)))</f>
        <v>0</v>
      </c>
      <c r="BN176" s="114">
        <f>IF(OR(BN175=0,BN175=4),0,(YEAR(BN$6)-YEAR(CHOOSE(BN175,Rollover!$K$19,Rollover!$X$19,Rollover!$AK$19)))*12+MONTH(BN$6)-MONTH(CHOOSE(BN175,Rollover!$K$19,Rollover!$X$19,Rollover!$AK$19)))</f>
        <v>0</v>
      </c>
      <c r="BO176" s="114">
        <f>IF(OR(BO175=0,BO175=4),0,(YEAR(BO$6)-YEAR(CHOOSE(BO175,Rollover!$K$19,Rollover!$X$19,Rollover!$AK$19)))*12+MONTH(BO$6)-MONTH(CHOOSE(BO175,Rollover!$K$19,Rollover!$X$19,Rollover!$AK$19)))</f>
        <v>0</v>
      </c>
      <c r="BP176" s="114">
        <f>IF(OR(BP175=0,BP175=4),0,(YEAR(BP$6)-YEAR(CHOOSE(BP175,Rollover!$K$19,Rollover!$X$19,Rollover!$AK$19)))*12+MONTH(BP$6)-MONTH(CHOOSE(BP175,Rollover!$K$19,Rollover!$X$19,Rollover!$AK$19)))</f>
        <v>-2</v>
      </c>
      <c r="BQ176" s="114">
        <f>IF(OR(BQ175=0,BQ175=4),0,(YEAR(BQ$6)-YEAR(CHOOSE(BQ175,Rollover!$K$19,Rollover!$X$19,Rollover!$AK$19)))*12+MONTH(BQ$6)-MONTH(CHOOSE(BQ175,Rollover!$K$19,Rollover!$X$19,Rollover!$AK$19)))</f>
        <v>-1</v>
      </c>
      <c r="BR176" s="114">
        <f>IF(OR(BR175=0,BR175=4),0,(YEAR(BR$6)-YEAR(CHOOSE(BR175,Rollover!$K$19,Rollover!$X$19,Rollover!$AK$19)))*12+MONTH(BR$6)-MONTH(CHOOSE(BR175,Rollover!$K$19,Rollover!$X$19,Rollover!$AK$19)))</f>
        <v>0</v>
      </c>
      <c r="BS176" s="114">
        <f>IF(OR(BS175=0,BS175=4),0,(YEAR(BS$6)-YEAR(CHOOSE(BS175,Rollover!$K$19,Rollover!$X$19,Rollover!$AK$19)))*12+MONTH(BS$6)-MONTH(CHOOSE(BS175,Rollover!$K$19,Rollover!$X$19,Rollover!$AK$19)))</f>
        <v>1</v>
      </c>
      <c r="BT176" s="114">
        <f>IF(OR(BT175=0,BT175=4),0,(YEAR(BT$6)-YEAR(CHOOSE(BT175,Rollover!$K$19,Rollover!$X$19,Rollover!$AK$19)))*12+MONTH(BT$6)-MONTH(CHOOSE(BT175,Rollover!$K$19,Rollover!$X$19,Rollover!$AK$19)))</f>
        <v>2</v>
      </c>
      <c r="BU176" s="114">
        <f>IF(OR(BU175=0,BU175=4),0,(YEAR(BU$6)-YEAR(CHOOSE(BU175,Rollover!$K$19,Rollover!$X$19,Rollover!$AK$19)))*12+MONTH(BU$6)-MONTH(CHOOSE(BU175,Rollover!$K$19,Rollover!$X$19,Rollover!$AK$19)))</f>
        <v>3</v>
      </c>
      <c r="BV176" s="114">
        <f>IF(OR(BV175=0,BV175=4),0,(YEAR(BV$6)-YEAR(CHOOSE(BV175,Rollover!$K$19,Rollover!$X$19,Rollover!$AK$19)))*12+MONTH(BV$6)-MONTH(CHOOSE(BV175,Rollover!$K$19,Rollover!$X$19,Rollover!$AK$19)))</f>
        <v>4</v>
      </c>
      <c r="BW176" s="114">
        <f>IF(OR(BW175=0,BW175=4),0,(YEAR(BW$6)-YEAR(CHOOSE(BW175,Rollover!$K$19,Rollover!$X$19,Rollover!$AK$19)))*12+MONTH(BW$6)-MONTH(CHOOSE(BW175,Rollover!$K$19,Rollover!$X$19,Rollover!$AK$19)))</f>
        <v>5</v>
      </c>
      <c r="BX176" s="114">
        <f>IF(OR(BX175=0,BX175=4),0,(YEAR(BX$6)-YEAR(CHOOSE(BX175,Rollover!$K$19,Rollover!$X$19,Rollover!$AK$19)))*12+MONTH(BX$6)-MONTH(CHOOSE(BX175,Rollover!$K$19,Rollover!$X$19,Rollover!$AK$19)))</f>
        <v>6</v>
      </c>
      <c r="BY176" s="114">
        <f>IF(OR(BY175=0,BY175=4),0,(YEAR(BY$6)-YEAR(CHOOSE(BY175,Rollover!$K$19,Rollover!$X$19,Rollover!$AK$19)))*12+MONTH(BY$6)-MONTH(CHOOSE(BY175,Rollover!$K$19,Rollover!$X$19,Rollover!$AK$19)))</f>
        <v>7</v>
      </c>
      <c r="BZ176" s="114">
        <f>IF(OR(BZ175=0,BZ175=4),0,(YEAR(BZ$6)-YEAR(CHOOSE(BZ175,Rollover!$K$19,Rollover!$X$19,Rollover!$AK$19)))*12+MONTH(BZ$6)-MONTH(CHOOSE(BZ175,Rollover!$K$19,Rollover!$X$19,Rollover!$AK$19)))</f>
        <v>8</v>
      </c>
      <c r="CA176" s="114">
        <f>IF(OR(CA175=0,CA175=4),0,(YEAR(CA$6)-YEAR(CHOOSE(CA175,Rollover!$K$19,Rollover!$X$19,Rollover!$AK$19)))*12+MONTH(CA$6)-MONTH(CHOOSE(CA175,Rollover!$K$19,Rollover!$X$19,Rollover!$AK$19)))</f>
        <v>9</v>
      </c>
      <c r="CB176" s="114">
        <f>IF(OR(CB175=0,CB175=4),0,(YEAR(CB$6)-YEAR(CHOOSE(CB175,Rollover!$K$19,Rollover!$X$19,Rollover!$AK$19)))*12+MONTH(CB$6)-MONTH(CHOOSE(CB175,Rollover!$K$19,Rollover!$X$19,Rollover!$AK$19)))</f>
        <v>10</v>
      </c>
      <c r="CC176" s="114">
        <f>IF(OR(CC175=0,CC175=4),0,(YEAR(CC$6)-YEAR(CHOOSE(CC175,Rollover!$K$19,Rollover!$X$19,Rollover!$AK$19)))*12+MONTH(CC$6)-MONTH(CHOOSE(CC175,Rollover!$K$19,Rollover!$X$19,Rollover!$AK$19)))</f>
        <v>11</v>
      </c>
      <c r="CD176" s="114">
        <f>IF(OR(CD175=0,CD175=4),0,(YEAR(CD$6)-YEAR(CHOOSE(CD175,Rollover!$K$19,Rollover!$X$19,Rollover!$AK$19)))*12+MONTH(CD$6)-MONTH(CHOOSE(CD175,Rollover!$K$19,Rollover!$X$19,Rollover!$AK$19)))</f>
        <v>12</v>
      </c>
      <c r="CE176" s="114">
        <f>IF(OR(CE175=0,CE175=4),0,(YEAR(CE$6)-YEAR(CHOOSE(CE175,Rollover!$K$19,Rollover!$X$19,Rollover!$AK$19)))*12+MONTH(CE$6)-MONTH(CHOOSE(CE175,Rollover!$K$19,Rollover!$X$19,Rollover!$AK$19)))</f>
        <v>13</v>
      </c>
      <c r="CF176" s="114">
        <f>IF(OR(CF175=0,CF175=4),0,(YEAR(CF$6)-YEAR(CHOOSE(CF175,Rollover!$K$19,Rollover!$X$19,Rollover!$AK$19)))*12+MONTH(CF$6)-MONTH(CHOOSE(CF175,Rollover!$K$19,Rollover!$X$19,Rollover!$AK$19)))</f>
        <v>14</v>
      </c>
      <c r="CG176" s="114">
        <f>IF(OR(CG175=0,CG175=4),0,(YEAR(CG$6)-YEAR(CHOOSE(CG175,Rollover!$K$19,Rollover!$X$19,Rollover!$AK$19)))*12+MONTH(CG$6)-MONTH(CHOOSE(CG175,Rollover!$K$19,Rollover!$X$19,Rollover!$AK$19)))</f>
        <v>15</v>
      </c>
      <c r="CH176" s="114">
        <f>IF(OR(CH175=0,CH175=4),0,(YEAR(CH$6)-YEAR(CHOOSE(CH175,Rollover!$K$19,Rollover!$X$19,Rollover!$AK$19)))*12+MONTH(CH$6)-MONTH(CHOOSE(CH175,Rollover!$K$19,Rollover!$X$19,Rollover!$AK$19)))</f>
        <v>16</v>
      </c>
      <c r="CI176" s="114">
        <f>IF(OR(CI175=0,CI175=4),0,(YEAR(CI$6)-YEAR(CHOOSE(CI175,Rollover!$K$19,Rollover!$X$19,Rollover!$AK$19)))*12+MONTH(CI$6)-MONTH(CHOOSE(CI175,Rollover!$K$19,Rollover!$X$19,Rollover!$AK$19)))</f>
        <v>17</v>
      </c>
      <c r="CJ176" s="114">
        <f>IF(OR(CJ175=0,CJ175=4),0,(YEAR(CJ$6)-YEAR(CHOOSE(CJ175,Rollover!$K$19,Rollover!$X$19,Rollover!$AK$19)))*12+MONTH(CJ$6)-MONTH(CHOOSE(CJ175,Rollover!$K$19,Rollover!$X$19,Rollover!$AK$19)))</f>
        <v>18</v>
      </c>
      <c r="CK176" s="114">
        <f>IF(OR(CK175=0,CK175=4),0,(YEAR(CK$6)-YEAR(CHOOSE(CK175,Rollover!$K$19,Rollover!$X$19,Rollover!$AK$19)))*12+MONTH(CK$6)-MONTH(CHOOSE(CK175,Rollover!$K$19,Rollover!$X$19,Rollover!$AK$19)))</f>
        <v>19</v>
      </c>
      <c r="CL176" s="114">
        <f>IF(OR(CL175=0,CL175=4),0,(YEAR(CL$6)-YEAR(CHOOSE(CL175,Rollover!$K$19,Rollover!$X$19,Rollover!$AK$19)))*12+MONTH(CL$6)-MONTH(CHOOSE(CL175,Rollover!$K$19,Rollover!$X$19,Rollover!$AK$19)))</f>
        <v>20</v>
      </c>
      <c r="CM176" s="114">
        <f>IF(OR(CM175=0,CM175=4),0,(YEAR(CM$6)-YEAR(CHOOSE(CM175,Rollover!$K$19,Rollover!$X$19,Rollover!$AK$19)))*12+MONTH(CM$6)-MONTH(CHOOSE(CM175,Rollover!$K$19,Rollover!$X$19,Rollover!$AK$19)))</f>
        <v>21</v>
      </c>
      <c r="CN176" s="114">
        <f>IF(OR(CN175=0,CN175=4),0,(YEAR(CN$6)-YEAR(CHOOSE(CN175,Rollover!$K$19,Rollover!$X$19,Rollover!$AK$19)))*12+MONTH(CN$6)-MONTH(CHOOSE(CN175,Rollover!$K$19,Rollover!$X$19,Rollover!$AK$19)))</f>
        <v>22</v>
      </c>
      <c r="CO176" s="114">
        <f>IF(OR(CO175=0,CO175=4),0,(YEAR(CO$6)-YEAR(CHOOSE(CO175,Rollover!$K$19,Rollover!$X$19,Rollover!$AK$19)))*12+MONTH(CO$6)-MONTH(CHOOSE(CO175,Rollover!$K$19,Rollover!$X$19,Rollover!$AK$19)))</f>
        <v>23</v>
      </c>
      <c r="CP176" s="114">
        <f>IF(OR(CP175=0,CP175=4),0,(YEAR(CP$6)-YEAR(CHOOSE(CP175,Rollover!$K$19,Rollover!$X$19,Rollover!$AK$19)))*12+MONTH(CP$6)-MONTH(CHOOSE(CP175,Rollover!$K$19,Rollover!$X$19,Rollover!$AK$19)))</f>
        <v>24</v>
      </c>
      <c r="CQ176" s="114">
        <f>IF(OR(CQ175=0,CQ175=4),0,(YEAR(CQ$6)-YEAR(CHOOSE(CQ175,Rollover!$K$19,Rollover!$X$19,Rollover!$AK$19)))*12+MONTH(CQ$6)-MONTH(CHOOSE(CQ175,Rollover!$K$19,Rollover!$X$19,Rollover!$AK$19)))</f>
        <v>25</v>
      </c>
      <c r="CR176" s="114">
        <f>IF(OR(CR175=0,CR175=4),0,(YEAR(CR$6)-YEAR(CHOOSE(CR175,Rollover!$K$19,Rollover!$X$19,Rollover!$AK$19)))*12+MONTH(CR$6)-MONTH(CHOOSE(CR175,Rollover!$K$19,Rollover!$X$19,Rollover!$AK$19)))</f>
        <v>26</v>
      </c>
      <c r="CS176" s="114">
        <f>IF(OR(CS175=0,CS175=4),0,(YEAR(CS$6)-YEAR(CHOOSE(CS175,Rollover!$K$19,Rollover!$X$19,Rollover!$AK$19)))*12+MONTH(CS$6)-MONTH(CHOOSE(CS175,Rollover!$K$19,Rollover!$X$19,Rollover!$AK$19)))</f>
        <v>27</v>
      </c>
      <c r="CT176" s="114">
        <f>IF(OR(CT175=0,CT175=4),0,(YEAR(CT$6)-YEAR(CHOOSE(CT175,Rollover!$K$19,Rollover!$X$19,Rollover!$AK$19)))*12+MONTH(CT$6)-MONTH(CHOOSE(CT175,Rollover!$K$19,Rollover!$X$19,Rollover!$AK$19)))</f>
        <v>28</v>
      </c>
      <c r="CU176" s="114">
        <f>IF(OR(CU175=0,CU175=4),0,(YEAR(CU$6)-YEAR(CHOOSE(CU175,Rollover!$K$19,Rollover!$X$19,Rollover!$AK$19)))*12+MONTH(CU$6)-MONTH(CHOOSE(CU175,Rollover!$K$19,Rollover!$X$19,Rollover!$AK$19)))</f>
        <v>29</v>
      </c>
      <c r="CV176" s="114">
        <f>IF(OR(CV175=0,CV175=4),0,(YEAR(CV$6)-YEAR(CHOOSE(CV175,Rollover!$K$19,Rollover!$X$19,Rollover!$AK$19)))*12+MONTH(CV$6)-MONTH(CHOOSE(CV175,Rollover!$K$19,Rollover!$X$19,Rollover!$AK$19)))</f>
        <v>30</v>
      </c>
      <c r="CW176" s="114">
        <f>IF(OR(CW175=0,CW175=4),0,(YEAR(CW$6)-YEAR(CHOOSE(CW175,Rollover!$K$19,Rollover!$X$19,Rollover!$AK$19)))*12+MONTH(CW$6)-MONTH(CHOOSE(CW175,Rollover!$K$19,Rollover!$X$19,Rollover!$AK$19)))</f>
        <v>31</v>
      </c>
      <c r="CX176" s="114">
        <f>IF(OR(CX175=0,CX175=4),0,(YEAR(CX$6)-YEAR(CHOOSE(CX175,Rollover!$K$19,Rollover!$X$19,Rollover!$AK$19)))*12+MONTH(CX$6)-MONTH(CHOOSE(CX175,Rollover!$K$19,Rollover!$X$19,Rollover!$AK$19)))</f>
        <v>32</v>
      </c>
      <c r="CY176" s="114">
        <f>IF(OR(CY175=0,CY175=4),0,(YEAR(CY$6)-YEAR(CHOOSE(CY175,Rollover!$K$19,Rollover!$X$19,Rollover!$AK$19)))*12+MONTH(CY$6)-MONTH(CHOOSE(CY175,Rollover!$K$19,Rollover!$X$19,Rollover!$AK$19)))</f>
        <v>33</v>
      </c>
      <c r="CZ176" s="114">
        <f>IF(OR(CZ175=0,CZ175=4),0,(YEAR(CZ$6)-YEAR(CHOOSE(CZ175,Rollover!$K$19,Rollover!$X$19,Rollover!$AK$19)))*12+MONTH(CZ$6)-MONTH(CHOOSE(CZ175,Rollover!$K$19,Rollover!$X$19,Rollover!$AK$19)))</f>
        <v>34</v>
      </c>
      <c r="DA176" s="114">
        <f>IF(OR(DA175=0,DA175=4),0,(YEAR(DA$6)-YEAR(CHOOSE(DA175,Rollover!$K$19,Rollover!$X$19,Rollover!$AK$19)))*12+MONTH(DA$6)-MONTH(CHOOSE(DA175,Rollover!$K$19,Rollover!$X$19,Rollover!$AK$19)))</f>
        <v>35</v>
      </c>
      <c r="DB176" s="114">
        <f>IF(OR(DB175=0,DB175=4),0,(YEAR(DB$6)-YEAR(CHOOSE(DB175,Rollover!$K$19,Rollover!$X$19,Rollover!$AK$19)))*12+MONTH(DB$6)-MONTH(CHOOSE(DB175,Rollover!$K$19,Rollover!$X$19,Rollover!$AK$19)))</f>
        <v>36</v>
      </c>
      <c r="DC176" s="114">
        <f>IF(OR(DC175=0,DC175=4),0,(YEAR(DC$6)-YEAR(CHOOSE(DC175,Rollover!$K$19,Rollover!$X$19,Rollover!$AK$19)))*12+MONTH(DC$6)-MONTH(CHOOSE(DC175,Rollover!$K$19,Rollover!$X$19,Rollover!$AK$19)))</f>
        <v>37</v>
      </c>
      <c r="DD176" s="114">
        <f>IF(OR(DD175=0,DD175=4),0,(YEAR(DD$6)-YEAR(CHOOSE(DD175,Rollover!$K$19,Rollover!$X$19,Rollover!$AK$19)))*12+MONTH(DD$6)-MONTH(CHOOSE(DD175,Rollover!$K$19,Rollover!$X$19,Rollover!$AK$19)))</f>
        <v>38</v>
      </c>
      <c r="DE176" s="114">
        <f>IF(OR(DE175=0,DE175=4),0,(YEAR(DE$6)-YEAR(CHOOSE(DE175,Rollover!$K$19,Rollover!$X$19,Rollover!$AK$19)))*12+MONTH(DE$6)-MONTH(CHOOSE(DE175,Rollover!$K$19,Rollover!$X$19,Rollover!$AK$19)))</f>
        <v>39</v>
      </c>
      <c r="DF176" s="114">
        <f>IF(OR(DF175=0,DF175=4),0,(YEAR(DF$6)-YEAR(CHOOSE(DF175,Rollover!$K$19,Rollover!$X$19,Rollover!$AK$19)))*12+MONTH(DF$6)-MONTH(CHOOSE(DF175,Rollover!$K$19,Rollover!$X$19,Rollover!$AK$19)))</f>
        <v>40</v>
      </c>
      <c r="DG176" s="114">
        <f>IF(OR(DG175=0,DG175=4),0,(YEAR(DG$6)-YEAR(CHOOSE(DG175,Rollover!$K$19,Rollover!$X$19,Rollover!$AK$19)))*12+MONTH(DG$6)-MONTH(CHOOSE(DG175,Rollover!$K$19,Rollover!$X$19,Rollover!$AK$19)))</f>
        <v>41</v>
      </c>
      <c r="DH176" s="114">
        <f>IF(OR(DH175=0,DH175=4),0,(YEAR(DH$6)-YEAR(CHOOSE(DH175,Rollover!$K$19,Rollover!$X$19,Rollover!$AK$19)))*12+MONTH(DH$6)-MONTH(CHOOSE(DH175,Rollover!$K$19,Rollover!$X$19,Rollover!$AK$19)))</f>
        <v>42</v>
      </c>
      <c r="DI176" s="114">
        <f>IF(OR(DI175=0,DI175=4),0,(YEAR(DI$6)-YEAR(CHOOSE(DI175,Rollover!$K$19,Rollover!$X$19,Rollover!$AK$19)))*12+MONTH(DI$6)-MONTH(CHOOSE(DI175,Rollover!$K$19,Rollover!$X$19,Rollover!$AK$19)))</f>
        <v>43</v>
      </c>
      <c r="DJ176" s="114">
        <f>IF(OR(DJ175=0,DJ175=4),0,(YEAR(DJ$6)-YEAR(CHOOSE(DJ175,Rollover!$K$19,Rollover!$X$19,Rollover!$AK$19)))*12+MONTH(DJ$6)-MONTH(CHOOSE(DJ175,Rollover!$K$19,Rollover!$X$19,Rollover!$AK$19)))</f>
        <v>44</v>
      </c>
      <c r="DK176" s="114">
        <f>IF(OR(DK175=0,DK175=4),0,(YEAR(DK$6)-YEAR(CHOOSE(DK175,Rollover!$K$19,Rollover!$X$19,Rollover!$AK$19)))*12+MONTH(DK$6)-MONTH(CHOOSE(DK175,Rollover!$K$19,Rollover!$X$19,Rollover!$AK$19)))</f>
        <v>45</v>
      </c>
      <c r="DL176" s="114">
        <f>IF(OR(DL175=0,DL175=4),0,(YEAR(DL$6)-YEAR(CHOOSE(DL175,Rollover!$K$19,Rollover!$X$19,Rollover!$AK$19)))*12+MONTH(DL$6)-MONTH(CHOOSE(DL175,Rollover!$K$19,Rollover!$X$19,Rollover!$AK$19)))</f>
        <v>46</v>
      </c>
      <c r="DM176" s="114">
        <f>IF(OR(DM175=0,DM175=4),0,(YEAR(DM$6)-YEAR(CHOOSE(DM175,Rollover!$K$19,Rollover!$X$19,Rollover!$AK$19)))*12+MONTH(DM$6)-MONTH(CHOOSE(DM175,Rollover!$K$19,Rollover!$X$19,Rollover!$AK$19)))</f>
        <v>47</v>
      </c>
      <c r="DN176" s="114">
        <f>IF(OR(DN175=0,DN175=4),0,(YEAR(DN$6)-YEAR(CHOOSE(DN175,Rollover!$K$19,Rollover!$X$19,Rollover!$AK$19)))*12+MONTH(DN$6)-MONTH(CHOOSE(DN175,Rollover!$K$19,Rollover!$X$19,Rollover!$AK$19)))</f>
        <v>48</v>
      </c>
      <c r="DO176" s="114">
        <f>IF(OR(DO175=0,DO175=4),0,(YEAR(DO$6)-YEAR(CHOOSE(DO175,Rollover!$K$19,Rollover!$X$19,Rollover!$AK$19)))*12+MONTH(DO$6)-MONTH(CHOOSE(DO175,Rollover!$K$19,Rollover!$X$19,Rollover!$AK$19)))</f>
        <v>49</v>
      </c>
      <c r="DP176" s="114">
        <f>IF(OR(DP175=0,DP175=4),0,(YEAR(DP$6)-YEAR(CHOOSE(DP175,Rollover!$K$19,Rollover!$X$19,Rollover!$AK$19)))*12+MONTH(DP$6)-MONTH(CHOOSE(DP175,Rollover!$K$19,Rollover!$X$19,Rollover!$AK$19)))</f>
        <v>50</v>
      </c>
      <c r="DQ176" s="114">
        <f>IF(OR(DQ175=0,DQ175=4),0,(YEAR(DQ$6)-YEAR(CHOOSE(DQ175,Rollover!$K$19,Rollover!$X$19,Rollover!$AK$19)))*12+MONTH(DQ$6)-MONTH(CHOOSE(DQ175,Rollover!$K$19,Rollover!$X$19,Rollover!$AK$19)))</f>
        <v>51</v>
      </c>
      <c r="DR176" s="114">
        <f>IF(OR(DR175=0,DR175=4),0,(YEAR(DR$6)-YEAR(CHOOSE(DR175,Rollover!$K$19,Rollover!$X$19,Rollover!$AK$19)))*12+MONTH(DR$6)-MONTH(CHOOSE(DR175,Rollover!$K$19,Rollover!$X$19,Rollover!$AK$19)))</f>
        <v>52</v>
      </c>
      <c r="DS176" s="114">
        <f>IF(OR(DS175=0,DS175=4),0,(YEAR(DS$6)-YEAR(CHOOSE(DS175,Rollover!$K$19,Rollover!$X$19,Rollover!$AK$19)))*12+MONTH(DS$6)-MONTH(CHOOSE(DS175,Rollover!$K$19,Rollover!$X$19,Rollover!$AK$19)))</f>
        <v>53</v>
      </c>
      <c r="DT176" s="114">
        <f>IF(OR(DT175=0,DT175=4),0,(YEAR(DT$6)-YEAR(CHOOSE(DT175,Rollover!$K$19,Rollover!$X$19,Rollover!$AK$19)))*12+MONTH(DT$6)-MONTH(CHOOSE(DT175,Rollover!$K$19,Rollover!$X$19,Rollover!$AK$19)))</f>
        <v>54</v>
      </c>
      <c r="DU176" s="114">
        <f>IF(OR(DU175=0,DU175=4),0,(YEAR(DU$6)-YEAR(CHOOSE(DU175,Rollover!$K$19,Rollover!$X$19,Rollover!$AK$19)))*12+MONTH(DU$6)-MONTH(CHOOSE(DU175,Rollover!$K$19,Rollover!$X$19,Rollover!$AK$19)))</f>
        <v>55</v>
      </c>
      <c r="DV176" s="114">
        <f>IF(OR(DV175=0,DV175=4),0,(YEAR(DV$6)-YEAR(CHOOSE(DV175,Rollover!$K$19,Rollover!$X$19,Rollover!$AK$19)))*12+MONTH(DV$6)-MONTH(CHOOSE(DV175,Rollover!$K$19,Rollover!$X$19,Rollover!$AK$19)))</f>
        <v>56</v>
      </c>
      <c r="DW176" s="114">
        <f>IF(OR(DW175=0,DW175=4),0,(YEAR(DW$6)-YEAR(CHOOSE(DW175,Rollover!$K$19,Rollover!$X$19,Rollover!$AK$19)))*12+MONTH(DW$6)-MONTH(CHOOSE(DW175,Rollover!$K$19,Rollover!$X$19,Rollover!$AK$19)))</f>
        <v>57</v>
      </c>
      <c r="DX176" s="114">
        <f>IF(OR(DX175=0,DX175=4),0,(YEAR(DX$6)-YEAR(CHOOSE(DX175,Rollover!$K$19,Rollover!$X$19,Rollover!$AK$19)))*12+MONTH(DX$6)-MONTH(CHOOSE(DX175,Rollover!$K$19,Rollover!$X$19,Rollover!$AK$19)))</f>
        <v>58</v>
      </c>
      <c r="DY176" s="114">
        <f>IF(OR(DY175=0,DY175=4),0,(YEAR(DY$6)-YEAR(CHOOSE(DY175,Rollover!$K$19,Rollover!$X$19,Rollover!$AK$19)))*12+MONTH(DY$6)-MONTH(CHOOSE(DY175,Rollover!$K$19,Rollover!$X$19,Rollover!$AK$19)))</f>
        <v>59</v>
      </c>
      <c r="DZ176" s="114">
        <f>IF(OR(DZ175=0,DZ175=4),0,(YEAR(DZ$6)-YEAR(CHOOSE(DZ175,Rollover!$K$19,Rollover!$X$19,Rollover!$AK$19)))*12+MONTH(DZ$6)-MONTH(CHOOSE(DZ175,Rollover!$K$19,Rollover!$X$19,Rollover!$AK$19)))</f>
        <v>-2</v>
      </c>
      <c r="EA176" s="114">
        <f>IF(OR(EA175=0,EA175=4),0,(YEAR(EA$6)-YEAR(CHOOSE(EA175,Rollover!$K$19,Rollover!$X$19,Rollover!$AK$19)))*12+MONTH(EA$6)-MONTH(CHOOSE(EA175,Rollover!$K$19,Rollover!$X$19,Rollover!$AK$19)))</f>
        <v>-1</v>
      </c>
      <c r="EB176" s="114">
        <f>IF(OR(EB175=0,EB175=4),0,(YEAR(EB$6)-YEAR(CHOOSE(EB175,Rollover!$K$19,Rollover!$X$19,Rollover!$AK$19)))*12+MONTH(EB$6)-MONTH(CHOOSE(EB175,Rollover!$K$19,Rollover!$X$19,Rollover!$AK$19)))</f>
        <v>0</v>
      </c>
      <c r="EC176" s="114">
        <f>IF(OR(EC175=0,EC175=4),0,(YEAR(EC$6)-YEAR(CHOOSE(EC175,Rollover!$K$19,Rollover!$X$19,Rollover!$AK$19)))*12+MONTH(EC$6)-MONTH(CHOOSE(EC175,Rollover!$K$19,Rollover!$X$19,Rollover!$AK$19)))</f>
        <v>1</v>
      </c>
      <c r="ED176" s="114">
        <f>IF(OR(ED175=0,ED175=4),0,(YEAR(ED$6)-YEAR(CHOOSE(ED175,Rollover!$K$19,Rollover!$X$19,Rollover!$AK$19)))*12+MONTH(ED$6)-MONTH(CHOOSE(ED175,Rollover!$K$19,Rollover!$X$19,Rollover!$AK$19)))</f>
        <v>2</v>
      </c>
      <c r="EE176" s="114">
        <f>IF(OR(EE175=0,EE175=4),0,(YEAR(EE$6)-YEAR(CHOOSE(EE175,Rollover!$K$19,Rollover!$X$19,Rollover!$AK$19)))*12+MONTH(EE$6)-MONTH(CHOOSE(EE175,Rollover!$K$19,Rollover!$X$19,Rollover!$AK$19)))</f>
        <v>3</v>
      </c>
      <c r="EF176" s="114">
        <f>IF(OR(EF175=0,EF175=4),0,(YEAR(EF$6)-YEAR(CHOOSE(EF175,Rollover!$K$19,Rollover!$X$19,Rollover!$AK$19)))*12+MONTH(EF$6)-MONTH(CHOOSE(EF175,Rollover!$K$19,Rollover!$X$19,Rollover!$AK$19)))</f>
        <v>4</v>
      </c>
      <c r="EG176" s="114">
        <f>IF(OR(EG175=0,EG175=4),0,(YEAR(EG$6)-YEAR(CHOOSE(EG175,Rollover!$K$19,Rollover!$X$19,Rollover!$AK$19)))*12+MONTH(EG$6)-MONTH(CHOOSE(EG175,Rollover!$K$19,Rollover!$X$19,Rollover!$AK$19)))</f>
        <v>5</v>
      </c>
      <c r="EH176" s="114">
        <f>IF(OR(EH175=0,EH175=4),0,(YEAR(EH$6)-YEAR(CHOOSE(EH175,Rollover!$K$19,Rollover!$X$19,Rollover!$AK$19)))*12+MONTH(EH$6)-MONTH(CHOOSE(EH175,Rollover!$K$19,Rollover!$X$19,Rollover!$AK$19)))</f>
        <v>6</v>
      </c>
      <c r="EI176" s="114">
        <f>IF(OR(EI175=0,EI175=4),0,(YEAR(EI$6)-YEAR(CHOOSE(EI175,Rollover!$K$19,Rollover!$X$19,Rollover!$AK$19)))*12+MONTH(EI$6)-MONTH(CHOOSE(EI175,Rollover!$K$19,Rollover!$X$19,Rollover!$AK$19)))</f>
        <v>7</v>
      </c>
    </row>
    <row r="177">
      <c r="B177" t="s" s="23">
        <v>392</v>
      </c>
      <c r="C177" t="s" s="118">
        <v>33</v>
      </c>
      <c r="D177" t="s" s="118">
        <v>429</v>
      </c>
      <c r="H177" s="115">
        <f>IF(OR(H175=0,H175=4),0,CHOOSE(H175,Rollover!$I$19,Rollover!$V$19,Rollover!$AI$19)*CHOOSE(H175,Rollover!$O$19,Rollover!$AB$19,Rollover!$AO$19)*(1+CHOOSE(H175,Rollover!$P$19,Rollover!$AC$19,Rollover!$AP$19))^(INT(MAX(0,H176)/12))+(1-CHOOSE(H175,Rollover!$I$19,Rollover!$V$19,Rollover!$AI$19))*CHOOSE(H175,Rollover!$N$19,Rollover!$AA$19,Rollover!$AN$19)*(1+Assumptions!$C$25)^(INT(MAX(0,H176)/12)))</f>
        <v>0</v>
      </c>
      <c r="I177" s="115">
        <f>IF(OR(I175=0,I175=4),0,CHOOSE(I175,Rollover!$I$19,Rollover!$V$19,Rollover!$AI$19)*CHOOSE(I175,Rollover!$O$19,Rollover!$AB$19,Rollover!$AO$19)*(1+CHOOSE(I175,Rollover!$P$19,Rollover!$AC$19,Rollover!$AP$19))^(INT(MAX(0,I176)/12))+(1-CHOOSE(I175,Rollover!$I$19,Rollover!$V$19,Rollover!$AI$19))*CHOOSE(I175,Rollover!$N$19,Rollover!$AA$19,Rollover!$AN$19)*(1+Assumptions!$C$25)^(INT(MAX(0,I176)/12)))</f>
        <v>0</v>
      </c>
      <c r="J177" s="115">
        <f>IF(OR(J175=0,J175=4),0,CHOOSE(J175,Rollover!$I$19,Rollover!$V$19,Rollover!$AI$19)*CHOOSE(J175,Rollover!$O$19,Rollover!$AB$19,Rollover!$AO$19)*(1+CHOOSE(J175,Rollover!$P$19,Rollover!$AC$19,Rollover!$AP$19))^(INT(MAX(0,J176)/12))+(1-CHOOSE(J175,Rollover!$I$19,Rollover!$V$19,Rollover!$AI$19))*CHOOSE(J175,Rollover!$N$19,Rollover!$AA$19,Rollover!$AN$19)*(1+Assumptions!$C$25)^(INT(MAX(0,J176)/12)))</f>
        <v>0</v>
      </c>
      <c r="K177" s="115">
        <f>IF(OR(K175=0,K175=4),0,CHOOSE(K175,Rollover!$I$19,Rollover!$V$19,Rollover!$AI$19)*CHOOSE(K175,Rollover!$O$19,Rollover!$AB$19,Rollover!$AO$19)*(1+CHOOSE(K175,Rollover!$P$19,Rollover!$AC$19,Rollover!$AP$19))^(INT(MAX(0,K176)/12))+(1-CHOOSE(K175,Rollover!$I$19,Rollover!$V$19,Rollover!$AI$19))*CHOOSE(K175,Rollover!$N$19,Rollover!$AA$19,Rollover!$AN$19)*(1+Assumptions!$C$25)^(INT(MAX(0,K176)/12)))</f>
        <v>0</v>
      </c>
      <c r="L177" s="115">
        <f>IF(OR(L175=0,L175=4),0,CHOOSE(L175,Rollover!$I$19,Rollover!$V$19,Rollover!$AI$19)*CHOOSE(L175,Rollover!$O$19,Rollover!$AB$19,Rollover!$AO$19)*(1+CHOOSE(L175,Rollover!$P$19,Rollover!$AC$19,Rollover!$AP$19))^(INT(MAX(0,L176)/12))+(1-CHOOSE(L175,Rollover!$I$19,Rollover!$V$19,Rollover!$AI$19))*CHOOSE(L175,Rollover!$N$19,Rollover!$AA$19,Rollover!$AN$19)*(1+Assumptions!$C$25)^(INT(MAX(0,L176)/12)))</f>
        <v>0</v>
      </c>
      <c r="M177" s="115">
        <f>IF(OR(M175=0,M175=4),0,CHOOSE(M175,Rollover!$I$19,Rollover!$V$19,Rollover!$AI$19)*CHOOSE(M175,Rollover!$O$19,Rollover!$AB$19,Rollover!$AO$19)*(1+CHOOSE(M175,Rollover!$P$19,Rollover!$AC$19,Rollover!$AP$19))^(INT(MAX(0,M176)/12))+(1-CHOOSE(M175,Rollover!$I$19,Rollover!$V$19,Rollover!$AI$19))*CHOOSE(M175,Rollover!$N$19,Rollover!$AA$19,Rollover!$AN$19)*(1+Assumptions!$C$25)^(INT(MAX(0,M176)/12)))</f>
        <v>0</v>
      </c>
      <c r="N177" s="115">
        <f>IF(OR(N175=0,N175=4),0,CHOOSE(N175,Rollover!$I$19,Rollover!$V$19,Rollover!$AI$19)*CHOOSE(N175,Rollover!$O$19,Rollover!$AB$19,Rollover!$AO$19)*(1+CHOOSE(N175,Rollover!$P$19,Rollover!$AC$19,Rollover!$AP$19))^(INT(MAX(0,N176)/12))+(1-CHOOSE(N175,Rollover!$I$19,Rollover!$V$19,Rollover!$AI$19))*CHOOSE(N175,Rollover!$N$19,Rollover!$AA$19,Rollover!$AN$19)*(1+Assumptions!$C$25)^(INT(MAX(0,N176)/12)))</f>
        <v>0</v>
      </c>
      <c r="O177" s="115">
        <f>IF(OR(O175=0,O175=4),0,CHOOSE(O175,Rollover!$I$19,Rollover!$V$19,Rollover!$AI$19)*CHOOSE(O175,Rollover!$O$19,Rollover!$AB$19,Rollover!$AO$19)*(1+CHOOSE(O175,Rollover!$P$19,Rollover!$AC$19,Rollover!$AP$19))^(INT(MAX(0,O176)/12))+(1-CHOOSE(O175,Rollover!$I$19,Rollover!$V$19,Rollover!$AI$19))*CHOOSE(O175,Rollover!$N$19,Rollover!$AA$19,Rollover!$AN$19)*(1+Assumptions!$C$25)^(INT(MAX(0,O176)/12)))</f>
        <v>0</v>
      </c>
      <c r="P177" s="115">
        <f>IF(OR(P175=0,P175=4),0,CHOOSE(P175,Rollover!$I$19,Rollover!$V$19,Rollover!$AI$19)*CHOOSE(P175,Rollover!$O$19,Rollover!$AB$19,Rollover!$AO$19)*(1+CHOOSE(P175,Rollover!$P$19,Rollover!$AC$19,Rollover!$AP$19))^(INT(MAX(0,P176)/12))+(1-CHOOSE(P175,Rollover!$I$19,Rollover!$V$19,Rollover!$AI$19))*CHOOSE(P175,Rollover!$N$19,Rollover!$AA$19,Rollover!$AN$19)*(1+Assumptions!$C$25)^(INT(MAX(0,P176)/12)))</f>
        <v>0</v>
      </c>
      <c r="Q177" s="115">
        <f>IF(OR(Q175=0,Q175=4),0,CHOOSE(Q175,Rollover!$I$19,Rollover!$V$19,Rollover!$AI$19)*CHOOSE(Q175,Rollover!$O$19,Rollover!$AB$19,Rollover!$AO$19)*(1+CHOOSE(Q175,Rollover!$P$19,Rollover!$AC$19,Rollover!$AP$19))^(INT(MAX(0,Q176)/12))+(1-CHOOSE(Q175,Rollover!$I$19,Rollover!$V$19,Rollover!$AI$19))*CHOOSE(Q175,Rollover!$N$19,Rollover!$AA$19,Rollover!$AN$19)*(1+Assumptions!$C$25)^(INT(MAX(0,Q176)/12)))</f>
        <v>0</v>
      </c>
      <c r="R177" s="115">
        <f>IF(OR(R175=0,R175=4),0,CHOOSE(R175,Rollover!$I$19,Rollover!$V$19,Rollover!$AI$19)*CHOOSE(R175,Rollover!$O$19,Rollover!$AB$19,Rollover!$AO$19)*(1+CHOOSE(R175,Rollover!$P$19,Rollover!$AC$19,Rollover!$AP$19))^(INT(MAX(0,R176)/12))+(1-CHOOSE(R175,Rollover!$I$19,Rollover!$V$19,Rollover!$AI$19))*CHOOSE(R175,Rollover!$N$19,Rollover!$AA$19,Rollover!$AN$19)*(1+Assumptions!$C$25)^(INT(MAX(0,R176)/12)))</f>
        <v>0</v>
      </c>
      <c r="S177" s="115">
        <f>IF(OR(S175=0,S175=4),0,CHOOSE(S175,Rollover!$I$19,Rollover!$V$19,Rollover!$AI$19)*CHOOSE(S175,Rollover!$O$19,Rollover!$AB$19,Rollover!$AO$19)*(1+CHOOSE(S175,Rollover!$P$19,Rollover!$AC$19,Rollover!$AP$19))^(INT(MAX(0,S176)/12))+(1-CHOOSE(S175,Rollover!$I$19,Rollover!$V$19,Rollover!$AI$19))*CHOOSE(S175,Rollover!$N$19,Rollover!$AA$19,Rollover!$AN$19)*(1+Assumptions!$C$25)^(INT(MAX(0,S176)/12)))</f>
        <v>0</v>
      </c>
      <c r="T177" s="115">
        <f>IF(OR(T175=0,T175=4),0,CHOOSE(T175,Rollover!$I$19,Rollover!$V$19,Rollover!$AI$19)*CHOOSE(T175,Rollover!$O$19,Rollover!$AB$19,Rollover!$AO$19)*(1+CHOOSE(T175,Rollover!$P$19,Rollover!$AC$19,Rollover!$AP$19))^(INT(MAX(0,T176)/12))+(1-CHOOSE(T175,Rollover!$I$19,Rollover!$V$19,Rollover!$AI$19))*CHOOSE(T175,Rollover!$N$19,Rollover!$AA$19,Rollover!$AN$19)*(1+Assumptions!$C$25)^(INT(MAX(0,T176)/12)))</f>
        <v>0</v>
      </c>
      <c r="U177" s="115">
        <f>IF(OR(U175=0,U175=4),0,CHOOSE(U175,Rollover!$I$19,Rollover!$V$19,Rollover!$AI$19)*CHOOSE(U175,Rollover!$O$19,Rollover!$AB$19,Rollover!$AO$19)*(1+CHOOSE(U175,Rollover!$P$19,Rollover!$AC$19,Rollover!$AP$19))^(INT(MAX(0,U176)/12))+(1-CHOOSE(U175,Rollover!$I$19,Rollover!$V$19,Rollover!$AI$19))*CHOOSE(U175,Rollover!$N$19,Rollover!$AA$19,Rollover!$AN$19)*(1+Assumptions!$C$25)^(INT(MAX(0,U176)/12)))</f>
        <v>0</v>
      </c>
      <c r="V177" s="115">
        <f>IF(OR(V175=0,V175=4),0,CHOOSE(V175,Rollover!$I$19,Rollover!$V$19,Rollover!$AI$19)*CHOOSE(V175,Rollover!$O$19,Rollover!$AB$19,Rollover!$AO$19)*(1+CHOOSE(V175,Rollover!$P$19,Rollover!$AC$19,Rollover!$AP$19))^(INT(MAX(0,V176)/12))+(1-CHOOSE(V175,Rollover!$I$19,Rollover!$V$19,Rollover!$AI$19))*CHOOSE(V175,Rollover!$N$19,Rollover!$AA$19,Rollover!$AN$19)*(1+Assumptions!$C$25)^(INT(MAX(0,V176)/12)))</f>
        <v>0</v>
      </c>
      <c r="W177" s="115">
        <f>IF(OR(W175=0,W175=4),0,CHOOSE(W175,Rollover!$I$19,Rollover!$V$19,Rollover!$AI$19)*CHOOSE(W175,Rollover!$O$19,Rollover!$AB$19,Rollover!$AO$19)*(1+CHOOSE(W175,Rollover!$P$19,Rollover!$AC$19,Rollover!$AP$19))^(INT(MAX(0,W176)/12))+(1-CHOOSE(W175,Rollover!$I$19,Rollover!$V$19,Rollover!$AI$19))*CHOOSE(W175,Rollover!$N$19,Rollover!$AA$19,Rollover!$AN$19)*(1+Assumptions!$C$25)^(INT(MAX(0,W176)/12)))</f>
        <v>0</v>
      </c>
      <c r="X177" s="115">
        <f>IF(OR(X175=0,X175=4),0,CHOOSE(X175,Rollover!$I$19,Rollover!$V$19,Rollover!$AI$19)*CHOOSE(X175,Rollover!$O$19,Rollover!$AB$19,Rollover!$AO$19)*(1+CHOOSE(X175,Rollover!$P$19,Rollover!$AC$19,Rollover!$AP$19))^(INT(MAX(0,X176)/12))+(1-CHOOSE(X175,Rollover!$I$19,Rollover!$V$19,Rollover!$AI$19))*CHOOSE(X175,Rollover!$N$19,Rollover!$AA$19,Rollover!$AN$19)*(1+Assumptions!$C$25)^(INT(MAX(0,X176)/12)))</f>
        <v>0</v>
      </c>
      <c r="Y177" s="115">
        <f>IF(OR(Y175=0,Y175=4),0,CHOOSE(Y175,Rollover!$I$19,Rollover!$V$19,Rollover!$AI$19)*CHOOSE(Y175,Rollover!$O$19,Rollover!$AB$19,Rollover!$AO$19)*(1+CHOOSE(Y175,Rollover!$P$19,Rollover!$AC$19,Rollover!$AP$19))^(INT(MAX(0,Y176)/12))+(1-CHOOSE(Y175,Rollover!$I$19,Rollover!$V$19,Rollover!$AI$19))*CHOOSE(Y175,Rollover!$N$19,Rollover!$AA$19,Rollover!$AN$19)*(1+Assumptions!$C$25)^(INT(MAX(0,Y176)/12)))</f>
        <v>0</v>
      </c>
      <c r="Z177" s="115">
        <f>IF(OR(Z175=0,Z175=4),0,CHOOSE(Z175,Rollover!$I$19,Rollover!$V$19,Rollover!$AI$19)*CHOOSE(Z175,Rollover!$O$19,Rollover!$AB$19,Rollover!$AO$19)*(1+CHOOSE(Z175,Rollover!$P$19,Rollover!$AC$19,Rollover!$AP$19))^(INT(MAX(0,Z176)/12))+(1-CHOOSE(Z175,Rollover!$I$19,Rollover!$V$19,Rollover!$AI$19))*CHOOSE(Z175,Rollover!$N$19,Rollover!$AA$19,Rollover!$AN$19)*(1+Assumptions!$C$25)^(INT(MAX(0,Z176)/12)))</f>
        <v>0</v>
      </c>
      <c r="AA177" s="115">
        <f>IF(OR(AA175=0,AA175=4),0,CHOOSE(AA175,Rollover!$I$19,Rollover!$V$19,Rollover!$AI$19)*CHOOSE(AA175,Rollover!$O$19,Rollover!$AB$19,Rollover!$AO$19)*(1+CHOOSE(AA175,Rollover!$P$19,Rollover!$AC$19,Rollover!$AP$19))^(INT(MAX(0,AA176)/12))+(1-CHOOSE(AA175,Rollover!$I$19,Rollover!$V$19,Rollover!$AI$19))*CHOOSE(AA175,Rollover!$N$19,Rollover!$AA$19,Rollover!$AN$19)*(1+Assumptions!$C$25)^(INT(MAX(0,AA176)/12)))</f>
        <v>0</v>
      </c>
      <c r="AB177" s="115">
        <f>IF(OR(AB175=0,AB175=4),0,CHOOSE(AB175,Rollover!$I$19,Rollover!$V$19,Rollover!$AI$19)*CHOOSE(AB175,Rollover!$O$19,Rollover!$AB$19,Rollover!$AO$19)*(1+CHOOSE(AB175,Rollover!$P$19,Rollover!$AC$19,Rollover!$AP$19))^(INT(MAX(0,AB176)/12))+(1-CHOOSE(AB175,Rollover!$I$19,Rollover!$V$19,Rollover!$AI$19))*CHOOSE(AB175,Rollover!$N$19,Rollover!$AA$19,Rollover!$AN$19)*(1+Assumptions!$C$25)^(INT(MAX(0,AB176)/12)))</f>
        <v>0</v>
      </c>
      <c r="AC177" s="115">
        <f>IF(OR(AC175=0,AC175=4),0,CHOOSE(AC175,Rollover!$I$19,Rollover!$V$19,Rollover!$AI$19)*CHOOSE(AC175,Rollover!$O$19,Rollover!$AB$19,Rollover!$AO$19)*(1+CHOOSE(AC175,Rollover!$P$19,Rollover!$AC$19,Rollover!$AP$19))^(INT(MAX(0,AC176)/12))+(1-CHOOSE(AC175,Rollover!$I$19,Rollover!$V$19,Rollover!$AI$19))*CHOOSE(AC175,Rollover!$N$19,Rollover!$AA$19,Rollover!$AN$19)*(1+Assumptions!$C$25)^(INT(MAX(0,AC176)/12)))</f>
        <v>0</v>
      </c>
      <c r="AD177" s="115">
        <f>IF(OR(AD175=0,AD175=4),0,CHOOSE(AD175,Rollover!$I$19,Rollover!$V$19,Rollover!$AI$19)*CHOOSE(AD175,Rollover!$O$19,Rollover!$AB$19,Rollover!$AO$19)*(1+CHOOSE(AD175,Rollover!$P$19,Rollover!$AC$19,Rollover!$AP$19))^(INT(MAX(0,AD176)/12))+(1-CHOOSE(AD175,Rollover!$I$19,Rollover!$V$19,Rollover!$AI$19))*CHOOSE(AD175,Rollover!$N$19,Rollover!$AA$19,Rollover!$AN$19)*(1+Assumptions!$C$25)^(INT(MAX(0,AD176)/12)))</f>
        <v>0</v>
      </c>
      <c r="AE177" s="115">
        <f>IF(OR(AE175=0,AE175=4),0,CHOOSE(AE175,Rollover!$I$19,Rollover!$V$19,Rollover!$AI$19)*CHOOSE(AE175,Rollover!$O$19,Rollover!$AB$19,Rollover!$AO$19)*(1+CHOOSE(AE175,Rollover!$P$19,Rollover!$AC$19,Rollover!$AP$19))^(INT(MAX(0,AE176)/12))+(1-CHOOSE(AE175,Rollover!$I$19,Rollover!$V$19,Rollover!$AI$19))*CHOOSE(AE175,Rollover!$N$19,Rollover!$AA$19,Rollover!$AN$19)*(1+Assumptions!$C$25)^(INT(MAX(0,AE176)/12)))</f>
        <v>0</v>
      </c>
      <c r="AF177" s="115">
        <f>IF(OR(AF175=0,AF175=4),0,CHOOSE(AF175,Rollover!$I$19,Rollover!$V$19,Rollover!$AI$19)*CHOOSE(AF175,Rollover!$O$19,Rollover!$AB$19,Rollover!$AO$19)*(1+CHOOSE(AF175,Rollover!$P$19,Rollover!$AC$19,Rollover!$AP$19))^(INT(MAX(0,AF176)/12))+(1-CHOOSE(AF175,Rollover!$I$19,Rollover!$V$19,Rollover!$AI$19))*CHOOSE(AF175,Rollover!$N$19,Rollover!$AA$19,Rollover!$AN$19)*(1+Assumptions!$C$25)^(INT(MAX(0,AF176)/12)))</f>
        <v>0</v>
      </c>
      <c r="AG177" s="115">
        <f>IF(OR(AG175=0,AG175=4),0,CHOOSE(AG175,Rollover!$I$19,Rollover!$V$19,Rollover!$AI$19)*CHOOSE(AG175,Rollover!$O$19,Rollover!$AB$19,Rollover!$AO$19)*(1+CHOOSE(AG175,Rollover!$P$19,Rollover!$AC$19,Rollover!$AP$19))^(INT(MAX(0,AG176)/12))+(1-CHOOSE(AG175,Rollover!$I$19,Rollover!$V$19,Rollover!$AI$19))*CHOOSE(AG175,Rollover!$N$19,Rollover!$AA$19,Rollover!$AN$19)*(1+Assumptions!$C$25)^(INT(MAX(0,AG176)/12)))</f>
        <v>0</v>
      </c>
      <c r="AH177" s="115">
        <f>IF(OR(AH175=0,AH175=4),0,CHOOSE(AH175,Rollover!$I$19,Rollover!$V$19,Rollover!$AI$19)*CHOOSE(AH175,Rollover!$O$19,Rollover!$AB$19,Rollover!$AO$19)*(1+CHOOSE(AH175,Rollover!$P$19,Rollover!$AC$19,Rollover!$AP$19))^(INT(MAX(0,AH176)/12))+(1-CHOOSE(AH175,Rollover!$I$19,Rollover!$V$19,Rollover!$AI$19))*CHOOSE(AH175,Rollover!$N$19,Rollover!$AA$19,Rollover!$AN$19)*(1+Assumptions!$C$25)^(INT(MAX(0,AH176)/12)))</f>
        <v>0</v>
      </c>
      <c r="AI177" s="115">
        <f>IF(OR(AI175=0,AI175=4),0,CHOOSE(AI175,Rollover!$I$19,Rollover!$V$19,Rollover!$AI$19)*CHOOSE(AI175,Rollover!$O$19,Rollover!$AB$19,Rollover!$AO$19)*(1+CHOOSE(AI175,Rollover!$P$19,Rollover!$AC$19,Rollover!$AP$19))^(INT(MAX(0,AI176)/12))+(1-CHOOSE(AI175,Rollover!$I$19,Rollover!$V$19,Rollover!$AI$19))*CHOOSE(AI175,Rollover!$N$19,Rollover!$AA$19,Rollover!$AN$19)*(1+Assumptions!$C$25)^(INT(MAX(0,AI176)/12)))</f>
        <v>0</v>
      </c>
      <c r="AJ177" s="115">
        <f>IF(OR(AJ175=0,AJ175=4),0,CHOOSE(AJ175,Rollover!$I$19,Rollover!$V$19,Rollover!$AI$19)*CHOOSE(AJ175,Rollover!$O$19,Rollover!$AB$19,Rollover!$AO$19)*(1+CHOOSE(AJ175,Rollover!$P$19,Rollover!$AC$19,Rollover!$AP$19))^(INT(MAX(0,AJ176)/12))+(1-CHOOSE(AJ175,Rollover!$I$19,Rollover!$V$19,Rollover!$AI$19))*CHOOSE(AJ175,Rollover!$N$19,Rollover!$AA$19,Rollover!$AN$19)*(1+Assumptions!$C$25)^(INT(MAX(0,AJ176)/12)))</f>
        <v>0</v>
      </c>
      <c r="AK177" s="115">
        <f>IF(OR(AK175=0,AK175=4),0,CHOOSE(AK175,Rollover!$I$19,Rollover!$V$19,Rollover!$AI$19)*CHOOSE(AK175,Rollover!$O$19,Rollover!$AB$19,Rollover!$AO$19)*(1+CHOOSE(AK175,Rollover!$P$19,Rollover!$AC$19,Rollover!$AP$19))^(INT(MAX(0,AK176)/12))+(1-CHOOSE(AK175,Rollover!$I$19,Rollover!$V$19,Rollover!$AI$19))*CHOOSE(AK175,Rollover!$N$19,Rollover!$AA$19,Rollover!$AN$19)*(1+Assumptions!$C$25)^(INT(MAX(0,AK176)/12)))</f>
        <v>0</v>
      </c>
      <c r="AL177" s="115">
        <f>IF(OR(AL175=0,AL175=4),0,CHOOSE(AL175,Rollover!$I$19,Rollover!$V$19,Rollover!$AI$19)*CHOOSE(AL175,Rollover!$O$19,Rollover!$AB$19,Rollover!$AO$19)*(1+CHOOSE(AL175,Rollover!$P$19,Rollover!$AC$19,Rollover!$AP$19))^(INT(MAX(0,AL176)/12))+(1-CHOOSE(AL175,Rollover!$I$19,Rollover!$V$19,Rollover!$AI$19))*CHOOSE(AL175,Rollover!$N$19,Rollover!$AA$19,Rollover!$AN$19)*(1+Assumptions!$C$25)^(INT(MAX(0,AL176)/12)))</f>
        <v>0</v>
      </c>
      <c r="AM177" s="115">
        <f>IF(OR(AM175=0,AM175=4),0,CHOOSE(AM175,Rollover!$I$19,Rollover!$V$19,Rollover!$AI$19)*CHOOSE(AM175,Rollover!$O$19,Rollover!$AB$19,Rollover!$AO$19)*(1+CHOOSE(AM175,Rollover!$P$19,Rollover!$AC$19,Rollover!$AP$19))^(INT(MAX(0,AM176)/12))+(1-CHOOSE(AM175,Rollover!$I$19,Rollover!$V$19,Rollover!$AI$19))*CHOOSE(AM175,Rollover!$N$19,Rollover!$AA$19,Rollover!$AN$19)*(1+Assumptions!$C$25)^(INT(MAX(0,AM176)/12)))</f>
        <v>0</v>
      </c>
      <c r="AN177" s="115">
        <f>IF(OR(AN175=0,AN175=4),0,CHOOSE(AN175,Rollover!$I$19,Rollover!$V$19,Rollover!$AI$19)*CHOOSE(AN175,Rollover!$O$19,Rollover!$AB$19,Rollover!$AO$19)*(1+CHOOSE(AN175,Rollover!$P$19,Rollover!$AC$19,Rollover!$AP$19))^(INT(MAX(0,AN176)/12))+(1-CHOOSE(AN175,Rollover!$I$19,Rollover!$V$19,Rollover!$AI$19))*CHOOSE(AN175,Rollover!$N$19,Rollover!$AA$19,Rollover!$AN$19)*(1+Assumptions!$C$25)^(INT(MAX(0,AN176)/12)))</f>
        <v>0</v>
      </c>
      <c r="AO177" s="115">
        <f>IF(OR(AO175=0,AO175=4),0,CHOOSE(AO175,Rollover!$I$19,Rollover!$V$19,Rollover!$AI$19)*CHOOSE(AO175,Rollover!$O$19,Rollover!$AB$19,Rollover!$AO$19)*(1+CHOOSE(AO175,Rollover!$P$19,Rollover!$AC$19,Rollover!$AP$19))^(INT(MAX(0,AO176)/12))+(1-CHOOSE(AO175,Rollover!$I$19,Rollover!$V$19,Rollover!$AI$19))*CHOOSE(AO175,Rollover!$N$19,Rollover!$AA$19,Rollover!$AN$19)*(1+Assumptions!$C$25)^(INT(MAX(0,AO176)/12)))</f>
        <v>0</v>
      </c>
      <c r="AP177" s="115">
        <f>IF(OR(AP175=0,AP175=4),0,CHOOSE(AP175,Rollover!$I$19,Rollover!$V$19,Rollover!$AI$19)*CHOOSE(AP175,Rollover!$O$19,Rollover!$AB$19,Rollover!$AO$19)*(1+CHOOSE(AP175,Rollover!$P$19,Rollover!$AC$19,Rollover!$AP$19))^(INT(MAX(0,AP176)/12))+(1-CHOOSE(AP175,Rollover!$I$19,Rollover!$V$19,Rollover!$AI$19))*CHOOSE(AP175,Rollover!$N$19,Rollover!$AA$19,Rollover!$AN$19)*(1+Assumptions!$C$25)^(INT(MAX(0,AP176)/12)))</f>
        <v>0</v>
      </c>
      <c r="AQ177" s="115">
        <f>IF(OR(AQ175=0,AQ175=4),0,CHOOSE(AQ175,Rollover!$I$19,Rollover!$V$19,Rollover!$AI$19)*CHOOSE(AQ175,Rollover!$O$19,Rollover!$AB$19,Rollover!$AO$19)*(1+CHOOSE(AQ175,Rollover!$P$19,Rollover!$AC$19,Rollover!$AP$19))^(INT(MAX(0,AQ176)/12))+(1-CHOOSE(AQ175,Rollover!$I$19,Rollover!$V$19,Rollover!$AI$19))*CHOOSE(AQ175,Rollover!$N$19,Rollover!$AA$19,Rollover!$AN$19)*(1+Assumptions!$C$25)^(INT(MAX(0,AQ176)/12)))</f>
        <v>0</v>
      </c>
      <c r="AR177" s="115">
        <f>IF(OR(AR175=0,AR175=4),0,CHOOSE(AR175,Rollover!$I$19,Rollover!$V$19,Rollover!$AI$19)*CHOOSE(AR175,Rollover!$O$19,Rollover!$AB$19,Rollover!$AO$19)*(1+CHOOSE(AR175,Rollover!$P$19,Rollover!$AC$19,Rollover!$AP$19))^(INT(MAX(0,AR176)/12))+(1-CHOOSE(AR175,Rollover!$I$19,Rollover!$V$19,Rollover!$AI$19))*CHOOSE(AR175,Rollover!$N$19,Rollover!$AA$19,Rollover!$AN$19)*(1+Assumptions!$C$25)^(INT(MAX(0,AR176)/12)))</f>
        <v>0</v>
      </c>
      <c r="AS177" s="115">
        <f>IF(OR(AS175=0,AS175=4),0,CHOOSE(AS175,Rollover!$I$19,Rollover!$V$19,Rollover!$AI$19)*CHOOSE(AS175,Rollover!$O$19,Rollover!$AB$19,Rollover!$AO$19)*(1+CHOOSE(AS175,Rollover!$P$19,Rollover!$AC$19,Rollover!$AP$19))^(INT(MAX(0,AS176)/12))+(1-CHOOSE(AS175,Rollover!$I$19,Rollover!$V$19,Rollover!$AI$19))*CHOOSE(AS175,Rollover!$N$19,Rollover!$AA$19,Rollover!$AN$19)*(1+Assumptions!$C$25)^(INT(MAX(0,AS176)/12)))</f>
        <v>0</v>
      </c>
      <c r="AT177" s="115">
        <f>IF(OR(AT175=0,AT175=4),0,CHOOSE(AT175,Rollover!$I$19,Rollover!$V$19,Rollover!$AI$19)*CHOOSE(AT175,Rollover!$O$19,Rollover!$AB$19,Rollover!$AO$19)*(1+CHOOSE(AT175,Rollover!$P$19,Rollover!$AC$19,Rollover!$AP$19))^(INT(MAX(0,AT176)/12))+(1-CHOOSE(AT175,Rollover!$I$19,Rollover!$V$19,Rollover!$AI$19))*CHOOSE(AT175,Rollover!$N$19,Rollover!$AA$19,Rollover!$AN$19)*(1+Assumptions!$C$25)^(INT(MAX(0,AT176)/12)))</f>
        <v>0</v>
      </c>
      <c r="AU177" s="115">
        <f>IF(OR(AU175=0,AU175=4),0,CHOOSE(AU175,Rollover!$I$19,Rollover!$V$19,Rollover!$AI$19)*CHOOSE(AU175,Rollover!$O$19,Rollover!$AB$19,Rollover!$AO$19)*(1+CHOOSE(AU175,Rollover!$P$19,Rollover!$AC$19,Rollover!$AP$19))^(INT(MAX(0,AU176)/12))+(1-CHOOSE(AU175,Rollover!$I$19,Rollover!$V$19,Rollover!$AI$19))*CHOOSE(AU175,Rollover!$N$19,Rollover!$AA$19,Rollover!$AN$19)*(1+Assumptions!$C$25)^(INT(MAX(0,AU176)/12)))</f>
        <v>0</v>
      </c>
      <c r="AV177" s="115">
        <f>IF(OR(AV175=0,AV175=4),0,CHOOSE(AV175,Rollover!$I$19,Rollover!$V$19,Rollover!$AI$19)*CHOOSE(AV175,Rollover!$O$19,Rollover!$AB$19,Rollover!$AO$19)*(1+CHOOSE(AV175,Rollover!$P$19,Rollover!$AC$19,Rollover!$AP$19))^(INT(MAX(0,AV176)/12))+(1-CHOOSE(AV175,Rollover!$I$19,Rollover!$V$19,Rollover!$AI$19))*CHOOSE(AV175,Rollover!$N$19,Rollover!$AA$19,Rollover!$AN$19)*(1+Assumptions!$C$25)^(INT(MAX(0,AV176)/12)))</f>
        <v>0</v>
      </c>
      <c r="AW177" s="115">
        <f>IF(OR(AW175=0,AW175=4),0,CHOOSE(AW175,Rollover!$I$19,Rollover!$V$19,Rollover!$AI$19)*CHOOSE(AW175,Rollover!$O$19,Rollover!$AB$19,Rollover!$AO$19)*(1+CHOOSE(AW175,Rollover!$P$19,Rollover!$AC$19,Rollover!$AP$19))^(INT(MAX(0,AW176)/12))+(1-CHOOSE(AW175,Rollover!$I$19,Rollover!$V$19,Rollover!$AI$19))*CHOOSE(AW175,Rollover!$N$19,Rollover!$AA$19,Rollover!$AN$19)*(1+Assumptions!$C$25)^(INT(MAX(0,AW176)/12)))</f>
        <v>0</v>
      </c>
      <c r="AX177" s="115">
        <f>IF(OR(AX175=0,AX175=4),0,CHOOSE(AX175,Rollover!$I$19,Rollover!$V$19,Rollover!$AI$19)*CHOOSE(AX175,Rollover!$O$19,Rollover!$AB$19,Rollover!$AO$19)*(1+CHOOSE(AX175,Rollover!$P$19,Rollover!$AC$19,Rollover!$AP$19))^(INT(MAX(0,AX176)/12))+(1-CHOOSE(AX175,Rollover!$I$19,Rollover!$V$19,Rollover!$AI$19))*CHOOSE(AX175,Rollover!$N$19,Rollover!$AA$19,Rollover!$AN$19)*(1+Assumptions!$C$25)^(INT(MAX(0,AX176)/12)))</f>
        <v>0</v>
      </c>
      <c r="AY177" s="115">
        <f>IF(OR(AY175=0,AY175=4),0,CHOOSE(AY175,Rollover!$I$19,Rollover!$V$19,Rollover!$AI$19)*CHOOSE(AY175,Rollover!$O$19,Rollover!$AB$19,Rollover!$AO$19)*(1+CHOOSE(AY175,Rollover!$P$19,Rollover!$AC$19,Rollover!$AP$19))^(INT(MAX(0,AY176)/12))+(1-CHOOSE(AY175,Rollover!$I$19,Rollover!$V$19,Rollover!$AI$19))*CHOOSE(AY175,Rollover!$N$19,Rollover!$AA$19,Rollover!$AN$19)*(1+Assumptions!$C$25)^(INT(MAX(0,AY176)/12)))</f>
        <v>0</v>
      </c>
      <c r="AZ177" s="115">
        <f>IF(OR(AZ175=0,AZ175=4),0,CHOOSE(AZ175,Rollover!$I$19,Rollover!$V$19,Rollover!$AI$19)*CHOOSE(AZ175,Rollover!$O$19,Rollover!$AB$19,Rollover!$AO$19)*(1+CHOOSE(AZ175,Rollover!$P$19,Rollover!$AC$19,Rollover!$AP$19))^(INT(MAX(0,AZ176)/12))+(1-CHOOSE(AZ175,Rollover!$I$19,Rollover!$V$19,Rollover!$AI$19))*CHOOSE(AZ175,Rollover!$N$19,Rollover!$AA$19,Rollover!$AN$19)*(1+Assumptions!$C$25)^(INT(MAX(0,AZ176)/12)))</f>
        <v>0</v>
      </c>
      <c r="BA177" s="115">
        <f>IF(OR(BA175=0,BA175=4),0,CHOOSE(BA175,Rollover!$I$19,Rollover!$V$19,Rollover!$AI$19)*CHOOSE(BA175,Rollover!$O$19,Rollover!$AB$19,Rollover!$AO$19)*(1+CHOOSE(BA175,Rollover!$P$19,Rollover!$AC$19,Rollover!$AP$19))^(INT(MAX(0,BA176)/12))+(1-CHOOSE(BA175,Rollover!$I$19,Rollover!$V$19,Rollover!$AI$19))*CHOOSE(BA175,Rollover!$N$19,Rollover!$AA$19,Rollover!$AN$19)*(1+Assumptions!$C$25)^(INT(MAX(0,BA176)/12)))</f>
        <v>0</v>
      </c>
      <c r="BB177" s="115">
        <f>IF(OR(BB175=0,BB175=4),0,CHOOSE(BB175,Rollover!$I$19,Rollover!$V$19,Rollover!$AI$19)*CHOOSE(BB175,Rollover!$O$19,Rollover!$AB$19,Rollover!$AO$19)*(1+CHOOSE(BB175,Rollover!$P$19,Rollover!$AC$19,Rollover!$AP$19))^(INT(MAX(0,BB176)/12))+(1-CHOOSE(BB175,Rollover!$I$19,Rollover!$V$19,Rollover!$AI$19))*CHOOSE(BB175,Rollover!$N$19,Rollover!$AA$19,Rollover!$AN$19)*(1+Assumptions!$C$25)^(INT(MAX(0,BB176)/12)))</f>
        <v>0</v>
      </c>
      <c r="BC177" s="115">
        <f>IF(OR(BC175=0,BC175=4),0,CHOOSE(BC175,Rollover!$I$19,Rollover!$V$19,Rollover!$AI$19)*CHOOSE(BC175,Rollover!$O$19,Rollover!$AB$19,Rollover!$AO$19)*(1+CHOOSE(BC175,Rollover!$P$19,Rollover!$AC$19,Rollover!$AP$19))^(INT(MAX(0,BC176)/12))+(1-CHOOSE(BC175,Rollover!$I$19,Rollover!$V$19,Rollover!$AI$19))*CHOOSE(BC175,Rollover!$N$19,Rollover!$AA$19,Rollover!$AN$19)*(1+Assumptions!$C$25)^(INT(MAX(0,BC176)/12)))</f>
        <v>0</v>
      </c>
      <c r="BD177" s="115">
        <f>IF(OR(BD175=0,BD175=4),0,CHOOSE(BD175,Rollover!$I$19,Rollover!$V$19,Rollover!$AI$19)*CHOOSE(BD175,Rollover!$O$19,Rollover!$AB$19,Rollover!$AO$19)*(1+CHOOSE(BD175,Rollover!$P$19,Rollover!$AC$19,Rollover!$AP$19))^(INT(MAX(0,BD176)/12))+(1-CHOOSE(BD175,Rollover!$I$19,Rollover!$V$19,Rollover!$AI$19))*CHOOSE(BD175,Rollover!$N$19,Rollover!$AA$19,Rollover!$AN$19)*(1+Assumptions!$C$25)^(INT(MAX(0,BD176)/12)))</f>
        <v>0</v>
      </c>
      <c r="BE177" s="115">
        <f>IF(OR(BE175=0,BE175=4),0,CHOOSE(BE175,Rollover!$I$19,Rollover!$V$19,Rollover!$AI$19)*CHOOSE(BE175,Rollover!$O$19,Rollover!$AB$19,Rollover!$AO$19)*(1+CHOOSE(BE175,Rollover!$P$19,Rollover!$AC$19,Rollover!$AP$19))^(INT(MAX(0,BE176)/12))+(1-CHOOSE(BE175,Rollover!$I$19,Rollover!$V$19,Rollover!$AI$19))*CHOOSE(BE175,Rollover!$N$19,Rollover!$AA$19,Rollover!$AN$19)*(1+Assumptions!$C$25)^(INT(MAX(0,BE176)/12)))</f>
        <v>0</v>
      </c>
      <c r="BF177" s="115">
        <f>IF(OR(BF175=0,BF175=4),0,CHOOSE(BF175,Rollover!$I$19,Rollover!$V$19,Rollover!$AI$19)*CHOOSE(BF175,Rollover!$O$19,Rollover!$AB$19,Rollover!$AO$19)*(1+CHOOSE(BF175,Rollover!$P$19,Rollover!$AC$19,Rollover!$AP$19))^(INT(MAX(0,BF176)/12))+(1-CHOOSE(BF175,Rollover!$I$19,Rollover!$V$19,Rollover!$AI$19))*CHOOSE(BF175,Rollover!$N$19,Rollover!$AA$19,Rollover!$AN$19)*(1+Assumptions!$C$25)^(INT(MAX(0,BF176)/12)))</f>
        <v>0</v>
      </c>
      <c r="BG177" s="115">
        <f>IF(OR(BG175=0,BG175=4),0,CHOOSE(BG175,Rollover!$I$19,Rollover!$V$19,Rollover!$AI$19)*CHOOSE(BG175,Rollover!$O$19,Rollover!$AB$19,Rollover!$AO$19)*(1+CHOOSE(BG175,Rollover!$P$19,Rollover!$AC$19,Rollover!$AP$19))^(INT(MAX(0,BG176)/12))+(1-CHOOSE(BG175,Rollover!$I$19,Rollover!$V$19,Rollover!$AI$19))*CHOOSE(BG175,Rollover!$N$19,Rollover!$AA$19,Rollover!$AN$19)*(1+Assumptions!$C$25)^(INT(MAX(0,BG176)/12)))</f>
        <v>0</v>
      </c>
      <c r="BH177" s="115">
        <f>IF(OR(BH175=0,BH175=4),0,CHOOSE(BH175,Rollover!$I$19,Rollover!$V$19,Rollover!$AI$19)*CHOOSE(BH175,Rollover!$O$19,Rollover!$AB$19,Rollover!$AO$19)*(1+CHOOSE(BH175,Rollover!$P$19,Rollover!$AC$19,Rollover!$AP$19))^(INT(MAX(0,BH176)/12))+(1-CHOOSE(BH175,Rollover!$I$19,Rollover!$V$19,Rollover!$AI$19))*CHOOSE(BH175,Rollover!$N$19,Rollover!$AA$19,Rollover!$AN$19)*(1+Assumptions!$C$25)^(INT(MAX(0,BH176)/12)))</f>
        <v>0</v>
      </c>
      <c r="BI177" s="115">
        <f>IF(OR(BI175=0,BI175=4),0,CHOOSE(BI175,Rollover!$I$19,Rollover!$V$19,Rollover!$AI$19)*CHOOSE(BI175,Rollover!$O$19,Rollover!$AB$19,Rollover!$AO$19)*(1+CHOOSE(BI175,Rollover!$P$19,Rollover!$AC$19,Rollover!$AP$19))^(INT(MAX(0,BI176)/12))+(1-CHOOSE(BI175,Rollover!$I$19,Rollover!$V$19,Rollover!$AI$19))*CHOOSE(BI175,Rollover!$N$19,Rollover!$AA$19,Rollover!$AN$19)*(1+Assumptions!$C$25)^(INT(MAX(0,BI176)/12)))</f>
        <v>0</v>
      </c>
      <c r="BJ177" s="115">
        <f>IF(OR(BJ175=0,BJ175=4),0,CHOOSE(BJ175,Rollover!$I$19,Rollover!$V$19,Rollover!$AI$19)*CHOOSE(BJ175,Rollover!$O$19,Rollover!$AB$19,Rollover!$AO$19)*(1+CHOOSE(BJ175,Rollover!$P$19,Rollover!$AC$19,Rollover!$AP$19))^(INT(MAX(0,BJ176)/12))+(1-CHOOSE(BJ175,Rollover!$I$19,Rollover!$V$19,Rollover!$AI$19))*CHOOSE(BJ175,Rollover!$N$19,Rollover!$AA$19,Rollover!$AN$19)*(1+Assumptions!$C$25)^(INT(MAX(0,BJ176)/12)))</f>
        <v>0</v>
      </c>
      <c r="BK177" s="115">
        <f>IF(OR(BK175=0,BK175=4),0,CHOOSE(BK175,Rollover!$I$19,Rollover!$V$19,Rollover!$AI$19)*CHOOSE(BK175,Rollover!$O$19,Rollover!$AB$19,Rollover!$AO$19)*(1+CHOOSE(BK175,Rollover!$P$19,Rollover!$AC$19,Rollover!$AP$19))^(INT(MAX(0,BK176)/12))+(1-CHOOSE(BK175,Rollover!$I$19,Rollover!$V$19,Rollover!$AI$19))*CHOOSE(BK175,Rollover!$N$19,Rollover!$AA$19,Rollover!$AN$19)*(1+Assumptions!$C$25)^(INT(MAX(0,BK176)/12)))</f>
        <v>0</v>
      </c>
      <c r="BL177" s="115">
        <f>IF(OR(BL175=0,BL175=4),0,CHOOSE(BL175,Rollover!$I$19,Rollover!$V$19,Rollover!$AI$19)*CHOOSE(BL175,Rollover!$O$19,Rollover!$AB$19,Rollover!$AO$19)*(1+CHOOSE(BL175,Rollover!$P$19,Rollover!$AC$19,Rollover!$AP$19))^(INT(MAX(0,BL176)/12))+(1-CHOOSE(BL175,Rollover!$I$19,Rollover!$V$19,Rollover!$AI$19))*CHOOSE(BL175,Rollover!$N$19,Rollover!$AA$19,Rollover!$AN$19)*(1+Assumptions!$C$25)^(INT(MAX(0,BL176)/12)))</f>
        <v>0</v>
      </c>
      <c r="BM177" s="115">
        <f>IF(OR(BM175=0,BM175=4),0,CHOOSE(BM175,Rollover!$I$19,Rollover!$V$19,Rollover!$AI$19)*CHOOSE(BM175,Rollover!$O$19,Rollover!$AB$19,Rollover!$AO$19)*(1+CHOOSE(BM175,Rollover!$P$19,Rollover!$AC$19,Rollover!$AP$19))^(INT(MAX(0,BM176)/12))+(1-CHOOSE(BM175,Rollover!$I$19,Rollover!$V$19,Rollover!$AI$19))*CHOOSE(BM175,Rollover!$N$19,Rollover!$AA$19,Rollover!$AN$19)*(1+Assumptions!$C$25)^(INT(MAX(0,BM176)/12)))</f>
        <v>0</v>
      </c>
      <c r="BN177" s="115">
        <f>IF(OR(BN175=0,BN175=4),0,CHOOSE(BN175,Rollover!$I$19,Rollover!$V$19,Rollover!$AI$19)*CHOOSE(BN175,Rollover!$O$19,Rollover!$AB$19,Rollover!$AO$19)*(1+CHOOSE(BN175,Rollover!$P$19,Rollover!$AC$19,Rollover!$AP$19))^(INT(MAX(0,BN176)/12))+(1-CHOOSE(BN175,Rollover!$I$19,Rollover!$V$19,Rollover!$AI$19))*CHOOSE(BN175,Rollover!$N$19,Rollover!$AA$19,Rollover!$AN$19)*(1+Assumptions!$C$25)^(INT(MAX(0,BN176)/12)))</f>
        <v>0</v>
      </c>
      <c r="BO177" s="115">
        <f>IF(OR(BO175=0,BO175=4),0,CHOOSE(BO175,Rollover!$I$19,Rollover!$V$19,Rollover!$AI$19)*CHOOSE(BO175,Rollover!$O$19,Rollover!$AB$19,Rollover!$AO$19)*(1+CHOOSE(BO175,Rollover!$P$19,Rollover!$AC$19,Rollover!$AP$19))^(INT(MAX(0,BO176)/12))+(1-CHOOSE(BO175,Rollover!$I$19,Rollover!$V$19,Rollover!$AI$19))*CHOOSE(BO175,Rollover!$N$19,Rollover!$AA$19,Rollover!$AN$19)*(1+Assumptions!$C$25)^(INT(MAX(0,BO176)/12)))</f>
        <v>0</v>
      </c>
      <c r="BP177" s="115">
        <f>IF(OR(BP175=0,BP175=4),0,CHOOSE(BP175,Rollover!$I$19,Rollover!$V$19,Rollover!$AI$19)*CHOOSE(BP175,Rollover!$O$19,Rollover!$AB$19,Rollover!$AO$19)*(1+CHOOSE(BP175,Rollover!$P$19,Rollover!$AC$19,Rollover!$AP$19))^(INT(MAX(0,BP176)/12))+(1-CHOOSE(BP175,Rollover!$I$19,Rollover!$V$19,Rollover!$AI$19))*CHOOSE(BP175,Rollover!$N$19,Rollover!$AA$19,Rollover!$AN$19)*(1+Assumptions!$C$25)^(INT(MAX(0,BP176)/12)))</f>
        <v>16.22114248464275</v>
      </c>
      <c r="BQ177" s="115">
        <f>IF(OR(BQ175=0,BQ175=4),0,CHOOSE(BQ175,Rollover!$I$19,Rollover!$V$19,Rollover!$AI$19)*CHOOSE(BQ175,Rollover!$O$19,Rollover!$AB$19,Rollover!$AO$19)*(1+CHOOSE(BQ175,Rollover!$P$19,Rollover!$AC$19,Rollover!$AP$19))^(INT(MAX(0,BQ176)/12))+(1-CHOOSE(BQ175,Rollover!$I$19,Rollover!$V$19,Rollover!$AI$19))*CHOOSE(BQ175,Rollover!$N$19,Rollover!$AA$19,Rollover!$AN$19)*(1+Assumptions!$C$25)^(INT(MAX(0,BQ176)/12)))</f>
        <v>16.22114248464275</v>
      </c>
      <c r="BR177" s="115">
        <f>IF(OR(BR175=0,BR175=4),0,CHOOSE(BR175,Rollover!$I$19,Rollover!$V$19,Rollover!$AI$19)*CHOOSE(BR175,Rollover!$O$19,Rollover!$AB$19,Rollover!$AO$19)*(1+CHOOSE(BR175,Rollover!$P$19,Rollover!$AC$19,Rollover!$AP$19))^(INT(MAX(0,BR176)/12))+(1-CHOOSE(BR175,Rollover!$I$19,Rollover!$V$19,Rollover!$AI$19))*CHOOSE(BR175,Rollover!$N$19,Rollover!$AA$19,Rollover!$AN$19)*(1+Assumptions!$C$25)^(INT(MAX(0,BR176)/12)))</f>
        <v>16.22114248464275</v>
      </c>
      <c r="BS177" s="115">
        <f>IF(OR(BS175=0,BS175=4),0,CHOOSE(BS175,Rollover!$I$19,Rollover!$V$19,Rollover!$AI$19)*CHOOSE(BS175,Rollover!$O$19,Rollover!$AB$19,Rollover!$AO$19)*(1+CHOOSE(BS175,Rollover!$P$19,Rollover!$AC$19,Rollover!$AP$19))^(INT(MAX(0,BS176)/12))+(1-CHOOSE(BS175,Rollover!$I$19,Rollover!$V$19,Rollover!$AI$19))*CHOOSE(BS175,Rollover!$N$19,Rollover!$AA$19,Rollover!$AN$19)*(1+Assumptions!$C$25)^(INT(MAX(0,BS176)/12)))</f>
        <v>16.22114248464275</v>
      </c>
      <c r="BT177" s="115">
        <f>IF(OR(BT175=0,BT175=4),0,CHOOSE(BT175,Rollover!$I$19,Rollover!$V$19,Rollover!$AI$19)*CHOOSE(BT175,Rollover!$O$19,Rollover!$AB$19,Rollover!$AO$19)*(1+CHOOSE(BT175,Rollover!$P$19,Rollover!$AC$19,Rollover!$AP$19))^(INT(MAX(0,BT176)/12))+(1-CHOOSE(BT175,Rollover!$I$19,Rollover!$V$19,Rollover!$AI$19))*CHOOSE(BT175,Rollover!$N$19,Rollover!$AA$19,Rollover!$AN$19)*(1+Assumptions!$C$25)^(INT(MAX(0,BT176)/12)))</f>
        <v>16.22114248464275</v>
      </c>
      <c r="BU177" s="115">
        <f>IF(OR(BU175=0,BU175=4),0,CHOOSE(BU175,Rollover!$I$19,Rollover!$V$19,Rollover!$AI$19)*CHOOSE(BU175,Rollover!$O$19,Rollover!$AB$19,Rollover!$AO$19)*(1+CHOOSE(BU175,Rollover!$P$19,Rollover!$AC$19,Rollover!$AP$19))^(INT(MAX(0,BU176)/12))+(1-CHOOSE(BU175,Rollover!$I$19,Rollover!$V$19,Rollover!$AI$19))*CHOOSE(BU175,Rollover!$N$19,Rollover!$AA$19,Rollover!$AN$19)*(1+Assumptions!$C$25)^(INT(MAX(0,BU176)/12)))</f>
        <v>16.22114248464275</v>
      </c>
      <c r="BV177" s="115">
        <f>IF(OR(BV175=0,BV175=4),0,CHOOSE(BV175,Rollover!$I$19,Rollover!$V$19,Rollover!$AI$19)*CHOOSE(BV175,Rollover!$O$19,Rollover!$AB$19,Rollover!$AO$19)*(1+CHOOSE(BV175,Rollover!$P$19,Rollover!$AC$19,Rollover!$AP$19))^(INT(MAX(0,BV176)/12))+(1-CHOOSE(BV175,Rollover!$I$19,Rollover!$V$19,Rollover!$AI$19))*CHOOSE(BV175,Rollover!$N$19,Rollover!$AA$19,Rollover!$AN$19)*(1+Assumptions!$C$25)^(INT(MAX(0,BV176)/12)))</f>
        <v>16.22114248464275</v>
      </c>
      <c r="BW177" s="115">
        <f>IF(OR(BW175=0,BW175=4),0,CHOOSE(BW175,Rollover!$I$19,Rollover!$V$19,Rollover!$AI$19)*CHOOSE(BW175,Rollover!$O$19,Rollover!$AB$19,Rollover!$AO$19)*(1+CHOOSE(BW175,Rollover!$P$19,Rollover!$AC$19,Rollover!$AP$19))^(INT(MAX(0,BW176)/12))+(1-CHOOSE(BW175,Rollover!$I$19,Rollover!$V$19,Rollover!$AI$19))*CHOOSE(BW175,Rollover!$N$19,Rollover!$AA$19,Rollover!$AN$19)*(1+Assumptions!$C$25)^(INT(MAX(0,BW176)/12)))</f>
        <v>16.22114248464275</v>
      </c>
      <c r="BX177" s="115">
        <f>IF(OR(BX175=0,BX175=4),0,CHOOSE(BX175,Rollover!$I$19,Rollover!$V$19,Rollover!$AI$19)*CHOOSE(BX175,Rollover!$O$19,Rollover!$AB$19,Rollover!$AO$19)*(1+CHOOSE(BX175,Rollover!$P$19,Rollover!$AC$19,Rollover!$AP$19))^(INT(MAX(0,BX176)/12))+(1-CHOOSE(BX175,Rollover!$I$19,Rollover!$V$19,Rollover!$AI$19))*CHOOSE(BX175,Rollover!$N$19,Rollover!$AA$19,Rollover!$AN$19)*(1+Assumptions!$C$25)^(INT(MAX(0,BX176)/12)))</f>
        <v>16.22114248464275</v>
      </c>
      <c r="BY177" s="115">
        <f>IF(OR(BY175=0,BY175=4),0,CHOOSE(BY175,Rollover!$I$19,Rollover!$V$19,Rollover!$AI$19)*CHOOSE(BY175,Rollover!$O$19,Rollover!$AB$19,Rollover!$AO$19)*(1+CHOOSE(BY175,Rollover!$P$19,Rollover!$AC$19,Rollover!$AP$19))^(INT(MAX(0,BY176)/12))+(1-CHOOSE(BY175,Rollover!$I$19,Rollover!$V$19,Rollover!$AI$19))*CHOOSE(BY175,Rollover!$N$19,Rollover!$AA$19,Rollover!$AN$19)*(1+Assumptions!$C$25)^(INT(MAX(0,BY176)/12)))</f>
        <v>16.22114248464275</v>
      </c>
      <c r="BZ177" s="115">
        <f>IF(OR(BZ175=0,BZ175=4),0,CHOOSE(BZ175,Rollover!$I$19,Rollover!$V$19,Rollover!$AI$19)*CHOOSE(BZ175,Rollover!$O$19,Rollover!$AB$19,Rollover!$AO$19)*(1+CHOOSE(BZ175,Rollover!$P$19,Rollover!$AC$19,Rollover!$AP$19))^(INT(MAX(0,BZ176)/12))+(1-CHOOSE(BZ175,Rollover!$I$19,Rollover!$V$19,Rollover!$AI$19))*CHOOSE(BZ175,Rollover!$N$19,Rollover!$AA$19,Rollover!$AN$19)*(1+Assumptions!$C$25)^(INT(MAX(0,BZ176)/12)))</f>
        <v>16.22114248464275</v>
      </c>
      <c r="CA177" s="115">
        <f>IF(OR(CA175=0,CA175=4),0,CHOOSE(CA175,Rollover!$I$19,Rollover!$V$19,Rollover!$AI$19)*CHOOSE(CA175,Rollover!$O$19,Rollover!$AB$19,Rollover!$AO$19)*(1+CHOOSE(CA175,Rollover!$P$19,Rollover!$AC$19,Rollover!$AP$19))^(INT(MAX(0,CA176)/12))+(1-CHOOSE(CA175,Rollover!$I$19,Rollover!$V$19,Rollover!$AI$19))*CHOOSE(CA175,Rollover!$N$19,Rollover!$AA$19,Rollover!$AN$19)*(1+Assumptions!$C$25)^(INT(MAX(0,CA176)/12)))</f>
        <v>16.22114248464275</v>
      </c>
      <c r="CB177" s="115">
        <f>IF(OR(CB175=0,CB175=4),0,CHOOSE(CB175,Rollover!$I$19,Rollover!$V$19,Rollover!$AI$19)*CHOOSE(CB175,Rollover!$O$19,Rollover!$AB$19,Rollover!$AO$19)*(1+CHOOSE(CB175,Rollover!$P$19,Rollover!$AC$19,Rollover!$AP$19))^(INT(MAX(0,CB176)/12))+(1-CHOOSE(CB175,Rollover!$I$19,Rollover!$V$19,Rollover!$AI$19))*CHOOSE(CB175,Rollover!$N$19,Rollover!$AA$19,Rollover!$AN$19)*(1+Assumptions!$C$25)^(INT(MAX(0,CB176)/12)))</f>
        <v>16.22114248464275</v>
      </c>
      <c r="CC177" s="115">
        <f>IF(OR(CC175=0,CC175=4),0,CHOOSE(CC175,Rollover!$I$19,Rollover!$V$19,Rollover!$AI$19)*CHOOSE(CC175,Rollover!$O$19,Rollover!$AB$19,Rollover!$AO$19)*(1+CHOOSE(CC175,Rollover!$P$19,Rollover!$AC$19,Rollover!$AP$19))^(INT(MAX(0,CC176)/12))+(1-CHOOSE(CC175,Rollover!$I$19,Rollover!$V$19,Rollover!$AI$19))*CHOOSE(CC175,Rollover!$N$19,Rollover!$AA$19,Rollover!$AN$19)*(1+Assumptions!$C$25)^(INT(MAX(0,CC176)/12)))</f>
        <v>16.22114248464275</v>
      </c>
      <c r="CD177" s="115">
        <f>IF(OR(CD175=0,CD175=4),0,CHOOSE(CD175,Rollover!$I$19,Rollover!$V$19,Rollover!$AI$19)*CHOOSE(CD175,Rollover!$O$19,Rollover!$AB$19,Rollover!$AO$19)*(1+CHOOSE(CD175,Rollover!$P$19,Rollover!$AC$19,Rollover!$AP$19))^(INT(MAX(0,CD176)/12))+(1-CHOOSE(CD175,Rollover!$I$19,Rollover!$V$19,Rollover!$AI$19))*CHOOSE(CD175,Rollover!$N$19,Rollover!$AA$19,Rollover!$AN$19)*(1+Assumptions!$C$25)^(INT(MAX(0,CD176)/12)))</f>
        <v>16.788882471605245</v>
      </c>
      <c r="CE177" s="115">
        <f>IF(OR(CE175=0,CE175=4),0,CHOOSE(CE175,Rollover!$I$19,Rollover!$V$19,Rollover!$AI$19)*CHOOSE(CE175,Rollover!$O$19,Rollover!$AB$19,Rollover!$AO$19)*(1+CHOOSE(CE175,Rollover!$P$19,Rollover!$AC$19,Rollover!$AP$19))^(INT(MAX(0,CE176)/12))+(1-CHOOSE(CE175,Rollover!$I$19,Rollover!$V$19,Rollover!$AI$19))*CHOOSE(CE175,Rollover!$N$19,Rollover!$AA$19,Rollover!$AN$19)*(1+Assumptions!$C$25)^(INT(MAX(0,CE176)/12)))</f>
        <v>16.788882471605245</v>
      </c>
      <c r="CF177" s="115">
        <f>IF(OR(CF175=0,CF175=4),0,CHOOSE(CF175,Rollover!$I$19,Rollover!$V$19,Rollover!$AI$19)*CHOOSE(CF175,Rollover!$O$19,Rollover!$AB$19,Rollover!$AO$19)*(1+CHOOSE(CF175,Rollover!$P$19,Rollover!$AC$19,Rollover!$AP$19))^(INT(MAX(0,CF176)/12))+(1-CHOOSE(CF175,Rollover!$I$19,Rollover!$V$19,Rollover!$AI$19))*CHOOSE(CF175,Rollover!$N$19,Rollover!$AA$19,Rollover!$AN$19)*(1+Assumptions!$C$25)^(INT(MAX(0,CF176)/12)))</f>
        <v>16.788882471605245</v>
      </c>
      <c r="CG177" s="115">
        <f>IF(OR(CG175=0,CG175=4),0,CHOOSE(CG175,Rollover!$I$19,Rollover!$V$19,Rollover!$AI$19)*CHOOSE(CG175,Rollover!$O$19,Rollover!$AB$19,Rollover!$AO$19)*(1+CHOOSE(CG175,Rollover!$P$19,Rollover!$AC$19,Rollover!$AP$19))^(INT(MAX(0,CG176)/12))+(1-CHOOSE(CG175,Rollover!$I$19,Rollover!$V$19,Rollover!$AI$19))*CHOOSE(CG175,Rollover!$N$19,Rollover!$AA$19,Rollover!$AN$19)*(1+Assumptions!$C$25)^(INT(MAX(0,CG176)/12)))</f>
        <v>16.788882471605245</v>
      </c>
      <c r="CH177" s="115">
        <f>IF(OR(CH175=0,CH175=4),0,CHOOSE(CH175,Rollover!$I$19,Rollover!$V$19,Rollover!$AI$19)*CHOOSE(CH175,Rollover!$O$19,Rollover!$AB$19,Rollover!$AO$19)*(1+CHOOSE(CH175,Rollover!$P$19,Rollover!$AC$19,Rollover!$AP$19))^(INT(MAX(0,CH176)/12))+(1-CHOOSE(CH175,Rollover!$I$19,Rollover!$V$19,Rollover!$AI$19))*CHOOSE(CH175,Rollover!$N$19,Rollover!$AA$19,Rollover!$AN$19)*(1+Assumptions!$C$25)^(INT(MAX(0,CH176)/12)))</f>
        <v>16.788882471605245</v>
      </c>
      <c r="CI177" s="115">
        <f>IF(OR(CI175=0,CI175=4),0,CHOOSE(CI175,Rollover!$I$19,Rollover!$V$19,Rollover!$AI$19)*CHOOSE(CI175,Rollover!$O$19,Rollover!$AB$19,Rollover!$AO$19)*(1+CHOOSE(CI175,Rollover!$P$19,Rollover!$AC$19,Rollover!$AP$19))^(INT(MAX(0,CI176)/12))+(1-CHOOSE(CI175,Rollover!$I$19,Rollover!$V$19,Rollover!$AI$19))*CHOOSE(CI175,Rollover!$N$19,Rollover!$AA$19,Rollover!$AN$19)*(1+Assumptions!$C$25)^(INT(MAX(0,CI176)/12)))</f>
        <v>16.788882471605245</v>
      </c>
      <c r="CJ177" s="115">
        <f>IF(OR(CJ175=0,CJ175=4),0,CHOOSE(CJ175,Rollover!$I$19,Rollover!$V$19,Rollover!$AI$19)*CHOOSE(CJ175,Rollover!$O$19,Rollover!$AB$19,Rollover!$AO$19)*(1+CHOOSE(CJ175,Rollover!$P$19,Rollover!$AC$19,Rollover!$AP$19))^(INT(MAX(0,CJ176)/12))+(1-CHOOSE(CJ175,Rollover!$I$19,Rollover!$V$19,Rollover!$AI$19))*CHOOSE(CJ175,Rollover!$N$19,Rollover!$AA$19,Rollover!$AN$19)*(1+Assumptions!$C$25)^(INT(MAX(0,CJ176)/12)))</f>
        <v>16.788882471605245</v>
      </c>
      <c r="CK177" s="115">
        <f>IF(OR(CK175=0,CK175=4),0,CHOOSE(CK175,Rollover!$I$19,Rollover!$V$19,Rollover!$AI$19)*CHOOSE(CK175,Rollover!$O$19,Rollover!$AB$19,Rollover!$AO$19)*(1+CHOOSE(CK175,Rollover!$P$19,Rollover!$AC$19,Rollover!$AP$19))^(INT(MAX(0,CK176)/12))+(1-CHOOSE(CK175,Rollover!$I$19,Rollover!$V$19,Rollover!$AI$19))*CHOOSE(CK175,Rollover!$N$19,Rollover!$AA$19,Rollover!$AN$19)*(1+Assumptions!$C$25)^(INT(MAX(0,CK176)/12)))</f>
        <v>16.788882471605245</v>
      </c>
      <c r="CL177" s="115">
        <f>IF(OR(CL175=0,CL175=4),0,CHOOSE(CL175,Rollover!$I$19,Rollover!$V$19,Rollover!$AI$19)*CHOOSE(CL175,Rollover!$O$19,Rollover!$AB$19,Rollover!$AO$19)*(1+CHOOSE(CL175,Rollover!$P$19,Rollover!$AC$19,Rollover!$AP$19))^(INT(MAX(0,CL176)/12))+(1-CHOOSE(CL175,Rollover!$I$19,Rollover!$V$19,Rollover!$AI$19))*CHOOSE(CL175,Rollover!$N$19,Rollover!$AA$19,Rollover!$AN$19)*(1+Assumptions!$C$25)^(INT(MAX(0,CL176)/12)))</f>
        <v>16.788882471605245</v>
      </c>
      <c r="CM177" s="115">
        <f>IF(OR(CM175=0,CM175=4),0,CHOOSE(CM175,Rollover!$I$19,Rollover!$V$19,Rollover!$AI$19)*CHOOSE(CM175,Rollover!$O$19,Rollover!$AB$19,Rollover!$AO$19)*(1+CHOOSE(CM175,Rollover!$P$19,Rollover!$AC$19,Rollover!$AP$19))^(INT(MAX(0,CM176)/12))+(1-CHOOSE(CM175,Rollover!$I$19,Rollover!$V$19,Rollover!$AI$19))*CHOOSE(CM175,Rollover!$N$19,Rollover!$AA$19,Rollover!$AN$19)*(1+Assumptions!$C$25)^(INT(MAX(0,CM176)/12)))</f>
        <v>16.788882471605245</v>
      </c>
      <c r="CN177" s="115">
        <f>IF(OR(CN175=0,CN175=4),0,CHOOSE(CN175,Rollover!$I$19,Rollover!$V$19,Rollover!$AI$19)*CHOOSE(CN175,Rollover!$O$19,Rollover!$AB$19,Rollover!$AO$19)*(1+CHOOSE(CN175,Rollover!$P$19,Rollover!$AC$19,Rollover!$AP$19))^(INT(MAX(0,CN176)/12))+(1-CHOOSE(CN175,Rollover!$I$19,Rollover!$V$19,Rollover!$AI$19))*CHOOSE(CN175,Rollover!$N$19,Rollover!$AA$19,Rollover!$AN$19)*(1+Assumptions!$C$25)^(INT(MAX(0,CN176)/12)))</f>
        <v>16.788882471605245</v>
      </c>
      <c r="CO177" s="115">
        <f>IF(OR(CO175=0,CO175=4),0,CHOOSE(CO175,Rollover!$I$19,Rollover!$V$19,Rollover!$AI$19)*CHOOSE(CO175,Rollover!$O$19,Rollover!$AB$19,Rollover!$AO$19)*(1+CHOOSE(CO175,Rollover!$P$19,Rollover!$AC$19,Rollover!$AP$19))^(INT(MAX(0,CO176)/12))+(1-CHOOSE(CO175,Rollover!$I$19,Rollover!$V$19,Rollover!$AI$19))*CHOOSE(CO175,Rollover!$N$19,Rollover!$AA$19,Rollover!$AN$19)*(1+Assumptions!$C$25)^(INT(MAX(0,CO176)/12)))</f>
        <v>16.788882471605245</v>
      </c>
      <c r="CP177" s="115">
        <f>IF(OR(CP175=0,CP175=4),0,CHOOSE(CP175,Rollover!$I$19,Rollover!$V$19,Rollover!$AI$19)*CHOOSE(CP175,Rollover!$O$19,Rollover!$AB$19,Rollover!$AO$19)*(1+CHOOSE(CP175,Rollover!$P$19,Rollover!$AC$19,Rollover!$AP$19))^(INT(MAX(0,CP176)/12))+(1-CHOOSE(CP175,Rollover!$I$19,Rollover!$V$19,Rollover!$AI$19))*CHOOSE(CP175,Rollover!$N$19,Rollover!$AA$19,Rollover!$AN$19)*(1+Assumptions!$C$25)^(INT(MAX(0,CP176)/12)))</f>
        <v>17.37649335811143</v>
      </c>
      <c r="CQ177" s="115">
        <f>IF(OR(CQ175=0,CQ175=4),0,CHOOSE(CQ175,Rollover!$I$19,Rollover!$V$19,Rollover!$AI$19)*CHOOSE(CQ175,Rollover!$O$19,Rollover!$AB$19,Rollover!$AO$19)*(1+CHOOSE(CQ175,Rollover!$P$19,Rollover!$AC$19,Rollover!$AP$19))^(INT(MAX(0,CQ176)/12))+(1-CHOOSE(CQ175,Rollover!$I$19,Rollover!$V$19,Rollover!$AI$19))*CHOOSE(CQ175,Rollover!$N$19,Rollover!$AA$19,Rollover!$AN$19)*(1+Assumptions!$C$25)^(INT(MAX(0,CQ176)/12)))</f>
        <v>17.37649335811143</v>
      </c>
      <c r="CR177" s="115">
        <f>IF(OR(CR175=0,CR175=4),0,CHOOSE(CR175,Rollover!$I$19,Rollover!$V$19,Rollover!$AI$19)*CHOOSE(CR175,Rollover!$O$19,Rollover!$AB$19,Rollover!$AO$19)*(1+CHOOSE(CR175,Rollover!$P$19,Rollover!$AC$19,Rollover!$AP$19))^(INT(MAX(0,CR176)/12))+(1-CHOOSE(CR175,Rollover!$I$19,Rollover!$V$19,Rollover!$AI$19))*CHOOSE(CR175,Rollover!$N$19,Rollover!$AA$19,Rollover!$AN$19)*(1+Assumptions!$C$25)^(INT(MAX(0,CR176)/12)))</f>
        <v>17.37649335811143</v>
      </c>
      <c r="CS177" s="115">
        <f>IF(OR(CS175=0,CS175=4),0,CHOOSE(CS175,Rollover!$I$19,Rollover!$V$19,Rollover!$AI$19)*CHOOSE(CS175,Rollover!$O$19,Rollover!$AB$19,Rollover!$AO$19)*(1+CHOOSE(CS175,Rollover!$P$19,Rollover!$AC$19,Rollover!$AP$19))^(INT(MAX(0,CS176)/12))+(1-CHOOSE(CS175,Rollover!$I$19,Rollover!$V$19,Rollover!$AI$19))*CHOOSE(CS175,Rollover!$N$19,Rollover!$AA$19,Rollover!$AN$19)*(1+Assumptions!$C$25)^(INT(MAX(0,CS176)/12)))</f>
        <v>17.37649335811143</v>
      </c>
      <c r="CT177" s="115">
        <f>IF(OR(CT175=0,CT175=4),0,CHOOSE(CT175,Rollover!$I$19,Rollover!$V$19,Rollover!$AI$19)*CHOOSE(CT175,Rollover!$O$19,Rollover!$AB$19,Rollover!$AO$19)*(1+CHOOSE(CT175,Rollover!$P$19,Rollover!$AC$19,Rollover!$AP$19))^(INT(MAX(0,CT176)/12))+(1-CHOOSE(CT175,Rollover!$I$19,Rollover!$V$19,Rollover!$AI$19))*CHOOSE(CT175,Rollover!$N$19,Rollover!$AA$19,Rollover!$AN$19)*(1+Assumptions!$C$25)^(INT(MAX(0,CT176)/12)))</f>
        <v>17.37649335811143</v>
      </c>
      <c r="CU177" s="115">
        <f>IF(OR(CU175=0,CU175=4),0,CHOOSE(CU175,Rollover!$I$19,Rollover!$V$19,Rollover!$AI$19)*CHOOSE(CU175,Rollover!$O$19,Rollover!$AB$19,Rollover!$AO$19)*(1+CHOOSE(CU175,Rollover!$P$19,Rollover!$AC$19,Rollover!$AP$19))^(INT(MAX(0,CU176)/12))+(1-CHOOSE(CU175,Rollover!$I$19,Rollover!$V$19,Rollover!$AI$19))*CHOOSE(CU175,Rollover!$N$19,Rollover!$AA$19,Rollover!$AN$19)*(1+Assumptions!$C$25)^(INT(MAX(0,CU176)/12)))</f>
        <v>17.37649335811143</v>
      </c>
      <c r="CV177" s="115">
        <f>IF(OR(CV175=0,CV175=4),0,CHOOSE(CV175,Rollover!$I$19,Rollover!$V$19,Rollover!$AI$19)*CHOOSE(CV175,Rollover!$O$19,Rollover!$AB$19,Rollover!$AO$19)*(1+CHOOSE(CV175,Rollover!$P$19,Rollover!$AC$19,Rollover!$AP$19))^(INT(MAX(0,CV176)/12))+(1-CHOOSE(CV175,Rollover!$I$19,Rollover!$V$19,Rollover!$AI$19))*CHOOSE(CV175,Rollover!$N$19,Rollover!$AA$19,Rollover!$AN$19)*(1+Assumptions!$C$25)^(INT(MAX(0,CV176)/12)))</f>
        <v>17.37649335811143</v>
      </c>
      <c r="CW177" s="115">
        <f>IF(OR(CW175=0,CW175=4),0,CHOOSE(CW175,Rollover!$I$19,Rollover!$V$19,Rollover!$AI$19)*CHOOSE(CW175,Rollover!$O$19,Rollover!$AB$19,Rollover!$AO$19)*(1+CHOOSE(CW175,Rollover!$P$19,Rollover!$AC$19,Rollover!$AP$19))^(INT(MAX(0,CW176)/12))+(1-CHOOSE(CW175,Rollover!$I$19,Rollover!$V$19,Rollover!$AI$19))*CHOOSE(CW175,Rollover!$N$19,Rollover!$AA$19,Rollover!$AN$19)*(1+Assumptions!$C$25)^(INT(MAX(0,CW176)/12)))</f>
        <v>17.37649335811143</v>
      </c>
      <c r="CX177" s="115">
        <f>IF(OR(CX175=0,CX175=4),0,CHOOSE(CX175,Rollover!$I$19,Rollover!$V$19,Rollover!$AI$19)*CHOOSE(CX175,Rollover!$O$19,Rollover!$AB$19,Rollover!$AO$19)*(1+CHOOSE(CX175,Rollover!$P$19,Rollover!$AC$19,Rollover!$AP$19))^(INT(MAX(0,CX176)/12))+(1-CHOOSE(CX175,Rollover!$I$19,Rollover!$V$19,Rollover!$AI$19))*CHOOSE(CX175,Rollover!$N$19,Rollover!$AA$19,Rollover!$AN$19)*(1+Assumptions!$C$25)^(INT(MAX(0,CX176)/12)))</f>
        <v>17.37649335811143</v>
      </c>
      <c r="CY177" s="115">
        <f>IF(OR(CY175=0,CY175=4),0,CHOOSE(CY175,Rollover!$I$19,Rollover!$V$19,Rollover!$AI$19)*CHOOSE(CY175,Rollover!$O$19,Rollover!$AB$19,Rollover!$AO$19)*(1+CHOOSE(CY175,Rollover!$P$19,Rollover!$AC$19,Rollover!$AP$19))^(INT(MAX(0,CY176)/12))+(1-CHOOSE(CY175,Rollover!$I$19,Rollover!$V$19,Rollover!$AI$19))*CHOOSE(CY175,Rollover!$N$19,Rollover!$AA$19,Rollover!$AN$19)*(1+Assumptions!$C$25)^(INT(MAX(0,CY176)/12)))</f>
        <v>17.37649335811143</v>
      </c>
      <c r="CZ177" s="115">
        <f>IF(OR(CZ175=0,CZ175=4),0,CHOOSE(CZ175,Rollover!$I$19,Rollover!$V$19,Rollover!$AI$19)*CHOOSE(CZ175,Rollover!$O$19,Rollover!$AB$19,Rollover!$AO$19)*(1+CHOOSE(CZ175,Rollover!$P$19,Rollover!$AC$19,Rollover!$AP$19))^(INT(MAX(0,CZ176)/12))+(1-CHOOSE(CZ175,Rollover!$I$19,Rollover!$V$19,Rollover!$AI$19))*CHOOSE(CZ175,Rollover!$N$19,Rollover!$AA$19,Rollover!$AN$19)*(1+Assumptions!$C$25)^(INT(MAX(0,CZ176)/12)))</f>
        <v>17.37649335811143</v>
      </c>
      <c r="DA177" s="115">
        <f>IF(OR(DA175=0,DA175=4),0,CHOOSE(DA175,Rollover!$I$19,Rollover!$V$19,Rollover!$AI$19)*CHOOSE(DA175,Rollover!$O$19,Rollover!$AB$19,Rollover!$AO$19)*(1+CHOOSE(DA175,Rollover!$P$19,Rollover!$AC$19,Rollover!$AP$19))^(INT(MAX(0,DA176)/12))+(1-CHOOSE(DA175,Rollover!$I$19,Rollover!$V$19,Rollover!$AI$19))*CHOOSE(DA175,Rollover!$N$19,Rollover!$AA$19,Rollover!$AN$19)*(1+Assumptions!$C$25)^(INT(MAX(0,DA176)/12)))</f>
        <v>17.37649335811143</v>
      </c>
      <c r="DB177" s="115">
        <f>IF(OR(DB175=0,DB175=4),0,CHOOSE(DB175,Rollover!$I$19,Rollover!$V$19,Rollover!$AI$19)*CHOOSE(DB175,Rollover!$O$19,Rollover!$AB$19,Rollover!$AO$19)*(1+CHOOSE(DB175,Rollover!$P$19,Rollover!$AC$19,Rollover!$AP$19))^(INT(MAX(0,DB176)/12))+(1-CHOOSE(DB175,Rollover!$I$19,Rollover!$V$19,Rollover!$AI$19))*CHOOSE(DB175,Rollover!$N$19,Rollover!$AA$19,Rollover!$AN$19)*(1+Assumptions!$C$25)^(INT(MAX(0,DB176)/12)))</f>
        <v>17.984670625645325</v>
      </c>
      <c r="DC177" s="115">
        <f>IF(OR(DC175=0,DC175=4),0,CHOOSE(DC175,Rollover!$I$19,Rollover!$V$19,Rollover!$AI$19)*CHOOSE(DC175,Rollover!$O$19,Rollover!$AB$19,Rollover!$AO$19)*(1+CHOOSE(DC175,Rollover!$P$19,Rollover!$AC$19,Rollover!$AP$19))^(INT(MAX(0,DC176)/12))+(1-CHOOSE(DC175,Rollover!$I$19,Rollover!$V$19,Rollover!$AI$19))*CHOOSE(DC175,Rollover!$N$19,Rollover!$AA$19,Rollover!$AN$19)*(1+Assumptions!$C$25)^(INT(MAX(0,DC176)/12)))</f>
        <v>17.984670625645325</v>
      </c>
      <c r="DD177" s="115">
        <f>IF(OR(DD175=0,DD175=4),0,CHOOSE(DD175,Rollover!$I$19,Rollover!$V$19,Rollover!$AI$19)*CHOOSE(DD175,Rollover!$O$19,Rollover!$AB$19,Rollover!$AO$19)*(1+CHOOSE(DD175,Rollover!$P$19,Rollover!$AC$19,Rollover!$AP$19))^(INT(MAX(0,DD176)/12))+(1-CHOOSE(DD175,Rollover!$I$19,Rollover!$V$19,Rollover!$AI$19))*CHOOSE(DD175,Rollover!$N$19,Rollover!$AA$19,Rollover!$AN$19)*(1+Assumptions!$C$25)^(INT(MAX(0,DD176)/12)))</f>
        <v>17.984670625645325</v>
      </c>
      <c r="DE177" s="115">
        <f>IF(OR(DE175=0,DE175=4),0,CHOOSE(DE175,Rollover!$I$19,Rollover!$V$19,Rollover!$AI$19)*CHOOSE(DE175,Rollover!$O$19,Rollover!$AB$19,Rollover!$AO$19)*(1+CHOOSE(DE175,Rollover!$P$19,Rollover!$AC$19,Rollover!$AP$19))^(INT(MAX(0,DE176)/12))+(1-CHOOSE(DE175,Rollover!$I$19,Rollover!$V$19,Rollover!$AI$19))*CHOOSE(DE175,Rollover!$N$19,Rollover!$AA$19,Rollover!$AN$19)*(1+Assumptions!$C$25)^(INT(MAX(0,DE176)/12)))</f>
        <v>17.984670625645325</v>
      </c>
      <c r="DF177" s="115">
        <f>IF(OR(DF175=0,DF175=4),0,CHOOSE(DF175,Rollover!$I$19,Rollover!$V$19,Rollover!$AI$19)*CHOOSE(DF175,Rollover!$O$19,Rollover!$AB$19,Rollover!$AO$19)*(1+CHOOSE(DF175,Rollover!$P$19,Rollover!$AC$19,Rollover!$AP$19))^(INT(MAX(0,DF176)/12))+(1-CHOOSE(DF175,Rollover!$I$19,Rollover!$V$19,Rollover!$AI$19))*CHOOSE(DF175,Rollover!$N$19,Rollover!$AA$19,Rollover!$AN$19)*(1+Assumptions!$C$25)^(INT(MAX(0,DF176)/12)))</f>
        <v>17.984670625645325</v>
      </c>
      <c r="DG177" s="115">
        <f>IF(OR(DG175=0,DG175=4),0,CHOOSE(DG175,Rollover!$I$19,Rollover!$V$19,Rollover!$AI$19)*CHOOSE(DG175,Rollover!$O$19,Rollover!$AB$19,Rollover!$AO$19)*(1+CHOOSE(DG175,Rollover!$P$19,Rollover!$AC$19,Rollover!$AP$19))^(INT(MAX(0,DG176)/12))+(1-CHOOSE(DG175,Rollover!$I$19,Rollover!$V$19,Rollover!$AI$19))*CHOOSE(DG175,Rollover!$N$19,Rollover!$AA$19,Rollover!$AN$19)*(1+Assumptions!$C$25)^(INT(MAX(0,DG176)/12)))</f>
        <v>17.984670625645325</v>
      </c>
      <c r="DH177" s="115">
        <f>IF(OR(DH175=0,DH175=4),0,CHOOSE(DH175,Rollover!$I$19,Rollover!$V$19,Rollover!$AI$19)*CHOOSE(DH175,Rollover!$O$19,Rollover!$AB$19,Rollover!$AO$19)*(1+CHOOSE(DH175,Rollover!$P$19,Rollover!$AC$19,Rollover!$AP$19))^(INT(MAX(0,DH176)/12))+(1-CHOOSE(DH175,Rollover!$I$19,Rollover!$V$19,Rollover!$AI$19))*CHOOSE(DH175,Rollover!$N$19,Rollover!$AA$19,Rollover!$AN$19)*(1+Assumptions!$C$25)^(INT(MAX(0,DH176)/12)))</f>
        <v>17.984670625645325</v>
      </c>
      <c r="DI177" s="115">
        <f>IF(OR(DI175=0,DI175=4),0,CHOOSE(DI175,Rollover!$I$19,Rollover!$V$19,Rollover!$AI$19)*CHOOSE(DI175,Rollover!$O$19,Rollover!$AB$19,Rollover!$AO$19)*(1+CHOOSE(DI175,Rollover!$P$19,Rollover!$AC$19,Rollover!$AP$19))^(INT(MAX(0,DI176)/12))+(1-CHOOSE(DI175,Rollover!$I$19,Rollover!$V$19,Rollover!$AI$19))*CHOOSE(DI175,Rollover!$N$19,Rollover!$AA$19,Rollover!$AN$19)*(1+Assumptions!$C$25)^(INT(MAX(0,DI176)/12)))</f>
        <v>17.984670625645325</v>
      </c>
      <c r="DJ177" s="115">
        <f>IF(OR(DJ175=0,DJ175=4),0,CHOOSE(DJ175,Rollover!$I$19,Rollover!$V$19,Rollover!$AI$19)*CHOOSE(DJ175,Rollover!$O$19,Rollover!$AB$19,Rollover!$AO$19)*(1+CHOOSE(DJ175,Rollover!$P$19,Rollover!$AC$19,Rollover!$AP$19))^(INT(MAX(0,DJ176)/12))+(1-CHOOSE(DJ175,Rollover!$I$19,Rollover!$V$19,Rollover!$AI$19))*CHOOSE(DJ175,Rollover!$N$19,Rollover!$AA$19,Rollover!$AN$19)*(1+Assumptions!$C$25)^(INT(MAX(0,DJ176)/12)))</f>
        <v>17.984670625645325</v>
      </c>
      <c r="DK177" s="115">
        <f>IF(OR(DK175=0,DK175=4),0,CHOOSE(DK175,Rollover!$I$19,Rollover!$V$19,Rollover!$AI$19)*CHOOSE(DK175,Rollover!$O$19,Rollover!$AB$19,Rollover!$AO$19)*(1+CHOOSE(DK175,Rollover!$P$19,Rollover!$AC$19,Rollover!$AP$19))^(INT(MAX(0,DK176)/12))+(1-CHOOSE(DK175,Rollover!$I$19,Rollover!$V$19,Rollover!$AI$19))*CHOOSE(DK175,Rollover!$N$19,Rollover!$AA$19,Rollover!$AN$19)*(1+Assumptions!$C$25)^(INT(MAX(0,DK176)/12)))</f>
        <v>17.984670625645325</v>
      </c>
      <c r="DL177" s="115">
        <f>IF(OR(DL175=0,DL175=4),0,CHOOSE(DL175,Rollover!$I$19,Rollover!$V$19,Rollover!$AI$19)*CHOOSE(DL175,Rollover!$O$19,Rollover!$AB$19,Rollover!$AO$19)*(1+CHOOSE(DL175,Rollover!$P$19,Rollover!$AC$19,Rollover!$AP$19))^(INT(MAX(0,DL176)/12))+(1-CHOOSE(DL175,Rollover!$I$19,Rollover!$V$19,Rollover!$AI$19))*CHOOSE(DL175,Rollover!$N$19,Rollover!$AA$19,Rollover!$AN$19)*(1+Assumptions!$C$25)^(INT(MAX(0,DL176)/12)))</f>
        <v>17.984670625645325</v>
      </c>
      <c r="DM177" s="115">
        <f>IF(OR(DM175=0,DM175=4),0,CHOOSE(DM175,Rollover!$I$19,Rollover!$V$19,Rollover!$AI$19)*CHOOSE(DM175,Rollover!$O$19,Rollover!$AB$19,Rollover!$AO$19)*(1+CHOOSE(DM175,Rollover!$P$19,Rollover!$AC$19,Rollover!$AP$19))^(INT(MAX(0,DM176)/12))+(1-CHOOSE(DM175,Rollover!$I$19,Rollover!$V$19,Rollover!$AI$19))*CHOOSE(DM175,Rollover!$N$19,Rollover!$AA$19,Rollover!$AN$19)*(1+Assumptions!$C$25)^(INT(MAX(0,DM176)/12)))</f>
        <v>17.984670625645325</v>
      </c>
      <c r="DN177" s="115">
        <f>IF(OR(DN175=0,DN175=4),0,CHOOSE(DN175,Rollover!$I$19,Rollover!$V$19,Rollover!$AI$19)*CHOOSE(DN175,Rollover!$O$19,Rollover!$AB$19,Rollover!$AO$19)*(1+CHOOSE(DN175,Rollover!$P$19,Rollover!$AC$19,Rollover!$AP$19))^(INT(MAX(0,DN176)/12))+(1-CHOOSE(DN175,Rollover!$I$19,Rollover!$V$19,Rollover!$AI$19))*CHOOSE(DN175,Rollover!$N$19,Rollover!$AA$19,Rollover!$AN$19)*(1+Assumptions!$C$25)^(INT(MAX(0,DN176)/12)))</f>
        <v>18.614134097542912</v>
      </c>
      <c r="DO177" s="115">
        <f>IF(OR(DO175=0,DO175=4),0,CHOOSE(DO175,Rollover!$I$19,Rollover!$V$19,Rollover!$AI$19)*CHOOSE(DO175,Rollover!$O$19,Rollover!$AB$19,Rollover!$AO$19)*(1+CHOOSE(DO175,Rollover!$P$19,Rollover!$AC$19,Rollover!$AP$19))^(INT(MAX(0,DO176)/12))+(1-CHOOSE(DO175,Rollover!$I$19,Rollover!$V$19,Rollover!$AI$19))*CHOOSE(DO175,Rollover!$N$19,Rollover!$AA$19,Rollover!$AN$19)*(1+Assumptions!$C$25)^(INT(MAX(0,DO176)/12)))</f>
        <v>18.614134097542912</v>
      </c>
      <c r="DP177" s="115">
        <f>IF(OR(DP175=0,DP175=4),0,CHOOSE(DP175,Rollover!$I$19,Rollover!$V$19,Rollover!$AI$19)*CHOOSE(DP175,Rollover!$O$19,Rollover!$AB$19,Rollover!$AO$19)*(1+CHOOSE(DP175,Rollover!$P$19,Rollover!$AC$19,Rollover!$AP$19))^(INT(MAX(0,DP176)/12))+(1-CHOOSE(DP175,Rollover!$I$19,Rollover!$V$19,Rollover!$AI$19))*CHOOSE(DP175,Rollover!$N$19,Rollover!$AA$19,Rollover!$AN$19)*(1+Assumptions!$C$25)^(INT(MAX(0,DP176)/12)))</f>
        <v>18.614134097542912</v>
      </c>
      <c r="DQ177" s="115">
        <f>IF(OR(DQ175=0,DQ175=4),0,CHOOSE(DQ175,Rollover!$I$19,Rollover!$V$19,Rollover!$AI$19)*CHOOSE(DQ175,Rollover!$O$19,Rollover!$AB$19,Rollover!$AO$19)*(1+CHOOSE(DQ175,Rollover!$P$19,Rollover!$AC$19,Rollover!$AP$19))^(INT(MAX(0,DQ176)/12))+(1-CHOOSE(DQ175,Rollover!$I$19,Rollover!$V$19,Rollover!$AI$19))*CHOOSE(DQ175,Rollover!$N$19,Rollover!$AA$19,Rollover!$AN$19)*(1+Assumptions!$C$25)^(INT(MAX(0,DQ176)/12)))</f>
        <v>18.614134097542912</v>
      </c>
      <c r="DR177" s="115">
        <f>IF(OR(DR175=0,DR175=4),0,CHOOSE(DR175,Rollover!$I$19,Rollover!$V$19,Rollover!$AI$19)*CHOOSE(DR175,Rollover!$O$19,Rollover!$AB$19,Rollover!$AO$19)*(1+CHOOSE(DR175,Rollover!$P$19,Rollover!$AC$19,Rollover!$AP$19))^(INT(MAX(0,DR176)/12))+(1-CHOOSE(DR175,Rollover!$I$19,Rollover!$V$19,Rollover!$AI$19))*CHOOSE(DR175,Rollover!$N$19,Rollover!$AA$19,Rollover!$AN$19)*(1+Assumptions!$C$25)^(INT(MAX(0,DR176)/12)))</f>
        <v>18.614134097542912</v>
      </c>
      <c r="DS177" s="115">
        <f>IF(OR(DS175=0,DS175=4),0,CHOOSE(DS175,Rollover!$I$19,Rollover!$V$19,Rollover!$AI$19)*CHOOSE(DS175,Rollover!$O$19,Rollover!$AB$19,Rollover!$AO$19)*(1+CHOOSE(DS175,Rollover!$P$19,Rollover!$AC$19,Rollover!$AP$19))^(INT(MAX(0,DS176)/12))+(1-CHOOSE(DS175,Rollover!$I$19,Rollover!$V$19,Rollover!$AI$19))*CHOOSE(DS175,Rollover!$N$19,Rollover!$AA$19,Rollover!$AN$19)*(1+Assumptions!$C$25)^(INT(MAX(0,DS176)/12)))</f>
        <v>18.614134097542912</v>
      </c>
      <c r="DT177" s="115">
        <f>IF(OR(DT175=0,DT175=4),0,CHOOSE(DT175,Rollover!$I$19,Rollover!$V$19,Rollover!$AI$19)*CHOOSE(DT175,Rollover!$O$19,Rollover!$AB$19,Rollover!$AO$19)*(1+CHOOSE(DT175,Rollover!$P$19,Rollover!$AC$19,Rollover!$AP$19))^(INT(MAX(0,DT176)/12))+(1-CHOOSE(DT175,Rollover!$I$19,Rollover!$V$19,Rollover!$AI$19))*CHOOSE(DT175,Rollover!$N$19,Rollover!$AA$19,Rollover!$AN$19)*(1+Assumptions!$C$25)^(INT(MAX(0,DT176)/12)))</f>
        <v>18.614134097542912</v>
      </c>
      <c r="DU177" s="115">
        <f>IF(OR(DU175=0,DU175=4),0,CHOOSE(DU175,Rollover!$I$19,Rollover!$V$19,Rollover!$AI$19)*CHOOSE(DU175,Rollover!$O$19,Rollover!$AB$19,Rollover!$AO$19)*(1+CHOOSE(DU175,Rollover!$P$19,Rollover!$AC$19,Rollover!$AP$19))^(INT(MAX(0,DU176)/12))+(1-CHOOSE(DU175,Rollover!$I$19,Rollover!$V$19,Rollover!$AI$19))*CHOOSE(DU175,Rollover!$N$19,Rollover!$AA$19,Rollover!$AN$19)*(1+Assumptions!$C$25)^(INT(MAX(0,DU176)/12)))</f>
        <v>18.614134097542912</v>
      </c>
      <c r="DV177" s="115">
        <f>IF(OR(DV175=0,DV175=4),0,CHOOSE(DV175,Rollover!$I$19,Rollover!$V$19,Rollover!$AI$19)*CHOOSE(DV175,Rollover!$O$19,Rollover!$AB$19,Rollover!$AO$19)*(1+CHOOSE(DV175,Rollover!$P$19,Rollover!$AC$19,Rollover!$AP$19))^(INT(MAX(0,DV176)/12))+(1-CHOOSE(DV175,Rollover!$I$19,Rollover!$V$19,Rollover!$AI$19))*CHOOSE(DV175,Rollover!$N$19,Rollover!$AA$19,Rollover!$AN$19)*(1+Assumptions!$C$25)^(INT(MAX(0,DV176)/12)))</f>
        <v>18.614134097542912</v>
      </c>
      <c r="DW177" s="115">
        <f>IF(OR(DW175=0,DW175=4),0,CHOOSE(DW175,Rollover!$I$19,Rollover!$V$19,Rollover!$AI$19)*CHOOSE(DW175,Rollover!$O$19,Rollover!$AB$19,Rollover!$AO$19)*(1+CHOOSE(DW175,Rollover!$P$19,Rollover!$AC$19,Rollover!$AP$19))^(INT(MAX(0,DW176)/12))+(1-CHOOSE(DW175,Rollover!$I$19,Rollover!$V$19,Rollover!$AI$19))*CHOOSE(DW175,Rollover!$N$19,Rollover!$AA$19,Rollover!$AN$19)*(1+Assumptions!$C$25)^(INT(MAX(0,DW176)/12)))</f>
        <v>18.614134097542912</v>
      </c>
      <c r="DX177" s="115">
        <f>IF(OR(DX175=0,DX175=4),0,CHOOSE(DX175,Rollover!$I$19,Rollover!$V$19,Rollover!$AI$19)*CHOOSE(DX175,Rollover!$O$19,Rollover!$AB$19,Rollover!$AO$19)*(1+CHOOSE(DX175,Rollover!$P$19,Rollover!$AC$19,Rollover!$AP$19))^(INT(MAX(0,DX176)/12))+(1-CHOOSE(DX175,Rollover!$I$19,Rollover!$V$19,Rollover!$AI$19))*CHOOSE(DX175,Rollover!$N$19,Rollover!$AA$19,Rollover!$AN$19)*(1+Assumptions!$C$25)^(INT(MAX(0,DX176)/12)))</f>
        <v>18.614134097542912</v>
      </c>
      <c r="DY177" s="115">
        <f>IF(OR(DY175=0,DY175=4),0,CHOOSE(DY175,Rollover!$I$19,Rollover!$V$19,Rollover!$AI$19)*CHOOSE(DY175,Rollover!$O$19,Rollover!$AB$19,Rollover!$AO$19)*(1+CHOOSE(DY175,Rollover!$P$19,Rollover!$AC$19,Rollover!$AP$19))^(INT(MAX(0,DY176)/12))+(1-CHOOSE(DY175,Rollover!$I$19,Rollover!$V$19,Rollover!$AI$19))*CHOOSE(DY175,Rollover!$N$19,Rollover!$AA$19,Rollover!$AN$19)*(1+Assumptions!$C$25)^(INT(MAX(0,DY176)/12)))</f>
        <v>18.614134097542912</v>
      </c>
      <c r="DZ177" s="115">
        <f>IF(OR(DZ175=0,DZ175=4),0,CHOOSE(DZ175,Rollover!$I$19,Rollover!$V$19,Rollover!$AI$19)*CHOOSE(DZ175,Rollover!$O$19,Rollover!$AB$19,Rollover!$AO$19)*(1+CHOOSE(DZ175,Rollover!$P$19,Rollover!$AC$19,Rollover!$AP$19))^(INT(MAX(0,DZ176)/12))+(1-CHOOSE(DZ175,Rollover!$I$19,Rollover!$V$19,Rollover!$AI$19))*CHOOSE(DZ175,Rollover!$N$19,Rollover!$AA$19,Rollover!$AN$19)*(1+Assumptions!$C$25)^(INT(MAX(0,DZ176)/12)))</f>
        <v>19.486787500489772</v>
      </c>
      <c r="EA177" s="115">
        <f>IF(OR(EA175=0,EA175=4),0,CHOOSE(EA175,Rollover!$I$19,Rollover!$V$19,Rollover!$AI$19)*CHOOSE(EA175,Rollover!$O$19,Rollover!$AB$19,Rollover!$AO$19)*(1+CHOOSE(EA175,Rollover!$P$19,Rollover!$AC$19,Rollover!$AP$19))^(INT(MAX(0,EA176)/12))+(1-CHOOSE(EA175,Rollover!$I$19,Rollover!$V$19,Rollover!$AI$19))*CHOOSE(EA175,Rollover!$N$19,Rollover!$AA$19,Rollover!$AN$19)*(1+Assumptions!$C$25)^(INT(MAX(0,EA176)/12)))</f>
        <v>19.486787500489772</v>
      </c>
      <c r="EB177" s="115">
        <f>IF(OR(EB175=0,EB175=4),0,CHOOSE(EB175,Rollover!$I$19,Rollover!$V$19,Rollover!$AI$19)*CHOOSE(EB175,Rollover!$O$19,Rollover!$AB$19,Rollover!$AO$19)*(1+CHOOSE(EB175,Rollover!$P$19,Rollover!$AC$19,Rollover!$AP$19))^(INT(MAX(0,EB176)/12))+(1-CHOOSE(EB175,Rollover!$I$19,Rollover!$V$19,Rollover!$AI$19))*CHOOSE(EB175,Rollover!$N$19,Rollover!$AA$19,Rollover!$AN$19)*(1+Assumptions!$C$25)^(INT(MAX(0,EB176)/12)))</f>
        <v>19.486787500489772</v>
      </c>
      <c r="EC177" s="115">
        <f>IF(OR(EC175=0,EC175=4),0,CHOOSE(EC175,Rollover!$I$19,Rollover!$V$19,Rollover!$AI$19)*CHOOSE(EC175,Rollover!$O$19,Rollover!$AB$19,Rollover!$AO$19)*(1+CHOOSE(EC175,Rollover!$P$19,Rollover!$AC$19,Rollover!$AP$19))^(INT(MAX(0,EC176)/12))+(1-CHOOSE(EC175,Rollover!$I$19,Rollover!$V$19,Rollover!$AI$19))*CHOOSE(EC175,Rollover!$N$19,Rollover!$AA$19,Rollover!$AN$19)*(1+Assumptions!$C$25)^(INT(MAX(0,EC176)/12)))</f>
        <v>19.486787500489772</v>
      </c>
      <c r="ED177" s="115">
        <f>IF(OR(ED175=0,ED175=4),0,CHOOSE(ED175,Rollover!$I$19,Rollover!$V$19,Rollover!$AI$19)*CHOOSE(ED175,Rollover!$O$19,Rollover!$AB$19,Rollover!$AO$19)*(1+CHOOSE(ED175,Rollover!$P$19,Rollover!$AC$19,Rollover!$AP$19))^(INT(MAX(0,ED176)/12))+(1-CHOOSE(ED175,Rollover!$I$19,Rollover!$V$19,Rollover!$AI$19))*CHOOSE(ED175,Rollover!$N$19,Rollover!$AA$19,Rollover!$AN$19)*(1+Assumptions!$C$25)^(INT(MAX(0,ED176)/12)))</f>
        <v>19.486787500489772</v>
      </c>
      <c r="EE177" s="115">
        <f>IF(OR(EE175=0,EE175=4),0,CHOOSE(EE175,Rollover!$I$19,Rollover!$V$19,Rollover!$AI$19)*CHOOSE(EE175,Rollover!$O$19,Rollover!$AB$19,Rollover!$AO$19)*(1+CHOOSE(EE175,Rollover!$P$19,Rollover!$AC$19,Rollover!$AP$19))^(INT(MAX(0,EE176)/12))+(1-CHOOSE(EE175,Rollover!$I$19,Rollover!$V$19,Rollover!$AI$19))*CHOOSE(EE175,Rollover!$N$19,Rollover!$AA$19,Rollover!$AN$19)*(1+Assumptions!$C$25)^(INT(MAX(0,EE176)/12)))</f>
        <v>19.486787500489772</v>
      </c>
      <c r="EF177" s="115">
        <f>IF(OR(EF175=0,EF175=4),0,CHOOSE(EF175,Rollover!$I$19,Rollover!$V$19,Rollover!$AI$19)*CHOOSE(EF175,Rollover!$O$19,Rollover!$AB$19,Rollover!$AO$19)*(1+CHOOSE(EF175,Rollover!$P$19,Rollover!$AC$19,Rollover!$AP$19))^(INT(MAX(0,EF176)/12))+(1-CHOOSE(EF175,Rollover!$I$19,Rollover!$V$19,Rollover!$AI$19))*CHOOSE(EF175,Rollover!$N$19,Rollover!$AA$19,Rollover!$AN$19)*(1+Assumptions!$C$25)^(INT(MAX(0,EF176)/12)))</f>
        <v>19.486787500489772</v>
      </c>
      <c r="EG177" s="115">
        <f>IF(OR(EG175=0,EG175=4),0,CHOOSE(EG175,Rollover!$I$19,Rollover!$V$19,Rollover!$AI$19)*CHOOSE(EG175,Rollover!$O$19,Rollover!$AB$19,Rollover!$AO$19)*(1+CHOOSE(EG175,Rollover!$P$19,Rollover!$AC$19,Rollover!$AP$19))^(INT(MAX(0,EG176)/12))+(1-CHOOSE(EG175,Rollover!$I$19,Rollover!$V$19,Rollover!$AI$19))*CHOOSE(EG175,Rollover!$N$19,Rollover!$AA$19,Rollover!$AN$19)*(1+Assumptions!$C$25)^(INT(MAX(0,EG176)/12)))</f>
        <v>19.486787500489772</v>
      </c>
      <c r="EH177" s="115">
        <f>IF(OR(EH175=0,EH175=4),0,CHOOSE(EH175,Rollover!$I$19,Rollover!$V$19,Rollover!$AI$19)*CHOOSE(EH175,Rollover!$O$19,Rollover!$AB$19,Rollover!$AO$19)*(1+CHOOSE(EH175,Rollover!$P$19,Rollover!$AC$19,Rollover!$AP$19))^(INT(MAX(0,EH176)/12))+(1-CHOOSE(EH175,Rollover!$I$19,Rollover!$V$19,Rollover!$AI$19))*CHOOSE(EH175,Rollover!$N$19,Rollover!$AA$19,Rollover!$AN$19)*(1+Assumptions!$C$25)^(INT(MAX(0,EH176)/12)))</f>
        <v>19.486787500489772</v>
      </c>
      <c r="EI177" s="115">
        <f>IF(OR(EI175=0,EI175=4),0,CHOOSE(EI175,Rollover!$I$19,Rollover!$V$19,Rollover!$AI$19)*CHOOSE(EI175,Rollover!$O$19,Rollover!$AB$19,Rollover!$AO$19)*(1+CHOOSE(EI175,Rollover!$P$19,Rollover!$AC$19,Rollover!$AP$19))^(INT(MAX(0,EI176)/12))+(1-CHOOSE(EI175,Rollover!$I$19,Rollover!$V$19,Rollover!$AI$19))*CHOOSE(EI175,Rollover!$N$19,Rollover!$AA$19,Rollover!$AN$19)*(1+Assumptions!$C$25)^(INT(MAX(0,EI176)/12)))</f>
        <v>19.486787500489772</v>
      </c>
    </row>
    <row r="178">
      <c r="B178" t="s" s="23">
        <v>393</v>
      </c>
      <c r="C178" t="s" s="118">
        <v>33</v>
      </c>
      <c r="D178" t="s" s="118">
        <v>430</v>
      </c>
      <c r="H178" s="95">
        <f>IF(H175=0,'Rent Roll'!$G$19*SUMIFS('Rent Schedules'!$I$6:$I$122,'Rent Schedules'!$B$6:$B$122,$C178,'Rent Schedules'!$D$6:$D$122,"In effect",'Rent Schedules'!$E$6:$E$122,"&lt;="&amp;H$6,'Rent Schedules'!$F$6:$F$122,"&gt;="&amp;H$6),0)</f>
        <v>17462.5</v>
      </c>
      <c r="I178" s="95">
        <f>IF(I175=0,'Rent Roll'!$G$19*SUMIFS('Rent Schedules'!$I$6:$I$122,'Rent Schedules'!$B$6:$B$122,$C178,'Rent Schedules'!$D$6:$D$122,"In effect",'Rent Schedules'!$E$6:$E$122,"&lt;="&amp;I$6,'Rent Schedules'!$F$6:$F$122,"&gt;="&amp;I$6),0)</f>
        <v>17462.5</v>
      </c>
      <c r="J178" s="95">
        <f>IF(J175=0,'Rent Roll'!$G$19*SUMIFS('Rent Schedules'!$I$6:$I$122,'Rent Schedules'!$B$6:$B$122,$C178,'Rent Schedules'!$D$6:$D$122,"In effect",'Rent Schedules'!$E$6:$E$122,"&lt;="&amp;J$6,'Rent Schedules'!$F$6:$F$122,"&gt;="&amp;J$6),0)</f>
        <v>17462.5</v>
      </c>
      <c r="K178" s="95">
        <f>IF(K175=0,'Rent Roll'!$G$19*SUMIFS('Rent Schedules'!$I$6:$I$122,'Rent Schedules'!$B$6:$B$122,$C178,'Rent Schedules'!$D$6:$D$122,"In effect",'Rent Schedules'!$E$6:$E$122,"&lt;="&amp;K$6,'Rent Schedules'!$F$6:$F$122,"&gt;="&amp;K$6),0)</f>
        <v>17462.5</v>
      </c>
      <c r="L178" s="95">
        <f>IF(L175=0,'Rent Roll'!$G$19*SUMIFS('Rent Schedules'!$I$6:$I$122,'Rent Schedules'!$B$6:$B$122,$C178,'Rent Schedules'!$D$6:$D$122,"In effect",'Rent Schedules'!$E$6:$E$122,"&lt;="&amp;L$6,'Rent Schedules'!$F$6:$F$122,"&gt;="&amp;L$6),0)</f>
        <v>17462.5</v>
      </c>
      <c r="M178" s="95">
        <f>IF(M175=0,'Rent Roll'!$G$19*SUMIFS('Rent Schedules'!$I$6:$I$122,'Rent Schedules'!$B$6:$B$122,$C178,'Rent Schedules'!$D$6:$D$122,"In effect",'Rent Schedules'!$E$6:$E$122,"&lt;="&amp;M$6,'Rent Schedules'!$F$6:$F$122,"&gt;="&amp;M$6),0)</f>
        <v>17462.5</v>
      </c>
      <c r="N178" s="95">
        <f>IF(N175=0,'Rent Roll'!$G$19*SUMIFS('Rent Schedules'!$I$6:$I$122,'Rent Schedules'!$B$6:$B$122,$C178,'Rent Schedules'!$D$6:$D$122,"In effect",'Rent Schedules'!$E$6:$E$122,"&lt;="&amp;N$6,'Rent Schedules'!$F$6:$F$122,"&gt;="&amp;N$6),0)</f>
        <v>17462.5</v>
      </c>
      <c r="O178" s="95">
        <f>IF(O175=0,'Rent Roll'!$G$19*SUMIFS('Rent Schedules'!$I$6:$I$122,'Rent Schedules'!$B$6:$B$122,$C178,'Rent Schedules'!$D$6:$D$122,"In effect",'Rent Schedules'!$E$6:$E$122,"&lt;="&amp;O$6,'Rent Schedules'!$F$6:$F$122,"&gt;="&amp;O$6),0)</f>
        <v>17462.5</v>
      </c>
      <c r="P178" s="95">
        <f>IF(P175=0,'Rent Roll'!$G$19*SUMIFS('Rent Schedules'!$I$6:$I$122,'Rent Schedules'!$B$6:$B$122,$C178,'Rent Schedules'!$D$6:$D$122,"In effect",'Rent Schedules'!$E$6:$E$122,"&lt;="&amp;P$6,'Rent Schedules'!$F$6:$F$122,"&gt;="&amp;P$6),0)</f>
        <v>17462.5</v>
      </c>
      <c r="Q178" s="95">
        <f>IF(Q175=0,'Rent Roll'!$G$19*SUMIFS('Rent Schedules'!$I$6:$I$122,'Rent Schedules'!$B$6:$B$122,$C178,'Rent Schedules'!$D$6:$D$122,"In effect",'Rent Schedules'!$E$6:$E$122,"&lt;="&amp;Q$6,'Rent Schedules'!$F$6:$F$122,"&gt;="&amp;Q$6),0)</f>
        <v>17462.5</v>
      </c>
      <c r="R178" s="95">
        <f>IF(R175=0,'Rent Roll'!$G$19*SUMIFS('Rent Schedules'!$I$6:$I$122,'Rent Schedules'!$B$6:$B$122,$C178,'Rent Schedules'!$D$6:$D$122,"In effect",'Rent Schedules'!$E$6:$E$122,"&lt;="&amp;R$6,'Rent Schedules'!$F$6:$F$122,"&gt;="&amp;R$6),0)</f>
        <v>17462.5</v>
      </c>
      <c r="S178" s="95">
        <f>IF(S175=0,'Rent Roll'!$G$19*SUMIFS('Rent Schedules'!$I$6:$I$122,'Rent Schedules'!$B$6:$B$122,$C178,'Rent Schedules'!$D$6:$D$122,"In effect",'Rent Schedules'!$E$6:$E$122,"&lt;="&amp;S$6,'Rent Schedules'!$F$6:$F$122,"&gt;="&amp;S$6),0)</f>
        <v>17462.5</v>
      </c>
      <c r="T178" s="95">
        <f>IF(T175=0,'Rent Roll'!$G$19*SUMIFS('Rent Schedules'!$I$6:$I$122,'Rent Schedules'!$B$6:$B$122,$C178,'Rent Schedules'!$D$6:$D$122,"In effect",'Rent Schedules'!$E$6:$E$122,"&lt;="&amp;T$6,'Rent Schedules'!$F$6:$F$122,"&gt;="&amp;T$6),0)</f>
        <v>18075</v>
      </c>
      <c r="U178" s="95">
        <f>IF(U175=0,'Rent Roll'!$G$19*SUMIFS('Rent Schedules'!$I$6:$I$122,'Rent Schedules'!$B$6:$B$122,$C178,'Rent Schedules'!$D$6:$D$122,"In effect",'Rent Schedules'!$E$6:$E$122,"&lt;="&amp;U$6,'Rent Schedules'!$F$6:$F$122,"&gt;="&amp;U$6),0)</f>
        <v>18075</v>
      </c>
      <c r="V178" s="95">
        <f>IF(V175=0,'Rent Roll'!$G$19*SUMIFS('Rent Schedules'!$I$6:$I$122,'Rent Schedules'!$B$6:$B$122,$C178,'Rent Schedules'!$D$6:$D$122,"In effect",'Rent Schedules'!$E$6:$E$122,"&lt;="&amp;V$6,'Rent Schedules'!$F$6:$F$122,"&gt;="&amp;V$6),0)</f>
        <v>18075</v>
      </c>
      <c r="W178" s="95">
        <f>IF(W175=0,'Rent Roll'!$G$19*SUMIFS('Rent Schedules'!$I$6:$I$122,'Rent Schedules'!$B$6:$B$122,$C178,'Rent Schedules'!$D$6:$D$122,"In effect",'Rent Schedules'!$E$6:$E$122,"&lt;="&amp;W$6,'Rent Schedules'!$F$6:$F$122,"&gt;="&amp;W$6),0)</f>
        <v>18075</v>
      </c>
      <c r="X178" s="95">
        <f>IF(X175=0,'Rent Roll'!$G$19*SUMIFS('Rent Schedules'!$I$6:$I$122,'Rent Schedules'!$B$6:$B$122,$C178,'Rent Schedules'!$D$6:$D$122,"In effect",'Rent Schedules'!$E$6:$E$122,"&lt;="&amp;X$6,'Rent Schedules'!$F$6:$F$122,"&gt;="&amp;X$6),0)</f>
        <v>18075</v>
      </c>
      <c r="Y178" s="95">
        <f>IF(Y175=0,'Rent Roll'!$G$19*SUMIFS('Rent Schedules'!$I$6:$I$122,'Rent Schedules'!$B$6:$B$122,$C178,'Rent Schedules'!$D$6:$D$122,"In effect",'Rent Schedules'!$E$6:$E$122,"&lt;="&amp;Y$6,'Rent Schedules'!$F$6:$F$122,"&gt;="&amp;Y$6),0)</f>
        <v>18075</v>
      </c>
      <c r="Z178" s="95">
        <f>IF(Z175=0,'Rent Roll'!$G$19*SUMIFS('Rent Schedules'!$I$6:$I$122,'Rent Schedules'!$B$6:$B$122,$C178,'Rent Schedules'!$D$6:$D$122,"In effect",'Rent Schedules'!$E$6:$E$122,"&lt;="&amp;Z$6,'Rent Schedules'!$F$6:$F$122,"&gt;="&amp;Z$6),0)</f>
        <v>18075</v>
      </c>
      <c r="AA178" s="95">
        <f>IF(AA175=0,'Rent Roll'!$G$19*SUMIFS('Rent Schedules'!$I$6:$I$122,'Rent Schedules'!$B$6:$B$122,$C178,'Rent Schedules'!$D$6:$D$122,"In effect",'Rent Schedules'!$E$6:$E$122,"&lt;="&amp;AA$6,'Rent Schedules'!$F$6:$F$122,"&gt;="&amp;AA$6),0)</f>
        <v>18075</v>
      </c>
      <c r="AB178" s="95">
        <f>IF(AB175=0,'Rent Roll'!$G$19*SUMIFS('Rent Schedules'!$I$6:$I$122,'Rent Schedules'!$B$6:$B$122,$C178,'Rent Schedules'!$D$6:$D$122,"In effect",'Rent Schedules'!$E$6:$E$122,"&lt;="&amp;AB$6,'Rent Schedules'!$F$6:$F$122,"&gt;="&amp;AB$6),0)</f>
        <v>18075</v>
      </c>
      <c r="AC178" s="95">
        <f>IF(AC175=0,'Rent Roll'!$G$19*SUMIFS('Rent Schedules'!$I$6:$I$122,'Rent Schedules'!$B$6:$B$122,$C178,'Rent Schedules'!$D$6:$D$122,"In effect",'Rent Schedules'!$E$6:$E$122,"&lt;="&amp;AC$6,'Rent Schedules'!$F$6:$F$122,"&gt;="&amp;AC$6),0)</f>
        <v>18075</v>
      </c>
      <c r="AD178" s="95">
        <f>IF(AD175=0,'Rent Roll'!$G$19*SUMIFS('Rent Schedules'!$I$6:$I$122,'Rent Schedules'!$B$6:$B$122,$C178,'Rent Schedules'!$D$6:$D$122,"In effect",'Rent Schedules'!$E$6:$E$122,"&lt;="&amp;AD$6,'Rent Schedules'!$F$6:$F$122,"&gt;="&amp;AD$6),0)</f>
        <v>18075</v>
      </c>
      <c r="AE178" s="95">
        <f>IF(AE175=0,'Rent Roll'!$G$19*SUMIFS('Rent Schedules'!$I$6:$I$122,'Rent Schedules'!$B$6:$B$122,$C178,'Rent Schedules'!$D$6:$D$122,"In effect",'Rent Schedules'!$E$6:$E$122,"&lt;="&amp;AE$6,'Rent Schedules'!$F$6:$F$122,"&gt;="&amp;AE$6),0)</f>
        <v>18075</v>
      </c>
      <c r="AF178" s="95">
        <f>IF(AF175=0,'Rent Roll'!$G$19*SUMIFS('Rent Schedules'!$I$6:$I$122,'Rent Schedules'!$B$6:$B$122,$C178,'Rent Schedules'!$D$6:$D$122,"In effect",'Rent Schedules'!$E$6:$E$122,"&lt;="&amp;AF$6,'Rent Schedules'!$F$6:$F$122,"&gt;="&amp;AF$6),0)</f>
        <v>18700</v>
      </c>
      <c r="AG178" s="95">
        <f>IF(AG175=0,'Rent Roll'!$G$19*SUMIFS('Rent Schedules'!$I$6:$I$122,'Rent Schedules'!$B$6:$B$122,$C178,'Rent Schedules'!$D$6:$D$122,"In effect",'Rent Schedules'!$E$6:$E$122,"&lt;="&amp;AG$6,'Rent Schedules'!$F$6:$F$122,"&gt;="&amp;AG$6),0)</f>
        <v>18700</v>
      </c>
      <c r="AH178" s="95">
        <f>IF(AH175=0,'Rent Roll'!$G$19*SUMIFS('Rent Schedules'!$I$6:$I$122,'Rent Schedules'!$B$6:$B$122,$C178,'Rent Schedules'!$D$6:$D$122,"In effect",'Rent Schedules'!$E$6:$E$122,"&lt;="&amp;AH$6,'Rent Schedules'!$F$6:$F$122,"&gt;="&amp;AH$6),0)</f>
        <v>18700</v>
      </c>
      <c r="AI178" s="95">
        <f>IF(AI175=0,'Rent Roll'!$G$19*SUMIFS('Rent Schedules'!$I$6:$I$122,'Rent Schedules'!$B$6:$B$122,$C178,'Rent Schedules'!$D$6:$D$122,"In effect",'Rent Schedules'!$E$6:$E$122,"&lt;="&amp;AI$6,'Rent Schedules'!$F$6:$F$122,"&gt;="&amp;AI$6),0)</f>
        <v>18700</v>
      </c>
      <c r="AJ178" s="95">
        <f>IF(AJ175=0,'Rent Roll'!$G$19*SUMIFS('Rent Schedules'!$I$6:$I$122,'Rent Schedules'!$B$6:$B$122,$C178,'Rent Schedules'!$D$6:$D$122,"In effect",'Rent Schedules'!$E$6:$E$122,"&lt;="&amp;AJ$6,'Rent Schedules'!$F$6:$F$122,"&gt;="&amp;AJ$6),0)</f>
        <v>18700</v>
      </c>
      <c r="AK178" s="95">
        <f>IF(AK175=0,'Rent Roll'!$G$19*SUMIFS('Rent Schedules'!$I$6:$I$122,'Rent Schedules'!$B$6:$B$122,$C178,'Rent Schedules'!$D$6:$D$122,"In effect",'Rent Schedules'!$E$6:$E$122,"&lt;="&amp;AK$6,'Rent Schedules'!$F$6:$F$122,"&gt;="&amp;AK$6),0)</f>
        <v>18700</v>
      </c>
      <c r="AL178" s="95">
        <f>IF(AL175=0,'Rent Roll'!$G$19*SUMIFS('Rent Schedules'!$I$6:$I$122,'Rent Schedules'!$B$6:$B$122,$C178,'Rent Schedules'!$D$6:$D$122,"In effect",'Rent Schedules'!$E$6:$E$122,"&lt;="&amp;AL$6,'Rent Schedules'!$F$6:$F$122,"&gt;="&amp;AL$6),0)</f>
        <v>18700</v>
      </c>
      <c r="AM178" s="95">
        <f>IF(AM175=0,'Rent Roll'!$G$19*SUMIFS('Rent Schedules'!$I$6:$I$122,'Rent Schedules'!$B$6:$B$122,$C178,'Rent Schedules'!$D$6:$D$122,"In effect",'Rent Schedules'!$E$6:$E$122,"&lt;="&amp;AM$6,'Rent Schedules'!$F$6:$F$122,"&gt;="&amp;AM$6),0)</f>
        <v>18700</v>
      </c>
      <c r="AN178" s="95">
        <f>IF(AN175=0,'Rent Roll'!$G$19*SUMIFS('Rent Schedules'!$I$6:$I$122,'Rent Schedules'!$B$6:$B$122,$C178,'Rent Schedules'!$D$6:$D$122,"In effect",'Rent Schedules'!$E$6:$E$122,"&lt;="&amp;AN$6,'Rent Schedules'!$F$6:$F$122,"&gt;="&amp;AN$6),0)</f>
        <v>18700</v>
      </c>
      <c r="AO178" s="95">
        <f>IF(AO175=0,'Rent Roll'!$G$19*SUMIFS('Rent Schedules'!$I$6:$I$122,'Rent Schedules'!$B$6:$B$122,$C178,'Rent Schedules'!$D$6:$D$122,"In effect",'Rent Schedules'!$E$6:$E$122,"&lt;="&amp;AO$6,'Rent Schedules'!$F$6:$F$122,"&gt;="&amp;AO$6),0)</f>
        <v>18700</v>
      </c>
      <c r="AP178" s="95">
        <f>IF(AP175=0,'Rent Roll'!$G$19*SUMIFS('Rent Schedules'!$I$6:$I$122,'Rent Schedules'!$B$6:$B$122,$C178,'Rent Schedules'!$D$6:$D$122,"In effect",'Rent Schedules'!$E$6:$E$122,"&lt;="&amp;AP$6,'Rent Schedules'!$F$6:$F$122,"&gt;="&amp;AP$6),0)</f>
        <v>18700</v>
      </c>
      <c r="AQ178" s="95">
        <f>IF(AQ175=0,'Rent Roll'!$G$19*SUMIFS('Rent Schedules'!$I$6:$I$122,'Rent Schedules'!$B$6:$B$122,$C178,'Rent Schedules'!$D$6:$D$122,"In effect",'Rent Schedules'!$E$6:$E$122,"&lt;="&amp;AQ$6,'Rent Schedules'!$F$6:$F$122,"&gt;="&amp;AQ$6),0)</f>
        <v>18700</v>
      </c>
      <c r="AR178" s="95">
        <f>IF(AR175=0,'Rent Roll'!$G$19*SUMIFS('Rent Schedules'!$I$6:$I$122,'Rent Schedules'!$B$6:$B$122,$C178,'Rent Schedules'!$D$6:$D$122,"In effect",'Rent Schedules'!$E$6:$E$122,"&lt;="&amp;AR$6,'Rent Schedules'!$F$6:$F$122,"&gt;="&amp;AR$6),0)</f>
        <v>19362.5</v>
      </c>
      <c r="AS178" s="95">
        <f>IF(AS175=0,'Rent Roll'!$G$19*SUMIFS('Rent Schedules'!$I$6:$I$122,'Rent Schedules'!$B$6:$B$122,$C178,'Rent Schedules'!$D$6:$D$122,"In effect",'Rent Schedules'!$E$6:$E$122,"&lt;="&amp;AS$6,'Rent Schedules'!$F$6:$F$122,"&gt;="&amp;AS$6),0)</f>
        <v>19362.5</v>
      </c>
      <c r="AT178" s="95">
        <f>IF(AT175=0,'Rent Roll'!$G$19*SUMIFS('Rent Schedules'!$I$6:$I$122,'Rent Schedules'!$B$6:$B$122,$C178,'Rent Schedules'!$D$6:$D$122,"In effect",'Rent Schedules'!$E$6:$E$122,"&lt;="&amp;AT$6,'Rent Schedules'!$F$6:$F$122,"&gt;="&amp;AT$6),0)</f>
        <v>19362.5</v>
      </c>
      <c r="AU178" s="95">
        <f>IF(AU175=0,'Rent Roll'!$G$19*SUMIFS('Rent Schedules'!$I$6:$I$122,'Rent Schedules'!$B$6:$B$122,$C178,'Rent Schedules'!$D$6:$D$122,"In effect",'Rent Schedules'!$E$6:$E$122,"&lt;="&amp;AU$6,'Rent Schedules'!$F$6:$F$122,"&gt;="&amp;AU$6),0)</f>
        <v>19362.5</v>
      </c>
      <c r="AV178" s="95">
        <f>IF(AV175=0,'Rent Roll'!$G$19*SUMIFS('Rent Schedules'!$I$6:$I$122,'Rent Schedules'!$B$6:$B$122,$C178,'Rent Schedules'!$D$6:$D$122,"In effect",'Rent Schedules'!$E$6:$E$122,"&lt;="&amp;AV$6,'Rent Schedules'!$F$6:$F$122,"&gt;="&amp;AV$6),0)</f>
        <v>19362.5</v>
      </c>
      <c r="AW178" s="95">
        <f>IF(AW175=0,'Rent Roll'!$G$19*SUMIFS('Rent Schedules'!$I$6:$I$122,'Rent Schedules'!$B$6:$B$122,$C178,'Rent Schedules'!$D$6:$D$122,"In effect",'Rent Schedules'!$E$6:$E$122,"&lt;="&amp;AW$6,'Rent Schedules'!$F$6:$F$122,"&gt;="&amp;AW$6),0)</f>
        <v>19362.5</v>
      </c>
      <c r="AX178" s="95">
        <f>IF(AX175=0,'Rent Roll'!$G$19*SUMIFS('Rent Schedules'!$I$6:$I$122,'Rent Schedules'!$B$6:$B$122,$C178,'Rent Schedules'!$D$6:$D$122,"In effect",'Rent Schedules'!$E$6:$E$122,"&lt;="&amp;AX$6,'Rent Schedules'!$F$6:$F$122,"&gt;="&amp;AX$6),0)</f>
        <v>19362.5</v>
      </c>
      <c r="AY178" s="95">
        <f>IF(AY175=0,'Rent Roll'!$G$19*SUMIFS('Rent Schedules'!$I$6:$I$122,'Rent Schedules'!$B$6:$B$122,$C178,'Rent Schedules'!$D$6:$D$122,"In effect",'Rent Schedules'!$E$6:$E$122,"&lt;="&amp;AY$6,'Rent Schedules'!$F$6:$F$122,"&gt;="&amp;AY$6),0)</f>
        <v>19362.5</v>
      </c>
      <c r="AZ178" s="95">
        <f>IF(AZ175=0,'Rent Roll'!$G$19*SUMIFS('Rent Schedules'!$I$6:$I$122,'Rent Schedules'!$B$6:$B$122,$C178,'Rent Schedules'!$D$6:$D$122,"In effect",'Rent Schedules'!$E$6:$E$122,"&lt;="&amp;AZ$6,'Rent Schedules'!$F$6:$F$122,"&gt;="&amp;AZ$6),0)</f>
        <v>19362.5</v>
      </c>
      <c r="BA178" s="95">
        <f>IF(BA175=0,'Rent Roll'!$G$19*SUMIFS('Rent Schedules'!$I$6:$I$122,'Rent Schedules'!$B$6:$B$122,$C178,'Rent Schedules'!$D$6:$D$122,"In effect",'Rent Schedules'!$E$6:$E$122,"&lt;="&amp;BA$6,'Rent Schedules'!$F$6:$F$122,"&gt;="&amp;BA$6),0)</f>
        <v>19362.5</v>
      </c>
      <c r="BB178" s="95">
        <f>IF(BB175=0,'Rent Roll'!$G$19*SUMIFS('Rent Schedules'!$I$6:$I$122,'Rent Schedules'!$B$6:$B$122,$C178,'Rent Schedules'!$D$6:$D$122,"In effect",'Rent Schedules'!$E$6:$E$122,"&lt;="&amp;BB$6,'Rent Schedules'!$F$6:$F$122,"&gt;="&amp;BB$6),0)</f>
        <v>19362.5</v>
      </c>
      <c r="BC178" s="95">
        <f>IF(BC175=0,'Rent Roll'!$G$19*SUMIFS('Rent Schedules'!$I$6:$I$122,'Rent Schedules'!$B$6:$B$122,$C178,'Rent Schedules'!$D$6:$D$122,"In effect",'Rent Schedules'!$E$6:$E$122,"&lt;="&amp;BC$6,'Rent Schedules'!$F$6:$F$122,"&gt;="&amp;BC$6),0)</f>
        <v>19362.5</v>
      </c>
      <c r="BD178" s="95">
        <f>IF(BD175=0,'Rent Roll'!$G$19*SUMIFS('Rent Schedules'!$I$6:$I$122,'Rent Schedules'!$B$6:$B$122,$C178,'Rent Schedules'!$D$6:$D$122,"In effect",'Rent Schedules'!$E$6:$E$122,"&lt;="&amp;BD$6,'Rent Schedules'!$F$6:$F$122,"&gt;="&amp;BD$6),0)</f>
        <v>20037.5</v>
      </c>
      <c r="BE178" s="95">
        <f>IF(BE175=0,'Rent Roll'!$G$19*SUMIFS('Rent Schedules'!$I$6:$I$122,'Rent Schedules'!$B$6:$B$122,$C178,'Rent Schedules'!$D$6:$D$122,"In effect",'Rent Schedules'!$E$6:$E$122,"&lt;="&amp;BE$6,'Rent Schedules'!$F$6:$F$122,"&gt;="&amp;BE$6),0)</f>
        <v>20037.5</v>
      </c>
      <c r="BF178" s="95">
        <f>IF(BF175=0,'Rent Roll'!$G$19*SUMIFS('Rent Schedules'!$I$6:$I$122,'Rent Schedules'!$B$6:$B$122,$C178,'Rent Schedules'!$D$6:$D$122,"In effect",'Rent Schedules'!$E$6:$E$122,"&lt;="&amp;BF$6,'Rent Schedules'!$F$6:$F$122,"&gt;="&amp;BF$6),0)</f>
        <v>20037.5</v>
      </c>
      <c r="BG178" s="95">
        <f>IF(BG175=0,'Rent Roll'!$G$19*SUMIFS('Rent Schedules'!$I$6:$I$122,'Rent Schedules'!$B$6:$B$122,$C178,'Rent Schedules'!$D$6:$D$122,"In effect",'Rent Schedules'!$E$6:$E$122,"&lt;="&amp;BG$6,'Rent Schedules'!$F$6:$F$122,"&gt;="&amp;BG$6),0)</f>
        <v>20037.5</v>
      </c>
      <c r="BH178" s="95">
        <f>IF(BH175=0,'Rent Roll'!$G$19*SUMIFS('Rent Schedules'!$I$6:$I$122,'Rent Schedules'!$B$6:$B$122,$C178,'Rent Schedules'!$D$6:$D$122,"In effect",'Rent Schedules'!$E$6:$E$122,"&lt;="&amp;BH$6,'Rent Schedules'!$F$6:$F$122,"&gt;="&amp;BH$6),0)</f>
        <v>20037.5</v>
      </c>
      <c r="BI178" s="95">
        <f>IF(BI175=0,'Rent Roll'!$G$19*SUMIFS('Rent Schedules'!$I$6:$I$122,'Rent Schedules'!$B$6:$B$122,$C178,'Rent Schedules'!$D$6:$D$122,"In effect",'Rent Schedules'!$E$6:$E$122,"&lt;="&amp;BI$6,'Rent Schedules'!$F$6:$F$122,"&gt;="&amp;BI$6),0)</f>
        <v>20037.5</v>
      </c>
      <c r="BJ178" s="95">
        <f>IF(BJ175=0,'Rent Roll'!$G$19*SUMIFS('Rent Schedules'!$I$6:$I$122,'Rent Schedules'!$B$6:$B$122,$C178,'Rent Schedules'!$D$6:$D$122,"In effect",'Rent Schedules'!$E$6:$E$122,"&lt;="&amp;BJ$6,'Rent Schedules'!$F$6:$F$122,"&gt;="&amp;BJ$6),0)</f>
        <v>20037.5</v>
      </c>
      <c r="BK178" s="95">
        <f>IF(BK175=0,'Rent Roll'!$G$19*SUMIFS('Rent Schedules'!$I$6:$I$122,'Rent Schedules'!$B$6:$B$122,$C178,'Rent Schedules'!$D$6:$D$122,"In effect",'Rent Schedules'!$E$6:$E$122,"&lt;="&amp;BK$6,'Rent Schedules'!$F$6:$F$122,"&gt;="&amp;BK$6),0)</f>
        <v>20037.5</v>
      </c>
      <c r="BL178" s="95">
        <f>IF(BL175=0,'Rent Roll'!$G$19*SUMIFS('Rent Schedules'!$I$6:$I$122,'Rent Schedules'!$B$6:$B$122,$C178,'Rent Schedules'!$D$6:$D$122,"In effect",'Rent Schedules'!$E$6:$E$122,"&lt;="&amp;BL$6,'Rent Schedules'!$F$6:$F$122,"&gt;="&amp;BL$6),0)</f>
        <v>20037.5</v>
      </c>
      <c r="BM178" s="95">
        <f>IF(BM175=0,'Rent Roll'!$G$19*SUMIFS('Rent Schedules'!$I$6:$I$122,'Rent Schedules'!$B$6:$B$122,$C178,'Rent Schedules'!$D$6:$D$122,"In effect",'Rent Schedules'!$E$6:$E$122,"&lt;="&amp;BM$6,'Rent Schedules'!$F$6:$F$122,"&gt;="&amp;BM$6),0)</f>
        <v>20037.5</v>
      </c>
      <c r="BN178" s="95">
        <f>IF(BN175=0,'Rent Roll'!$G$19*SUMIFS('Rent Schedules'!$I$6:$I$122,'Rent Schedules'!$B$6:$B$122,$C178,'Rent Schedules'!$D$6:$D$122,"In effect",'Rent Schedules'!$E$6:$E$122,"&lt;="&amp;BN$6,'Rent Schedules'!$F$6:$F$122,"&gt;="&amp;BN$6),0)</f>
        <v>20037.5</v>
      </c>
      <c r="BO178" s="95">
        <f>IF(BO175=0,'Rent Roll'!$G$19*SUMIFS('Rent Schedules'!$I$6:$I$122,'Rent Schedules'!$B$6:$B$122,$C178,'Rent Schedules'!$D$6:$D$122,"In effect",'Rent Schedules'!$E$6:$E$122,"&lt;="&amp;BO$6,'Rent Schedules'!$F$6:$F$122,"&gt;="&amp;BO$6),0)</f>
        <v>20037.5</v>
      </c>
      <c r="BP178" s="95">
        <f>IF(BP175=0,'Rent Roll'!$G$19*SUMIFS('Rent Schedules'!$I$6:$I$122,'Rent Schedules'!$B$6:$B$122,$C178,'Rent Schedules'!$D$6:$D$122,"In effect",'Rent Schedules'!$E$6:$E$122,"&lt;="&amp;BP$6,'Rent Schedules'!$F$6:$F$122,"&gt;="&amp;BP$6),0)</f>
        <v>0</v>
      </c>
      <c r="BQ178" s="95">
        <f>IF(BQ175=0,'Rent Roll'!$G$19*SUMIFS('Rent Schedules'!$I$6:$I$122,'Rent Schedules'!$B$6:$B$122,$C178,'Rent Schedules'!$D$6:$D$122,"In effect",'Rent Schedules'!$E$6:$E$122,"&lt;="&amp;BQ$6,'Rent Schedules'!$F$6:$F$122,"&gt;="&amp;BQ$6),0)</f>
        <v>0</v>
      </c>
      <c r="BR178" s="95">
        <f>IF(BR175=0,'Rent Roll'!$G$19*SUMIFS('Rent Schedules'!$I$6:$I$122,'Rent Schedules'!$B$6:$B$122,$C178,'Rent Schedules'!$D$6:$D$122,"In effect",'Rent Schedules'!$E$6:$E$122,"&lt;="&amp;BR$6,'Rent Schedules'!$F$6:$F$122,"&gt;="&amp;BR$6),0)</f>
        <v>0</v>
      </c>
      <c r="BS178" s="95">
        <f>IF(BS175=0,'Rent Roll'!$G$19*SUMIFS('Rent Schedules'!$I$6:$I$122,'Rent Schedules'!$B$6:$B$122,$C178,'Rent Schedules'!$D$6:$D$122,"In effect",'Rent Schedules'!$E$6:$E$122,"&lt;="&amp;BS$6,'Rent Schedules'!$F$6:$F$122,"&gt;="&amp;BS$6),0)</f>
        <v>0</v>
      </c>
      <c r="BT178" s="95">
        <f>IF(BT175=0,'Rent Roll'!$G$19*SUMIFS('Rent Schedules'!$I$6:$I$122,'Rent Schedules'!$B$6:$B$122,$C178,'Rent Schedules'!$D$6:$D$122,"In effect",'Rent Schedules'!$E$6:$E$122,"&lt;="&amp;BT$6,'Rent Schedules'!$F$6:$F$122,"&gt;="&amp;BT$6),0)</f>
        <v>0</v>
      </c>
      <c r="BU178" s="95">
        <f>IF(BU175=0,'Rent Roll'!$G$19*SUMIFS('Rent Schedules'!$I$6:$I$122,'Rent Schedules'!$B$6:$B$122,$C178,'Rent Schedules'!$D$6:$D$122,"In effect",'Rent Schedules'!$E$6:$E$122,"&lt;="&amp;BU$6,'Rent Schedules'!$F$6:$F$122,"&gt;="&amp;BU$6),0)</f>
        <v>0</v>
      </c>
      <c r="BV178" s="95">
        <f>IF(BV175=0,'Rent Roll'!$G$19*SUMIFS('Rent Schedules'!$I$6:$I$122,'Rent Schedules'!$B$6:$B$122,$C178,'Rent Schedules'!$D$6:$D$122,"In effect",'Rent Schedules'!$E$6:$E$122,"&lt;="&amp;BV$6,'Rent Schedules'!$F$6:$F$122,"&gt;="&amp;BV$6),0)</f>
        <v>0</v>
      </c>
      <c r="BW178" s="95">
        <f>IF(BW175=0,'Rent Roll'!$G$19*SUMIFS('Rent Schedules'!$I$6:$I$122,'Rent Schedules'!$B$6:$B$122,$C178,'Rent Schedules'!$D$6:$D$122,"In effect",'Rent Schedules'!$E$6:$E$122,"&lt;="&amp;BW$6,'Rent Schedules'!$F$6:$F$122,"&gt;="&amp;BW$6),0)</f>
        <v>0</v>
      </c>
      <c r="BX178" s="95">
        <f>IF(BX175=0,'Rent Roll'!$G$19*SUMIFS('Rent Schedules'!$I$6:$I$122,'Rent Schedules'!$B$6:$B$122,$C178,'Rent Schedules'!$D$6:$D$122,"In effect",'Rent Schedules'!$E$6:$E$122,"&lt;="&amp;BX$6,'Rent Schedules'!$F$6:$F$122,"&gt;="&amp;BX$6),0)</f>
        <v>0</v>
      </c>
      <c r="BY178" s="95">
        <f>IF(BY175=0,'Rent Roll'!$G$19*SUMIFS('Rent Schedules'!$I$6:$I$122,'Rent Schedules'!$B$6:$B$122,$C178,'Rent Schedules'!$D$6:$D$122,"In effect",'Rent Schedules'!$E$6:$E$122,"&lt;="&amp;BY$6,'Rent Schedules'!$F$6:$F$122,"&gt;="&amp;BY$6),0)</f>
        <v>0</v>
      </c>
      <c r="BZ178" s="95">
        <f>IF(BZ175=0,'Rent Roll'!$G$19*SUMIFS('Rent Schedules'!$I$6:$I$122,'Rent Schedules'!$B$6:$B$122,$C178,'Rent Schedules'!$D$6:$D$122,"In effect",'Rent Schedules'!$E$6:$E$122,"&lt;="&amp;BZ$6,'Rent Schedules'!$F$6:$F$122,"&gt;="&amp;BZ$6),0)</f>
        <v>0</v>
      </c>
      <c r="CA178" s="95">
        <f>IF(CA175=0,'Rent Roll'!$G$19*SUMIFS('Rent Schedules'!$I$6:$I$122,'Rent Schedules'!$B$6:$B$122,$C178,'Rent Schedules'!$D$6:$D$122,"In effect",'Rent Schedules'!$E$6:$E$122,"&lt;="&amp;CA$6,'Rent Schedules'!$F$6:$F$122,"&gt;="&amp;CA$6),0)</f>
        <v>0</v>
      </c>
      <c r="CB178" s="95">
        <f>IF(CB175=0,'Rent Roll'!$G$19*SUMIFS('Rent Schedules'!$I$6:$I$122,'Rent Schedules'!$B$6:$B$122,$C178,'Rent Schedules'!$D$6:$D$122,"In effect",'Rent Schedules'!$E$6:$E$122,"&lt;="&amp;CB$6,'Rent Schedules'!$F$6:$F$122,"&gt;="&amp;CB$6),0)</f>
        <v>0</v>
      </c>
      <c r="CC178" s="95">
        <f>IF(CC175=0,'Rent Roll'!$G$19*SUMIFS('Rent Schedules'!$I$6:$I$122,'Rent Schedules'!$B$6:$B$122,$C178,'Rent Schedules'!$D$6:$D$122,"In effect",'Rent Schedules'!$E$6:$E$122,"&lt;="&amp;CC$6,'Rent Schedules'!$F$6:$F$122,"&gt;="&amp;CC$6),0)</f>
        <v>0</v>
      </c>
      <c r="CD178" s="95">
        <f>IF(CD175=0,'Rent Roll'!$G$19*SUMIFS('Rent Schedules'!$I$6:$I$122,'Rent Schedules'!$B$6:$B$122,$C178,'Rent Schedules'!$D$6:$D$122,"In effect",'Rent Schedules'!$E$6:$E$122,"&lt;="&amp;CD$6,'Rent Schedules'!$F$6:$F$122,"&gt;="&amp;CD$6),0)</f>
        <v>0</v>
      </c>
      <c r="CE178" s="95">
        <f>IF(CE175=0,'Rent Roll'!$G$19*SUMIFS('Rent Schedules'!$I$6:$I$122,'Rent Schedules'!$B$6:$B$122,$C178,'Rent Schedules'!$D$6:$D$122,"In effect",'Rent Schedules'!$E$6:$E$122,"&lt;="&amp;CE$6,'Rent Schedules'!$F$6:$F$122,"&gt;="&amp;CE$6),0)</f>
        <v>0</v>
      </c>
      <c r="CF178" s="95">
        <f>IF(CF175=0,'Rent Roll'!$G$19*SUMIFS('Rent Schedules'!$I$6:$I$122,'Rent Schedules'!$B$6:$B$122,$C178,'Rent Schedules'!$D$6:$D$122,"In effect",'Rent Schedules'!$E$6:$E$122,"&lt;="&amp;CF$6,'Rent Schedules'!$F$6:$F$122,"&gt;="&amp;CF$6),0)</f>
        <v>0</v>
      </c>
      <c r="CG178" s="95">
        <f>IF(CG175=0,'Rent Roll'!$G$19*SUMIFS('Rent Schedules'!$I$6:$I$122,'Rent Schedules'!$B$6:$B$122,$C178,'Rent Schedules'!$D$6:$D$122,"In effect",'Rent Schedules'!$E$6:$E$122,"&lt;="&amp;CG$6,'Rent Schedules'!$F$6:$F$122,"&gt;="&amp;CG$6),0)</f>
        <v>0</v>
      </c>
      <c r="CH178" s="95">
        <f>IF(CH175=0,'Rent Roll'!$G$19*SUMIFS('Rent Schedules'!$I$6:$I$122,'Rent Schedules'!$B$6:$B$122,$C178,'Rent Schedules'!$D$6:$D$122,"In effect",'Rent Schedules'!$E$6:$E$122,"&lt;="&amp;CH$6,'Rent Schedules'!$F$6:$F$122,"&gt;="&amp;CH$6),0)</f>
        <v>0</v>
      </c>
      <c r="CI178" s="95">
        <f>IF(CI175=0,'Rent Roll'!$G$19*SUMIFS('Rent Schedules'!$I$6:$I$122,'Rent Schedules'!$B$6:$B$122,$C178,'Rent Schedules'!$D$6:$D$122,"In effect",'Rent Schedules'!$E$6:$E$122,"&lt;="&amp;CI$6,'Rent Schedules'!$F$6:$F$122,"&gt;="&amp;CI$6),0)</f>
        <v>0</v>
      </c>
      <c r="CJ178" s="95">
        <f>IF(CJ175=0,'Rent Roll'!$G$19*SUMIFS('Rent Schedules'!$I$6:$I$122,'Rent Schedules'!$B$6:$B$122,$C178,'Rent Schedules'!$D$6:$D$122,"In effect",'Rent Schedules'!$E$6:$E$122,"&lt;="&amp;CJ$6,'Rent Schedules'!$F$6:$F$122,"&gt;="&amp;CJ$6),0)</f>
        <v>0</v>
      </c>
      <c r="CK178" s="95">
        <f>IF(CK175=0,'Rent Roll'!$G$19*SUMIFS('Rent Schedules'!$I$6:$I$122,'Rent Schedules'!$B$6:$B$122,$C178,'Rent Schedules'!$D$6:$D$122,"In effect",'Rent Schedules'!$E$6:$E$122,"&lt;="&amp;CK$6,'Rent Schedules'!$F$6:$F$122,"&gt;="&amp;CK$6),0)</f>
        <v>0</v>
      </c>
      <c r="CL178" s="95">
        <f>IF(CL175=0,'Rent Roll'!$G$19*SUMIFS('Rent Schedules'!$I$6:$I$122,'Rent Schedules'!$B$6:$B$122,$C178,'Rent Schedules'!$D$6:$D$122,"In effect",'Rent Schedules'!$E$6:$E$122,"&lt;="&amp;CL$6,'Rent Schedules'!$F$6:$F$122,"&gt;="&amp;CL$6),0)</f>
        <v>0</v>
      </c>
      <c r="CM178" s="95">
        <f>IF(CM175=0,'Rent Roll'!$G$19*SUMIFS('Rent Schedules'!$I$6:$I$122,'Rent Schedules'!$B$6:$B$122,$C178,'Rent Schedules'!$D$6:$D$122,"In effect",'Rent Schedules'!$E$6:$E$122,"&lt;="&amp;CM$6,'Rent Schedules'!$F$6:$F$122,"&gt;="&amp;CM$6),0)</f>
        <v>0</v>
      </c>
      <c r="CN178" s="95">
        <f>IF(CN175=0,'Rent Roll'!$G$19*SUMIFS('Rent Schedules'!$I$6:$I$122,'Rent Schedules'!$B$6:$B$122,$C178,'Rent Schedules'!$D$6:$D$122,"In effect",'Rent Schedules'!$E$6:$E$122,"&lt;="&amp;CN$6,'Rent Schedules'!$F$6:$F$122,"&gt;="&amp;CN$6),0)</f>
        <v>0</v>
      </c>
      <c r="CO178" s="95">
        <f>IF(CO175=0,'Rent Roll'!$G$19*SUMIFS('Rent Schedules'!$I$6:$I$122,'Rent Schedules'!$B$6:$B$122,$C178,'Rent Schedules'!$D$6:$D$122,"In effect",'Rent Schedules'!$E$6:$E$122,"&lt;="&amp;CO$6,'Rent Schedules'!$F$6:$F$122,"&gt;="&amp;CO$6),0)</f>
        <v>0</v>
      </c>
      <c r="CP178" s="95">
        <f>IF(CP175=0,'Rent Roll'!$G$19*SUMIFS('Rent Schedules'!$I$6:$I$122,'Rent Schedules'!$B$6:$B$122,$C178,'Rent Schedules'!$D$6:$D$122,"In effect",'Rent Schedules'!$E$6:$E$122,"&lt;="&amp;CP$6,'Rent Schedules'!$F$6:$F$122,"&gt;="&amp;CP$6),0)</f>
        <v>0</v>
      </c>
      <c r="CQ178" s="95">
        <f>IF(CQ175=0,'Rent Roll'!$G$19*SUMIFS('Rent Schedules'!$I$6:$I$122,'Rent Schedules'!$B$6:$B$122,$C178,'Rent Schedules'!$D$6:$D$122,"In effect",'Rent Schedules'!$E$6:$E$122,"&lt;="&amp;CQ$6,'Rent Schedules'!$F$6:$F$122,"&gt;="&amp;CQ$6),0)</f>
        <v>0</v>
      </c>
      <c r="CR178" s="95">
        <f>IF(CR175=0,'Rent Roll'!$G$19*SUMIFS('Rent Schedules'!$I$6:$I$122,'Rent Schedules'!$B$6:$B$122,$C178,'Rent Schedules'!$D$6:$D$122,"In effect",'Rent Schedules'!$E$6:$E$122,"&lt;="&amp;CR$6,'Rent Schedules'!$F$6:$F$122,"&gt;="&amp;CR$6),0)</f>
        <v>0</v>
      </c>
      <c r="CS178" s="95">
        <f>IF(CS175=0,'Rent Roll'!$G$19*SUMIFS('Rent Schedules'!$I$6:$I$122,'Rent Schedules'!$B$6:$B$122,$C178,'Rent Schedules'!$D$6:$D$122,"In effect",'Rent Schedules'!$E$6:$E$122,"&lt;="&amp;CS$6,'Rent Schedules'!$F$6:$F$122,"&gt;="&amp;CS$6),0)</f>
        <v>0</v>
      </c>
      <c r="CT178" s="95">
        <f>IF(CT175=0,'Rent Roll'!$G$19*SUMIFS('Rent Schedules'!$I$6:$I$122,'Rent Schedules'!$B$6:$B$122,$C178,'Rent Schedules'!$D$6:$D$122,"In effect",'Rent Schedules'!$E$6:$E$122,"&lt;="&amp;CT$6,'Rent Schedules'!$F$6:$F$122,"&gt;="&amp;CT$6),0)</f>
        <v>0</v>
      </c>
      <c r="CU178" s="95">
        <f>IF(CU175=0,'Rent Roll'!$G$19*SUMIFS('Rent Schedules'!$I$6:$I$122,'Rent Schedules'!$B$6:$B$122,$C178,'Rent Schedules'!$D$6:$D$122,"In effect",'Rent Schedules'!$E$6:$E$122,"&lt;="&amp;CU$6,'Rent Schedules'!$F$6:$F$122,"&gt;="&amp;CU$6),0)</f>
        <v>0</v>
      </c>
      <c r="CV178" s="95">
        <f>IF(CV175=0,'Rent Roll'!$G$19*SUMIFS('Rent Schedules'!$I$6:$I$122,'Rent Schedules'!$B$6:$B$122,$C178,'Rent Schedules'!$D$6:$D$122,"In effect",'Rent Schedules'!$E$6:$E$122,"&lt;="&amp;CV$6,'Rent Schedules'!$F$6:$F$122,"&gt;="&amp;CV$6),0)</f>
        <v>0</v>
      </c>
      <c r="CW178" s="95">
        <f>IF(CW175=0,'Rent Roll'!$G$19*SUMIFS('Rent Schedules'!$I$6:$I$122,'Rent Schedules'!$B$6:$B$122,$C178,'Rent Schedules'!$D$6:$D$122,"In effect",'Rent Schedules'!$E$6:$E$122,"&lt;="&amp;CW$6,'Rent Schedules'!$F$6:$F$122,"&gt;="&amp;CW$6),0)</f>
        <v>0</v>
      </c>
      <c r="CX178" s="95">
        <f>IF(CX175=0,'Rent Roll'!$G$19*SUMIFS('Rent Schedules'!$I$6:$I$122,'Rent Schedules'!$B$6:$B$122,$C178,'Rent Schedules'!$D$6:$D$122,"In effect",'Rent Schedules'!$E$6:$E$122,"&lt;="&amp;CX$6,'Rent Schedules'!$F$6:$F$122,"&gt;="&amp;CX$6),0)</f>
        <v>0</v>
      </c>
      <c r="CY178" s="95">
        <f>IF(CY175=0,'Rent Roll'!$G$19*SUMIFS('Rent Schedules'!$I$6:$I$122,'Rent Schedules'!$B$6:$B$122,$C178,'Rent Schedules'!$D$6:$D$122,"In effect",'Rent Schedules'!$E$6:$E$122,"&lt;="&amp;CY$6,'Rent Schedules'!$F$6:$F$122,"&gt;="&amp;CY$6),0)</f>
        <v>0</v>
      </c>
      <c r="CZ178" s="95">
        <f>IF(CZ175=0,'Rent Roll'!$G$19*SUMIFS('Rent Schedules'!$I$6:$I$122,'Rent Schedules'!$B$6:$B$122,$C178,'Rent Schedules'!$D$6:$D$122,"In effect",'Rent Schedules'!$E$6:$E$122,"&lt;="&amp;CZ$6,'Rent Schedules'!$F$6:$F$122,"&gt;="&amp;CZ$6),0)</f>
        <v>0</v>
      </c>
      <c r="DA178" s="95">
        <f>IF(DA175=0,'Rent Roll'!$G$19*SUMIFS('Rent Schedules'!$I$6:$I$122,'Rent Schedules'!$B$6:$B$122,$C178,'Rent Schedules'!$D$6:$D$122,"In effect",'Rent Schedules'!$E$6:$E$122,"&lt;="&amp;DA$6,'Rent Schedules'!$F$6:$F$122,"&gt;="&amp;DA$6),0)</f>
        <v>0</v>
      </c>
      <c r="DB178" s="95">
        <f>IF(DB175=0,'Rent Roll'!$G$19*SUMIFS('Rent Schedules'!$I$6:$I$122,'Rent Schedules'!$B$6:$B$122,$C178,'Rent Schedules'!$D$6:$D$122,"In effect",'Rent Schedules'!$E$6:$E$122,"&lt;="&amp;DB$6,'Rent Schedules'!$F$6:$F$122,"&gt;="&amp;DB$6),0)</f>
        <v>0</v>
      </c>
      <c r="DC178" s="95">
        <f>IF(DC175=0,'Rent Roll'!$G$19*SUMIFS('Rent Schedules'!$I$6:$I$122,'Rent Schedules'!$B$6:$B$122,$C178,'Rent Schedules'!$D$6:$D$122,"In effect",'Rent Schedules'!$E$6:$E$122,"&lt;="&amp;DC$6,'Rent Schedules'!$F$6:$F$122,"&gt;="&amp;DC$6),0)</f>
        <v>0</v>
      </c>
      <c r="DD178" s="95">
        <f>IF(DD175=0,'Rent Roll'!$G$19*SUMIFS('Rent Schedules'!$I$6:$I$122,'Rent Schedules'!$B$6:$B$122,$C178,'Rent Schedules'!$D$6:$D$122,"In effect",'Rent Schedules'!$E$6:$E$122,"&lt;="&amp;DD$6,'Rent Schedules'!$F$6:$F$122,"&gt;="&amp;DD$6),0)</f>
        <v>0</v>
      </c>
      <c r="DE178" s="95">
        <f>IF(DE175=0,'Rent Roll'!$G$19*SUMIFS('Rent Schedules'!$I$6:$I$122,'Rent Schedules'!$B$6:$B$122,$C178,'Rent Schedules'!$D$6:$D$122,"In effect",'Rent Schedules'!$E$6:$E$122,"&lt;="&amp;DE$6,'Rent Schedules'!$F$6:$F$122,"&gt;="&amp;DE$6),0)</f>
        <v>0</v>
      </c>
      <c r="DF178" s="95">
        <f>IF(DF175=0,'Rent Roll'!$G$19*SUMIFS('Rent Schedules'!$I$6:$I$122,'Rent Schedules'!$B$6:$B$122,$C178,'Rent Schedules'!$D$6:$D$122,"In effect",'Rent Schedules'!$E$6:$E$122,"&lt;="&amp;DF$6,'Rent Schedules'!$F$6:$F$122,"&gt;="&amp;DF$6),0)</f>
        <v>0</v>
      </c>
      <c r="DG178" s="95">
        <f>IF(DG175=0,'Rent Roll'!$G$19*SUMIFS('Rent Schedules'!$I$6:$I$122,'Rent Schedules'!$B$6:$B$122,$C178,'Rent Schedules'!$D$6:$D$122,"In effect",'Rent Schedules'!$E$6:$E$122,"&lt;="&amp;DG$6,'Rent Schedules'!$F$6:$F$122,"&gt;="&amp;DG$6),0)</f>
        <v>0</v>
      </c>
      <c r="DH178" s="95">
        <f>IF(DH175=0,'Rent Roll'!$G$19*SUMIFS('Rent Schedules'!$I$6:$I$122,'Rent Schedules'!$B$6:$B$122,$C178,'Rent Schedules'!$D$6:$D$122,"In effect",'Rent Schedules'!$E$6:$E$122,"&lt;="&amp;DH$6,'Rent Schedules'!$F$6:$F$122,"&gt;="&amp;DH$6),0)</f>
        <v>0</v>
      </c>
      <c r="DI178" s="95">
        <f>IF(DI175=0,'Rent Roll'!$G$19*SUMIFS('Rent Schedules'!$I$6:$I$122,'Rent Schedules'!$B$6:$B$122,$C178,'Rent Schedules'!$D$6:$D$122,"In effect",'Rent Schedules'!$E$6:$E$122,"&lt;="&amp;DI$6,'Rent Schedules'!$F$6:$F$122,"&gt;="&amp;DI$6),0)</f>
        <v>0</v>
      </c>
      <c r="DJ178" s="95">
        <f>IF(DJ175=0,'Rent Roll'!$G$19*SUMIFS('Rent Schedules'!$I$6:$I$122,'Rent Schedules'!$B$6:$B$122,$C178,'Rent Schedules'!$D$6:$D$122,"In effect",'Rent Schedules'!$E$6:$E$122,"&lt;="&amp;DJ$6,'Rent Schedules'!$F$6:$F$122,"&gt;="&amp;DJ$6),0)</f>
        <v>0</v>
      </c>
      <c r="DK178" s="95">
        <f>IF(DK175=0,'Rent Roll'!$G$19*SUMIFS('Rent Schedules'!$I$6:$I$122,'Rent Schedules'!$B$6:$B$122,$C178,'Rent Schedules'!$D$6:$D$122,"In effect",'Rent Schedules'!$E$6:$E$122,"&lt;="&amp;DK$6,'Rent Schedules'!$F$6:$F$122,"&gt;="&amp;DK$6),0)</f>
        <v>0</v>
      </c>
      <c r="DL178" s="95">
        <f>IF(DL175=0,'Rent Roll'!$G$19*SUMIFS('Rent Schedules'!$I$6:$I$122,'Rent Schedules'!$B$6:$B$122,$C178,'Rent Schedules'!$D$6:$D$122,"In effect",'Rent Schedules'!$E$6:$E$122,"&lt;="&amp;DL$6,'Rent Schedules'!$F$6:$F$122,"&gt;="&amp;DL$6),0)</f>
        <v>0</v>
      </c>
      <c r="DM178" s="95">
        <f>IF(DM175=0,'Rent Roll'!$G$19*SUMIFS('Rent Schedules'!$I$6:$I$122,'Rent Schedules'!$B$6:$B$122,$C178,'Rent Schedules'!$D$6:$D$122,"In effect",'Rent Schedules'!$E$6:$E$122,"&lt;="&amp;DM$6,'Rent Schedules'!$F$6:$F$122,"&gt;="&amp;DM$6),0)</f>
        <v>0</v>
      </c>
      <c r="DN178" s="95">
        <f>IF(DN175=0,'Rent Roll'!$G$19*SUMIFS('Rent Schedules'!$I$6:$I$122,'Rent Schedules'!$B$6:$B$122,$C178,'Rent Schedules'!$D$6:$D$122,"In effect",'Rent Schedules'!$E$6:$E$122,"&lt;="&amp;DN$6,'Rent Schedules'!$F$6:$F$122,"&gt;="&amp;DN$6),0)</f>
        <v>0</v>
      </c>
      <c r="DO178" s="95">
        <f>IF(DO175=0,'Rent Roll'!$G$19*SUMIFS('Rent Schedules'!$I$6:$I$122,'Rent Schedules'!$B$6:$B$122,$C178,'Rent Schedules'!$D$6:$D$122,"In effect",'Rent Schedules'!$E$6:$E$122,"&lt;="&amp;DO$6,'Rent Schedules'!$F$6:$F$122,"&gt;="&amp;DO$6),0)</f>
        <v>0</v>
      </c>
      <c r="DP178" s="95">
        <f>IF(DP175=0,'Rent Roll'!$G$19*SUMIFS('Rent Schedules'!$I$6:$I$122,'Rent Schedules'!$B$6:$B$122,$C178,'Rent Schedules'!$D$6:$D$122,"In effect",'Rent Schedules'!$E$6:$E$122,"&lt;="&amp;DP$6,'Rent Schedules'!$F$6:$F$122,"&gt;="&amp;DP$6),0)</f>
        <v>0</v>
      </c>
      <c r="DQ178" s="95">
        <f>IF(DQ175=0,'Rent Roll'!$G$19*SUMIFS('Rent Schedules'!$I$6:$I$122,'Rent Schedules'!$B$6:$B$122,$C178,'Rent Schedules'!$D$6:$D$122,"In effect",'Rent Schedules'!$E$6:$E$122,"&lt;="&amp;DQ$6,'Rent Schedules'!$F$6:$F$122,"&gt;="&amp;DQ$6),0)</f>
        <v>0</v>
      </c>
      <c r="DR178" s="95">
        <f>IF(DR175=0,'Rent Roll'!$G$19*SUMIFS('Rent Schedules'!$I$6:$I$122,'Rent Schedules'!$B$6:$B$122,$C178,'Rent Schedules'!$D$6:$D$122,"In effect",'Rent Schedules'!$E$6:$E$122,"&lt;="&amp;DR$6,'Rent Schedules'!$F$6:$F$122,"&gt;="&amp;DR$6),0)</f>
        <v>0</v>
      </c>
      <c r="DS178" s="95">
        <f>IF(DS175=0,'Rent Roll'!$G$19*SUMIFS('Rent Schedules'!$I$6:$I$122,'Rent Schedules'!$B$6:$B$122,$C178,'Rent Schedules'!$D$6:$D$122,"In effect",'Rent Schedules'!$E$6:$E$122,"&lt;="&amp;DS$6,'Rent Schedules'!$F$6:$F$122,"&gt;="&amp;DS$6),0)</f>
        <v>0</v>
      </c>
      <c r="DT178" s="95">
        <f>IF(DT175=0,'Rent Roll'!$G$19*SUMIFS('Rent Schedules'!$I$6:$I$122,'Rent Schedules'!$B$6:$B$122,$C178,'Rent Schedules'!$D$6:$D$122,"In effect",'Rent Schedules'!$E$6:$E$122,"&lt;="&amp;DT$6,'Rent Schedules'!$F$6:$F$122,"&gt;="&amp;DT$6),0)</f>
        <v>0</v>
      </c>
      <c r="DU178" s="95">
        <f>IF(DU175=0,'Rent Roll'!$G$19*SUMIFS('Rent Schedules'!$I$6:$I$122,'Rent Schedules'!$B$6:$B$122,$C178,'Rent Schedules'!$D$6:$D$122,"In effect",'Rent Schedules'!$E$6:$E$122,"&lt;="&amp;DU$6,'Rent Schedules'!$F$6:$F$122,"&gt;="&amp;DU$6),0)</f>
        <v>0</v>
      </c>
      <c r="DV178" s="95">
        <f>IF(DV175=0,'Rent Roll'!$G$19*SUMIFS('Rent Schedules'!$I$6:$I$122,'Rent Schedules'!$B$6:$B$122,$C178,'Rent Schedules'!$D$6:$D$122,"In effect",'Rent Schedules'!$E$6:$E$122,"&lt;="&amp;DV$6,'Rent Schedules'!$F$6:$F$122,"&gt;="&amp;DV$6),0)</f>
        <v>0</v>
      </c>
      <c r="DW178" s="95">
        <f>IF(DW175=0,'Rent Roll'!$G$19*SUMIFS('Rent Schedules'!$I$6:$I$122,'Rent Schedules'!$B$6:$B$122,$C178,'Rent Schedules'!$D$6:$D$122,"In effect",'Rent Schedules'!$E$6:$E$122,"&lt;="&amp;DW$6,'Rent Schedules'!$F$6:$F$122,"&gt;="&amp;DW$6),0)</f>
        <v>0</v>
      </c>
      <c r="DX178" s="95">
        <f>IF(DX175=0,'Rent Roll'!$G$19*SUMIFS('Rent Schedules'!$I$6:$I$122,'Rent Schedules'!$B$6:$B$122,$C178,'Rent Schedules'!$D$6:$D$122,"In effect",'Rent Schedules'!$E$6:$E$122,"&lt;="&amp;DX$6,'Rent Schedules'!$F$6:$F$122,"&gt;="&amp;DX$6),0)</f>
        <v>0</v>
      </c>
      <c r="DY178" s="95">
        <f>IF(DY175=0,'Rent Roll'!$G$19*SUMIFS('Rent Schedules'!$I$6:$I$122,'Rent Schedules'!$B$6:$B$122,$C178,'Rent Schedules'!$D$6:$D$122,"In effect",'Rent Schedules'!$E$6:$E$122,"&lt;="&amp;DY$6,'Rent Schedules'!$F$6:$F$122,"&gt;="&amp;DY$6),0)</f>
        <v>0</v>
      </c>
      <c r="DZ178" s="95">
        <f>IF(DZ175=0,'Rent Roll'!$G$19*SUMIFS('Rent Schedules'!$I$6:$I$122,'Rent Schedules'!$B$6:$B$122,$C178,'Rent Schedules'!$D$6:$D$122,"In effect",'Rent Schedules'!$E$6:$E$122,"&lt;="&amp;DZ$6,'Rent Schedules'!$F$6:$F$122,"&gt;="&amp;DZ$6),0)</f>
        <v>0</v>
      </c>
      <c r="EA178" s="95">
        <f>IF(EA175=0,'Rent Roll'!$G$19*SUMIFS('Rent Schedules'!$I$6:$I$122,'Rent Schedules'!$B$6:$B$122,$C178,'Rent Schedules'!$D$6:$D$122,"In effect",'Rent Schedules'!$E$6:$E$122,"&lt;="&amp;EA$6,'Rent Schedules'!$F$6:$F$122,"&gt;="&amp;EA$6),0)</f>
        <v>0</v>
      </c>
      <c r="EB178" s="95">
        <f>IF(EB175=0,'Rent Roll'!$G$19*SUMIFS('Rent Schedules'!$I$6:$I$122,'Rent Schedules'!$B$6:$B$122,$C178,'Rent Schedules'!$D$6:$D$122,"In effect",'Rent Schedules'!$E$6:$E$122,"&lt;="&amp;EB$6,'Rent Schedules'!$F$6:$F$122,"&gt;="&amp;EB$6),0)</f>
        <v>0</v>
      </c>
      <c r="EC178" s="95">
        <f>IF(EC175=0,'Rent Roll'!$G$19*SUMIFS('Rent Schedules'!$I$6:$I$122,'Rent Schedules'!$B$6:$B$122,$C178,'Rent Schedules'!$D$6:$D$122,"In effect",'Rent Schedules'!$E$6:$E$122,"&lt;="&amp;EC$6,'Rent Schedules'!$F$6:$F$122,"&gt;="&amp;EC$6),0)</f>
        <v>0</v>
      </c>
      <c r="ED178" s="95">
        <f>IF(ED175=0,'Rent Roll'!$G$19*SUMIFS('Rent Schedules'!$I$6:$I$122,'Rent Schedules'!$B$6:$B$122,$C178,'Rent Schedules'!$D$6:$D$122,"In effect",'Rent Schedules'!$E$6:$E$122,"&lt;="&amp;ED$6,'Rent Schedules'!$F$6:$F$122,"&gt;="&amp;ED$6),0)</f>
        <v>0</v>
      </c>
      <c r="EE178" s="95">
        <f>IF(EE175=0,'Rent Roll'!$G$19*SUMIFS('Rent Schedules'!$I$6:$I$122,'Rent Schedules'!$B$6:$B$122,$C178,'Rent Schedules'!$D$6:$D$122,"In effect",'Rent Schedules'!$E$6:$E$122,"&lt;="&amp;EE$6,'Rent Schedules'!$F$6:$F$122,"&gt;="&amp;EE$6),0)</f>
        <v>0</v>
      </c>
      <c r="EF178" s="95">
        <f>IF(EF175=0,'Rent Roll'!$G$19*SUMIFS('Rent Schedules'!$I$6:$I$122,'Rent Schedules'!$B$6:$B$122,$C178,'Rent Schedules'!$D$6:$D$122,"In effect",'Rent Schedules'!$E$6:$E$122,"&lt;="&amp;EF$6,'Rent Schedules'!$F$6:$F$122,"&gt;="&amp;EF$6),0)</f>
        <v>0</v>
      </c>
      <c r="EG178" s="95">
        <f>IF(EG175=0,'Rent Roll'!$G$19*SUMIFS('Rent Schedules'!$I$6:$I$122,'Rent Schedules'!$B$6:$B$122,$C178,'Rent Schedules'!$D$6:$D$122,"In effect",'Rent Schedules'!$E$6:$E$122,"&lt;="&amp;EG$6,'Rent Schedules'!$F$6:$F$122,"&gt;="&amp;EG$6),0)</f>
        <v>0</v>
      </c>
      <c r="EH178" s="95">
        <f>IF(EH175=0,'Rent Roll'!$G$19*SUMIFS('Rent Schedules'!$I$6:$I$122,'Rent Schedules'!$B$6:$B$122,$C178,'Rent Schedules'!$D$6:$D$122,"In effect",'Rent Schedules'!$E$6:$E$122,"&lt;="&amp;EH$6,'Rent Schedules'!$F$6:$F$122,"&gt;="&amp;EH$6),0)</f>
        <v>0</v>
      </c>
      <c r="EI178" s="95">
        <f>IF(EI175=0,'Rent Roll'!$G$19*SUMIFS('Rent Schedules'!$I$6:$I$122,'Rent Schedules'!$B$6:$B$122,$C178,'Rent Schedules'!$D$6:$D$122,"In effect",'Rent Schedules'!$E$6:$E$122,"&lt;="&amp;EI$6,'Rent Schedules'!$F$6:$F$122,"&gt;="&amp;EI$6),0)</f>
        <v>0</v>
      </c>
    </row>
    <row r="179">
      <c r="B179" t="s" s="23">
        <v>394</v>
      </c>
      <c r="C179" t="s" s="118">
        <v>33</v>
      </c>
      <c r="D179" t="s" s="118">
        <v>431</v>
      </c>
      <c r="H179" s="95">
        <f>'Rent Roll'!$G$19*'Rent Roll'!$E$19*H177/12</f>
        <v>0</v>
      </c>
      <c r="I179" s="95">
        <f>'Rent Roll'!$G$19*'Rent Roll'!$E$19*I177/12</f>
        <v>0</v>
      </c>
      <c r="J179" s="95">
        <f>'Rent Roll'!$G$19*'Rent Roll'!$E$19*J177/12</f>
        <v>0</v>
      </c>
      <c r="K179" s="95">
        <f>'Rent Roll'!$G$19*'Rent Roll'!$E$19*K177/12</f>
        <v>0</v>
      </c>
      <c r="L179" s="95">
        <f>'Rent Roll'!$G$19*'Rent Roll'!$E$19*L177/12</f>
        <v>0</v>
      </c>
      <c r="M179" s="95">
        <f>'Rent Roll'!$G$19*'Rent Roll'!$E$19*M177/12</f>
        <v>0</v>
      </c>
      <c r="N179" s="95">
        <f>'Rent Roll'!$G$19*'Rent Roll'!$E$19*N177/12</f>
        <v>0</v>
      </c>
      <c r="O179" s="95">
        <f>'Rent Roll'!$G$19*'Rent Roll'!$E$19*O177/12</f>
        <v>0</v>
      </c>
      <c r="P179" s="95">
        <f>'Rent Roll'!$G$19*'Rent Roll'!$E$19*P177/12</f>
        <v>0</v>
      </c>
      <c r="Q179" s="95">
        <f>'Rent Roll'!$G$19*'Rent Roll'!$E$19*Q177/12</f>
        <v>0</v>
      </c>
      <c r="R179" s="95">
        <f>'Rent Roll'!$G$19*'Rent Roll'!$E$19*R177/12</f>
        <v>0</v>
      </c>
      <c r="S179" s="95">
        <f>'Rent Roll'!$G$19*'Rent Roll'!$E$19*S177/12</f>
        <v>0</v>
      </c>
      <c r="T179" s="95">
        <f>'Rent Roll'!$G$19*'Rent Roll'!$E$19*T177/12</f>
        <v>0</v>
      </c>
      <c r="U179" s="95">
        <f>'Rent Roll'!$G$19*'Rent Roll'!$E$19*U177/12</f>
        <v>0</v>
      </c>
      <c r="V179" s="95">
        <f>'Rent Roll'!$G$19*'Rent Roll'!$E$19*V177/12</f>
        <v>0</v>
      </c>
      <c r="W179" s="95">
        <f>'Rent Roll'!$G$19*'Rent Roll'!$E$19*W177/12</f>
        <v>0</v>
      </c>
      <c r="X179" s="95">
        <f>'Rent Roll'!$G$19*'Rent Roll'!$E$19*X177/12</f>
        <v>0</v>
      </c>
      <c r="Y179" s="95">
        <f>'Rent Roll'!$G$19*'Rent Roll'!$E$19*Y177/12</f>
        <v>0</v>
      </c>
      <c r="Z179" s="95">
        <f>'Rent Roll'!$G$19*'Rent Roll'!$E$19*Z177/12</f>
        <v>0</v>
      </c>
      <c r="AA179" s="95">
        <f>'Rent Roll'!$G$19*'Rent Roll'!$E$19*AA177/12</f>
        <v>0</v>
      </c>
      <c r="AB179" s="95">
        <f>'Rent Roll'!$G$19*'Rent Roll'!$E$19*AB177/12</f>
        <v>0</v>
      </c>
      <c r="AC179" s="95">
        <f>'Rent Roll'!$G$19*'Rent Roll'!$E$19*AC177/12</f>
        <v>0</v>
      </c>
      <c r="AD179" s="95">
        <f>'Rent Roll'!$G$19*'Rent Roll'!$E$19*AD177/12</f>
        <v>0</v>
      </c>
      <c r="AE179" s="95">
        <f>'Rent Roll'!$G$19*'Rent Roll'!$E$19*AE177/12</f>
        <v>0</v>
      </c>
      <c r="AF179" s="95">
        <f>'Rent Roll'!$G$19*'Rent Roll'!$E$19*AF177/12</f>
        <v>0</v>
      </c>
      <c r="AG179" s="95">
        <f>'Rent Roll'!$G$19*'Rent Roll'!$E$19*AG177/12</f>
        <v>0</v>
      </c>
      <c r="AH179" s="95">
        <f>'Rent Roll'!$G$19*'Rent Roll'!$E$19*AH177/12</f>
        <v>0</v>
      </c>
      <c r="AI179" s="95">
        <f>'Rent Roll'!$G$19*'Rent Roll'!$E$19*AI177/12</f>
        <v>0</v>
      </c>
      <c r="AJ179" s="95">
        <f>'Rent Roll'!$G$19*'Rent Roll'!$E$19*AJ177/12</f>
        <v>0</v>
      </c>
      <c r="AK179" s="95">
        <f>'Rent Roll'!$G$19*'Rent Roll'!$E$19*AK177/12</f>
        <v>0</v>
      </c>
      <c r="AL179" s="95">
        <f>'Rent Roll'!$G$19*'Rent Roll'!$E$19*AL177/12</f>
        <v>0</v>
      </c>
      <c r="AM179" s="95">
        <f>'Rent Roll'!$G$19*'Rent Roll'!$E$19*AM177/12</f>
        <v>0</v>
      </c>
      <c r="AN179" s="95">
        <f>'Rent Roll'!$G$19*'Rent Roll'!$E$19*AN177/12</f>
        <v>0</v>
      </c>
      <c r="AO179" s="95">
        <f>'Rent Roll'!$G$19*'Rent Roll'!$E$19*AO177/12</f>
        <v>0</v>
      </c>
      <c r="AP179" s="95">
        <f>'Rent Roll'!$G$19*'Rent Roll'!$E$19*AP177/12</f>
        <v>0</v>
      </c>
      <c r="AQ179" s="95">
        <f>'Rent Roll'!$G$19*'Rent Roll'!$E$19*AQ177/12</f>
        <v>0</v>
      </c>
      <c r="AR179" s="95">
        <f>'Rent Roll'!$G$19*'Rent Roll'!$E$19*AR177/12</f>
        <v>0</v>
      </c>
      <c r="AS179" s="95">
        <f>'Rent Roll'!$G$19*'Rent Roll'!$E$19*AS177/12</f>
        <v>0</v>
      </c>
      <c r="AT179" s="95">
        <f>'Rent Roll'!$G$19*'Rent Roll'!$E$19*AT177/12</f>
        <v>0</v>
      </c>
      <c r="AU179" s="95">
        <f>'Rent Roll'!$G$19*'Rent Roll'!$E$19*AU177/12</f>
        <v>0</v>
      </c>
      <c r="AV179" s="95">
        <f>'Rent Roll'!$G$19*'Rent Roll'!$E$19*AV177/12</f>
        <v>0</v>
      </c>
      <c r="AW179" s="95">
        <f>'Rent Roll'!$G$19*'Rent Roll'!$E$19*AW177/12</f>
        <v>0</v>
      </c>
      <c r="AX179" s="95">
        <f>'Rent Roll'!$G$19*'Rent Roll'!$E$19*AX177/12</f>
        <v>0</v>
      </c>
      <c r="AY179" s="95">
        <f>'Rent Roll'!$G$19*'Rent Roll'!$E$19*AY177/12</f>
        <v>0</v>
      </c>
      <c r="AZ179" s="95">
        <f>'Rent Roll'!$G$19*'Rent Roll'!$E$19*AZ177/12</f>
        <v>0</v>
      </c>
      <c r="BA179" s="95">
        <f>'Rent Roll'!$G$19*'Rent Roll'!$E$19*BA177/12</f>
        <v>0</v>
      </c>
      <c r="BB179" s="95">
        <f>'Rent Roll'!$G$19*'Rent Roll'!$E$19*BB177/12</f>
        <v>0</v>
      </c>
      <c r="BC179" s="95">
        <f>'Rent Roll'!$G$19*'Rent Roll'!$E$19*BC177/12</f>
        <v>0</v>
      </c>
      <c r="BD179" s="95">
        <f>'Rent Roll'!$G$19*'Rent Roll'!$E$19*BD177/12</f>
        <v>0</v>
      </c>
      <c r="BE179" s="95">
        <f>'Rent Roll'!$G$19*'Rent Roll'!$E$19*BE177/12</f>
        <v>0</v>
      </c>
      <c r="BF179" s="95">
        <f>'Rent Roll'!$G$19*'Rent Roll'!$E$19*BF177/12</f>
        <v>0</v>
      </c>
      <c r="BG179" s="95">
        <f>'Rent Roll'!$G$19*'Rent Roll'!$E$19*BG177/12</f>
        <v>0</v>
      </c>
      <c r="BH179" s="95">
        <f>'Rent Roll'!$G$19*'Rent Roll'!$E$19*BH177/12</f>
        <v>0</v>
      </c>
      <c r="BI179" s="95">
        <f>'Rent Roll'!$G$19*'Rent Roll'!$E$19*BI177/12</f>
        <v>0</v>
      </c>
      <c r="BJ179" s="95">
        <f>'Rent Roll'!$G$19*'Rent Roll'!$E$19*BJ177/12</f>
        <v>0</v>
      </c>
      <c r="BK179" s="95">
        <f>'Rent Roll'!$G$19*'Rent Roll'!$E$19*BK177/12</f>
        <v>0</v>
      </c>
      <c r="BL179" s="95">
        <f>'Rent Roll'!$G$19*'Rent Roll'!$E$19*BL177/12</f>
        <v>0</v>
      </c>
      <c r="BM179" s="95">
        <f>'Rent Roll'!$G$19*'Rent Roll'!$E$19*BM177/12</f>
        <v>0</v>
      </c>
      <c r="BN179" s="95">
        <f>'Rent Roll'!$G$19*'Rent Roll'!$E$19*BN177/12</f>
        <v>0</v>
      </c>
      <c r="BO179" s="95">
        <f>'Rent Roll'!$G$19*'Rent Roll'!$E$19*BO177/12</f>
        <v>0</v>
      </c>
      <c r="BP179" s="95">
        <f>'Rent Roll'!$G$19*'Rent Roll'!$E$19*BP177/12</f>
        <v>20276.42810580344</v>
      </c>
      <c r="BQ179" s="95">
        <f>'Rent Roll'!$G$19*'Rent Roll'!$E$19*BQ177/12</f>
        <v>20276.42810580344</v>
      </c>
      <c r="BR179" s="95">
        <f>'Rent Roll'!$G$19*'Rent Roll'!$E$19*BR177/12</f>
        <v>20276.42810580344</v>
      </c>
      <c r="BS179" s="95">
        <f>'Rent Roll'!$G$19*'Rent Roll'!$E$19*BS177/12</f>
        <v>20276.42810580344</v>
      </c>
      <c r="BT179" s="95">
        <f>'Rent Roll'!$G$19*'Rent Roll'!$E$19*BT177/12</f>
        <v>20276.42810580344</v>
      </c>
      <c r="BU179" s="95">
        <f>'Rent Roll'!$G$19*'Rent Roll'!$E$19*BU177/12</f>
        <v>20276.42810580344</v>
      </c>
      <c r="BV179" s="95">
        <f>'Rent Roll'!$G$19*'Rent Roll'!$E$19*BV177/12</f>
        <v>20276.42810580344</v>
      </c>
      <c r="BW179" s="95">
        <f>'Rent Roll'!$G$19*'Rent Roll'!$E$19*BW177/12</f>
        <v>20276.42810580344</v>
      </c>
      <c r="BX179" s="95">
        <f>'Rent Roll'!$G$19*'Rent Roll'!$E$19*BX177/12</f>
        <v>20276.42810580344</v>
      </c>
      <c r="BY179" s="95">
        <f>'Rent Roll'!$G$19*'Rent Roll'!$E$19*BY177/12</f>
        <v>20276.42810580344</v>
      </c>
      <c r="BZ179" s="95">
        <f>'Rent Roll'!$G$19*'Rent Roll'!$E$19*BZ177/12</f>
        <v>20276.42810580344</v>
      </c>
      <c r="CA179" s="95">
        <f>'Rent Roll'!$G$19*'Rent Roll'!$E$19*CA177/12</f>
        <v>20276.42810580344</v>
      </c>
      <c r="CB179" s="95">
        <f>'Rent Roll'!$G$19*'Rent Roll'!$E$19*CB177/12</f>
        <v>20276.42810580344</v>
      </c>
      <c r="CC179" s="95">
        <f>'Rent Roll'!$G$19*'Rent Roll'!$E$19*CC177/12</f>
        <v>20276.42810580344</v>
      </c>
      <c r="CD179" s="95">
        <f>'Rent Roll'!$G$19*'Rent Roll'!$E$19*CD177/12</f>
        <v>20986.103089506556</v>
      </c>
      <c r="CE179" s="95">
        <f>'Rent Roll'!$G$19*'Rent Roll'!$E$19*CE177/12</f>
        <v>20986.103089506556</v>
      </c>
      <c r="CF179" s="95">
        <f>'Rent Roll'!$G$19*'Rent Roll'!$E$19*CF177/12</f>
        <v>20986.103089506556</v>
      </c>
      <c r="CG179" s="95">
        <f>'Rent Roll'!$G$19*'Rent Roll'!$E$19*CG177/12</f>
        <v>20986.103089506556</v>
      </c>
      <c r="CH179" s="95">
        <f>'Rent Roll'!$G$19*'Rent Roll'!$E$19*CH177/12</f>
        <v>20986.103089506556</v>
      </c>
      <c r="CI179" s="95">
        <f>'Rent Roll'!$G$19*'Rent Roll'!$E$19*CI177/12</f>
        <v>20986.103089506556</v>
      </c>
      <c r="CJ179" s="95">
        <f>'Rent Roll'!$G$19*'Rent Roll'!$E$19*CJ177/12</f>
        <v>20986.103089506556</v>
      </c>
      <c r="CK179" s="95">
        <f>'Rent Roll'!$G$19*'Rent Roll'!$E$19*CK177/12</f>
        <v>20986.103089506556</v>
      </c>
      <c r="CL179" s="95">
        <f>'Rent Roll'!$G$19*'Rent Roll'!$E$19*CL177/12</f>
        <v>20986.103089506556</v>
      </c>
      <c r="CM179" s="95">
        <f>'Rent Roll'!$G$19*'Rent Roll'!$E$19*CM177/12</f>
        <v>20986.103089506556</v>
      </c>
      <c r="CN179" s="95">
        <f>'Rent Roll'!$G$19*'Rent Roll'!$E$19*CN177/12</f>
        <v>20986.103089506556</v>
      </c>
      <c r="CO179" s="95">
        <f>'Rent Roll'!$G$19*'Rent Roll'!$E$19*CO177/12</f>
        <v>20986.103089506556</v>
      </c>
      <c r="CP179" s="95">
        <f>'Rent Roll'!$G$19*'Rent Roll'!$E$19*CP177/12</f>
        <v>21720.616697639285</v>
      </c>
      <c r="CQ179" s="95">
        <f>'Rent Roll'!$G$19*'Rent Roll'!$E$19*CQ177/12</f>
        <v>21720.616697639285</v>
      </c>
      <c r="CR179" s="95">
        <f>'Rent Roll'!$G$19*'Rent Roll'!$E$19*CR177/12</f>
        <v>21720.616697639285</v>
      </c>
      <c r="CS179" s="95">
        <f>'Rent Roll'!$G$19*'Rent Roll'!$E$19*CS177/12</f>
        <v>21720.616697639285</v>
      </c>
      <c r="CT179" s="95">
        <f>'Rent Roll'!$G$19*'Rent Roll'!$E$19*CT177/12</f>
        <v>21720.616697639285</v>
      </c>
      <c r="CU179" s="95">
        <f>'Rent Roll'!$G$19*'Rent Roll'!$E$19*CU177/12</f>
        <v>21720.616697639285</v>
      </c>
      <c r="CV179" s="95">
        <f>'Rent Roll'!$G$19*'Rent Roll'!$E$19*CV177/12</f>
        <v>21720.616697639285</v>
      </c>
      <c r="CW179" s="95">
        <f>'Rent Roll'!$G$19*'Rent Roll'!$E$19*CW177/12</f>
        <v>21720.616697639285</v>
      </c>
      <c r="CX179" s="95">
        <f>'Rent Roll'!$G$19*'Rent Roll'!$E$19*CX177/12</f>
        <v>21720.616697639285</v>
      </c>
      <c r="CY179" s="95">
        <f>'Rent Roll'!$G$19*'Rent Roll'!$E$19*CY177/12</f>
        <v>21720.616697639285</v>
      </c>
      <c r="CZ179" s="95">
        <f>'Rent Roll'!$G$19*'Rent Roll'!$E$19*CZ177/12</f>
        <v>21720.616697639285</v>
      </c>
      <c r="DA179" s="95">
        <f>'Rent Roll'!$G$19*'Rent Roll'!$E$19*DA177/12</f>
        <v>21720.616697639285</v>
      </c>
      <c r="DB179" s="95">
        <f>'Rent Roll'!$G$19*'Rent Roll'!$E$19*DB177/12</f>
        <v>22480.83828205666</v>
      </c>
      <c r="DC179" s="95">
        <f>'Rent Roll'!$G$19*'Rent Roll'!$E$19*DC177/12</f>
        <v>22480.83828205666</v>
      </c>
      <c r="DD179" s="95">
        <f>'Rent Roll'!$G$19*'Rent Roll'!$E$19*DD177/12</f>
        <v>22480.83828205666</v>
      </c>
      <c r="DE179" s="95">
        <f>'Rent Roll'!$G$19*'Rent Roll'!$E$19*DE177/12</f>
        <v>22480.83828205666</v>
      </c>
      <c r="DF179" s="95">
        <f>'Rent Roll'!$G$19*'Rent Roll'!$E$19*DF177/12</f>
        <v>22480.83828205666</v>
      </c>
      <c r="DG179" s="95">
        <f>'Rent Roll'!$G$19*'Rent Roll'!$E$19*DG177/12</f>
        <v>22480.83828205666</v>
      </c>
      <c r="DH179" s="95">
        <f>'Rent Roll'!$G$19*'Rent Roll'!$E$19*DH177/12</f>
        <v>22480.83828205666</v>
      </c>
      <c r="DI179" s="95">
        <f>'Rent Roll'!$G$19*'Rent Roll'!$E$19*DI177/12</f>
        <v>22480.83828205666</v>
      </c>
      <c r="DJ179" s="95">
        <f>'Rent Roll'!$G$19*'Rent Roll'!$E$19*DJ177/12</f>
        <v>22480.83828205666</v>
      </c>
      <c r="DK179" s="95">
        <f>'Rent Roll'!$G$19*'Rent Roll'!$E$19*DK177/12</f>
        <v>22480.83828205666</v>
      </c>
      <c r="DL179" s="95">
        <f>'Rent Roll'!$G$19*'Rent Roll'!$E$19*DL177/12</f>
        <v>22480.83828205666</v>
      </c>
      <c r="DM179" s="95">
        <f>'Rent Roll'!$G$19*'Rent Roll'!$E$19*DM177/12</f>
        <v>22480.83828205666</v>
      </c>
      <c r="DN179" s="95">
        <f>'Rent Roll'!$G$19*'Rent Roll'!$E$19*DN177/12</f>
        <v>23267.667621928642</v>
      </c>
      <c r="DO179" s="95">
        <f>'Rent Roll'!$G$19*'Rent Roll'!$E$19*DO177/12</f>
        <v>23267.667621928642</v>
      </c>
      <c r="DP179" s="95">
        <f>'Rent Roll'!$G$19*'Rent Roll'!$E$19*DP177/12</f>
        <v>23267.667621928642</v>
      </c>
      <c r="DQ179" s="95">
        <f>'Rent Roll'!$G$19*'Rent Roll'!$E$19*DQ177/12</f>
        <v>23267.667621928642</v>
      </c>
      <c r="DR179" s="95">
        <f>'Rent Roll'!$G$19*'Rent Roll'!$E$19*DR177/12</f>
        <v>23267.667621928642</v>
      </c>
      <c r="DS179" s="95">
        <f>'Rent Roll'!$G$19*'Rent Roll'!$E$19*DS177/12</f>
        <v>23267.667621928642</v>
      </c>
      <c r="DT179" s="95">
        <f>'Rent Roll'!$G$19*'Rent Roll'!$E$19*DT177/12</f>
        <v>23267.667621928642</v>
      </c>
      <c r="DU179" s="95">
        <f>'Rent Roll'!$G$19*'Rent Roll'!$E$19*DU177/12</f>
        <v>23267.667621928642</v>
      </c>
      <c r="DV179" s="95">
        <f>'Rent Roll'!$G$19*'Rent Roll'!$E$19*DV177/12</f>
        <v>23267.667621928642</v>
      </c>
      <c r="DW179" s="95">
        <f>'Rent Roll'!$G$19*'Rent Roll'!$E$19*DW177/12</f>
        <v>23267.667621928642</v>
      </c>
      <c r="DX179" s="95">
        <f>'Rent Roll'!$G$19*'Rent Roll'!$E$19*DX177/12</f>
        <v>23267.667621928642</v>
      </c>
      <c r="DY179" s="95">
        <f>'Rent Roll'!$G$19*'Rent Roll'!$E$19*DY177/12</f>
        <v>23267.667621928642</v>
      </c>
      <c r="DZ179" s="95">
        <f>'Rent Roll'!$G$19*'Rent Roll'!$E$19*DZ177/12</f>
        <v>24358.484375612214</v>
      </c>
      <c r="EA179" s="95">
        <f>'Rent Roll'!$G$19*'Rent Roll'!$E$19*EA177/12</f>
        <v>24358.484375612214</v>
      </c>
      <c r="EB179" s="95">
        <f>'Rent Roll'!$G$19*'Rent Roll'!$E$19*EB177/12</f>
        <v>24358.484375612214</v>
      </c>
      <c r="EC179" s="95">
        <f>'Rent Roll'!$G$19*'Rent Roll'!$E$19*EC177/12</f>
        <v>24358.484375612214</v>
      </c>
      <c r="ED179" s="95">
        <f>'Rent Roll'!$G$19*'Rent Roll'!$E$19*ED177/12</f>
        <v>24358.484375612214</v>
      </c>
      <c r="EE179" s="95">
        <f>'Rent Roll'!$G$19*'Rent Roll'!$E$19*EE177/12</f>
        <v>24358.484375612214</v>
      </c>
      <c r="EF179" s="95">
        <f>'Rent Roll'!$G$19*'Rent Roll'!$E$19*EF177/12</f>
        <v>24358.484375612214</v>
      </c>
      <c r="EG179" s="95">
        <f>'Rent Roll'!$G$19*'Rent Roll'!$E$19*EG177/12</f>
        <v>24358.484375612214</v>
      </c>
      <c r="EH179" s="95">
        <f>'Rent Roll'!$G$19*'Rent Roll'!$E$19*EH177/12</f>
        <v>24358.484375612214</v>
      </c>
      <c r="EI179" s="95">
        <f>'Rent Roll'!$G$19*'Rent Roll'!$E$19*EI177/12</f>
        <v>24358.484375612214</v>
      </c>
    </row>
    <row r="180">
      <c r="B180" t="s" s="23">
        <v>395</v>
      </c>
      <c r="C180" t="s" s="118">
        <v>33</v>
      </c>
      <c r="D180" t="s" s="118">
        <v>432</v>
      </c>
      <c r="H180" s="82">
        <f>IF(AND(H175&gt;=1,H175&lt;=3,H176&lt;0),-H179,0)</f>
        <v>0</v>
      </c>
      <c r="I180" s="82">
        <f>IF(AND(I175&gt;=1,I175&lt;=3,I176&lt;0),-I179,0)</f>
        <v>0</v>
      </c>
      <c r="J180" s="82">
        <f>IF(AND(J175&gt;=1,J175&lt;=3,J176&lt;0),-J179,0)</f>
        <v>0</v>
      </c>
      <c r="K180" s="82">
        <f>IF(AND(K175&gt;=1,K175&lt;=3,K176&lt;0),-K179,0)</f>
        <v>0</v>
      </c>
      <c r="L180" s="82">
        <f>IF(AND(L175&gt;=1,L175&lt;=3,L176&lt;0),-L179,0)</f>
        <v>0</v>
      </c>
      <c r="M180" s="82">
        <f>IF(AND(M175&gt;=1,M175&lt;=3,M176&lt;0),-M179,0)</f>
        <v>0</v>
      </c>
      <c r="N180" s="82">
        <f>IF(AND(N175&gt;=1,N175&lt;=3,N176&lt;0),-N179,0)</f>
        <v>0</v>
      </c>
      <c r="O180" s="82">
        <f>IF(AND(O175&gt;=1,O175&lt;=3,O176&lt;0),-O179,0)</f>
        <v>0</v>
      </c>
      <c r="P180" s="82">
        <f>IF(AND(P175&gt;=1,P175&lt;=3,P176&lt;0),-P179,0)</f>
        <v>0</v>
      </c>
      <c r="Q180" s="82">
        <f>IF(AND(Q175&gt;=1,Q175&lt;=3,Q176&lt;0),-Q179,0)</f>
        <v>0</v>
      </c>
      <c r="R180" s="82">
        <f>IF(AND(R175&gt;=1,R175&lt;=3,R176&lt;0),-R179,0)</f>
        <v>0</v>
      </c>
      <c r="S180" s="82">
        <f>IF(AND(S175&gt;=1,S175&lt;=3,S176&lt;0),-S179,0)</f>
        <v>0</v>
      </c>
      <c r="T180" s="82">
        <f>IF(AND(T175&gt;=1,T175&lt;=3,T176&lt;0),-T179,0)</f>
        <v>0</v>
      </c>
      <c r="U180" s="82">
        <f>IF(AND(U175&gt;=1,U175&lt;=3,U176&lt;0),-U179,0)</f>
        <v>0</v>
      </c>
      <c r="V180" s="82">
        <f>IF(AND(V175&gt;=1,V175&lt;=3,V176&lt;0),-V179,0)</f>
        <v>0</v>
      </c>
      <c r="W180" s="82">
        <f>IF(AND(W175&gt;=1,W175&lt;=3,W176&lt;0),-W179,0)</f>
        <v>0</v>
      </c>
      <c r="X180" s="82">
        <f>IF(AND(X175&gt;=1,X175&lt;=3,X176&lt;0),-X179,0)</f>
        <v>0</v>
      </c>
      <c r="Y180" s="82">
        <f>IF(AND(Y175&gt;=1,Y175&lt;=3,Y176&lt;0),-Y179,0)</f>
        <v>0</v>
      </c>
      <c r="Z180" s="82">
        <f>IF(AND(Z175&gt;=1,Z175&lt;=3,Z176&lt;0),-Z179,0)</f>
        <v>0</v>
      </c>
      <c r="AA180" s="82">
        <f>IF(AND(AA175&gt;=1,AA175&lt;=3,AA176&lt;0),-AA179,0)</f>
        <v>0</v>
      </c>
      <c r="AB180" s="82">
        <f>IF(AND(AB175&gt;=1,AB175&lt;=3,AB176&lt;0),-AB179,0)</f>
        <v>0</v>
      </c>
      <c r="AC180" s="82">
        <f>IF(AND(AC175&gt;=1,AC175&lt;=3,AC176&lt;0),-AC179,0)</f>
        <v>0</v>
      </c>
      <c r="AD180" s="82">
        <f>IF(AND(AD175&gt;=1,AD175&lt;=3,AD176&lt;0),-AD179,0)</f>
        <v>0</v>
      </c>
      <c r="AE180" s="82">
        <f>IF(AND(AE175&gt;=1,AE175&lt;=3,AE176&lt;0),-AE179,0)</f>
        <v>0</v>
      </c>
      <c r="AF180" s="82">
        <f>IF(AND(AF175&gt;=1,AF175&lt;=3,AF176&lt;0),-AF179,0)</f>
        <v>0</v>
      </c>
      <c r="AG180" s="82">
        <f>IF(AND(AG175&gt;=1,AG175&lt;=3,AG176&lt;0),-AG179,0)</f>
        <v>0</v>
      </c>
      <c r="AH180" s="82">
        <f>IF(AND(AH175&gt;=1,AH175&lt;=3,AH176&lt;0),-AH179,0)</f>
        <v>0</v>
      </c>
      <c r="AI180" s="82">
        <f>IF(AND(AI175&gt;=1,AI175&lt;=3,AI176&lt;0),-AI179,0)</f>
        <v>0</v>
      </c>
      <c r="AJ180" s="82">
        <f>IF(AND(AJ175&gt;=1,AJ175&lt;=3,AJ176&lt;0),-AJ179,0)</f>
        <v>0</v>
      </c>
      <c r="AK180" s="82">
        <f>IF(AND(AK175&gt;=1,AK175&lt;=3,AK176&lt;0),-AK179,0)</f>
        <v>0</v>
      </c>
      <c r="AL180" s="82">
        <f>IF(AND(AL175&gt;=1,AL175&lt;=3,AL176&lt;0),-AL179,0)</f>
        <v>0</v>
      </c>
      <c r="AM180" s="82">
        <f>IF(AND(AM175&gt;=1,AM175&lt;=3,AM176&lt;0),-AM179,0)</f>
        <v>0</v>
      </c>
      <c r="AN180" s="82">
        <f>IF(AND(AN175&gt;=1,AN175&lt;=3,AN176&lt;0),-AN179,0)</f>
        <v>0</v>
      </c>
      <c r="AO180" s="82">
        <f>IF(AND(AO175&gt;=1,AO175&lt;=3,AO176&lt;0),-AO179,0)</f>
        <v>0</v>
      </c>
      <c r="AP180" s="82">
        <f>IF(AND(AP175&gt;=1,AP175&lt;=3,AP176&lt;0),-AP179,0)</f>
        <v>0</v>
      </c>
      <c r="AQ180" s="82">
        <f>IF(AND(AQ175&gt;=1,AQ175&lt;=3,AQ176&lt;0),-AQ179,0)</f>
        <v>0</v>
      </c>
      <c r="AR180" s="82">
        <f>IF(AND(AR175&gt;=1,AR175&lt;=3,AR176&lt;0),-AR179,0)</f>
        <v>0</v>
      </c>
      <c r="AS180" s="82">
        <f>IF(AND(AS175&gt;=1,AS175&lt;=3,AS176&lt;0),-AS179,0)</f>
        <v>0</v>
      </c>
      <c r="AT180" s="82">
        <f>IF(AND(AT175&gt;=1,AT175&lt;=3,AT176&lt;0),-AT179,0)</f>
        <v>0</v>
      </c>
      <c r="AU180" s="82">
        <f>IF(AND(AU175&gt;=1,AU175&lt;=3,AU176&lt;0),-AU179,0)</f>
        <v>0</v>
      </c>
      <c r="AV180" s="82">
        <f>IF(AND(AV175&gt;=1,AV175&lt;=3,AV176&lt;0),-AV179,0)</f>
        <v>0</v>
      </c>
      <c r="AW180" s="82">
        <f>IF(AND(AW175&gt;=1,AW175&lt;=3,AW176&lt;0),-AW179,0)</f>
        <v>0</v>
      </c>
      <c r="AX180" s="82">
        <f>IF(AND(AX175&gt;=1,AX175&lt;=3,AX176&lt;0),-AX179,0)</f>
        <v>0</v>
      </c>
      <c r="AY180" s="82">
        <f>IF(AND(AY175&gt;=1,AY175&lt;=3,AY176&lt;0),-AY179,0)</f>
        <v>0</v>
      </c>
      <c r="AZ180" s="82">
        <f>IF(AND(AZ175&gt;=1,AZ175&lt;=3,AZ176&lt;0),-AZ179,0)</f>
        <v>0</v>
      </c>
      <c r="BA180" s="82">
        <f>IF(AND(BA175&gt;=1,BA175&lt;=3,BA176&lt;0),-BA179,0)</f>
        <v>0</v>
      </c>
      <c r="BB180" s="82">
        <f>IF(AND(BB175&gt;=1,BB175&lt;=3,BB176&lt;0),-BB179,0)</f>
        <v>0</v>
      </c>
      <c r="BC180" s="82">
        <f>IF(AND(BC175&gt;=1,BC175&lt;=3,BC176&lt;0),-BC179,0)</f>
        <v>0</v>
      </c>
      <c r="BD180" s="82">
        <f>IF(AND(BD175&gt;=1,BD175&lt;=3,BD176&lt;0),-BD179,0)</f>
        <v>0</v>
      </c>
      <c r="BE180" s="82">
        <f>IF(AND(BE175&gt;=1,BE175&lt;=3,BE176&lt;0),-BE179,0)</f>
        <v>0</v>
      </c>
      <c r="BF180" s="82">
        <f>IF(AND(BF175&gt;=1,BF175&lt;=3,BF176&lt;0),-BF179,0)</f>
        <v>0</v>
      </c>
      <c r="BG180" s="82">
        <f>IF(AND(BG175&gt;=1,BG175&lt;=3,BG176&lt;0),-BG179,0)</f>
        <v>0</v>
      </c>
      <c r="BH180" s="82">
        <f>IF(AND(BH175&gt;=1,BH175&lt;=3,BH176&lt;0),-BH179,0)</f>
        <v>0</v>
      </c>
      <c r="BI180" s="82">
        <f>IF(AND(BI175&gt;=1,BI175&lt;=3,BI176&lt;0),-BI179,0)</f>
        <v>0</v>
      </c>
      <c r="BJ180" s="82">
        <f>IF(AND(BJ175&gt;=1,BJ175&lt;=3,BJ176&lt;0),-BJ179,0)</f>
        <v>0</v>
      </c>
      <c r="BK180" s="82">
        <f>IF(AND(BK175&gt;=1,BK175&lt;=3,BK176&lt;0),-BK179,0)</f>
        <v>0</v>
      </c>
      <c r="BL180" s="82">
        <f>IF(AND(BL175&gt;=1,BL175&lt;=3,BL176&lt;0),-BL179,0)</f>
        <v>0</v>
      </c>
      <c r="BM180" s="82">
        <f>IF(AND(BM175&gt;=1,BM175&lt;=3,BM176&lt;0),-BM179,0)</f>
        <v>0</v>
      </c>
      <c r="BN180" s="82">
        <f>IF(AND(BN175&gt;=1,BN175&lt;=3,BN176&lt;0),-BN179,0)</f>
        <v>0</v>
      </c>
      <c r="BO180" s="82">
        <f>IF(AND(BO175&gt;=1,BO175&lt;=3,BO176&lt;0),-BO179,0)</f>
        <v>0</v>
      </c>
      <c r="BP180" s="82">
        <f>IF(AND(BP175&gt;=1,BP175&lt;=3,BP176&lt;0),-BP179,0)</f>
        <v>-20276.42810580344</v>
      </c>
      <c r="BQ180" s="82">
        <f>IF(AND(BQ175&gt;=1,BQ175&lt;=3,BQ176&lt;0),-BQ179,0)</f>
        <v>-20276.42810580344</v>
      </c>
      <c r="BR180" s="82">
        <f>IF(AND(BR175&gt;=1,BR175&lt;=3,BR176&lt;0),-BR179,0)</f>
        <v>0</v>
      </c>
      <c r="BS180" s="82">
        <f>IF(AND(BS175&gt;=1,BS175&lt;=3,BS176&lt;0),-BS179,0)</f>
        <v>0</v>
      </c>
      <c r="BT180" s="82">
        <f>IF(AND(BT175&gt;=1,BT175&lt;=3,BT176&lt;0),-BT179,0)</f>
        <v>0</v>
      </c>
      <c r="BU180" s="82">
        <f>IF(AND(BU175&gt;=1,BU175&lt;=3,BU176&lt;0),-BU179,0)</f>
        <v>0</v>
      </c>
      <c r="BV180" s="82">
        <f>IF(AND(BV175&gt;=1,BV175&lt;=3,BV176&lt;0),-BV179,0)</f>
        <v>0</v>
      </c>
      <c r="BW180" s="82">
        <f>IF(AND(BW175&gt;=1,BW175&lt;=3,BW176&lt;0),-BW179,0)</f>
        <v>0</v>
      </c>
      <c r="BX180" s="82">
        <f>IF(AND(BX175&gt;=1,BX175&lt;=3,BX176&lt;0),-BX179,0)</f>
        <v>0</v>
      </c>
      <c r="BY180" s="82">
        <f>IF(AND(BY175&gt;=1,BY175&lt;=3,BY176&lt;0),-BY179,0)</f>
        <v>0</v>
      </c>
      <c r="BZ180" s="82">
        <f>IF(AND(BZ175&gt;=1,BZ175&lt;=3,BZ176&lt;0),-BZ179,0)</f>
        <v>0</v>
      </c>
      <c r="CA180" s="82">
        <f>IF(AND(CA175&gt;=1,CA175&lt;=3,CA176&lt;0),-CA179,0)</f>
        <v>0</v>
      </c>
      <c r="CB180" s="82">
        <f>IF(AND(CB175&gt;=1,CB175&lt;=3,CB176&lt;0),-CB179,0)</f>
        <v>0</v>
      </c>
      <c r="CC180" s="82">
        <f>IF(AND(CC175&gt;=1,CC175&lt;=3,CC176&lt;0),-CC179,0)</f>
        <v>0</v>
      </c>
      <c r="CD180" s="82">
        <f>IF(AND(CD175&gt;=1,CD175&lt;=3,CD176&lt;0),-CD179,0)</f>
        <v>0</v>
      </c>
      <c r="CE180" s="82">
        <f>IF(AND(CE175&gt;=1,CE175&lt;=3,CE176&lt;0),-CE179,0)</f>
        <v>0</v>
      </c>
      <c r="CF180" s="82">
        <f>IF(AND(CF175&gt;=1,CF175&lt;=3,CF176&lt;0),-CF179,0)</f>
        <v>0</v>
      </c>
      <c r="CG180" s="82">
        <f>IF(AND(CG175&gt;=1,CG175&lt;=3,CG176&lt;0),-CG179,0)</f>
        <v>0</v>
      </c>
      <c r="CH180" s="82">
        <f>IF(AND(CH175&gt;=1,CH175&lt;=3,CH176&lt;0),-CH179,0)</f>
        <v>0</v>
      </c>
      <c r="CI180" s="82">
        <f>IF(AND(CI175&gt;=1,CI175&lt;=3,CI176&lt;0),-CI179,0)</f>
        <v>0</v>
      </c>
      <c r="CJ180" s="82">
        <f>IF(AND(CJ175&gt;=1,CJ175&lt;=3,CJ176&lt;0),-CJ179,0)</f>
        <v>0</v>
      </c>
      <c r="CK180" s="82">
        <f>IF(AND(CK175&gt;=1,CK175&lt;=3,CK176&lt;0),-CK179,0)</f>
        <v>0</v>
      </c>
      <c r="CL180" s="82">
        <f>IF(AND(CL175&gt;=1,CL175&lt;=3,CL176&lt;0),-CL179,0)</f>
        <v>0</v>
      </c>
      <c r="CM180" s="82">
        <f>IF(AND(CM175&gt;=1,CM175&lt;=3,CM176&lt;0),-CM179,0)</f>
        <v>0</v>
      </c>
      <c r="CN180" s="82">
        <f>IF(AND(CN175&gt;=1,CN175&lt;=3,CN176&lt;0),-CN179,0)</f>
        <v>0</v>
      </c>
      <c r="CO180" s="82">
        <f>IF(AND(CO175&gt;=1,CO175&lt;=3,CO176&lt;0),-CO179,0)</f>
        <v>0</v>
      </c>
      <c r="CP180" s="82">
        <f>IF(AND(CP175&gt;=1,CP175&lt;=3,CP176&lt;0),-CP179,0)</f>
        <v>0</v>
      </c>
      <c r="CQ180" s="82">
        <f>IF(AND(CQ175&gt;=1,CQ175&lt;=3,CQ176&lt;0),-CQ179,0)</f>
        <v>0</v>
      </c>
      <c r="CR180" s="82">
        <f>IF(AND(CR175&gt;=1,CR175&lt;=3,CR176&lt;0),-CR179,0)</f>
        <v>0</v>
      </c>
      <c r="CS180" s="82">
        <f>IF(AND(CS175&gt;=1,CS175&lt;=3,CS176&lt;0),-CS179,0)</f>
        <v>0</v>
      </c>
      <c r="CT180" s="82">
        <f>IF(AND(CT175&gt;=1,CT175&lt;=3,CT176&lt;0),-CT179,0)</f>
        <v>0</v>
      </c>
      <c r="CU180" s="82">
        <f>IF(AND(CU175&gt;=1,CU175&lt;=3,CU176&lt;0),-CU179,0)</f>
        <v>0</v>
      </c>
      <c r="CV180" s="82">
        <f>IF(AND(CV175&gt;=1,CV175&lt;=3,CV176&lt;0),-CV179,0)</f>
        <v>0</v>
      </c>
      <c r="CW180" s="82">
        <f>IF(AND(CW175&gt;=1,CW175&lt;=3,CW176&lt;0),-CW179,0)</f>
        <v>0</v>
      </c>
      <c r="CX180" s="82">
        <f>IF(AND(CX175&gt;=1,CX175&lt;=3,CX176&lt;0),-CX179,0)</f>
        <v>0</v>
      </c>
      <c r="CY180" s="82">
        <f>IF(AND(CY175&gt;=1,CY175&lt;=3,CY176&lt;0),-CY179,0)</f>
        <v>0</v>
      </c>
      <c r="CZ180" s="82">
        <f>IF(AND(CZ175&gt;=1,CZ175&lt;=3,CZ176&lt;0),-CZ179,0)</f>
        <v>0</v>
      </c>
      <c r="DA180" s="82">
        <f>IF(AND(DA175&gt;=1,DA175&lt;=3,DA176&lt;0),-DA179,0)</f>
        <v>0</v>
      </c>
      <c r="DB180" s="82">
        <f>IF(AND(DB175&gt;=1,DB175&lt;=3,DB176&lt;0),-DB179,0)</f>
        <v>0</v>
      </c>
      <c r="DC180" s="82">
        <f>IF(AND(DC175&gt;=1,DC175&lt;=3,DC176&lt;0),-DC179,0)</f>
        <v>0</v>
      </c>
      <c r="DD180" s="82">
        <f>IF(AND(DD175&gt;=1,DD175&lt;=3,DD176&lt;0),-DD179,0)</f>
        <v>0</v>
      </c>
      <c r="DE180" s="82">
        <f>IF(AND(DE175&gt;=1,DE175&lt;=3,DE176&lt;0),-DE179,0)</f>
        <v>0</v>
      </c>
      <c r="DF180" s="82">
        <f>IF(AND(DF175&gt;=1,DF175&lt;=3,DF176&lt;0),-DF179,0)</f>
        <v>0</v>
      </c>
      <c r="DG180" s="82">
        <f>IF(AND(DG175&gt;=1,DG175&lt;=3,DG176&lt;0),-DG179,0)</f>
        <v>0</v>
      </c>
      <c r="DH180" s="82">
        <f>IF(AND(DH175&gt;=1,DH175&lt;=3,DH176&lt;0),-DH179,0)</f>
        <v>0</v>
      </c>
      <c r="DI180" s="82">
        <f>IF(AND(DI175&gt;=1,DI175&lt;=3,DI176&lt;0),-DI179,0)</f>
        <v>0</v>
      </c>
      <c r="DJ180" s="82">
        <f>IF(AND(DJ175&gt;=1,DJ175&lt;=3,DJ176&lt;0),-DJ179,0)</f>
        <v>0</v>
      </c>
      <c r="DK180" s="82">
        <f>IF(AND(DK175&gt;=1,DK175&lt;=3,DK176&lt;0),-DK179,0)</f>
        <v>0</v>
      </c>
      <c r="DL180" s="82">
        <f>IF(AND(DL175&gt;=1,DL175&lt;=3,DL176&lt;0),-DL179,0)</f>
        <v>0</v>
      </c>
      <c r="DM180" s="82">
        <f>IF(AND(DM175&gt;=1,DM175&lt;=3,DM176&lt;0),-DM179,0)</f>
        <v>0</v>
      </c>
      <c r="DN180" s="82">
        <f>IF(AND(DN175&gt;=1,DN175&lt;=3,DN176&lt;0),-DN179,0)</f>
        <v>0</v>
      </c>
      <c r="DO180" s="82">
        <f>IF(AND(DO175&gt;=1,DO175&lt;=3,DO176&lt;0),-DO179,0)</f>
        <v>0</v>
      </c>
      <c r="DP180" s="82">
        <f>IF(AND(DP175&gt;=1,DP175&lt;=3,DP176&lt;0),-DP179,0)</f>
        <v>0</v>
      </c>
      <c r="DQ180" s="82">
        <f>IF(AND(DQ175&gt;=1,DQ175&lt;=3,DQ176&lt;0),-DQ179,0)</f>
        <v>0</v>
      </c>
      <c r="DR180" s="82">
        <f>IF(AND(DR175&gt;=1,DR175&lt;=3,DR176&lt;0),-DR179,0)</f>
        <v>0</v>
      </c>
      <c r="DS180" s="82">
        <f>IF(AND(DS175&gt;=1,DS175&lt;=3,DS176&lt;0),-DS179,0)</f>
        <v>0</v>
      </c>
      <c r="DT180" s="82">
        <f>IF(AND(DT175&gt;=1,DT175&lt;=3,DT176&lt;0),-DT179,0)</f>
        <v>0</v>
      </c>
      <c r="DU180" s="82">
        <f>IF(AND(DU175&gt;=1,DU175&lt;=3,DU176&lt;0),-DU179,0)</f>
        <v>0</v>
      </c>
      <c r="DV180" s="82">
        <f>IF(AND(DV175&gt;=1,DV175&lt;=3,DV176&lt;0),-DV179,0)</f>
        <v>0</v>
      </c>
      <c r="DW180" s="82">
        <f>IF(AND(DW175&gt;=1,DW175&lt;=3,DW176&lt;0),-DW179,0)</f>
        <v>0</v>
      </c>
      <c r="DX180" s="82">
        <f>IF(AND(DX175&gt;=1,DX175&lt;=3,DX176&lt;0),-DX179,0)</f>
        <v>0</v>
      </c>
      <c r="DY180" s="82">
        <f>IF(AND(DY175&gt;=1,DY175&lt;=3,DY176&lt;0),-DY179,0)</f>
        <v>0</v>
      </c>
      <c r="DZ180" s="82">
        <f>IF(AND(DZ175&gt;=1,DZ175&lt;=3,DZ176&lt;0),-DZ179,0)</f>
        <v>-24358.484375612214</v>
      </c>
      <c r="EA180" s="82">
        <f>IF(AND(EA175&gt;=1,EA175&lt;=3,EA176&lt;0),-EA179,0)</f>
        <v>-24358.484375612214</v>
      </c>
      <c r="EB180" s="82">
        <f>IF(AND(EB175&gt;=1,EB175&lt;=3,EB176&lt;0),-EB179,0)</f>
        <v>0</v>
      </c>
      <c r="EC180" s="82">
        <f>IF(AND(EC175&gt;=1,EC175&lt;=3,EC176&lt;0),-EC179,0)</f>
        <v>0</v>
      </c>
      <c r="ED180" s="82">
        <f>IF(AND(ED175&gt;=1,ED175&lt;=3,ED176&lt;0),-ED179,0)</f>
        <v>0</v>
      </c>
      <c r="EE180" s="82">
        <f>IF(AND(EE175&gt;=1,EE175&lt;=3,EE176&lt;0),-EE179,0)</f>
        <v>0</v>
      </c>
      <c r="EF180" s="82">
        <f>IF(AND(EF175&gt;=1,EF175&lt;=3,EF176&lt;0),-EF179,0)</f>
        <v>0</v>
      </c>
      <c r="EG180" s="82">
        <f>IF(AND(EG175&gt;=1,EG175&lt;=3,EG176&lt;0),-EG179,0)</f>
        <v>0</v>
      </c>
      <c r="EH180" s="82">
        <f>IF(AND(EH175&gt;=1,EH175&lt;=3,EH176&lt;0),-EH179,0)</f>
        <v>0</v>
      </c>
      <c r="EI180" s="82">
        <f>IF(AND(EI175&gt;=1,EI175&lt;=3,EI176&lt;0),-EI179,0)</f>
        <v>0</v>
      </c>
    </row>
    <row r="181">
      <c r="B181" t="s" s="23">
        <v>396</v>
      </c>
      <c r="C181" t="s" s="118">
        <v>33</v>
      </c>
      <c r="D181" t="s" s="118">
        <v>433</v>
      </c>
      <c r="H181" s="95">
        <f>IF(AND(H175&gt;=1,H175&lt;=3,H176&gt;=0),-H179*MAX(0,MIN(1,CHOOSE(H175,Rollover!$Q$19,Rollover!$AD$19,Rollover!$AQ$19)-H176)),0)-IF(H$6&lt;='Rent Roll'!$M$19,H178,0)</f>
        <v>0</v>
      </c>
      <c r="I181" s="95">
        <f>IF(AND(I175&gt;=1,I175&lt;=3,I176&gt;=0),-I179*MAX(0,MIN(1,CHOOSE(I175,Rollover!$Q$19,Rollover!$AD$19,Rollover!$AQ$19)-I176)),0)-IF(I$6&lt;='Rent Roll'!$M$19,I178,0)</f>
        <v>0</v>
      </c>
      <c r="J181" s="95">
        <f>IF(AND(J175&gt;=1,J175&lt;=3,J176&gt;=0),-J179*MAX(0,MIN(1,CHOOSE(J175,Rollover!$Q$19,Rollover!$AD$19,Rollover!$AQ$19)-J176)),0)-IF(J$6&lt;='Rent Roll'!$M$19,J178,0)</f>
        <v>0</v>
      </c>
      <c r="K181" s="95">
        <f>IF(AND(K175&gt;=1,K175&lt;=3,K176&gt;=0),-K179*MAX(0,MIN(1,CHOOSE(K175,Rollover!$Q$19,Rollover!$AD$19,Rollover!$AQ$19)-K176)),0)-IF(K$6&lt;='Rent Roll'!$M$19,K178,0)</f>
        <v>0</v>
      </c>
      <c r="L181" s="95">
        <f>IF(AND(L175&gt;=1,L175&lt;=3,L176&gt;=0),-L179*MAX(0,MIN(1,CHOOSE(L175,Rollover!$Q$19,Rollover!$AD$19,Rollover!$AQ$19)-L176)),0)-IF(L$6&lt;='Rent Roll'!$M$19,L178,0)</f>
        <v>0</v>
      </c>
      <c r="M181" s="95">
        <f>IF(AND(M175&gt;=1,M175&lt;=3,M176&gt;=0),-M179*MAX(0,MIN(1,CHOOSE(M175,Rollover!$Q$19,Rollover!$AD$19,Rollover!$AQ$19)-M176)),0)-IF(M$6&lt;='Rent Roll'!$M$19,M178,0)</f>
        <v>0</v>
      </c>
      <c r="N181" s="95">
        <f>IF(AND(N175&gt;=1,N175&lt;=3,N176&gt;=0),-N179*MAX(0,MIN(1,CHOOSE(N175,Rollover!$Q$19,Rollover!$AD$19,Rollover!$AQ$19)-N176)),0)-IF(N$6&lt;='Rent Roll'!$M$19,N178,0)</f>
        <v>0</v>
      </c>
      <c r="O181" s="95">
        <f>IF(AND(O175&gt;=1,O175&lt;=3,O176&gt;=0),-O179*MAX(0,MIN(1,CHOOSE(O175,Rollover!$Q$19,Rollover!$AD$19,Rollover!$AQ$19)-O176)),0)-IF(O$6&lt;='Rent Roll'!$M$19,O178,0)</f>
        <v>0</v>
      </c>
      <c r="P181" s="95">
        <f>IF(AND(P175&gt;=1,P175&lt;=3,P176&gt;=0),-P179*MAX(0,MIN(1,CHOOSE(P175,Rollover!$Q$19,Rollover!$AD$19,Rollover!$AQ$19)-P176)),0)-IF(P$6&lt;='Rent Roll'!$M$19,P178,0)</f>
        <v>0</v>
      </c>
      <c r="Q181" s="95">
        <f>IF(AND(Q175&gt;=1,Q175&lt;=3,Q176&gt;=0),-Q179*MAX(0,MIN(1,CHOOSE(Q175,Rollover!$Q$19,Rollover!$AD$19,Rollover!$AQ$19)-Q176)),0)-IF(Q$6&lt;='Rent Roll'!$M$19,Q178,0)</f>
        <v>0</v>
      </c>
      <c r="R181" s="95">
        <f>IF(AND(R175&gt;=1,R175&lt;=3,R176&gt;=0),-R179*MAX(0,MIN(1,CHOOSE(R175,Rollover!$Q$19,Rollover!$AD$19,Rollover!$AQ$19)-R176)),0)-IF(R$6&lt;='Rent Roll'!$M$19,R178,0)</f>
        <v>0</v>
      </c>
      <c r="S181" s="95">
        <f>IF(AND(S175&gt;=1,S175&lt;=3,S176&gt;=0),-S179*MAX(0,MIN(1,CHOOSE(S175,Rollover!$Q$19,Rollover!$AD$19,Rollover!$AQ$19)-S176)),0)-IF(S$6&lt;='Rent Roll'!$M$19,S178,0)</f>
        <v>0</v>
      </c>
      <c r="T181" s="95">
        <f>IF(AND(T175&gt;=1,T175&lt;=3,T176&gt;=0),-T179*MAX(0,MIN(1,CHOOSE(T175,Rollover!$Q$19,Rollover!$AD$19,Rollover!$AQ$19)-T176)),0)-IF(T$6&lt;='Rent Roll'!$M$19,T178,0)</f>
        <v>0</v>
      </c>
      <c r="U181" s="95">
        <f>IF(AND(U175&gt;=1,U175&lt;=3,U176&gt;=0),-U179*MAX(0,MIN(1,CHOOSE(U175,Rollover!$Q$19,Rollover!$AD$19,Rollover!$AQ$19)-U176)),0)-IF(U$6&lt;='Rent Roll'!$M$19,U178,0)</f>
        <v>0</v>
      </c>
      <c r="V181" s="95">
        <f>IF(AND(V175&gt;=1,V175&lt;=3,V176&gt;=0),-V179*MAX(0,MIN(1,CHOOSE(V175,Rollover!$Q$19,Rollover!$AD$19,Rollover!$AQ$19)-V176)),0)-IF(V$6&lt;='Rent Roll'!$M$19,V178,0)</f>
        <v>0</v>
      </c>
      <c r="W181" s="95">
        <f>IF(AND(W175&gt;=1,W175&lt;=3,W176&gt;=0),-W179*MAX(0,MIN(1,CHOOSE(W175,Rollover!$Q$19,Rollover!$AD$19,Rollover!$AQ$19)-W176)),0)-IF(W$6&lt;='Rent Roll'!$M$19,W178,0)</f>
        <v>0</v>
      </c>
      <c r="X181" s="95">
        <f>IF(AND(X175&gt;=1,X175&lt;=3,X176&gt;=0),-X179*MAX(0,MIN(1,CHOOSE(X175,Rollover!$Q$19,Rollover!$AD$19,Rollover!$AQ$19)-X176)),0)-IF(X$6&lt;='Rent Roll'!$M$19,X178,0)</f>
        <v>0</v>
      </c>
      <c r="Y181" s="95">
        <f>IF(AND(Y175&gt;=1,Y175&lt;=3,Y176&gt;=0),-Y179*MAX(0,MIN(1,CHOOSE(Y175,Rollover!$Q$19,Rollover!$AD$19,Rollover!$AQ$19)-Y176)),0)-IF(Y$6&lt;='Rent Roll'!$M$19,Y178,0)</f>
        <v>0</v>
      </c>
      <c r="Z181" s="95">
        <f>IF(AND(Z175&gt;=1,Z175&lt;=3,Z176&gt;=0),-Z179*MAX(0,MIN(1,CHOOSE(Z175,Rollover!$Q$19,Rollover!$AD$19,Rollover!$AQ$19)-Z176)),0)-IF(Z$6&lt;='Rent Roll'!$M$19,Z178,0)</f>
        <v>0</v>
      </c>
      <c r="AA181" s="95">
        <f>IF(AND(AA175&gt;=1,AA175&lt;=3,AA176&gt;=0),-AA179*MAX(0,MIN(1,CHOOSE(AA175,Rollover!$Q$19,Rollover!$AD$19,Rollover!$AQ$19)-AA176)),0)-IF(AA$6&lt;='Rent Roll'!$M$19,AA178,0)</f>
        <v>0</v>
      </c>
      <c r="AB181" s="95">
        <f>IF(AND(AB175&gt;=1,AB175&lt;=3,AB176&gt;=0),-AB179*MAX(0,MIN(1,CHOOSE(AB175,Rollover!$Q$19,Rollover!$AD$19,Rollover!$AQ$19)-AB176)),0)-IF(AB$6&lt;='Rent Roll'!$M$19,AB178,0)</f>
        <v>0</v>
      </c>
      <c r="AC181" s="95">
        <f>IF(AND(AC175&gt;=1,AC175&lt;=3,AC176&gt;=0),-AC179*MAX(0,MIN(1,CHOOSE(AC175,Rollover!$Q$19,Rollover!$AD$19,Rollover!$AQ$19)-AC176)),0)-IF(AC$6&lt;='Rent Roll'!$M$19,AC178,0)</f>
        <v>0</v>
      </c>
      <c r="AD181" s="95">
        <f>IF(AND(AD175&gt;=1,AD175&lt;=3,AD176&gt;=0),-AD179*MAX(0,MIN(1,CHOOSE(AD175,Rollover!$Q$19,Rollover!$AD$19,Rollover!$AQ$19)-AD176)),0)-IF(AD$6&lt;='Rent Roll'!$M$19,AD178,0)</f>
        <v>0</v>
      </c>
      <c r="AE181" s="95">
        <f>IF(AND(AE175&gt;=1,AE175&lt;=3,AE176&gt;=0),-AE179*MAX(0,MIN(1,CHOOSE(AE175,Rollover!$Q$19,Rollover!$AD$19,Rollover!$AQ$19)-AE176)),0)-IF(AE$6&lt;='Rent Roll'!$M$19,AE178,0)</f>
        <v>0</v>
      </c>
      <c r="AF181" s="95">
        <f>IF(AND(AF175&gt;=1,AF175&lt;=3,AF176&gt;=0),-AF179*MAX(0,MIN(1,CHOOSE(AF175,Rollover!$Q$19,Rollover!$AD$19,Rollover!$AQ$19)-AF176)),0)-IF(AF$6&lt;='Rent Roll'!$M$19,AF178,0)</f>
        <v>0</v>
      </c>
      <c r="AG181" s="95">
        <f>IF(AND(AG175&gt;=1,AG175&lt;=3,AG176&gt;=0),-AG179*MAX(0,MIN(1,CHOOSE(AG175,Rollover!$Q$19,Rollover!$AD$19,Rollover!$AQ$19)-AG176)),0)-IF(AG$6&lt;='Rent Roll'!$M$19,AG178,0)</f>
        <v>0</v>
      </c>
      <c r="AH181" s="95">
        <f>IF(AND(AH175&gt;=1,AH175&lt;=3,AH176&gt;=0),-AH179*MAX(0,MIN(1,CHOOSE(AH175,Rollover!$Q$19,Rollover!$AD$19,Rollover!$AQ$19)-AH176)),0)-IF(AH$6&lt;='Rent Roll'!$M$19,AH178,0)</f>
        <v>0</v>
      </c>
      <c r="AI181" s="95">
        <f>IF(AND(AI175&gt;=1,AI175&lt;=3,AI176&gt;=0),-AI179*MAX(0,MIN(1,CHOOSE(AI175,Rollover!$Q$19,Rollover!$AD$19,Rollover!$AQ$19)-AI176)),0)-IF(AI$6&lt;='Rent Roll'!$M$19,AI178,0)</f>
        <v>0</v>
      </c>
      <c r="AJ181" s="95">
        <f>IF(AND(AJ175&gt;=1,AJ175&lt;=3,AJ176&gt;=0),-AJ179*MAX(0,MIN(1,CHOOSE(AJ175,Rollover!$Q$19,Rollover!$AD$19,Rollover!$AQ$19)-AJ176)),0)-IF(AJ$6&lt;='Rent Roll'!$M$19,AJ178,0)</f>
        <v>0</v>
      </c>
      <c r="AK181" s="95">
        <f>IF(AND(AK175&gt;=1,AK175&lt;=3,AK176&gt;=0),-AK179*MAX(0,MIN(1,CHOOSE(AK175,Rollover!$Q$19,Rollover!$AD$19,Rollover!$AQ$19)-AK176)),0)-IF(AK$6&lt;='Rent Roll'!$M$19,AK178,0)</f>
        <v>0</v>
      </c>
      <c r="AL181" s="95">
        <f>IF(AND(AL175&gt;=1,AL175&lt;=3,AL176&gt;=0),-AL179*MAX(0,MIN(1,CHOOSE(AL175,Rollover!$Q$19,Rollover!$AD$19,Rollover!$AQ$19)-AL176)),0)-IF(AL$6&lt;='Rent Roll'!$M$19,AL178,0)</f>
        <v>0</v>
      </c>
      <c r="AM181" s="95">
        <f>IF(AND(AM175&gt;=1,AM175&lt;=3,AM176&gt;=0),-AM179*MAX(0,MIN(1,CHOOSE(AM175,Rollover!$Q$19,Rollover!$AD$19,Rollover!$AQ$19)-AM176)),0)-IF(AM$6&lt;='Rent Roll'!$M$19,AM178,0)</f>
        <v>0</v>
      </c>
      <c r="AN181" s="95">
        <f>IF(AND(AN175&gt;=1,AN175&lt;=3,AN176&gt;=0),-AN179*MAX(0,MIN(1,CHOOSE(AN175,Rollover!$Q$19,Rollover!$AD$19,Rollover!$AQ$19)-AN176)),0)-IF(AN$6&lt;='Rent Roll'!$M$19,AN178,0)</f>
        <v>0</v>
      </c>
      <c r="AO181" s="95">
        <f>IF(AND(AO175&gt;=1,AO175&lt;=3,AO176&gt;=0),-AO179*MAX(0,MIN(1,CHOOSE(AO175,Rollover!$Q$19,Rollover!$AD$19,Rollover!$AQ$19)-AO176)),0)-IF(AO$6&lt;='Rent Roll'!$M$19,AO178,0)</f>
        <v>0</v>
      </c>
      <c r="AP181" s="95">
        <f>IF(AND(AP175&gt;=1,AP175&lt;=3,AP176&gt;=0),-AP179*MAX(0,MIN(1,CHOOSE(AP175,Rollover!$Q$19,Rollover!$AD$19,Rollover!$AQ$19)-AP176)),0)-IF(AP$6&lt;='Rent Roll'!$M$19,AP178,0)</f>
        <v>0</v>
      </c>
      <c r="AQ181" s="95">
        <f>IF(AND(AQ175&gt;=1,AQ175&lt;=3,AQ176&gt;=0),-AQ179*MAX(0,MIN(1,CHOOSE(AQ175,Rollover!$Q$19,Rollover!$AD$19,Rollover!$AQ$19)-AQ176)),0)-IF(AQ$6&lt;='Rent Roll'!$M$19,AQ178,0)</f>
        <v>0</v>
      </c>
      <c r="AR181" s="95">
        <f>IF(AND(AR175&gt;=1,AR175&lt;=3,AR176&gt;=0),-AR179*MAX(0,MIN(1,CHOOSE(AR175,Rollover!$Q$19,Rollover!$AD$19,Rollover!$AQ$19)-AR176)),0)-IF(AR$6&lt;='Rent Roll'!$M$19,AR178,0)</f>
        <v>0</v>
      </c>
      <c r="AS181" s="95">
        <f>IF(AND(AS175&gt;=1,AS175&lt;=3,AS176&gt;=0),-AS179*MAX(0,MIN(1,CHOOSE(AS175,Rollover!$Q$19,Rollover!$AD$19,Rollover!$AQ$19)-AS176)),0)-IF(AS$6&lt;='Rent Roll'!$M$19,AS178,0)</f>
        <v>0</v>
      </c>
      <c r="AT181" s="95">
        <f>IF(AND(AT175&gt;=1,AT175&lt;=3,AT176&gt;=0),-AT179*MAX(0,MIN(1,CHOOSE(AT175,Rollover!$Q$19,Rollover!$AD$19,Rollover!$AQ$19)-AT176)),0)-IF(AT$6&lt;='Rent Roll'!$M$19,AT178,0)</f>
        <v>0</v>
      </c>
      <c r="AU181" s="95">
        <f>IF(AND(AU175&gt;=1,AU175&lt;=3,AU176&gt;=0),-AU179*MAX(0,MIN(1,CHOOSE(AU175,Rollover!$Q$19,Rollover!$AD$19,Rollover!$AQ$19)-AU176)),0)-IF(AU$6&lt;='Rent Roll'!$M$19,AU178,0)</f>
        <v>0</v>
      </c>
      <c r="AV181" s="95">
        <f>IF(AND(AV175&gt;=1,AV175&lt;=3,AV176&gt;=0),-AV179*MAX(0,MIN(1,CHOOSE(AV175,Rollover!$Q$19,Rollover!$AD$19,Rollover!$AQ$19)-AV176)),0)-IF(AV$6&lt;='Rent Roll'!$M$19,AV178,0)</f>
        <v>0</v>
      </c>
      <c r="AW181" s="95">
        <f>IF(AND(AW175&gt;=1,AW175&lt;=3,AW176&gt;=0),-AW179*MAX(0,MIN(1,CHOOSE(AW175,Rollover!$Q$19,Rollover!$AD$19,Rollover!$AQ$19)-AW176)),0)-IF(AW$6&lt;='Rent Roll'!$M$19,AW178,0)</f>
        <v>0</v>
      </c>
      <c r="AX181" s="95">
        <f>IF(AND(AX175&gt;=1,AX175&lt;=3,AX176&gt;=0),-AX179*MAX(0,MIN(1,CHOOSE(AX175,Rollover!$Q$19,Rollover!$AD$19,Rollover!$AQ$19)-AX176)),0)-IF(AX$6&lt;='Rent Roll'!$M$19,AX178,0)</f>
        <v>0</v>
      </c>
      <c r="AY181" s="95">
        <f>IF(AND(AY175&gt;=1,AY175&lt;=3,AY176&gt;=0),-AY179*MAX(0,MIN(1,CHOOSE(AY175,Rollover!$Q$19,Rollover!$AD$19,Rollover!$AQ$19)-AY176)),0)-IF(AY$6&lt;='Rent Roll'!$M$19,AY178,0)</f>
        <v>0</v>
      </c>
      <c r="AZ181" s="95">
        <f>IF(AND(AZ175&gt;=1,AZ175&lt;=3,AZ176&gt;=0),-AZ179*MAX(0,MIN(1,CHOOSE(AZ175,Rollover!$Q$19,Rollover!$AD$19,Rollover!$AQ$19)-AZ176)),0)-IF(AZ$6&lt;='Rent Roll'!$M$19,AZ178,0)</f>
        <v>0</v>
      </c>
      <c r="BA181" s="95">
        <f>IF(AND(BA175&gt;=1,BA175&lt;=3,BA176&gt;=0),-BA179*MAX(0,MIN(1,CHOOSE(BA175,Rollover!$Q$19,Rollover!$AD$19,Rollover!$AQ$19)-BA176)),0)-IF(BA$6&lt;='Rent Roll'!$M$19,BA178,0)</f>
        <v>0</v>
      </c>
      <c r="BB181" s="95">
        <f>IF(AND(BB175&gt;=1,BB175&lt;=3,BB176&gt;=0),-BB179*MAX(0,MIN(1,CHOOSE(BB175,Rollover!$Q$19,Rollover!$AD$19,Rollover!$AQ$19)-BB176)),0)-IF(BB$6&lt;='Rent Roll'!$M$19,BB178,0)</f>
        <v>0</v>
      </c>
      <c r="BC181" s="95">
        <f>IF(AND(BC175&gt;=1,BC175&lt;=3,BC176&gt;=0),-BC179*MAX(0,MIN(1,CHOOSE(BC175,Rollover!$Q$19,Rollover!$AD$19,Rollover!$AQ$19)-BC176)),0)-IF(BC$6&lt;='Rent Roll'!$M$19,BC178,0)</f>
        <v>0</v>
      </c>
      <c r="BD181" s="95">
        <f>IF(AND(BD175&gt;=1,BD175&lt;=3,BD176&gt;=0),-BD179*MAX(0,MIN(1,CHOOSE(BD175,Rollover!$Q$19,Rollover!$AD$19,Rollover!$AQ$19)-BD176)),0)-IF(BD$6&lt;='Rent Roll'!$M$19,BD178,0)</f>
        <v>0</v>
      </c>
      <c r="BE181" s="95">
        <f>IF(AND(BE175&gt;=1,BE175&lt;=3,BE176&gt;=0),-BE179*MAX(0,MIN(1,CHOOSE(BE175,Rollover!$Q$19,Rollover!$AD$19,Rollover!$AQ$19)-BE176)),0)-IF(BE$6&lt;='Rent Roll'!$M$19,BE178,0)</f>
        <v>0</v>
      </c>
      <c r="BF181" s="95">
        <f>IF(AND(BF175&gt;=1,BF175&lt;=3,BF176&gt;=0),-BF179*MAX(0,MIN(1,CHOOSE(BF175,Rollover!$Q$19,Rollover!$AD$19,Rollover!$AQ$19)-BF176)),0)-IF(BF$6&lt;='Rent Roll'!$M$19,BF178,0)</f>
        <v>0</v>
      </c>
      <c r="BG181" s="95">
        <f>IF(AND(BG175&gt;=1,BG175&lt;=3,BG176&gt;=0),-BG179*MAX(0,MIN(1,CHOOSE(BG175,Rollover!$Q$19,Rollover!$AD$19,Rollover!$AQ$19)-BG176)),0)-IF(BG$6&lt;='Rent Roll'!$M$19,BG178,0)</f>
        <v>0</v>
      </c>
      <c r="BH181" s="95">
        <f>IF(AND(BH175&gt;=1,BH175&lt;=3,BH176&gt;=0),-BH179*MAX(0,MIN(1,CHOOSE(BH175,Rollover!$Q$19,Rollover!$AD$19,Rollover!$AQ$19)-BH176)),0)-IF(BH$6&lt;='Rent Roll'!$M$19,BH178,0)</f>
        <v>0</v>
      </c>
      <c r="BI181" s="95">
        <f>IF(AND(BI175&gt;=1,BI175&lt;=3,BI176&gt;=0),-BI179*MAX(0,MIN(1,CHOOSE(BI175,Rollover!$Q$19,Rollover!$AD$19,Rollover!$AQ$19)-BI176)),0)-IF(BI$6&lt;='Rent Roll'!$M$19,BI178,0)</f>
        <v>0</v>
      </c>
      <c r="BJ181" s="95">
        <f>IF(AND(BJ175&gt;=1,BJ175&lt;=3,BJ176&gt;=0),-BJ179*MAX(0,MIN(1,CHOOSE(BJ175,Rollover!$Q$19,Rollover!$AD$19,Rollover!$AQ$19)-BJ176)),0)-IF(BJ$6&lt;='Rent Roll'!$M$19,BJ178,0)</f>
        <v>0</v>
      </c>
      <c r="BK181" s="95">
        <f>IF(AND(BK175&gt;=1,BK175&lt;=3,BK176&gt;=0),-BK179*MAX(0,MIN(1,CHOOSE(BK175,Rollover!$Q$19,Rollover!$AD$19,Rollover!$AQ$19)-BK176)),0)-IF(BK$6&lt;='Rent Roll'!$M$19,BK178,0)</f>
        <v>0</v>
      </c>
      <c r="BL181" s="95">
        <f>IF(AND(BL175&gt;=1,BL175&lt;=3,BL176&gt;=0),-BL179*MAX(0,MIN(1,CHOOSE(BL175,Rollover!$Q$19,Rollover!$AD$19,Rollover!$AQ$19)-BL176)),0)-IF(BL$6&lt;='Rent Roll'!$M$19,BL178,0)</f>
        <v>0</v>
      </c>
      <c r="BM181" s="95">
        <f>IF(AND(BM175&gt;=1,BM175&lt;=3,BM176&gt;=0),-BM179*MAX(0,MIN(1,CHOOSE(BM175,Rollover!$Q$19,Rollover!$AD$19,Rollover!$AQ$19)-BM176)),0)-IF(BM$6&lt;='Rent Roll'!$M$19,BM178,0)</f>
        <v>0</v>
      </c>
      <c r="BN181" s="95">
        <f>IF(AND(BN175&gt;=1,BN175&lt;=3,BN176&gt;=0),-BN179*MAX(0,MIN(1,CHOOSE(BN175,Rollover!$Q$19,Rollover!$AD$19,Rollover!$AQ$19)-BN176)),0)-IF(BN$6&lt;='Rent Roll'!$M$19,BN178,0)</f>
        <v>0</v>
      </c>
      <c r="BO181" s="95">
        <f>IF(AND(BO175&gt;=1,BO175&lt;=3,BO176&gt;=0),-BO179*MAX(0,MIN(1,CHOOSE(BO175,Rollover!$Q$19,Rollover!$AD$19,Rollover!$AQ$19)-BO176)),0)-IF(BO$6&lt;='Rent Roll'!$M$19,BO178,0)</f>
        <v>0</v>
      </c>
      <c r="BP181" s="95">
        <f>IF(AND(BP175&gt;=1,BP175&lt;=3,BP176&gt;=0),-BP179*MAX(0,MIN(1,CHOOSE(BP175,Rollover!$Q$19,Rollover!$AD$19,Rollover!$AQ$19)-BP176)),0)-IF(BP$6&lt;='Rent Roll'!$M$19,BP178,0)</f>
        <v>0</v>
      </c>
      <c r="BQ181" s="95">
        <f>IF(AND(BQ175&gt;=1,BQ175&lt;=3,BQ176&gt;=0),-BQ179*MAX(0,MIN(1,CHOOSE(BQ175,Rollover!$Q$19,Rollover!$AD$19,Rollover!$AQ$19)-BQ176)),0)-IF(BQ$6&lt;='Rent Roll'!$M$19,BQ178,0)</f>
        <v>0</v>
      </c>
      <c r="BR181" s="95">
        <f>IF(AND(BR175&gt;=1,BR175&lt;=3,BR176&gt;=0),-BR179*MAX(0,MIN(1,CHOOSE(BR175,Rollover!$Q$19,Rollover!$AD$19,Rollover!$AQ$19)-BR176)),0)-IF(BR$6&lt;='Rent Roll'!$M$19,BR178,0)</f>
        <v>-18248.785295223097</v>
      </c>
      <c r="BS181" s="95">
        <f>IF(AND(BS175&gt;=1,BS175&lt;=3,BS176&gt;=0),-BS179*MAX(0,MIN(1,CHOOSE(BS175,Rollover!$Q$19,Rollover!$AD$19,Rollover!$AQ$19)-BS176)),0)-IF(BS$6&lt;='Rent Roll'!$M$19,BS178,0)</f>
        <v>0</v>
      </c>
      <c r="BT181" s="95">
        <f>IF(AND(BT175&gt;=1,BT175&lt;=3,BT176&gt;=0),-BT179*MAX(0,MIN(1,CHOOSE(BT175,Rollover!$Q$19,Rollover!$AD$19,Rollover!$AQ$19)-BT176)),0)-IF(BT$6&lt;='Rent Roll'!$M$19,BT178,0)</f>
        <v>0</v>
      </c>
      <c r="BU181" s="95">
        <f>IF(AND(BU175&gt;=1,BU175&lt;=3,BU176&gt;=0),-BU179*MAX(0,MIN(1,CHOOSE(BU175,Rollover!$Q$19,Rollover!$AD$19,Rollover!$AQ$19)-BU176)),0)-IF(BU$6&lt;='Rent Roll'!$M$19,BU178,0)</f>
        <v>0</v>
      </c>
      <c r="BV181" s="95">
        <f>IF(AND(BV175&gt;=1,BV175&lt;=3,BV176&gt;=0),-BV179*MAX(0,MIN(1,CHOOSE(BV175,Rollover!$Q$19,Rollover!$AD$19,Rollover!$AQ$19)-BV176)),0)-IF(BV$6&lt;='Rent Roll'!$M$19,BV178,0)</f>
        <v>0</v>
      </c>
      <c r="BW181" s="95">
        <f>IF(AND(BW175&gt;=1,BW175&lt;=3,BW176&gt;=0),-BW179*MAX(0,MIN(1,CHOOSE(BW175,Rollover!$Q$19,Rollover!$AD$19,Rollover!$AQ$19)-BW176)),0)-IF(BW$6&lt;='Rent Roll'!$M$19,BW178,0)</f>
        <v>0</v>
      </c>
      <c r="BX181" s="95">
        <f>IF(AND(BX175&gt;=1,BX175&lt;=3,BX176&gt;=0),-BX179*MAX(0,MIN(1,CHOOSE(BX175,Rollover!$Q$19,Rollover!$AD$19,Rollover!$AQ$19)-BX176)),0)-IF(BX$6&lt;='Rent Roll'!$M$19,BX178,0)</f>
        <v>0</v>
      </c>
      <c r="BY181" s="95">
        <f>IF(AND(BY175&gt;=1,BY175&lt;=3,BY176&gt;=0),-BY179*MAX(0,MIN(1,CHOOSE(BY175,Rollover!$Q$19,Rollover!$AD$19,Rollover!$AQ$19)-BY176)),0)-IF(BY$6&lt;='Rent Roll'!$M$19,BY178,0)</f>
        <v>0</v>
      </c>
      <c r="BZ181" s="95">
        <f>IF(AND(BZ175&gt;=1,BZ175&lt;=3,BZ176&gt;=0),-BZ179*MAX(0,MIN(1,CHOOSE(BZ175,Rollover!$Q$19,Rollover!$AD$19,Rollover!$AQ$19)-BZ176)),0)-IF(BZ$6&lt;='Rent Roll'!$M$19,BZ178,0)</f>
        <v>0</v>
      </c>
      <c r="CA181" s="95">
        <f>IF(AND(CA175&gt;=1,CA175&lt;=3,CA176&gt;=0),-CA179*MAX(0,MIN(1,CHOOSE(CA175,Rollover!$Q$19,Rollover!$AD$19,Rollover!$AQ$19)-CA176)),0)-IF(CA$6&lt;='Rent Roll'!$M$19,CA178,0)</f>
        <v>0</v>
      </c>
      <c r="CB181" s="95">
        <f>IF(AND(CB175&gt;=1,CB175&lt;=3,CB176&gt;=0),-CB179*MAX(0,MIN(1,CHOOSE(CB175,Rollover!$Q$19,Rollover!$AD$19,Rollover!$AQ$19)-CB176)),0)-IF(CB$6&lt;='Rent Roll'!$M$19,CB178,0)</f>
        <v>0</v>
      </c>
      <c r="CC181" s="95">
        <f>IF(AND(CC175&gt;=1,CC175&lt;=3,CC176&gt;=0),-CC179*MAX(0,MIN(1,CHOOSE(CC175,Rollover!$Q$19,Rollover!$AD$19,Rollover!$AQ$19)-CC176)),0)-IF(CC$6&lt;='Rent Roll'!$M$19,CC178,0)</f>
        <v>0</v>
      </c>
      <c r="CD181" s="95">
        <f>IF(AND(CD175&gt;=1,CD175&lt;=3,CD176&gt;=0),-CD179*MAX(0,MIN(1,CHOOSE(CD175,Rollover!$Q$19,Rollover!$AD$19,Rollover!$AQ$19)-CD176)),0)-IF(CD$6&lt;='Rent Roll'!$M$19,CD178,0)</f>
        <v>0</v>
      </c>
      <c r="CE181" s="95">
        <f>IF(AND(CE175&gt;=1,CE175&lt;=3,CE176&gt;=0),-CE179*MAX(0,MIN(1,CHOOSE(CE175,Rollover!$Q$19,Rollover!$AD$19,Rollover!$AQ$19)-CE176)),0)-IF(CE$6&lt;='Rent Roll'!$M$19,CE178,0)</f>
        <v>0</v>
      </c>
      <c r="CF181" s="95">
        <f>IF(AND(CF175&gt;=1,CF175&lt;=3,CF176&gt;=0),-CF179*MAX(0,MIN(1,CHOOSE(CF175,Rollover!$Q$19,Rollover!$AD$19,Rollover!$AQ$19)-CF176)),0)-IF(CF$6&lt;='Rent Roll'!$M$19,CF178,0)</f>
        <v>0</v>
      </c>
      <c r="CG181" s="95">
        <f>IF(AND(CG175&gt;=1,CG175&lt;=3,CG176&gt;=0),-CG179*MAX(0,MIN(1,CHOOSE(CG175,Rollover!$Q$19,Rollover!$AD$19,Rollover!$AQ$19)-CG176)),0)-IF(CG$6&lt;='Rent Roll'!$M$19,CG178,0)</f>
        <v>0</v>
      </c>
      <c r="CH181" s="95">
        <f>IF(AND(CH175&gt;=1,CH175&lt;=3,CH176&gt;=0),-CH179*MAX(0,MIN(1,CHOOSE(CH175,Rollover!$Q$19,Rollover!$AD$19,Rollover!$AQ$19)-CH176)),0)-IF(CH$6&lt;='Rent Roll'!$M$19,CH178,0)</f>
        <v>0</v>
      </c>
      <c r="CI181" s="95">
        <f>IF(AND(CI175&gt;=1,CI175&lt;=3,CI176&gt;=0),-CI179*MAX(0,MIN(1,CHOOSE(CI175,Rollover!$Q$19,Rollover!$AD$19,Rollover!$AQ$19)-CI176)),0)-IF(CI$6&lt;='Rent Roll'!$M$19,CI178,0)</f>
        <v>0</v>
      </c>
      <c r="CJ181" s="95">
        <f>IF(AND(CJ175&gt;=1,CJ175&lt;=3,CJ176&gt;=0),-CJ179*MAX(0,MIN(1,CHOOSE(CJ175,Rollover!$Q$19,Rollover!$AD$19,Rollover!$AQ$19)-CJ176)),0)-IF(CJ$6&lt;='Rent Roll'!$M$19,CJ178,0)</f>
        <v>0</v>
      </c>
      <c r="CK181" s="95">
        <f>IF(AND(CK175&gt;=1,CK175&lt;=3,CK176&gt;=0),-CK179*MAX(0,MIN(1,CHOOSE(CK175,Rollover!$Q$19,Rollover!$AD$19,Rollover!$AQ$19)-CK176)),0)-IF(CK$6&lt;='Rent Roll'!$M$19,CK178,0)</f>
        <v>0</v>
      </c>
      <c r="CL181" s="95">
        <f>IF(AND(CL175&gt;=1,CL175&lt;=3,CL176&gt;=0),-CL179*MAX(0,MIN(1,CHOOSE(CL175,Rollover!$Q$19,Rollover!$AD$19,Rollover!$AQ$19)-CL176)),0)-IF(CL$6&lt;='Rent Roll'!$M$19,CL178,0)</f>
        <v>0</v>
      </c>
      <c r="CM181" s="95">
        <f>IF(AND(CM175&gt;=1,CM175&lt;=3,CM176&gt;=0),-CM179*MAX(0,MIN(1,CHOOSE(CM175,Rollover!$Q$19,Rollover!$AD$19,Rollover!$AQ$19)-CM176)),0)-IF(CM$6&lt;='Rent Roll'!$M$19,CM178,0)</f>
        <v>0</v>
      </c>
      <c r="CN181" s="95">
        <f>IF(AND(CN175&gt;=1,CN175&lt;=3,CN176&gt;=0),-CN179*MAX(0,MIN(1,CHOOSE(CN175,Rollover!$Q$19,Rollover!$AD$19,Rollover!$AQ$19)-CN176)),0)-IF(CN$6&lt;='Rent Roll'!$M$19,CN178,0)</f>
        <v>0</v>
      </c>
      <c r="CO181" s="95">
        <f>IF(AND(CO175&gt;=1,CO175&lt;=3,CO176&gt;=0),-CO179*MAX(0,MIN(1,CHOOSE(CO175,Rollover!$Q$19,Rollover!$AD$19,Rollover!$AQ$19)-CO176)),0)-IF(CO$6&lt;='Rent Roll'!$M$19,CO178,0)</f>
        <v>0</v>
      </c>
      <c r="CP181" s="95">
        <f>IF(AND(CP175&gt;=1,CP175&lt;=3,CP176&gt;=0),-CP179*MAX(0,MIN(1,CHOOSE(CP175,Rollover!$Q$19,Rollover!$AD$19,Rollover!$AQ$19)-CP176)),0)-IF(CP$6&lt;='Rent Roll'!$M$19,CP178,0)</f>
        <v>0</v>
      </c>
      <c r="CQ181" s="95">
        <f>IF(AND(CQ175&gt;=1,CQ175&lt;=3,CQ176&gt;=0),-CQ179*MAX(0,MIN(1,CHOOSE(CQ175,Rollover!$Q$19,Rollover!$AD$19,Rollover!$AQ$19)-CQ176)),0)-IF(CQ$6&lt;='Rent Roll'!$M$19,CQ178,0)</f>
        <v>0</v>
      </c>
      <c r="CR181" s="95">
        <f>IF(AND(CR175&gt;=1,CR175&lt;=3,CR176&gt;=0),-CR179*MAX(0,MIN(1,CHOOSE(CR175,Rollover!$Q$19,Rollover!$AD$19,Rollover!$AQ$19)-CR176)),0)-IF(CR$6&lt;='Rent Roll'!$M$19,CR178,0)</f>
        <v>0</v>
      </c>
      <c r="CS181" s="95">
        <f>IF(AND(CS175&gt;=1,CS175&lt;=3,CS176&gt;=0),-CS179*MAX(0,MIN(1,CHOOSE(CS175,Rollover!$Q$19,Rollover!$AD$19,Rollover!$AQ$19)-CS176)),0)-IF(CS$6&lt;='Rent Roll'!$M$19,CS178,0)</f>
        <v>0</v>
      </c>
      <c r="CT181" s="95">
        <f>IF(AND(CT175&gt;=1,CT175&lt;=3,CT176&gt;=0),-CT179*MAX(0,MIN(1,CHOOSE(CT175,Rollover!$Q$19,Rollover!$AD$19,Rollover!$AQ$19)-CT176)),0)-IF(CT$6&lt;='Rent Roll'!$M$19,CT178,0)</f>
        <v>0</v>
      </c>
      <c r="CU181" s="95">
        <f>IF(AND(CU175&gt;=1,CU175&lt;=3,CU176&gt;=0),-CU179*MAX(0,MIN(1,CHOOSE(CU175,Rollover!$Q$19,Rollover!$AD$19,Rollover!$AQ$19)-CU176)),0)-IF(CU$6&lt;='Rent Roll'!$M$19,CU178,0)</f>
        <v>0</v>
      </c>
      <c r="CV181" s="95">
        <f>IF(AND(CV175&gt;=1,CV175&lt;=3,CV176&gt;=0),-CV179*MAX(0,MIN(1,CHOOSE(CV175,Rollover!$Q$19,Rollover!$AD$19,Rollover!$AQ$19)-CV176)),0)-IF(CV$6&lt;='Rent Roll'!$M$19,CV178,0)</f>
        <v>0</v>
      </c>
      <c r="CW181" s="95">
        <f>IF(AND(CW175&gt;=1,CW175&lt;=3,CW176&gt;=0),-CW179*MAX(0,MIN(1,CHOOSE(CW175,Rollover!$Q$19,Rollover!$AD$19,Rollover!$AQ$19)-CW176)),0)-IF(CW$6&lt;='Rent Roll'!$M$19,CW178,0)</f>
        <v>0</v>
      </c>
      <c r="CX181" s="95">
        <f>IF(AND(CX175&gt;=1,CX175&lt;=3,CX176&gt;=0),-CX179*MAX(0,MIN(1,CHOOSE(CX175,Rollover!$Q$19,Rollover!$AD$19,Rollover!$AQ$19)-CX176)),0)-IF(CX$6&lt;='Rent Roll'!$M$19,CX178,0)</f>
        <v>0</v>
      </c>
      <c r="CY181" s="95">
        <f>IF(AND(CY175&gt;=1,CY175&lt;=3,CY176&gt;=0),-CY179*MAX(0,MIN(1,CHOOSE(CY175,Rollover!$Q$19,Rollover!$AD$19,Rollover!$AQ$19)-CY176)),0)-IF(CY$6&lt;='Rent Roll'!$M$19,CY178,0)</f>
        <v>0</v>
      </c>
      <c r="CZ181" s="95">
        <f>IF(AND(CZ175&gt;=1,CZ175&lt;=3,CZ176&gt;=0),-CZ179*MAX(0,MIN(1,CHOOSE(CZ175,Rollover!$Q$19,Rollover!$AD$19,Rollover!$AQ$19)-CZ176)),0)-IF(CZ$6&lt;='Rent Roll'!$M$19,CZ178,0)</f>
        <v>0</v>
      </c>
      <c r="DA181" s="95">
        <f>IF(AND(DA175&gt;=1,DA175&lt;=3,DA176&gt;=0),-DA179*MAX(0,MIN(1,CHOOSE(DA175,Rollover!$Q$19,Rollover!$AD$19,Rollover!$AQ$19)-DA176)),0)-IF(DA$6&lt;='Rent Roll'!$M$19,DA178,0)</f>
        <v>0</v>
      </c>
      <c r="DB181" s="95">
        <f>IF(AND(DB175&gt;=1,DB175&lt;=3,DB176&gt;=0),-DB179*MAX(0,MIN(1,CHOOSE(DB175,Rollover!$Q$19,Rollover!$AD$19,Rollover!$AQ$19)-DB176)),0)-IF(DB$6&lt;='Rent Roll'!$M$19,DB178,0)</f>
        <v>0</v>
      </c>
      <c r="DC181" s="95">
        <f>IF(AND(DC175&gt;=1,DC175&lt;=3,DC176&gt;=0),-DC179*MAX(0,MIN(1,CHOOSE(DC175,Rollover!$Q$19,Rollover!$AD$19,Rollover!$AQ$19)-DC176)),0)-IF(DC$6&lt;='Rent Roll'!$M$19,DC178,0)</f>
        <v>0</v>
      </c>
      <c r="DD181" s="95">
        <f>IF(AND(DD175&gt;=1,DD175&lt;=3,DD176&gt;=0),-DD179*MAX(0,MIN(1,CHOOSE(DD175,Rollover!$Q$19,Rollover!$AD$19,Rollover!$AQ$19)-DD176)),0)-IF(DD$6&lt;='Rent Roll'!$M$19,DD178,0)</f>
        <v>0</v>
      </c>
      <c r="DE181" s="95">
        <f>IF(AND(DE175&gt;=1,DE175&lt;=3,DE176&gt;=0),-DE179*MAX(0,MIN(1,CHOOSE(DE175,Rollover!$Q$19,Rollover!$AD$19,Rollover!$AQ$19)-DE176)),0)-IF(DE$6&lt;='Rent Roll'!$M$19,DE178,0)</f>
        <v>0</v>
      </c>
      <c r="DF181" s="95">
        <f>IF(AND(DF175&gt;=1,DF175&lt;=3,DF176&gt;=0),-DF179*MAX(0,MIN(1,CHOOSE(DF175,Rollover!$Q$19,Rollover!$AD$19,Rollover!$AQ$19)-DF176)),0)-IF(DF$6&lt;='Rent Roll'!$M$19,DF178,0)</f>
        <v>0</v>
      </c>
      <c r="DG181" s="95">
        <f>IF(AND(DG175&gt;=1,DG175&lt;=3,DG176&gt;=0),-DG179*MAX(0,MIN(1,CHOOSE(DG175,Rollover!$Q$19,Rollover!$AD$19,Rollover!$AQ$19)-DG176)),0)-IF(DG$6&lt;='Rent Roll'!$M$19,DG178,0)</f>
        <v>0</v>
      </c>
      <c r="DH181" s="95">
        <f>IF(AND(DH175&gt;=1,DH175&lt;=3,DH176&gt;=0),-DH179*MAX(0,MIN(1,CHOOSE(DH175,Rollover!$Q$19,Rollover!$AD$19,Rollover!$AQ$19)-DH176)),0)-IF(DH$6&lt;='Rent Roll'!$M$19,DH178,0)</f>
        <v>0</v>
      </c>
      <c r="DI181" s="95">
        <f>IF(AND(DI175&gt;=1,DI175&lt;=3,DI176&gt;=0),-DI179*MAX(0,MIN(1,CHOOSE(DI175,Rollover!$Q$19,Rollover!$AD$19,Rollover!$AQ$19)-DI176)),0)-IF(DI$6&lt;='Rent Roll'!$M$19,DI178,0)</f>
        <v>0</v>
      </c>
      <c r="DJ181" s="95">
        <f>IF(AND(DJ175&gt;=1,DJ175&lt;=3,DJ176&gt;=0),-DJ179*MAX(0,MIN(1,CHOOSE(DJ175,Rollover!$Q$19,Rollover!$AD$19,Rollover!$AQ$19)-DJ176)),0)-IF(DJ$6&lt;='Rent Roll'!$M$19,DJ178,0)</f>
        <v>0</v>
      </c>
      <c r="DK181" s="95">
        <f>IF(AND(DK175&gt;=1,DK175&lt;=3,DK176&gt;=0),-DK179*MAX(0,MIN(1,CHOOSE(DK175,Rollover!$Q$19,Rollover!$AD$19,Rollover!$AQ$19)-DK176)),0)-IF(DK$6&lt;='Rent Roll'!$M$19,DK178,0)</f>
        <v>0</v>
      </c>
      <c r="DL181" s="95">
        <f>IF(AND(DL175&gt;=1,DL175&lt;=3,DL176&gt;=0),-DL179*MAX(0,MIN(1,CHOOSE(DL175,Rollover!$Q$19,Rollover!$AD$19,Rollover!$AQ$19)-DL176)),0)-IF(DL$6&lt;='Rent Roll'!$M$19,DL178,0)</f>
        <v>0</v>
      </c>
      <c r="DM181" s="95">
        <f>IF(AND(DM175&gt;=1,DM175&lt;=3,DM176&gt;=0),-DM179*MAX(0,MIN(1,CHOOSE(DM175,Rollover!$Q$19,Rollover!$AD$19,Rollover!$AQ$19)-DM176)),0)-IF(DM$6&lt;='Rent Roll'!$M$19,DM178,0)</f>
        <v>0</v>
      </c>
      <c r="DN181" s="95">
        <f>IF(AND(DN175&gt;=1,DN175&lt;=3,DN176&gt;=0),-DN179*MAX(0,MIN(1,CHOOSE(DN175,Rollover!$Q$19,Rollover!$AD$19,Rollover!$AQ$19)-DN176)),0)-IF(DN$6&lt;='Rent Roll'!$M$19,DN178,0)</f>
        <v>0</v>
      </c>
      <c r="DO181" s="95">
        <f>IF(AND(DO175&gt;=1,DO175&lt;=3,DO176&gt;=0),-DO179*MAX(0,MIN(1,CHOOSE(DO175,Rollover!$Q$19,Rollover!$AD$19,Rollover!$AQ$19)-DO176)),0)-IF(DO$6&lt;='Rent Roll'!$M$19,DO178,0)</f>
        <v>0</v>
      </c>
      <c r="DP181" s="95">
        <f>IF(AND(DP175&gt;=1,DP175&lt;=3,DP176&gt;=0),-DP179*MAX(0,MIN(1,CHOOSE(DP175,Rollover!$Q$19,Rollover!$AD$19,Rollover!$AQ$19)-DP176)),0)-IF(DP$6&lt;='Rent Roll'!$M$19,DP178,0)</f>
        <v>0</v>
      </c>
      <c r="DQ181" s="95">
        <f>IF(AND(DQ175&gt;=1,DQ175&lt;=3,DQ176&gt;=0),-DQ179*MAX(0,MIN(1,CHOOSE(DQ175,Rollover!$Q$19,Rollover!$AD$19,Rollover!$AQ$19)-DQ176)),0)-IF(DQ$6&lt;='Rent Roll'!$M$19,DQ178,0)</f>
        <v>0</v>
      </c>
      <c r="DR181" s="95">
        <f>IF(AND(DR175&gt;=1,DR175&lt;=3,DR176&gt;=0),-DR179*MAX(0,MIN(1,CHOOSE(DR175,Rollover!$Q$19,Rollover!$AD$19,Rollover!$AQ$19)-DR176)),0)-IF(DR$6&lt;='Rent Roll'!$M$19,DR178,0)</f>
        <v>0</v>
      </c>
      <c r="DS181" s="95">
        <f>IF(AND(DS175&gt;=1,DS175&lt;=3,DS176&gt;=0),-DS179*MAX(0,MIN(1,CHOOSE(DS175,Rollover!$Q$19,Rollover!$AD$19,Rollover!$AQ$19)-DS176)),0)-IF(DS$6&lt;='Rent Roll'!$M$19,DS178,0)</f>
        <v>0</v>
      </c>
      <c r="DT181" s="95">
        <f>IF(AND(DT175&gt;=1,DT175&lt;=3,DT176&gt;=0),-DT179*MAX(0,MIN(1,CHOOSE(DT175,Rollover!$Q$19,Rollover!$AD$19,Rollover!$AQ$19)-DT176)),0)-IF(DT$6&lt;='Rent Roll'!$M$19,DT178,0)</f>
        <v>0</v>
      </c>
      <c r="DU181" s="95">
        <f>IF(AND(DU175&gt;=1,DU175&lt;=3,DU176&gt;=0),-DU179*MAX(0,MIN(1,CHOOSE(DU175,Rollover!$Q$19,Rollover!$AD$19,Rollover!$AQ$19)-DU176)),0)-IF(DU$6&lt;='Rent Roll'!$M$19,DU178,0)</f>
        <v>0</v>
      </c>
      <c r="DV181" s="95">
        <f>IF(AND(DV175&gt;=1,DV175&lt;=3,DV176&gt;=0),-DV179*MAX(0,MIN(1,CHOOSE(DV175,Rollover!$Q$19,Rollover!$AD$19,Rollover!$AQ$19)-DV176)),0)-IF(DV$6&lt;='Rent Roll'!$M$19,DV178,0)</f>
        <v>0</v>
      </c>
      <c r="DW181" s="95">
        <f>IF(AND(DW175&gt;=1,DW175&lt;=3,DW176&gt;=0),-DW179*MAX(0,MIN(1,CHOOSE(DW175,Rollover!$Q$19,Rollover!$AD$19,Rollover!$AQ$19)-DW176)),0)-IF(DW$6&lt;='Rent Roll'!$M$19,DW178,0)</f>
        <v>0</v>
      </c>
      <c r="DX181" s="95">
        <f>IF(AND(DX175&gt;=1,DX175&lt;=3,DX176&gt;=0),-DX179*MAX(0,MIN(1,CHOOSE(DX175,Rollover!$Q$19,Rollover!$AD$19,Rollover!$AQ$19)-DX176)),0)-IF(DX$6&lt;='Rent Roll'!$M$19,DX178,0)</f>
        <v>0</v>
      </c>
      <c r="DY181" s="95">
        <f>IF(AND(DY175&gt;=1,DY175&lt;=3,DY176&gt;=0),-DY179*MAX(0,MIN(1,CHOOSE(DY175,Rollover!$Q$19,Rollover!$AD$19,Rollover!$AQ$19)-DY176)),0)-IF(DY$6&lt;='Rent Roll'!$M$19,DY178,0)</f>
        <v>0</v>
      </c>
      <c r="DZ181" s="95">
        <f>IF(AND(DZ175&gt;=1,DZ175&lt;=3,DZ176&gt;=0),-DZ179*MAX(0,MIN(1,CHOOSE(DZ175,Rollover!$Q$19,Rollover!$AD$19,Rollover!$AQ$19)-DZ176)),0)-IF(DZ$6&lt;='Rent Roll'!$M$19,DZ178,0)</f>
        <v>0</v>
      </c>
      <c r="EA181" s="95">
        <f>IF(AND(EA175&gt;=1,EA175&lt;=3,EA176&gt;=0),-EA179*MAX(0,MIN(1,CHOOSE(EA175,Rollover!$Q$19,Rollover!$AD$19,Rollover!$AQ$19)-EA176)),0)-IF(EA$6&lt;='Rent Roll'!$M$19,EA178,0)</f>
        <v>0</v>
      </c>
      <c r="EB181" s="95">
        <f>IF(AND(EB175&gt;=1,EB175&lt;=3,EB176&gt;=0),-EB179*MAX(0,MIN(1,CHOOSE(EB175,Rollover!$Q$19,Rollover!$AD$19,Rollover!$AQ$19)-EB176)),0)-IF(EB$6&lt;='Rent Roll'!$M$19,EB178,0)</f>
        <v>-24358.484375612214</v>
      </c>
      <c r="EC181" s="95">
        <f>IF(AND(EC175&gt;=1,EC175&lt;=3,EC176&gt;=0),-EC179*MAX(0,MIN(1,CHOOSE(EC175,Rollover!$Q$19,Rollover!$AD$19,Rollover!$AQ$19)-EC176)),0)-IF(EC$6&lt;='Rent Roll'!$M$19,EC178,0)</f>
        <v>-23140.5601568316</v>
      </c>
      <c r="ED181" s="95">
        <f>IF(AND(ED175&gt;=1,ED175&lt;=3,ED176&gt;=0),-ED179*MAX(0,MIN(1,CHOOSE(ED175,Rollover!$Q$19,Rollover!$AD$19,Rollover!$AQ$19)-ED176)),0)-IF(ED$6&lt;='Rent Roll'!$M$19,ED178,0)</f>
        <v>0</v>
      </c>
      <c r="EE181" s="95">
        <f>IF(AND(EE175&gt;=1,EE175&lt;=3,EE176&gt;=0),-EE179*MAX(0,MIN(1,CHOOSE(EE175,Rollover!$Q$19,Rollover!$AD$19,Rollover!$AQ$19)-EE176)),0)-IF(EE$6&lt;='Rent Roll'!$M$19,EE178,0)</f>
        <v>0</v>
      </c>
      <c r="EF181" s="95">
        <f>IF(AND(EF175&gt;=1,EF175&lt;=3,EF176&gt;=0),-EF179*MAX(0,MIN(1,CHOOSE(EF175,Rollover!$Q$19,Rollover!$AD$19,Rollover!$AQ$19)-EF176)),0)-IF(EF$6&lt;='Rent Roll'!$M$19,EF178,0)</f>
        <v>0</v>
      </c>
      <c r="EG181" s="95">
        <f>IF(AND(EG175&gt;=1,EG175&lt;=3,EG176&gt;=0),-EG179*MAX(0,MIN(1,CHOOSE(EG175,Rollover!$Q$19,Rollover!$AD$19,Rollover!$AQ$19)-EG176)),0)-IF(EG$6&lt;='Rent Roll'!$M$19,EG178,0)</f>
        <v>0</v>
      </c>
      <c r="EH181" s="95">
        <f>IF(AND(EH175&gt;=1,EH175&lt;=3,EH176&gt;=0),-EH179*MAX(0,MIN(1,CHOOSE(EH175,Rollover!$Q$19,Rollover!$AD$19,Rollover!$AQ$19)-EH176)),0)-IF(EH$6&lt;='Rent Roll'!$M$19,EH178,0)</f>
        <v>0</v>
      </c>
      <c r="EI181" s="95">
        <f>IF(AND(EI175&gt;=1,EI175&lt;=3,EI176&gt;=0),-EI179*MAX(0,MIN(1,CHOOSE(EI175,Rollover!$Q$19,Rollover!$AD$19,Rollover!$AQ$19)-EI176)),0)-IF(EI$6&lt;='Rent Roll'!$M$19,EI178,0)</f>
        <v>0</v>
      </c>
    </row>
    <row r="182">
      <c r="B182" t="s" s="23">
        <v>53</v>
      </c>
      <c r="C182" t="s" s="118">
        <v>33</v>
      </c>
      <c r="D182" t="s" s="118">
        <v>434</v>
      </c>
      <c r="H182" s="95">
        <f>'Rent Roll'!$G$19*IF(H175=0,IF('Rent Roll'!$N$19="NNN",'Rent Roll'!$F$19*H$15,IF('Rent Roll'!$N$19="NNN capped",'Rent Roll'!$F$19*(H$12+H$13)+MIN('Rent Roll'!$F$19*H$14,'Rent Roll'!$O$19*(1+Assumptions!$C$64)^(H$8-'Rent Roll'!$P$19)*'Rent Roll'!$E$19/12),0)),IF(AND(H175&lt;=3,H176&gt;=0),'Rent Roll'!$F$19*H$15,0))</f>
        <v>7713.657608695653</v>
      </c>
      <c r="I182" s="95">
        <f>'Rent Roll'!$G$19*IF(I175=0,IF('Rent Roll'!$N$19="NNN",'Rent Roll'!$F$19*I$15,IF('Rent Roll'!$N$19="NNN capped",'Rent Roll'!$F$19*(I$12+I$13)+MIN('Rent Roll'!$F$19*I$14,'Rent Roll'!$O$19*(1+Assumptions!$C$64)^(I$8-'Rent Roll'!$P$19)*'Rent Roll'!$E$19/12),0)),IF(AND(I175&lt;=3,I176&gt;=0),'Rent Roll'!$F$19*I$15,0))</f>
        <v>7713.657608695653</v>
      </c>
      <c r="J182" s="95">
        <f>'Rent Roll'!$G$19*IF(J175=0,IF('Rent Roll'!$N$19="NNN",'Rent Roll'!$F$19*J$15,IF('Rent Roll'!$N$19="NNN capped",'Rent Roll'!$F$19*(J$12+J$13)+MIN('Rent Roll'!$F$19*J$14,'Rent Roll'!$O$19*(1+Assumptions!$C$64)^(J$8-'Rent Roll'!$P$19)*'Rent Roll'!$E$19/12),0)),IF(AND(J175&lt;=3,J176&gt;=0),'Rent Roll'!$F$19*J$15,0))</f>
        <v>7713.657608695653</v>
      </c>
      <c r="K182" s="95">
        <f>'Rent Roll'!$G$19*IF(K175=0,IF('Rent Roll'!$N$19="NNN",'Rent Roll'!$F$19*K$15,IF('Rent Roll'!$N$19="NNN capped",'Rent Roll'!$F$19*(K$12+K$13)+MIN('Rent Roll'!$F$19*K$14,'Rent Roll'!$O$19*(1+Assumptions!$C$64)^(K$8-'Rent Roll'!$P$19)*'Rent Roll'!$E$19/12),0)),IF(AND(K175&lt;=3,K176&gt;=0),'Rent Roll'!$F$19*K$15,0))</f>
        <v>7713.657608695653</v>
      </c>
      <c r="L182" s="95">
        <f>'Rent Roll'!$G$19*IF(L175=0,IF('Rent Roll'!$N$19="NNN",'Rent Roll'!$F$19*L$15,IF('Rent Roll'!$N$19="NNN capped",'Rent Roll'!$F$19*(L$12+L$13)+MIN('Rent Roll'!$F$19*L$14,'Rent Roll'!$O$19*(1+Assumptions!$C$64)^(L$8-'Rent Roll'!$P$19)*'Rent Roll'!$E$19/12),0)),IF(AND(L175&lt;=3,L176&gt;=0),'Rent Roll'!$F$19*L$15,0))</f>
        <v>7713.657608695653</v>
      </c>
      <c r="M182" s="95">
        <f>'Rent Roll'!$G$19*IF(M175=0,IF('Rent Roll'!$N$19="NNN",'Rent Roll'!$F$19*M$15,IF('Rent Roll'!$N$19="NNN capped",'Rent Roll'!$F$19*(M$12+M$13)+MIN('Rent Roll'!$F$19*M$14,'Rent Roll'!$O$19*(1+Assumptions!$C$64)^(M$8-'Rent Roll'!$P$19)*'Rent Roll'!$E$19/12),0)),IF(AND(M175&lt;=3,M176&gt;=0),'Rent Roll'!$F$19*M$15,0))</f>
        <v>7713.657608695653</v>
      </c>
      <c r="N182" s="95">
        <f>'Rent Roll'!$G$19*IF(N175=0,IF('Rent Roll'!$N$19="NNN",'Rent Roll'!$F$19*N$15,IF('Rent Roll'!$N$19="NNN capped",'Rent Roll'!$F$19*(N$12+N$13)+MIN('Rent Roll'!$F$19*N$14,'Rent Roll'!$O$19*(1+Assumptions!$C$64)^(N$8-'Rent Roll'!$P$19)*'Rent Roll'!$E$19/12),0)),IF(AND(N175&lt;=3,N176&gt;=0),'Rent Roll'!$F$19*N$15,0))</f>
        <v>7713.657608695653</v>
      </c>
      <c r="O182" s="95">
        <f>'Rent Roll'!$G$19*IF(O175=0,IF('Rent Roll'!$N$19="NNN",'Rent Roll'!$F$19*O$15,IF('Rent Roll'!$N$19="NNN capped",'Rent Roll'!$F$19*(O$12+O$13)+MIN('Rent Roll'!$F$19*O$14,'Rent Roll'!$O$19*(1+Assumptions!$C$64)^(O$8-'Rent Roll'!$P$19)*'Rent Roll'!$E$19/12),0)),IF(AND(O175&lt;=3,O176&gt;=0),'Rent Roll'!$F$19*O$15,0))</f>
        <v>7713.657608695653</v>
      </c>
      <c r="P182" s="95">
        <f>'Rent Roll'!$G$19*IF(P175=0,IF('Rent Roll'!$N$19="NNN",'Rent Roll'!$F$19*P$15,IF('Rent Roll'!$N$19="NNN capped",'Rent Roll'!$F$19*(P$12+P$13)+MIN('Rent Roll'!$F$19*P$14,'Rent Roll'!$O$19*(1+Assumptions!$C$64)^(P$8-'Rent Roll'!$P$19)*'Rent Roll'!$E$19/12),0)),IF(AND(P175&lt;=3,P176&gt;=0),'Rent Roll'!$F$19*P$15,0))</f>
        <v>7713.657608695653</v>
      </c>
      <c r="Q182" s="95">
        <f>'Rent Roll'!$G$19*IF(Q175=0,IF('Rent Roll'!$N$19="NNN",'Rent Roll'!$F$19*Q$15,IF('Rent Roll'!$N$19="NNN capped",'Rent Roll'!$F$19*(Q$12+Q$13)+MIN('Rent Roll'!$F$19*Q$14,'Rent Roll'!$O$19*(1+Assumptions!$C$64)^(Q$8-'Rent Roll'!$P$19)*'Rent Roll'!$E$19/12),0)),IF(AND(Q175&lt;=3,Q176&gt;=0),'Rent Roll'!$F$19*Q$15,0))</f>
        <v>7713.657608695653</v>
      </c>
      <c r="R182" s="95">
        <f>'Rent Roll'!$G$19*IF(R175=0,IF('Rent Roll'!$N$19="NNN",'Rent Roll'!$F$19*R$15,IF('Rent Roll'!$N$19="NNN capped",'Rent Roll'!$F$19*(R$12+R$13)+MIN('Rent Roll'!$F$19*R$14,'Rent Roll'!$O$19*(1+Assumptions!$C$64)^(R$8-'Rent Roll'!$P$19)*'Rent Roll'!$E$19/12),0)),IF(AND(R175&lt;=3,R176&gt;=0),'Rent Roll'!$F$19*R$15,0))</f>
        <v>7713.657608695653</v>
      </c>
      <c r="S182" s="95">
        <f>'Rent Roll'!$G$19*IF(S175=0,IF('Rent Roll'!$N$19="NNN",'Rent Roll'!$F$19*S$15,IF('Rent Roll'!$N$19="NNN capped",'Rent Roll'!$F$19*(S$12+S$13)+MIN('Rent Roll'!$F$19*S$14,'Rent Roll'!$O$19*(1+Assumptions!$C$64)^(S$8-'Rent Roll'!$P$19)*'Rent Roll'!$E$19/12),0)),IF(AND(S175&lt;=3,S176&gt;=0),'Rent Roll'!$F$19*S$15,0))</f>
        <v>7713.657608695653</v>
      </c>
      <c r="T182" s="95">
        <f>'Rent Roll'!$G$19*IF(T175=0,IF('Rent Roll'!$N$19="NNN",'Rent Roll'!$F$19*T$15,IF('Rent Roll'!$N$19="NNN capped",'Rent Roll'!$F$19*(T$12+T$13)+MIN('Rent Roll'!$F$19*T$14,'Rent Roll'!$O$19*(1+Assumptions!$C$64)^(T$8-'Rent Roll'!$P$19)*'Rent Roll'!$E$19/12),0)),IF(AND(T175&lt;=3,T176&gt;=0),'Rent Roll'!$F$19*T$15,0))</f>
        <v>7890.719510869565</v>
      </c>
      <c r="U182" s="95">
        <f>'Rent Roll'!$G$19*IF(U175=0,IF('Rent Roll'!$N$19="NNN",'Rent Roll'!$F$19*U$15,IF('Rent Roll'!$N$19="NNN capped",'Rent Roll'!$F$19*(U$12+U$13)+MIN('Rent Roll'!$F$19*U$14,'Rent Roll'!$O$19*(1+Assumptions!$C$64)^(U$8-'Rent Roll'!$P$19)*'Rent Roll'!$E$19/12),0)),IF(AND(U175&lt;=3,U176&gt;=0),'Rent Roll'!$F$19*U$15,0))</f>
        <v>7890.719510869565</v>
      </c>
      <c r="V182" s="95">
        <f>'Rent Roll'!$G$19*IF(V175=0,IF('Rent Roll'!$N$19="NNN",'Rent Roll'!$F$19*V$15,IF('Rent Roll'!$N$19="NNN capped",'Rent Roll'!$F$19*(V$12+V$13)+MIN('Rent Roll'!$F$19*V$14,'Rent Roll'!$O$19*(1+Assumptions!$C$64)^(V$8-'Rent Roll'!$P$19)*'Rent Roll'!$E$19/12),0)),IF(AND(V175&lt;=3,V176&gt;=0),'Rent Roll'!$F$19*V$15,0))</f>
        <v>7890.719510869565</v>
      </c>
      <c r="W182" s="95">
        <f>'Rent Roll'!$G$19*IF(W175=0,IF('Rent Roll'!$N$19="NNN",'Rent Roll'!$F$19*W$15,IF('Rent Roll'!$N$19="NNN capped",'Rent Roll'!$F$19*(W$12+W$13)+MIN('Rent Roll'!$F$19*W$14,'Rent Roll'!$O$19*(1+Assumptions!$C$64)^(W$8-'Rent Roll'!$P$19)*'Rent Roll'!$E$19/12),0)),IF(AND(W175&lt;=3,W176&gt;=0),'Rent Roll'!$F$19*W$15,0))</f>
        <v>7890.719510869565</v>
      </c>
      <c r="X182" s="95">
        <f>'Rent Roll'!$G$19*IF(X175=0,IF('Rent Roll'!$N$19="NNN",'Rent Roll'!$F$19*X$15,IF('Rent Roll'!$N$19="NNN capped",'Rent Roll'!$F$19*(X$12+X$13)+MIN('Rent Roll'!$F$19*X$14,'Rent Roll'!$O$19*(1+Assumptions!$C$64)^(X$8-'Rent Roll'!$P$19)*'Rent Roll'!$E$19/12),0)),IF(AND(X175&lt;=3,X176&gt;=0),'Rent Roll'!$F$19*X$15,0))</f>
        <v>7890.719510869565</v>
      </c>
      <c r="Y182" s="95">
        <f>'Rent Roll'!$G$19*IF(Y175=0,IF('Rent Roll'!$N$19="NNN",'Rent Roll'!$F$19*Y$15,IF('Rent Roll'!$N$19="NNN capped",'Rent Roll'!$F$19*(Y$12+Y$13)+MIN('Rent Roll'!$F$19*Y$14,'Rent Roll'!$O$19*(1+Assumptions!$C$64)^(Y$8-'Rent Roll'!$P$19)*'Rent Roll'!$E$19/12),0)),IF(AND(Y175&lt;=3,Y176&gt;=0),'Rent Roll'!$F$19*Y$15,0))</f>
        <v>7890.719510869565</v>
      </c>
      <c r="Z182" s="95">
        <f>'Rent Roll'!$G$19*IF(Z175=0,IF('Rent Roll'!$N$19="NNN",'Rent Roll'!$F$19*Z$15,IF('Rent Roll'!$N$19="NNN capped",'Rent Roll'!$F$19*(Z$12+Z$13)+MIN('Rent Roll'!$F$19*Z$14,'Rent Roll'!$O$19*(1+Assumptions!$C$64)^(Z$8-'Rent Roll'!$P$19)*'Rent Roll'!$E$19/12),0)),IF(AND(Z175&lt;=3,Z176&gt;=0),'Rent Roll'!$F$19*Z$15,0))</f>
        <v>7890.719510869565</v>
      </c>
      <c r="AA182" s="95">
        <f>'Rent Roll'!$G$19*IF(AA175=0,IF('Rent Roll'!$N$19="NNN",'Rent Roll'!$F$19*AA$15,IF('Rent Roll'!$N$19="NNN capped",'Rent Roll'!$F$19*(AA$12+AA$13)+MIN('Rent Roll'!$F$19*AA$14,'Rent Roll'!$O$19*(1+Assumptions!$C$64)^(AA$8-'Rent Roll'!$P$19)*'Rent Roll'!$E$19/12),0)),IF(AND(AA175&lt;=3,AA176&gt;=0),'Rent Roll'!$F$19*AA$15,0))</f>
        <v>7890.719510869565</v>
      </c>
      <c r="AB182" s="95">
        <f>'Rent Roll'!$G$19*IF(AB175=0,IF('Rent Roll'!$N$19="NNN",'Rent Roll'!$F$19*AB$15,IF('Rent Roll'!$N$19="NNN capped",'Rent Roll'!$F$19*(AB$12+AB$13)+MIN('Rent Roll'!$F$19*AB$14,'Rent Roll'!$O$19*(1+Assumptions!$C$64)^(AB$8-'Rent Roll'!$P$19)*'Rent Roll'!$E$19/12),0)),IF(AND(AB175&lt;=3,AB176&gt;=0),'Rent Roll'!$F$19*AB$15,0))</f>
        <v>7890.719510869565</v>
      </c>
      <c r="AC182" s="95">
        <f>'Rent Roll'!$G$19*IF(AC175=0,IF('Rent Roll'!$N$19="NNN",'Rent Roll'!$F$19*AC$15,IF('Rent Roll'!$N$19="NNN capped",'Rent Roll'!$F$19*(AC$12+AC$13)+MIN('Rent Roll'!$F$19*AC$14,'Rent Roll'!$O$19*(1+Assumptions!$C$64)^(AC$8-'Rent Roll'!$P$19)*'Rent Roll'!$E$19/12),0)),IF(AND(AC175&lt;=3,AC176&gt;=0),'Rent Roll'!$F$19*AC$15,0))</f>
        <v>7890.719510869565</v>
      </c>
      <c r="AD182" s="95">
        <f>'Rent Roll'!$G$19*IF(AD175=0,IF('Rent Roll'!$N$19="NNN",'Rent Roll'!$F$19*AD$15,IF('Rent Roll'!$N$19="NNN capped",'Rent Roll'!$F$19*(AD$12+AD$13)+MIN('Rent Roll'!$F$19*AD$14,'Rent Roll'!$O$19*(1+Assumptions!$C$64)^(AD$8-'Rent Roll'!$P$19)*'Rent Roll'!$E$19/12),0)),IF(AND(AD175&lt;=3,AD176&gt;=0),'Rent Roll'!$F$19*AD$15,0))</f>
        <v>7890.719510869565</v>
      </c>
      <c r="AE182" s="95">
        <f>'Rent Roll'!$G$19*IF(AE175=0,IF('Rent Roll'!$N$19="NNN",'Rent Roll'!$F$19*AE$15,IF('Rent Roll'!$N$19="NNN capped",'Rent Roll'!$F$19*(AE$12+AE$13)+MIN('Rent Roll'!$F$19*AE$14,'Rent Roll'!$O$19*(1+Assumptions!$C$64)^(AE$8-'Rent Roll'!$P$19)*'Rent Roll'!$E$19/12),0)),IF(AND(AE175&lt;=3,AE176&gt;=0),'Rent Roll'!$F$19*AE$15,0))</f>
        <v>7890.719510869565</v>
      </c>
      <c r="AF182" s="95">
        <f>'Rent Roll'!$G$19*IF(AF175=0,IF('Rent Roll'!$N$19="NNN",'Rent Roll'!$F$19*AF$15,IF('Rent Roll'!$N$19="NNN capped",'Rent Roll'!$F$19*(AF$12+AF$13)+MIN('Rent Roll'!$F$19*AF$14,'Rent Roll'!$O$19*(1+Assumptions!$C$64)^(AF$8-'Rent Roll'!$P$19)*'Rent Roll'!$E$19/12),0)),IF(AND(AF175&lt;=3,AF176&gt;=0),'Rent Roll'!$F$19*AF$15,0))</f>
        <v>8072.006313586956</v>
      </c>
      <c r="AG182" s="95">
        <f>'Rent Roll'!$G$19*IF(AG175=0,IF('Rent Roll'!$N$19="NNN",'Rent Roll'!$F$19*AG$15,IF('Rent Roll'!$N$19="NNN capped",'Rent Roll'!$F$19*(AG$12+AG$13)+MIN('Rent Roll'!$F$19*AG$14,'Rent Roll'!$O$19*(1+Assumptions!$C$64)^(AG$8-'Rent Roll'!$P$19)*'Rent Roll'!$E$19/12),0)),IF(AND(AG175&lt;=3,AG176&gt;=0),'Rent Roll'!$F$19*AG$15,0))</f>
        <v>8072.006313586956</v>
      </c>
      <c r="AH182" s="95">
        <f>'Rent Roll'!$G$19*IF(AH175=0,IF('Rent Roll'!$N$19="NNN",'Rent Roll'!$F$19*AH$15,IF('Rent Roll'!$N$19="NNN capped",'Rent Roll'!$F$19*(AH$12+AH$13)+MIN('Rent Roll'!$F$19*AH$14,'Rent Roll'!$O$19*(1+Assumptions!$C$64)^(AH$8-'Rent Roll'!$P$19)*'Rent Roll'!$E$19/12),0)),IF(AND(AH175&lt;=3,AH176&gt;=0),'Rent Roll'!$F$19*AH$15,0))</f>
        <v>8072.006313586956</v>
      </c>
      <c r="AI182" s="95">
        <f>'Rent Roll'!$G$19*IF(AI175=0,IF('Rent Roll'!$N$19="NNN",'Rent Roll'!$F$19*AI$15,IF('Rent Roll'!$N$19="NNN capped",'Rent Roll'!$F$19*(AI$12+AI$13)+MIN('Rent Roll'!$F$19*AI$14,'Rent Roll'!$O$19*(1+Assumptions!$C$64)^(AI$8-'Rent Roll'!$P$19)*'Rent Roll'!$E$19/12),0)),IF(AND(AI175&lt;=3,AI176&gt;=0),'Rent Roll'!$F$19*AI$15,0))</f>
        <v>8072.006313586956</v>
      </c>
      <c r="AJ182" s="95">
        <f>'Rent Roll'!$G$19*IF(AJ175=0,IF('Rent Roll'!$N$19="NNN",'Rent Roll'!$F$19*AJ$15,IF('Rent Roll'!$N$19="NNN capped",'Rent Roll'!$F$19*(AJ$12+AJ$13)+MIN('Rent Roll'!$F$19*AJ$14,'Rent Roll'!$O$19*(1+Assumptions!$C$64)^(AJ$8-'Rent Roll'!$P$19)*'Rent Roll'!$E$19/12),0)),IF(AND(AJ175&lt;=3,AJ176&gt;=0),'Rent Roll'!$F$19*AJ$15,0))</f>
        <v>8072.006313586956</v>
      </c>
      <c r="AK182" s="95">
        <f>'Rent Roll'!$G$19*IF(AK175=0,IF('Rent Roll'!$N$19="NNN",'Rent Roll'!$F$19*AK$15,IF('Rent Roll'!$N$19="NNN capped",'Rent Roll'!$F$19*(AK$12+AK$13)+MIN('Rent Roll'!$F$19*AK$14,'Rent Roll'!$O$19*(1+Assumptions!$C$64)^(AK$8-'Rent Roll'!$P$19)*'Rent Roll'!$E$19/12),0)),IF(AND(AK175&lt;=3,AK176&gt;=0),'Rent Roll'!$F$19*AK$15,0))</f>
        <v>8072.006313586956</v>
      </c>
      <c r="AL182" s="95">
        <f>'Rent Roll'!$G$19*IF(AL175=0,IF('Rent Roll'!$N$19="NNN",'Rent Roll'!$F$19*AL$15,IF('Rent Roll'!$N$19="NNN capped",'Rent Roll'!$F$19*(AL$12+AL$13)+MIN('Rent Roll'!$F$19*AL$14,'Rent Roll'!$O$19*(1+Assumptions!$C$64)^(AL$8-'Rent Roll'!$P$19)*'Rent Roll'!$E$19/12),0)),IF(AND(AL175&lt;=3,AL176&gt;=0),'Rent Roll'!$F$19*AL$15,0))</f>
        <v>8072.006313586956</v>
      </c>
      <c r="AM182" s="95">
        <f>'Rent Roll'!$G$19*IF(AM175=0,IF('Rent Roll'!$N$19="NNN",'Rent Roll'!$F$19*AM$15,IF('Rent Roll'!$N$19="NNN capped",'Rent Roll'!$F$19*(AM$12+AM$13)+MIN('Rent Roll'!$F$19*AM$14,'Rent Roll'!$O$19*(1+Assumptions!$C$64)^(AM$8-'Rent Roll'!$P$19)*'Rent Roll'!$E$19/12),0)),IF(AND(AM175&lt;=3,AM176&gt;=0),'Rent Roll'!$F$19*AM$15,0))</f>
        <v>8072.006313586956</v>
      </c>
      <c r="AN182" s="95">
        <f>'Rent Roll'!$G$19*IF(AN175=0,IF('Rent Roll'!$N$19="NNN",'Rent Roll'!$F$19*AN$15,IF('Rent Roll'!$N$19="NNN capped",'Rent Roll'!$F$19*(AN$12+AN$13)+MIN('Rent Roll'!$F$19*AN$14,'Rent Roll'!$O$19*(1+Assumptions!$C$64)^(AN$8-'Rent Roll'!$P$19)*'Rent Roll'!$E$19/12),0)),IF(AND(AN175&lt;=3,AN176&gt;=0),'Rent Roll'!$F$19*AN$15,0))</f>
        <v>8072.006313586956</v>
      </c>
      <c r="AO182" s="95">
        <f>'Rent Roll'!$G$19*IF(AO175=0,IF('Rent Roll'!$N$19="NNN",'Rent Roll'!$F$19*AO$15,IF('Rent Roll'!$N$19="NNN capped",'Rent Roll'!$F$19*(AO$12+AO$13)+MIN('Rent Roll'!$F$19*AO$14,'Rent Roll'!$O$19*(1+Assumptions!$C$64)^(AO$8-'Rent Roll'!$P$19)*'Rent Roll'!$E$19/12),0)),IF(AND(AO175&lt;=3,AO176&gt;=0),'Rent Roll'!$F$19*AO$15,0))</f>
        <v>8072.006313586956</v>
      </c>
      <c r="AP182" s="95">
        <f>'Rent Roll'!$G$19*IF(AP175=0,IF('Rent Roll'!$N$19="NNN",'Rent Roll'!$F$19*AP$15,IF('Rent Roll'!$N$19="NNN capped",'Rent Roll'!$F$19*(AP$12+AP$13)+MIN('Rent Roll'!$F$19*AP$14,'Rent Roll'!$O$19*(1+Assumptions!$C$64)^(AP$8-'Rent Roll'!$P$19)*'Rent Roll'!$E$19/12),0)),IF(AND(AP175&lt;=3,AP176&gt;=0),'Rent Roll'!$F$19*AP$15,0))</f>
        <v>8072.006313586956</v>
      </c>
      <c r="AQ182" s="95">
        <f>'Rent Roll'!$G$19*IF(AQ175=0,IF('Rent Roll'!$N$19="NNN",'Rent Roll'!$F$19*AQ$15,IF('Rent Roll'!$N$19="NNN capped",'Rent Roll'!$F$19*(AQ$12+AQ$13)+MIN('Rent Roll'!$F$19*AQ$14,'Rent Roll'!$O$19*(1+Assumptions!$C$64)^(AQ$8-'Rent Roll'!$P$19)*'Rent Roll'!$E$19/12),0)),IF(AND(AQ175&lt;=3,AQ176&gt;=0),'Rent Roll'!$F$19*AQ$15,0))</f>
        <v>8072.006313586956</v>
      </c>
      <c r="AR182" s="95">
        <f>'Rent Roll'!$G$19*IF(AR175=0,IF('Rent Roll'!$N$19="NNN",'Rent Roll'!$F$19*AR$15,IF('Rent Roll'!$N$19="NNN capped",'Rent Roll'!$F$19*(AR$12+AR$13)+MIN('Rent Roll'!$F$19*AR$14,'Rent Roll'!$O$19*(1+Assumptions!$C$64)^(AR$8-'Rent Roll'!$P$19)*'Rent Roll'!$E$19/12),0)),IF(AND(AR175&lt;=3,AR176&gt;=0),'Rent Roll'!$F$19*AR$15,0))</f>
        <v>8257.623024733695</v>
      </c>
      <c r="AS182" s="95">
        <f>'Rent Roll'!$G$19*IF(AS175=0,IF('Rent Roll'!$N$19="NNN",'Rent Roll'!$F$19*AS$15,IF('Rent Roll'!$N$19="NNN capped",'Rent Roll'!$F$19*(AS$12+AS$13)+MIN('Rent Roll'!$F$19*AS$14,'Rent Roll'!$O$19*(1+Assumptions!$C$64)^(AS$8-'Rent Roll'!$P$19)*'Rent Roll'!$E$19/12),0)),IF(AND(AS175&lt;=3,AS176&gt;=0),'Rent Roll'!$F$19*AS$15,0))</f>
        <v>8257.623024733695</v>
      </c>
      <c r="AT182" s="95">
        <f>'Rent Roll'!$G$19*IF(AT175=0,IF('Rent Roll'!$N$19="NNN",'Rent Roll'!$F$19*AT$15,IF('Rent Roll'!$N$19="NNN capped",'Rent Roll'!$F$19*(AT$12+AT$13)+MIN('Rent Roll'!$F$19*AT$14,'Rent Roll'!$O$19*(1+Assumptions!$C$64)^(AT$8-'Rent Roll'!$P$19)*'Rent Roll'!$E$19/12),0)),IF(AND(AT175&lt;=3,AT176&gt;=0),'Rent Roll'!$F$19*AT$15,0))</f>
        <v>8257.623024733695</v>
      </c>
      <c r="AU182" s="95">
        <f>'Rent Roll'!$G$19*IF(AU175=0,IF('Rent Roll'!$N$19="NNN",'Rent Roll'!$F$19*AU$15,IF('Rent Roll'!$N$19="NNN capped",'Rent Roll'!$F$19*(AU$12+AU$13)+MIN('Rent Roll'!$F$19*AU$14,'Rent Roll'!$O$19*(1+Assumptions!$C$64)^(AU$8-'Rent Roll'!$P$19)*'Rent Roll'!$E$19/12),0)),IF(AND(AU175&lt;=3,AU176&gt;=0),'Rent Roll'!$F$19*AU$15,0))</f>
        <v>8257.623024733695</v>
      </c>
      <c r="AV182" s="95">
        <f>'Rent Roll'!$G$19*IF(AV175=0,IF('Rent Roll'!$N$19="NNN",'Rent Roll'!$F$19*AV$15,IF('Rent Roll'!$N$19="NNN capped",'Rent Roll'!$F$19*(AV$12+AV$13)+MIN('Rent Roll'!$F$19*AV$14,'Rent Roll'!$O$19*(1+Assumptions!$C$64)^(AV$8-'Rent Roll'!$P$19)*'Rent Roll'!$E$19/12),0)),IF(AND(AV175&lt;=3,AV176&gt;=0),'Rent Roll'!$F$19*AV$15,0))</f>
        <v>8257.623024733695</v>
      </c>
      <c r="AW182" s="95">
        <f>'Rent Roll'!$G$19*IF(AW175=0,IF('Rent Roll'!$N$19="NNN",'Rent Roll'!$F$19*AW$15,IF('Rent Roll'!$N$19="NNN capped",'Rent Roll'!$F$19*(AW$12+AW$13)+MIN('Rent Roll'!$F$19*AW$14,'Rent Roll'!$O$19*(1+Assumptions!$C$64)^(AW$8-'Rent Roll'!$P$19)*'Rent Roll'!$E$19/12),0)),IF(AND(AW175&lt;=3,AW176&gt;=0),'Rent Roll'!$F$19*AW$15,0))</f>
        <v>8257.623024733695</v>
      </c>
      <c r="AX182" s="95">
        <f>'Rent Roll'!$G$19*IF(AX175=0,IF('Rent Roll'!$N$19="NNN",'Rent Roll'!$F$19*AX$15,IF('Rent Roll'!$N$19="NNN capped",'Rent Roll'!$F$19*(AX$12+AX$13)+MIN('Rent Roll'!$F$19*AX$14,'Rent Roll'!$O$19*(1+Assumptions!$C$64)^(AX$8-'Rent Roll'!$P$19)*'Rent Roll'!$E$19/12),0)),IF(AND(AX175&lt;=3,AX176&gt;=0),'Rent Roll'!$F$19*AX$15,0))</f>
        <v>8257.623024733695</v>
      </c>
      <c r="AY182" s="95">
        <f>'Rent Roll'!$G$19*IF(AY175=0,IF('Rent Roll'!$N$19="NNN",'Rent Roll'!$F$19*AY$15,IF('Rent Roll'!$N$19="NNN capped",'Rent Roll'!$F$19*(AY$12+AY$13)+MIN('Rent Roll'!$F$19*AY$14,'Rent Roll'!$O$19*(1+Assumptions!$C$64)^(AY$8-'Rent Roll'!$P$19)*'Rent Roll'!$E$19/12),0)),IF(AND(AY175&lt;=3,AY176&gt;=0),'Rent Roll'!$F$19*AY$15,0))</f>
        <v>8257.623024733695</v>
      </c>
      <c r="AZ182" s="95">
        <f>'Rent Roll'!$G$19*IF(AZ175=0,IF('Rent Roll'!$N$19="NNN",'Rent Roll'!$F$19*AZ$15,IF('Rent Roll'!$N$19="NNN capped",'Rent Roll'!$F$19*(AZ$12+AZ$13)+MIN('Rent Roll'!$F$19*AZ$14,'Rent Roll'!$O$19*(1+Assumptions!$C$64)^(AZ$8-'Rent Roll'!$P$19)*'Rent Roll'!$E$19/12),0)),IF(AND(AZ175&lt;=3,AZ176&gt;=0),'Rent Roll'!$F$19*AZ$15,0))</f>
        <v>8257.623024733695</v>
      </c>
      <c r="BA182" s="95">
        <f>'Rent Roll'!$G$19*IF(BA175=0,IF('Rent Roll'!$N$19="NNN",'Rent Roll'!$F$19*BA$15,IF('Rent Roll'!$N$19="NNN capped",'Rent Roll'!$F$19*(BA$12+BA$13)+MIN('Rent Roll'!$F$19*BA$14,'Rent Roll'!$O$19*(1+Assumptions!$C$64)^(BA$8-'Rent Roll'!$P$19)*'Rent Roll'!$E$19/12),0)),IF(AND(BA175&lt;=3,BA176&gt;=0),'Rent Roll'!$F$19*BA$15,0))</f>
        <v>8257.623024733695</v>
      </c>
      <c r="BB182" s="95">
        <f>'Rent Roll'!$G$19*IF(BB175=0,IF('Rent Roll'!$N$19="NNN",'Rent Roll'!$F$19*BB$15,IF('Rent Roll'!$N$19="NNN capped",'Rent Roll'!$F$19*(BB$12+BB$13)+MIN('Rent Roll'!$F$19*BB$14,'Rent Roll'!$O$19*(1+Assumptions!$C$64)^(BB$8-'Rent Roll'!$P$19)*'Rent Roll'!$E$19/12),0)),IF(AND(BB175&lt;=3,BB176&gt;=0),'Rent Roll'!$F$19*BB$15,0))</f>
        <v>8257.623024733695</v>
      </c>
      <c r="BC182" s="95">
        <f>'Rent Roll'!$G$19*IF(BC175=0,IF('Rent Roll'!$N$19="NNN",'Rent Roll'!$F$19*BC$15,IF('Rent Roll'!$N$19="NNN capped",'Rent Roll'!$F$19*(BC$12+BC$13)+MIN('Rent Roll'!$F$19*BC$14,'Rent Roll'!$O$19*(1+Assumptions!$C$64)^(BC$8-'Rent Roll'!$P$19)*'Rent Roll'!$E$19/12),0)),IF(AND(BC175&lt;=3,BC176&gt;=0),'Rent Roll'!$F$19*BC$15,0))</f>
        <v>8257.623024733695</v>
      </c>
      <c r="BD182" s="95">
        <f>'Rent Roll'!$G$19*IF(BD175=0,IF('Rent Roll'!$N$19="NNN",'Rent Roll'!$F$19*BD$15,IF('Rent Roll'!$N$19="NNN capped",'Rent Roll'!$F$19*(BD$12+BD$13)+MIN('Rent Roll'!$F$19*BD$14,'Rent Roll'!$O$19*(1+Assumptions!$C$64)^(BD$8-'Rent Roll'!$P$19)*'Rent Roll'!$E$19/12),0)),IF(AND(BD175&lt;=3,BD176&gt;=0),'Rent Roll'!$F$19*BD$15,0))</f>
        <v>8447.67736764962</v>
      </c>
      <c r="BE182" s="95">
        <f>'Rent Roll'!$G$19*IF(BE175=0,IF('Rent Roll'!$N$19="NNN",'Rent Roll'!$F$19*BE$15,IF('Rent Roll'!$N$19="NNN capped",'Rent Roll'!$F$19*(BE$12+BE$13)+MIN('Rent Roll'!$F$19*BE$14,'Rent Roll'!$O$19*(1+Assumptions!$C$64)^(BE$8-'Rent Roll'!$P$19)*'Rent Roll'!$E$19/12),0)),IF(AND(BE175&lt;=3,BE176&gt;=0),'Rent Roll'!$F$19*BE$15,0))</f>
        <v>8447.67736764962</v>
      </c>
      <c r="BF182" s="95">
        <f>'Rent Roll'!$G$19*IF(BF175=0,IF('Rent Roll'!$N$19="NNN",'Rent Roll'!$F$19*BF$15,IF('Rent Roll'!$N$19="NNN capped",'Rent Roll'!$F$19*(BF$12+BF$13)+MIN('Rent Roll'!$F$19*BF$14,'Rent Roll'!$O$19*(1+Assumptions!$C$64)^(BF$8-'Rent Roll'!$P$19)*'Rent Roll'!$E$19/12),0)),IF(AND(BF175&lt;=3,BF176&gt;=0),'Rent Roll'!$F$19*BF$15,0))</f>
        <v>8447.67736764962</v>
      </c>
      <c r="BG182" s="95">
        <f>'Rent Roll'!$G$19*IF(BG175=0,IF('Rent Roll'!$N$19="NNN",'Rent Roll'!$F$19*BG$15,IF('Rent Roll'!$N$19="NNN capped",'Rent Roll'!$F$19*(BG$12+BG$13)+MIN('Rent Roll'!$F$19*BG$14,'Rent Roll'!$O$19*(1+Assumptions!$C$64)^(BG$8-'Rent Roll'!$P$19)*'Rent Roll'!$E$19/12),0)),IF(AND(BG175&lt;=3,BG176&gt;=0),'Rent Roll'!$F$19*BG$15,0))</f>
        <v>8447.67736764962</v>
      </c>
      <c r="BH182" s="95">
        <f>'Rent Roll'!$G$19*IF(BH175=0,IF('Rent Roll'!$N$19="NNN",'Rent Roll'!$F$19*BH$15,IF('Rent Roll'!$N$19="NNN capped",'Rent Roll'!$F$19*(BH$12+BH$13)+MIN('Rent Roll'!$F$19*BH$14,'Rent Roll'!$O$19*(1+Assumptions!$C$64)^(BH$8-'Rent Roll'!$P$19)*'Rent Roll'!$E$19/12),0)),IF(AND(BH175&lt;=3,BH176&gt;=0),'Rent Roll'!$F$19*BH$15,0))</f>
        <v>8447.67736764962</v>
      </c>
      <c r="BI182" s="95">
        <f>'Rent Roll'!$G$19*IF(BI175=0,IF('Rent Roll'!$N$19="NNN",'Rent Roll'!$F$19*BI$15,IF('Rent Roll'!$N$19="NNN capped",'Rent Roll'!$F$19*(BI$12+BI$13)+MIN('Rent Roll'!$F$19*BI$14,'Rent Roll'!$O$19*(1+Assumptions!$C$64)^(BI$8-'Rent Roll'!$P$19)*'Rent Roll'!$E$19/12),0)),IF(AND(BI175&lt;=3,BI176&gt;=0),'Rent Roll'!$F$19*BI$15,0))</f>
        <v>8447.67736764962</v>
      </c>
      <c r="BJ182" s="95">
        <f>'Rent Roll'!$G$19*IF(BJ175=0,IF('Rent Roll'!$N$19="NNN",'Rent Roll'!$F$19*BJ$15,IF('Rent Roll'!$N$19="NNN capped",'Rent Roll'!$F$19*(BJ$12+BJ$13)+MIN('Rent Roll'!$F$19*BJ$14,'Rent Roll'!$O$19*(1+Assumptions!$C$64)^(BJ$8-'Rent Roll'!$P$19)*'Rent Roll'!$E$19/12),0)),IF(AND(BJ175&lt;=3,BJ176&gt;=0),'Rent Roll'!$F$19*BJ$15,0))</f>
        <v>8447.67736764962</v>
      </c>
      <c r="BK182" s="95">
        <f>'Rent Roll'!$G$19*IF(BK175=0,IF('Rent Roll'!$N$19="NNN",'Rent Roll'!$F$19*BK$15,IF('Rent Roll'!$N$19="NNN capped",'Rent Roll'!$F$19*(BK$12+BK$13)+MIN('Rent Roll'!$F$19*BK$14,'Rent Roll'!$O$19*(1+Assumptions!$C$64)^(BK$8-'Rent Roll'!$P$19)*'Rent Roll'!$E$19/12),0)),IF(AND(BK175&lt;=3,BK176&gt;=0),'Rent Roll'!$F$19*BK$15,0))</f>
        <v>8447.67736764962</v>
      </c>
      <c r="BL182" s="95">
        <f>'Rent Roll'!$G$19*IF(BL175=0,IF('Rent Roll'!$N$19="NNN",'Rent Roll'!$F$19*BL$15,IF('Rent Roll'!$N$19="NNN capped",'Rent Roll'!$F$19*(BL$12+BL$13)+MIN('Rent Roll'!$F$19*BL$14,'Rent Roll'!$O$19*(1+Assumptions!$C$64)^(BL$8-'Rent Roll'!$P$19)*'Rent Roll'!$E$19/12),0)),IF(AND(BL175&lt;=3,BL176&gt;=0),'Rent Roll'!$F$19*BL$15,0))</f>
        <v>8447.67736764962</v>
      </c>
      <c r="BM182" s="95">
        <f>'Rent Roll'!$G$19*IF(BM175=0,IF('Rent Roll'!$N$19="NNN",'Rent Roll'!$F$19*BM$15,IF('Rent Roll'!$N$19="NNN capped",'Rent Roll'!$F$19*(BM$12+BM$13)+MIN('Rent Roll'!$F$19*BM$14,'Rent Roll'!$O$19*(1+Assumptions!$C$64)^(BM$8-'Rent Roll'!$P$19)*'Rent Roll'!$E$19/12),0)),IF(AND(BM175&lt;=3,BM176&gt;=0),'Rent Roll'!$F$19*BM$15,0))</f>
        <v>8447.67736764962</v>
      </c>
      <c r="BN182" s="95">
        <f>'Rent Roll'!$G$19*IF(BN175=0,IF('Rent Roll'!$N$19="NNN",'Rent Roll'!$F$19*BN$15,IF('Rent Roll'!$N$19="NNN capped",'Rent Roll'!$F$19*(BN$12+BN$13)+MIN('Rent Roll'!$F$19*BN$14,'Rent Roll'!$O$19*(1+Assumptions!$C$64)^(BN$8-'Rent Roll'!$P$19)*'Rent Roll'!$E$19/12),0)),IF(AND(BN175&lt;=3,BN176&gt;=0),'Rent Roll'!$F$19*BN$15,0))</f>
        <v>8447.67736764962</v>
      </c>
      <c r="BO182" s="95">
        <f>'Rent Roll'!$G$19*IF(BO175=0,IF('Rent Roll'!$N$19="NNN",'Rent Roll'!$F$19*BO$15,IF('Rent Roll'!$N$19="NNN capped",'Rent Roll'!$F$19*(BO$12+BO$13)+MIN('Rent Roll'!$F$19*BO$14,'Rent Roll'!$O$19*(1+Assumptions!$C$64)^(BO$8-'Rent Roll'!$P$19)*'Rent Roll'!$E$19/12),0)),IF(AND(BO175&lt;=3,BO176&gt;=0),'Rent Roll'!$F$19*BO$15,0))</f>
        <v>8447.67736764962</v>
      </c>
      <c r="BP182" s="95">
        <f>'Rent Roll'!$G$19*IF(BP175=0,IF('Rent Roll'!$N$19="NNN",'Rent Roll'!$F$19*BP$15,IF('Rent Roll'!$N$19="NNN capped",'Rent Roll'!$F$19*(BP$12+BP$13)+MIN('Rent Roll'!$F$19*BP$14,'Rent Roll'!$O$19*(1+Assumptions!$C$64)^(BP$8-'Rent Roll'!$P$19)*'Rent Roll'!$E$19/12),0)),IF(AND(BP175&lt;=3,BP176&gt;=0),'Rent Roll'!$F$19*BP$15,0))</f>
        <v>0</v>
      </c>
      <c r="BQ182" s="95">
        <f>'Rent Roll'!$G$19*IF(BQ175=0,IF('Rent Roll'!$N$19="NNN",'Rent Roll'!$F$19*BQ$15,IF('Rent Roll'!$N$19="NNN capped",'Rent Roll'!$F$19*(BQ$12+BQ$13)+MIN('Rent Roll'!$F$19*BQ$14,'Rent Roll'!$O$19*(1+Assumptions!$C$64)^(BQ$8-'Rent Roll'!$P$19)*'Rent Roll'!$E$19/12),0)),IF(AND(BQ175&lt;=3,BQ176&gt;=0),'Rent Roll'!$F$19*BQ$15,0))</f>
        <v>0</v>
      </c>
      <c r="BR182" s="95">
        <f>'Rent Roll'!$G$19*IF(BR175=0,IF('Rent Roll'!$N$19="NNN",'Rent Roll'!$F$19*BR$15,IF('Rent Roll'!$N$19="NNN capped",'Rent Roll'!$F$19*(BR$12+BR$13)+MIN('Rent Roll'!$F$19*BR$14,'Rent Roll'!$O$19*(1+Assumptions!$C$64)^(BR$8-'Rent Roll'!$P$19)*'Rent Roll'!$E$19/12),0)),IF(AND(BR175&lt;=3,BR176&gt;=0),'Rent Roll'!$F$19*BR$15,0))</f>
        <v>8642.2798538965</v>
      </c>
      <c r="BS182" s="95">
        <f>'Rent Roll'!$G$19*IF(BS175=0,IF('Rent Roll'!$N$19="NNN",'Rent Roll'!$F$19*BS$15,IF('Rent Roll'!$N$19="NNN capped",'Rent Roll'!$F$19*(BS$12+BS$13)+MIN('Rent Roll'!$F$19*BS$14,'Rent Roll'!$O$19*(1+Assumptions!$C$64)^(BS$8-'Rent Roll'!$P$19)*'Rent Roll'!$E$19/12),0)),IF(AND(BS175&lt;=3,BS176&gt;=0),'Rent Roll'!$F$19*BS$15,0))</f>
        <v>8642.2798538965</v>
      </c>
      <c r="BT182" s="95">
        <f>'Rent Roll'!$G$19*IF(BT175=0,IF('Rent Roll'!$N$19="NNN",'Rent Roll'!$F$19*BT$15,IF('Rent Roll'!$N$19="NNN capped",'Rent Roll'!$F$19*(BT$12+BT$13)+MIN('Rent Roll'!$F$19*BT$14,'Rent Roll'!$O$19*(1+Assumptions!$C$64)^(BT$8-'Rent Roll'!$P$19)*'Rent Roll'!$E$19/12),0)),IF(AND(BT175&lt;=3,BT176&gt;=0),'Rent Roll'!$F$19*BT$15,0))</f>
        <v>8642.2798538965</v>
      </c>
      <c r="BU182" s="95">
        <f>'Rent Roll'!$G$19*IF(BU175=0,IF('Rent Roll'!$N$19="NNN",'Rent Roll'!$F$19*BU$15,IF('Rent Roll'!$N$19="NNN capped",'Rent Roll'!$F$19*(BU$12+BU$13)+MIN('Rent Roll'!$F$19*BU$14,'Rent Roll'!$O$19*(1+Assumptions!$C$64)^(BU$8-'Rent Roll'!$P$19)*'Rent Roll'!$E$19/12),0)),IF(AND(BU175&lt;=3,BU176&gt;=0),'Rent Roll'!$F$19*BU$15,0))</f>
        <v>8642.2798538965</v>
      </c>
      <c r="BV182" s="95">
        <f>'Rent Roll'!$G$19*IF(BV175=0,IF('Rent Roll'!$N$19="NNN",'Rent Roll'!$F$19*BV$15,IF('Rent Roll'!$N$19="NNN capped",'Rent Roll'!$F$19*(BV$12+BV$13)+MIN('Rent Roll'!$F$19*BV$14,'Rent Roll'!$O$19*(1+Assumptions!$C$64)^(BV$8-'Rent Roll'!$P$19)*'Rent Roll'!$E$19/12),0)),IF(AND(BV175&lt;=3,BV176&gt;=0),'Rent Roll'!$F$19*BV$15,0))</f>
        <v>8642.2798538965</v>
      </c>
      <c r="BW182" s="95">
        <f>'Rent Roll'!$G$19*IF(BW175=0,IF('Rent Roll'!$N$19="NNN",'Rent Roll'!$F$19*BW$15,IF('Rent Roll'!$N$19="NNN capped",'Rent Roll'!$F$19*(BW$12+BW$13)+MIN('Rent Roll'!$F$19*BW$14,'Rent Roll'!$O$19*(1+Assumptions!$C$64)^(BW$8-'Rent Roll'!$P$19)*'Rent Roll'!$E$19/12),0)),IF(AND(BW175&lt;=3,BW176&gt;=0),'Rent Roll'!$F$19*BW$15,0))</f>
        <v>8642.2798538965</v>
      </c>
      <c r="BX182" s="95">
        <f>'Rent Roll'!$G$19*IF(BX175=0,IF('Rent Roll'!$N$19="NNN",'Rent Roll'!$F$19*BX$15,IF('Rent Roll'!$N$19="NNN capped",'Rent Roll'!$F$19*(BX$12+BX$13)+MIN('Rent Roll'!$F$19*BX$14,'Rent Roll'!$O$19*(1+Assumptions!$C$64)^(BX$8-'Rent Roll'!$P$19)*'Rent Roll'!$E$19/12),0)),IF(AND(BX175&lt;=3,BX176&gt;=0),'Rent Roll'!$F$19*BX$15,0))</f>
        <v>8642.2798538965</v>
      </c>
      <c r="BY182" s="95">
        <f>'Rent Roll'!$G$19*IF(BY175=0,IF('Rent Roll'!$N$19="NNN",'Rent Roll'!$F$19*BY$15,IF('Rent Roll'!$N$19="NNN capped",'Rent Roll'!$F$19*(BY$12+BY$13)+MIN('Rent Roll'!$F$19*BY$14,'Rent Roll'!$O$19*(1+Assumptions!$C$64)^(BY$8-'Rent Roll'!$P$19)*'Rent Roll'!$E$19/12),0)),IF(AND(BY175&lt;=3,BY176&gt;=0),'Rent Roll'!$F$19*BY$15,0))</f>
        <v>8642.2798538965</v>
      </c>
      <c r="BZ182" s="95">
        <f>'Rent Roll'!$G$19*IF(BZ175=0,IF('Rent Roll'!$N$19="NNN",'Rent Roll'!$F$19*BZ$15,IF('Rent Roll'!$N$19="NNN capped",'Rent Roll'!$F$19*(BZ$12+BZ$13)+MIN('Rent Roll'!$F$19*BZ$14,'Rent Roll'!$O$19*(1+Assumptions!$C$64)^(BZ$8-'Rent Roll'!$P$19)*'Rent Roll'!$E$19/12),0)),IF(AND(BZ175&lt;=3,BZ176&gt;=0),'Rent Roll'!$F$19*BZ$15,0))</f>
        <v>8642.2798538965</v>
      </c>
      <c r="CA182" s="95">
        <f>'Rent Roll'!$G$19*IF(CA175=0,IF('Rent Roll'!$N$19="NNN",'Rent Roll'!$F$19*CA$15,IF('Rent Roll'!$N$19="NNN capped",'Rent Roll'!$F$19*(CA$12+CA$13)+MIN('Rent Roll'!$F$19*CA$14,'Rent Roll'!$O$19*(1+Assumptions!$C$64)^(CA$8-'Rent Roll'!$P$19)*'Rent Roll'!$E$19/12),0)),IF(AND(CA175&lt;=3,CA176&gt;=0),'Rent Roll'!$F$19*CA$15,0))</f>
        <v>8642.2798538965</v>
      </c>
      <c r="CB182" s="95">
        <f>'Rent Roll'!$G$19*IF(CB175=0,IF('Rent Roll'!$N$19="NNN",'Rent Roll'!$F$19*CB$15,IF('Rent Roll'!$N$19="NNN capped",'Rent Roll'!$F$19*(CB$12+CB$13)+MIN('Rent Roll'!$F$19*CB$14,'Rent Roll'!$O$19*(1+Assumptions!$C$64)^(CB$8-'Rent Roll'!$P$19)*'Rent Roll'!$E$19/12),0)),IF(AND(CB175&lt;=3,CB176&gt;=0),'Rent Roll'!$F$19*CB$15,0))</f>
        <v>8841.543858035133</v>
      </c>
      <c r="CC182" s="95">
        <f>'Rent Roll'!$G$19*IF(CC175=0,IF('Rent Roll'!$N$19="NNN",'Rent Roll'!$F$19*CC$15,IF('Rent Roll'!$N$19="NNN capped",'Rent Roll'!$F$19*(CC$12+CC$13)+MIN('Rent Roll'!$F$19*CC$14,'Rent Roll'!$O$19*(1+Assumptions!$C$64)^(CC$8-'Rent Roll'!$P$19)*'Rent Roll'!$E$19/12),0)),IF(AND(CC175&lt;=3,CC176&gt;=0),'Rent Roll'!$F$19*CC$15,0))</f>
        <v>8841.543858035133</v>
      </c>
      <c r="CD182" s="95">
        <f>'Rent Roll'!$G$19*IF(CD175=0,IF('Rent Roll'!$N$19="NNN",'Rent Roll'!$F$19*CD$15,IF('Rent Roll'!$N$19="NNN capped",'Rent Roll'!$F$19*(CD$12+CD$13)+MIN('Rent Roll'!$F$19*CD$14,'Rent Roll'!$O$19*(1+Assumptions!$C$64)^(CD$8-'Rent Roll'!$P$19)*'Rent Roll'!$E$19/12),0)),IF(AND(CD175&lt;=3,CD176&gt;=0),'Rent Roll'!$F$19*CD$15,0))</f>
        <v>8841.543858035133</v>
      </c>
      <c r="CE182" s="95">
        <f>'Rent Roll'!$G$19*IF(CE175=0,IF('Rent Roll'!$N$19="NNN",'Rent Roll'!$F$19*CE$15,IF('Rent Roll'!$N$19="NNN capped",'Rent Roll'!$F$19*(CE$12+CE$13)+MIN('Rent Roll'!$F$19*CE$14,'Rent Roll'!$O$19*(1+Assumptions!$C$64)^(CE$8-'Rent Roll'!$P$19)*'Rent Roll'!$E$19/12),0)),IF(AND(CE175&lt;=3,CE176&gt;=0),'Rent Roll'!$F$19*CE$15,0))</f>
        <v>8841.543858035133</v>
      </c>
      <c r="CF182" s="95">
        <f>'Rent Roll'!$G$19*IF(CF175=0,IF('Rent Roll'!$N$19="NNN",'Rent Roll'!$F$19*CF$15,IF('Rent Roll'!$N$19="NNN capped",'Rent Roll'!$F$19*(CF$12+CF$13)+MIN('Rent Roll'!$F$19*CF$14,'Rent Roll'!$O$19*(1+Assumptions!$C$64)^(CF$8-'Rent Roll'!$P$19)*'Rent Roll'!$E$19/12),0)),IF(AND(CF175&lt;=3,CF176&gt;=0),'Rent Roll'!$F$19*CF$15,0))</f>
        <v>8841.543858035133</v>
      </c>
      <c r="CG182" s="95">
        <f>'Rent Roll'!$G$19*IF(CG175=0,IF('Rent Roll'!$N$19="NNN",'Rent Roll'!$F$19*CG$15,IF('Rent Roll'!$N$19="NNN capped",'Rent Roll'!$F$19*(CG$12+CG$13)+MIN('Rent Roll'!$F$19*CG$14,'Rent Roll'!$O$19*(1+Assumptions!$C$64)^(CG$8-'Rent Roll'!$P$19)*'Rent Roll'!$E$19/12),0)),IF(AND(CG175&lt;=3,CG176&gt;=0),'Rent Roll'!$F$19*CG$15,0))</f>
        <v>8841.543858035133</v>
      </c>
      <c r="CH182" s="95">
        <f>'Rent Roll'!$G$19*IF(CH175=0,IF('Rent Roll'!$N$19="NNN",'Rent Roll'!$F$19*CH$15,IF('Rent Roll'!$N$19="NNN capped",'Rent Roll'!$F$19*(CH$12+CH$13)+MIN('Rent Roll'!$F$19*CH$14,'Rent Roll'!$O$19*(1+Assumptions!$C$64)^(CH$8-'Rent Roll'!$P$19)*'Rent Roll'!$E$19/12),0)),IF(AND(CH175&lt;=3,CH176&gt;=0),'Rent Roll'!$F$19*CH$15,0))</f>
        <v>8841.543858035133</v>
      </c>
      <c r="CI182" s="95">
        <f>'Rent Roll'!$G$19*IF(CI175=0,IF('Rent Roll'!$N$19="NNN",'Rent Roll'!$F$19*CI$15,IF('Rent Roll'!$N$19="NNN capped",'Rent Roll'!$F$19*(CI$12+CI$13)+MIN('Rent Roll'!$F$19*CI$14,'Rent Roll'!$O$19*(1+Assumptions!$C$64)^(CI$8-'Rent Roll'!$P$19)*'Rent Roll'!$E$19/12),0)),IF(AND(CI175&lt;=3,CI176&gt;=0),'Rent Roll'!$F$19*CI$15,0))</f>
        <v>8841.543858035133</v>
      </c>
      <c r="CJ182" s="95">
        <f>'Rent Roll'!$G$19*IF(CJ175=0,IF('Rent Roll'!$N$19="NNN",'Rent Roll'!$F$19*CJ$15,IF('Rent Roll'!$N$19="NNN capped",'Rent Roll'!$F$19*(CJ$12+CJ$13)+MIN('Rent Roll'!$F$19*CJ$14,'Rent Roll'!$O$19*(1+Assumptions!$C$64)^(CJ$8-'Rent Roll'!$P$19)*'Rent Roll'!$E$19/12),0)),IF(AND(CJ175&lt;=3,CJ176&gt;=0),'Rent Roll'!$F$19*CJ$15,0))</f>
        <v>8841.543858035133</v>
      </c>
      <c r="CK182" s="95">
        <f>'Rent Roll'!$G$19*IF(CK175=0,IF('Rent Roll'!$N$19="NNN",'Rent Roll'!$F$19*CK$15,IF('Rent Roll'!$N$19="NNN capped",'Rent Roll'!$F$19*(CK$12+CK$13)+MIN('Rent Roll'!$F$19*CK$14,'Rent Roll'!$O$19*(1+Assumptions!$C$64)^(CK$8-'Rent Roll'!$P$19)*'Rent Roll'!$E$19/12),0)),IF(AND(CK175&lt;=3,CK176&gt;=0),'Rent Roll'!$F$19*CK$15,0))</f>
        <v>8841.543858035133</v>
      </c>
      <c r="CL182" s="95">
        <f>'Rent Roll'!$G$19*IF(CL175=0,IF('Rent Roll'!$N$19="NNN",'Rent Roll'!$F$19*CL$15,IF('Rent Roll'!$N$19="NNN capped",'Rent Roll'!$F$19*(CL$12+CL$13)+MIN('Rent Roll'!$F$19*CL$14,'Rent Roll'!$O$19*(1+Assumptions!$C$64)^(CL$8-'Rent Roll'!$P$19)*'Rent Roll'!$E$19/12),0)),IF(AND(CL175&lt;=3,CL176&gt;=0),'Rent Roll'!$F$19*CL$15,0))</f>
        <v>8841.543858035133</v>
      </c>
      <c r="CM182" s="95">
        <f>'Rent Roll'!$G$19*IF(CM175=0,IF('Rent Roll'!$N$19="NNN",'Rent Roll'!$F$19*CM$15,IF('Rent Roll'!$N$19="NNN capped",'Rent Roll'!$F$19*(CM$12+CM$13)+MIN('Rent Roll'!$F$19*CM$14,'Rent Roll'!$O$19*(1+Assumptions!$C$64)^(CM$8-'Rent Roll'!$P$19)*'Rent Roll'!$E$19/12),0)),IF(AND(CM175&lt;=3,CM176&gt;=0),'Rent Roll'!$F$19*CM$15,0))</f>
        <v>8841.543858035133</v>
      </c>
      <c r="CN182" s="95">
        <f>'Rent Roll'!$G$19*IF(CN175=0,IF('Rent Roll'!$N$19="NNN",'Rent Roll'!$F$19*CN$15,IF('Rent Roll'!$N$19="NNN capped",'Rent Roll'!$F$19*(CN$12+CN$13)+MIN('Rent Roll'!$F$19*CN$14,'Rent Roll'!$O$19*(1+Assumptions!$C$64)^(CN$8-'Rent Roll'!$P$19)*'Rent Roll'!$E$19/12),0)),IF(AND(CN175&lt;=3,CN176&gt;=0),'Rent Roll'!$F$19*CN$15,0))</f>
        <v>9045.585694468362</v>
      </c>
      <c r="CO182" s="95">
        <f>'Rent Roll'!$G$19*IF(CO175=0,IF('Rent Roll'!$N$19="NNN",'Rent Roll'!$F$19*CO$15,IF('Rent Roll'!$N$19="NNN capped",'Rent Roll'!$F$19*(CO$12+CO$13)+MIN('Rent Roll'!$F$19*CO$14,'Rent Roll'!$O$19*(1+Assumptions!$C$64)^(CO$8-'Rent Roll'!$P$19)*'Rent Roll'!$E$19/12),0)),IF(AND(CO175&lt;=3,CO176&gt;=0),'Rent Roll'!$F$19*CO$15,0))</f>
        <v>9045.585694468362</v>
      </c>
      <c r="CP182" s="95">
        <f>'Rent Roll'!$G$19*IF(CP175=0,IF('Rent Roll'!$N$19="NNN",'Rent Roll'!$F$19*CP$15,IF('Rent Roll'!$N$19="NNN capped",'Rent Roll'!$F$19*(CP$12+CP$13)+MIN('Rent Roll'!$F$19*CP$14,'Rent Roll'!$O$19*(1+Assumptions!$C$64)^(CP$8-'Rent Roll'!$P$19)*'Rent Roll'!$E$19/12),0)),IF(AND(CP175&lt;=3,CP176&gt;=0),'Rent Roll'!$F$19*CP$15,0))</f>
        <v>9045.585694468362</v>
      </c>
      <c r="CQ182" s="95">
        <f>'Rent Roll'!$G$19*IF(CQ175=0,IF('Rent Roll'!$N$19="NNN",'Rent Roll'!$F$19*CQ$15,IF('Rent Roll'!$N$19="NNN capped",'Rent Roll'!$F$19*(CQ$12+CQ$13)+MIN('Rent Roll'!$F$19*CQ$14,'Rent Roll'!$O$19*(1+Assumptions!$C$64)^(CQ$8-'Rent Roll'!$P$19)*'Rent Roll'!$E$19/12),0)),IF(AND(CQ175&lt;=3,CQ176&gt;=0),'Rent Roll'!$F$19*CQ$15,0))</f>
        <v>9045.585694468362</v>
      </c>
      <c r="CR182" s="95">
        <f>'Rent Roll'!$G$19*IF(CR175=0,IF('Rent Roll'!$N$19="NNN",'Rent Roll'!$F$19*CR$15,IF('Rent Roll'!$N$19="NNN capped",'Rent Roll'!$F$19*(CR$12+CR$13)+MIN('Rent Roll'!$F$19*CR$14,'Rent Roll'!$O$19*(1+Assumptions!$C$64)^(CR$8-'Rent Roll'!$P$19)*'Rent Roll'!$E$19/12),0)),IF(AND(CR175&lt;=3,CR176&gt;=0),'Rent Roll'!$F$19*CR$15,0))</f>
        <v>9045.585694468362</v>
      </c>
      <c r="CS182" s="95">
        <f>'Rent Roll'!$G$19*IF(CS175=0,IF('Rent Roll'!$N$19="NNN",'Rent Roll'!$F$19*CS$15,IF('Rent Roll'!$N$19="NNN capped",'Rent Roll'!$F$19*(CS$12+CS$13)+MIN('Rent Roll'!$F$19*CS$14,'Rent Roll'!$O$19*(1+Assumptions!$C$64)^(CS$8-'Rent Roll'!$P$19)*'Rent Roll'!$E$19/12),0)),IF(AND(CS175&lt;=3,CS176&gt;=0),'Rent Roll'!$F$19*CS$15,0))</f>
        <v>9045.585694468362</v>
      </c>
      <c r="CT182" s="95">
        <f>'Rent Roll'!$G$19*IF(CT175=0,IF('Rent Roll'!$N$19="NNN",'Rent Roll'!$F$19*CT$15,IF('Rent Roll'!$N$19="NNN capped",'Rent Roll'!$F$19*(CT$12+CT$13)+MIN('Rent Roll'!$F$19*CT$14,'Rent Roll'!$O$19*(1+Assumptions!$C$64)^(CT$8-'Rent Roll'!$P$19)*'Rent Roll'!$E$19/12),0)),IF(AND(CT175&lt;=3,CT176&gt;=0),'Rent Roll'!$F$19*CT$15,0))</f>
        <v>9045.585694468362</v>
      </c>
      <c r="CU182" s="95">
        <f>'Rent Roll'!$G$19*IF(CU175=0,IF('Rent Roll'!$N$19="NNN",'Rent Roll'!$F$19*CU$15,IF('Rent Roll'!$N$19="NNN capped",'Rent Roll'!$F$19*(CU$12+CU$13)+MIN('Rent Roll'!$F$19*CU$14,'Rent Roll'!$O$19*(1+Assumptions!$C$64)^(CU$8-'Rent Roll'!$P$19)*'Rent Roll'!$E$19/12),0)),IF(AND(CU175&lt;=3,CU176&gt;=0),'Rent Roll'!$F$19*CU$15,0))</f>
        <v>9045.585694468362</v>
      </c>
      <c r="CV182" s="95">
        <f>'Rent Roll'!$G$19*IF(CV175=0,IF('Rent Roll'!$N$19="NNN",'Rent Roll'!$F$19*CV$15,IF('Rent Roll'!$N$19="NNN capped",'Rent Roll'!$F$19*(CV$12+CV$13)+MIN('Rent Roll'!$F$19*CV$14,'Rent Roll'!$O$19*(1+Assumptions!$C$64)^(CV$8-'Rent Roll'!$P$19)*'Rent Roll'!$E$19/12),0)),IF(AND(CV175&lt;=3,CV176&gt;=0),'Rent Roll'!$F$19*CV$15,0))</f>
        <v>9045.585694468362</v>
      </c>
      <c r="CW182" s="95">
        <f>'Rent Roll'!$G$19*IF(CW175=0,IF('Rent Roll'!$N$19="NNN",'Rent Roll'!$F$19*CW$15,IF('Rent Roll'!$N$19="NNN capped",'Rent Roll'!$F$19*(CW$12+CW$13)+MIN('Rent Roll'!$F$19*CW$14,'Rent Roll'!$O$19*(1+Assumptions!$C$64)^(CW$8-'Rent Roll'!$P$19)*'Rent Roll'!$E$19/12),0)),IF(AND(CW175&lt;=3,CW176&gt;=0),'Rent Roll'!$F$19*CW$15,0))</f>
        <v>9045.585694468362</v>
      </c>
      <c r="CX182" s="95">
        <f>'Rent Roll'!$G$19*IF(CX175=0,IF('Rent Roll'!$N$19="NNN",'Rent Roll'!$F$19*CX$15,IF('Rent Roll'!$N$19="NNN capped",'Rent Roll'!$F$19*(CX$12+CX$13)+MIN('Rent Roll'!$F$19*CX$14,'Rent Roll'!$O$19*(1+Assumptions!$C$64)^(CX$8-'Rent Roll'!$P$19)*'Rent Roll'!$E$19/12),0)),IF(AND(CX175&lt;=3,CX176&gt;=0),'Rent Roll'!$F$19*CX$15,0))</f>
        <v>9045.585694468362</v>
      </c>
      <c r="CY182" s="95">
        <f>'Rent Roll'!$G$19*IF(CY175=0,IF('Rent Roll'!$N$19="NNN",'Rent Roll'!$F$19*CY$15,IF('Rent Roll'!$N$19="NNN capped",'Rent Roll'!$F$19*(CY$12+CY$13)+MIN('Rent Roll'!$F$19*CY$14,'Rent Roll'!$O$19*(1+Assumptions!$C$64)^(CY$8-'Rent Roll'!$P$19)*'Rent Roll'!$E$19/12),0)),IF(AND(CY175&lt;=3,CY176&gt;=0),'Rent Roll'!$F$19*CY$15,0))</f>
        <v>9045.585694468362</v>
      </c>
      <c r="CZ182" s="95">
        <f>'Rent Roll'!$G$19*IF(CZ175=0,IF('Rent Roll'!$N$19="NNN",'Rent Roll'!$F$19*CZ$15,IF('Rent Roll'!$N$19="NNN capped",'Rent Roll'!$F$19*(CZ$12+CZ$13)+MIN('Rent Roll'!$F$19*CZ$14,'Rent Roll'!$O$19*(1+Assumptions!$C$64)^(CZ$8-'Rent Roll'!$P$19)*'Rent Roll'!$E$19/12),0)),IF(AND(CZ175&lt;=3,CZ176&gt;=0),'Rent Roll'!$F$19*CZ$15,0))</f>
        <v>9254.52469640843</v>
      </c>
      <c r="DA182" s="95">
        <f>'Rent Roll'!$G$19*IF(DA175=0,IF('Rent Roll'!$N$19="NNN",'Rent Roll'!$F$19*DA$15,IF('Rent Roll'!$N$19="NNN capped",'Rent Roll'!$F$19*(DA$12+DA$13)+MIN('Rent Roll'!$F$19*DA$14,'Rent Roll'!$O$19*(1+Assumptions!$C$64)^(DA$8-'Rent Roll'!$P$19)*'Rent Roll'!$E$19/12),0)),IF(AND(DA175&lt;=3,DA176&gt;=0),'Rent Roll'!$F$19*DA$15,0))</f>
        <v>9254.52469640843</v>
      </c>
      <c r="DB182" s="95">
        <f>'Rent Roll'!$G$19*IF(DB175=0,IF('Rent Roll'!$N$19="NNN",'Rent Roll'!$F$19*DB$15,IF('Rent Roll'!$N$19="NNN capped",'Rent Roll'!$F$19*(DB$12+DB$13)+MIN('Rent Roll'!$F$19*DB$14,'Rent Roll'!$O$19*(1+Assumptions!$C$64)^(DB$8-'Rent Roll'!$P$19)*'Rent Roll'!$E$19/12),0)),IF(AND(DB175&lt;=3,DB176&gt;=0),'Rent Roll'!$F$19*DB$15,0))</f>
        <v>9254.52469640843</v>
      </c>
      <c r="DC182" s="95">
        <f>'Rent Roll'!$G$19*IF(DC175=0,IF('Rent Roll'!$N$19="NNN",'Rent Roll'!$F$19*DC$15,IF('Rent Roll'!$N$19="NNN capped",'Rent Roll'!$F$19*(DC$12+DC$13)+MIN('Rent Roll'!$F$19*DC$14,'Rent Roll'!$O$19*(1+Assumptions!$C$64)^(DC$8-'Rent Roll'!$P$19)*'Rent Roll'!$E$19/12),0)),IF(AND(DC175&lt;=3,DC176&gt;=0),'Rent Roll'!$F$19*DC$15,0))</f>
        <v>9254.52469640843</v>
      </c>
      <c r="DD182" s="95">
        <f>'Rent Roll'!$G$19*IF(DD175=0,IF('Rent Roll'!$N$19="NNN",'Rent Roll'!$F$19*DD$15,IF('Rent Roll'!$N$19="NNN capped",'Rent Roll'!$F$19*(DD$12+DD$13)+MIN('Rent Roll'!$F$19*DD$14,'Rent Roll'!$O$19*(1+Assumptions!$C$64)^(DD$8-'Rent Roll'!$P$19)*'Rent Roll'!$E$19/12),0)),IF(AND(DD175&lt;=3,DD176&gt;=0),'Rent Roll'!$F$19*DD$15,0))</f>
        <v>9254.52469640843</v>
      </c>
      <c r="DE182" s="95">
        <f>'Rent Roll'!$G$19*IF(DE175=0,IF('Rent Roll'!$N$19="NNN",'Rent Roll'!$F$19*DE$15,IF('Rent Roll'!$N$19="NNN capped",'Rent Roll'!$F$19*(DE$12+DE$13)+MIN('Rent Roll'!$F$19*DE$14,'Rent Roll'!$O$19*(1+Assumptions!$C$64)^(DE$8-'Rent Roll'!$P$19)*'Rent Roll'!$E$19/12),0)),IF(AND(DE175&lt;=3,DE176&gt;=0),'Rent Roll'!$F$19*DE$15,0))</f>
        <v>9254.52469640843</v>
      </c>
      <c r="DF182" s="95">
        <f>'Rent Roll'!$G$19*IF(DF175=0,IF('Rent Roll'!$N$19="NNN",'Rent Roll'!$F$19*DF$15,IF('Rent Roll'!$N$19="NNN capped",'Rent Roll'!$F$19*(DF$12+DF$13)+MIN('Rent Roll'!$F$19*DF$14,'Rent Roll'!$O$19*(1+Assumptions!$C$64)^(DF$8-'Rent Roll'!$P$19)*'Rent Roll'!$E$19/12),0)),IF(AND(DF175&lt;=3,DF176&gt;=0),'Rent Roll'!$F$19*DF$15,0))</f>
        <v>9254.52469640843</v>
      </c>
      <c r="DG182" s="95">
        <f>'Rent Roll'!$G$19*IF(DG175=0,IF('Rent Roll'!$N$19="NNN",'Rent Roll'!$F$19*DG$15,IF('Rent Roll'!$N$19="NNN capped",'Rent Roll'!$F$19*(DG$12+DG$13)+MIN('Rent Roll'!$F$19*DG$14,'Rent Roll'!$O$19*(1+Assumptions!$C$64)^(DG$8-'Rent Roll'!$P$19)*'Rent Roll'!$E$19/12),0)),IF(AND(DG175&lt;=3,DG176&gt;=0),'Rent Roll'!$F$19*DG$15,0))</f>
        <v>9254.52469640843</v>
      </c>
      <c r="DH182" s="95">
        <f>'Rent Roll'!$G$19*IF(DH175=0,IF('Rent Roll'!$N$19="NNN",'Rent Roll'!$F$19*DH$15,IF('Rent Roll'!$N$19="NNN capped",'Rent Roll'!$F$19*(DH$12+DH$13)+MIN('Rent Roll'!$F$19*DH$14,'Rent Roll'!$O$19*(1+Assumptions!$C$64)^(DH$8-'Rent Roll'!$P$19)*'Rent Roll'!$E$19/12),0)),IF(AND(DH175&lt;=3,DH176&gt;=0),'Rent Roll'!$F$19*DH$15,0))</f>
        <v>9254.52469640843</v>
      </c>
      <c r="DI182" s="95">
        <f>'Rent Roll'!$G$19*IF(DI175=0,IF('Rent Roll'!$N$19="NNN",'Rent Roll'!$F$19*DI$15,IF('Rent Roll'!$N$19="NNN capped",'Rent Roll'!$F$19*(DI$12+DI$13)+MIN('Rent Roll'!$F$19*DI$14,'Rent Roll'!$O$19*(1+Assumptions!$C$64)^(DI$8-'Rent Roll'!$P$19)*'Rent Roll'!$E$19/12),0)),IF(AND(DI175&lt;=3,DI176&gt;=0),'Rent Roll'!$F$19*DI$15,0))</f>
        <v>9254.52469640843</v>
      </c>
      <c r="DJ182" s="95">
        <f>'Rent Roll'!$G$19*IF(DJ175=0,IF('Rent Roll'!$N$19="NNN",'Rent Roll'!$F$19*DJ$15,IF('Rent Roll'!$N$19="NNN capped",'Rent Roll'!$F$19*(DJ$12+DJ$13)+MIN('Rent Roll'!$F$19*DJ$14,'Rent Roll'!$O$19*(1+Assumptions!$C$64)^(DJ$8-'Rent Roll'!$P$19)*'Rent Roll'!$E$19/12),0)),IF(AND(DJ175&lt;=3,DJ176&gt;=0),'Rent Roll'!$F$19*DJ$15,0))</f>
        <v>9254.52469640843</v>
      </c>
      <c r="DK182" s="95">
        <f>'Rent Roll'!$G$19*IF(DK175=0,IF('Rent Roll'!$N$19="NNN",'Rent Roll'!$F$19*DK$15,IF('Rent Roll'!$N$19="NNN capped",'Rent Roll'!$F$19*(DK$12+DK$13)+MIN('Rent Roll'!$F$19*DK$14,'Rent Roll'!$O$19*(1+Assumptions!$C$64)^(DK$8-'Rent Roll'!$P$19)*'Rent Roll'!$E$19/12),0)),IF(AND(DK175&lt;=3,DK176&gt;=0),'Rent Roll'!$F$19*DK$15,0))</f>
        <v>9254.52469640843</v>
      </c>
      <c r="DL182" s="95">
        <f>'Rent Roll'!$G$19*IF(DL175=0,IF('Rent Roll'!$N$19="NNN",'Rent Roll'!$F$19*DL$15,IF('Rent Roll'!$N$19="NNN capped",'Rent Roll'!$F$19*(DL$12+DL$13)+MIN('Rent Roll'!$F$19*DL$14,'Rent Roll'!$O$19*(1+Assumptions!$C$64)^(DL$8-'Rent Roll'!$P$19)*'Rent Roll'!$E$19/12),0)),IF(AND(DL175&lt;=3,DL176&gt;=0),'Rent Roll'!$F$19*DL$15,0))</f>
        <v>9468.48329702882</v>
      </c>
      <c r="DM182" s="95">
        <f>'Rent Roll'!$G$19*IF(DM175=0,IF('Rent Roll'!$N$19="NNN",'Rent Roll'!$F$19*DM$15,IF('Rent Roll'!$N$19="NNN capped",'Rent Roll'!$F$19*(DM$12+DM$13)+MIN('Rent Roll'!$F$19*DM$14,'Rent Roll'!$O$19*(1+Assumptions!$C$64)^(DM$8-'Rent Roll'!$P$19)*'Rent Roll'!$E$19/12),0)),IF(AND(DM175&lt;=3,DM176&gt;=0),'Rent Roll'!$F$19*DM$15,0))</f>
        <v>9468.48329702882</v>
      </c>
      <c r="DN182" s="95">
        <f>'Rent Roll'!$G$19*IF(DN175=0,IF('Rent Roll'!$N$19="NNN",'Rent Roll'!$F$19*DN$15,IF('Rent Roll'!$N$19="NNN capped",'Rent Roll'!$F$19*(DN$12+DN$13)+MIN('Rent Roll'!$F$19*DN$14,'Rent Roll'!$O$19*(1+Assumptions!$C$64)^(DN$8-'Rent Roll'!$P$19)*'Rent Roll'!$E$19/12),0)),IF(AND(DN175&lt;=3,DN176&gt;=0),'Rent Roll'!$F$19*DN$15,0))</f>
        <v>9468.48329702882</v>
      </c>
      <c r="DO182" s="95">
        <f>'Rent Roll'!$G$19*IF(DO175=0,IF('Rent Roll'!$N$19="NNN",'Rent Roll'!$F$19*DO$15,IF('Rent Roll'!$N$19="NNN capped",'Rent Roll'!$F$19*(DO$12+DO$13)+MIN('Rent Roll'!$F$19*DO$14,'Rent Roll'!$O$19*(1+Assumptions!$C$64)^(DO$8-'Rent Roll'!$P$19)*'Rent Roll'!$E$19/12),0)),IF(AND(DO175&lt;=3,DO176&gt;=0),'Rent Roll'!$F$19*DO$15,0))</f>
        <v>9468.48329702882</v>
      </c>
      <c r="DP182" s="95">
        <f>'Rent Roll'!$G$19*IF(DP175=0,IF('Rent Roll'!$N$19="NNN",'Rent Roll'!$F$19*DP$15,IF('Rent Roll'!$N$19="NNN capped",'Rent Roll'!$F$19*(DP$12+DP$13)+MIN('Rent Roll'!$F$19*DP$14,'Rent Roll'!$O$19*(1+Assumptions!$C$64)^(DP$8-'Rent Roll'!$P$19)*'Rent Roll'!$E$19/12),0)),IF(AND(DP175&lt;=3,DP176&gt;=0),'Rent Roll'!$F$19*DP$15,0))</f>
        <v>9468.48329702882</v>
      </c>
      <c r="DQ182" s="95">
        <f>'Rent Roll'!$G$19*IF(DQ175=0,IF('Rent Roll'!$N$19="NNN",'Rent Roll'!$F$19*DQ$15,IF('Rent Roll'!$N$19="NNN capped",'Rent Roll'!$F$19*(DQ$12+DQ$13)+MIN('Rent Roll'!$F$19*DQ$14,'Rent Roll'!$O$19*(1+Assumptions!$C$64)^(DQ$8-'Rent Roll'!$P$19)*'Rent Roll'!$E$19/12),0)),IF(AND(DQ175&lt;=3,DQ176&gt;=0),'Rent Roll'!$F$19*DQ$15,0))</f>
        <v>9468.48329702882</v>
      </c>
      <c r="DR182" s="95">
        <f>'Rent Roll'!$G$19*IF(DR175=0,IF('Rent Roll'!$N$19="NNN",'Rent Roll'!$F$19*DR$15,IF('Rent Roll'!$N$19="NNN capped",'Rent Roll'!$F$19*(DR$12+DR$13)+MIN('Rent Roll'!$F$19*DR$14,'Rent Roll'!$O$19*(1+Assumptions!$C$64)^(DR$8-'Rent Roll'!$P$19)*'Rent Roll'!$E$19/12),0)),IF(AND(DR175&lt;=3,DR176&gt;=0),'Rent Roll'!$F$19*DR$15,0))</f>
        <v>9468.48329702882</v>
      </c>
      <c r="DS182" s="95">
        <f>'Rent Roll'!$G$19*IF(DS175=0,IF('Rent Roll'!$N$19="NNN",'Rent Roll'!$F$19*DS$15,IF('Rent Roll'!$N$19="NNN capped",'Rent Roll'!$F$19*(DS$12+DS$13)+MIN('Rent Roll'!$F$19*DS$14,'Rent Roll'!$O$19*(1+Assumptions!$C$64)^(DS$8-'Rent Roll'!$P$19)*'Rent Roll'!$E$19/12),0)),IF(AND(DS175&lt;=3,DS176&gt;=0),'Rent Roll'!$F$19*DS$15,0))</f>
        <v>9468.48329702882</v>
      </c>
      <c r="DT182" s="95">
        <f>'Rent Roll'!$G$19*IF(DT175=0,IF('Rent Roll'!$N$19="NNN",'Rent Roll'!$F$19*DT$15,IF('Rent Roll'!$N$19="NNN capped",'Rent Roll'!$F$19*(DT$12+DT$13)+MIN('Rent Roll'!$F$19*DT$14,'Rent Roll'!$O$19*(1+Assumptions!$C$64)^(DT$8-'Rent Roll'!$P$19)*'Rent Roll'!$E$19/12),0)),IF(AND(DT175&lt;=3,DT176&gt;=0),'Rent Roll'!$F$19*DT$15,0))</f>
        <v>9468.48329702882</v>
      </c>
      <c r="DU182" s="95">
        <f>'Rent Roll'!$G$19*IF(DU175=0,IF('Rent Roll'!$N$19="NNN",'Rent Roll'!$F$19*DU$15,IF('Rent Roll'!$N$19="NNN capped",'Rent Roll'!$F$19*(DU$12+DU$13)+MIN('Rent Roll'!$F$19*DU$14,'Rent Roll'!$O$19*(1+Assumptions!$C$64)^(DU$8-'Rent Roll'!$P$19)*'Rent Roll'!$E$19/12),0)),IF(AND(DU175&lt;=3,DU176&gt;=0),'Rent Roll'!$F$19*DU$15,0))</f>
        <v>9468.48329702882</v>
      </c>
      <c r="DV182" s="95">
        <f>'Rent Roll'!$G$19*IF(DV175=0,IF('Rent Roll'!$N$19="NNN",'Rent Roll'!$F$19*DV$15,IF('Rent Roll'!$N$19="NNN capped",'Rent Roll'!$F$19*(DV$12+DV$13)+MIN('Rent Roll'!$F$19*DV$14,'Rent Roll'!$O$19*(1+Assumptions!$C$64)^(DV$8-'Rent Roll'!$P$19)*'Rent Roll'!$E$19/12),0)),IF(AND(DV175&lt;=3,DV176&gt;=0),'Rent Roll'!$F$19*DV$15,0))</f>
        <v>9468.48329702882</v>
      </c>
      <c r="DW182" s="95">
        <f>'Rent Roll'!$G$19*IF(DW175=0,IF('Rent Roll'!$N$19="NNN",'Rent Roll'!$F$19*DW$15,IF('Rent Roll'!$N$19="NNN capped",'Rent Roll'!$F$19*(DW$12+DW$13)+MIN('Rent Roll'!$F$19*DW$14,'Rent Roll'!$O$19*(1+Assumptions!$C$64)^(DW$8-'Rent Roll'!$P$19)*'Rent Roll'!$E$19/12),0)),IF(AND(DW175&lt;=3,DW176&gt;=0),'Rent Roll'!$F$19*DW$15,0))</f>
        <v>9468.48329702882</v>
      </c>
      <c r="DX182" s="95">
        <f>'Rent Roll'!$G$19*IF(DX175=0,IF('Rent Roll'!$N$19="NNN",'Rent Roll'!$F$19*DX$15,IF('Rent Roll'!$N$19="NNN capped",'Rent Roll'!$F$19*(DX$12+DX$13)+MIN('Rent Roll'!$F$19*DX$14,'Rent Roll'!$O$19*(1+Assumptions!$C$64)^(DX$8-'Rent Roll'!$P$19)*'Rent Roll'!$E$19/12),0)),IF(AND(DX175&lt;=3,DX176&gt;=0),'Rent Roll'!$F$19*DX$15,0))</f>
        <v>9687.587112862388</v>
      </c>
      <c r="DY182" s="95">
        <f>'Rent Roll'!$G$19*IF(DY175=0,IF('Rent Roll'!$N$19="NNN",'Rent Roll'!$F$19*DY$15,IF('Rent Roll'!$N$19="NNN capped",'Rent Roll'!$F$19*(DY$12+DY$13)+MIN('Rent Roll'!$F$19*DY$14,'Rent Roll'!$O$19*(1+Assumptions!$C$64)^(DY$8-'Rent Roll'!$P$19)*'Rent Roll'!$E$19/12),0)),IF(AND(DY175&lt;=3,DY176&gt;=0),'Rent Roll'!$F$19*DY$15,0))</f>
        <v>9687.587112862388</v>
      </c>
      <c r="DZ182" s="95">
        <f>'Rent Roll'!$G$19*IF(DZ175=0,IF('Rent Roll'!$N$19="NNN",'Rent Roll'!$F$19*DZ$15,IF('Rent Roll'!$N$19="NNN capped",'Rent Roll'!$F$19*(DZ$12+DZ$13)+MIN('Rent Roll'!$F$19*DZ$14,'Rent Roll'!$O$19*(1+Assumptions!$C$64)^(DZ$8-'Rent Roll'!$P$19)*'Rent Roll'!$E$19/12),0)),IF(AND(DZ175&lt;=3,DZ176&gt;=0),'Rent Roll'!$F$19*DZ$15,0))</f>
        <v>0</v>
      </c>
      <c r="EA182" s="95">
        <f>'Rent Roll'!$G$19*IF(EA175=0,IF('Rent Roll'!$N$19="NNN",'Rent Roll'!$F$19*EA$15,IF('Rent Roll'!$N$19="NNN capped",'Rent Roll'!$F$19*(EA$12+EA$13)+MIN('Rent Roll'!$F$19*EA$14,'Rent Roll'!$O$19*(1+Assumptions!$C$64)^(EA$8-'Rent Roll'!$P$19)*'Rent Roll'!$E$19/12),0)),IF(AND(EA175&lt;=3,EA176&gt;=0),'Rent Roll'!$F$19*EA$15,0))</f>
        <v>0</v>
      </c>
      <c r="EB182" s="95">
        <f>'Rent Roll'!$G$19*IF(EB175=0,IF('Rent Roll'!$N$19="NNN",'Rent Roll'!$F$19*EB$15,IF('Rent Roll'!$N$19="NNN capped",'Rent Roll'!$F$19*(EB$12+EB$13)+MIN('Rent Roll'!$F$19*EB$14,'Rent Roll'!$O$19*(1+Assumptions!$C$64)^(EB$8-'Rent Roll'!$P$19)*'Rent Roll'!$E$19/12),0)),IF(AND(EB175&lt;=3,EB176&gt;=0),'Rent Roll'!$F$19*EB$15,0))</f>
        <v>9687.587112862388</v>
      </c>
      <c r="EC182" s="95">
        <f>'Rent Roll'!$G$19*IF(EC175=0,IF('Rent Roll'!$N$19="NNN",'Rent Roll'!$F$19*EC$15,IF('Rent Roll'!$N$19="NNN capped",'Rent Roll'!$F$19*(EC$12+EC$13)+MIN('Rent Roll'!$F$19*EC$14,'Rent Roll'!$O$19*(1+Assumptions!$C$64)^(EC$8-'Rent Roll'!$P$19)*'Rent Roll'!$E$19/12),0)),IF(AND(EC175&lt;=3,EC176&gt;=0),'Rent Roll'!$F$19*EC$15,0))</f>
        <v>9687.587112862388</v>
      </c>
      <c r="ED182" s="95">
        <f>'Rent Roll'!$G$19*IF(ED175=0,IF('Rent Roll'!$N$19="NNN",'Rent Roll'!$F$19*ED$15,IF('Rent Roll'!$N$19="NNN capped",'Rent Roll'!$F$19*(ED$12+ED$13)+MIN('Rent Roll'!$F$19*ED$14,'Rent Roll'!$O$19*(1+Assumptions!$C$64)^(ED$8-'Rent Roll'!$P$19)*'Rent Roll'!$E$19/12),0)),IF(AND(ED175&lt;=3,ED176&gt;=0),'Rent Roll'!$F$19*ED$15,0))</f>
        <v>9687.587112862388</v>
      </c>
      <c r="EE182" s="95">
        <f>'Rent Roll'!$G$19*IF(EE175=0,IF('Rent Roll'!$N$19="NNN",'Rent Roll'!$F$19*EE$15,IF('Rent Roll'!$N$19="NNN capped",'Rent Roll'!$F$19*(EE$12+EE$13)+MIN('Rent Roll'!$F$19*EE$14,'Rent Roll'!$O$19*(1+Assumptions!$C$64)^(EE$8-'Rent Roll'!$P$19)*'Rent Roll'!$E$19/12),0)),IF(AND(EE175&lt;=3,EE176&gt;=0),'Rent Roll'!$F$19*EE$15,0))</f>
        <v>9687.587112862388</v>
      </c>
      <c r="EF182" s="95">
        <f>'Rent Roll'!$G$19*IF(EF175=0,IF('Rent Roll'!$N$19="NNN",'Rent Roll'!$F$19*EF$15,IF('Rent Roll'!$N$19="NNN capped",'Rent Roll'!$F$19*(EF$12+EF$13)+MIN('Rent Roll'!$F$19*EF$14,'Rent Roll'!$O$19*(1+Assumptions!$C$64)^(EF$8-'Rent Roll'!$P$19)*'Rent Roll'!$E$19/12),0)),IF(AND(EF175&lt;=3,EF176&gt;=0),'Rent Roll'!$F$19*EF$15,0))</f>
        <v>9687.587112862388</v>
      </c>
      <c r="EG182" s="95">
        <f>'Rent Roll'!$G$19*IF(EG175=0,IF('Rent Roll'!$N$19="NNN",'Rent Roll'!$F$19*EG$15,IF('Rent Roll'!$N$19="NNN capped",'Rent Roll'!$F$19*(EG$12+EG$13)+MIN('Rent Roll'!$F$19*EG$14,'Rent Roll'!$O$19*(1+Assumptions!$C$64)^(EG$8-'Rent Roll'!$P$19)*'Rent Roll'!$E$19/12),0)),IF(AND(EG175&lt;=3,EG176&gt;=0),'Rent Roll'!$F$19*EG$15,0))</f>
        <v>9687.587112862388</v>
      </c>
      <c r="EH182" s="95">
        <f>'Rent Roll'!$G$19*IF(EH175=0,IF('Rent Roll'!$N$19="NNN",'Rent Roll'!$F$19*EH$15,IF('Rent Roll'!$N$19="NNN capped",'Rent Roll'!$F$19*(EH$12+EH$13)+MIN('Rent Roll'!$F$19*EH$14,'Rent Roll'!$O$19*(1+Assumptions!$C$64)^(EH$8-'Rent Roll'!$P$19)*'Rent Roll'!$E$19/12),0)),IF(AND(EH175&lt;=3,EH176&gt;=0),'Rent Roll'!$F$19*EH$15,0))</f>
        <v>9687.587112862388</v>
      </c>
      <c r="EI182" s="95">
        <f>'Rent Roll'!$G$19*IF(EI175=0,IF('Rent Roll'!$N$19="NNN",'Rent Roll'!$F$19*EI$15,IF('Rent Roll'!$N$19="NNN capped",'Rent Roll'!$F$19*(EI$12+EI$13)+MIN('Rent Roll'!$F$19*EI$14,'Rent Roll'!$O$19*(1+Assumptions!$C$64)^(EI$8-'Rent Roll'!$P$19)*'Rent Roll'!$E$19/12),0)),IF(AND(EI175&lt;=3,EI176&gt;=0),'Rent Roll'!$F$19*EI$15,0))</f>
        <v>9687.587112862388</v>
      </c>
    </row>
    <row r="183">
      <c r="B183" t="s" s="23">
        <v>397</v>
      </c>
      <c r="C183" t="s" s="118">
        <v>33</v>
      </c>
      <c r="D183" t="s" s="118">
        <v>435</v>
      </c>
      <c r="H183" s="95">
        <f>IF(AND(H175&gt;=1,H175&lt;=3,H176=0),-CHOOSE(H175,Rollover!$R$19,Rollover!$AE$19,Rollover!$AR$19),0)</f>
        <v>0</v>
      </c>
      <c r="I183" s="95">
        <f>IF(AND(I175&gt;=1,I175&lt;=3,I176=0),-CHOOSE(I175,Rollover!$R$19,Rollover!$AE$19,Rollover!$AR$19),0)</f>
        <v>0</v>
      </c>
      <c r="J183" s="95">
        <f>IF(AND(J175&gt;=1,J175&lt;=3,J176=0),-CHOOSE(J175,Rollover!$R$19,Rollover!$AE$19,Rollover!$AR$19),0)</f>
        <v>0</v>
      </c>
      <c r="K183" s="95">
        <f>IF(AND(K175&gt;=1,K175&lt;=3,K176=0),-CHOOSE(K175,Rollover!$R$19,Rollover!$AE$19,Rollover!$AR$19),0)</f>
        <v>0</v>
      </c>
      <c r="L183" s="95">
        <f>IF(AND(L175&gt;=1,L175&lt;=3,L176=0),-CHOOSE(L175,Rollover!$R$19,Rollover!$AE$19,Rollover!$AR$19),0)</f>
        <v>0</v>
      </c>
      <c r="M183" s="95">
        <f>IF(AND(M175&gt;=1,M175&lt;=3,M176=0),-CHOOSE(M175,Rollover!$R$19,Rollover!$AE$19,Rollover!$AR$19),0)</f>
        <v>0</v>
      </c>
      <c r="N183" s="95">
        <f>IF(AND(N175&gt;=1,N175&lt;=3,N176=0),-CHOOSE(N175,Rollover!$R$19,Rollover!$AE$19,Rollover!$AR$19),0)</f>
        <v>0</v>
      </c>
      <c r="O183" s="95">
        <f>IF(AND(O175&gt;=1,O175&lt;=3,O176=0),-CHOOSE(O175,Rollover!$R$19,Rollover!$AE$19,Rollover!$AR$19),0)</f>
        <v>0</v>
      </c>
      <c r="P183" s="95">
        <f>IF(AND(P175&gt;=1,P175&lt;=3,P176=0),-CHOOSE(P175,Rollover!$R$19,Rollover!$AE$19,Rollover!$AR$19),0)</f>
        <v>0</v>
      </c>
      <c r="Q183" s="95">
        <f>IF(AND(Q175&gt;=1,Q175&lt;=3,Q176=0),-CHOOSE(Q175,Rollover!$R$19,Rollover!$AE$19,Rollover!$AR$19),0)</f>
        <v>0</v>
      </c>
      <c r="R183" s="95">
        <f>IF(AND(R175&gt;=1,R175&lt;=3,R176=0),-CHOOSE(R175,Rollover!$R$19,Rollover!$AE$19,Rollover!$AR$19),0)</f>
        <v>0</v>
      </c>
      <c r="S183" s="95">
        <f>IF(AND(S175&gt;=1,S175&lt;=3,S176=0),-CHOOSE(S175,Rollover!$R$19,Rollover!$AE$19,Rollover!$AR$19),0)</f>
        <v>0</v>
      </c>
      <c r="T183" s="95">
        <f>IF(AND(T175&gt;=1,T175&lt;=3,T176=0),-CHOOSE(T175,Rollover!$R$19,Rollover!$AE$19,Rollover!$AR$19),0)</f>
        <v>0</v>
      </c>
      <c r="U183" s="95">
        <f>IF(AND(U175&gt;=1,U175&lt;=3,U176=0),-CHOOSE(U175,Rollover!$R$19,Rollover!$AE$19,Rollover!$AR$19),0)</f>
        <v>0</v>
      </c>
      <c r="V183" s="95">
        <f>IF(AND(V175&gt;=1,V175&lt;=3,V176=0),-CHOOSE(V175,Rollover!$R$19,Rollover!$AE$19,Rollover!$AR$19),0)</f>
        <v>0</v>
      </c>
      <c r="W183" s="95">
        <f>IF(AND(W175&gt;=1,W175&lt;=3,W176=0),-CHOOSE(W175,Rollover!$R$19,Rollover!$AE$19,Rollover!$AR$19),0)</f>
        <v>0</v>
      </c>
      <c r="X183" s="95">
        <f>IF(AND(X175&gt;=1,X175&lt;=3,X176=0),-CHOOSE(X175,Rollover!$R$19,Rollover!$AE$19,Rollover!$AR$19),0)</f>
        <v>0</v>
      </c>
      <c r="Y183" s="95">
        <f>IF(AND(Y175&gt;=1,Y175&lt;=3,Y176=0),-CHOOSE(Y175,Rollover!$R$19,Rollover!$AE$19,Rollover!$AR$19),0)</f>
        <v>0</v>
      </c>
      <c r="Z183" s="95">
        <f>IF(AND(Z175&gt;=1,Z175&lt;=3,Z176=0),-CHOOSE(Z175,Rollover!$R$19,Rollover!$AE$19,Rollover!$AR$19),0)</f>
        <v>0</v>
      </c>
      <c r="AA183" s="95">
        <f>IF(AND(AA175&gt;=1,AA175&lt;=3,AA176=0),-CHOOSE(AA175,Rollover!$R$19,Rollover!$AE$19,Rollover!$AR$19),0)</f>
        <v>0</v>
      </c>
      <c r="AB183" s="95">
        <f>IF(AND(AB175&gt;=1,AB175&lt;=3,AB176=0),-CHOOSE(AB175,Rollover!$R$19,Rollover!$AE$19,Rollover!$AR$19),0)</f>
        <v>0</v>
      </c>
      <c r="AC183" s="95">
        <f>IF(AND(AC175&gt;=1,AC175&lt;=3,AC176=0),-CHOOSE(AC175,Rollover!$R$19,Rollover!$AE$19,Rollover!$AR$19),0)</f>
        <v>0</v>
      </c>
      <c r="AD183" s="95">
        <f>IF(AND(AD175&gt;=1,AD175&lt;=3,AD176=0),-CHOOSE(AD175,Rollover!$R$19,Rollover!$AE$19,Rollover!$AR$19),0)</f>
        <v>0</v>
      </c>
      <c r="AE183" s="95">
        <f>IF(AND(AE175&gt;=1,AE175&lt;=3,AE176=0),-CHOOSE(AE175,Rollover!$R$19,Rollover!$AE$19,Rollover!$AR$19),0)</f>
        <v>0</v>
      </c>
      <c r="AF183" s="95">
        <f>IF(AND(AF175&gt;=1,AF175&lt;=3,AF176=0),-CHOOSE(AF175,Rollover!$R$19,Rollover!$AE$19,Rollover!$AR$19),0)</f>
        <v>0</v>
      </c>
      <c r="AG183" s="95">
        <f>IF(AND(AG175&gt;=1,AG175&lt;=3,AG176=0),-CHOOSE(AG175,Rollover!$R$19,Rollover!$AE$19,Rollover!$AR$19),0)</f>
        <v>0</v>
      </c>
      <c r="AH183" s="95">
        <f>IF(AND(AH175&gt;=1,AH175&lt;=3,AH176=0),-CHOOSE(AH175,Rollover!$R$19,Rollover!$AE$19,Rollover!$AR$19),0)</f>
        <v>0</v>
      </c>
      <c r="AI183" s="95">
        <f>IF(AND(AI175&gt;=1,AI175&lt;=3,AI176=0),-CHOOSE(AI175,Rollover!$R$19,Rollover!$AE$19,Rollover!$AR$19),0)</f>
        <v>0</v>
      </c>
      <c r="AJ183" s="95">
        <f>IF(AND(AJ175&gt;=1,AJ175&lt;=3,AJ176=0),-CHOOSE(AJ175,Rollover!$R$19,Rollover!$AE$19,Rollover!$AR$19),0)</f>
        <v>0</v>
      </c>
      <c r="AK183" s="95">
        <f>IF(AND(AK175&gt;=1,AK175&lt;=3,AK176=0),-CHOOSE(AK175,Rollover!$R$19,Rollover!$AE$19,Rollover!$AR$19),0)</f>
        <v>0</v>
      </c>
      <c r="AL183" s="95">
        <f>IF(AND(AL175&gt;=1,AL175&lt;=3,AL176=0),-CHOOSE(AL175,Rollover!$R$19,Rollover!$AE$19,Rollover!$AR$19),0)</f>
        <v>0</v>
      </c>
      <c r="AM183" s="95">
        <f>IF(AND(AM175&gt;=1,AM175&lt;=3,AM176=0),-CHOOSE(AM175,Rollover!$R$19,Rollover!$AE$19,Rollover!$AR$19),0)</f>
        <v>0</v>
      </c>
      <c r="AN183" s="95">
        <f>IF(AND(AN175&gt;=1,AN175&lt;=3,AN176=0),-CHOOSE(AN175,Rollover!$R$19,Rollover!$AE$19,Rollover!$AR$19),0)</f>
        <v>0</v>
      </c>
      <c r="AO183" s="95">
        <f>IF(AND(AO175&gt;=1,AO175&lt;=3,AO176=0),-CHOOSE(AO175,Rollover!$R$19,Rollover!$AE$19,Rollover!$AR$19),0)</f>
        <v>0</v>
      </c>
      <c r="AP183" s="95">
        <f>IF(AND(AP175&gt;=1,AP175&lt;=3,AP176=0),-CHOOSE(AP175,Rollover!$R$19,Rollover!$AE$19,Rollover!$AR$19),0)</f>
        <v>0</v>
      </c>
      <c r="AQ183" s="95">
        <f>IF(AND(AQ175&gt;=1,AQ175&lt;=3,AQ176=0),-CHOOSE(AQ175,Rollover!$R$19,Rollover!$AE$19,Rollover!$AR$19),0)</f>
        <v>0</v>
      </c>
      <c r="AR183" s="95">
        <f>IF(AND(AR175&gt;=1,AR175&lt;=3,AR176=0),-CHOOSE(AR175,Rollover!$R$19,Rollover!$AE$19,Rollover!$AR$19),0)</f>
        <v>0</v>
      </c>
      <c r="AS183" s="95">
        <f>IF(AND(AS175&gt;=1,AS175&lt;=3,AS176=0),-CHOOSE(AS175,Rollover!$R$19,Rollover!$AE$19,Rollover!$AR$19),0)</f>
        <v>0</v>
      </c>
      <c r="AT183" s="95">
        <f>IF(AND(AT175&gt;=1,AT175&lt;=3,AT176=0),-CHOOSE(AT175,Rollover!$R$19,Rollover!$AE$19,Rollover!$AR$19),0)</f>
        <v>0</v>
      </c>
      <c r="AU183" s="95">
        <f>IF(AND(AU175&gt;=1,AU175&lt;=3,AU176=0),-CHOOSE(AU175,Rollover!$R$19,Rollover!$AE$19,Rollover!$AR$19),0)</f>
        <v>0</v>
      </c>
      <c r="AV183" s="95">
        <f>IF(AND(AV175&gt;=1,AV175&lt;=3,AV176=0),-CHOOSE(AV175,Rollover!$R$19,Rollover!$AE$19,Rollover!$AR$19),0)</f>
        <v>0</v>
      </c>
      <c r="AW183" s="95">
        <f>IF(AND(AW175&gt;=1,AW175&lt;=3,AW176=0),-CHOOSE(AW175,Rollover!$R$19,Rollover!$AE$19,Rollover!$AR$19),0)</f>
        <v>0</v>
      </c>
      <c r="AX183" s="95">
        <f>IF(AND(AX175&gt;=1,AX175&lt;=3,AX176=0),-CHOOSE(AX175,Rollover!$R$19,Rollover!$AE$19,Rollover!$AR$19),0)</f>
        <v>0</v>
      </c>
      <c r="AY183" s="95">
        <f>IF(AND(AY175&gt;=1,AY175&lt;=3,AY176=0),-CHOOSE(AY175,Rollover!$R$19,Rollover!$AE$19,Rollover!$AR$19),0)</f>
        <v>0</v>
      </c>
      <c r="AZ183" s="95">
        <f>IF(AND(AZ175&gt;=1,AZ175&lt;=3,AZ176=0),-CHOOSE(AZ175,Rollover!$R$19,Rollover!$AE$19,Rollover!$AR$19),0)</f>
        <v>0</v>
      </c>
      <c r="BA183" s="95">
        <f>IF(AND(BA175&gt;=1,BA175&lt;=3,BA176=0),-CHOOSE(BA175,Rollover!$R$19,Rollover!$AE$19,Rollover!$AR$19),0)</f>
        <v>0</v>
      </c>
      <c r="BB183" s="95">
        <f>IF(AND(BB175&gt;=1,BB175&lt;=3,BB176=0),-CHOOSE(BB175,Rollover!$R$19,Rollover!$AE$19,Rollover!$AR$19),0)</f>
        <v>0</v>
      </c>
      <c r="BC183" s="95">
        <f>IF(AND(BC175&gt;=1,BC175&lt;=3,BC176=0),-CHOOSE(BC175,Rollover!$R$19,Rollover!$AE$19,Rollover!$AR$19),0)</f>
        <v>0</v>
      </c>
      <c r="BD183" s="95">
        <f>IF(AND(BD175&gt;=1,BD175&lt;=3,BD176=0),-CHOOSE(BD175,Rollover!$R$19,Rollover!$AE$19,Rollover!$AR$19),0)</f>
        <v>0</v>
      </c>
      <c r="BE183" s="95">
        <f>IF(AND(BE175&gt;=1,BE175&lt;=3,BE176=0),-CHOOSE(BE175,Rollover!$R$19,Rollover!$AE$19,Rollover!$AR$19),0)</f>
        <v>0</v>
      </c>
      <c r="BF183" s="95">
        <f>IF(AND(BF175&gt;=1,BF175&lt;=3,BF176=0),-CHOOSE(BF175,Rollover!$R$19,Rollover!$AE$19,Rollover!$AR$19),0)</f>
        <v>0</v>
      </c>
      <c r="BG183" s="95">
        <f>IF(AND(BG175&gt;=1,BG175&lt;=3,BG176=0),-CHOOSE(BG175,Rollover!$R$19,Rollover!$AE$19,Rollover!$AR$19),0)</f>
        <v>0</v>
      </c>
      <c r="BH183" s="95">
        <f>IF(AND(BH175&gt;=1,BH175&lt;=3,BH176=0),-CHOOSE(BH175,Rollover!$R$19,Rollover!$AE$19,Rollover!$AR$19),0)</f>
        <v>0</v>
      </c>
      <c r="BI183" s="95">
        <f>IF(AND(BI175&gt;=1,BI175&lt;=3,BI176=0),-CHOOSE(BI175,Rollover!$R$19,Rollover!$AE$19,Rollover!$AR$19),0)</f>
        <v>0</v>
      </c>
      <c r="BJ183" s="95">
        <f>IF(AND(BJ175&gt;=1,BJ175&lt;=3,BJ176=0),-CHOOSE(BJ175,Rollover!$R$19,Rollover!$AE$19,Rollover!$AR$19),0)</f>
        <v>0</v>
      </c>
      <c r="BK183" s="95">
        <f>IF(AND(BK175&gt;=1,BK175&lt;=3,BK176=0),-CHOOSE(BK175,Rollover!$R$19,Rollover!$AE$19,Rollover!$AR$19),0)</f>
        <v>0</v>
      </c>
      <c r="BL183" s="95">
        <f>IF(AND(BL175&gt;=1,BL175&lt;=3,BL176=0),-CHOOSE(BL175,Rollover!$R$19,Rollover!$AE$19,Rollover!$AR$19),0)</f>
        <v>0</v>
      </c>
      <c r="BM183" s="95">
        <f>IF(AND(BM175&gt;=1,BM175&lt;=3,BM176=0),-CHOOSE(BM175,Rollover!$R$19,Rollover!$AE$19,Rollover!$AR$19),0)</f>
        <v>0</v>
      </c>
      <c r="BN183" s="95">
        <f>IF(AND(BN175&gt;=1,BN175&lt;=3,BN176=0),-CHOOSE(BN175,Rollover!$R$19,Rollover!$AE$19,Rollover!$AR$19),0)</f>
        <v>0</v>
      </c>
      <c r="BO183" s="95">
        <f>IF(AND(BO175&gt;=1,BO175&lt;=3,BO176=0),-CHOOSE(BO175,Rollover!$R$19,Rollover!$AE$19,Rollover!$AR$19),0)</f>
        <v>0</v>
      </c>
      <c r="BP183" s="95">
        <f>IF(AND(BP175&gt;=1,BP175&lt;=3,BP176=0),-CHOOSE(BP175,Rollover!$R$19,Rollover!$AE$19,Rollover!$AR$19),0)</f>
        <v>0</v>
      </c>
      <c r="BQ183" s="95">
        <f>IF(AND(BQ175&gt;=1,BQ175&lt;=3,BQ176=0),-CHOOSE(BQ175,Rollover!$R$19,Rollover!$AE$19,Rollover!$AR$19),0)</f>
        <v>0</v>
      </c>
      <c r="BR183" s="95">
        <f>IF(AND(BR175&gt;=1,BR175&lt;=3,BR176=0),-CHOOSE(BR175,Rollover!$R$19,Rollover!$AE$19,Rollover!$AR$19),0)</f>
        <v>-19997.477781675007</v>
      </c>
      <c r="BS183" s="95">
        <f>IF(AND(BS175&gt;=1,BS175&lt;=3,BS176=0),-CHOOSE(BS175,Rollover!$R$19,Rollover!$AE$19,Rollover!$AR$19),0)</f>
        <v>0</v>
      </c>
      <c r="BT183" s="95">
        <f>IF(AND(BT175&gt;=1,BT175&lt;=3,BT176=0),-CHOOSE(BT175,Rollover!$R$19,Rollover!$AE$19,Rollover!$AR$19),0)</f>
        <v>0</v>
      </c>
      <c r="BU183" s="95">
        <f>IF(AND(BU175&gt;=1,BU175&lt;=3,BU176=0),-CHOOSE(BU175,Rollover!$R$19,Rollover!$AE$19,Rollover!$AR$19),0)</f>
        <v>0</v>
      </c>
      <c r="BV183" s="95">
        <f>IF(AND(BV175&gt;=1,BV175&lt;=3,BV176=0),-CHOOSE(BV175,Rollover!$R$19,Rollover!$AE$19,Rollover!$AR$19),0)</f>
        <v>0</v>
      </c>
      <c r="BW183" s="95">
        <f>IF(AND(BW175&gt;=1,BW175&lt;=3,BW176=0),-CHOOSE(BW175,Rollover!$R$19,Rollover!$AE$19,Rollover!$AR$19),0)</f>
        <v>0</v>
      </c>
      <c r="BX183" s="95">
        <f>IF(AND(BX175&gt;=1,BX175&lt;=3,BX176=0),-CHOOSE(BX175,Rollover!$R$19,Rollover!$AE$19,Rollover!$AR$19),0)</f>
        <v>0</v>
      </c>
      <c r="BY183" s="95">
        <f>IF(AND(BY175&gt;=1,BY175&lt;=3,BY176=0),-CHOOSE(BY175,Rollover!$R$19,Rollover!$AE$19,Rollover!$AR$19),0)</f>
        <v>0</v>
      </c>
      <c r="BZ183" s="95">
        <f>IF(AND(BZ175&gt;=1,BZ175&lt;=3,BZ176=0),-CHOOSE(BZ175,Rollover!$R$19,Rollover!$AE$19,Rollover!$AR$19),0)</f>
        <v>0</v>
      </c>
      <c r="CA183" s="95">
        <f>IF(AND(CA175&gt;=1,CA175&lt;=3,CA176=0),-CHOOSE(CA175,Rollover!$R$19,Rollover!$AE$19,Rollover!$AR$19),0)</f>
        <v>0</v>
      </c>
      <c r="CB183" s="95">
        <f>IF(AND(CB175&gt;=1,CB175&lt;=3,CB176=0),-CHOOSE(CB175,Rollover!$R$19,Rollover!$AE$19,Rollover!$AR$19),0)</f>
        <v>0</v>
      </c>
      <c r="CC183" s="95">
        <f>IF(AND(CC175&gt;=1,CC175&lt;=3,CC176=0),-CHOOSE(CC175,Rollover!$R$19,Rollover!$AE$19,Rollover!$AR$19),0)</f>
        <v>0</v>
      </c>
      <c r="CD183" s="95">
        <f>IF(AND(CD175&gt;=1,CD175&lt;=3,CD176=0),-CHOOSE(CD175,Rollover!$R$19,Rollover!$AE$19,Rollover!$AR$19),0)</f>
        <v>0</v>
      </c>
      <c r="CE183" s="95">
        <f>IF(AND(CE175&gt;=1,CE175&lt;=3,CE176=0),-CHOOSE(CE175,Rollover!$R$19,Rollover!$AE$19,Rollover!$AR$19),0)</f>
        <v>0</v>
      </c>
      <c r="CF183" s="95">
        <f>IF(AND(CF175&gt;=1,CF175&lt;=3,CF176=0),-CHOOSE(CF175,Rollover!$R$19,Rollover!$AE$19,Rollover!$AR$19),0)</f>
        <v>0</v>
      </c>
      <c r="CG183" s="95">
        <f>IF(AND(CG175&gt;=1,CG175&lt;=3,CG176=0),-CHOOSE(CG175,Rollover!$R$19,Rollover!$AE$19,Rollover!$AR$19),0)</f>
        <v>0</v>
      </c>
      <c r="CH183" s="95">
        <f>IF(AND(CH175&gt;=1,CH175&lt;=3,CH176=0),-CHOOSE(CH175,Rollover!$R$19,Rollover!$AE$19,Rollover!$AR$19),0)</f>
        <v>0</v>
      </c>
      <c r="CI183" s="95">
        <f>IF(AND(CI175&gt;=1,CI175&lt;=3,CI176=0),-CHOOSE(CI175,Rollover!$R$19,Rollover!$AE$19,Rollover!$AR$19),0)</f>
        <v>0</v>
      </c>
      <c r="CJ183" s="95">
        <f>IF(AND(CJ175&gt;=1,CJ175&lt;=3,CJ176=0),-CHOOSE(CJ175,Rollover!$R$19,Rollover!$AE$19,Rollover!$AR$19),0)</f>
        <v>0</v>
      </c>
      <c r="CK183" s="95">
        <f>IF(AND(CK175&gt;=1,CK175&lt;=3,CK176=0),-CHOOSE(CK175,Rollover!$R$19,Rollover!$AE$19,Rollover!$AR$19),0)</f>
        <v>0</v>
      </c>
      <c r="CL183" s="95">
        <f>IF(AND(CL175&gt;=1,CL175&lt;=3,CL176=0),-CHOOSE(CL175,Rollover!$R$19,Rollover!$AE$19,Rollover!$AR$19),0)</f>
        <v>0</v>
      </c>
      <c r="CM183" s="95">
        <f>IF(AND(CM175&gt;=1,CM175&lt;=3,CM176=0),-CHOOSE(CM175,Rollover!$R$19,Rollover!$AE$19,Rollover!$AR$19),0)</f>
        <v>0</v>
      </c>
      <c r="CN183" s="95">
        <f>IF(AND(CN175&gt;=1,CN175&lt;=3,CN176=0),-CHOOSE(CN175,Rollover!$R$19,Rollover!$AE$19,Rollover!$AR$19),0)</f>
        <v>0</v>
      </c>
      <c r="CO183" s="95">
        <f>IF(AND(CO175&gt;=1,CO175&lt;=3,CO176=0),-CHOOSE(CO175,Rollover!$R$19,Rollover!$AE$19,Rollover!$AR$19),0)</f>
        <v>0</v>
      </c>
      <c r="CP183" s="95">
        <f>IF(AND(CP175&gt;=1,CP175&lt;=3,CP176=0),-CHOOSE(CP175,Rollover!$R$19,Rollover!$AE$19,Rollover!$AR$19),0)</f>
        <v>0</v>
      </c>
      <c r="CQ183" s="95">
        <f>IF(AND(CQ175&gt;=1,CQ175&lt;=3,CQ176=0),-CHOOSE(CQ175,Rollover!$R$19,Rollover!$AE$19,Rollover!$AR$19),0)</f>
        <v>0</v>
      </c>
      <c r="CR183" s="95">
        <f>IF(AND(CR175&gt;=1,CR175&lt;=3,CR176=0),-CHOOSE(CR175,Rollover!$R$19,Rollover!$AE$19,Rollover!$AR$19),0)</f>
        <v>0</v>
      </c>
      <c r="CS183" s="95">
        <f>IF(AND(CS175&gt;=1,CS175&lt;=3,CS176=0),-CHOOSE(CS175,Rollover!$R$19,Rollover!$AE$19,Rollover!$AR$19),0)</f>
        <v>0</v>
      </c>
      <c r="CT183" s="95">
        <f>IF(AND(CT175&gt;=1,CT175&lt;=3,CT176=0),-CHOOSE(CT175,Rollover!$R$19,Rollover!$AE$19,Rollover!$AR$19),0)</f>
        <v>0</v>
      </c>
      <c r="CU183" s="95">
        <f>IF(AND(CU175&gt;=1,CU175&lt;=3,CU176=0),-CHOOSE(CU175,Rollover!$R$19,Rollover!$AE$19,Rollover!$AR$19),0)</f>
        <v>0</v>
      </c>
      <c r="CV183" s="95">
        <f>IF(AND(CV175&gt;=1,CV175&lt;=3,CV176=0),-CHOOSE(CV175,Rollover!$R$19,Rollover!$AE$19,Rollover!$AR$19),0)</f>
        <v>0</v>
      </c>
      <c r="CW183" s="95">
        <f>IF(AND(CW175&gt;=1,CW175&lt;=3,CW176=0),-CHOOSE(CW175,Rollover!$R$19,Rollover!$AE$19,Rollover!$AR$19),0)</f>
        <v>0</v>
      </c>
      <c r="CX183" s="95">
        <f>IF(AND(CX175&gt;=1,CX175&lt;=3,CX176=0),-CHOOSE(CX175,Rollover!$R$19,Rollover!$AE$19,Rollover!$AR$19),0)</f>
        <v>0</v>
      </c>
      <c r="CY183" s="95">
        <f>IF(AND(CY175&gt;=1,CY175&lt;=3,CY176=0),-CHOOSE(CY175,Rollover!$R$19,Rollover!$AE$19,Rollover!$AR$19),0)</f>
        <v>0</v>
      </c>
      <c r="CZ183" s="95">
        <f>IF(AND(CZ175&gt;=1,CZ175&lt;=3,CZ176=0),-CHOOSE(CZ175,Rollover!$R$19,Rollover!$AE$19,Rollover!$AR$19),0)</f>
        <v>0</v>
      </c>
      <c r="DA183" s="95">
        <f>IF(AND(DA175&gt;=1,DA175&lt;=3,DA176=0),-CHOOSE(DA175,Rollover!$R$19,Rollover!$AE$19,Rollover!$AR$19),0)</f>
        <v>0</v>
      </c>
      <c r="DB183" s="95">
        <f>IF(AND(DB175&gt;=1,DB175&lt;=3,DB176=0),-CHOOSE(DB175,Rollover!$R$19,Rollover!$AE$19,Rollover!$AR$19),0)</f>
        <v>0</v>
      </c>
      <c r="DC183" s="95">
        <f>IF(AND(DC175&gt;=1,DC175&lt;=3,DC176=0),-CHOOSE(DC175,Rollover!$R$19,Rollover!$AE$19,Rollover!$AR$19),0)</f>
        <v>0</v>
      </c>
      <c r="DD183" s="95">
        <f>IF(AND(DD175&gt;=1,DD175&lt;=3,DD176=0),-CHOOSE(DD175,Rollover!$R$19,Rollover!$AE$19,Rollover!$AR$19),0)</f>
        <v>0</v>
      </c>
      <c r="DE183" s="95">
        <f>IF(AND(DE175&gt;=1,DE175&lt;=3,DE176=0),-CHOOSE(DE175,Rollover!$R$19,Rollover!$AE$19,Rollover!$AR$19),0)</f>
        <v>0</v>
      </c>
      <c r="DF183" s="95">
        <f>IF(AND(DF175&gt;=1,DF175&lt;=3,DF176=0),-CHOOSE(DF175,Rollover!$R$19,Rollover!$AE$19,Rollover!$AR$19),0)</f>
        <v>0</v>
      </c>
      <c r="DG183" s="95">
        <f>IF(AND(DG175&gt;=1,DG175&lt;=3,DG176=0),-CHOOSE(DG175,Rollover!$R$19,Rollover!$AE$19,Rollover!$AR$19),0)</f>
        <v>0</v>
      </c>
      <c r="DH183" s="95">
        <f>IF(AND(DH175&gt;=1,DH175&lt;=3,DH176=0),-CHOOSE(DH175,Rollover!$R$19,Rollover!$AE$19,Rollover!$AR$19),0)</f>
        <v>0</v>
      </c>
      <c r="DI183" s="95">
        <f>IF(AND(DI175&gt;=1,DI175&lt;=3,DI176=0),-CHOOSE(DI175,Rollover!$R$19,Rollover!$AE$19,Rollover!$AR$19),0)</f>
        <v>0</v>
      </c>
      <c r="DJ183" s="95">
        <f>IF(AND(DJ175&gt;=1,DJ175&lt;=3,DJ176=0),-CHOOSE(DJ175,Rollover!$R$19,Rollover!$AE$19,Rollover!$AR$19),0)</f>
        <v>0</v>
      </c>
      <c r="DK183" s="95">
        <f>IF(AND(DK175&gt;=1,DK175&lt;=3,DK176=0),-CHOOSE(DK175,Rollover!$R$19,Rollover!$AE$19,Rollover!$AR$19),0)</f>
        <v>0</v>
      </c>
      <c r="DL183" s="95">
        <f>IF(AND(DL175&gt;=1,DL175&lt;=3,DL176=0),-CHOOSE(DL175,Rollover!$R$19,Rollover!$AE$19,Rollover!$AR$19),0)</f>
        <v>0</v>
      </c>
      <c r="DM183" s="95">
        <f>IF(AND(DM175&gt;=1,DM175&lt;=3,DM176=0),-CHOOSE(DM175,Rollover!$R$19,Rollover!$AE$19,Rollover!$AR$19),0)</f>
        <v>0</v>
      </c>
      <c r="DN183" s="95">
        <f>IF(AND(DN175&gt;=1,DN175&lt;=3,DN176=0),-CHOOSE(DN175,Rollover!$R$19,Rollover!$AE$19,Rollover!$AR$19),0)</f>
        <v>0</v>
      </c>
      <c r="DO183" s="95">
        <f>IF(AND(DO175&gt;=1,DO175&lt;=3,DO176=0),-CHOOSE(DO175,Rollover!$R$19,Rollover!$AE$19,Rollover!$AR$19),0)</f>
        <v>0</v>
      </c>
      <c r="DP183" s="95">
        <f>IF(AND(DP175&gt;=1,DP175&lt;=3,DP176=0),-CHOOSE(DP175,Rollover!$R$19,Rollover!$AE$19,Rollover!$AR$19),0)</f>
        <v>0</v>
      </c>
      <c r="DQ183" s="95">
        <f>IF(AND(DQ175&gt;=1,DQ175&lt;=3,DQ176=0),-CHOOSE(DQ175,Rollover!$R$19,Rollover!$AE$19,Rollover!$AR$19),0)</f>
        <v>0</v>
      </c>
      <c r="DR183" s="95">
        <f>IF(AND(DR175&gt;=1,DR175&lt;=3,DR176=0),-CHOOSE(DR175,Rollover!$R$19,Rollover!$AE$19,Rollover!$AR$19),0)</f>
        <v>0</v>
      </c>
      <c r="DS183" s="95">
        <f>IF(AND(DS175&gt;=1,DS175&lt;=3,DS176=0),-CHOOSE(DS175,Rollover!$R$19,Rollover!$AE$19,Rollover!$AR$19),0)</f>
        <v>0</v>
      </c>
      <c r="DT183" s="95">
        <f>IF(AND(DT175&gt;=1,DT175&lt;=3,DT176=0),-CHOOSE(DT175,Rollover!$R$19,Rollover!$AE$19,Rollover!$AR$19),0)</f>
        <v>0</v>
      </c>
      <c r="DU183" s="95">
        <f>IF(AND(DU175&gt;=1,DU175&lt;=3,DU176=0),-CHOOSE(DU175,Rollover!$R$19,Rollover!$AE$19,Rollover!$AR$19),0)</f>
        <v>0</v>
      </c>
      <c r="DV183" s="95">
        <f>IF(AND(DV175&gt;=1,DV175&lt;=3,DV176=0),-CHOOSE(DV175,Rollover!$R$19,Rollover!$AE$19,Rollover!$AR$19),0)</f>
        <v>0</v>
      </c>
      <c r="DW183" s="95">
        <f>IF(AND(DW175&gt;=1,DW175&lt;=3,DW176=0),-CHOOSE(DW175,Rollover!$R$19,Rollover!$AE$19,Rollover!$AR$19),0)</f>
        <v>0</v>
      </c>
      <c r="DX183" s="95">
        <f>IF(AND(DX175&gt;=1,DX175&lt;=3,DX176=0),-CHOOSE(DX175,Rollover!$R$19,Rollover!$AE$19,Rollover!$AR$19),0)</f>
        <v>0</v>
      </c>
      <c r="DY183" s="95">
        <f>IF(AND(DY175&gt;=1,DY175&lt;=3,DY176=0),-CHOOSE(DY175,Rollover!$R$19,Rollover!$AE$19,Rollover!$AR$19),0)</f>
        <v>0</v>
      </c>
      <c r="DZ183" s="95">
        <f>IF(AND(DZ175&gt;=1,DZ175&lt;=3,DZ176=0),-CHOOSE(DZ175,Rollover!$R$19,Rollover!$AE$19,Rollover!$AR$19),0)</f>
        <v>0</v>
      </c>
      <c r="EA183" s="95">
        <f>IF(AND(EA175&gt;=1,EA175&lt;=3,EA176=0),-CHOOSE(EA175,Rollover!$R$19,Rollover!$AE$19,Rollover!$AR$19),0)</f>
        <v>0</v>
      </c>
      <c r="EB183" s="95">
        <f>IF(AND(EB175&gt;=1,EB175&lt;=3,EB176=0),-CHOOSE(EB175,Rollover!$R$19,Rollover!$AE$19,Rollover!$AR$19),0)</f>
        <v>-50228.87467798657</v>
      </c>
      <c r="EC183" s="95">
        <f>IF(AND(EC175&gt;=1,EC175&lt;=3,EC176=0),-CHOOSE(EC175,Rollover!$R$19,Rollover!$AE$19,Rollover!$AR$19),0)</f>
        <v>0</v>
      </c>
      <c r="ED183" s="95">
        <f>IF(AND(ED175&gt;=1,ED175&lt;=3,ED176=0),-CHOOSE(ED175,Rollover!$R$19,Rollover!$AE$19,Rollover!$AR$19),0)</f>
        <v>0</v>
      </c>
      <c r="EE183" s="95">
        <f>IF(AND(EE175&gt;=1,EE175&lt;=3,EE176=0),-CHOOSE(EE175,Rollover!$R$19,Rollover!$AE$19,Rollover!$AR$19),0)</f>
        <v>0</v>
      </c>
      <c r="EF183" s="95">
        <f>IF(AND(EF175&gt;=1,EF175&lt;=3,EF176=0),-CHOOSE(EF175,Rollover!$R$19,Rollover!$AE$19,Rollover!$AR$19),0)</f>
        <v>0</v>
      </c>
      <c r="EG183" s="95">
        <f>IF(AND(EG175&gt;=1,EG175&lt;=3,EG176=0),-CHOOSE(EG175,Rollover!$R$19,Rollover!$AE$19,Rollover!$AR$19),0)</f>
        <v>0</v>
      </c>
      <c r="EH183" s="95">
        <f>IF(AND(EH175&gt;=1,EH175&lt;=3,EH176=0),-CHOOSE(EH175,Rollover!$R$19,Rollover!$AE$19,Rollover!$AR$19),0)</f>
        <v>0</v>
      </c>
      <c r="EI183" s="95">
        <f>IF(AND(EI175&gt;=1,EI175&lt;=3,EI176=0),-CHOOSE(EI175,Rollover!$R$19,Rollover!$AE$19,Rollover!$AR$19),0)</f>
        <v>0</v>
      </c>
    </row>
    <row r="184">
      <c r="B184" t="s" s="23">
        <v>398</v>
      </c>
      <c r="C184" t="s" s="118">
        <v>33</v>
      </c>
      <c r="D184" t="s" s="118">
        <v>436</v>
      </c>
      <c r="H184" s="95">
        <f>IF(AND(H175&gt;=1,H175&lt;=3,H176=0),-CHOOSE(H175,Rollover!$S$19,Rollover!$AF$19,Rollover!$AS$19),0)</f>
        <v>0</v>
      </c>
      <c r="I184" s="95">
        <f>IF(AND(I175&gt;=1,I175&lt;=3,I176=0),-CHOOSE(I175,Rollover!$S$19,Rollover!$AF$19,Rollover!$AS$19),0)</f>
        <v>0</v>
      </c>
      <c r="J184" s="95">
        <f>IF(AND(J175&gt;=1,J175&lt;=3,J176=0),-CHOOSE(J175,Rollover!$S$19,Rollover!$AF$19,Rollover!$AS$19),0)</f>
        <v>0</v>
      </c>
      <c r="K184" s="95">
        <f>IF(AND(K175&gt;=1,K175&lt;=3,K176=0),-CHOOSE(K175,Rollover!$S$19,Rollover!$AF$19,Rollover!$AS$19),0)</f>
        <v>0</v>
      </c>
      <c r="L184" s="95">
        <f>IF(AND(L175&gt;=1,L175&lt;=3,L176=0),-CHOOSE(L175,Rollover!$S$19,Rollover!$AF$19,Rollover!$AS$19),0)</f>
        <v>0</v>
      </c>
      <c r="M184" s="95">
        <f>IF(AND(M175&gt;=1,M175&lt;=3,M176=0),-CHOOSE(M175,Rollover!$S$19,Rollover!$AF$19,Rollover!$AS$19),0)</f>
        <v>0</v>
      </c>
      <c r="N184" s="95">
        <f>IF(AND(N175&gt;=1,N175&lt;=3,N176=0),-CHOOSE(N175,Rollover!$S$19,Rollover!$AF$19,Rollover!$AS$19),0)</f>
        <v>0</v>
      </c>
      <c r="O184" s="95">
        <f>IF(AND(O175&gt;=1,O175&lt;=3,O176=0),-CHOOSE(O175,Rollover!$S$19,Rollover!$AF$19,Rollover!$AS$19),0)</f>
        <v>0</v>
      </c>
      <c r="P184" s="95">
        <f>IF(AND(P175&gt;=1,P175&lt;=3,P176=0),-CHOOSE(P175,Rollover!$S$19,Rollover!$AF$19,Rollover!$AS$19),0)</f>
        <v>0</v>
      </c>
      <c r="Q184" s="95">
        <f>IF(AND(Q175&gt;=1,Q175&lt;=3,Q176=0),-CHOOSE(Q175,Rollover!$S$19,Rollover!$AF$19,Rollover!$AS$19),0)</f>
        <v>0</v>
      </c>
      <c r="R184" s="95">
        <f>IF(AND(R175&gt;=1,R175&lt;=3,R176=0),-CHOOSE(R175,Rollover!$S$19,Rollover!$AF$19,Rollover!$AS$19),0)</f>
        <v>0</v>
      </c>
      <c r="S184" s="95">
        <f>IF(AND(S175&gt;=1,S175&lt;=3,S176=0),-CHOOSE(S175,Rollover!$S$19,Rollover!$AF$19,Rollover!$AS$19),0)</f>
        <v>0</v>
      </c>
      <c r="T184" s="95">
        <f>IF(AND(T175&gt;=1,T175&lt;=3,T176=0),-CHOOSE(T175,Rollover!$S$19,Rollover!$AF$19,Rollover!$AS$19),0)</f>
        <v>0</v>
      </c>
      <c r="U184" s="95">
        <f>IF(AND(U175&gt;=1,U175&lt;=3,U176=0),-CHOOSE(U175,Rollover!$S$19,Rollover!$AF$19,Rollover!$AS$19),0)</f>
        <v>0</v>
      </c>
      <c r="V184" s="95">
        <f>IF(AND(V175&gt;=1,V175&lt;=3,V176=0),-CHOOSE(V175,Rollover!$S$19,Rollover!$AF$19,Rollover!$AS$19),0)</f>
        <v>0</v>
      </c>
      <c r="W184" s="95">
        <f>IF(AND(W175&gt;=1,W175&lt;=3,W176=0),-CHOOSE(W175,Rollover!$S$19,Rollover!$AF$19,Rollover!$AS$19),0)</f>
        <v>0</v>
      </c>
      <c r="X184" s="95">
        <f>IF(AND(X175&gt;=1,X175&lt;=3,X176=0),-CHOOSE(X175,Rollover!$S$19,Rollover!$AF$19,Rollover!$AS$19),0)</f>
        <v>0</v>
      </c>
      <c r="Y184" s="95">
        <f>IF(AND(Y175&gt;=1,Y175&lt;=3,Y176=0),-CHOOSE(Y175,Rollover!$S$19,Rollover!$AF$19,Rollover!$AS$19),0)</f>
        <v>0</v>
      </c>
      <c r="Z184" s="95">
        <f>IF(AND(Z175&gt;=1,Z175&lt;=3,Z176=0),-CHOOSE(Z175,Rollover!$S$19,Rollover!$AF$19,Rollover!$AS$19),0)</f>
        <v>0</v>
      </c>
      <c r="AA184" s="95">
        <f>IF(AND(AA175&gt;=1,AA175&lt;=3,AA176=0),-CHOOSE(AA175,Rollover!$S$19,Rollover!$AF$19,Rollover!$AS$19),0)</f>
        <v>0</v>
      </c>
      <c r="AB184" s="95">
        <f>IF(AND(AB175&gt;=1,AB175&lt;=3,AB176=0),-CHOOSE(AB175,Rollover!$S$19,Rollover!$AF$19,Rollover!$AS$19),0)</f>
        <v>0</v>
      </c>
      <c r="AC184" s="95">
        <f>IF(AND(AC175&gt;=1,AC175&lt;=3,AC176=0),-CHOOSE(AC175,Rollover!$S$19,Rollover!$AF$19,Rollover!$AS$19),0)</f>
        <v>0</v>
      </c>
      <c r="AD184" s="95">
        <f>IF(AND(AD175&gt;=1,AD175&lt;=3,AD176=0),-CHOOSE(AD175,Rollover!$S$19,Rollover!$AF$19,Rollover!$AS$19),0)</f>
        <v>0</v>
      </c>
      <c r="AE184" s="95">
        <f>IF(AND(AE175&gt;=1,AE175&lt;=3,AE176=0),-CHOOSE(AE175,Rollover!$S$19,Rollover!$AF$19,Rollover!$AS$19),0)</f>
        <v>0</v>
      </c>
      <c r="AF184" s="95">
        <f>IF(AND(AF175&gt;=1,AF175&lt;=3,AF176=0),-CHOOSE(AF175,Rollover!$S$19,Rollover!$AF$19,Rollover!$AS$19),0)</f>
        <v>0</v>
      </c>
      <c r="AG184" s="95">
        <f>IF(AND(AG175&gt;=1,AG175&lt;=3,AG176=0),-CHOOSE(AG175,Rollover!$S$19,Rollover!$AF$19,Rollover!$AS$19),0)</f>
        <v>0</v>
      </c>
      <c r="AH184" s="95">
        <f>IF(AND(AH175&gt;=1,AH175&lt;=3,AH176=0),-CHOOSE(AH175,Rollover!$S$19,Rollover!$AF$19,Rollover!$AS$19),0)</f>
        <v>0</v>
      </c>
      <c r="AI184" s="95">
        <f>IF(AND(AI175&gt;=1,AI175&lt;=3,AI176=0),-CHOOSE(AI175,Rollover!$S$19,Rollover!$AF$19,Rollover!$AS$19),0)</f>
        <v>0</v>
      </c>
      <c r="AJ184" s="95">
        <f>IF(AND(AJ175&gt;=1,AJ175&lt;=3,AJ176=0),-CHOOSE(AJ175,Rollover!$S$19,Rollover!$AF$19,Rollover!$AS$19),0)</f>
        <v>0</v>
      </c>
      <c r="AK184" s="95">
        <f>IF(AND(AK175&gt;=1,AK175&lt;=3,AK176=0),-CHOOSE(AK175,Rollover!$S$19,Rollover!$AF$19,Rollover!$AS$19),0)</f>
        <v>0</v>
      </c>
      <c r="AL184" s="95">
        <f>IF(AND(AL175&gt;=1,AL175&lt;=3,AL176=0),-CHOOSE(AL175,Rollover!$S$19,Rollover!$AF$19,Rollover!$AS$19),0)</f>
        <v>0</v>
      </c>
      <c r="AM184" s="95">
        <f>IF(AND(AM175&gt;=1,AM175&lt;=3,AM176=0),-CHOOSE(AM175,Rollover!$S$19,Rollover!$AF$19,Rollover!$AS$19),0)</f>
        <v>0</v>
      </c>
      <c r="AN184" s="95">
        <f>IF(AND(AN175&gt;=1,AN175&lt;=3,AN176=0),-CHOOSE(AN175,Rollover!$S$19,Rollover!$AF$19,Rollover!$AS$19),0)</f>
        <v>0</v>
      </c>
      <c r="AO184" s="95">
        <f>IF(AND(AO175&gt;=1,AO175&lt;=3,AO176=0),-CHOOSE(AO175,Rollover!$S$19,Rollover!$AF$19,Rollover!$AS$19),0)</f>
        <v>0</v>
      </c>
      <c r="AP184" s="95">
        <f>IF(AND(AP175&gt;=1,AP175&lt;=3,AP176=0),-CHOOSE(AP175,Rollover!$S$19,Rollover!$AF$19,Rollover!$AS$19),0)</f>
        <v>0</v>
      </c>
      <c r="AQ184" s="95">
        <f>IF(AND(AQ175&gt;=1,AQ175&lt;=3,AQ176=0),-CHOOSE(AQ175,Rollover!$S$19,Rollover!$AF$19,Rollover!$AS$19),0)</f>
        <v>0</v>
      </c>
      <c r="AR184" s="95">
        <f>IF(AND(AR175&gt;=1,AR175&lt;=3,AR176=0),-CHOOSE(AR175,Rollover!$S$19,Rollover!$AF$19,Rollover!$AS$19),0)</f>
        <v>0</v>
      </c>
      <c r="AS184" s="95">
        <f>IF(AND(AS175&gt;=1,AS175&lt;=3,AS176=0),-CHOOSE(AS175,Rollover!$S$19,Rollover!$AF$19,Rollover!$AS$19),0)</f>
        <v>0</v>
      </c>
      <c r="AT184" s="95">
        <f>IF(AND(AT175&gt;=1,AT175&lt;=3,AT176=0),-CHOOSE(AT175,Rollover!$S$19,Rollover!$AF$19,Rollover!$AS$19),0)</f>
        <v>0</v>
      </c>
      <c r="AU184" s="95">
        <f>IF(AND(AU175&gt;=1,AU175&lt;=3,AU176=0),-CHOOSE(AU175,Rollover!$S$19,Rollover!$AF$19,Rollover!$AS$19),0)</f>
        <v>0</v>
      </c>
      <c r="AV184" s="95">
        <f>IF(AND(AV175&gt;=1,AV175&lt;=3,AV176=0),-CHOOSE(AV175,Rollover!$S$19,Rollover!$AF$19,Rollover!$AS$19),0)</f>
        <v>0</v>
      </c>
      <c r="AW184" s="95">
        <f>IF(AND(AW175&gt;=1,AW175&lt;=3,AW176=0),-CHOOSE(AW175,Rollover!$S$19,Rollover!$AF$19,Rollover!$AS$19),0)</f>
        <v>0</v>
      </c>
      <c r="AX184" s="95">
        <f>IF(AND(AX175&gt;=1,AX175&lt;=3,AX176=0),-CHOOSE(AX175,Rollover!$S$19,Rollover!$AF$19,Rollover!$AS$19),0)</f>
        <v>0</v>
      </c>
      <c r="AY184" s="95">
        <f>IF(AND(AY175&gt;=1,AY175&lt;=3,AY176=0),-CHOOSE(AY175,Rollover!$S$19,Rollover!$AF$19,Rollover!$AS$19),0)</f>
        <v>0</v>
      </c>
      <c r="AZ184" s="95">
        <f>IF(AND(AZ175&gt;=1,AZ175&lt;=3,AZ176=0),-CHOOSE(AZ175,Rollover!$S$19,Rollover!$AF$19,Rollover!$AS$19),0)</f>
        <v>0</v>
      </c>
      <c r="BA184" s="95">
        <f>IF(AND(BA175&gt;=1,BA175&lt;=3,BA176=0),-CHOOSE(BA175,Rollover!$S$19,Rollover!$AF$19,Rollover!$AS$19),0)</f>
        <v>0</v>
      </c>
      <c r="BB184" s="95">
        <f>IF(AND(BB175&gt;=1,BB175&lt;=3,BB176=0),-CHOOSE(BB175,Rollover!$S$19,Rollover!$AF$19,Rollover!$AS$19),0)</f>
        <v>0</v>
      </c>
      <c r="BC184" s="95">
        <f>IF(AND(BC175&gt;=1,BC175&lt;=3,BC176=0),-CHOOSE(BC175,Rollover!$S$19,Rollover!$AF$19,Rollover!$AS$19),0)</f>
        <v>0</v>
      </c>
      <c r="BD184" s="95">
        <f>IF(AND(BD175&gt;=1,BD175&lt;=3,BD176=0),-CHOOSE(BD175,Rollover!$S$19,Rollover!$AF$19,Rollover!$AS$19),0)</f>
        <v>0</v>
      </c>
      <c r="BE184" s="95">
        <f>IF(AND(BE175&gt;=1,BE175&lt;=3,BE176=0),-CHOOSE(BE175,Rollover!$S$19,Rollover!$AF$19,Rollover!$AS$19),0)</f>
        <v>0</v>
      </c>
      <c r="BF184" s="95">
        <f>IF(AND(BF175&gt;=1,BF175&lt;=3,BF176=0),-CHOOSE(BF175,Rollover!$S$19,Rollover!$AF$19,Rollover!$AS$19),0)</f>
        <v>0</v>
      </c>
      <c r="BG184" s="95">
        <f>IF(AND(BG175&gt;=1,BG175&lt;=3,BG176=0),-CHOOSE(BG175,Rollover!$S$19,Rollover!$AF$19,Rollover!$AS$19),0)</f>
        <v>0</v>
      </c>
      <c r="BH184" s="95">
        <f>IF(AND(BH175&gt;=1,BH175&lt;=3,BH176=0),-CHOOSE(BH175,Rollover!$S$19,Rollover!$AF$19,Rollover!$AS$19),0)</f>
        <v>0</v>
      </c>
      <c r="BI184" s="95">
        <f>IF(AND(BI175&gt;=1,BI175&lt;=3,BI176=0),-CHOOSE(BI175,Rollover!$S$19,Rollover!$AF$19,Rollover!$AS$19),0)</f>
        <v>0</v>
      </c>
      <c r="BJ184" s="95">
        <f>IF(AND(BJ175&gt;=1,BJ175&lt;=3,BJ176=0),-CHOOSE(BJ175,Rollover!$S$19,Rollover!$AF$19,Rollover!$AS$19),0)</f>
        <v>0</v>
      </c>
      <c r="BK184" s="95">
        <f>IF(AND(BK175&gt;=1,BK175&lt;=3,BK176=0),-CHOOSE(BK175,Rollover!$S$19,Rollover!$AF$19,Rollover!$AS$19),0)</f>
        <v>0</v>
      </c>
      <c r="BL184" s="95">
        <f>IF(AND(BL175&gt;=1,BL175&lt;=3,BL176=0),-CHOOSE(BL175,Rollover!$S$19,Rollover!$AF$19,Rollover!$AS$19),0)</f>
        <v>0</v>
      </c>
      <c r="BM184" s="95">
        <f>IF(AND(BM175&gt;=1,BM175&lt;=3,BM176=0),-CHOOSE(BM175,Rollover!$S$19,Rollover!$AF$19,Rollover!$AS$19),0)</f>
        <v>0</v>
      </c>
      <c r="BN184" s="95">
        <f>IF(AND(BN175&gt;=1,BN175&lt;=3,BN176=0),-CHOOSE(BN175,Rollover!$S$19,Rollover!$AF$19,Rollover!$AS$19),0)</f>
        <v>0</v>
      </c>
      <c r="BO184" s="95">
        <f>IF(AND(BO175&gt;=1,BO175&lt;=3,BO176=0),-CHOOSE(BO175,Rollover!$S$19,Rollover!$AF$19,Rollover!$AS$19),0)</f>
        <v>0</v>
      </c>
      <c r="BP184" s="95">
        <f>IF(AND(BP175&gt;=1,BP175&lt;=3,BP176=0),-CHOOSE(BP175,Rollover!$S$19,Rollover!$AF$19,Rollover!$AS$19),0)</f>
        <v>0</v>
      </c>
      <c r="BQ184" s="95">
        <f>IF(AND(BQ175&gt;=1,BQ175&lt;=3,BQ176=0),-CHOOSE(BQ175,Rollover!$S$19,Rollover!$AF$19,Rollover!$AS$19),0)</f>
        <v>0</v>
      </c>
      <c r="BR184" s="95">
        <f>IF(AND(BR175&gt;=1,BR175&lt;=3,BR176=0),-CHOOSE(BR175,Rollover!$S$19,Rollover!$AF$19,Rollover!$AS$19),0)</f>
        <v>-51312.326569040284</v>
      </c>
      <c r="BS184" s="95">
        <f>IF(AND(BS175&gt;=1,BS175&lt;=3,BS176=0),-CHOOSE(BS175,Rollover!$S$19,Rollover!$AF$19,Rollover!$AS$19),0)</f>
        <v>0</v>
      </c>
      <c r="BT184" s="95">
        <f>IF(AND(BT175&gt;=1,BT175&lt;=3,BT176=0),-CHOOSE(BT175,Rollover!$S$19,Rollover!$AF$19,Rollover!$AS$19),0)</f>
        <v>0</v>
      </c>
      <c r="BU184" s="95">
        <f>IF(AND(BU175&gt;=1,BU175&lt;=3,BU176=0),-CHOOSE(BU175,Rollover!$S$19,Rollover!$AF$19,Rollover!$AS$19),0)</f>
        <v>0</v>
      </c>
      <c r="BV184" s="95">
        <f>IF(AND(BV175&gt;=1,BV175&lt;=3,BV176=0),-CHOOSE(BV175,Rollover!$S$19,Rollover!$AF$19,Rollover!$AS$19),0)</f>
        <v>0</v>
      </c>
      <c r="BW184" s="95">
        <f>IF(AND(BW175&gt;=1,BW175&lt;=3,BW176=0),-CHOOSE(BW175,Rollover!$S$19,Rollover!$AF$19,Rollover!$AS$19),0)</f>
        <v>0</v>
      </c>
      <c r="BX184" s="95">
        <f>IF(AND(BX175&gt;=1,BX175&lt;=3,BX176=0),-CHOOSE(BX175,Rollover!$S$19,Rollover!$AF$19,Rollover!$AS$19),0)</f>
        <v>0</v>
      </c>
      <c r="BY184" s="95">
        <f>IF(AND(BY175&gt;=1,BY175&lt;=3,BY176=0),-CHOOSE(BY175,Rollover!$S$19,Rollover!$AF$19,Rollover!$AS$19),0)</f>
        <v>0</v>
      </c>
      <c r="BZ184" s="95">
        <f>IF(AND(BZ175&gt;=1,BZ175&lt;=3,BZ176=0),-CHOOSE(BZ175,Rollover!$S$19,Rollover!$AF$19,Rollover!$AS$19),0)</f>
        <v>0</v>
      </c>
      <c r="CA184" s="95">
        <f>IF(AND(CA175&gt;=1,CA175&lt;=3,CA176=0),-CHOOSE(CA175,Rollover!$S$19,Rollover!$AF$19,Rollover!$AS$19),0)</f>
        <v>0</v>
      </c>
      <c r="CB184" s="95">
        <f>IF(AND(CB175&gt;=1,CB175&lt;=3,CB176=0),-CHOOSE(CB175,Rollover!$S$19,Rollover!$AF$19,Rollover!$AS$19),0)</f>
        <v>0</v>
      </c>
      <c r="CC184" s="95">
        <f>IF(AND(CC175&gt;=1,CC175&lt;=3,CC176=0),-CHOOSE(CC175,Rollover!$S$19,Rollover!$AF$19,Rollover!$AS$19),0)</f>
        <v>0</v>
      </c>
      <c r="CD184" s="95">
        <f>IF(AND(CD175&gt;=1,CD175&lt;=3,CD176=0),-CHOOSE(CD175,Rollover!$S$19,Rollover!$AF$19,Rollover!$AS$19),0)</f>
        <v>0</v>
      </c>
      <c r="CE184" s="95">
        <f>IF(AND(CE175&gt;=1,CE175&lt;=3,CE176=0),-CHOOSE(CE175,Rollover!$S$19,Rollover!$AF$19,Rollover!$AS$19),0)</f>
        <v>0</v>
      </c>
      <c r="CF184" s="95">
        <f>IF(AND(CF175&gt;=1,CF175&lt;=3,CF176=0),-CHOOSE(CF175,Rollover!$S$19,Rollover!$AF$19,Rollover!$AS$19),0)</f>
        <v>0</v>
      </c>
      <c r="CG184" s="95">
        <f>IF(AND(CG175&gt;=1,CG175&lt;=3,CG176=0),-CHOOSE(CG175,Rollover!$S$19,Rollover!$AF$19,Rollover!$AS$19),0)</f>
        <v>0</v>
      </c>
      <c r="CH184" s="95">
        <f>IF(AND(CH175&gt;=1,CH175&lt;=3,CH176=0),-CHOOSE(CH175,Rollover!$S$19,Rollover!$AF$19,Rollover!$AS$19),0)</f>
        <v>0</v>
      </c>
      <c r="CI184" s="95">
        <f>IF(AND(CI175&gt;=1,CI175&lt;=3,CI176=0),-CHOOSE(CI175,Rollover!$S$19,Rollover!$AF$19,Rollover!$AS$19),0)</f>
        <v>0</v>
      </c>
      <c r="CJ184" s="95">
        <f>IF(AND(CJ175&gt;=1,CJ175&lt;=3,CJ176=0),-CHOOSE(CJ175,Rollover!$S$19,Rollover!$AF$19,Rollover!$AS$19),0)</f>
        <v>0</v>
      </c>
      <c r="CK184" s="95">
        <f>IF(AND(CK175&gt;=1,CK175&lt;=3,CK176=0),-CHOOSE(CK175,Rollover!$S$19,Rollover!$AF$19,Rollover!$AS$19),0)</f>
        <v>0</v>
      </c>
      <c r="CL184" s="95">
        <f>IF(AND(CL175&gt;=1,CL175&lt;=3,CL176=0),-CHOOSE(CL175,Rollover!$S$19,Rollover!$AF$19,Rollover!$AS$19),0)</f>
        <v>0</v>
      </c>
      <c r="CM184" s="95">
        <f>IF(AND(CM175&gt;=1,CM175&lt;=3,CM176=0),-CHOOSE(CM175,Rollover!$S$19,Rollover!$AF$19,Rollover!$AS$19),0)</f>
        <v>0</v>
      </c>
      <c r="CN184" s="95">
        <f>IF(AND(CN175&gt;=1,CN175&lt;=3,CN176=0),-CHOOSE(CN175,Rollover!$S$19,Rollover!$AF$19,Rollover!$AS$19),0)</f>
        <v>0</v>
      </c>
      <c r="CO184" s="95">
        <f>IF(AND(CO175&gt;=1,CO175&lt;=3,CO176=0),-CHOOSE(CO175,Rollover!$S$19,Rollover!$AF$19,Rollover!$AS$19),0)</f>
        <v>0</v>
      </c>
      <c r="CP184" s="95">
        <f>IF(AND(CP175&gt;=1,CP175&lt;=3,CP176=0),-CHOOSE(CP175,Rollover!$S$19,Rollover!$AF$19,Rollover!$AS$19),0)</f>
        <v>0</v>
      </c>
      <c r="CQ184" s="95">
        <f>IF(AND(CQ175&gt;=1,CQ175&lt;=3,CQ176=0),-CHOOSE(CQ175,Rollover!$S$19,Rollover!$AF$19,Rollover!$AS$19),0)</f>
        <v>0</v>
      </c>
      <c r="CR184" s="95">
        <f>IF(AND(CR175&gt;=1,CR175&lt;=3,CR176=0),-CHOOSE(CR175,Rollover!$S$19,Rollover!$AF$19,Rollover!$AS$19),0)</f>
        <v>0</v>
      </c>
      <c r="CS184" s="95">
        <f>IF(AND(CS175&gt;=1,CS175&lt;=3,CS176=0),-CHOOSE(CS175,Rollover!$S$19,Rollover!$AF$19,Rollover!$AS$19),0)</f>
        <v>0</v>
      </c>
      <c r="CT184" s="95">
        <f>IF(AND(CT175&gt;=1,CT175&lt;=3,CT176=0),-CHOOSE(CT175,Rollover!$S$19,Rollover!$AF$19,Rollover!$AS$19),0)</f>
        <v>0</v>
      </c>
      <c r="CU184" s="95">
        <f>IF(AND(CU175&gt;=1,CU175&lt;=3,CU176=0),-CHOOSE(CU175,Rollover!$S$19,Rollover!$AF$19,Rollover!$AS$19),0)</f>
        <v>0</v>
      </c>
      <c r="CV184" s="95">
        <f>IF(AND(CV175&gt;=1,CV175&lt;=3,CV176=0),-CHOOSE(CV175,Rollover!$S$19,Rollover!$AF$19,Rollover!$AS$19),0)</f>
        <v>0</v>
      </c>
      <c r="CW184" s="95">
        <f>IF(AND(CW175&gt;=1,CW175&lt;=3,CW176=0),-CHOOSE(CW175,Rollover!$S$19,Rollover!$AF$19,Rollover!$AS$19),0)</f>
        <v>0</v>
      </c>
      <c r="CX184" s="95">
        <f>IF(AND(CX175&gt;=1,CX175&lt;=3,CX176=0),-CHOOSE(CX175,Rollover!$S$19,Rollover!$AF$19,Rollover!$AS$19),0)</f>
        <v>0</v>
      </c>
      <c r="CY184" s="95">
        <f>IF(AND(CY175&gt;=1,CY175&lt;=3,CY176=0),-CHOOSE(CY175,Rollover!$S$19,Rollover!$AF$19,Rollover!$AS$19),0)</f>
        <v>0</v>
      </c>
      <c r="CZ184" s="95">
        <f>IF(AND(CZ175&gt;=1,CZ175&lt;=3,CZ176=0),-CHOOSE(CZ175,Rollover!$S$19,Rollover!$AF$19,Rollover!$AS$19),0)</f>
        <v>0</v>
      </c>
      <c r="DA184" s="95">
        <f>IF(AND(DA175&gt;=1,DA175&lt;=3,DA176=0),-CHOOSE(DA175,Rollover!$S$19,Rollover!$AF$19,Rollover!$AS$19),0)</f>
        <v>0</v>
      </c>
      <c r="DB184" s="95">
        <f>IF(AND(DB175&gt;=1,DB175&lt;=3,DB176=0),-CHOOSE(DB175,Rollover!$S$19,Rollover!$AF$19,Rollover!$AS$19),0)</f>
        <v>0</v>
      </c>
      <c r="DC184" s="95">
        <f>IF(AND(DC175&gt;=1,DC175&lt;=3,DC176=0),-CHOOSE(DC175,Rollover!$S$19,Rollover!$AF$19,Rollover!$AS$19),0)</f>
        <v>0</v>
      </c>
      <c r="DD184" s="95">
        <f>IF(AND(DD175&gt;=1,DD175&lt;=3,DD176=0),-CHOOSE(DD175,Rollover!$S$19,Rollover!$AF$19,Rollover!$AS$19),0)</f>
        <v>0</v>
      </c>
      <c r="DE184" s="95">
        <f>IF(AND(DE175&gt;=1,DE175&lt;=3,DE176=0),-CHOOSE(DE175,Rollover!$S$19,Rollover!$AF$19,Rollover!$AS$19),0)</f>
        <v>0</v>
      </c>
      <c r="DF184" s="95">
        <f>IF(AND(DF175&gt;=1,DF175&lt;=3,DF176=0),-CHOOSE(DF175,Rollover!$S$19,Rollover!$AF$19,Rollover!$AS$19),0)</f>
        <v>0</v>
      </c>
      <c r="DG184" s="95">
        <f>IF(AND(DG175&gt;=1,DG175&lt;=3,DG176=0),-CHOOSE(DG175,Rollover!$S$19,Rollover!$AF$19,Rollover!$AS$19),0)</f>
        <v>0</v>
      </c>
      <c r="DH184" s="95">
        <f>IF(AND(DH175&gt;=1,DH175&lt;=3,DH176=0),-CHOOSE(DH175,Rollover!$S$19,Rollover!$AF$19,Rollover!$AS$19),0)</f>
        <v>0</v>
      </c>
      <c r="DI184" s="95">
        <f>IF(AND(DI175&gt;=1,DI175&lt;=3,DI176=0),-CHOOSE(DI175,Rollover!$S$19,Rollover!$AF$19,Rollover!$AS$19),0)</f>
        <v>0</v>
      </c>
      <c r="DJ184" s="95">
        <f>IF(AND(DJ175&gt;=1,DJ175&lt;=3,DJ176=0),-CHOOSE(DJ175,Rollover!$S$19,Rollover!$AF$19,Rollover!$AS$19),0)</f>
        <v>0</v>
      </c>
      <c r="DK184" s="95">
        <f>IF(AND(DK175&gt;=1,DK175&lt;=3,DK176=0),-CHOOSE(DK175,Rollover!$S$19,Rollover!$AF$19,Rollover!$AS$19),0)</f>
        <v>0</v>
      </c>
      <c r="DL184" s="95">
        <f>IF(AND(DL175&gt;=1,DL175&lt;=3,DL176=0),-CHOOSE(DL175,Rollover!$S$19,Rollover!$AF$19,Rollover!$AS$19),0)</f>
        <v>0</v>
      </c>
      <c r="DM184" s="95">
        <f>IF(AND(DM175&gt;=1,DM175&lt;=3,DM176=0),-CHOOSE(DM175,Rollover!$S$19,Rollover!$AF$19,Rollover!$AS$19),0)</f>
        <v>0</v>
      </c>
      <c r="DN184" s="95">
        <f>IF(AND(DN175&gt;=1,DN175&lt;=3,DN176=0),-CHOOSE(DN175,Rollover!$S$19,Rollover!$AF$19,Rollover!$AS$19),0)</f>
        <v>0</v>
      </c>
      <c r="DO184" s="95">
        <f>IF(AND(DO175&gt;=1,DO175&lt;=3,DO176=0),-CHOOSE(DO175,Rollover!$S$19,Rollover!$AF$19,Rollover!$AS$19),0)</f>
        <v>0</v>
      </c>
      <c r="DP184" s="95">
        <f>IF(AND(DP175&gt;=1,DP175&lt;=3,DP176=0),-CHOOSE(DP175,Rollover!$S$19,Rollover!$AF$19,Rollover!$AS$19),0)</f>
        <v>0</v>
      </c>
      <c r="DQ184" s="95">
        <f>IF(AND(DQ175&gt;=1,DQ175&lt;=3,DQ176=0),-CHOOSE(DQ175,Rollover!$S$19,Rollover!$AF$19,Rollover!$AS$19),0)</f>
        <v>0</v>
      </c>
      <c r="DR184" s="95">
        <f>IF(AND(DR175&gt;=1,DR175&lt;=3,DR176=0),-CHOOSE(DR175,Rollover!$S$19,Rollover!$AF$19,Rollover!$AS$19),0)</f>
        <v>0</v>
      </c>
      <c r="DS184" s="95">
        <f>IF(AND(DS175&gt;=1,DS175&lt;=3,DS176=0),-CHOOSE(DS175,Rollover!$S$19,Rollover!$AF$19,Rollover!$AS$19),0)</f>
        <v>0</v>
      </c>
      <c r="DT184" s="95">
        <f>IF(AND(DT175&gt;=1,DT175&lt;=3,DT176=0),-CHOOSE(DT175,Rollover!$S$19,Rollover!$AF$19,Rollover!$AS$19),0)</f>
        <v>0</v>
      </c>
      <c r="DU184" s="95">
        <f>IF(AND(DU175&gt;=1,DU175&lt;=3,DU176=0),-CHOOSE(DU175,Rollover!$S$19,Rollover!$AF$19,Rollover!$AS$19),0)</f>
        <v>0</v>
      </c>
      <c r="DV184" s="95">
        <f>IF(AND(DV175&gt;=1,DV175&lt;=3,DV176=0),-CHOOSE(DV175,Rollover!$S$19,Rollover!$AF$19,Rollover!$AS$19),0)</f>
        <v>0</v>
      </c>
      <c r="DW184" s="95">
        <f>IF(AND(DW175&gt;=1,DW175&lt;=3,DW176=0),-CHOOSE(DW175,Rollover!$S$19,Rollover!$AF$19,Rollover!$AS$19),0)</f>
        <v>0</v>
      </c>
      <c r="DX184" s="95">
        <f>IF(AND(DX175&gt;=1,DX175&lt;=3,DX176=0),-CHOOSE(DX175,Rollover!$S$19,Rollover!$AF$19,Rollover!$AS$19),0)</f>
        <v>0</v>
      </c>
      <c r="DY184" s="95">
        <f>IF(AND(DY175&gt;=1,DY175&lt;=3,DY176=0),-CHOOSE(DY175,Rollover!$S$19,Rollover!$AF$19,Rollover!$AS$19),0)</f>
        <v>0</v>
      </c>
      <c r="DZ184" s="95">
        <f>IF(AND(DZ175&gt;=1,DZ175&lt;=3,DZ176=0),-CHOOSE(DZ175,Rollover!$S$19,Rollover!$AF$19,Rollover!$AS$19),0)</f>
        <v>0</v>
      </c>
      <c r="EA184" s="95">
        <f>IF(AND(EA175&gt;=1,EA175&lt;=3,EA176=0),-CHOOSE(EA175,Rollover!$S$19,Rollover!$AF$19,Rollover!$AS$19),0)</f>
        <v>0</v>
      </c>
      <c r="EB184" s="95">
        <f>IF(AND(EB175&gt;=1,EB175&lt;=3,EB176=0),-CHOOSE(EB175,Rollover!$S$19,Rollover!$AF$19,Rollover!$AS$19),0)</f>
        <v>-61130.88130320517</v>
      </c>
      <c r="EC184" s="95">
        <f>IF(AND(EC175&gt;=1,EC175&lt;=3,EC176=0),-CHOOSE(EC175,Rollover!$S$19,Rollover!$AF$19,Rollover!$AS$19),0)</f>
        <v>0</v>
      </c>
      <c r="ED184" s="95">
        <f>IF(AND(ED175&gt;=1,ED175&lt;=3,ED176=0),-CHOOSE(ED175,Rollover!$S$19,Rollover!$AF$19,Rollover!$AS$19),0)</f>
        <v>0</v>
      </c>
      <c r="EE184" s="95">
        <f>IF(AND(EE175&gt;=1,EE175&lt;=3,EE176=0),-CHOOSE(EE175,Rollover!$S$19,Rollover!$AF$19,Rollover!$AS$19),0)</f>
        <v>0</v>
      </c>
      <c r="EF184" s="95">
        <f>IF(AND(EF175&gt;=1,EF175&lt;=3,EF176=0),-CHOOSE(EF175,Rollover!$S$19,Rollover!$AF$19,Rollover!$AS$19),0)</f>
        <v>0</v>
      </c>
      <c r="EG184" s="95">
        <f>IF(AND(EG175&gt;=1,EG175&lt;=3,EG176=0),-CHOOSE(EG175,Rollover!$S$19,Rollover!$AF$19,Rollover!$AS$19),0)</f>
        <v>0</v>
      </c>
      <c r="EH184" s="95">
        <f>IF(AND(EH175&gt;=1,EH175&lt;=3,EH176=0),-CHOOSE(EH175,Rollover!$S$19,Rollover!$AF$19,Rollover!$AS$19),0)</f>
        <v>0</v>
      </c>
      <c r="EI184" s="95">
        <f>IF(AND(EI175&gt;=1,EI175&lt;=3,EI176=0),-CHOOSE(EI175,Rollover!$S$19,Rollover!$AF$19,Rollover!$AS$19),0)</f>
        <v>0</v>
      </c>
    </row>
    <row r="185">
      <c r="B185" t="s" s="23">
        <v>399</v>
      </c>
      <c r="C185" t="s" s="118">
        <v>33</v>
      </c>
      <c r="D185" t="s" s="118">
        <v>437</v>
      </c>
      <c r="H185" s="117">
        <f>'Rent Roll'!$G$19*'Rent Roll'!$E$19*IF(H175=0,1,IF(AND(H175&lt;=3,H176&gt;=0),1,0))</f>
        <v>15000</v>
      </c>
      <c r="I185" s="117">
        <f>'Rent Roll'!$G$19*'Rent Roll'!$E$19*IF(I175=0,1,IF(AND(I175&lt;=3,I176&gt;=0),1,0))</f>
        <v>15000</v>
      </c>
      <c r="J185" s="117">
        <f>'Rent Roll'!$G$19*'Rent Roll'!$E$19*IF(J175=0,1,IF(AND(J175&lt;=3,J176&gt;=0),1,0))</f>
        <v>15000</v>
      </c>
      <c r="K185" s="117">
        <f>'Rent Roll'!$G$19*'Rent Roll'!$E$19*IF(K175=0,1,IF(AND(K175&lt;=3,K176&gt;=0),1,0))</f>
        <v>15000</v>
      </c>
      <c r="L185" s="117">
        <f>'Rent Roll'!$G$19*'Rent Roll'!$E$19*IF(L175=0,1,IF(AND(L175&lt;=3,L176&gt;=0),1,0))</f>
        <v>15000</v>
      </c>
      <c r="M185" s="117">
        <f>'Rent Roll'!$G$19*'Rent Roll'!$E$19*IF(M175=0,1,IF(AND(M175&lt;=3,M176&gt;=0),1,0))</f>
        <v>15000</v>
      </c>
      <c r="N185" s="117">
        <f>'Rent Roll'!$G$19*'Rent Roll'!$E$19*IF(N175=0,1,IF(AND(N175&lt;=3,N176&gt;=0),1,0))</f>
        <v>15000</v>
      </c>
      <c r="O185" s="117">
        <f>'Rent Roll'!$G$19*'Rent Roll'!$E$19*IF(O175=0,1,IF(AND(O175&lt;=3,O176&gt;=0),1,0))</f>
        <v>15000</v>
      </c>
      <c r="P185" s="117">
        <f>'Rent Roll'!$G$19*'Rent Roll'!$E$19*IF(P175=0,1,IF(AND(P175&lt;=3,P176&gt;=0),1,0))</f>
        <v>15000</v>
      </c>
      <c r="Q185" s="117">
        <f>'Rent Roll'!$G$19*'Rent Roll'!$E$19*IF(Q175=0,1,IF(AND(Q175&lt;=3,Q176&gt;=0),1,0))</f>
        <v>15000</v>
      </c>
      <c r="R185" s="117">
        <f>'Rent Roll'!$G$19*'Rent Roll'!$E$19*IF(R175=0,1,IF(AND(R175&lt;=3,R176&gt;=0),1,0))</f>
        <v>15000</v>
      </c>
      <c r="S185" s="117">
        <f>'Rent Roll'!$G$19*'Rent Roll'!$E$19*IF(S175=0,1,IF(AND(S175&lt;=3,S176&gt;=0),1,0))</f>
        <v>15000</v>
      </c>
      <c r="T185" s="117">
        <f>'Rent Roll'!$G$19*'Rent Roll'!$E$19*IF(T175=0,1,IF(AND(T175&lt;=3,T176&gt;=0),1,0))</f>
        <v>15000</v>
      </c>
      <c r="U185" s="117">
        <f>'Rent Roll'!$G$19*'Rent Roll'!$E$19*IF(U175=0,1,IF(AND(U175&lt;=3,U176&gt;=0),1,0))</f>
        <v>15000</v>
      </c>
      <c r="V185" s="117">
        <f>'Rent Roll'!$G$19*'Rent Roll'!$E$19*IF(V175=0,1,IF(AND(V175&lt;=3,V176&gt;=0),1,0))</f>
        <v>15000</v>
      </c>
      <c r="W185" s="117">
        <f>'Rent Roll'!$G$19*'Rent Roll'!$E$19*IF(W175=0,1,IF(AND(W175&lt;=3,W176&gt;=0),1,0))</f>
        <v>15000</v>
      </c>
      <c r="X185" s="117">
        <f>'Rent Roll'!$G$19*'Rent Roll'!$E$19*IF(X175=0,1,IF(AND(X175&lt;=3,X176&gt;=0),1,0))</f>
        <v>15000</v>
      </c>
      <c r="Y185" s="117">
        <f>'Rent Roll'!$G$19*'Rent Roll'!$E$19*IF(Y175=0,1,IF(AND(Y175&lt;=3,Y176&gt;=0),1,0))</f>
        <v>15000</v>
      </c>
      <c r="Z185" s="117">
        <f>'Rent Roll'!$G$19*'Rent Roll'!$E$19*IF(Z175=0,1,IF(AND(Z175&lt;=3,Z176&gt;=0),1,0))</f>
        <v>15000</v>
      </c>
      <c r="AA185" s="117">
        <f>'Rent Roll'!$G$19*'Rent Roll'!$E$19*IF(AA175=0,1,IF(AND(AA175&lt;=3,AA176&gt;=0),1,0))</f>
        <v>15000</v>
      </c>
      <c r="AB185" s="117">
        <f>'Rent Roll'!$G$19*'Rent Roll'!$E$19*IF(AB175=0,1,IF(AND(AB175&lt;=3,AB176&gt;=0),1,0))</f>
        <v>15000</v>
      </c>
      <c r="AC185" s="117">
        <f>'Rent Roll'!$G$19*'Rent Roll'!$E$19*IF(AC175=0,1,IF(AND(AC175&lt;=3,AC176&gt;=0),1,0))</f>
        <v>15000</v>
      </c>
      <c r="AD185" s="117">
        <f>'Rent Roll'!$G$19*'Rent Roll'!$E$19*IF(AD175=0,1,IF(AND(AD175&lt;=3,AD176&gt;=0),1,0))</f>
        <v>15000</v>
      </c>
      <c r="AE185" s="117">
        <f>'Rent Roll'!$G$19*'Rent Roll'!$E$19*IF(AE175=0,1,IF(AND(AE175&lt;=3,AE176&gt;=0),1,0))</f>
        <v>15000</v>
      </c>
      <c r="AF185" s="117">
        <f>'Rent Roll'!$G$19*'Rent Roll'!$E$19*IF(AF175=0,1,IF(AND(AF175&lt;=3,AF176&gt;=0),1,0))</f>
        <v>15000</v>
      </c>
      <c r="AG185" s="117">
        <f>'Rent Roll'!$G$19*'Rent Roll'!$E$19*IF(AG175=0,1,IF(AND(AG175&lt;=3,AG176&gt;=0),1,0))</f>
        <v>15000</v>
      </c>
      <c r="AH185" s="117">
        <f>'Rent Roll'!$G$19*'Rent Roll'!$E$19*IF(AH175=0,1,IF(AND(AH175&lt;=3,AH176&gt;=0),1,0))</f>
        <v>15000</v>
      </c>
      <c r="AI185" s="117">
        <f>'Rent Roll'!$G$19*'Rent Roll'!$E$19*IF(AI175=0,1,IF(AND(AI175&lt;=3,AI176&gt;=0),1,0))</f>
        <v>15000</v>
      </c>
      <c r="AJ185" s="117">
        <f>'Rent Roll'!$G$19*'Rent Roll'!$E$19*IF(AJ175=0,1,IF(AND(AJ175&lt;=3,AJ176&gt;=0),1,0))</f>
        <v>15000</v>
      </c>
      <c r="AK185" s="117">
        <f>'Rent Roll'!$G$19*'Rent Roll'!$E$19*IF(AK175=0,1,IF(AND(AK175&lt;=3,AK176&gt;=0),1,0))</f>
        <v>15000</v>
      </c>
      <c r="AL185" s="117">
        <f>'Rent Roll'!$G$19*'Rent Roll'!$E$19*IF(AL175=0,1,IF(AND(AL175&lt;=3,AL176&gt;=0),1,0))</f>
        <v>15000</v>
      </c>
      <c r="AM185" s="117">
        <f>'Rent Roll'!$G$19*'Rent Roll'!$E$19*IF(AM175=0,1,IF(AND(AM175&lt;=3,AM176&gt;=0),1,0))</f>
        <v>15000</v>
      </c>
      <c r="AN185" s="117">
        <f>'Rent Roll'!$G$19*'Rent Roll'!$E$19*IF(AN175=0,1,IF(AND(AN175&lt;=3,AN176&gt;=0),1,0))</f>
        <v>15000</v>
      </c>
      <c r="AO185" s="117">
        <f>'Rent Roll'!$G$19*'Rent Roll'!$E$19*IF(AO175=0,1,IF(AND(AO175&lt;=3,AO176&gt;=0),1,0))</f>
        <v>15000</v>
      </c>
      <c r="AP185" s="117">
        <f>'Rent Roll'!$G$19*'Rent Roll'!$E$19*IF(AP175=0,1,IF(AND(AP175&lt;=3,AP176&gt;=0),1,0))</f>
        <v>15000</v>
      </c>
      <c r="AQ185" s="117">
        <f>'Rent Roll'!$G$19*'Rent Roll'!$E$19*IF(AQ175=0,1,IF(AND(AQ175&lt;=3,AQ176&gt;=0),1,0))</f>
        <v>15000</v>
      </c>
      <c r="AR185" s="117">
        <f>'Rent Roll'!$G$19*'Rent Roll'!$E$19*IF(AR175=0,1,IF(AND(AR175&lt;=3,AR176&gt;=0),1,0))</f>
        <v>15000</v>
      </c>
      <c r="AS185" s="117">
        <f>'Rent Roll'!$G$19*'Rent Roll'!$E$19*IF(AS175=0,1,IF(AND(AS175&lt;=3,AS176&gt;=0),1,0))</f>
        <v>15000</v>
      </c>
      <c r="AT185" s="117">
        <f>'Rent Roll'!$G$19*'Rent Roll'!$E$19*IF(AT175=0,1,IF(AND(AT175&lt;=3,AT176&gt;=0),1,0))</f>
        <v>15000</v>
      </c>
      <c r="AU185" s="117">
        <f>'Rent Roll'!$G$19*'Rent Roll'!$E$19*IF(AU175=0,1,IF(AND(AU175&lt;=3,AU176&gt;=0),1,0))</f>
        <v>15000</v>
      </c>
      <c r="AV185" s="117">
        <f>'Rent Roll'!$G$19*'Rent Roll'!$E$19*IF(AV175=0,1,IF(AND(AV175&lt;=3,AV176&gt;=0),1,0))</f>
        <v>15000</v>
      </c>
      <c r="AW185" s="117">
        <f>'Rent Roll'!$G$19*'Rent Roll'!$E$19*IF(AW175=0,1,IF(AND(AW175&lt;=3,AW176&gt;=0),1,0))</f>
        <v>15000</v>
      </c>
      <c r="AX185" s="117">
        <f>'Rent Roll'!$G$19*'Rent Roll'!$E$19*IF(AX175=0,1,IF(AND(AX175&lt;=3,AX176&gt;=0),1,0))</f>
        <v>15000</v>
      </c>
      <c r="AY185" s="117">
        <f>'Rent Roll'!$G$19*'Rent Roll'!$E$19*IF(AY175=0,1,IF(AND(AY175&lt;=3,AY176&gt;=0),1,0))</f>
        <v>15000</v>
      </c>
      <c r="AZ185" s="117">
        <f>'Rent Roll'!$G$19*'Rent Roll'!$E$19*IF(AZ175=0,1,IF(AND(AZ175&lt;=3,AZ176&gt;=0),1,0))</f>
        <v>15000</v>
      </c>
      <c r="BA185" s="117">
        <f>'Rent Roll'!$G$19*'Rent Roll'!$E$19*IF(BA175=0,1,IF(AND(BA175&lt;=3,BA176&gt;=0),1,0))</f>
        <v>15000</v>
      </c>
      <c r="BB185" s="117">
        <f>'Rent Roll'!$G$19*'Rent Roll'!$E$19*IF(BB175=0,1,IF(AND(BB175&lt;=3,BB176&gt;=0),1,0))</f>
        <v>15000</v>
      </c>
      <c r="BC185" s="117">
        <f>'Rent Roll'!$G$19*'Rent Roll'!$E$19*IF(BC175=0,1,IF(AND(BC175&lt;=3,BC176&gt;=0),1,0))</f>
        <v>15000</v>
      </c>
      <c r="BD185" s="117">
        <f>'Rent Roll'!$G$19*'Rent Roll'!$E$19*IF(BD175=0,1,IF(AND(BD175&lt;=3,BD176&gt;=0),1,0))</f>
        <v>15000</v>
      </c>
      <c r="BE185" s="117">
        <f>'Rent Roll'!$G$19*'Rent Roll'!$E$19*IF(BE175=0,1,IF(AND(BE175&lt;=3,BE176&gt;=0),1,0))</f>
        <v>15000</v>
      </c>
      <c r="BF185" s="117">
        <f>'Rent Roll'!$G$19*'Rent Roll'!$E$19*IF(BF175=0,1,IF(AND(BF175&lt;=3,BF176&gt;=0),1,0))</f>
        <v>15000</v>
      </c>
      <c r="BG185" s="117">
        <f>'Rent Roll'!$G$19*'Rent Roll'!$E$19*IF(BG175=0,1,IF(AND(BG175&lt;=3,BG176&gt;=0),1,0))</f>
        <v>15000</v>
      </c>
      <c r="BH185" s="117">
        <f>'Rent Roll'!$G$19*'Rent Roll'!$E$19*IF(BH175=0,1,IF(AND(BH175&lt;=3,BH176&gt;=0),1,0))</f>
        <v>15000</v>
      </c>
      <c r="BI185" s="117">
        <f>'Rent Roll'!$G$19*'Rent Roll'!$E$19*IF(BI175=0,1,IF(AND(BI175&lt;=3,BI176&gt;=0),1,0))</f>
        <v>15000</v>
      </c>
      <c r="BJ185" s="117">
        <f>'Rent Roll'!$G$19*'Rent Roll'!$E$19*IF(BJ175=0,1,IF(AND(BJ175&lt;=3,BJ176&gt;=0),1,0))</f>
        <v>15000</v>
      </c>
      <c r="BK185" s="117">
        <f>'Rent Roll'!$G$19*'Rent Roll'!$E$19*IF(BK175=0,1,IF(AND(BK175&lt;=3,BK176&gt;=0),1,0))</f>
        <v>15000</v>
      </c>
      <c r="BL185" s="117">
        <f>'Rent Roll'!$G$19*'Rent Roll'!$E$19*IF(BL175=0,1,IF(AND(BL175&lt;=3,BL176&gt;=0),1,0))</f>
        <v>15000</v>
      </c>
      <c r="BM185" s="117">
        <f>'Rent Roll'!$G$19*'Rent Roll'!$E$19*IF(BM175=0,1,IF(AND(BM175&lt;=3,BM176&gt;=0),1,0))</f>
        <v>15000</v>
      </c>
      <c r="BN185" s="117">
        <f>'Rent Roll'!$G$19*'Rent Roll'!$E$19*IF(BN175=0,1,IF(AND(BN175&lt;=3,BN176&gt;=0),1,0))</f>
        <v>15000</v>
      </c>
      <c r="BO185" s="117">
        <f>'Rent Roll'!$G$19*'Rent Roll'!$E$19*IF(BO175=0,1,IF(AND(BO175&lt;=3,BO176&gt;=0),1,0))</f>
        <v>15000</v>
      </c>
      <c r="BP185" s="117">
        <f>'Rent Roll'!$G$19*'Rent Roll'!$E$19*IF(BP175=0,1,IF(AND(BP175&lt;=3,BP176&gt;=0),1,0))</f>
        <v>0</v>
      </c>
      <c r="BQ185" s="117">
        <f>'Rent Roll'!$G$19*'Rent Roll'!$E$19*IF(BQ175=0,1,IF(AND(BQ175&lt;=3,BQ176&gt;=0),1,0))</f>
        <v>0</v>
      </c>
      <c r="BR185" s="117">
        <f>'Rent Roll'!$G$19*'Rent Roll'!$E$19*IF(BR175=0,1,IF(AND(BR175&lt;=3,BR176&gt;=0),1,0))</f>
        <v>15000</v>
      </c>
      <c r="BS185" s="117">
        <f>'Rent Roll'!$G$19*'Rent Roll'!$E$19*IF(BS175=0,1,IF(AND(BS175&lt;=3,BS176&gt;=0),1,0))</f>
        <v>15000</v>
      </c>
      <c r="BT185" s="117">
        <f>'Rent Roll'!$G$19*'Rent Roll'!$E$19*IF(BT175=0,1,IF(AND(BT175&lt;=3,BT176&gt;=0),1,0))</f>
        <v>15000</v>
      </c>
      <c r="BU185" s="117">
        <f>'Rent Roll'!$G$19*'Rent Roll'!$E$19*IF(BU175=0,1,IF(AND(BU175&lt;=3,BU176&gt;=0),1,0))</f>
        <v>15000</v>
      </c>
      <c r="BV185" s="117">
        <f>'Rent Roll'!$G$19*'Rent Roll'!$E$19*IF(BV175=0,1,IF(AND(BV175&lt;=3,BV176&gt;=0),1,0))</f>
        <v>15000</v>
      </c>
      <c r="BW185" s="117">
        <f>'Rent Roll'!$G$19*'Rent Roll'!$E$19*IF(BW175=0,1,IF(AND(BW175&lt;=3,BW176&gt;=0),1,0))</f>
        <v>15000</v>
      </c>
      <c r="BX185" s="117">
        <f>'Rent Roll'!$G$19*'Rent Roll'!$E$19*IF(BX175=0,1,IF(AND(BX175&lt;=3,BX176&gt;=0),1,0))</f>
        <v>15000</v>
      </c>
      <c r="BY185" s="117">
        <f>'Rent Roll'!$G$19*'Rent Roll'!$E$19*IF(BY175=0,1,IF(AND(BY175&lt;=3,BY176&gt;=0),1,0))</f>
        <v>15000</v>
      </c>
      <c r="BZ185" s="117">
        <f>'Rent Roll'!$G$19*'Rent Roll'!$E$19*IF(BZ175=0,1,IF(AND(BZ175&lt;=3,BZ176&gt;=0),1,0))</f>
        <v>15000</v>
      </c>
      <c r="CA185" s="117">
        <f>'Rent Roll'!$G$19*'Rent Roll'!$E$19*IF(CA175=0,1,IF(AND(CA175&lt;=3,CA176&gt;=0),1,0))</f>
        <v>15000</v>
      </c>
      <c r="CB185" s="117">
        <f>'Rent Roll'!$G$19*'Rent Roll'!$E$19*IF(CB175=0,1,IF(AND(CB175&lt;=3,CB176&gt;=0),1,0))</f>
        <v>15000</v>
      </c>
      <c r="CC185" s="117">
        <f>'Rent Roll'!$G$19*'Rent Roll'!$E$19*IF(CC175=0,1,IF(AND(CC175&lt;=3,CC176&gt;=0),1,0))</f>
        <v>15000</v>
      </c>
      <c r="CD185" s="117">
        <f>'Rent Roll'!$G$19*'Rent Roll'!$E$19*IF(CD175=0,1,IF(AND(CD175&lt;=3,CD176&gt;=0),1,0))</f>
        <v>15000</v>
      </c>
      <c r="CE185" s="117">
        <f>'Rent Roll'!$G$19*'Rent Roll'!$E$19*IF(CE175=0,1,IF(AND(CE175&lt;=3,CE176&gt;=0),1,0))</f>
        <v>15000</v>
      </c>
      <c r="CF185" s="117">
        <f>'Rent Roll'!$G$19*'Rent Roll'!$E$19*IF(CF175=0,1,IF(AND(CF175&lt;=3,CF176&gt;=0),1,0))</f>
        <v>15000</v>
      </c>
      <c r="CG185" s="117">
        <f>'Rent Roll'!$G$19*'Rent Roll'!$E$19*IF(CG175=0,1,IF(AND(CG175&lt;=3,CG176&gt;=0),1,0))</f>
        <v>15000</v>
      </c>
      <c r="CH185" s="117">
        <f>'Rent Roll'!$G$19*'Rent Roll'!$E$19*IF(CH175=0,1,IF(AND(CH175&lt;=3,CH176&gt;=0),1,0))</f>
        <v>15000</v>
      </c>
      <c r="CI185" s="117">
        <f>'Rent Roll'!$G$19*'Rent Roll'!$E$19*IF(CI175=0,1,IF(AND(CI175&lt;=3,CI176&gt;=0),1,0))</f>
        <v>15000</v>
      </c>
      <c r="CJ185" s="117">
        <f>'Rent Roll'!$G$19*'Rent Roll'!$E$19*IF(CJ175=0,1,IF(AND(CJ175&lt;=3,CJ176&gt;=0),1,0))</f>
        <v>15000</v>
      </c>
      <c r="CK185" s="117">
        <f>'Rent Roll'!$G$19*'Rent Roll'!$E$19*IF(CK175=0,1,IF(AND(CK175&lt;=3,CK176&gt;=0),1,0))</f>
        <v>15000</v>
      </c>
      <c r="CL185" s="117">
        <f>'Rent Roll'!$G$19*'Rent Roll'!$E$19*IF(CL175=0,1,IF(AND(CL175&lt;=3,CL176&gt;=0),1,0))</f>
        <v>15000</v>
      </c>
      <c r="CM185" s="117">
        <f>'Rent Roll'!$G$19*'Rent Roll'!$E$19*IF(CM175=0,1,IF(AND(CM175&lt;=3,CM176&gt;=0),1,0))</f>
        <v>15000</v>
      </c>
      <c r="CN185" s="117">
        <f>'Rent Roll'!$G$19*'Rent Roll'!$E$19*IF(CN175=0,1,IF(AND(CN175&lt;=3,CN176&gt;=0),1,0))</f>
        <v>15000</v>
      </c>
      <c r="CO185" s="117">
        <f>'Rent Roll'!$G$19*'Rent Roll'!$E$19*IF(CO175=0,1,IF(AND(CO175&lt;=3,CO176&gt;=0),1,0))</f>
        <v>15000</v>
      </c>
      <c r="CP185" s="117">
        <f>'Rent Roll'!$G$19*'Rent Roll'!$E$19*IF(CP175=0,1,IF(AND(CP175&lt;=3,CP176&gt;=0),1,0))</f>
        <v>15000</v>
      </c>
      <c r="CQ185" s="117">
        <f>'Rent Roll'!$G$19*'Rent Roll'!$E$19*IF(CQ175=0,1,IF(AND(CQ175&lt;=3,CQ176&gt;=0),1,0))</f>
        <v>15000</v>
      </c>
      <c r="CR185" s="117">
        <f>'Rent Roll'!$G$19*'Rent Roll'!$E$19*IF(CR175=0,1,IF(AND(CR175&lt;=3,CR176&gt;=0),1,0))</f>
        <v>15000</v>
      </c>
      <c r="CS185" s="117">
        <f>'Rent Roll'!$G$19*'Rent Roll'!$E$19*IF(CS175=0,1,IF(AND(CS175&lt;=3,CS176&gt;=0),1,0))</f>
        <v>15000</v>
      </c>
      <c r="CT185" s="117">
        <f>'Rent Roll'!$G$19*'Rent Roll'!$E$19*IF(CT175=0,1,IF(AND(CT175&lt;=3,CT176&gt;=0),1,0))</f>
        <v>15000</v>
      </c>
      <c r="CU185" s="117">
        <f>'Rent Roll'!$G$19*'Rent Roll'!$E$19*IF(CU175=0,1,IF(AND(CU175&lt;=3,CU176&gt;=0),1,0))</f>
        <v>15000</v>
      </c>
      <c r="CV185" s="117">
        <f>'Rent Roll'!$G$19*'Rent Roll'!$E$19*IF(CV175=0,1,IF(AND(CV175&lt;=3,CV176&gt;=0),1,0))</f>
        <v>15000</v>
      </c>
      <c r="CW185" s="117">
        <f>'Rent Roll'!$G$19*'Rent Roll'!$E$19*IF(CW175=0,1,IF(AND(CW175&lt;=3,CW176&gt;=0),1,0))</f>
        <v>15000</v>
      </c>
      <c r="CX185" s="117">
        <f>'Rent Roll'!$G$19*'Rent Roll'!$E$19*IF(CX175=0,1,IF(AND(CX175&lt;=3,CX176&gt;=0),1,0))</f>
        <v>15000</v>
      </c>
      <c r="CY185" s="117">
        <f>'Rent Roll'!$G$19*'Rent Roll'!$E$19*IF(CY175=0,1,IF(AND(CY175&lt;=3,CY176&gt;=0),1,0))</f>
        <v>15000</v>
      </c>
      <c r="CZ185" s="117">
        <f>'Rent Roll'!$G$19*'Rent Roll'!$E$19*IF(CZ175=0,1,IF(AND(CZ175&lt;=3,CZ176&gt;=0),1,0))</f>
        <v>15000</v>
      </c>
      <c r="DA185" s="117">
        <f>'Rent Roll'!$G$19*'Rent Roll'!$E$19*IF(DA175=0,1,IF(AND(DA175&lt;=3,DA176&gt;=0),1,0))</f>
        <v>15000</v>
      </c>
      <c r="DB185" s="117">
        <f>'Rent Roll'!$G$19*'Rent Roll'!$E$19*IF(DB175=0,1,IF(AND(DB175&lt;=3,DB176&gt;=0),1,0))</f>
        <v>15000</v>
      </c>
      <c r="DC185" s="117">
        <f>'Rent Roll'!$G$19*'Rent Roll'!$E$19*IF(DC175=0,1,IF(AND(DC175&lt;=3,DC176&gt;=0),1,0))</f>
        <v>15000</v>
      </c>
      <c r="DD185" s="117">
        <f>'Rent Roll'!$G$19*'Rent Roll'!$E$19*IF(DD175=0,1,IF(AND(DD175&lt;=3,DD176&gt;=0),1,0))</f>
        <v>15000</v>
      </c>
      <c r="DE185" s="117">
        <f>'Rent Roll'!$G$19*'Rent Roll'!$E$19*IF(DE175=0,1,IF(AND(DE175&lt;=3,DE176&gt;=0),1,0))</f>
        <v>15000</v>
      </c>
      <c r="DF185" s="117">
        <f>'Rent Roll'!$G$19*'Rent Roll'!$E$19*IF(DF175=0,1,IF(AND(DF175&lt;=3,DF176&gt;=0),1,0))</f>
        <v>15000</v>
      </c>
      <c r="DG185" s="117">
        <f>'Rent Roll'!$G$19*'Rent Roll'!$E$19*IF(DG175=0,1,IF(AND(DG175&lt;=3,DG176&gt;=0),1,0))</f>
        <v>15000</v>
      </c>
      <c r="DH185" s="117">
        <f>'Rent Roll'!$G$19*'Rent Roll'!$E$19*IF(DH175=0,1,IF(AND(DH175&lt;=3,DH176&gt;=0),1,0))</f>
        <v>15000</v>
      </c>
      <c r="DI185" s="117">
        <f>'Rent Roll'!$G$19*'Rent Roll'!$E$19*IF(DI175=0,1,IF(AND(DI175&lt;=3,DI176&gt;=0),1,0))</f>
        <v>15000</v>
      </c>
      <c r="DJ185" s="117">
        <f>'Rent Roll'!$G$19*'Rent Roll'!$E$19*IF(DJ175=0,1,IF(AND(DJ175&lt;=3,DJ176&gt;=0),1,0))</f>
        <v>15000</v>
      </c>
      <c r="DK185" s="117">
        <f>'Rent Roll'!$G$19*'Rent Roll'!$E$19*IF(DK175=0,1,IF(AND(DK175&lt;=3,DK176&gt;=0),1,0))</f>
        <v>15000</v>
      </c>
      <c r="DL185" s="117">
        <f>'Rent Roll'!$G$19*'Rent Roll'!$E$19*IF(DL175=0,1,IF(AND(DL175&lt;=3,DL176&gt;=0),1,0))</f>
        <v>15000</v>
      </c>
      <c r="DM185" s="117">
        <f>'Rent Roll'!$G$19*'Rent Roll'!$E$19*IF(DM175=0,1,IF(AND(DM175&lt;=3,DM176&gt;=0),1,0))</f>
        <v>15000</v>
      </c>
      <c r="DN185" s="117">
        <f>'Rent Roll'!$G$19*'Rent Roll'!$E$19*IF(DN175=0,1,IF(AND(DN175&lt;=3,DN176&gt;=0),1,0))</f>
        <v>15000</v>
      </c>
      <c r="DO185" s="117">
        <f>'Rent Roll'!$G$19*'Rent Roll'!$E$19*IF(DO175=0,1,IF(AND(DO175&lt;=3,DO176&gt;=0),1,0))</f>
        <v>15000</v>
      </c>
      <c r="DP185" s="117">
        <f>'Rent Roll'!$G$19*'Rent Roll'!$E$19*IF(DP175=0,1,IF(AND(DP175&lt;=3,DP176&gt;=0),1,0))</f>
        <v>15000</v>
      </c>
      <c r="DQ185" s="117">
        <f>'Rent Roll'!$G$19*'Rent Roll'!$E$19*IF(DQ175=0,1,IF(AND(DQ175&lt;=3,DQ176&gt;=0),1,0))</f>
        <v>15000</v>
      </c>
      <c r="DR185" s="117">
        <f>'Rent Roll'!$G$19*'Rent Roll'!$E$19*IF(DR175=0,1,IF(AND(DR175&lt;=3,DR176&gt;=0),1,0))</f>
        <v>15000</v>
      </c>
      <c r="DS185" s="117">
        <f>'Rent Roll'!$G$19*'Rent Roll'!$E$19*IF(DS175=0,1,IF(AND(DS175&lt;=3,DS176&gt;=0),1,0))</f>
        <v>15000</v>
      </c>
      <c r="DT185" s="117">
        <f>'Rent Roll'!$G$19*'Rent Roll'!$E$19*IF(DT175=0,1,IF(AND(DT175&lt;=3,DT176&gt;=0),1,0))</f>
        <v>15000</v>
      </c>
      <c r="DU185" s="117">
        <f>'Rent Roll'!$G$19*'Rent Roll'!$E$19*IF(DU175=0,1,IF(AND(DU175&lt;=3,DU176&gt;=0),1,0))</f>
        <v>15000</v>
      </c>
      <c r="DV185" s="117">
        <f>'Rent Roll'!$G$19*'Rent Roll'!$E$19*IF(DV175=0,1,IF(AND(DV175&lt;=3,DV176&gt;=0),1,0))</f>
        <v>15000</v>
      </c>
      <c r="DW185" s="117">
        <f>'Rent Roll'!$G$19*'Rent Roll'!$E$19*IF(DW175=0,1,IF(AND(DW175&lt;=3,DW176&gt;=0),1,0))</f>
        <v>15000</v>
      </c>
      <c r="DX185" s="117">
        <f>'Rent Roll'!$G$19*'Rent Roll'!$E$19*IF(DX175=0,1,IF(AND(DX175&lt;=3,DX176&gt;=0),1,0))</f>
        <v>15000</v>
      </c>
      <c r="DY185" s="117">
        <f>'Rent Roll'!$G$19*'Rent Roll'!$E$19*IF(DY175=0,1,IF(AND(DY175&lt;=3,DY176&gt;=0),1,0))</f>
        <v>15000</v>
      </c>
      <c r="DZ185" s="117">
        <f>'Rent Roll'!$G$19*'Rent Roll'!$E$19*IF(DZ175=0,1,IF(AND(DZ175&lt;=3,DZ176&gt;=0),1,0))</f>
        <v>0</v>
      </c>
      <c r="EA185" s="117">
        <f>'Rent Roll'!$G$19*'Rent Roll'!$E$19*IF(EA175=0,1,IF(AND(EA175&lt;=3,EA176&gt;=0),1,0))</f>
        <v>0</v>
      </c>
      <c r="EB185" s="117">
        <f>'Rent Roll'!$G$19*'Rent Roll'!$E$19*IF(EB175=0,1,IF(AND(EB175&lt;=3,EB176&gt;=0),1,0))</f>
        <v>15000</v>
      </c>
      <c r="EC185" s="117">
        <f>'Rent Roll'!$G$19*'Rent Roll'!$E$19*IF(EC175=0,1,IF(AND(EC175&lt;=3,EC176&gt;=0),1,0))</f>
        <v>15000</v>
      </c>
      <c r="ED185" s="117">
        <f>'Rent Roll'!$G$19*'Rent Roll'!$E$19*IF(ED175=0,1,IF(AND(ED175&lt;=3,ED176&gt;=0),1,0))</f>
        <v>15000</v>
      </c>
      <c r="EE185" s="117">
        <f>'Rent Roll'!$G$19*'Rent Roll'!$E$19*IF(EE175=0,1,IF(AND(EE175&lt;=3,EE176&gt;=0),1,0))</f>
        <v>15000</v>
      </c>
      <c r="EF185" s="117">
        <f>'Rent Roll'!$G$19*'Rent Roll'!$E$19*IF(EF175=0,1,IF(AND(EF175&lt;=3,EF176&gt;=0),1,0))</f>
        <v>15000</v>
      </c>
      <c r="EG185" s="117">
        <f>'Rent Roll'!$G$19*'Rent Roll'!$E$19*IF(EG175=0,1,IF(AND(EG175&lt;=3,EG176&gt;=0),1,0))</f>
        <v>15000</v>
      </c>
      <c r="EH185" s="117">
        <f>'Rent Roll'!$G$19*'Rent Roll'!$E$19*IF(EH175=0,1,IF(AND(EH175&lt;=3,EH176&gt;=0),1,0))</f>
        <v>15000</v>
      </c>
      <c r="EI185" s="117">
        <f>'Rent Roll'!$G$19*'Rent Roll'!$E$19*IF(EI175=0,1,IF(AND(EI175&lt;=3,EI176&gt;=0),1,0))</f>
        <v>15000</v>
      </c>
    </row>
    <row r="187">
      <c r="B187" t="s" s="113">
        <v>617</v>
      </c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  <c r="AO187" s="113"/>
      <c r="AP187" s="113"/>
      <c r="AQ187" s="113"/>
      <c r="AR187" s="113"/>
      <c r="AS187" s="113"/>
      <c r="AT187" s="113"/>
      <c r="AU187" s="113"/>
      <c r="AV187" s="113"/>
      <c r="AW187" s="113"/>
      <c r="AX187" s="113"/>
      <c r="AY187" s="113"/>
      <c r="AZ187" s="113"/>
      <c r="BA187" s="113"/>
      <c r="BB187" s="113"/>
      <c r="BC187" s="113"/>
      <c r="BD187" s="113"/>
      <c r="BE187" s="113"/>
      <c r="BF187" s="113"/>
      <c r="BG187" s="113"/>
      <c r="BH187" s="113"/>
      <c r="BI187" s="113"/>
      <c r="BJ187" s="113"/>
      <c r="BK187" s="113"/>
      <c r="BL187" s="113"/>
      <c r="BM187" s="113"/>
      <c r="BN187" s="113"/>
      <c r="BO187" s="113"/>
      <c r="BP187" s="113"/>
      <c r="BQ187" s="113"/>
      <c r="BR187" s="113"/>
      <c r="BS187" s="113"/>
      <c r="BT187" s="113"/>
      <c r="BU187" s="113"/>
      <c r="BV187" s="113"/>
      <c r="BW187" s="113"/>
      <c r="BX187" s="113"/>
      <c r="BY187" s="113"/>
      <c r="BZ187" s="113"/>
      <c r="CA187" s="113"/>
      <c r="CB187" s="113"/>
      <c r="CC187" s="113"/>
      <c r="CD187" s="113"/>
      <c r="CE187" s="113"/>
      <c r="CF187" s="113"/>
      <c r="CG187" s="113"/>
      <c r="CH187" s="113"/>
      <c r="CI187" s="113"/>
      <c r="CJ187" s="113"/>
      <c r="CK187" s="113"/>
      <c r="CL187" s="113"/>
      <c r="CM187" s="113"/>
      <c r="CN187" s="113"/>
      <c r="CO187" s="113"/>
      <c r="CP187" s="113"/>
      <c r="CQ187" s="113"/>
      <c r="CR187" s="113"/>
      <c r="CS187" s="113"/>
      <c r="CT187" s="113"/>
      <c r="CU187" s="113"/>
      <c r="CV187" s="113"/>
      <c r="CW187" s="113"/>
      <c r="CX187" s="113"/>
      <c r="CY187" s="113"/>
      <c r="CZ187" s="113"/>
      <c r="DA187" s="113"/>
      <c r="DB187" s="113"/>
      <c r="DC187" s="113"/>
      <c r="DD187" s="113"/>
      <c r="DE187" s="113"/>
      <c r="DF187" s="113"/>
      <c r="DG187" s="113"/>
      <c r="DH187" s="113"/>
      <c r="DI187" s="113"/>
      <c r="DJ187" s="113"/>
      <c r="DK187" s="113"/>
      <c r="DL187" s="113"/>
      <c r="DM187" s="113"/>
      <c r="DN187" s="113"/>
      <c r="DO187" s="113"/>
      <c r="DP187" s="113"/>
      <c r="DQ187" s="113"/>
      <c r="DR187" s="113"/>
      <c r="DS187" s="113"/>
      <c r="DT187" s="113"/>
      <c r="DU187" s="113"/>
      <c r="DV187" s="113"/>
      <c r="DW187" s="113"/>
      <c r="DX187" s="113"/>
      <c r="DY187" s="113"/>
      <c r="DZ187" s="113"/>
      <c r="EA187" s="113"/>
      <c r="EB187" s="113"/>
      <c r="EC187" s="113"/>
      <c r="ED187" s="113"/>
      <c r="EE187" s="113"/>
      <c r="EF187" s="113"/>
      <c r="EG187" s="113"/>
      <c r="EH187" s="113"/>
      <c r="EI187" s="113"/>
    </row>
    <row r="188">
      <c r="B188" t="s" s="23">
        <v>390</v>
      </c>
      <c r="C188" t="s" s="118">
        <v>35</v>
      </c>
      <c r="D188" t="s" s="118">
        <v>427</v>
      </c>
      <c r="H188" s="114">
        <f>(H$6&gt;Rollover!$G$20)+(H$6&gt;Rollover!$M$20)+(H$6&gt;Rollover!$Z$20)+(H$6&gt;Rollover!$AM$20)</f>
        <v>0</v>
      </c>
      <c r="I188" s="114">
        <f>(I$6&gt;Rollover!$G$20)+(I$6&gt;Rollover!$M$20)+(I$6&gt;Rollover!$Z$20)+(I$6&gt;Rollover!$AM$20)</f>
        <v>0</v>
      </c>
      <c r="J188" s="114">
        <f>(J$6&gt;Rollover!$G$20)+(J$6&gt;Rollover!$M$20)+(J$6&gt;Rollover!$Z$20)+(J$6&gt;Rollover!$AM$20)</f>
        <v>0</v>
      </c>
      <c r="K188" s="114">
        <f>(K$6&gt;Rollover!$G$20)+(K$6&gt;Rollover!$M$20)+(K$6&gt;Rollover!$Z$20)+(K$6&gt;Rollover!$AM$20)</f>
        <v>1</v>
      </c>
      <c r="L188" s="114">
        <f>(L$6&gt;Rollover!$G$20)+(L$6&gt;Rollover!$M$20)+(L$6&gt;Rollover!$Z$20)+(L$6&gt;Rollover!$AM$20)</f>
        <v>1</v>
      </c>
      <c r="M188" s="114">
        <f>(M$6&gt;Rollover!$G$20)+(M$6&gt;Rollover!$M$20)+(M$6&gt;Rollover!$Z$20)+(M$6&gt;Rollover!$AM$20)</f>
        <v>1</v>
      </c>
      <c r="N188" s="114">
        <f>(N$6&gt;Rollover!$G$20)+(N$6&gt;Rollover!$M$20)+(N$6&gt;Rollover!$Z$20)+(N$6&gt;Rollover!$AM$20)</f>
        <v>1</v>
      </c>
      <c r="O188" s="114">
        <f>(O$6&gt;Rollover!$G$20)+(O$6&gt;Rollover!$M$20)+(O$6&gt;Rollover!$Z$20)+(O$6&gt;Rollover!$AM$20)</f>
        <v>1</v>
      </c>
      <c r="P188" s="114">
        <f>(P$6&gt;Rollover!$G$20)+(P$6&gt;Rollover!$M$20)+(P$6&gt;Rollover!$Z$20)+(P$6&gt;Rollover!$AM$20)</f>
        <v>1</v>
      </c>
      <c r="Q188" s="114">
        <f>(Q$6&gt;Rollover!$G$20)+(Q$6&gt;Rollover!$M$20)+(Q$6&gt;Rollover!$Z$20)+(Q$6&gt;Rollover!$AM$20)</f>
        <v>1</v>
      </c>
      <c r="R188" s="114">
        <f>(R$6&gt;Rollover!$G$20)+(R$6&gt;Rollover!$M$20)+(R$6&gt;Rollover!$Z$20)+(R$6&gt;Rollover!$AM$20)</f>
        <v>1</v>
      </c>
      <c r="S188" s="114">
        <f>(S$6&gt;Rollover!$G$20)+(S$6&gt;Rollover!$M$20)+(S$6&gt;Rollover!$Z$20)+(S$6&gt;Rollover!$AM$20)</f>
        <v>1</v>
      </c>
      <c r="T188" s="114">
        <f>(T$6&gt;Rollover!$G$20)+(T$6&gt;Rollover!$M$20)+(T$6&gt;Rollover!$Z$20)+(T$6&gt;Rollover!$AM$20)</f>
        <v>1</v>
      </c>
      <c r="U188" s="114">
        <f>(U$6&gt;Rollover!$G$20)+(U$6&gt;Rollover!$M$20)+(U$6&gt;Rollover!$Z$20)+(U$6&gt;Rollover!$AM$20)</f>
        <v>1</v>
      </c>
      <c r="V188" s="114">
        <f>(V$6&gt;Rollover!$G$20)+(V$6&gt;Rollover!$M$20)+(V$6&gt;Rollover!$Z$20)+(V$6&gt;Rollover!$AM$20)</f>
        <v>1</v>
      </c>
      <c r="W188" s="114">
        <f>(W$6&gt;Rollover!$G$20)+(W$6&gt;Rollover!$M$20)+(W$6&gt;Rollover!$Z$20)+(W$6&gt;Rollover!$AM$20)</f>
        <v>1</v>
      </c>
      <c r="X188" s="114">
        <f>(X$6&gt;Rollover!$G$20)+(X$6&gt;Rollover!$M$20)+(X$6&gt;Rollover!$Z$20)+(X$6&gt;Rollover!$AM$20)</f>
        <v>1</v>
      </c>
      <c r="Y188" s="114">
        <f>(Y$6&gt;Rollover!$G$20)+(Y$6&gt;Rollover!$M$20)+(Y$6&gt;Rollover!$Z$20)+(Y$6&gt;Rollover!$AM$20)</f>
        <v>1</v>
      </c>
      <c r="Z188" s="114">
        <f>(Z$6&gt;Rollover!$G$20)+(Z$6&gt;Rollover!$M$20)+(Z$6&gt;Rollover!$Z$20)+(Z$6&gt;Rollover!$AM$20)</f>
        <v>1</v>
      </c>
      <c r="AA188" s="114">
        <f>(AA$6&gt;Rollover!$G$20)+(AA$6&gt;Rollover!$M$20)+(AA$6&gt;Rollover!$Z$20)+(AA$6&gt;Rollover!$AM$20)</f>
        <v>1</v>
      </c>
      <c r="AB188" s="114">
        <f>(AB$6&gt;Rollover!$G$20)+(AB$6&gt;Rollover!$M$20)+(AB$6&gt;Rollover!$Z$20)+(AB$6&gt;Rollover!$AM$20)</f>
        <v>1</v>
      </c>
      <c r="AC188" s="114">
        <f>(AC$6&gt;Rollover!$G$20)+(AC$6&gt;Rollover!$M$20)+(AC$6&gt;Rollover!$Z$20)+(AC$6&gt;Rollover!$AM$20)</f>
        <v>1</v>
      </c>
      <c r="AD188" s="114">
        <f>(AD$6&gt;Rollover!$G$20)+(AD$6&gt;Rollover!$M$20)+(AD$6&gt;Rollover!$Z$20)+(AD$6&gt;Rollover!$AM$20)</f>
        <v>1</v>
      </c>
      <c r="AE188" s="114">
        <f>(AE$6&gt;Rollover!$G$20)+(AE$6&gt;Rollover!$M$20)+(AE$6&gt;Rollover!$Z$20)+(AE$6&gt;Rollover!$AM$20)</f>
        <v>1</v>
      </c>
      <c r="AF188" s="114">
        <f>(AF$6&gt;Rollover!$G$20)+(AF$6&gt;Rollover!$M$20)+(AF$6&gt;Rollover!$Z$20)+(AF$6&gt;Rollover!$AM$20)</f>
        <v>1</v>
      </c>
      <c r="AG188" s="114">
        <f>(AG$6&gt;Rollover!$G$20)+(AG$6&gt;Rollover!$M$20)+(AG$6&gt;Rollover!$Z$20)+(AG$6&gt;Rollover!$AM$20)</f>
        <v>1</v>
      </c>
      <c r="AH188" s="114">
        <f>(AH$6&gt;Rollover!$G$20)+(AH$6&gt;Rollover!$M$20)+(AH$6&gt;Rollover!$Z$20)+(AH$6&gt;Rollover!$AM$20)</f>
        <v>1</v>
      </c>
      <c r="AI188" s="114">
        <f>(AI$6&gt;Rollover!$G$20)+(AI$6&gt;Rollover!$M$20)+(AI$6&gt;Rollover!$Z$20)+(AI$6&gt;Rollover!$AM$20)</f>
        <v>1</v>
      </c>
      <c r="AJ188" s="114">
        <f>(AJ$6&gt;Rollover!$G$20)+(AJ$6&gt;Rollover!$M$20)+(AJ$6&gt;Rollover!$Z$20)+(AJ$6&gt;Rollover!$AM$20)</f>
        <v>1</v>
      </c>
      <c r="AK188" s="114">
        <f>(AK$6&gt;Rollover!$G$20)+(AK$6&gt;Rollover!$M$20)+(AK$6&gt;Rollover!$Z$20)+(AK$6&gt;Rollover!$AM$20)</f>
        <v>1</v>
      </c>
      <c r="AL188" s="114">
        <f>(AL$6&gt;Rollover!$G$20)+(AL$6&gt;Rollover!$M$20)+(AL$6&gt;Rollover!$Z$20)+(AL$6&gt;Rollover!$AM$20)</f>
        <v>1</v>
      </c>
      <c r="AM188" s="114">
        <f>(AM$6&gt;Rollover!$G$20)+(AM$6&gt;Rollover!$M$20)+(AM$6&gt;Rollover!$Z$20)+(AM$6&gt;Rollover!$AM$20)</f>
        <v>1</v>
      </c>
      <c r="AN188" s="114">
        <f>(AN$6&gt;Rollover!$G$20)+(AN$6&gt;Rollover!$M$20)+(AN$6&gt;Rollover!$Z$20)+(AN$6&gt;Rollover!$AM$20)</f>
        <v>1</v>
      </c>
      <c r="AO188" s="114">
        <f>(AO$6&gt;Rollover!$G$20)+(AO$6&gt;Rollover!$M$20)+(AO$6&gt;Rollover!$Z$20)+(AO$6&gt;Rollover!$AM$20)</f>
        <v>1</v>
      </c>
      <c r="AP188" s="114">
        <f>(AP$6&gt;Rollover!$G$20)+(AP$6&gt;Rollover!$M$20)+(AP$6&gt;Rollover!$Z$20)+(AP$6&gt;Rollover!$AM$20)</f>
        <v>1</v>
      </c>
      <c r="AQ188" s="114">
        <f>(AQ$6&gt;Rollover!$G$20)+(AQ$6&gt;Rollover!$M$20)+(AQ$6&gt;Rollover!$Z$20)+(AQ$6&gt;Rollover!$AM$20)</f>
        <v>1</v>
      </c>
      <c r="AR188" s="114">
        <f>(AR$6&gt;Rollover!$G$20)+(AR$6&gt;Rollover!$M$20)+(AR$6&gt;Rollover!$Z$20)+(AR$6&gt;Rollover!$AM$20)</f>
        <v>1</v>
      </c>
      <c r="AS188" s="114">
        <f>(AS$6&gt;Rollover!$G$20)+(AS$6&gt;Rollover!$M$20)+(AS$6&gt;Rollover!$Z$20)+(AS$6&gt;Rollover!$AM$20)</f>
        <v>1</v>
      </c>
      <c r="AT188" s="114">
        <f>(AT$6&gt;Rollover!$G$20)+(AT$6&gt;Rollover!$M$20)+(AT$6&gt;Rollover!$Z$20)+(AT$6&gt;Rollover!$AM$20)</f>
        <v>1</v>
      </c>
      <c r="AU188" s="114">
        <f>(AU$6&gt;Rollover!$G$20)+(AU$6&gt;Rollover!$M$20)+(AU$6&gt;Rollover!$Z$20)+(AU$6&gt;Rollover!$AM$20)</f>
        <v>1</v>
      </c>
      <c r="AV188" s="114">
        <f>(AV$6&gt;Rollover!$G$20)+(AV$6&gt;Rollover!$M$20)+(AV$6&gt;Rollover!$Z$20)+(AV$6&gt;Rollover!$AM$20)</f>
        <v>1</v>
      </c>
      <c r="AW188" s="114">
        <f>(AW$6&gt;Rollover!$G$20)+(AW$6&gt;Rollover!$M$20)+(AW$6&gt;Rollover!$Z$20)+(AW$6&gt;Rollover!$AM$20)</f>
        <v>1</v>
      </c>
      <c r="AX188" s="114">
        <f>(AX$6&gt;Rollover!$G$20)+(AX$6&gt;Rollover!$M$20)+(AX$6&gt;Rollover!$Z$20)+(AX$6&gt;Rollover!$AM$20)</f>
        <v>1</v>
      </c>
      <c r="AY188" s="114">
        <f>(AY$6&gt;Rollover!$G$20)+(AY$6&gt;Rollover!$M$20)+(AY$6&gt;Rollover!$Z$20)+(AY$6&gt;Rollover!$AM$20)</f>
        <v>1</v>
      </c>
      <c r="AZ188" s="114">
        <f>(AZ$6&gt;Rollover!$G$20)+(AZ$6&gt;Rollover!$M$20)+(AZ$6&gt;Rollover!$Z$20)+(AZ$6&gt;Rollover!$AM$20)</f>
        <v>1</v>
      </c>
      <c r="BA188" s="114">
        <f>(BA$6&gt;Rollover!$G$20)+(BA$6&gt;Rollover!$M$20)+(BA$6&gt;Rollover!$Z$20)+(BA$6&gt;Rollover!$AM$20)</f>
        <v>1</v>
      </c>
      <c r="BB188" s="114">
        <f>(BB$6&gt;Rollover!$G$20)+(BB$6&gt;Rollover!$M$20)+(BB$6&gt;Rollover!$Z$20)+(BB$6&gt;Rollover!$AM$20)</f>
        <v>1</v>
      </c>
      <c r="BC188" s="114">
        <f>(BC$6&gt;Rollover!$G$20)+(BC$6&gt;Rollover!$M$20)+(BC$6&gt;Rollover!$Z$20)+(BC$6&gt;Rollover!$AM$20)</f>
        <v>1</v>
      </c>
      <c r="BD188" s="114">
        <f>(BD$6&gt;Rollover!$G$20)+(BD$6&gt;Rollover!$M$20)+(BD$6&gt;Rollover!$Z$20)+(BD$6&gt;Rollover!$AM$20)</f>
        <v>1</v>
      </c>
      <c r="BE188" s="114">
        <f>(BE$6&gt;Rollover!$G$20)+(BE$6&gt;Rollover!$M$20)+(BE$6&gt;Rollover!$Z$20)+(BE$6&gt;Rollover!$AM$20)</f>
        <v>1</v>
      </c>
      <c r="BF188" s="114">
        <f>(BF$6&gt;Rollover!$G$20)+(BF$6&gt;Rollover!$M$20)+(BF$6&gt;Rollover!$Z$20)+(BF$6&gt;Rollover!$AM$20)</f>
        <v>1</v>
      </c>
      <c r="BG188" s="114">
        <f>(BG$6&gt;Rollover!$G$20)+(BG$6&gt;Rollover!$M$20)+(BG$6&gt;Rollover!$Z$20)+(BG$6&gt;Rollover!$AM$20)</f>
        <v>1</v>
      </c>
      <c r="BH188" s="114">
        <f>(BH$6&gt;Rollover!$G$20)+(BH$6&gt;Rollover!$M$20)+(BH$6&gt;Rollover!$Z$20)+(BH$6&gt;Rollover!$AM$20)</f>
        <v>1</v>
      </c>
      <c r="BI188" s="114">
        <f>(BI$6&gt;Rollover!$G$20)+(BI$6&gt;Rollover!$M$20)+(BI$6&gt;Rollover!$Z$20)+(BI$6&gt;Rollover!$AM$20)</f>
        <v>1</v>
      </c>
      <c r="BJ188" s="114">
        <f>(BJ$6&gt;Rollover!$G$20)+(BJ$6&gt;Rollover!$M$20)+(BJ$6&gt;Rollover!$Z$20)+(BJ$6&gt;Rollover!$AM$20)</f>
        <v>1</v>
      </c>
      <c r="BK188" s="114">
        <f>(BK$6&gt;Rollover!$G$20)+(BK$6&gt;Rollover!$M$20)+(BK$6&gt;Rollover!$Z$20)+(BK$6&gt;Rollover!$AM$20)</f>
        <v>1</v>
      </c>
      <c r="BL188" s="114">
        <f>(BL$6&gt;Rollover!$G$20)+(BL$6&gt;Rollover!$M$20)+(BL$6&gt;Rollover!$Z$20)+(BL$6&gt;Rollover!$AM$20)</f>
        <v>1</v>
      </c>
      <c r="BM188" s="114">
        <f>(BM$6&gt;Rollover!$G$20)+(BM$6&gt;Rollover!$M$20)+(BM$6&gt;Rollover!$Z$20)+(BM$6&gt;Rollover!$AM$20)</f>
        <v>1</v>
      </c>
      <c r="BN188" s="114">
        <f>(BN$6&gt;Rollover!$G$20)+(BN$6&gt;Rollover!$M$20)+(BN$6&gt;Rollover!$Z$20)+(BN$6&gt;Rollover!$AM$20)</f>
        <v>1</v>
      </c>
      <c r="BO188" s="114">
        <f>(BO$6&gt;Rollover!$G$20)+(BO$6&gt;Rollover!$M$20)+(BO$6&gt;Rollover!$Z$20)+(BO$6&gt;Rollover!$AM$20)</f>
        <v>1</v>
      </c>
      <c r="BP188" s="114">
        <f>(BP$6&gt;Rollover!$G$20)+(BP$6&gt;Rollover!$M$20)+(BP$6&gt;Rollover!$Z$20)+(BP$6&gt;Rollover!$AM$20)</f>
        <v>1</v>
      </c>
      <c r="BQ188" s="114">
        <f>(BQ$6&gt;Rollover!$G$20)+(BQ$6&gt;Rollover!$M$20)+(BQ$6&gt;Rollover!$Z$20)+(BQ$6&gt;Rollover!$AM$20)</f>
        <v>1</v>
      </c>
      <c r="BR188" s="114">
        <f>(BR$6&gt;Rollover!$G$20)+(BR$6&gt;Rollover!$M$20)+(BR$6&gt;Rollover!$Z$20)+(BR$6&gt;Rollover!$AM$20)</f>
        <v>1</v>
      </c>
      <c r="BS188" s="114">
        <f>(BS$6&gt;Rollover!$G$20)+(BS$6&gt;Rollover!$M$20)+(BS$6&gt;Rollover!$Z$20)+(BS$6&gt;Rollover!$AM$20)</f>
        <v>1</v>
      </c>
      <c r="BT188" s="114">
        <f>(BT$6&gt;Rollover!$G$20)+(BT$6&gt;Rollover!$M$20)+(BT$6&gt;Rollover!$Z$20)+(BT$6&gt;Rollover!$AM$20)</f>
        <v>1</v>
      </c>
      <c r="BU188" s="114">
        <f>(BU$6&gt;Rollover!$G$20)+(BU$6&gt;Rollover!$M$20)+(BU$6&gt;Rollover!$Z$20)+(BU$6&gt;Rollover!$AM$20)</f>
        <v>2</v>
      </c>
      <c r="BV188" s="114">
        <f>(BV$6&gt;Rollover!$G$20)+(BV$6&gt;Rollover!$M$20)+(BV$6&gt;Rollover!$Z$20)+(BV$6&gt;Rollover!$AM$20)</f>
        <v>2</v>
      </c>
      <c r="BW188" s="114">
        <f>(BW$6&gt;Rollover!$G$20)+(BW$6&gt;Rollover!$M$20)+(BW$6&gt;Rollover!$Z$20)+(BW$6&gt;Rollover!$AM$20)</f>
        <v>2</v>
      </c>
      <c r="BX188" s="114">
        <f>(BX$6&gt;Rollover!$G$20)+(BX$6&gt;Rollover!$M$20)+(BX$6&gt;Rollover!$Z$20)+(BX$6&gt;Rollover!$AM$20)</f>
        <v>2</v>
      </c>
      <c r="BY188" s="114">
        <f>(BY$6&gt;Rollover!$G$20)+(BY$6&gt;Rollover!$M$20)+(BY$6&gt;Rollover!$Z$20)+(BY$6&gt;Rollover!$AM$20)</f>
        <v>2</v>
      </c>
      <c r="BZ188" s="114">
        <f>(BZ$6&gt;Rollover!$G$20)+(BZ$6&gt;Rollover!$M$20)+(BZ$6&gt;Rollover!$Z$20)+(BZ$6&gt;Rollover!$AM$20)</f>
        <v>2</v>
      </c>
      <c r="CA188" s="114">
        <f>(CA$6&gt;Rollover!$G$20)+(CA$6&gt;Rollover!$M$20)+(CA$6&gt;Rollover!$Z$20)+(CA$6&gt;Rollover!$AM$20)</f>
        <v>2</v>
      </c>
      <c r="CB188" s="114">
        <f>(CB$6&gt;Rollover!$G$20)+(CB$6&gt;Rollover!$M$20)+(CB$6&gt;Rollover!$Z$20)+(CB$6&gt;Rollover!$AM$20)</f>
        <v>2</v>
      </c>
      <c r="CC188" s="114">
        <f>(CC$6&gt;Rollover!$G$20)+(CC$6&gt;Rollover!$M$20)+(CC$6&gt;Rollover!$Z$20)+(CC$6&gt;Rollover!$AM$20)</f>
        <v>2</v>
      </c>
      <c r="CD188" s="114">
        <f>(CD$6&gt;Rollover!$G$20)+(CD$6&gt;Rollover!$M$20)+(CD$6&gt;Rollover!$Z$20)+(CD$6&gt;Rollover!$AM$20)</f>
        <v>2</v>
      </c>
      <c r="CE188" s="114">
        <f>(CE$6&gt;Rollover!$G$20)+(CE$6&gt;Rollover!$M$20)+(CE$6&gt;Rollover!$Z$20)+(CE$6&gt;Rollover!$AM$20)</f>
        <v>2</v>
      </c>
      <c r="CF188" s="114">
        <f>(CF$6&gt;Rollover!$G$20)+(CF$6&gt;Rollover!$M$20)+(CF$6&gt;Rollover!$Z$20)+(CF$6&gt;Rollover!$AM$20)</f>
        <v>2</v>
      </c>
      <c r="CG188" s="114">
        <f>(CG$6&gt;Rollover!$G$20)+(CG$6&gt;Rollover!$M$20)+(CG$6&gt;Rollover!$Z$20)+(CG$6&gt;Rollover!$AM$20)</f>
        <v>2</v>
      </c>
      <c r="CH188" s="114">
        <f>(CH$6&gt;Rollover!$G$20)+(CH$6&gt;Rollover!$M$20)+(CH$6&gt;Rollover!$Z$20)+(CH$6&gt;Rollover!$AM$20)</f>
        <v>2</v>
      </c>
      <c r="CI188" s="114">
        <f>(CI$6&gt;Rollover!$G$20)+(CI$6&gt;Rollover!$M$20)+(CI$6&gt;Rollover!$Z$20)+(CI$6&gt;Rollover!$AM$20)</f>
        <v>2</v>
      </c>
      <c r="CJ188" s="114">
        <f>(CJ$6&gt;Rollover!$G$20)+(CJ$6&gt;Rollover!$M$20)+(CJ$6&gt;Rollover!$Z$20)+(CJ$6&gt;Rollover!$AM$20)</f>
        <v>2</v>
      </c>
      <c r="CK188" s="114">
        <f>(CK$6&gt;Rollover!$G$20)+(CK$6&gt;Rollover!$M$20)+(CK$6&gt;Rollover!$Z$20)+(CK$6&gt;Rollover!$AM$20)</f>
        <v>2</v>
      </c>
      <c r="CL188" s="114">
        <f>(CL$6&gt;Rollover!$G$20)+(CL$6&gt;Rollover!$M$20)+(CL$6&gt;Rollover!$Z$20)+(CL$6&gt;Rollover!$AM$20)</f>
        <v>2</v>
      </c>
      <c r="CM188" s="114">
        <f>(CM$6&gt;Rollover!$G$20)+(CM$6&gt;Rollover!$M$20)+(CM$6&gt;Rollover!$Z$20)+(CM$6&gt;Rollover!$AM$20)</f>
        <v>2</v>
      </c>
      <c r="CN188" s="114">
        <f>(CN$6&gt;Rollover!$G$20)+(CN$6&gt;Rollover!$M$20)+(CN$6&gt;Rollover!$Z$20)+(CN$6&gt;Rollover!$AM$20)</f>
        <v>2</v>
      </c>
      <c r="CO188" s="114">
        <f>(CO$6&gt;Rollover!$G$20)+(CO$6&gt;Rollover!$M$20)+(CO$6&gt;Rollover!$Z$20)+(CO$6&gt;Rollover!$AM$20)</f>
        <v>2</v>
      </c>
      <c r="CP188" s="114">
        <f>(CP$6&gt;Rollover!$G$20)+(CP$6&gt;Rollover!$M$20)+(CP$6&gt;Rollover!$Z$20)+(CP$6&gt;Rollover!$AM$20)</f>
        <v>2</v>
      </c>
      <c r="CQ188" s="114">
        <f>(CQ$6&gt;Rollover!$G$20)+(CQ$6&gt;Rollover!$M$20)+(CQ$6&gt;Rollover!$Z$20)+(CQ$6&gt;Rollover!$AM$20)</f>
        <v>2</v>
      </c>
      <c r="CR188" s="114">
        <f>(CR$6&gt;Rollover!$G$20)+(CR$6&gt;Rollover!$M$20)+(CR$6&gt;Rollover!$Z$20)+(CR$6&gt;Rollover!$AM$20)</f>
        <v>2</v>
      </c>
      <c r="CS188" s="114">
        <f>(CS$6&gt;Rollover!$G$20)+(CS$6&gt;Rollover!$M$20)+(CS$6&gt;Rollover!$Z$20)+(CS$6&gt;Rollover!$AM$20)</f>
        <v>2</v>
      </c>
      <c r="CT188" s="114">
        <f>(CT$6&gt;Rollover!$G$20)+(CT$6&gt;Rollover!$M$20)+(CT$6&gt;Rollover!$Z$20)+(CT$6&gt;Rollover!$AM$20)</f>
        <v>2</v>
      </c>
      <c r="CU188" s="114">
        <f>(CU$6&gt;Rollover!$G$20)+(CU$6&gt;Rollover!$M$20)+(CU$6&gt;Rollover!$Z$20)+(CU$6&gt;Rollover!$AM$20)</f>
        <v>2</v>
      </c>
      <c r="CV188" s="114">
        <f>(CV$6&gt;Rollover!$G$20)+(CV$6&gt;Rollover!$M$20)+(CV$6&gt;Rollover!$Z$20)+(CV$6&gt;Rollover!$AM$20)</f>
        <v>2</v>
      </c>
      <c r="CW188" s="114">
        <f>(CW$6&gt;Rollover!$G$20)+(CW$6&gt;Rollover!$M$20)+(CW$6&gt;Rollover!$Z$20)+(CW$6&gt;Rollover!$AM$20)</f>
        <v>2</v>
      </c>
      <c r="CX188" s="114">
        <f>(CX$6&gt;Rollover!$G$20)+(CX$6&gt;Rollover!$M$20)+(CX$6&gt;Rollover!$Z$20)+(CX$6&gt;Rollover!$AM$20)</f>
        <v>2</v>
      </c>
      <c r="CY188" s="114">
        <f>(CY$6&gt;Rollover!$G$20)+(CY$6&gt;Rollover!$M$20)+(CY$6&gt;Rollover!$Z$20)+(CY$6&gt;Rollover!$AM$20)</f>
        <v>2</v>
      </c>
      <c r="CZ188" s="114">
        <f>(CZ$6&gt;Rollover!$G$20)+(CZ$6&gt;Rollover!$M$20)+(CZ$6&gt;Rollover!$Z$20)+(CZ$6&gt;Rollover!$AM$20)</f>
        <v>2</v>
      </c>
      <c r="DA188" s="114">
        <f>(DA$6&gt;Rollover!$G$20)+(DA$6&gt;Rollover!$M$20)+(DA$6&gt;Rollover!$Z$20)+(DA$6&gt;Rollover!$AM$20)</f>
        <v>2</v>
      </c>
      <c r="DB188" s="114">
        <f>(DB$6&gt;Rollover!$G$20)+(DB$6&gt;Rollover!$M$20)+(DB$6&gt;Rollover!$Z$20)+(DB$6&gt;Rollover!$AM$20)</f>
        <v>2</v>
      </c>
      <c r="DC188" s="114">
        <f>(DC$6&gt;Rollover!$G$20)+(DC$6&gt;Rollover!$M$20)+(DC$6&gt;Rollover!$Z$20)+(DC$6&gt;Rollover!$AM$20)</f>
        <v>2</v>
      </c>
      <c r="DD188" s="114">
        <f>(DD$6&gt;Rollover!$G$20)+(DD$6&gt;Rollover!$M$20)+(DD$6&gt;Rollover!$Z$20)+(DD$6&gt;Rollover!$AM$20)</f>
        <v>2</v>
      </c>
      <c r="DE188" s="114">
        <f>(DE$6&gt;Rollover!$G$20)+(DE$6&gt;Rollover!$M$20)+(DE$6&gt;Rollover!$Z$20)+(DE$6&gt;Rollover!$AM$20)</f>
        <v>2</v>
      </c>
      <c r="DF188" s="114">
        <f>(DF$6&gt;Rollover!$G$20)+(DF$6&gt;Rollover!$M$20)+(DF$6&gt;Rollover!$Z$20)+(DF$6&gt;Rollover!$AM$20)</f>
        <v>2</v>
      </c>
      <c r="DG188" s="114">
        <f>(DG$6&gt;Rollover!$G$20)+(DG$6&gt;Rollover!$M$20)+(DG$6&gt;Rollover!$Z$20)+(DG$6&gt;Rollover!$AM$20)</f>
        <v>2</v>
      </c>
      <c r="DH188" s="114">
        <f>(DH$6&gt;Rollover!$G$20)+(DH$6&gt;Rollover!$M$20)+(DH$6&gt;Rollover!$Z$20)+(DH$6&gt;Rollover!$AM$20)</f>
        <v>2</v>
      </c>
      <c r="DI188" s="114">
        <f>(DI$6&gt;Rollover!$G$20)+(DI$6&gt;Rollover!$M$20)+(DI$6&gt;Rollover!$Z$20)+(DI$6&gt;Rollover!$AM$20)</f>
        <v>2</v>
      </c>
      <c r="DJ188" s="114">
        <f>(DJ$6&gt;Rollover!$G$20)+(DJ$6&gt;Rollover!$M$20)+(DJ$6&gt;Rollover!$Z$20)+(DJ$6&gt;Rollover!$AM$20)</f>
        <v>2</v>
      </c>
      <c r="DK188" s="114">
        <f>(DK$6&gt;Rollover!$G$20)+(DK$6&gt;Rollover!$M$20)+(DK$6&gt;Rollover!$Z$20)+(DK$6&gt;Rollover!$AM$20)</f>
        <v>2</v>
      </c>
      <c r="DL188" s="114">
        <f>(DL$6&gt;Rollover!$G$20)+(DL$6&gt;Rollover!$M$20)+(DL$6&gt;Rollover!$Z$20)+(DL$6&gt;Rollover!$AM$20)</f>
        <v>2</v>
      </c>
      <c r="DM188" s="114">
        <f>(DM$6&gt;Rollover!$G$20)+(DM$6&gt;Rollover!$M$20)+(DM$6&gt;Rollover!$Z$20)+(DM$6&gt;Rollover!$AM$20)</f>
        <v>2</v>
      </c>
      <c r="DN188" s="114">
        <f>(DN$6&gt;Rollover!$G$20)+(DN$6&gt;Rollover!$M$20)+(DN$6&gt;Rollover!$Z$20)+(DN$6&gt;Rollover!$AM$20)</f>
        <v>2</v>
      </c>
      <c r="DO188" s="114">
        <f>(DO$6&gt;Rollover!$G$20)+(DO$6&gt;Rollover!$M$20)+(DO$6&gt;Rollover!$Z$20)+(DO$6&gt;Rollover!$AM$20)</f>
        <v>2</v>
      </c>
      <c r="DP188" s="114">
        <f>(DP$6&gt;Rollover!$G$20)+(DP$6&gt;Rollover!$M$20)+(DP$6&gt;Rollover!$Z$20)+(DP$6&gt;Rollover!$AM$20)</f>
        <v>2</v>
      </c>
      <c r="DQ188" s="114">
        <f>(DQ$6&gt;Rollover!$G$20)+(DQ$6&gt;Rollover!$M$20)+(DQ$6&gt;Rollover!$Z$20)+(DQ$6&gt;Rollover!$AM$20)</f>
        <v>2</v>
      </c>
      <c r="DR188" s="114">
        <f>(DR$6&gt;Rollover!$G$20)+(DR$6&gt;Rollover!$M$20)+(DR$6&gt;Rollover!$Z$20)+(DR$6&gt;Rollover!$AM$20)</f>
        <v>2</v>
      </c>
      <c r="DS188" s="114">
        <f>(DS$6&gt;Rollover!$G$20)+(DS$6&gt;Rollover!$M$20)+(DS$6&gt;Rollover!$Z$20)+(DS$6&gt;Rollover!$AM$20)</f>
        <v>2</v>
      </c>
      <c r="DT188" s="114">
        <f>(DT$6&gt;Rollover!$G$20)+(DT$6&gt;Rollover!$M$20)+(DT$6&gt;Rollover!$Z$20)+(DT$6&gt;Rollover!$AM$20)</f>
        <v>2</v>
      </c>
      <c r="DU188" s="114">
        <f>(DU$6&gt;Rollover!$G$20)+(DU$6&gt;Rollover!$M$20)+(DU$6&gt;Rollover!$Z$20)+(DU$6&gt;Rollover!$AM$20)</f>
        <v>2</v>
      </c>
      <c r="DV188" s="114">
        <f>(DV$6&gt;Rollover!$G$20)+(DV$6&gt;Rollover!$M$20)+(DV$6&gt;Rollover!$Z$20)+(DV$6&gt;Rollover!$AM$20)</f>
        <v>2</v>
      </c>
      <c r="DW188" s="114">
        <f>(DW$6&gt;Rollover!$G$20)+(DW$6&gt;Rollover!$M$20)+(DW$6&gt;Rollover!$Z$20)+(DW$6&gt;Rollover!$AM$20)</f>
        <v>2</v>
      </c>
      <c r="DX188" s="114">
        <f>(DX$6&gt;Rollover!$G$20)+(DX$6&gt;Rollover!$M$20)+(DX$6&gt;Rollover!$Z$20)+(DX$6&gt;Rollover!$AM$20)</f>
        <v>2</v>
      </c>
      <c r="DY188" s="114">
        <f>(DY$6&gt;Rollover!$G$20)+(DY$6&gt;Rollover!$M$20)+(DY$6&gt;Rollover!$Z$20)+(DY$6&gt;Rollover!$AM$20)</f>
        <v>2</v>
      </c>
      <c r="DZ188" s="114">
        <f>(DZ$6&gt;Rollover!$G$20)+(DZ$6&gt;Rollover!$M$20)+(DZ$6&gt;Rollover!$Z$20)+(DZ$6&gt;Rollover!$AM$20)</f>
        <v>2</v>
      </c>
      <c r="EA188" s="114">
        <f>(EA$6&gt;Rollover!$G$20)+(EA$6&gt;Rollover!$M$20)+(EA$6&gt;Rollover!$Z$20)+(EA$6&gt;Rollover!$AM$20)</f>
        <v>2</v>
      </c>
      <c r="EB188" s="114">
        <f>(EB$6&gt;Rollover!$G$20)+(EB$6&gt;Rollover!$M$20)+(EB$6&gt;Rollover!$Z$20)+(EB$6&gt;Rollover!$AM$20)</f>
        <v>2</v>
      </c>
      <c r="EC188" s="114">
        <f>(EC$6&gt;Rollover!$G$20)+(EC$6&gt;Rollover!$M$20)+(EC$6&gt;Rollover!$Z$20)+(EC$6&gt;Rollover!$AM$20)</f>
        <v>2</v>
      </c>
      <c r="ED188" s="114">
        <f>(ED$6&gt;Rollover!$G$20)+(ED$6&gt;Rollover!$M$20)+(ED$6&gt;Rollover!$Z$20)+(ED$6&gt;Rollover!$AM$20)</f>
        <v>2</v>
      </c>
      <c r="EE188" s="114">
        <f>(EE$6&gt;Rollover!$G$20)+(EE$6&gt;Rollover!$M$20)+(EE$6&gt;Rollover!$Z$20)+(EE$6&gt;Rollover!$AM$20)</f>
        <v>3</v>
      </c>
      <c r="EF188" s="114">
        <f>(EF$6&gt;Rollover!$G$20)+(EF$6&gt;Rollover!$M$20)+(EF$6&gt;Rollover!$Z$20)+(EF$6&gt;Rollover!$AM$20)</f>
        <v>3</v>
      </c>
      <c r="EG188" s="114">
        <f>(EG$6&gt;Rollover!$G$20)+(EG$6&gt;Rollover!$M$20)+(EG$6&gt;Rollover!$Z$20)+(EG$6&gt;Rollover!$AM$20)</f>
        <v>3</v>
      </c>
      <c r="EH188" s="114">
        <f>(EH$6&gt;Rollover!$G$20)+(EH$6&gt;Rollover!$M$20)+(EH$6&gt;Rollover!$Z$20)+(EH$6&gt;Rollover!$AM$20)</f>
        <v>3</v>
      </c>
      <c r="EI188" s="114">
        <f>(EI$6&gt;Rollover!$G$20)+(EI$6&gt;Rollover!$M$20)+(EI$6&gt;Rollover!$Z$20)+(EI$6&gt;Rollover!$AM$20)</f>
        <v>3</v>
      </c>
    </row>
    <row r="189">
      <c r="B189" t="s" s="23">
        <v>391</v>
      </c>
      <c r="C189" t="s" s="118">
        <v>35</v>
      </c>
      <c r="D189" t="s" s="118">
        <v>428</v>
      </c>
      <c r="H189" s="114">
        <f>IF(OR(H188=0,H188=4),0,(YEAR(H$6)-YEAR(CHOOSE(H188,Rollover!$K$20,Rollover!$X$20,Rollover!$AK$20)))*12+MONTH(H$6)-MONTH(CHOOSE(H188,Rollover!$K$20,Rollover!$X$20,Rollover!$AK$20)))</f>
        <v>0</v>
      </c>
      <c r="I189" s="114">
        <f>IF(OR(I188=0,I188=4),0,(YEAR(I$6)-YEAR(CHOOSE(I188,Rollover!$K$20,Rollover!$X$20,Rollover!$AK$20)))*12+MONTH(I$6)-MONTH(CHOOSE(I188,Rollover!$K$20,Rollover!$X$20,Rollover!$AK$20)))</f>
        <v>0</v>
      </c>
      <c r="J189" s="114">
        <f>IF(OR(J188=0,J188=4),0,(YEAR(J$6)-YEAR(CHOOSE(J188,Rollover!$K$20,Rollover!$X$20,Rollover!$AK$20)))*12+MONTH(J$6)-MONTH(CHOOSE(J188,Rollover!$K$20,Rollover!$X$20,Rollover!$AK$20)))</f>
        <v>0</v>
      </c>
      <c r="K189" s="114">
        <f>IF(OR(K188=0,K188=4),0,(YEAR(K$6)-YEAR(CHOOSE(K188,Rollover!$K$20,Rollover!$X$20,Rollover!$AK$20)))*12+MONTH(K$6)-MONTH(CHOOSE(K188,Rollover!$K$20,Rollover!$X$20,Rollover!$AK$20)))</f>
        <v>-2</v>
      </c>
      <c r="L189" s="114">
        <f>IF(OR(L188=0,L188=4),0,(YEAR(L$6)-YEAR(CHOOSE(L188,Rollover!$K$20,Rollover!$X$20,Rollover!$AK$20)))*12+MONTH(L$6)-MONTH(CHOOSE(L188,Rollover!$K$20,Rollover!$X$20,Rollover!$AK$20)))</f>
        <v>-1</v>
      </c>
      <c r="M189" s="114">
        <f>IF(OR(M188=0,M188=4),0,(YEAR(M$6)-YEAR(CHOOSE(M188,Rollover!$K$20,Rollover!$X$20,Rollover!$AK$20)))*12+MONTH(M$6)-MONTH(CHOOSE(M188,Rollover!$K$20,Rollover!$X$20,Rollover!$AK$20)))</f>
        <v>0</v>
      </c>
      <c r="N189" s="114">
        <f>IF(OR(N188=0,N188=4),0,(YEAR(N$6)-YEAR(CHOOSE(N188,Rollover!$K$20,Rollover!$X$20,Rollover!$AK$20)))*12+MONTH(N$6)-MONTH(CHOOSE(N188,Rollover!$K$20,Rollover!$X$20,Rollover!$AK$20)))</f>
        <v>1</v>
      </c>
      <c r="O189" s="114">
        <f>IF(OR(O188=0,O188=4),0,(YEAR(O$6)-YEAR(CHOOSE(O188,Rollover!$K$20,Rollover!$X$20,Rollover!$AK$20)))*12+MONTH(O$6)-MONTH(CHOOSE(O188,Rollover!$K$20,Rollover!$X$20,Rollover!$AK$20)))</f>
        <v>2</v>
      </c>
      <c r="P189" s="114">
        <f>IF(OR(P188=0,P188=4),0,(YEAR(P$6)-YEAR(CHOOSE(P188,Rollover!$K$20,Rollover!$X$20,Rollover!$AK$20)))*12+MONTH(P$6)-MONTH(CHOOSE(P188,Rollover!$K$20,Rollover!$X$20,Rollover!$AK$20)))</f>
        <v>3</v>
      </c>
      <c r="Q189" s="114">
        <f>IF(OR(Q188=0,Q188=4),0,(YEAR(Q$6)-YEAR(CHOOSE(Q188,Rollover!$K$20,Rollover!$X$20,Rollover!$AK$20)))*12+MONTH(Q$6)-MONTH(CHOOSE(Q188,Rollover!$K$20,Rollover!$X$20,Rollover!$AK$20)))</f>
        <v>4</v>
      </c>
      <c r="R189" s="114">
        <f>IF(OR(R188=0,R188=4),0,(YEAR(R$6)-YEAR(CHOOSE(R188,Rollover!$K$20,Rollover!$X$20,Rollover!$AK$20)))*12+MONTH(R$6)-MONTH(CHOOSE(R188,Rollover!$K$20,Rollover!$X$20,Rollover!$AK$20)))</f>
        <v>5</v>
      </c>
      <c r="S189" s="114">
        <f>IF(OR(S188=0,S188=4),0,(YEAR(S$6)-YEAR(CHOOSE(S188,Rollover!$K$20,Rollover!$X$20,Rollover!$AK$20)))*12+MONTH(S$6)-MONTH(CHOOSE(S188,Rollover!$K$20,Rollover!$X$20,Rollover!$AK$20)))</f>
        <v>6</v>
      </c>
      <c r="T189" s="114">
        <f>IF(OR(T188=0,T188=4),0,(YEAR(T$6)-YEAR(CHOOSE(T188,Rollover!$K$20,Rollover!$X$20,Rollover!$AK$20)))*12+MONTH(T$6)-MONTH(CHOOSE(T188,Rollover!$K$20,Rollover!$X$20,Rollover!$AK$20)))</f>
        <v>7</v>
      </c>
      <c r="U189" s="114">
        <f>IF(OR(U188=0,U188=4),0,(YEAR(U$6)-YEAR(CHOOSE(U188,Rollover!$K$20,Rollover!$X$20,Rollover!$AK$20)))*12+MONTH(U$6)-MONTH(CHOOSE(U188,Rollover!$K$20,Rollover!$X$20,Rollover!$AK$20)))</f>
        <v>8</v>
      </c>
      <c r="V189" s="114">
        <f>IF(OR(V188=0,V188=4),0,(YEAR(V$6)-YEAR(CHOOSE(V188,Rollover!$K$20,Rollover!$X$20,Rollover!$AK$20)))*12+MONTH(V$6)-MONTH(CHOOSE(V188,Rollover!$K$20,Rollover!$X$20,Rollover!$AK$20)))</f>
        <v>9</v>
      </c>
      <c r="W189" s="114">
        <f>IF(OR(W188=0,W188=4),0,(YEAR(W$6)-YEAR(CHOOSE(W188,Rollover!$K$20,Rollover!$X$20,Rollover!$AK$20)))*12+MONTH(W$6)-MONTH(CHOOSE(W188,Rollover!$K$20,Rollover!$X$20,Rollover!$AK$20)))</f>
        <v>10</v>
      </c>
      <c r="X189" s="114">
        <f>IF(OR(X188=0,X188=4),0,(YEAR(X$6)-YEAR(CHOOSE(X188,Rollover!$K$20,Rollover!$X$20,Rollover!$AK$20)))*12+MONTH(X$6)-MONTH(CHOOSE(X188,Rollover!$K$20,Rollover!$X$20,Rollover!$AK$20)))</f>
        <v>11</v>
      </c>
      <c r="Y189" s="114">
        <f>IF(OR(Y188=0,Y188=4),0,(YEAR(Y$6)-YEAR(CHOOSE(Y188,Rollover!$K$20,Rollover!$X$20,Rollover!$AK$20)))*12+MONTH(Y$6)-MONTH(CHOOSE(Y188,Rollover!$K$20,Rollover!$X$20,Rollover!$AK$20)))</f>
        <v>12</v>
      </c>
      <c r="Z189" s="114">
        <f>IF(OR(Z188=0,Z188=4),0,(YEAR(Z$6)-YEAR(CHOOSE(Z188,Rollover!$K$20,Rollover!$X$20,Rollover!$AK$20)))*12+MONTH(Z$6)-MONTH(CHOOSE(Z188,Rollover!$K$20,Rollover!$X$20,Rollover!$AK$20)))</f>
        <v>13</v>
      </c>
      <c r="AA189" s="114">
        <f>IF(OR(AA188=0,AA188=4),0,(YEAR(AA$6)-YEAR(CHOOSE(AA188,Rollover!$K$20,Rollover!$X$20,Rollover!$AK$20)))*12+MONTH(AA$6)-MONTH(CHOOSE(AA188,Rollover!$K$20,Rollover!$X$20,Rollover!$AK$20)))</f>
        <v>14</v>
      </c>
      <c r="AB189" s="114">
        <f>IF(OR(AB188=0,AB188=4),0,(YEAR(AB$6)-YEAR(CHOOSE(AB188,Rollover!$K$20,Rollover!$X$20,Rollover!$AK$20)))*12+MONTH(AB$6)-MONTH(CHOOSE(AB188,Rollover!$K$20,Rollover!$X$20,Rollover!$AK$20)))</f>
        <v>15</v>
      </c>
      <c r="AC189" s="114">
        <f>IF(OR(AC188=0,AC188=4),0,(YEAR(AC$6)-YEAR(CHOOSE(AC188,Rollover!$K$20,Rollover!$X$20,Rollover!$AK$20)))*12+MONTH(AC$6)-MONTH(CHOOSE(AC188,Rollover!$K$20,Rollover!$X$20,Rollover!$AK$20)))</f>
        <v>16</v>
      </c>
      <c r="AD189" s="114">
        <f>IF(OR(AD188=0,AD188=4),0,(YEAR(AD$6)-YEAR(CHOOSE(AD188,Rollover!$K$20,Rollover!$X$20,Rollover!$AK$20)))*12+MONTH(AD$6)-MONTH(CHOOSE(AD188,Rollover!$K$20,Rollover!$X$20,Rollover!$AK$20)))</f>
        <v>17</v>
      </c>
      <c r="AE189" s="114">
        <f>IF(OR(AE188=0,AE188=4),0,(YEAR(AE$6)-YEAR(CHOOSE(AE188,Rollover!$K$20,Rollover!$X$20,Rollover!$AK$20)))*12+MONTH(AE$6)-MONTH(CHOOSE(AE188,Rollover!$K$20,Rollover!$X$20,Rollover!$AK$20)))</f>
        <v>18</v>
      </c>
      <c r="AF189" s="114">
        <f>IF(OR(AF188=0,AF188=4),0,(YEAR(AF$6)-YEAR(CHOOSE(AF188,Rollover!$K$20,Rollover!$X$20,Rollover!$AK$20)))*12+MONTH(AF$6)-MONTH(CHOOSE(AF188,Rollover!$K$20,Rollover!$X$20,Rollover!$AK$20)))</f>
        <v>19</v>
      </c>
      <c r="AG189" s="114">
        <f>IF(OR(AG188=0,AG188=4),0,(YEAR(AG$6)-YEAR(CHOOSE(AG188,Rollover!$K$20,Rollover!$X$20,Rollover!$AK$20)))*12+MONTH(AG$6)-MONTH(CHOOSE(AG188,Rollover!$K$20,Rollover!$X$20,Rollover!$AK$20)))</f>
        <v>20</v>
      </c>
      <c r="AH189" s="114">
        <f>IF(OR(AH188=0,AH188=4),0,(YEAR(AH$6)-YEAR(CHOOSE(AH188,Rollover!$K$20,Rollover!$X$20,Rollover!$AK$20)))*12+MONTH(AH$6)-MONTH(CHOOSE(AH188,Rollover!$K$20,Rollover!$X$20,Rollover!$AK$20)))</f>
        <v>21</v>
      </c>
      <c r="AI189" s="114">
        <f>IF(OR(AI188=0,AI188=4),0,(YEAR(AI$6)-YEAR(CHOOSE(AI188,Rollover!$K$20,Rollover!$X$20,Rollover!$AK$20)))*12+MONTH(AI$6)-MONTH(CHOOSE(AI188,Rollover!$K$20,Rollover!$X$20,Rollover!$AK$20)))</f>
        <v>22</v>
      </c>
      <c r="AJ189" s="114">
        <f>IF(OR(AJ188=0,AJ188=4),0,(YEAR(AJ$6)-YEAR(CHOOSE(AJ188,Rollover!$K$20,Rollover!$X$20,Rollover!$AK$20)))*12+MONTH(AJ$6)-MONTH(CHOOSE(AJ188,Rollover!$K$20,Rollover!$X$20,Rollover!$AK$20)))</f>
        <v>23</v>
      </c>
      <c r="AK189" s="114">
        <f>IF(OR(AK188=0,AK188=4),0,(YEAR(AK$6)-YEAR(CHOOSE(AK188,Rollover!$K$20,Rollover!$X$20,Rollover!$AK$20)))*12+MONTH(AK$6)-MONTH(CHOOSE(AK188,Rollover!$K$20,Rollover!$X$20,Rollover!$AK$20)))</f>
        <v>24</v>
      </c>
      <c r="AL189" s="114">
        <f>IF(OR(AL188=0,AL188=4),0,(YEAR(AL$6)-YEAR(CHOOSE(AL188,Rollover!$K$20,Rollover!$X$20,Rollover!$AK$20)))*12+MONTH(AL$6)-MONTH(CHOOSE(AL188,Rollover!$K$20,Rollover!$X$20,Rollover!$AK$20)))</f>
        <v>25</v>
      </c>
      <c r="AM189" s="114">
        <f>IF(OR(AM188=0,AM188=4),0,(YEAR(AM$6)-YEAR(CHOOSE(AM188,Rollover!$K$20,Rollover!$X$20,Rollover!$AK$20)))*12+MONTH(AM$6)-MONTH(CHOOSE(AM188,Rollover!$K$20,Rollover!$X$20,Rollover!$AK$20)))</f>
        <v>26</v>
      </c>
      <c r="AN189" s="114">
        <f>IF(OR(AN188=0,AN188=4),0,(YEAR(AN$6)-YEAR(CHOOSE(AN188,Rollover!$K$20,Rollover!$X$20,Rollover!$AK$20)))*12+MONTH(AN$6)-MONTH(CHOOSE(AN188,Rollover!$K$20,Rollover!$X$20,Rollover!$AK$20)))</f>
        <v>27</v>
      </c>
      <c r="AO189" s="114">
        <f>IF(OR(AO188=0,AO188=4),0,(YEAR(AO$6)-YEAR(CHOOSE(AO188,Rollover!$K$20,Rollover!$X$20,Rollover!$AK$20)))*12+MONTH(AO$6)-MONTH(CHOOSE(AO188,Rollover!$K$20,Rollover!$X$20,Rollover!$AK$20)))</f>
        <v>28</v>
      </c>
      <c r="AP189" s="114">
        <f>IF(OR(AP188=0,AP188=4),0,(YEAR(AP$6)-YEAR(CHOOSE(AP188,Rollover!$K$20,Rollover!$X$20,Rollover!$AK$20)))*12+MONTH(AP$6)-MONTH(CHOOSE(AP188,Rollover!$K$20,Rollover!$X$20,Rollover!$AK$20)))</f>
        <v>29</v>
      </c>
      <c r="AQ189" s="114">
        <f>IF(OR(AQ188=0,AQ188=4),0,(YEAR(AQ$6)-YEAR(CHOOSE(AQ188,Rollover!$K$20,Rollover!$X$20,Rollover!$AK$20)))*12+MONTH(AQ$6)-MONTH(CHOOSE(AQ188,Rollover!$K$20,Rollover!$X$20,Rollover!$AK$20)))</f>
        <v>30</v>
      </c>
      <c r="AR189" s="114">
        <f>IF(OR(AR188=0,AR188=4),0,(YEAR(AR$6)-YEAR(CHOOSE(AR188,Rollover!$K$20,Rollover!$X$20,Rollover!$AK$20)))*12+MONTH(AR$6)-MONTH(CHOOSE(AR188,Rollover!$K$20,Rollover!$X$20,Rollover!$AK$20)))</f>
        <v>31</v>
      </c>
      <c r="AS189" s="114">
        <f>IF(OR(AS188=0,AS188=4),0,(YEAR(AS$6)-YEAR(CHOOSE(AS188,Rollover!$K$20,Rollover!$X$20,Rollover!$AK$20)))*12+MONTH(AS$6)-MONTH(CHOOSE(AS188,Rollover!$K$20,Rollover!$X$20,Rollover!$AK$20)))</f>
        <v>32</v>
      </c>
      <c r="AT189" s="114">
        <f>IF(OR(AT188=0,AT188=4),0,(YEAR(AT$6)-YEAR(CHOOSE(AT188,Rollover!$K$20,Rollover!$X$20,Rollover!$AK$20)))*12+MONTH(AT$6)-MONTH(CHOOSE(AT188,Rollover!$K$20,Rollover!$X$20,Rollover!$AK$20)))</f>
        <v>33</v>
      </c>
      <c r="AU189" s="114">
        <f>IF(OR(AU188=0,AU188=4),0,(YEAR(AU$6)-YEAR(CHOOSE(AU188,Rollover!$K$20,Rollover!$X$20,Rollover!$AK$20)))*12+MONTH(AU$6)-MONTH(CHOOSE(AU188,Rollover!$K$20,Rollover!$X$20,Rollover!$AK$20)))</f>
        <v>34</v>
      </c>
      <c r="AV189" s="114">
        <f>IF(OR(AV188=0,AV188=4),0,(YEAR(AV$6)-YEAR(CHOOSE(AV188,Rollover!$K$20,Rollover!$X$20,Rollover!$AK$20)))*12+MONTH(AV$6)-MONTH(CHOOSE(AV188,Rollover!$K$20,Rollover!$X$20,Rollover!$AK$20)))</f>
        <v>35</v>
      </c>
      <c r="AW189" s="114">
        <f>IF(OR(AW188=0,AW188=4),0,(YEAR(AW$6)-YEAR(CHOOSE(AW188,Rollover!$K$20,Rollover!$X$20,Rollover!$AK$20)))*12+MONTH(AW$6)-MONTH(CHOOSE(AW188,Rollover!$K$20,Rollover!$X$20,Rollover!$AK$20)))</f>
        <v>36</v>
      </c>
      <c r="AX189" s="114">
        <f>IF(OR(AX188=0,AX188=4),0,(YEAR(AX$6)-YEAR(CHOOSE(AX188,Rollover!$K$20,Rollover!$X$20,Rollover!$AK$20)))*12+MONTH(AX$6)-MONTH(CHOOSE(AX188,Rollover!$K$20,Rollover!$X$20,Rollover!$AK$20)))</f>
        <v>37</v>
      </c>
      <c r="AY189" s="114">
        <f>IF(OR(AY188=0,AY188=4),0,(YEAR(AY$6)-YEAR(CHOOSE(AY188,Rollover!$K$20,Rollover!$X$20,Rollover!$AK$20)))*12+MONTH(AY$6)-MONTH(CHOOSE(AY188,Rollover!$K$20,Rollover!$X$20,Rollover!$AK$20)))</f>
        <v>38</v>
      </c>
      <c r="AZ189" s="114">
        <f>IF(OR(AZ188=0,AZ188=4),0,(YEAR(AZ$6)-YEAR(CHOOSE(AZ188,Rollover!$K$20,Rollover!$X$20,Rollover!$AK$20)))*12+MONTH(AZ$6)-MONTH(CHOOSE(AZ188,Rollover!$K$20,Rollover!$X$20,Rollover!$AK$20)))</f>
        <v>39</v>
      </c>
      <c r="BA189" s="114">
        <f>IF(OR(BA188=0,BA188=4),0,(YEAR(BA$6)-YEAR(CHOOSE(BA188,Rollover!$K$20,Rollover!$X$20,Rollover!$AK$20)))*12+MONTH(BA$6)-MONTH(CHOOSE(BA188,Rollover!$K$20,Rollover!$X$20,Rollover!$AK$20)))</f>
        <v>40</v>
      </c>
      <c r="BB189" s="114">
        <f>IF(OR(BB188=0,BB188=4),0,(YEAR(BB$6)-YEAR(CHOOSE(BB188,Rollover!$K$20,Rollover!$X$20,Rollover!$AK$20)))*12+MONTH(BB$6)-MONTH(CHOOSE(BB188,Rollover!$K$20,Rollover!$X$20,Rollover!$AK$20)))</f>
        <v>41</v>
      </c>
      <c r="BC189" s="114">
        <f>IF(OR(BC188=0,BC188=4),0,(YEAR(BC$6)-YEAR(CHOOSE(BC188,Rollover!$K$20,Rollover!$X$20,Rollover!$AK$20)))*12+MONTH(BC$6)-MONTH(CHOOSE(BC188,Rollover!$K$20,Rollover!$X$20,Rollover!$AK$20)))</f>
        <v>42</v>
      </c>
      <c r="BD189" s="114">
        <f>IF(OR(BD188=0,BD188=4),0,(YEAR(BD$6)-YEAR(CHOOSE(BD188,Rollover!$K$20,Rollover!$X$20,Rollover!$AK$20)))*12+MONTH(BD$6)-MONTH(CHOOSE(BD188,Rollover!$K$20,Rollover!$X$20,Rollover!$AK$20)))</f>
        <v>43</v>
      </c>
      <c r="BE189" s="114">
        <f>IF(OR(BE188=0,BE188=4),0,(YEAR(BE$6)-YEAR(CHOOSE(BE188,Rollover!$K$20,Rollover!$X$20,Rollover!$AK$20)))*12+MONTH(BE$6)-MONTH(CHOOSE(BE188,Rollover!$K$20,Rollover!$X$20,Rollover!$AK$20)))</f>
        <v>44</v>
      </c>
      <c r="BF189" s="114">
        <f>IF(OR(BF188=0,BF188=4),0,(YEAR(BF$6)-YEAR(CHOOSE(BF188,Rollover!$K$20,Rollover!$X$20,Rollover!$AK$20)))*12+MONTH(BF$6)-MONTH(CHOOSE(BF188,Rollover!$K$20,Rollover!$X$20,Rollover!$AK$20)))</f>
        <v>45</v>
      </c>
      <c r="BG189" s="114">
        <f>IF(OR(BG188=0,BG188=4),0,(YEAR(BG$6)-YEAR(CHOOSE(BG188,Rollover!$K$20,Rollover!$X$20,Rollover!$AK$20)))*12+MONTH(BG$6)-MONTH(CHOOSE(BG188,Rollover!$K$20,Rollover!$X$20,Rollover!$AK$20)))</f>
        <v>46</v>
      </c>
      <c r="BH189" s="114">
        <f>IF(OR(BH188=0,BH188=4),0,(YEAR(BH$6)-YEAR(CHOOSE(BH188,Rollover!$K$20,Rollover!$X$20,Rollover!$AK$20)))*12+MONTH(BH$6)-MONTH(CHOOSE(BH188,Rollover!$K$20,Rollover!$X$20,Rollover!$AK$20)))</f>
        <v>47</v>
      </c>
      <c r="BI189" s="114">
        <f>IF(OR(BI188=0,BI188=4),0,(YEAR(BI$6)-YEAR(CHOOSE(BI188,Rollover!$K$20,Rollover!$X$20,Rollover!$AK$20)))*12+MONTH(BI$6)-MONTH(CHOOSE(BI188,Rollover!$K$20,Rollover!$X$20,Rollover!$AK$20)))</f>
        <v>48</v>
      </c>
      <c r="BJ189" s="114">
        <f>IF(OR(BJ188=0,BJ188=4),0,(YEAR(BJ$6)-YEAR(CHOOSE(BJ188,Rollover!$K$20,Rollover!$X$20,Rollover!$AK$20)))*12+MONTH(BJ$6)-MONTH(CHOOSE(BJ188,Rollover!$K$20,Rollover!$X$20,Rollover!$AK$20)))</f>
        <v>49</v>
      </c>
      <c r="BK189" s="114">
        <f>IF(OR(BK188=0,BK188=4),0,(YEAR(BK$6)-YEAR(CHOOSE(BK188,Rollover!$K$20,Rollover!$X$20,Rollover!$AK$20)))*12+MONTH(BK$6)-MONTH(CHOOSE(BK188,Rollover!$K$20,Rollover!$X$20,Rollover!$AK$20)))</f>
        <v>50</v>
      </c>
      <c r="BL189" s="114">
        <f>IF(OR(BL188=0,BL188=4),0,(YEAR(BL$6)-YEAR(CHOOSE(BL188,Rollover!$K$20,Rollover!$X$20,Rollover!$AK$20)))*12+MONTH(BL$6)-MONTH(CHOOSE(BL188,Rollover!$K$20,Rollover!$X$20,Rollover!$AK$20)))</f>
        <v>51</v>
      </c>
      <c r="BM189" s="114">
        <f>IF(OR(BM188=0,BM188=4),0,(YEAR(BM$6)-YEAR(CHOOSE(BM188,Rollover!$K$20,Rollover!$X$20,Rollover!$AK$20)))*12+MONTH(BM$6)-MONTH(CHOOSE(BM188,Rollover!$K$20,Rollover!$X$20,Rollover!$AK$20)))</f>
        <v>52</v>
      </c>
      <c r="BN189" s="114">
        <f>IF(OR(BN188=0,BN188=4),0,(YEAR(BN$6)-YEAR(CHOOSE(BN188,Rollover!$K$20,Rollover!$X$20,Rollover!$AK$20)))*12+MONTH(BN$6)-MONTH(CHOOSE(BN188,Rollover!$K$20,Rollover!$X$20,Rollover!$AK$20)))</f>
        <v>53</v>
      </c>
      <c r="BO189" s="114">
        <f>IF(OR(BO188=0,BO188=4),0,(YEAR(BO$6)-YEAR(CHOOSE(BO188,Rollover!$K$20,Rollover!$X$20,Rollover!$AK$20)))*12+MONTH(BO$6)-MONTH(CHOOSE(BO188,Rollover!$K$20,Rollover!$X$20,Rollover!$AK$20)))</f>
        <v>54</v>
      </c>
      <c r="BP189" s="114">
        <f>IF(OR(BP188=0,BP188=4),0,(YEAR(BP$6)-YEAR(CHOOSE(BP188,Rollover!$K$20,Rollover!$X$20,Rollover!$AK$20)))*12+MONTH(BP$6)-MONTH(CHOOSE(BP188,Rollover!$K$20,Rollover!$X$20,Rollover!$AK$20)))</f>
        <v>55</v>
      </c>
      <c r="BQ189" s="114">
        <f>IF(OR(BQ188=0,BQ188=4),0,(YEAR(BQ$6)-YEAR(CHOOSE(BQ188,Rollover!$K$20,Rollover!$X$20,Rollover!$AK$20)))*12+MONTH(BQ$6)-MONTH(CHOOSE(BQ188,Rollover!$K$20,Rollover!$X$20,Rollover!$AK$20)))</f>
        <v>56</v>
      </c>
      <c r="BR189" s="114">
        <f>IF(OR(BR188=0,BR188=4),0,(YEAR(BR$6)-YEAR(CHOOSE(BR188,Rollover!$K$20,Rollover!$X$20,Rollover!$AK$20)))*12+MONTH(BR$6)-MONTH(CHOOSE(BR188,Rollover!$K$20,Rollover!$X$20,Rollover!$AK$20)))</f>
        <v>57</v>
      </c>
      <c r="BS189" s="114">
        <f>IF(OR(BS188=0,BS188=4),0,(YEAR(BS$6)-YEAR(CHOOSE(BS188,Rollover!$K$20,Rollover!$X$20,Rollover!$AK$20)))*12+MONTH(BS$6)-MONTH(CHOOSE(BS188,Rollover!$K$20,Rollover!$X$20,Rollover!$AK$20)))</f>
        <v>58</v>
      </c>
      <c r="BT189" s="114">
        <f>IF(OR(BT188=0,BT188=4),0,(YEAR(BT$6)-YEAR(CHOOSE(BT188,Rollover!$K$20,Rollover!$X$20,Rollover!$AK$20)))*12+MONTH(BT$6)-MONTH(CHOOSE(BT188,Rollover!$K$20,Rollover!$X$20,Rollover!$AK$20)))</f>
        <v>59</v>
      </c>
      <c r="BU189" s="114">
        <f>IF(OR(BU188=0,BU188=4),0,(YEAR(BU$6)-YEAR(CHOOSE(BU188,Rollover!$K$20,Rollover!$X$20,Rollover!$AK$20)))*12+MONTH(BU$6)-MONTH(CHOOSE(BU188,Rollover!$K$20,Rollover!$X$20,Rollover!$AK$20)))</f>
        <v>-2</v>
      </c>
      <c r="BV189" s="114">
        <f>IF(OR(BV188=0,BV188=4),0,(YEAR(BV$6)-YEAR(CHOOSE(BV188,Rollover!$K$20,Rollover!$X$20,Rollover!$AK$20)))*12+MONTH(BV$6)-MONTH(CHOOSE(BV188,Rollover!$K$20,Rollover!$X$20,Rollover!$AK$20)))</f>
        <v>-1</v>
      </c>
      <c r="BW189" s="114">
        <f>IF(OR(BW188=0,BW188=4),0,(YEAR(BW$6)-YEAR(CHOOSE(BW188,Rollover!$K$20,Rollover!$X$20,Rollover!$AK$20)))*12+MONTH(BW$6)-MONTH(CHOOSE(BW188,Rollover!$K$20,Rollover!$X$20,Rollover!$AK$20)))</f>
        <v>0</v>
      </c>
      <c r="BX189" s="114">
        <f>IF(OR(BX188=0,BX188=4),0,(YEAR(BX$6)-YEAR(CHOOSE(BX188,Rollover!$K$20,Rollover!$X$20,Rollover!$AK$20)))*12+MONTH(BX$6)-MONTH(CHOOSE(BX188,Rollover!$K$20,Rollover!$X$20,Rollover!$AK$20)))</f>
        <v>1</v>
      </c>
      <c r="BY189" s="114">
        <f>IF(OR(BY188=0,BY188=4),0,(YEAR(BY$6)-YEAR(CHOOSE(BY188,Rollover!$K$20,Rollover!$X$20,Rollover!$AK$20)))*12+MONTH(BY$6)-MONTH(CHOOSE(BY188,Rollover!$K$20,Rollover!$X$20,Rollover!$AK$20)))</f>
        <v>2</v>
      </c>
      <c r="BZ189" s="114">
        <f>IF(OR(BZ188=0,BZ188=4),0,(YEAR(BZ$6)-YEAR(CHOOSE(BZ188,Rollover!$K$20,Rollover!$X$20,Rollover!$AK$20)))*12+MONTH(BZ$6)-MONTH(CHOOSE(BZ188,Rollover!$K$20,Rollover!$X$20,Rollover!$AK$20)))</f>
        <v>3</v>
      </c>
      <c r="CA189" s="114">
        <f>IF(OR(CA188=0,CA188=4),0,(YEAR(CA$6)-YEAR(CHOOSE(CA188,Rollover!$K$20,Rollover!$X$20,Rollover!$AK$20)))*12+MONTH(CA$6)-MONTH(CHOOSE(CA188,Rollover!$K$20,Rollover!$X$20,Rollover!$AK$20)))</f>
        <v>4</v>
      </c>
      <c r="CB189" s="114">
        <f>IF(OR(CB188=0,CB188=4),0,(YEAR(CB$6)-YEAR(CHOOSE(CB188,Rollover!$K$20,Rollover!$X$20,Rollover!$AK$20)))*12+MONTH(CB$6)-MONTH(CHOOSE(CB188,Rollover!$K$20,Rollover!$X$20,Rollover!$AK$20)))</f>
        <v>5</v>
      </c>
      <c r="CC189" s="114">
        <f>IF(OR(CC188=0,CC188=4),0,(YEAR(CC$6)-YEAR(CHOOSE(CC188,Rollover!$K$20,Rollover!$X$20,Rollover!$AK$20)))*12+MONTH(CC$6)-MONTH(CHOOSE(CC188,Rollover!$K$20,Rollover!$X$20,Rollover!$AK$20)))</f>
        <v>6</v>
      </c>
      <c r="CD189" s="114">
        <f>IF(OR(CD188=0,CD188=4),0,(YEAR(CD$6)-YEAR(CHOOSE(CD188,Rollover!$K$20,Rollover!$X$20,Rollover!$AK$20)))*12+MONTH(CD$6)-MONTH(CHOOSE(CD188,Rollover!$K$20,Rollover!$X$20,Rollover!$AK$20)))</f>
        <v>7</v>
      </c>
      <c r="CE189" s="114">
        <f>IF(OR(CE188=0,CE188=4),0,(YEAR(CE$6)-YEAR(CHOOSE(CE188,Rollover!$K$20,Rollover!$X$20,Rollover!$AK$20)))*12+MONTH(CE$6)-MONTH(CHOOSE(CE188,Rollover!$K$20,Rollover!$X$20,Rollover!$AK$20)))</f>
        <v>8</v>
      </c>
      <c r="CF189" s="114">
        <f>IF(OR(CF188=0,CF188=4),0,(YEAR(CF$6)-YEAR(CHOOSE(CF188,Rollover!$K$20,Rollover!$X$20,Rollover!$AK$20)))*12+MONTH(CF$6)-MONTH(CHOOSE(CF188,Rollover!$K$20,Rollover!$X$20,Rollover!$AK$20)))</f>
        <v>9</v>
      </c>
      <c r="CG189" s="114">
        <f>IF(OR(CG188=0,CG188=4),0,(YEAR(CG$6)-YEAR(CHOOSE(CG188,Rollover!$K$20,Rollover!$X$20,Rollover!$AK$20)))*12+MONTH(CG$6)-MONTH(CHOOSE(CG188,Rollover!$K$20,Rollover!$X$20,Rollover!$AK$20)))</f>
        <v>10</v>
      </c>
      <c r="CH189" s="114">
        <f>IF(OR(CH188=0,CH188=4),0,(YEAR(CH$6)-YEAR(CHOOSE(CH188,Rollover!$K$20,Rollover!$X$20,Rollover!$AK$20)))*12+MONTH(CH$6)-MONTH(CHOOSE(CH188,Rollover!$K$20,Rollover!$X$20,Rollover!$AK$20)))</f>
        <v>11</v>
      </c>
      <c r="CI189" s="114">
        <f>IF(OR(CI188=0,CI188=4),0,(YEAR(CI$6)-YEAR(CHOOSE(CI188,Rollover!$K$20,Rollover!$X$20,Rollover!$AK$20)))*12+MONTH(CI$6)-MONTH(CHOOSE(CI188,Rollover!$K$20,Rollover!$X$20,Rollover!$AK$20)))</f>
        <v>12</v>
      </c>
      <c r="CJ189" s="114">
        <f>IF(OR(CJ188=0,CJ188=4),0,(YEAR(CJ$6)-YEAR(CHOOSE(CJ188,Rollover!$K$20,Rollover!$X$20,Rollover!$AK$20)))*12+MONTH(CJ$6)-MONTH(CHOOSE(CJ188,Rollover!$K$20,Rollover!$X$20,Rollover!$AK$20)))</f>
        <v>13</v>
      </c>
      <c r="CK189" s="114">
        <f>IF(OR(CK188=0,CK188=4),0,(YEAR(CK$6)-YEAR(CHOOSE(CK188,Rollover!$K$20,Rollover!$X$20,Rollover!$AK$20)))*12+MONTH(CK$6)-MONTH(CHOOSE(CK188,Rollover!$K$20,Rollover!$X$20,Rollover!$AK$20)))</f>
        <v>14</v>
      </c>
      <c r="CL189" s="114">
        <f>IF(OR(CL188=0,CL188=4),0,(YEAR(CL$6)-YEAR(CHOOSE(CL188,Rollover!$K$20,Rollover!$X$20,Rollover!$AK$20)))*12+MONTH(CL$6)-MONTH(CHOOSE(CL188,Rollover!$K$20,Rollover!$X$20,Rollover!$AK$20)))</f>
        <v>15</v>
      </c>
      <c r="CM189" s="114">
        <f>IF(OR(CM188=0,CM188=4),0,(YEAR(CM$6)-YEAR(CHOOSE(CM188,Rollover!$K$20,Rollover!$X$20,Rollover!$AK$20)))*12+MONTH(CM$6)-MONTH(CHOOSE(CM188,Rollover!$K$20,Rollover!$X$20,Rollover!$AK$20)))</f>
        <v>16</v>
      </c>
      <c r="CN189" s="114">
        <f>IF(OR(CN188=0,CN188=4),0,(YEAR(CN$6)-YEAR(CHOOSE(CN188,Rollover!$K$20,Rollover!$X$20,Rollover!$AK$20)))*12+MONTH(CN$6)-MONTH(CHOOSE(CN188,Rollover!$K$20,Rollover!$X$20,Rollover!$AK$20)))</f>
        <v>17</v>
      </c>
      <c r="CO189" s="114">
        <f>IF(OR(CO188=0,CO188=4),0,(YEAR(CO$6)-YEAR(CHOOSE(CO188,Rollover!$K$20,Rollover!$X$20,Rollover!$AK$20)))*12+MONTH(CO$6)-MONTH(CHOOSE(CO188,Rollover!$K$20,Rollover!$X$20,Rollover!$AK$20)))</f>
        <v>18</v>
      </c>
      <c r="CP189" s="114">
        <f>IF(OR(CP188=0,CP188=4),0,(YEAR(CP$6)-YEAR(CHOOSE(CP188,Rollover!$K$20,Rollover!$X$20,Rollover!$AK$20)))*12+MONTH(CP$6)-MONTH(CHOOSE(CP188,Rollover!$K$20,Rollover!$X$20,Rollover!$AK$20)))</f>
        <v>19</v>
      </c>
      <c r="CQ189" s="114">
        <f>IF(OR(CQ188=0,CQ188=4),0,(YEAR(CQ$6)-YEAR(CHOOSE(CQ188,Rollover!$K$20,Rollover!$X$20,Rollover!$AK$20)))*12+MONTH(CQ$6)-MONTH(CHOOSE(CQ188,Rollover!$K$20,Rollover!$X$20,Rollover!$AK$20)))</f>
        <v>20</v>
      </c>
      <c r="CR189" s="114">
        <f>IF(OR(CR188=0,CR188=4),0,(YEAR(CR$6)-YEAR(CHOOSE(CR188,Rollover!$K$20,Rollover!$X$20,Rollover!$AK$20)))*12+MONTH(CR$6)-MONTH(CHOOSE(CR188,Rollover!$K$20,Rollover!$X$20,Rollover!$AK$20)))</f>
        <v>21</v>
      </c>
      <c r="CS189" s="114">
        <f>IF(OR(CS188=0,CS188=4),0,(YEAR(CS$6)-YEAR(CHOOSE(CS188,Rollover!$K$20,Rollover!$X$20,Rollover!$AK$20)))*12+MONTH(CS$6)-MONTH(CHOOSE(CS188,Rollover!$K$20,Rollover!$X$20,Rollover!$AK$20)))</f>
        <v>22</v>
      </c>
      <c r="CT189" s="114">
        <f>IF(OR(CT188=0,CT188=4),0,(YEAR(CT$6)-YEAR(CHOOSE(CT188,Rollover!$K$20,Rollover!$X$20,Rollover!$AK$20)))*12+MONTH(CT$6)-MONTH(CHOOSE(CT188,Rollover!$K$20,Rollover!$X$20,Rollover!$AK$20)))</f>
        <v>23</v>
      </c>
      <c r="CU189" s="114">
        <f>IF(OR(CU188=0,CU188=4),0,(YEAR(CU$6)-YEAR(CHOOSE(CU188,Rollover!$K$20,Rollover!$X$20,Rollover!$AK$20)))*12+MONTH(CU$6)-MONTH(CHOOSE(CU188,Rollover!$K$20,Rollover!$X$20,Rollover!$AK$20)))</f>
        <v>24</v>
      </c>
      <c r="CV189" s="114">
        <f>IF(OR(CV188=0,CV188=4),0,(YEAR(CV$6)-YEAR(CHOOSE(CV188,Rollover!$K$20,Rollover!$X$20,Rollover!$AK$20)))*12+MONTH(CV$6)-MONTH(CHOOSE(CV188,Rollover!$K$20,Rollover!$X$20,Rollover!$AK$20)))</f>
        <v>25</v>
      </c>
      <c r="CW189" s="114">
        <f>IF(OR(CW188=0,CW188=4),0,(YEAR(CW$6)-YEAR(CHOOSE(CW188,Rollover!$K$20,Rollover!$X$20,Rollover!$AK$20)))*12+MONTH(CW$6)-MONTH(CHOOSE(CW188,Rollover!$K$20,Rollover!$X$20,Rollover!$AK$20)))</f>
        <v>26</v>
      </c>
      <c r="CX189" s="114">
        <f>IF(OR(CX188=0,CX188=4),0,(YEAR(CX$6)-YEAR(CHOOSE(CX188,Rollover!$K$20,Rollover!$X$20,Rollover!$AK$20)))*12+MONTH(CX$6)-MONTH(CHOOSE(CX188,Rollover!$K$20,Rollover!$X$20,Rollover!$AK$20)))</f>
        <v>27</v>
      </c>
      <c r="CY189" s="114">
        <f>IF(OR(CY188=0,CY188=4),0,(YEAR(CY$6)-YEAR(CHOOSE(CY188,Rollover!$K$20,Rollover!$X$20,Rollover!$AK$20)))*12+MONTH(CY$6)-MONTH(CHOOSE(CY188,Rollover!$K$20,Rollover!$X$20,Rollover!$AK$20)))</f>
        <v>28</v>
      </c>
      <c r="CZ189" s="114">
        <f>IF(OR(CZ188=0,CZ188=4),0,(YEAR(CZ$6)-YEAR(CHOOSE(CZ188,Rollover!$K$20,Rollover!$X$20,Rollover!$AK$20)))*12+MONTH(CZ$6)-MONTH(CHOOSE(CZ188,Rollover!$K$20,Rollover!$X$20,Rollover!$AK$20)))</f>
        <v>29</v>
      </c>
      <c r="DA189" s="114">
        <f>IF(OR(DA188=0,DA188=4),0,(YEAR(DA$6)-YEAR(CHOOSE(DA188,Rollover!$K$20,Rollover!$X$20,Rollover!$AK$20)))*12+MONTH(DA$6)-MONTH(CHOOSE(DA188,Rollover!$K$20,Rollover!$X$20,Rollover!$AK$20)))</f>
        <v>30</v>
      </c>
      <c r="DB189" s="114">
        <f>IF(OR(DB188=0,DB188=4),0,(YEAR(DB$6)-YEAR(CHOOSE(DB188,Rollover!$K$20,Rollover!$X$20,Rollover!$AK$20)))*12+MONTH(DB$6)-MONTH(CHOOSE(DB188,Rollover!$K$20,Rollover!$X$20,Rollover!$AK$20)))</f>
        <v>31</v>
      </c>
      <c r="DC189" s="114">
        <f>IF(OR(DC188=0,DC188=4),0,(YEAR(DC$6)-YEAR(CHOOSE(DC188,Rollover!$K$20,Rollover!$X$20,Rollover!$AK$20)))*12+MONTH(DC$6)-MONTH(CHOOSE(DC188,Rollover!$K$20,Rollover!$X$20,Rollover!$AK$20)))</f>
        <v>32</v>
      </c>
      <c r="DD189" s="114">
        <f>IF(OR(DD188=0,DD188=4),0,(YEAR(DD$6)-YEAR(CHOOSE(DD188,Rollover!$K$20,Rollover!$X$20,Rollover!$AK$20)))*12+MONTH(DD$6)-MONTH(CHOOSE(DD188,Rollover!$K$20,Rollover!$X$20,Rollover!$AK$20)))</f>
        <v>33</v>
      </c>
      <c r="DE189" s="114">
        <f>IF(OR(DE188=0,DE188=4),0,(YEAR(DE$6)-YEAR(CHOOSE(DE188,Rollover!$K$20,Rollover!$X$20,Rollover!$AK$20)))*12+MONTH(DE$6)-MONTH(CHOOSE(DE188,Rollover!$K$20,Rollover!$X$20,Rollover!$AK$20)))</f>
        <v>34</v>
      </c>
      <c r="DF189" s="114">
        <f>IF(OR(DF188=0,DF188=4),0,(YEAR(DF$6)-YEAR(CHOOSE(DF188,Rollover!$K$20,Rollover!$X$20,Rollover!$AK$20)))*12+MONTH(DF$6)-MONTH(CHOOSE(DF188,Rollover!$K$20,Rollover!$X$20,Rollover!$AK$20)))</f>
        <v>35</v>
      </c>
      <c r="DG189" s="114">
        <f>IF(OR(DG188=0,DG188=4),0,(YEAR(DG$6)-YEAR(CHOOSE(DG188,Rollover!$K$20,Rollover!$X$20,Rollover!$AK$20)))*12+MONTH(DG$6)-MONTH(CHOOSE(DG188,Rollover!$K$20,Rollover!$X$20,Rollover!$AK$20)))</f>
        <v>36</v>
      </c>
      <c r="DH189" s="114">
        <f>IF(OR(DH188=0,DH188=4),0,(YEAR(DH$6)-YEAR(CHOOSE(DH188,Rollover!$K$20,Rollover!$X$20,Rollover!$AK$20)))*12+MONTH(DH$6)-MONTH(CHOOSE(DH188,Rollover!$K$20,Rollover!$X$20,Rollover!$AK$20)))</f>
        <v>37</v>
      </c>
      <c r="DI189" s="114">
        <f>IF(OR(DI188=0,DI188=4),0,(YEAR(DI$6)-YEAR(CHOOSE(DI188,Rollover!$K$20,Rollover!$X$20,Rollover!$AK$20)))*12+MONTH(DI$6)-MONTH(CHOOSE(DI188,Rollover!$K$20,Rollover!$X$20,Rollover!$AK$20)))</f>
        <v>38</v>
      </c>
      <c r="DJ189" s="114">
        <f>IF(OR(DJ188=0,DJ188=4),0,(YEAR(DJ$6)-YEAR(CHOOSE(DJ188,Rollover!$K$20,Rollover!$X$20,Rollover!$AK$20)))*12+MONTH(DJ$6)-MONTH(CHOOSE(DJ188,Rollover!$K$20,Rollover!$X$20,Rollover!$AK$20)))</f>
        <v>39</v>
      </c>
      <c r="DK189" s="114">
        <f>IF(OR(DK188=0,DK188=4),0,(YEAR(DK$6)-YEAR(CHOOSE(DK188,Rollover!$K$20,Rollover!$X$20,Rollover!$AK$20)))*12+MONTH(DK$6)-MONTH(CHOOSE(DK188,Rollover!$K$20,Rollover!$X$20,Rollover!$AK$20)))</f>
        <v>40</v>
      </c>
      <c r="DL189" s="114">
        <f>IF(OR(DL188=0,DL188=4),0,(YEAR(DL$6)-YEAR(CHOOSE(DL188,Rollover!$K$20,Rollover!$X$20,Rollover!$AK$20)))*12+MONTH(DL$6)-MONTH(CHOOSE(DL188,Rollover!$K$20,Rollover!$X$20,Rollover!$AK$20)))</f>
        <v>41</v>
      </c>
      <c r="DM189" s="114">
        <f>IF(OR(DM188=0,DM188=4),0,(YEAR(DM$6)-YEAR(CHOOSE(DM188,Rollover!$K$20,Rollover!$X$20,Rollover!$AK$20)))*12+MONTH(DM$6)-MONTH(CHOOSE(DM188,Rollover!$K$20,Rollover!$X$20,Rollover!$AK$20)))</f>
        <v>42</v>
      </c>
      <c r="DN189" s="114">
        <f>IF(OR(DN188=0,DN188=4),0,(YEAR(DN$6)-YEAR(CHOOSE(DN188,Rollover!$K$20,Rollover!$X$20,Rollover!$AK$20)))*12+MONTH(DN$6)-MONTH(CHOOSE(DN188,Rollover!$K$20,Rollover!$X$20,Rollover!$AK$20)))</f>
        <v>43</v>
      </c>
      <c r="DO189" s="114">
        <f>IF(OR(DO188=0,DO188=4),0,(YEAR(DO$6)-YEAR(CHOOSE(DO188,Rollover!$K$20,Rollover!$X$20,Rollover!$AK$20)))*12+MONTH(DO$6)-MONTH(CHOOSE(DO188,Rollover!$K$20,Rollover!$X$20,Rollover!$AK$20)))</f>
        <v>44</v>
      </c>
      <c r="DP189" s="114">
        <f>IF(OR(DP188=0,DP188=4),0,(YEAR(DP$6)-YEAR(CHOOSE(DP188,Rollover!$K$20,Rollover!$X$20,Rollover!$AK$20)))*12+MONTH(DP$6)-MONTH(CHOOSE(DP188,Rollover!$K$20,Rollover!$X$20,Rollover!$AK$20)))</f>
        <v>45</v>
      </c>
      <c r="DQ189" s="114">
        <f>IF(OR(DQ188=0,DQ188=4),0,(YEAR(DQ$6)-YEAR(CHOOSE(DQ188,Rollover!$K$20,Rollover!$X$20,Rollover!$AK$20)))*12+MONTH(DQ$6)-MONTH(CHOOSE(DQ188,Rollover!$K$20,Rollover!$X$20,Rollover!$AK$20)))</f>
        <v>46</v>
      </c>
      <c r="DR189" s="114">
        <f>IF(OR(DR188=0,DR188=4),0,(YEAR(DR$6)-YEAR(CHOOSE(DR188,Rollover!$K$20,Rollover!$X$20,Rollover!$AK$20)))*12+MONTH(DR$6)-MONTH(CHOOSE(DR188,Rollover!$K$20,Rollover!$X$20,Rollover!$AK$20)))</f>
        <v>47</v>
      </c>
      <c r="DS189" s="114">
        <f>IF(OR(DS188=0,DS188=4),0,(YEAR(DS$6)-YEAR(CHOOSE(DS188,Rollover!$K$20,Rollover!$X$20,Rollover!$AK$20)))*12+MONTH(DS$6)-MONTH(CHOOSE(DS188,Rollover!$K$20,Rollover!$X$20,Rollover!$AK$20)))</f>
        <v>48</v>
      </c>
      <c r="DT189" s="114">
        <f>IF(OR(DT188=0,DT188=4),0,(YEAR(DT$6)-YEAR(CHOOSE(DT188,Rollover!$K$20,Rollover!$X$20,Rollover!$AK$20)))*12+MONTH(DT$6)-MONTH(CHOOSE(DT188,Rollover!$K$20,Rollover!$X$20,Rollover!$AK$20)))</f>
        <v>49</v>
      </c>
      <c r="DU189" s="114">
        <f>IF(OR(DU188=0,DU188=4),0,(YEAR(DU$6)-YEAR(CHOOSE(DU188,Rollover!$K$20,Rollover!$X$20,Rollover!$AK$20)))*12+MONTH(DU$6)-MONTH(CHOOSE(DU188,Rollover!$K$20,Rollover!$X$20,Rollover!$AK$20)))</f>
        <v>50</v>
      </c>
      <c r="DV189" s="114">
        <f>IF(OR(DV188=0,DV188=4),0,(YEAR(DV$6)-YEAR(CHOOSE(DV188,Rollover!$K$20,Rollover!$X$20,Rollover!$AK$20)))*12+MONTH(DV$6)-MONTH(CHOOSE(DV188,Rollover!$K$20,Rollover!$X$20,Rollover!$AK$20)))</f>
        <v>51</v>
      </c>
      <c r="DW189" s="114">
        <f>IF(OR(DW188=0,DW188=4),0,(YEAR(DW$6)-YEAR(CHOOSE(DW188,Rollover!$K$20,Rollover!$X$20,Rollover!$AK$20)))*12+MONTH(DW$6)-MONTH(CHOOSE(DW188,Rollover!$K$20,Rollover!$X$20,Rollover!$AK$20)))</f>
        <v>52</v>
      </c>
      <c r="DX189" s="114">
        <f>IF(OR(DX188=0,DX188=4),0,(YEAR(DX$6)-YEAR(CHOOSE(DX188,Rollover!$K$20,Rollover!$X$20,Rollover!$AK$20)))*12+MONTH(DX$6)-MONTH(CHOOSE(DX188,Rollover!$K$20,Rollover!$X$20,Rollover!$AK$20)))</f>
        <v>53</v>
      </c>
      <c r="DY189" s="114">
        <f>IF(OR(DY188=0,DY188=4),0,(YEAR(DY$6)-YEAR(CHOOSE(DY188,Rollover!$K$20,Rollover!$X$20,Rollover!$AK$20)))*12+MONTH(DY$6)-MONTH(CHOOSE(DY188,Rollover!$K$20,Rollover!$X$20,Rollover!$AK$20)))</f>
        <v>54</v>
      </c>
      <c r="DZ189" s="114">
        <f>IF(OR(DZ188=0,DZ188=4),0,(YEAR(DZ$6)-YEAR(CHOOSE(DZ188,Rollover!$K$20,Rollover!$X$20,Rollover!$AK$20)))*12+MONTH(DZ$6)-MONTH(CHOOSE(DZ188,Rollover!$K$20,Rollover!$X$20,Rollover!$AK$20)))</f>
        <v>55</v>
      </c>
      <c r="EA189" s="114">
        <f>IF(OR(EA188=0,EA188=4),0,(YEAR(EA$6)-YEAR(CHOOSE(EA188,Rollover!$K$20,Rollover!$X$20,Rollover!$AK$20)))*12+MONTH(EA$6)-MONTH(CHOOSE(EA188,Rollover!$K$20,Rollover!$X$20,Rollover!$AK$20)))</f>
        <v>56</v>
      </c>
      <c r="EB189" s="114">
        <f>IF(OR(EB188=0,EB188=4),0,(YEAR(EB$6)-YEAR(CHOOSE(EB188,Rollover!$K$20,Rollover!$X$20,Rollover!$AK$20)))*12+MONTH(EB$6)-MONTH(CHOOSE(EB188,Rollover!$K$20,Rollover!$X$20,Rollover!$AK$20)))</f>
        <v>57</v>
      </c>
      <c r="EC189" s="114">
        <f>IF(OR(EC188=0,EC188=4),0,(YEAR(EC$6)-YEAR(CHOOSE(EC188,Rollover!$K$20,Rollover!$X$20,Rollover!$AK$20)))*12+MONTH(EC$6)-MONTH(CHOOSE(EC188,Rollover!$K$20,Rollover!$X$20,Rollover!$AK$20)))</f>
        <v>58</v>
      </c>
      <c r="ED189" s="114">
        <f>IF(OR(ED188=0,ED188=4),0,(YEAR(ED$6)-YEAR(CHOOSE(ED188,Rollover!$K$20,Rollover!$X$20,Rollover!$AK$20)))*12+MONTH(ED$6)-MONTH(CHOOSE(ED188,Rollover!$K$20,Rollover!$X$20,Rollover!$AK$20)))</f>
        <v>59</v>
      </c>
      <c r="EE189" s="114">
        <f>IF(OR(EE188=0,EE188=4),0,(YEAR(EE$6)-YEAR(CHOOSE(EE188,Rollover!$K$20,Rollover!$X$20,Rollover!$AK$20)))*12+MONTH(EE$6)-MONTH(CHOOSE(EE188,Rollover!$K$20,Rollover!$X$20,Rollover!$AK$20)))</f>
        <v>-2</v>
      </c>
      <c r="EF189" s="114">
        <f>IF(OR(EF188=0,EF188=4),0,(YEAR(EF$6)-YEAR(CHOOSE(EF188,Rollover!$K$20,Rollover!$X$20,Rollover!$AK$20)))*12+MONTH(EF$6)-MONTH(CHOOSE(EF188,Rollover!$K$20,Rollover!$X$20,Rollover!$AK$20)))</f>
        <v>-1</v>
      </c>
      <c r="EG189" s="114">
        <f>IF(OR(EG188=0,EG188=4),0,(YEAR(EG$6)-YEAR(CHOOSE(EG188,Rollover!$K$20,Rollover!$X$20,Rollover!$AK$20)))*12+MONTH(EG$6)-MONTH(CHOOSE(EG188,Rollover!$K$20,Rollover!$X$20,Rollover!$AK$20)))</f>
        <v>0</v>
      </c>
      <c r="EH189" s="114">
        <f>IF(OR(EH188=0,EH188=4),0,(YEAR(EH$6)-YEAR(CHOOSE(EH188,Rollover!$K$20,Rollover!$X$20,Rollover!$AK$20)))*12+MONTH(EH$6)-MONTH(CHOOSE(EH188,Rollover!$K$20,Rollover!$X$20,Rollover!$AK$20)))</f>
        <v>1</v>
      </c>
      <c r="EI189" s="114">
        <f>IF(OR(EI188=0,EI188=4),0,(YEAR(EI$6)-YEAR(CHOOSE(EI188,Rollover!$K$20,Rollover!$X$20,Rollover!$AK$20)))*12+MONTH(EI$6)-MONTH(CHOOSE(EI188,Rollover!$K$20,Rollover!$X$20,Rollover!$AK$20)))</f>
        <v>2</v>
      </c>
    </row>
    <row r="190">
      <c r="B190" t="s" s="23">
        <v>392</v>
      </c>
      <c r="C190" t="s" s="118">
        <v>35</v>
      </c>
      <c r="D190" t="s" s="118">
        <v>429</v>
      </c>
      <c r="H190" s="115">
        <f>IF(OR(H188=0,H188=4),0,CHOOSE(H188,Rollover!$I$20,Rollover!$V$20,Rollover!$AI$20)*CHOOSE(H188,Rollover!$O$20,Rollover!$AB$20,Rollover!$AO$20)*(1+CHOOSE(H188,Rollover!$P$20,Rollover!$AC$20,Rollover!$AP$20))^(INT(MAX(0,H189)/12))+(1-CHOOSE(H188,Rollover!$I$20,Rollover!$V$20,Rollover!$AI$20))*CHOOSE(H188,Rollover!$N$20,Rollover!$AA$20,Rollover!$AN$20)*(1+Assumptions!$C$25)^(INT(MAX(0,H189)/12)))</f>
        <v>0</v>
      </c>
      <c r="I190" s="115">
        <f>IF(OR(I188=0,I188=4),0,CHOOSE(I188,Rollover!$I$20,Rollover!$V$20,Rollover!$AI$20)*CHOOSE(I188,Rollover!$O$20,Rollover!$AB$20,Rollover!$AO$20)*(1+CHOOSE(I188,Rollover!$P$20,Rollover!$AC$20,Rollover!$AP$20))^(INT(MAX(0,I189)/12))+(1-CHOOSE(I188,Rollover!$I$20,Rollover!$V$20,Rollover!$AI$20))*CHOOSE(I188,Rollover!$N$20,Rollover!$AA$20,Rollover!$AN$20)*(1+Assumptions!$C$25)^(INT(MAX(0,I189)/12)))</f>
        <v>0</v>
      </c>
      <c r="J190" s="115">
        <f>IF(OR(J188=0,J188=4),0,CHOOSE(J188,Rollover!$I$20,Rollover!$V$20,Rollover!$AI$20)*CHOOSE(J188,Rollover!$O$20,Rollover!$AB$20,Rollover!$AO$20)*(1+CHOOSE(J188,Rollover!$P$20,Rollover!$AC$20,Rollover!$AP$20))^(INT(MAX(0,J189)/12))+(1-CHOOSE(J188,Rollover!$I$20,Rollover!$V$20,Rollover!$AI$20))*CHOOSE(J188,Rollover!$N$20,Rollover!$AA$20,Rollover!$AN$20)*(1+Assumptions!$C$25)^(INT(MAX(0,J189)/12)))</f>
        <v>0</v>
      </c>
      <c r="K190" s="115">
        <f>IF(OR(K188=0,K188=4),0,CHOOSE(K188,Rollover!$I$20,Rollover!$V$20,Rollover!$AI$20)*CHOOSE(K188,Rollover!$O$20,Rollover!$AB$20,Rollover!$AO$20)*(1+CHOOSE(K188,Rollover!$P$20,Rollover!$AC$20,Rollover!$AP$20))^(INT(MAX(0,K189)/12))+(1-CHOOSE(K188,Rollover!$I$20,Rollover!$V$20,Rollover!$AI$20))*CHOOSE(K188,Rollover!$N$20,Rollover!$AA$20,Rollover!$AN$20)*(1+Assumptions!$C$25)^(INT(MAX(0,K189)/12)))</f>
        <v>13.9925</v>
      </c>
      <c r="L190" s="115">
        <f>IF(OR(L188=0,L188=4),0,CHOOSE(L188,Rollover!$I$20,Rollover!$V$20,Rollover!$AI$20)*CHOOSE(L188,Rollover!$O$20,Rollover!$AB$20,Rollover!$AO$20)*(1+CHOOSE(L188,Rollover!$P$20,Rollover!$AC$20,Rollover!$AP$20))^(INT(MAX(0,L189)/12))+(1-CHOOSE(L188,Rollover!$I$20,Rollover!$V$20,Rollover!$AI$20))*CHOOSE(L188,Rollover!$N$20,Rollover!$AA$20,Rollover!$AN$20)*(1+Assumptions!$C$25)^(INT(MAX(0,L189)/12)))</f>
        <v>13.9925</v>
      </c>
      <c r="M190" s="115">
        <f>IF(OR(M188=0,M188=4),0,CHOOSE(M188,Rollover!$I$20,Rollover!$V$20,Rollover!$AI$20)*CHOOSE(M188,Rollover!$O$20,Rollover!$AB$20,Rollover!$AO$20)*(1+CHOOSE(M188,Rollover!$P$20,Rollover!$AC$20,Rollover!$AP$20))^(INT(MAX(0,M189)/12))+(1-CHOOSE(M188,Rollover!$I$20,Rollover!$V$20,Rollover!$AI$20))*CHOOSE(M188,Rollover!$N$20,Rollover!$AA$20,Rollover!$AN$20)*(1+Assumptions!$C$25)^(INT(MAX(0,M189)/12)))</f>
        <v>13.9925</v>
      </c>
      <c r="N190" s="115">
        <f>IF(OR(N188=0,N188=4),0,CHOOSE(N188,Rollover!$I$20,Rollover!$V$20,Rollover!$AI$20)*CHOOSE(N188,Rollover!$O$20,Rollover!$AB$20,Rollover!$AO$20)*(1+CHOOSE(N188,Rollover!$P$20,Rollover!$AC$20,Rollover!$AP$20))^(INT(MAX(0,N189)/12))+(1-CHOOSE(N188,Rollover!$I$20,Rollover!$V$20,Rollover!$AI$20))*CHOOSE(N188,Rollover!$N$20,Rollover!$AA$20,Rollover!$AN$20)*(1+Assumptions!$C$25)^(INT(MAX(0,N189)/12)))</f>
        <v>13.9925</v>
      </c>
      <c r="O190" s="115">
        <f>IF(OR(O188=0,O188=4),0,CHOOSE(O188,Rollover!$I$20,Rollover!$V$20,Rollover!$AI$20)*CHOOSE(O188,Rollover!$O$20,Rollover!$AB$20,Rollover!$AO$20)*(1+CHOOSE(O188,Rollover!$P$20,Rollover!$AC$20,Rollover!$AP$20))^(INT(MAX(0,O189)/12))+(1-CHOOSE(O188,Rollover!$I$20,Rollover!$V$20,Rollover!$AI$20))*CHOOSE(O188,Rollover!$N$20,Rollover!$AA$20,Rollover!$AN$20)*(1+Assumptions!$C$25)^(INT(MAX(0,O189)/12)))</f>
        <v>13.9925</v>
      </c>
      <c r="P190" s="115">
        <f>IF(OR(P188=0,P188=4),0,CHOOSE(P188,Rollover!$I$20,Rollover!$V$20,Rollover!$AI$20)*CHOOSE(P188,Rollover!$O$20,Rollover!$AB$20,Rollover!$AO$20)*(1+CHOOSE(P188,Rollover!$P$20,Rollover!$AC$20,Rollover!$AP$20))^(INT(MAX(0,P189)/12))+(1-CHOOSE(P188,Rollover!$I$20,Rollover!$V$20,Rollover!$AI$20))*CHOOSE(P188,Rollover!$N$20,Rollover!$AA$20,Rollover!$AN$20)*(1+Assumptions!$C$25)^(INT(MAX(0,P189)/12)))</f>
        <v>13.9925</v>
      </c>
      <c r="Q190" s="115">
        <f>IF(OR(Q188=0,Q188=4),0,CHOOSE(Q188,Rollover!$I$20,Rollover!$V$20,Rollover!$AI$20)*CHOOSE(Q188,Rollover!$O$20,Rollover!$AB$20,Rollover!$AO$20)*(1+CHOOSE(Q188,Rollover!$P$20,Rollover!$AC$20,Rollover!$AP$20))^(INT(MAX(0,Q189)/12))+(1-CHOOSE(Q188,Rollover!$I$20,Rollover!$V$20,Rollover!$AI$20))*CHOOSE(Q188,Rollover!$N$20,Rollover!$AA$20,Rollover!$AN$20)*(1+Assumptions!$C$25)^(INT(MAX(0,Q189)/12)))</f>
        <v>13.9925</v>
      </c>
      <c r="R190" s="115">
        <f>IF(OR(R188=0,R188=4),0,CHOOSE(R188,Rollover!$I$20,Rollover!$V$20,Rollover!$AI$20)*CHOOSE(R188,Rollover!$O$20,Rollover!$AB$20,Rollover!$AO$20)*(1+CHOOSE(R188,Rollover!$P$20,Rollover!$AC$20,Rollover!$AP$20))^(INT(MAX(0,R189)/12))+(1-CHOOSE(R188,Rollover!$I$20,Rollover!$V$20,Rollover!$AI$20))*CHOOSE(R188,Rollover!$N$20,Rollover!$AA$20,Rollover!$AN$20)*(1+Assumptions!$C$25)^(INT(MAX(0,R189)/12)))</f>
        <v>13.9925</v>
      </c>
      <c r="S190" s="115">
        <f>IF(OR(S188=0,S188=4),0,CHOOSE(S188,Rollover!$I$20,Rollover!$V$20,Rollover!$AI$20)*CHOOSE(S188,Rollover!$O$20,Rollover!$AB$20,Rollover!$AO$20)*(1+CHOOSE(S188,Rollover!$P$20,Rollover!$AC$20,Rollover!$AP$20))^(INT(MAX(0,S189)/12))+(1-CHOOSE(S188,Rollover!$I$20,Rollover!$V$20,Rollover!$AI$20))*CHOOSE(S188,Rollover!$N$20,Rollover!$AA$20,Rollover!$AN$20)*(1+Assumptions!$C$25)^(INT(MAX(0,S189)/12)))</f>
        <v>13.9925</v>
      </c>
      <c r="T190" s="115">
        <f>IF(OR(T188=0,T188=4),0,CHOOSE(T188,Rollover!$I$20,Rollover!$V$20,Rollover!$AI$20)*CHOOSE(T188,Rollover!$O$20,Rollover!$AB$20,Rollover!$AO$20)*(1+CHOOSE(T188,Rollover!$P$20,Rollover!$AC$20,Rollover!$AP$20))^(INT(MAX(0,T189)/12))+(1-CHOOSE(T188,Rollover!$I$20,Rollover!$V$20,Rollover!$AI$20))*CHOOSE(T188,Rollover!$N$20,Rollover!$AA$20,Rollover!$AN$20)*(1+Assumptions!$C$25)^(INT(MAX(0,T189)/12)))</f>
        <v>13.9925</v>
      </c>
      <c r="U190" s="115">
        <f>IF(OR(U188=0,U188=4),0,CHOOSE(U188,Rollover!$I$20,Rollover!$V$20,Rollover!$AI$20)*CHOOSE(U188,Rollover!$O$20,Rollover!$AB$20,Rollover!$AO$20)*(1+CHOOSE(U188,Rollover!$P$20,Rollover!$AC$20,Rollover!$AP$20))^(INT(MAX(0,U189)/12))+(1-CHOOSE(U188,Rollover!$I$20,Rollover!$V$20,Rollover!$AI$20))*CHOOSE(U188,Rollover!$N$20,Rollover!$AA$20,Rollover!$AN$20)*(1+Assumptions!$C$25)^(INT(MAX(0,U189)/12)))</f>
        <v>13.9925</v>
      </c>
      <c r="V190" s="115">
        <f>IF(OR(V188=0,V188=4),0,CHOOSE(V188,Rollover!$I$20,Rollover!$V$20,Rollover!$AI$20)*CHOOSE(V188,Rollover!$O$20,Rollover!$AB$20,Rollover!$AO$20)*(1+CHOOSE(V188,Rollover!$P$20,Rollover!$AC$20,Rollover!$AP$20))^(INT(MAX(0,V189)/12))+(1-CHOOSE(V188,Rollover!$I$20,Rollover!$V$20,Rollover!$AI$20))*CHOOSE(V188,Rollover!$N$20,Rollover!$AA$20,Rollover!$AN$20)*(1+Assumptions!$C$25)^(INT(MAX(0,V189)/12)))</f>
        <v>13.9925</v>
      </c>
      <c r="W190" s="115">
        <f>IF(OR(W188=0,W188=4),0,CHOOSE(W188,Rollover!$I$20,Rollover!$V$20,Rollover!$AI$20)*CHOOSE(W188,Rollover!$O$20,Rollover!$AB$20,Rollover!$AO$20)*(1+CHOOSE(W188,Rollover!$P$20,Rollover!$AC$20,Rollover!$AP$20))^(INT(MAX(0,W189)/12))+(1-CHOOSE(W188,Rollover!$I$20,Rollover!$V$20,Rollover!$AI$20))*CHOOSE(W188,Rollover!$N$20,Rollover!$AA$20,Rollover!$AN$20)*(1+Assumptions!$C$25)^(INT(MAX(0,W189)/12)))</f>
        <v>13.9925</v>
      </c>
      <c r="X190" s="115">
        <f>IF(OR(X188=0,X188=4),0,CHOOSE(X188,Rollover!$I$20,Rollover!$V$20,Rollover!$AI$20)*CHOOSE(X188,Rollover!$O$20,Rollover!$AB$20,Rollover!$AO$20)*(1+CHOOSE(X188,Rollover!$P$20,Rollover!$AC$20,Rollover!$AP$20))^(INT(MAX(0,X189)/12))+(1-CHOOSE(X188,Rollover!$I$20,Rollover!$V$20,Rollover!$AI$20))*CHOOSE(X188,Rollover!$N$20,Rollover!$AA$20,Rollover!$AN$20)*(1+Assumptions!$C$25)^(INT(MAX(0,X189)/12)))</f>
        <v>13.9925</v>
      </c>
      <c r="Y190" s="115">
        <f>IF(OR(Y188=0,Y188=4),0,CHOOSE(Y188,Rollover!$I$20,Rollover!$V$20,Rollover!$AI$20)*CHOOSE(Y188,Rollover!$O$20,Rollover!$AB$20,Rollover!$AO$20)*(1+CHOOSE(Y188,Rollover!$P$20,Rollover!$AC$20,Rollover!$AP$20))^(INT(MAX(0,Y189)/12))+(1-CHOOSE(Y188,Rollover!$I$20,Rollover!$V$20,Rollover!$AI$20))*CHOOSE(Y188,Rollover!$N$20,Rollover!$AA$20,Rollover!$AN$20)*(1+Assumptions!$C$25)^(INT(MAX(0,Y189)/12)))</f>
        <v>14.482237499999998</v>
      </c>
      <c r="Z190" s="115">
        <f>IF(OR(Z188=0,Z188=4),0,CHOOSE(Z188,Rollover!$I$20,Rollover!$V$20,Rollover!$AI$20)*CHOOSE(Z188,Rollover!$O$20,Rollover!$AB$20,Rollover!$AO$20)*(1+CHOOSE(Z188,Rollover!$P$20,Rollover!$AC$20,Rollover!$AP$20))^(INT(MAX(0,Z189)/12))+(1-CHOOSE(Z188,Rollover!$I$20,Rollover!$V$20,Rollover!$AI$20))*CHOOSE(Z188,Rollover!$N$20,Rollover!$AA$20,Rollover!$AN$20)*(1+Assumptions!$C$25)^(INT(MAX(0,Z189)/12)))</f>
        <v>14.482237499999998</v>
      </c>
      <c r="AA190" s="115">
        <f>IF(OR(AA188=0,AA188=4),0,CHOOSE(AA188,Rollover!$I$20,Rollover!$V$20,Rollover!$AI$20)*CHOOSE(AA188,Rollover!$O$20,Rollover!$AB$20,Rollover!$AO$20)*(1+CHOOSE(AA188,Rollover!$P$20,Rollover!$AC$20,Rollover!$AP$20))^(INT(MAX(0,AA189)/12))+(1-CHOOSE(AA188,Rollover!$I$20,Rollover!$V$20,Rollover!$AI$20))*CHOOSE(AA188,Rollover!$N$20,Rollover!$AA$20,Rollover!$AN$20)*(1+Assumptions!$C$25)^(INT(MAX(0,AA189)/12)))</f>
        <v>14.482237499999998</v>
      </c>
      <c r="AB190" s="115">
        <f>IF(OR(AB188=0,AB188=4),0,CHOOSE(AB188,Rollover!$I$20,Rollover!$V$20,Rollover!$AI$20)*CHOOSE(AB188,Rollover!$O$20,Rollover!$AB$20,Rollover!$AO$20)*(1+CHOOSE(AB188,Rollover!$P$20,Rollover!$AC$20,Rollover!$AP$20))^(INT(MAX(0,AB189)/12))+(1-CHOOSE(AB188,Rollover!$I$20,Rollover!$V$20,Rollover!$AI$20))*CHOOSE(AB188,Rollover!$N$20,Rollover!$AA$20,Rollover!$AN$20)*(1+Assumptions!$C$25)^(INT(MAX(0,AB189)/12)))</f>
        <v>14.482237499999998</v>
      </c>
      <c r="AC190" s="115">
        <f>IF(OR(AC188=0,AC188=4),0,CHOOSE(AC188,Rollover!$I$20,Rollover!$V$20,Rollover!$AI$20)*CHOOSE(AC188,Rollover!$O$20,Rollover!$AB$20,Rollover!$AO$20)*(1+CHOOSE(AC188,Rollover!$P$20,Rollover!$AC$20,Rollover!$AP$20))^(INT(MAX(0,AC189)/12))+(1-CHOOSE(AC188,Rollover!$I$20,Rollover!$V$20,Rollover!$AI$20))*CHOOSE(AC188,Rollover!$N$20,Rollover!$AA$20,Rollover!$AN$20)*(1+Assumptions!$C$25)^(INT(MAX(0,AC189)/12)))</f>
        <v>14.482237499999998</v>
      </c>
      <c r="AD190" s="115">
        <f>IF(OR(AD188=0,AD188=4),0,CHOOSE(AD188,Rollover!$I$20,Rollover!$V$20,Rollover!$AI$20)*CHOOSE(AD188,Rollover!$O$20,Rollover!$AB$20,Rollover!$AO$20)*(1+CHOOSE(AD188,Rollover!$P$20,Rollover!$AC$20,Rollover!$AP$20))^(INT(MAX(0,AD189)/12))+(1-CHOOSE(AD188,Rollover!$I$20,Rollover!$V$20,Rollover!$AI$20))*CHOOSE(AD188,Rollover!$N$20,Rollover!$AA$20,Rollover!$AN$20)*(1+Assumptions!$C$25)^(INT(MAX(0,AD189)/12)))</f>
        <v>14.482237499999998</v>
      </c>
      <c r="AE190" s="115">
        <f>IF(OR(AE188=0,AE188=4),0,CHOOSE(AE188,Rollover!$I$20,Rollover!$V$20,Rollover!$AI$20)*CHOOSE(AE188,Rollover!$O$20,Rollover!$AB$20,Rollover!$AO$20)*(1+CHOOSE(AE188,Rollover!$P$20,Rollover!$AC$20,Rollover!$AP$20))^(INT(MAX(0,AE189)/12))+(1-CHOOSE(AE188,Rollover!$I$20,Rollover!$V$20,Rollover!$AI$20))*CHOOSE(AE188,Rollover!$N$20,Rollover!$AA$20,Rollover!$AN$20)*(1+Assumptions!$C$25)^(INT(MAX(0,AE189)/12)))</f>
        <v>14.482237499999998</v>
      </c>
      <c r="AF190" s="115">
        <f>IF(OR(AF188=0,AF188=4),0,CHOOSE(AF188,Rollover!$I$20,Rollover!$V$20,Rollover!$AI$20)*CHOOSE(AF188,Rollover!$O$20,Rollover!$AB$20,Rollover!$AO$20)*(1+CHOOSE(AF188,Rollover!$P$20,Rollover!$AC$20,Rollover!$AP$20))^(INT(MAX(0,AF189)/12))+(1-CHOOSE(AF188,Rollover!$I$20,Rollover!$V$20,Rollover!$AI$20))*CHOOSE(AF188,Rollover!$N$20,Rollover!$AA$20,Rollover!$AN$20)*(1+Assumptions!$C$25)^(INT(MAX(0,AF189)/12)))</f>
        <v>14.482237499999998</v>
      </c>
      <c r="AG190" s="115">
        <f>IF(OR(AG188=0,AG188=4),0,CHOOSE(AG188,Rollover!$I$20,Rollover!$V$20,Rollover!$AI$20)*CHOOSE(AG188,Rollover!$O$20,Rollover!$AB$20,Rollover!$AO$20)*(1+CHOOSE(AG188,Rollover!$P$20,Rollover!$AC$20,Rollover!$AP$20))^(INT(MAX(0,AG189)/12))+(1-CHOOSE(AG188,Rollover!$I$20,Rollover!$V$20,Rollover!$AI$20))*CHOOSE(AG188,Rollover!$N$20,Rollover!$AA$20,Rollover!$AN$20)*(1+Assumptions!$C$25)^(INT(MAX(0,AG189)/12)))</f>
        <v>14.482237499999998</v>
      </c>
      <c r="AH190" s="115">
        <f>IF(OR(AH188=0,AH188=4),0,CHOOSE(AH188,Rollover!$I$20,Rollover!$V$20,Rollover!$AI$20)*CHOOSE(AH188,Rollover!$O$20,Rollover!$AB$20,Rollover!$AO$20)*(1+CHOOSE(AH188,Rollover!$P$20,Rollover!$AC$20,Rollover!$AP$20))^(INT(MAX(0,AH189)/12))+(1-CHOOSE(AH188,Rollover!$I$20,Rollover!$V$20,Rollover!$AI$20))*CHOOSE(AH188,Rollover!$N$20,Rollover!$AA$20,Rollover!$AN$20)*(1+Assumptions!$C$25)^(INT(MAX(0,AH189)/12)))</f>
        <v>14.482237499999998</v>
      </c>
      <c r="AI190" s="115">
        <f>IF(OR(AI188=0,AI188=4),0,CHOOSE(AI188,Rollover!$I$20,Rollover!$V$20,Rollover!$AI$20)*CHOOSE(AI188,Rollover!$O$20,Rollover!$AB$20,Rollover!$AO$20)*(1+CHOOSE(AI188,Rollover!$P$20,Rollover!$AC$20,Rollover!$AP$20))^(INT(MAX(0,AI189)/12))+(1-CHOOSE(AI188,Rollover!$I$20,Rollover!$V$20,Rollover!$AI$20))*CHOOSE(AI188,Rollover!$N$20,Rollover!$AA$20,Rollover!$AN$20)*(1+Assumptions!$C$25)^(INT(MAX(0,AI189)/12)))</f>
        <v>14.482237499999998</v>
      </c>
      <c r="AJ190" s="115">
        <f>IF(OR(AJ188=0,AJ188=4),0,CHOOSE(AJ188,Rollover!$I$20,Rollover!$V$20,Rollover!$AI$20)*CHOOSE(AJ188,Rollover!$O$20,Rollover!$AB$20,Rollover!$AO$20)*(1+CHOOSE(AJ188,Rollover!$P$20,Rollover!$AC$20,Rollover!$AP$20))^(INT(MAX(0,AJ189)/12))+(1-CHOOSE(AJ188,Rollover!$I$20,Rollover!$V$20,Rollover!$AI$20))*CHOOSE(AJ188,Rollover!$N$20,Rollover!$AA$20,Rollover!$AN$20)*(1+Assumptions!$C$25)^(INT(MAX(0,AJ189)/12)))</f>
        <v>14.482237499999998</v>
      </c>
      <c r="AK190" s="115">
        <f>IF(OR(AK188=0,AK188=4),0,CHOOSE(AK188,Rollover!$I$20,Rollover!$V$20,Rollover!$AI$20)*CHOOSE(AK188,Rollover!$O$20,Rollover!$AB$20,Rollover!$AO$20)*(1+CHOOSE(AK188,Rollover!$P$20,Rollover!$AC$20,Rollover!$AP$20))^(INT(MAX(0,AK189)/12))+(1-CHOOSE(AK188,Rollover!$I$20,Rollover!$V$20,Rollover!$AI$20))*CHOOSE(AK188,Rollover!$N$20,Rollover!$AA$20,Rollover!$AN$20)*(1+Assumptions!$C$25)^(INT(MAX(0,AK189)/12)))</f>
        <v>14.989115812499996</v>
      </c>
      <c r="AL190" s="115">
        <f>IF(OR(AL188=0,AL188=4),0,CHOOSE(AL188,Rollover!$I$20,Rollover!$V$20,Rollover!$AI$20)*CHOOSE(AL188,Rollover!$O$20,Rollover!$AB$20,Rollover!$AO$20)*(1+CHOOSE(AL188,Rollover!$P$20,Rollover!$AC$20,Rollover!$AP$20))^(INT(MAX(0,AL189)/12))+(1-CHOOSE(AL188,Rollover!$I$20,Rollover!$V$20,Rollover!$AI$20))*CHOOSE(AL188,Rollover!$N$20,Rollover!$AA$20,Rollover!$AN$20)*(1+Assumptions!$C$25)^(INT(MAX(0,AL189)/12)))</f>
        <v>14.989115812499996</v>
      </c>
      <c r="AM190" s="115">
        <f>IF(OR(AM188=0,AM188=4),0,CHOOSE(AM188,Rollover!$I$20,Rollover!$V$20,Rollover!$AI$20)*CHOOSE(AM188,Rollover!$O$20,Rollover!$AB$20,Rollover!$AO$20)*(1+CHOOSE(AM188,Rollover!$P$20,Rollover!$AC$20,Rollover!$AP$20))^(INT(MAX(0,AM189)/12))+(1-CHOOSE(AM188,Rollover!$I$20,Rollover!$V$20,Rollover!$AI$20))*CHOOSE(AM188,Rollover!$N$20,Rollover!$AA$20,Rollover!$AN$20)*(1+Assumptions!$C$25)^(INT(MAX(0,AM189)/12)))</f>
        <v>14.989115812499996</v>
      </c>
      <c r="AN190" s="115">
        <f>IF(OR(AN188=0,AN188=4),0,CHOOSE(AN188,Rollover!$I$20,Rollover!$V$20,Rollover!$AI$20)*CHOOSE(AN188,Rollover!$O$20,Rollover!$AB$20,Rollover!$AO$20)*(1+CHOOSE(AN188,Rollover!$P$20,Rollover!$AC$20,Rollover!$AP$20))^(INT(MAX(0,AN189)/12))+(1-CHOOSE(AN188,Rollover!$I$20,Rollover!$V$20,Rollover!$AI$20))*CHOOSE(AN188,Rollover!$N$20,Rollover!$AA$20,Rollover!$AN$20)*(1+Assumptions!$C$25)^(INT(MAX(0,AN189)/12)))</f>
        <v>14.989115812499996</v>
      </c>
      <c r="AO190" s="115">
        <f>IF(OR(AO188=0,AO188=4),0,CHOOSE(AO188,Rollover!$I$20,Rollover!$V$20,Rollover!$AI$20)*CHOOSE(AO188,Rollover!$O$20,Rollover!$AB$20,Rollover!$AO$20)*(1+CHOOSE(AO188,Rollover!$P$20,Rollover!$AC$20,Rollover!$AP$20))^(INT(MAX(0,AO189)/12))+(1-CHOOSE(AO188,Rollover!$I$20,Rollover!$V$20,Rollover!$AI$20))*CHOOSE(AO188,Rollover!$N$20,Rollover!$AA$20,Rollover!$AN$20)*(1+Assumptions!$C$25)^(INT(MAX(0,AO189)/12)))</f>
        <v>14.989115812499996</v>
      </c>
      <c r="AP190" s="115">
        <f>IF(OR(AP188=0,AP188=4),0,CHOOSE(AP188,Rollover!$I$20,Rollover!$V$20,Rollover!$AI$20)*CHOOSE(AP188,Rollover!$O$20,Rollover!$AB$20,Rollover!$AO$20)*(1+CHOOSE(AP188,Rollover!$P$20,Rollover!$AC$20,Rollover!$AP$20))^(INT(MAX(0,AP189)/12))+(1-CHOOSE(AP188,Rollover!$I$20,Rollover!$V$20,Rollover!$AI$20))*CHOOSE(AP188,Rollover!$N$20,Rollover!$AA$20,Rollover!$AN$20)*(1+Assumptions!$C$25)^(INT(MAX(0,AP189)/12)))</f>
        <v>14.989115812499996</v>
      </c>
      <c r="AQ190" s="115">
        <f>IF(OR(AQ188=0,AQ188=4),0,CHOOSE(AQ188,Rollover!$I$20,Rollover!$V$20,Rollover!$AI$20)*CHOOSE(AQ188,Rollover!$O$20,Rollover!$AB$20,Rollover!$AO$20)*(1+CHOOSE(AQ188,Rollover!$P$20,Rollover!$AC$20,Rollover!$AP$20))^(INT(MAX(0,AQ189)/12))+(1-CHOOSE(AQ188,Rollover!$I$20,Rollover!$V$20,Rollover!$AI$20))*CHOOSE(AQ188,Rollover!$N$20,Rollover!$AA$20,Rollover!$AN$20)*(1+Assumptions!$C$25)^(INT(MAX(0,AQ189)/12)))</f>
        <v>14.989115812499996</v>
      </c>
      <c r="AR190" s="115">
        <f>IF(OR(AR188=0,AR188=4),0,CHOOSE(AR188,Rollover!$I$20,Rollover!$V$20,Rollover!$AI$20)*CHOOSE(AR188,Rollover!$O$20,Rollover!$AB$20,Rollover!$AO$20)*(1+CHOOSE(AR188,Rollover!$P$20,Rollover!$AC$20,Rollover!$AP$20))^(INT(MAX(0,AR189)/12))+(1-CHOOSE(AR188,Rollover!$I$20,Rollover!$V$20,Rollover!$AI$20))*CHOOSE(AR188,Rollover!$N$20,Rollover!$AA$20,Rollover!$AN$20)*(1+Assumptions!$C$25)^(INT(MAX(0,AR189)/12)))</f>
        <v>14.989115812499996</v>
      </c>
      <c r="AS190" s="115">
        <f>IF(OR(AS188=0,AS188=4),0,CHOOSE(AS188,Rollover!$I$20,Rollover!$V$20,Rollover!$AI$20)*CHOOSE(AS188,Rollover!$O$20,Rollover!$AB$20,Rollover!$AO$20)*(1+CHOOSE(AS188,Rollover!$P$20,Rollover!$AC$20,Rollover!$AP$20))^(INT(MAX(0,AS189)/12))+(1-CHOOSE(AS188,Rollover!$I$20,Rollover!$V$20,Rollover!$AI$20))*CHOOSE(AS188,Rollover!$N$20,Rollover!$AA$20,Rollover!$AN$20)*(1+Assumptions!$C$25)^(INT(MAX(0,AS189)/12)))</f>
        <v>14.989115812499996</v>
      </c>
      <c r="AT190" s="115">
        <f>IF(OR(AT188=0,AT188=4),0,CHOOSE(AT188,Rollover!$I$20,Rollover!$V$20,Rollover!$AI$20)*CHOOSE(AT188,Rollover!$O$20,Rollover!$AB$20,Rollover!$AO$20)*(1+CHOOSE(AT188,Rollover!$P$20,Rollover!$AC$20,Rollover!$AP$20))^(INT(MAX(0,AT189)/12))+(1-CHOOSE(AT188,Rollover!$I$20,Rollover!$V$20,Rollover!$AI$20))*CHOOSE(AT188,Rollover!$N$20,Rollover!$AA$20,Rollover!$AN$20)*(1+Assumptions!$C$25)^(INT(MAX(0,AT189)/12)))</f>
        <v>14.989115812499996</v>
      </c>
      <c r="AU190" s="115">
        <f>IF(OR(AU188=0,AU188=4),0,CHOOSE(AU188,Rollover!$I$20,Rollover!$V$20,Rollover!$AI$20)*CHOOSE(AU188,Rollover!$O$20,Rollover!$AB$20,Rollover!$AO$20)*(1+CHOOSE(AU188,Rollover!$P$20,Rollover!$AC$20,Rollover!$AP$20))^(INT(MAX(0,AU189)/12))+(1-CHOOSE(AU188,Rollover!$I$20,Rollover!$V$20,Rollover!$AI$20))*CHOOSE(AU188,Rollover!$N$20,Rollover!$AA$20,Rollover!$AN$20)*(1+Assumptions!$C$25)^(INT(MAX(0,AU189)/12)))</f>
        <v>14.989115812499996</v>
      </c>
      <c r="AV190" s="115">
        <f>IF(OR(AV188=0,AV188=4),0,CHOOSE(AV188,Rollover!$I$20,Rollover!$V$20,Rollover!$AI$20)*CHOOSE(AV188,Rollover!$O$20,Rollover!$AB$20,Rollover!$AO$20)*(1+CHOOSE(AV188,Rollover!$P$20,Rollover!$AC$20,Rollover!$AP$20))^(INT(MAX(0,AV189)/12))+(1-CHOOSE(AV188,Rollover!$I$20,Rollover!$V$20,Rollover!$AI$20))*CHOOSE(AV188,Rollover!$N$20,Rollover!$AA$20,Rollover!$AN$20)*(1+Assumptions!$C$25)^(INT(MAX(0,AV189)/12)))</f>
        <v>14.989115812499996</v>
      </c>
      <c r="AW190" s="115">
        <f>IF(OR(AW188=0,AW188=4),0,CHOOSE(AW188,Rollover!$I$20,Rollover!$V$20,Rollover!$AI$20)*CHOOSE(AW188,Rollover!$O$20,Rollover!$AB$20,Rollover!$AO$20)*(1+CHOOSE(AW188,Rollover!$P$20,Rollover!$AC$20,Rollover!$AP$20))^(INT(MAX(0,AW189)/12))+(1-CHOOSE(AW188,Rollover!$I$20,Rollover!$V$20,Rollover!$AI$20))*CHOOSE(AW188,Rollover!$N$20,Rollover!$AA$20,Rollover!$AN$20)*(1+Assumptions!$C$25)^(INT(MAX(0,AW189)/12)))</f>
        <v>15.513734865937495</v>
      </c>
      <c r="AX190" s="115">
        <f>IF(OR(AX188=0,AX188=4),0,CHOOSE(AX188,Rollover!$I$20,Rollover!$V$20,Rollover!$AI$20)*CHOOSE(AX188,Rollover!$O$20,Rollover!$AB$20,Rollover!$AO$20)*(1+CHOOSE(AX188,Rollover!$P$20,Rollover!$AC$20,Rollover!$AP$20))^(INT(MAX(0,AX189)/12))+(1-CHOOSE(AX188,Rollover!$I$20,Rollover!$V$20,Rollover!$AI$20))*CHOOSE(AX188,Rollover!$N$20,Rollover!$AA$20,Rollover!$AN$20)*(1+Assumptions!$C$25)^(INT(MAX(0,AX189)/12)))</f>
        <v>15.513734865937495</v>
      </c>
      <c r="AY190" s="115">
        <f>IF(OR(AY188=0,AY188=4),0,CHOOSE(AY188,Rollover!$I$20,Rollover!$V$20,Rollover!$AI$20)*CHOOSE(AY188,Rollover!$O$20,Rollover!$AB$20,Rollover!$AO$20)*(1+CHOOSE(AY188,Rollover!$P$20,Rollover!$AC$20,Rollover!$AP$20))^(INT(MAX(0,AY189)/12))+(1-CHOOSE(AY188,Rollover!$I$20,Rollover!$V$20,Rollover!$AI$20))*CHOOSE(AY188,Rollover!$N$20,Rollover!$AA$20,Rollover!$AN$20)*(1+Assumptions!$C$25)^(INT(MAX(0,AY189)/12)))</f>
        <v>15.513734865937495</v>
      </c>
      <c r="AZ190" s="115">
        <f>IF(OR(AZ188=0,AZ188=4),0,CHOOSE(AZ188,Rollover!$I$20,Rollover!$V$20,Rollover!$AI$20)*CHOOSE(AZ188,Rollover!$O$20,Rollover!$AB$20,Rollover!$AO$20)*(1+CHOOSE(AZ188,Rollover!$P$20,Rollover!$AC$20,Rollover!$AP$20))^(INT(MAX(0,AZ189)/12))+(1-CHOOSE(AZ188,Rollover!$I$20,Rollover!$V$20,Rollover!$AI$20))*CHOOSE(AZ188,Rollover!$N$20,Rollover!$AA$20,Rollover!$AN$20)*(1+Assumptions!$C$25)^(INT(MAX(0,AZ189)/12)))</f>
        <v>15.513734865937495</v>
      </c>
      <c r="BA190" s="115">
        <f>IF(OR(BA188=0,BA188=4),0,CHOOSE(BA188,Rollover!$I$20,Rollover!$V$20,Rollover!$AI$20)*CHOOSE(BA188,Rollover!$O$20,Rollover!$AB$20,Rollover!$AO$20)*(1+CHOOSE(BA188,Rollover!$P$20,Rollover!$AC$20,Rollover!$AP$20))^(INT(MAX(0,BA189)/12))+(1-CHOOSE(BA188,Rollover!$I$20,Rollover!$V$20,Rollover!$AI$20))*CHOOSE(BA188,Rollover!$N$20,Rollover!$AA$20,Rollover!$AN$20)*(1+Assumptions!$C$25)^(INT(MAX(0,BA189)/12)))</f>
        <v>15.513734865937495</v>
      </c>
      <c r="BB190" s="115">
        <f>IF(OR(BB188=0,BB188=4),0,CHOOSE(BB188,Rollover!$I$20,Rollover!$V$20,Rollover!$AI$20)*CHOOSE(BB188,Rollover!$O$20,Rollover!$AB$20,Rollover!$AO$20)*(1+CHOOSE(BB188,Rollover!$P$20,Rollover!$AC$20,Rollover!$AP$20))^(INT(MAX(0,BB189)/12))+(1-CHOOSE(BB188,Rollover!$I$20,Rollover!$V$20,Rollover!$AI$20))*CHOOSE(BB188,Rollover!$N$20,Rollover!$AA$20,Rollover!$AN$20)*(1+Assumptions!$C$25)^(INT(MAX(0,BB189)/12)))</f>
        <v>15.513734865937495</v>
      </c>
      <c r="BC190" s="115">
        <f>IF(OR(BC188=0,BC188=4),0,CHOOSE(BC188,Rollover!$I$20,Rollover!$V$20,Rollover!$AI$20)*CHOOSE(BC188,Rollover!$O$20,Rollover!$AB$20,Rollover!$AO$20)*(1+CHOOSE(BC188,Rollover!$P$20,Rollover!$AC$20,Rollover!$AP$20))^(INT(MAX(0,BC189)/12))+(1-CHOOSE(BC188,Rollover!$I$20,Rollover!$V$20,Rollover!$AI$20))*CHOOSE(BC188,Rollover!$N$20,Rollover!$AA$20,Rollover!$AN$20)*(1+Assumptions!$C$25)^(INT(MAX(0,BC189)/12)))</f>
        <v>15.513734865937495</v>
      </c>
      <c r="BD190" s="115">
        <f>IF(OR(BD188=0,BD188=4),0,CHOOSE(BD188,Rollover!$I$20,Rollover!$V$20,Rollover!$AI$20)*CHOOSE(BD188,Rollover!$O$20,Rollover!$AB$20,Rollover!$AO$20)*(1+CHOOSE(BD188,Rollover!$P$20,Rollover!$AC$20,Rollover!$AP$20))^(INT(MAX(0,BD189)/12))+(1-CHOOSE(BD188,Rollover!$I$20,Rollover!$V$20,Rollover!$AI$20))*CHOOSE(BD188,Rollover!$N$20,Rollover!$AA$20,Rollover!$AN$20)*(1+Assumptions!$C$25)^(INT(MAX(0,BD189)/12)))</f>
        <v>15.513734865937495</v>
      </c>
      <c r="BE190" s="115">
        <f>IF(OR(BE188=0,BE188=4),0,CHOOSE(BE188,Rollover!$I$20,Rollover!$V$20,Rollover!$AI$20)*CHOOSE(BE188,Rollover!$O$20,Rollover!$AB$20,Rollover!$AO$20)*(1+CHOOSE(BE188,Rollover!$P$20,Rollover!$AC$20,Rollover!$AP$20))^(INT(MAX(0,BE189)/12))+(1-CHOOSE(BE188,Rollover!$I$20,Rollover!$V$20,Rollover!$AI$20))*CHOOSE(BE188,Rollover!$N$20,Rollover!$AA$20,Rollover!$AN$20)*(1+Assumptions!$C$25)^(INT(MAX(0,BE189)/12)))</f>
        <v>15.513734865937495</v>
      </c>
      <c r="BF190" s="115">
        <f>IF(OR(BF188=0,BF188=4),0,CHOOSE(BF188,Rollover!$I$20,Rollover!$V$20,Rollover!$AI$20)*CHOOSE(BF188,Rollover!$O$20,Rollover!$AB$20,Rollover!$AO$20)*(1+CHOOSE(BF188,Rollover!$P$20,Rollover!$AC$20,Rollover!$AP$20))^(INT(MAX(0,BF189)/12))+(1-CHOOSE(BF188,Rollover!$I$20,Rollover!$V$20,Rollover!$AI$20))*CHOOSE(BF188,Rollover!$N$20,Rollover!$AA$20,Rollover!$AN$20)*(1+Assumptions!$C$25)^(INT(MAX(0,BF189)/12)))</f>
        <v>15.513734865937495</v>
      </c>
      <c r="BG190" s="115">
        <f>IF(OR(BG188=0,BG188=4),0,CHOOSE(BG188,Rollover!$I$20,Rollover!$V$20,Rollover!$AI$20)*CHOOSE(BG188,Rollover!$O$20,Rollover!$AB$20,Rollover!$AO$20)*(1+CHOOSE(BG188,Rollover!$P$20,Rollover!$AC$20,Rollover!$AP$20))^(INT(MAX(0,BG189)/12))+(1-CHOOSE(BG188,Rollover!$I$20,Rollover!$V$20,Rollover!$AI$20))*CHOOSE(BG188,Rollover!$N$20,Rollover!$AA$20,Rollover!$AN$20)*(1+Assumptions!$C$25)^(INT(MAX(0,BG189)/12)))</f>
        <v>15.513734865937495</v>
      </c>
      <c r="BH190" s="115">
        <f>IF(OR(BH188=0,BH188=4),0,CHOOSE(BH188,Rollover!$I$20,Rollover!$V$20,Rollover!$AI$20)*CHOOSE(BH188,Rollover!$O$20,Rollover!$AB$20,Rollover!$AO$20)*(1+CHOOSE(BH188,Rollover!$P$20,Rollover!$AC$20,Rollover!$AP$20))^(INT(MAX(0,BH189)/12))+(1-CHOOSE(BH188,Rollover!$I$20,Rollover!$V$20,Rollover!$AI$20))*CHOOSE(BH188,Rollover!$N$20,Rollover!$AA$20,Rollover!$AN$20)*(1+Assumptions!$C$25)^(INT(MAX(0,BH189)/12)))</f>
        <v>15.513734865937495</v>
      </c>
      <c r="BI190" s="115">
        <f>IF(OR(BI188=0,BI188=4),0,CHOOSE(BI188,Rollover!$I$20,Rollover!$V$20,Rollover!$AI$20)*CHOOSE(BI188,Rollover!$O$20,Rollover!$AB$20,Rollover!$AO$20)*(1+CHOOSE(BI188,Rollover!$P$20,Rollover!$AC$20,Rollover!$AP$20))^(INT(MAX(0,BI189)/12))+(1-CHOOSE(BI188,Rollover!$I$20,Rollover!$V$20,Rollover!$AI$20))*CHOOSE(BI188,Rollover!$N$20,Rollover!$AA$20,Rollover!$AN$20)*(1+Assumptions!$C$25)^(INT(MAX(0,BI189)/12)))</f>
        <v>16.056715586245307</v>
      </c>
      <c r="BJ190" s="115">
        <f>IF(OR(BJ188=0,BJ188=4),0,CHOOSE(BJ188,Rollover!$I$20,Rollover!$V$20,Rollover!$AI$20)*CHOOSE(BJ188,Rollover!$O$20,Rollover!$AB$20,Rollover!$AO$20)*(1+CHOOSE(BJ188,Rollover!$P$20,Rollover!$AC$20,Rollover!$AP$20))^(INT(MAX(0,BJ189)/12))+(1-CHOOSE(BJ188,Rollover!$I$20,Rollover!$V$20,Rollover!$AI$20))*CHOOSE(BJ188,Rollover!$N$20,Rollover!$AA$20,Rollover!$AN$20)*(1+Assumptions!$C$25)^(INT(MAX(0,BJ189)/12)))</f>
        <v>16.056715586245307</v>
      </c>
      <c r="BK190" s="115">
        <f>IF(OR(BK188=0,BK188=4),0,CHOOSE(BK188,Rollover!$I$20,Rollover!$V$20,Rollover!$AI$20)*CHOOSE(BK188,Rollover!$O$20,Rollover!$AB$20,Rollover!$AO$20)*(1+CHOOSE(BK188,Rollover!$P$20,Rollover!$AC$20,Rollover!$AP$20))^(INT(MAX(0,BK189)/12))+(1-CHOOSE(BK188,Rollover!$I$20,Rollover!$V$20,Rollover!$AI$20))*CHOOSE(BK188,Rollover!$N$20,Rollover!$AA$20,Rollover!$AN$20)*(1+Assumptions!$C$25)^(INT(MAX(0,BK189)/12)))</f>
        <v>16.056715586245307</v>
      </c>
      <c r="BL190" s="115">
        <f>IF(OR(BL188=0,BL188=4),0,CHOOSE(BL188,Rollover!$I$20,Rollover!$V$20,Rollover!$AI$20)*CHOOSE(BL188,Rollover!$O$20,Rollover!$AB$20,Rollover!$AO$20)*(1+CHOOSE(BL188,Rollover!$P$20,Rollover!$AC$20,Rollover!$AP$20))^(INT(MAX(0,BL189)/12))+(1-CHOOSE(BL188,Rollover!$I$20,Rollover!$V$20,Rollover!$AI$20))*CHOOSE(BL188,Rollover!$N$20,Rollover!$AA$20,Rollover!$AN$20)*(1+Assumptions!$C$25)^(INT(MAX(0,BL189)/12)))</f>
        <v>16.056715586245307</v>
      </c>
      <c r="BM190" s="115">
        <f>IF(OR(BM188=0,BM188=4),0,CHOOSE(BM188,Rollover!$I$20,Rollover!$V$20,Rollover!$AI$20)*CHOOSE(BM188,Rollover!$O$20,Rollover!$AB$20,Rollover!$AO$20)*(1+CHOOSE(BM188,Rollover!$P$20,Rollover!$AC$20,Rollover!$AP$20))^(INT(MAX(0,BM189)/12))+(1-CHOOSE(BM188,Rollover!$I$20,Rollover!$V$20,Rollover!$AI$20))*CHOOSE(BM188,Rollover!$N$20,Rollover!$AA$20,Rollover!$AN$20)*(1+Assumptions!$C$25)^(INT(MAX(0,BM189)/12)))</f>
        <v>16.056715586245307</v>
      </c>
      <c r="BN190" s="115">
        <f>IF(OR(BN188=0,BN188=4),0,CHOOSE(BN188,Rollover!$I$20,Rollover!$V$20,Rollover!$AI$20)*CHOOSE(BN188,Rollover!$O$20,Rollover!$AB$20,Rollover!$AO$20)*(1+CHOOSE(BN188,Rollover!$P$20,Rollover!$AC$20,Rollover!$AP$20))^(INT(MAX(0,BN189)/12))+(1-CHOOSE(BN188,Rollover!$I$20,Rollover!$V$20,Rollover!$AI$20))*CHOOSE(BN188,Rollover!$N$20,Rollover!$AA$20,Rollover!$AN$20)*(1+Assumptions!$C$25)^(INT(MAX(0,BN189)/12)))</f>
        <v>16.056715586245307</v>
      </c>
      <c r="BO190" s="115">
        <f>IF(OR(BO188=0,BO188=4),0,CHOOSE(BO188,Rollover!$I$20,Rollover!$V$20,Rollover!$AI$20)*CHOOSE(BO188,Rollover!$O$20,Rollover!$AB$20,Rollover!$AO$20)*(1+CHOOSE(BO188,Rollover!$P$20,Rollover!$AC$20,Rollover!$AP$20))^(INT(MAX(0,BO189)/12))+(1-CHOOSE(BO188,Rollover!$I$20,Rollover!$V$20,Rollover!$AI$20))*CHOOSE(BO188,Rollover!$N$20,Rollover!$AA$20,Rollover!$AN$20)*(1+Assumptions!$C$25)^(INT(MAX(0,BO189)/12)))</f>
        <v>16.056715586245307</v>
      </c>
      <c r="BP190" s="115">
        <f>IF(OR(BP188=0,BP188=4),0,CHOOSE(BP188,Rollover!$I$20,Rollover!$V$20,Rollover!$AI$20)*CHOOSE(BP188,Rollover!$O$20,Rollover!$AB$20,Rollover!$AO$20)*(1+CHOOSE(BP188,Rollover!$P$20,Rollover!$AC$20,Rollover!$AP$20))^(INT(MAX(0,BP189)/12))+(1-CHOOSE(BP188,Rollover!$I$20,Rollover!$V$20,Rollover!$AI$20))*CHOOSE(BP188,Rollover!$N$20,Rollover!$AA$20,Rollover!$AN$20)*(1+Assumptions!$C$25)^(INT(MAX(0,BP189)/12)))</f>
        <v>16.056715586245307</v>
      </c>
      <c r="BQ190" s="115">
        <f>IF(OR(BQ188=0,BQ188=4),0,CHOOSE(BQ188,Rollover!$I$20,Rollover!$V$20,Rollover!$AI$20)*CHOOSE(BQ188,Rollover!$O$20,Rollover!$AB$20,Rollover!$AO$20)*(1+CHOOSE(BQ188,Rollover!$P$20,Rollover!$AC$20,Rollover!$AP$20))^(INT(MAX(0,BQ189)/12))+(1-CHOOSE(BQ188,Rollover!$I$20,Rollover!$V$20,Rollover!$AI$20))*CHOOSE(BQ188,Rollover!$N$20,Rollover!$AA$20,Rollover!$AN$20)*(1+Assumptions!$C$25)^(INT(MAX(0,BQ189)/12)))</f>
        <v>16.056715586245307</v>
      </c>
      <c r="BR190" s="115">
        <f>IF(OR(BR188=0,BR188=4),0,CHOOSE(BR188,Rollover!$I$20,Rollover!$V$20,Rollover!$AI$20)*CHOOSE(BR188,Rollover!$O$20,Rollover!$AB$20,Rollover!$AO$20)*(1+CHOOSE(BR188,Rollover!$P$20,Rollover!$AC$20,Rollover!$AP$20))^(INT(MAX(0,BR189)/12))+(1-CHOOSE(BR188,Rollover!$I$20,Rollover!$V$20,Rollover!$AI$20))*CHOOSE(BR188,Rollover!$N$20,Rollover!$AA$20,Rollover!$AN$20)*(1+Assumptions!$C$25)^(INT(MAX(0,BR189)/12)))</f>
        <v>16.056715586245307</v>
      </c>
      <c r="BS190" s="115">
        <f>IF(OR(BS188=0,BS188=4),0,CHOOSE(BS188,Rollover!$I$20,Rollover!$V$20,Rollover!$AI$20)*CHOOSE(BS188,Rollover!$O$20,Rollover!$AB$20,Rollover!$AO$20)*(1+CHOOSE(BS188,Rollover!$P$20,Rollover!$AC$20,Rollover!$AP$20))^(INT(MAX(0,BS189)/12))+(1-CHOOSE(BS188,Rollover!$I$20,Rollover!$V$20,Rollover!$AI$20))*CHOOSE(BS188,Rollover!$N$20,Rollover!$AA$20,Rollover!$AN$20)*(1+Assumptions!$C$25)^(INT(MAX(0,BS189)/12)))</f>
        <v>16.056715586245307</v>
      </c>
      <c r="BT190" s="115">
        <f>IF(OR(BT188=0,BT188=4),0,CHOOSE(BT188,Rollover!$I$20,Rollover!$V$20,Rollover!$AI$20)*CHOOSE(BT188,Rollover!$O$20,Rollover!$AB$20,Rollover!$AO$20)*(1+CHOOSE(BT188,Rollover!$P$20,Rollover!$AC$20,Rollover!$AP$20))^(INT(MAX(0,BT189)/12))+(1-CHOOSE(BT188,Rollover!$I$20,Rollover!$V$20,Rollover!$AI$20))*CHOOSE(BT188,Rollover!$N$20,Rollover!$AA$20,Rollover!$AN$20)*(1+Assumptions!$C$25)^(INT(MAX(0,BT189)/12)))</f>
        <v>16.056715586245307</v>
      </c>
      <c r="BU190" s="115">
        <f>IF(OR(BU188=0,BU188=4),0,CHOOSE(BU188,Rollover!$I$20,Rollover!$V$20,Rollover!$AI$20)*CHOOSE(BU188,Rollover!$O$20,Rollover!$AB$20,Rollover!$AO$20)*(1+CHOOSE(BU188,Rollover!$P$20,Rollover!$AC$20,Rollover!$AP$20))^(INT(MAX(0,BU189)/12))+(1-CHOOSE(BU188,Rollover!$I$20,Rollover!$V$20,Rollover!$AI$20))*CHOOSE(BU188,Rollover!$N$20,Rollover!$AA$20,Rollover!$AN$20)*(1+Assumptions!$C$25)^(INT(MAX(0,BU189)/12)))</f>
        <v>16.80947407735</v>
      </c>
      <c r="BV190" s="115">
        <f>IF(OR(BV188=0,BV188=4),0,CHOOSE(BV188,Rollover!$I$20,Rollover!$V$20,Rollover!$AI$20)*CHOOSE(BV188,Rollover!$O$20,Rollover!$AB$20,Rollover!$AO$20)*(1+CHOOSE(BV188,Rollover!$P$20,Rollover!$AC$20,Rollover!$AP$20))^(INT(MAX(0,BV189)/12))+(1-CHOOSE(BV188,Rollover!$I$20,Rollover!$V$20,Rollover!$AI$20))*CHOOSE(BV188,Rollover!$N$20,Rollover!$AA$20,Rollover!$AN$20)*(1+Assumptions!$C$25)^(INT(MAX(0,BV189)/12)))</f>
        <v>16.80947407735</v>
      </c>
      <c r="BW190" s="115">
        <f>IF(OR(BW188=0,BW188=4),0,CHOOSE(BW188,Rollover!$I$20,Rollover!$V$20,Rollover!$AI$20)*CHOOSE(BW188,Rollover!$O$20,Rollover!$AB$20,Rollover!$AO$20)*(1+CHOOSE(BW188,Rollover!$P$20,Rollover!$AC$20,Rollover!$AP$20))^(INT(MAX(0,BW189)/12))+(1-CHOOSE(BW188,Rollover!$I$20,Rollover!$V$20,Rollover!$AI$20))*CHOOSE(BW188,Rollover!$N$20,Rollover!$AA$20,Rollover!$AN$20)*(1+Assumptions!$C$25)^(INT(MAX(0,BW189)/12)))</f>
        <v>16.80947407735</v>
      </c>
      <c r="BX190" s="115">
        <f>IF(OR(BX188=0,BX188=4),0,CHOOSE(BX188,Rollover!$I$20,Rollover!$V$20,Rollover!$AI$20)*CHOOSE(BX188,Rollover!$O$20,Rollover!$AB$20,Rollover!$AO$20)*(1+CHOOSE(BX188,Rollover!$P$20,Rollover!$AC$20,Rollover!$AP$20))^(INT(MAX(0,BX189)/12))+(1-CHOOSE(BX188,Rollover!$I$20,Rollover!$V$20,Rollover!$AI$20))*CHOOSE(BX188,Rollover!$N$20,Rollover!$AA$20,Rollover!$AN$20)*(1+Assumptions!$C$25)^(INT(MAX(0,BX189)/12)))</f>
        <v>16.80947407735</v>
      </c>
      <c r="BY190" s="115">
        <f>IF(OR(BY188=0,BY188=4),0,CHOOSE(BY188,Rollover!$I$20,Rollover!$V$20,Rollover!$AI$20)*CHOOSE(BY188,Rollover!$O$20,Rollover!$AB$20,Rollover!$AO$20)*(1+CHOOSE(BY188,Rollover!$P$20,Rollover!$AC$20,Rollover!$AP$20))^(INT(MAX(0,BY189)/12))+(1-CHOOSE(BY188,Rollover!$I$20,Rollover!$V$20,Rollover!$AI$20))*CHOOSE(BY188,Rollover!$N$20,Rollover!$AA$20,Rollover!$AN$20)*(1+Assumptions!$C$25)^(INT(MAX(0,BY189)/12)))</f>
        <v>16.80947407735</v>
      </c>
      <c r="BZ190" s="115">
        <f>IF(OR(BZ188=0,BZ188=4),0,CHOOSE(BZ188,Rollover!$I$20,Rollover!$V$20,Rollover!$AI$20)*CHOOSE(BZ188,Rollover!$O$20,Rollover!$AB$20,Rollover!$AO$20)*(1+CHOOSE(BZ188,Rollover!$P$20,Rollover!$AC$20,Rollover!$AP$20))^(INT(MAX(0,BZ189)/12))+(1-CHOOSE(BZ188,Rollover!$I$20,Rollover!$V$20,Rollover!$AI$20))*CHOOSE(BZ188,Rollover!$N$20,Rollover!$AA$20,Rollover!$AN$20)*(1+Assumptions!$C$25)^(INT(MAX(0,BZ189)/12)))</f>
        <v>16.80947407735</v>
      </c>
      <c r="CA190" s="115">
        <f>IF(OR(CA188=0,CA188=4),0,CHOOSE(CA188,Rollover!$I$20,Rollover!$V$20,Rollover!$AI$20)*CHOOSE(CA188,Rollover!$O$20,Rollover!$AB$20,Rollover!$AO$20)*(1+CHOOSE(CA188,Rollover!$P$20,Rollover!$AC$20,Rollover!$AP$20))^(INT(MAX(0,CA189)/12))+(1-CHOOSE(CA188,Rollover!$I$20,Rollover!$V$20,Rollover!$AI$20))*CHOOSE(CA188,Rollover!$N$20,Rollover!$AA$20,Rollover!$AN$20)*(1+Assumptions!$C$25)^(INT(MAX(0,CA189)/12)))</f>
        <v>16.80947407735</v>
      </c>
      <c r="CB190" s="115">
        <f>IF(OR(CB188=0,CB188=4),0,CHOOSE(CB188,Rollover!$I$20,Rollover!$V$20,Rollover!$AI$20)*CHOOSE(CB188,Rollover!$O$20,Rollover!$AB$20,Rollover!$AO$20)*(1+CHOOSE(CB188,Rollover!$P$20,Rollover!$AC$20,Rollover!$AP$20))^(INT(MAX(0,CB189)/12))+(1-CHOOSE(CB188,Rollover!$I$20,Rollover!$V$20,Rollover!$AI$20))*CHOOSE(CB188,Rollover!$N$20,Rollover!$AA$20,Rollover!$AN$20)*(1+Assumptions!$C$25)^(INT(MAX(0,CB189)/12)))</f>
        <v>16.80947407735</v>
      </c>
      <c r="CC190" s="115">
        <f>IF(OR(CC188=0,CC188=4),0,CHOOSE(CC188,Rollover!$I$20,Rollover!$V$20,Rollover!$AI$20)*CHOOSE(CC188,Rollover!$O$20,Rollover!$AB$20,Rollover!$AO$20)*(1+CHOOSE(CC188,Rollover!$P$20,Rollover!$AC$20,Rollover!$AP$20))^(INT(MAX(0,CC189)/12))+(1-CHOOSE(CC188,Rollover!$I$20,Rollover!$V$20,Rollover!$AI$20))*CHOOSE(CC188,Rollover!$N$20,Rollover!$AA$20,Rollover!$AN$20)*(1+Assumptions!$C$25)^(INT(MAX(0,CC189)/12)))</f>
        <v>16.80947407735</v>
      </c>
      <c r="CD190" s="115">
        <f>IF(OR(CD188=0,CD188=4),0,CHOOSE(CD188,Rollover!$I$20,Rollover!$V$20,Rollover!$AI$20)*CHOOSE(CD188,Rollover!$O$20,Rollover!$AB$20,Rollover!$AO$20)*(1+CHOOSE(CD188,Rollover!$P$20,Rollover!$AC$20,Rollover!$AP$20))^(INT(MAX(0,CD189)/12))+(1-CHOOSE(CD188,Rollover!$I$20,Rollover!$V$20,Rollover!$AI$20))*CHOOSE(CD188,Rollover!$N$20,Rollover!$AA$20,Rollover!$AN$20)*(1+Assumptions!$C$25)^(INT(MAX(0,CD189)/12)))</f>
        <v>16.80947407735</v>
      </c>
      <c r="CE190" s="115">
        <f>IF(OR(CE188=0,CE188=4),0,CHOOSE(CE188,Rollover!$I$20,Rollover!$V$20,Rollover!$AI$20)*CHOOSE(CE188,Rollover!$O$20,Rollover!$AB$20,Rollover!$AO$20)*(1+CHOOSE(CE188,Rollover!$P$20,Rollover!$AC$20,Rollover!$AP$20))^(INT(MAX(0,CE189)/12))+(1-CHOOSE(CE188,Rollover!$I$20,Rollover!$V$20,Rollover!$AI$20))*CHOOSE(CE188,Rollover!$N$20,Rollover!$AA$20,Rollover!$AN$20)*(1+Assumptions!$C$25)^(INT(MAX(0,CE189)/12)))</f>
        <v>16.80947407735</v>
      </c>
      <c r="CF190" s="115">
        <f>IF(OR(CF188=0,CF188=4),0,CHOOSE(CF188,Rollover!$I$20,Rollover!$V$20,Rollover!$AI$20)*CHOOSE(CF188,Rollover!$O$20,Rollover!$AB$20,Rollover!$AO$20)*(1+CHOOSE(CF188,Rollover!$P$20,Rollover!$AC$20,Rollover!$AP$20))^(INT(MAX(0,CF189)/12))+(1-CHOOSE(CF188,Rollover!$I$20,Rollover!$V$20,Rollover!$AI$20))*CHOOSE(CF188,Rollover!$N$20,Rollover!$AA$20,Rollover!$AN$20)*(1+Assumptions!$C$25)^(INT(MAX(0,CF189)/12)))</f>
        <v>16.80947407735</v>
      </c>
      <c r="CG190" s="115">
        <f>IF(OR(CG188=0,CG188=4),0,CHOOSE(CG188,Rollover!$I$20,Rollover!$V$20,Rollover!$AI$20)*CHOOSE(CG188,Rollover!$O$20,Rollover!$AB$20,Rollover!$AO$20)*(1+CHOOSE(CG188,Rollover!$P$20,Rollover!$AC$20,Rollover!$AP$20))^(INT(MAX(0,CG189)/12))+(1-CHOOSE(CG188,Rollover!$I$20,Rollover!$V$20,Rollover!$AI$20))*CHOOSE(CG188,Rollover!$N$20,Rollover!$AA$20,Rollover!$AN$20)*(1+Assumptions!$C$25)^(INT(MAX(0,CG189)/12)))</f>
        <v>16.80947407735</v>
      </c>
      <c r="CH190" s="115">
        <f>IF(OR(CH188=0,CH188=4),0,CHOOSE(CH188,Rollover!$I$20,Rollover!$V$20,Rollover!$AI$20)*CHOOSE(CH188,Rollover!$O$20,Rollover!$AB$20,Rollover!$AO$20)*(1+CHOOSE(CH188,Rollover!$P$20,Rollover!$AC$20,Rollover!$AP$20))^(INT(MAX(0,CH189)/12))+(1-CHOOSE(CH188,Rollover!$I$20,Rollover!$V$20,Rollover!$AI$20))*CHOOSE(CH188,Rollover!$N$20,Rollover!$AA$20,Rollover!$AN$20)*(1+Assumptions!$C$25)^(INT(MAX(0,CH189)/12)))</f>
        <v>16.80947407735</v>
      </c>
      <c r="CI190" s="115">
        <f>IF(OR(CI188=0,CI188=4),0,CHOOSE(CI188,Rollover!$I$20,Rollover!$V$20,Rollover!$AI$20)*CHOOSE(CI188,Rollover!$O$20,Rollover!$AB$20,Rollover!$AO$20)*(1+CHOOSE(CI188,Rollover!$P$20,Rollover!$AC$20,Rollover!$AP$20))^(INT(MAX(0,CI189)/12))+(1-CHOOSE(CI188,Rollover!$I$20,Rollover!$V$20,Rollover!$AI$20))*CHOOSE(CI188,Rollover!$N$20,Rollover!$AA$20,Rollover!$AN$20)*(1+Assumptions!$C$25)^(INT(MAX(0,CI189)/12)))</f>
        <v>17.397805670057245</v>
      </c>
      <c r="CJ190" s="115">
        <f>IF(OR(CJ188=0,CJ188=4),0,CHOOSE(CJ188,Rollover!$I$20,Rollover!$V$20,Rollover!$AI$20)*CHOOSE(CJ188,Rollover!$O$20,Rollover!$AB$20,Rollover!$AO$20)*(1+CHOOSE(CJ188,Rollover!$P$20,Rollover!$AC$20,Rollover!$AP$20))^(INT(MAX(0,CJ189)/12))+(1-CHOOSE(CJ188,Rollover!$I$20,Rollover!$V$20,Rollover!$AI$20))*CHOOSE(CJ188,Rollover!$N$20,Rollover!$AA$20,Rollover!$AN$20)*(1+Assumptions!$C$25)^(INT(MAX(0,CJ189)/12)))</f>
        <v>17.397805670057245</v>
      </c>
      <c r="CK190" s="115">
        <f>IF(OR(CK188=0,CK188=4),0,CHOOSE(CK188,Rollover!$I$20,Rollover!$V$20,Rollover!$AI$20)*CHOOSE(CK188,Rollover!$O$20,Rollover!$AB$20,Rollover!$AO$20)*(1+CHOOSE(CK188,Rollover!$P$20,Rollover!$AC$20,Rollover!$AP$20))^(INT(MAX(0,CK189)/12))+(1-CHOOSE(CK188,Rollover!$I$20,Rollover!$V$20,Rollover!$AI$20))*CHOOSE(CK188,Rollover!$N$20,Rollover!$AA$20,Rollover!$AN$20)*(1+Assumptions!$C$25)^(INT(MAX(0,CK189)/12)))</f>
        <v>17.397805670057245</v>
      </c>
      <c r="CL190" s="115">
        <f>IF(OR(CL188=0,CL188=4),0,CHOOSE(CL188,Rollover!$I$20,Rollover!$V$20,Rollover!$AI$20)*CHOOSE(CL188,Rollover!$O$20,Rollover!$AB$20,Rollover!$AO$20)*(1+CHOOSE(CL188,Rollover!$P$20,Rollover!$AC$20,Rollover!$AP$20))^(INT(MAX(0,CL189)/12))+(1-CHOOSE(CL188,Rollover!$I$20,Rollover!$V$20,Rollover!$AI$20))*CHOOSE(CL188,Rollover!$N$20,Rollover!$AA$20,Rollover!$AN$20)*(1+Assumptions!$C$25)^(INT(MAX(0,CL189)/12)))</f>
        <v>17.397805670057245</v>
      </c>
      <c r="CM190" s="115">
        <f>IF(OR(CM188=0,CM188=4),0,CHOOSE(CM188,Rollover!$I$20,Rollover!$V$20,Rollover!$AI$20)*CHOOSE(CM188,Rollover!$O$20,Rollover!$AB$20,Rollover!$AO$20)*(1+CHOOSE(CM188,Rollover!$P$20,Rollover!$AC$20,Rollover!$AP$20))^(INT(MAX(0,CM189)/12))+(1-CHOOSE(CM188,Rollover!$I$20,Rollover!$V$20,Rollover!$AI$20))*CHOOSE(CM188,Rollover!$N$20,Rollover!$AA$20,Rollover!$AN$20)*(1+Assumptions!$C$25)^(INT(MAX(0,CM189)/12)))</f>
        <v>17.397805670057245</v>
      </c>
      <c r="CN190" s="115">
        <f>IF(OR(CN188=0,CN188=4),0,CHOOSE(CN188,Rollover!$I$20,Rollover!$V$20,Rollover!$AI$20)*CHOOSE(CN188,Rollover!$O$20,Rollover!$AB$20,Rollover!$AO$20)*(1+CHOOSE(CN188,Rollover!$P$20,Rollover!$AC$20,Rollover!$AP$20))^(INT(MAX(0,CN189)/12))+(1-CHOOSE(CN188,Rollover!$I$20,Rollover!$V$20,Rollover!$AI$20))*CHOOSE(CN188,Rollover!$N$20,Rollover!$AA$20,Rollover!$AN$20)*(1+Assumptions!$C$25)^(INT(MAX(0,CN189)/12)))</f>
        <v>17.397805670057245</v>
      </c>
      <c r="CO190" s="115">
        <f>IF(OR(CO188=0,CO188=4),0,CHOOSE(CO188,Rollover!$I$20,Rollover!$V$20,Rollover!$AI$20)*CHOOSE(CO188,Rollover!$O$20,Rollover!$AB$20,Rollover!$AO$20)*(1+CHOOSE(CO188,Rollover!$P$20,Rollover!$AC$20,Rollover!$AP$20))^(INT(MAX(0,CO189)/12))+(1-CHOOSE(CO188,Rollover!$I$20,Rollover!$V$20,Rollover!$AI$20))*CHOOSE(CO188,Rollover!$N$20,Rollover!$AA$20,Rollover!$AN$20)*(1+Assumptions!$C$25)^(INT(MAX(0,CO189)/12)))</f>
        <v>17.397805670057245</v>
      </c>
      <c r="CP190" s="115">
        <f>IF(OR(CP188=0,CP188=4),0,CHOOSE(CP188,Rollover!$I$20,Rollover!$V$20,Rollover!$AI$20)*CHOOSE(CP188,Rollover!$O$20,Rollover!$AB$20,Rollover!$AO$20)*(1+CHOOSE(CP188,Rollover!$P$20,Rollover!$AC$20,Rollover!$AP$20))^(INT(MAX(0,CP189)/12))+(1-CHOOSE(CP188,Rollover!$I$20,Rollover!$V$20,Rollover!$AI$20))*CHOOSE(CP188,Rollover!$N$20,Rollover!$AA$20,Rollover!$AN$20)*(1+Assumptions!$C$25)^(INT(MAX(0,CP189)/12)))</f>
        <v>17.397805670057245</v>
      </c>
      <c r="CQ190" s="115">
        <f>IF(OR(CQ188=0,CQ188=4),0,CHOOSE(CQ188,Rollover!$I$20,Rollover!$V$20,Rollover!$AI$20)*CHOOSE(CQ188,Rollover!$O$20,Rollover!$AB$20,Rollover!$AO$20)*(1+CHOOSE(CQ188,Rollover!$P$20,Rollover!$AC$20,Rollover!$AP$20))^(INT(MAX(0,CQ189)/12))+(1-CHOOSE(CQ188,Rollover!$I$20,Rollover!$V$20,Rollover!$AI$20))*CHOOSE(CQ188,Rollover!$N$20,Rollover!$AA$20,Rollover!$AN$20)*(1+Assumptions!$C$25)^(INT(MAX(0,CQ189)/12)))</f>
        <v>17.397805670057245</v>
      </c>
      <c r="CR190" s="115">
        <f>IF(OR(CR188=0,CR188=4),0,CHOOSE(CR188,Rollover!$I$20,Rollover!$V$20,Rollover!$AI$20)*CHOOSE(CR188,Rollover!$O$20,Rollover!$AB$20,Rollover!$AO$20)*(1+CHOOSE(CR188,Rollover!$P$20,Rollover!$AC$20,Rollover!$AP$20))^(INT(MAX(0,CR189)/12))+(1-CHOOSE(CR188,Rollover!$I$20,Rollover!$V$20,Rollover!$AI$20))*CHOOSE(CR188,Rollover!$N$20,Rollover!$AA$20,Rollover!$AN$20)*(1+Assumptions!$C$25)^(INT(MAX(0,CR189)/12)))</f>
        <v>17.397805670057245</v>
      </c>
      <c r="CS190" s="115">
        <f>IF(OR(CS188=0,CS188=4),0,CHOOSE(CS188,Rollover!$I$20,Rollover!$V$20,Rollover!$AI$20)*CHOOSE(CS188,Rollover!$O$20,Rollover!$AB$20,Rollover!$AO$20)*(1+CHOOSE(CS188,Rollover!$P$20,Rollover!$AC$20,Rollover!$AP$20))^(INT(MAX(0,CS189)/12))+(1-CHOOSE(CS188,Rollover!$I$20,Rollover!$V$20,Rollover!$AI$20))*CHOOSE(CS188,Rollover!$N$20,Rollover!$AA$20,Rollover!$AN$20)*(1+Assumptions!$C$25)^(INT(MAX(0,CS189)/12)))</f>
        <v>17.397805670057245</v>
      </c>
      <c r="CT190" s="115">
        <f>IF(OR(CT188=0,CT188=4),0,CHOOSE(CT188,Rollover!$I$20,Rollover!$V$20,Rollover!$AI$20)*CHOOSE(CT188,Rollover!$O$20,Rollover!$AB$20,Rollover!$AO$20)*(1+CHOOSE(CT188,Rollover!$P$20,Rollover!$AC$20,Rollover!$AP$20))^(INT(MAX(0,CT189)/12))+(1-CHOOSE(CT188,Rollover!$I$20,Rollover!$V$20,Rollover!$AI$20))*CHOOSE(CT188,Rollover!$N$20,Rollover!$AA$20,Rollover!$AN$20)*(1+Assumptions!$C$25)^(INT(MAX(0,CT189)/12)))</f>
        <v>17.397805670057245</v>
      </c>
      <c r="CU190" s="115">
        <f>IF(OR(CU188=0,CU188=4),0,CHOOSE(CU188,Rollover!$I$20,Rollover!$V$20,Rollover!$AI$20)*CHOOSE(CU188,Rollover!$O$20,Rollover!$AB$20,Rollover!$AO$20)*(1+CHOOSE(CU188,Rollover!$P$20,Rollover!$AC$20,Rollover!$AP$20))^(INT(MAX(0,CU189)/12))+(1-CHOOSE(CU188,Rollover!$I$20,Rollover!$V$20,Rollover!$AI$20))*CHOOSE(CU188,Rollover!$N$20,Rollover!$AA$20,Rollover!$AN$20)*(1+Assumptions!$C$25)^(INT(MAX(0,CU189)/12)))</f>
        <v>18.00672886850925</v>
      </c>
      <c r="CV190" s="115">
        <f>IF(OR(CV188=0,CV188=4),0,CHOOSE(CV188,Rollover!$I$20,Rollover!$V$20,Rollover!$AI$20)*CHOOSE(CV188,Rollover!$O$20,Rollover!$AB$20,Rollover!$AO$20)*(1+CHOOSE(CV188,Rollover!$P$20,Rollover!$AC$20,Rollover!$AP$20))^(INT(MAX(0,CV189)/12))+(1-CHOOSE(CV188,Rollover!$I$20,Rollover!$V$20,Rollover!$AI$20))*CHOOSE(CV188,Rollover!$N$20,Rollover!$AA$20,Rollover!$AN$20)*(1+Assumptions!$C$25)^(INT(MAX(0,CV189)/12)))</f>
        <v>18.00672886850925</v>
      </c>
      <c r="CW190" s="115">
        <f>IF(OR(CW188=0,CW188=4),0,CHOOSE(CW188,Rollover!$I$20,Rollover!$V$20,Rollover!$AI$20)*CHOOSE(CW188,Rollover!$O$20,Rollover!$AB$20,Rollover!$AO$20)*(1+CHOOSE(CW188,Rollover!$P$20,Rollover!$AC$20,Rollover!$AP$20))^(INT(MAX(0,CW189)/12))+(1-CHOOSE(CW188,Rollover!$I$20,Rollover!$V$20,Rollover!$AI$20))*CHOOSE(CW188,Rollover!$N$20,Rollover!$AA$20,Rollover!$AN$20)*(1+Assumptions!$C$25)^(INT(MAX(0,CW189)/12)))</f>
        <v>18.00672886850925</v>
      </c>
      <c r="CX190" s="115">
        <f>IF(OR(CX188=0,CX188=4),0,CHOOSE(CX188,Rollover!$I$20,Rollover!$V$20,Rollover!$AI$20)*CHOOSE(CX188,Rollover!$O$20,Rollover!$AB$20,Rollover!$AO$20)*(1+CHOOSE(CX188,Rollover!$P$20,Rollover!$AC$20,Rollover!$AP$20))^(INT(MAX(0,CX189)/12))+(1-CHOOSE(CX188,Rollover!$I$20,Rollover!$V$20,Rollover!$AI$20))*CHOOSE(CX188,Rollover!$N$20,Rollover!$AA$20,Rollover!$AN$20)*(1+Assumptions!$C$25)^(INT(MAX(0,CX189)/12)))</f>
        <v>18.00672886850925</v>
      </c>
      <c r="CY190" s="115">
        <f>IF(OR(CY188=0,CY188=4),0,CHOOSE(CY188,Rollover!$I$20,Rollover!$V$20,Rollover!$AI$20)*CHOOSE(CY188,Rollover!$O$20,Rollover!$AB$20,Rollover!$AO$20)*(1+CHOOSE(CY188,Rollover!$P$20,Rollover!$AC$20,Rollover!$AP$20))^(INT(MAX(0,CY189)/12))+(1-CHOOSE(CY188,Rollover!$I$20,Rollover!$V$20,Rollover!$AI$20))*CHOOSE(CY188,Rollover!$N$20,Rollover!$AA$20,Rollover!$AN$20)*(1+Assumptions!$C$25)^(INT(MAX(0,CY189)/12)))</f>
        <v>18.00672886850925</v>
      </c>
      <c r="CZ190" s="115">
        <f>IF(OR(CZ188=0,CZ188=4),0,CHOOSE(CZ188,Rollover!$I$20,Rollover!$V$20,Rollover!$AI$20)*CHOOSE(CZ188,Rollover!$O$20,Rollover!$AB$20,Rollover!$AO$20)*(1+CHOOSE(CZ188,Rollover!$P$20,Rollover!$AC$20,Rollover!$AP$20))^(INT(MAX(0,CZ189)/12))+(1-CHOOSE(CZ188,Rollover!$I$20,Rollover!$V$20,Rollover!$AI$20))*CHOOSE(CZ188,Rollover!$N$20,Rollover!$AA$20,Rollover!$AN$20)*(1+Assumptions!$C$25)^(INT(MAX(0,CZ189)/12)))</f>
        <v>18.00672886850925</v>
      </c>
      <c r="DA190" s="115">
        <f>IF(OR(DA188=0,DA188=4),0,CHOOSE(DA188,Rollover!$I$20,Rollover!$V$20,Rollover!$AI$20)*CHOOSE(DA188,Rollover!$O$20,Rollover!$AB$20,Rollover!$AO$20)*(1+CHOOSE(DA188,Rollover!$P$20,Rollover!$AC$20,Rollover!$AP$20))^(INT(MAX(0,DA189)/12))+(1-CHOOSE(DA188,Rollover!$I$20,Rollover!$V$20,Rollover!$AI$20))*CHOOSE(DA188,Rollover!$N$20,Rollover!$AA$20,Rollover!$AN$20)*(1+Assumptions!$C$25)^(INT(MAX(0,DA189)/12)))</f>
        <v>18.00672886850925</v>
      </c>
      <c r="DB190" s="115">
        <f>IF(OR(DB188=0,DB188=4),0,CHOOSE(DB188,Rollover!$I$20,Rollover!$V$20,Rollover!$AI$20)*CHOOSE(DB188,Rollover!$O$20,Rollover!$AB$20,Rollover!$AO$20)*(1+CHOOSE(DB188,Rollover!$P$20,Rollover!$AC$20,Rollover!$AP$20))^(INT(MAX(0,DB189)/12))+(1-CHOOSE(DB188,Rollover!$I$20,Rollover!$V$20,Rollover!$AI$20))*CHOOSE(DB188,Rollover!$N$20,Rollover!$AA$20,Rollover!$AN$20)*(1+Assumptions!$C$25)^(INT(MAX(0,DB189)/12)))</f>
        <v>18.00672886850925</v>
      </c>
      <c r="DC190" s="115">
        <f>IF(OR(DC188=0,DC188=4),0,CHOOSE(DC188,Rollover!$I$20,Rollover!$V$20,Rollover!$AI$20)*CHOOSE(DC188,Rollover!$O$20,Rollover!$AB$20,Rollover!$AO$20)*(1+CHOOSE(DC188,Rollover!$P$20,Rollover!$AC$20,Rollover!$AP$20))^(INT(MAX(0,DC189)/12))+(1-CHOOSE(DC188,Rollover!$I$20,Rollover!$V$20,Rollover!$AI$20))*CHOOSE(DC188,Rollover!$N$20,Rollover!$AA$20,Rollover!$AN$20)*(1+Assumptions!$C$25)^(INT(MAX(0,DC189)/12)))</f>
        <v>18.00672886850925</v>
      </c>
      <c r="DD190" s="115">
        <f>IF(OR(DD188=0,DD188=4),0,CHOOSE(DD188,Rollover!$I$20,Rollover!$V$20,Rollover!$AI$20)*CHOOSE(DD188,Rollover!$O$20,Rollover!$AB$20,Rollover!$AO$20)*(1+CHOOSE(DD188,Rollover!$P$20,Rollover!$AC$20,Rollover!$AP$20))^(INT(MAX(0,DD189)/12))+(1-CHOOSE(DD188,Rollover!$I$20,Rollover!$V$20,Rollover!$AI$20))*CHOOSE(DD188,Rollover!$N$20,Rollover!$AA$20,Rollover!$AN$20)*(1+Assumptions!$C$25)^(INT(MAX(0,DD189)/12)))</f>
        <v>18.00672886850925</v>
      </c>
      <c r="DE190" s="115">
        <f>IF(OR(DE188=0,DE188=4),0,CHOOSE(DE188,Rollover!$I$20,Rollover!$V$20,Rollover!$AI$20)*CHOOSE(DE188,Rollover!$O$20,Rollover!$AB$20,Rollover!$AO$20)*(1+CHOOSE(DE188,Rollover!$P$20,Rollover!$AC$20,Rollover!$AP$20))^(INT(MAX(0,DE189)/12))+(1-CHOOSE(DE188,Rollover!$I$20,Rollover!$V$20,Rollover!$AI$20))*CHOOSE(DE188,Rollover!$N$20,Rollover!$AA$20,Rollover!$AN$20)*(1+Assumptions!$C$25)^(INT(MAX(0,DE189)/12)))</f>
        <v>18.00672886850925</v>
      </c>
      <c r="DF190" s="115">
        <f>IF(OR(DF188=0,DF188=4),0,CHOOSE(DF188,Rollover!$I$20,Rollover!$V$20,Rollover!$AI$20)*CHOOSE(DF188,Rollover!$O$20,Rollover!$AB$20,Rollover!$AO$20)*(1+CHOOSE(DF188,Rollover!$P$20,Rollover!$AC$20,Rollover!$AP$20))^(INT(MAX(0,DF189)/12))+(1-CHOOSE(DF188,Rollover!$I$20,Rollover!$V$20,Rollover!$AI$20))*CHOOSE(DF188,Rollover!$N$20,Rollover!$AA$20,Rollover!$AN$20)*(1+Assumptions!$C$25)^(INT(MAX(0,DF189)/12)))</f>
        <v>18.00672886850925</v>
      </c>
      <c r="DG190" s="115">
        <f>IF(OR(DG188=0,DG188=4),0,CHOOSE(DG188,Rollover!$I$20,Rollover!$V$20,Rollover!$AI$20)*CHOOSE(DG188,Rollover!$O$20,Rollover!$AB$20,Rollover!$AO$20)*(1+CHOOSE(DG188,Rollover!$P$20,Rollover!$AC$20,Rollover!$AP$20))^(INT(MAX(0,DG189)/12))+(1-CHOOSE(DG188,Rollover!$I$20,Rollover!$V$20,Rollover!$AI$20))*CHOOSE(DG188,Rollover!$N$20,Rollover!$AA$20,Rollover!$AN$20)*(1+Assumptions!$C$25)^(INT(MAX(0,DG189)/12)))</f>
        <v>18.636964378907074</v>
      </c>
      <c r="DH190" s="115">
        <f>IF(OR(DH188=0,DH188=4),0,CHOOSE(DH188,Rollover!$I$20,Rollover!$V$20,Rollover!$AI$20)*CHOOSE(DH188,Rollover!$O$20,Rollover!$AB$20,Rollover!$AO$20)*(1+CHOOSE(DH188,Rollover!$P$20,Rollover!$AC$20,Rollover!$AP$20))^(INT(MAX(0,DH189)/12))+(1-CHOOSE(DH188,Rollover!$I$20,Rollover!$V$20,Rollover!$AI$20))*CHOOSE(DH188,Rollover!$N$20,Rollover!$AA$20,Rollover!$AN$20)*(1+Assumptions!$C$25)^(INT(MAX(0,DH189)/12)))</f>
        <v>18.636964378907074</v>
      </c>
      <c r="DI190" s="115">
        <f>IF(OR(DI188=0,DI188=4),0,CHOOSE(DI188,Rollover!$I$20,Rollover!$V$20,Rollover!$AI$20)*CHOOSE(DI188,Rollover!$O$20,Rollover!$AB$20,Rollover!$AO$20)*(1+CHOOSE(DI188,Rollover!$P$20,Rollover!$AC$20,Rollover!$AP$20))^(INT(MAX(0,DI189)/12))+(1-CHOOSE(DI188,Rollover!$I$20,Rollover!$V$20,Rollover!$AI$20))*CHOOSE(DI188,Rollover!$N$20,Rollover!$AA$20,Rollover!$AN$20)*(1+Assumptions!$C$25)^(INT(MAX(0,DI189)/12)))</f>
        <v>18.636964378907074</v>
      </c>
      <c r="DJ190" s="115">
        <f>IF(OR(DJ188=0,DJ188=4),0,CHOOSE(DJ188,Rollover!$I$20,Rollover!$V$20,Rollover!$AI$20)*CHOOSE(DJ188,Rollover!$O$20,Rollover!$AB$20,Rollover!$AO$20)*(1+CHOOSE(DJ188,Rollover!$P$20,Rollover!$AC$20,Rollover!$AP$20))^(INT(MAX(0,DJ189)/12))+(1-CHOOSE(DJ188,Rollover!$I$20,Rollover!$V$20,Rollover!$AI$20))*CHOOSE(DJ188,Rollover!$N$20,Rollover!$AA$20,Rollover!$AN$20)*(1+Assumptions!$C$25)^(INT(MAX(0,DJ189)/12)))</f>
        <v>18.636964378907074</v>
      </c>
      <c r="DK190" s="115">
        <f>IF(OR(DK188=0,DK188=4),0,CHOOSE(DK188,Rollover!$I$20,Rollover!$V$20,Rollover!$AI$20)*CHOOSE(DK188,Rollover!$O$20,Rollover!$AB$20,Rollover!$AO$20)*(1+CHOOSE(DK188,Rollover!$P$20,Rollover!$AC$20,Rollover!$AP$20))^(INT(MAX(0,DK189)/12))+(1-CHOOSE(DK188,Rollover!$I$20,Rollover!$V$20,Rollover!$AI$20))*CHOOSE(DK188,Rollover!$N$20,Rollover!$AA$20,Rollover!$AN$20)*(1+Assumptions!$C$25)^(INT(MAX(0,DK189)/12)))</f>
        <v>18.636964378907074</v>
      </c>
      <c r="DL190" s="115">
        <f>IF(OR(DL188=0,DL188=4),0,CHOOSE(DL188,Rollover!$I$20,Rollover!$V$20,Rollover!$AI$20)*CHOOSE(DL188,Rollover!$O$20,Rollover!$AB$20,Rollover!$AO$20)*(1+CHOOSE(DL188,Rollover!$P$20,Rollover!$AC$20,Rollover!$AP$20))^(INT(MAX(0,DL189)/12))+(1-CHOOSE(DL188,Rollover!$I$20,Rollover!$V$20,Rollover!$AI$20))*CHOOSE(DL188,Rollover!$N$20,Rollover!$AA$20,Rollover!$AN$20)*(1+Assumptions!$C$25)^(INT(MAX(0,DL189)/12)))</f>
        <v>18.636964378907074</v>
      </c>
      <c r="DM190" s="115">
        <f>IF(OR(DM188=0,DM188=4),0,CHOOSE(DM188,Rollover!$I$20,Rollover!$V$20,Rollover!$AI$20)*CHOOSE(DM188,Rollover!$O$20,Rollover!$AB$20,Rollover!$AO$20)*(1+CHOOSE(DM188,Rollover!$P$20,Rollover!$AC$20,Rollover!$AP$20))^(INT(MAX(0,DM189)/12))+(1-CHOOSE(DM188,Rollover!$I$20,Rollover!$V$20,Rollover!$AI$20))*CHOOSE(DM188,Rollover!$N$20,Rollover!$AA$20,Rollover!$AN$20)*(1+Assumptions!$C$25)^(INT(MAX(0,DM189)/12)))</f>
        <v>18.636964378907074</v>
      </c>
      <c r="DN190" s="115">
        <f>IF(OR(DN188=0,DN188=4),0,CHOOSE(DN188,Rollover!$I$20,Rollover!$V$20,Rollover!$AI$20)*CHOOSE(DN188,Rollover!$O$20,Rollover!$AB$20,Rollover!$AO$20)*(1+CHOOSE(DN188,Rollover!$P$20,Rollover!$AC$20,Rollover!$AP$20))^(INT(MAX(0,DN189)/12))+(1-CHOOSE(DN188,Rollover!$I$20,Rollover!$V$20,Rollover!$AI$20))*CHOOSE(DN188,Rollover!$N$20,Rollover!$AA$20,Rollover!$AN$20)*(1+Assumptions!$C$25)^(INT(MAX(0,DN189)/12)))</f>
        <v>18.636964378907074</v>
      </c>
      <c r="DO190" s="115">
        <f>IF(OR(DO188=0,DO188=4),0,CHOOSE(DO188,Rollover!$I$20,Rollover!$V$20,Rollover!$AI$20)*CHOOSE(DO188,Rollover!$O$20,Rollover!$AB$20,Rollover!$AO$20)*(1+CHOOSE(DO188,Rollover!$P$20,Rollover!$AC$20,Rollover!$AP$20))^(INT(MAX(0,DO189)/12))+(1-CHOOSE(DO188,Rollover!$I$20,Rollover!$V$20,Rollover!$AI$20))*CHOOSE(DO188,Rollover!$N$20,Rollover!$AA$20,Rollover!$AN$20)*(1+Assumptions!$C$25)^(INT(MAX(0,DO189)/12)))</f>
        <v>18.636964378907074</v>
      </c>
      <c r="DP190" s="115">
        <f>IF(OR(DP188=0,DP188=4),0,CHOOSE(DP188,Rollover!$I$20,Rollover!$V$20,Rollover!$AI$20)*CHOOSE(DP188,Rollover!$O$20,Rollover!$AB$20,Rollover!$AO$20)*(1+CHOOSE(DP188,Rollover!$P$20,Rollover!$AC$20,Rollover!$AP$20))^(INT(MAX(0,DP189)/12))+(1-CHOOSE(DP188,Rollover!$I$20,Rollover!$V$20,Rollover!$AI$20))*CHOOSE(DP188,Rollover!$N$20,Rollover!$AA$20,Rollover!$AN$20)*(1+Assumptions!$C$25)^(INT(MAX(0,DP189)/12)))</f>
        <v>18.636964378907074</v>
      </c>
      <c r="DQ190" s="115">
        <f>IF(OR(DQ188=0,DQ188=4),0,CHOOSE(DQ188,Rollover!$I$20,Rollover!$V$20,Rollover!$AI$20)*CHOOSE(DQ188,Rollover!$O$20,Rollover!$AB$20,Rollover!$AO$20)*(1+CHOOSE(DQ188,Rollover!$P$20,Rollover!$AC$20,Rollover!$AP$20))^(INT(MAX(0,DQ189)/12))+(1-CHOOSE(DQ188,Rollover!$I$20,Rollover!$V$20,Rollover!$AI$20))*CHOOSE(DQ188,Rollover!$N$20,Rollover!$AA$20,Rollover!$AN$20)*(1+Assumptions!$C$25)^(INT(MAX(0,DQ189)/12)))</f>
        <v>18.636964378907074</v>
      </c>
      <c r="DR190" s="115">
        <f>IF(OR(DR188=0,DR188=4),0,CHOOSE(DR188,Rollover!$I$20,Rollover!$V$20,Rollover!$AI$20)*CHOOSE(DR188,Rollover!$O$20,Rollover!$AB$20,Rollover!$AO$20)*(1+CHOOSE(DR188,Rollover!$P$20,Rollover!$AC$20,Rollover!$AP$20))^(INT(MAX(0,DR189)/12))+(1-CHOOSE(DR188,Rollover!$I$20,Rollover!$V$20,Rollover!$AI$20))*CHOOSE(DR188,Rollover!$N$20,Rollover!$AA$20,Rollover!$AN$20)*(1+Assumptions!$C$25)^(INT(MAX(0,DR189)/12)))</f>
        <v>18.636964378907074</v>
      </c>
      <c r="DS190" s="115">
        <f>IF(OR(DS188=0,DS188=4),0,CHOOSE(DS188,Rollover!$I$20,Rollover!$V$20,Rollover!$AI$20)*CHOOSE(DS188,Rollover!$O$20,Rollover!$AB$20,Rollover!$AO$20)*(1+CHOOSE(DS188,Rollover!$P$20,Rollover!$AC$20,Rollover!$AP$20))^(INT(MAX(0,DS189)/12))+(1-CHOOSE(DS188,Rollover!$I$20,Rollover!$V$20,Rollover!$AI$20))*CHOOSE(DS188,Rollover!$N$20,Rollover!$AA$20,Rollover!$AN$20)*(1+Assumptions!$C$25)^(INT(MAX(0,DS189)/12)))</f>
        <v>19.28925813216882</v>
      </c>
      <c r="DT190" s="115">
        <f>IF(OR(DT188=0,DT188=4),0,CHOOSE(DT188,Rollover!$I$20,Rollover!$V$20,Rollover!$AI$20)*CHOOSE(DT188,Rollover!$O$20,Rollover!$AB$20,Rollover!$AO$20)*(1+CHOOSE(DT188,Rollover!$P$20,Rollover!$AC$20,Rollover!$AP$20))^(INT(MAX(0,DT189)/12))+(1-CHOOSE(DT188,Rollover!$I$20,Rollover!$V$20,Rollover!$AI$20))*CHOOSE(DT188,Rollover!$N$20,Rollover!$AA$20,Rollover!$AN$20)*(1+Assumptions!$C$25)^(INT(MAX(0,DT189)/12)))</f>
        <v>19.28925813216882</v>
      </c>
      <c r="DU190" s="115">
        <f>IF(OR(DU188=0,DU188=4),0,CHOOSE(DU188,Rollover!$I$20,Rollover!$V$20,Rollover!$AI$20)*CHOOSE(DU188,Rollover!$O$20,Rollover!$AB$20,Rollover!$AO$20)*(1+CHOOSE(DU188,Rollover!$P$20,Rollover!$AC$20,Rollover!$AP$20))^(INT(MAX(0,DU189)/12))+(1-CHOOSE(DU188,Rollover!$I$20,Rollover!$V$20,Rollover!$AI$20))*CHOOSE(DU188,Rollover!$N$20,Rollover!$AA$20,Rollover!$AN$20)*(1+Assumptions!$C$25)^(INT(MAX(0,DU189)/12)))</f>
        <v>19.28925813216882</v>
      </c>
      <c r="DV190" s="115">
        <f>IF(OR(DV188=0,DV188=4),0,CHOOSE(DV188,Rollover!$I$20,Rollover!$V$20,Rollover!$AI$20)*CHOOSE(DV188,Rollover!$O$20,Rollover!$AB$20,Rollover!$AO$20)*(1+CHOOSE(DV188,Rollover!$P$20,Rollover!$AC$20,Rollover!$AP$20))^(INT(MAX(0,DV189)/12))+(1-CHOOSE(DV188,Rollover!$I$20,Rollover!$V$20,Rollover!$AI$20))*CHOOSE(DV188,Rollover!$N$20,Rollover!$AA$20,Rollover!$AN$20)*(1+Assumptions!$C$25)^(INT(MAX(0,DV189)/12)))</f>
        <v>19.28925813216882</v>
      </c>
      <c r="DW190" s="115">
        <f>IF(OR(DW188=0,DW188=4),0,CHOOSE(DW188,Rollover!$I$20,Rollover!$V$20,Rollover!$AI$20)*CHOOSE(DW188,Rollover!$O$20,Rollover!$AB$20,Rollover!$AO$20)*(1+CHOOSE(DW188,Rollover!$P$20,Rollover!$AC$20,Rollover!$AP$20))^(INT(MAX(0,DW189)/12))+(1-CHOOSE(DW188,Rollover!$I$20,Rollover!$V$20,Rollover!$AI$20))*CHOOSE(DW188,Rollover!$N$20,Rollover!$AA$20,Rollover!$AN$20)*(1+Assumptions!$C$25)^(INT(MAX(0,DW189)/12)))</f>
        <v>19.28925813216882</v>
      </c>
      <c r="DX190" s="115">
        <f>IF(OR(DX188=0,DX188=4),0,CHOOSE(DX188,Rollover!$I$20,Rollover!$V$20,Rollover!$AI$20)*CHOOSE(DX188,Rollover!$O$20,Rollover!$AB$20,Rollover!$AO$20)*(1+CHOOSE(DX188,Rollover!$P$20,Rollover!$AC$20,Rollover!$AP$20))^(INT(MAX(0,DX189)/12))+(1-CHOOSE(DX188,Rollover!$I$20,Rollover!$V$20,Rollover!$AI$20))*CHOOSE(DX188,Rollover!$N$20,Rollover!$AA$20,Rollover!$AN$20)*(1+Assumptions!$C$25)^(INT(MAX(0,DX189)/12)))</f>
        <v>19.28925813216882</v>
      </c>
      <c r="DY190" s="115">
        <f>IF(OR(DY188=0,DY188=4),0,CHOOSE(DY188,Rollover!$I$20,Rollover!$V$20,Rollover!$AI$20)*CHOOSE(DY188,Rollover!$O$20,Rollover!$AB$20,Rollover!$AO$20)*(1+CHOOSE(DY188,Rollover!$P$20,Rollover!$AC$20,Rollover!$AP$20))^(INT(MAX(0,DY189)/12))+(1-CHOOSE(DY188,Rollover!$I$20,Rollover!$V$20,Rollover!$AI$20))*CHOOSE(DY188,Rollover!$N$20,Rollover!$AA$20,Rollover!$AN$20)*(1+Assumptions!$C$25)^(INT(MAX(0,DY189)/12)))</f>
        <v>19.28925813216882</v>
      </c>
      <c r="DZ190" s="115">
        <f>IF(OR(DZ188=0,DZ188=4),0,CHOOSE(DZ188,Rollover!$I$20,Rollover!$V$20,Rollover!$AI$20)*CHOOSE(DZ188,Rollover!$O$20,Rollover!$AB$20,Rollover!$AO$20)*(1+CHOOSE(DZ188,Rollover!$P$20,Rollover!$AC$20,Rollover!$AP$20))^(INT(MAX(0,DZ189)/12))+(1-CHOOSE(DZ188,Rollover!$I$20,Rollover!$V$20,Rollover!$AI$20))*CHOOSE(DZ188,Rollover!$N$20,Rollover!$AA$20,Rollover!$AN$20)*(1+Assumptions!$C$25)^(INT(MAX(0,DZ189)/12)))</f>
        <v>19.28925813216882</v>
      </c>
      <c r="EA190" s="115">
        <f>IF(OR(EA188=0,EA188=4),0,CHOOSE(EA188,Rollover!$I$20,Rollover!$V$20,Rollover!$AI$20)*CHOOSE(EA188,Rollover!$O$20,Rollover!$AB$20,Rollover!$AO$20)*(1+CHOOSE(EA188,Rollover!$P$20,Rollover!$AC$20,Rollover!$AP$20))^(INT(MAX(0,EA189)/12))+(1-CHOOSE(EA188,Rollover!$I$20,Rollover!$V$20,Rollover!$AI$20))*CHOOSE(EA188,Rollover!$N$20,Rollover!$AA$20,Rollover!$AN$20)*(1+Assumptions!$C$25)^(INT(MAX(0,EA189)/12)))</f>
        <v>19.28925813216882</v>
      </c>
      <c r="EB190" s="115">
        <f>IF(OR(EB188=0,EB188=4),0,CHOOSE(EB188,Rollover!$I$20,Rollover!$V$20,Rollover!$AI$20)*CHOOSE(EB188,Rollover!$O$20,Rollover!$AB$20,Rollover!$AO$20)*(1+CHOOSE(EB188,Rollover!$P$20,Rollover!$AC$20,Rollover!$AP$20))^(INT(MAX(0,EB189)/12))+(1-CHOOSE(EB188,Rollover!$I$20,Rollover!$V$20,Rollover!$AI$20))*CHOOSE(EB188,Rollover!$N$20,Rollover!$AA$20,Rollover!$AN$20)*(1+Assumptions!$C$25)^(INT(MAX(0,EB189)/12)))</f>
        <v>19.28925813216882</v>
      </c>
      <c r="EC190" s="115">
        <f>IF(OR(EC188=0,EC188=4),0,CHOOSE(EC188,Rollover!$I$20,Rollover!$V$20,Rollover!$AI$20)*CHOOSE(EC188,Rollover!$O$20,Rollover!$AB$20,Rollover!$AO$20)*(1+CHOOSE(EC188,Rollover!$P$20,Rollover!$AC$20,Rollover!$AP$20))^(INT(MAX(0,EC189)/12))+(1-CHOOSE(EC188,Rollover!$I$20,Rollover!$V$20,Rollover!$AI$20))*CHOOSE(EC188,Rollover!$N$20,Rollover!$AA$20,Rollover!$AN$20)*(1+Assumptions!$C$25)^(INT(MAX(0,EC189)/12)))</f>
        <v>19.28925813216882</v>
      </c>
      <c r="ED190" s="115">
        <f>IF(OR(ED188=0,ED188=4),0,CHOOSE(ED188,Rollover!$I$20,Rollover!$V$20,Rollover!$AI$20)*CHOOSE(ED188,Rollover!$O$20,Rollover!$AB$20,Rollover!$AO$20)*(1+CHOOSE(ED188,Rollover!$P$20,Rollover!$AC$20,Rollover!$AP$20))^(INT(MAX(0,ED189)/12))+(1-CHOOSE(ED188,Rollover!$I$20,Rollover!$V$20,Rollover!$AI$20))*CHOOSE(ED188,Rollover!$N$20,Rollover!$AA$20,Rollover!$AN$20)*(1+Assumptions!$C$25)^(INT(MAX(0,ED189)/12)))</f>
        <v>19.28925813216882</v>
      </c>
      <c r="EE190" s="115">
        <f>IF(OR(EE188=0,EE188=4),0,CHOOSE(EE188,Rollover!$I$20,Rollover!$V$20,Rollover!$AI$20)*CHOOSE(EE188,Rollover!$O$20,Rollover!$AB$20,Rollover!$AO$20)*(1+CHOOSE(EE188,Rollover!$P$20,Rollover!$AC$20,Rollover!$AP$20))^(INT(MAX(0,EE189)/12))+(1-CHOOSE(EE188,Rollover!$I$20,Rollover!$V$20,Rollover!$AI$20))*CHOOSE(EE188,Rollover!$N$20,Rollover!$AA$20,Rollover!$AN$20)*(1+Assumptions!$C$25)^(INT(MAX(0,EE189)/12)))</f>
        <v>19.486787500489772</v>
      </c>
      <c r="EF190" s="115">
        <f>IF(OR(EF188=0,EF188=4),0,CHOOSE(EF188,Rollover!$I$20,Rollover!$V$20,Rollover!$AI$20)*CHOOSE(EF188,Rollover!$O$20,Rollover!$AB$20,Rollover!$AO$20)*(1+CHOOSE(EF188,Rollover!$P$20,Rollover!$AC$20,Rollover!$AP$20))^(INT(MAX(0,EF189)/12))+(1-CHOOSE(EF188,Rollover!$I$20,Rollover!$V$20,Rollover!$AI$20))*CHOOSE(EF188,Rollover!$N$20,Rollover!$AA$20,Rollover!$AN$20)*(1+Assumptions!$C$25)^(INT(MAX(0,EF189)/12)))</f>
        <v>19.486787500489772</v>
      </c>
      <c r="EG190" s="115">
        <f>IF(OR(EG188=0,EG188=4),0,CHOOSE(EG188,Rollover!$I$20,Rollover!$V$20,Rollover!$AI$20)*CHOOSE(EG188,Rollover!$O$20,Rollover!$AB$20,Rollover!$AO$20)*(1+CHOOSE(EG188,Rollover!$P$20,Rollover!$AC$20,Rollover!$AP$20))^(INT(MAX(0,EG189)/12))+(1-CHOOSE(EG188,Rollover!$I$20,Rollover!$V$20,Rollover!$AI$20))*CHOOSE(EG188,Rollover!$N$20,Rollover!$AA$20,Rollover!$AN$20)*(1+Assumptions!$C$25)^(INT(MAX(0,EG189)/12)))</f>
        <v>19.486787500489772</v>
      </c>
      <c r="EH190" s="115">
        <f>IF(OR(EH188=0,EH188=4),0,CHOOSE(EH188,Rollover!$I$20,Rollover!$V$20,Rollover!$AI$20)*CHOOSE(EH188,Rollover!$O$20,Rollover!$AB$20,Rollover!$AO$20)*(1+CHOOSE(EH188,Rollover!$P$20,Rollover!$AC$20,Rollover!$AP$20))^(INT(MAX(0,EH189)/12))+(1-CHOOSE(EH188,Rollover!$I$20,Rollover!$V$20,Rollover!$AI$20))*CHOOSE(EH188,Rollover!$N$20,Rollover!$AA$20,Rollover!$AN$20)*(1+Assumptions!$C$25)^(INT(MAX(0,EH189)/12)))</f>
        <v>19.486787500489772</v>
      </c>
      <c r="EI190" s="115">
        <f>IF(OR(EI188=0,EI188=4),0,CHOOSE(EI188,Rollover!$I$20,Rollover!$V$20,Rollover!$AI$20)*CHOOSE(EI188,Rollover!$O$20,Rollover!$AB$20,Rollover!$AO$20)*(1+CHOOSE(EI188,Rollover!$P$20,Rollover!$AC$20,Rollover!$AP$20))^(INT(MAX(0,EI189)/12))+(1-CHOOSE(EI188,Rollover!$I$20,Rollover!$V$20,Rollover!$AI$20))*CHOOSE(EI188,Rollover!$N$20,Rollover!$AA$20,Rollover!$AN$20)*(1+Assumptions!$C$25)^(INT(MAX(0,EI189)/12)))</f>
        <v>19.486787500489772</v>
      </c>
    </row>
    <row r="191">
      <c r="B191" t="s" s="23">
        <v>393</v>
      </c>
      <c r="C191" t="s" s="118">
        <v>35</v>
      </c>
      <c r="D191" t="s" s="118">
        <v>430</v>
      </c>
      <c r="H191" s="95">
        <f>IF(H188=0,'Rent Roll'!$G$20*SUMIFS('Rent Schedules'!$I$6:$I$122,'Rent Schedules'!$B$6:$B$122,$C191,'Rent Schedules'!$D$6:$D$122,"In effect",'Rent Schedules'!$E$6:$E$122,"&lt;="&amp;H$6,'Rent Schedules'!$F$6:$F$122,"&gt;="&amp;H$6),0)</f>
        <v>13280</v>
      </c>
      <c r="I191" s="95">
        <f>IF(I188=0,'Rent Roll'!$G$20*SUMIFS('Rent Schedules'!$I$6:$I$122,'Rent Schedules'!$B$6:$B$122,$C191,'Rent Schedules'!$D$6:$D$122,"In effect",'Rent Schedules'!$E$6:$E$122,"&lt;="&amp;I$6,'Rent Schedules'!$F$6:$F$122,"&gt;="&amp;I$6),0)</f>
        <v>13280</v>
      </c>
      <c r="J191" s="95">
        <f>IF(J188=0,'Rent Roll'!$G$20*SUMIFS('Rent Schedules'!$I$6:$I$122,'Rent Schedules'!$B$6:$B$122,$C191,'Rent Schedules'!$D$6:$D$122,"In effect",'Rent Schedules'!$E$6:$E$122,"&lt;="&amp;J$6,'Rent Schedules'!$F$6:$F$122,"&gt;="&amp;J$6),0)</f>
        <v>13280</v>
      </c>
      <c r="K191" s="95">
        <f>IF(K188=0,'Rent Roll'!$G$20*SUMIFS('Rent Schedules'!$I$6:$I$122,'Rent Schedules'!$B$6:$B$122,$C191,'Rent Schedules'!$D$6:$D$122,"In effect",'Rent Schedules'!$E$6:$E$122,"&lt;="&amp;K$6,'Rent Schedules'!$F$6:$F$122,"&gt;="&amp;K$6),0)</f>
        <v>0</v>
      </c>
      <c r="L191" s="95">
        <f>IF(L188=0,'Rent Roll'!$G$20*SUMIFS('Rent Schedules'!$I$6:$I$122,'Rent Schedules'!$B$6:$B$122,$C191,'Rent Schedules'!$D$6:$D$122,"In effect",'Rent Schedules'!$E$6:$E$122,"&lt;="&amp;L$6,'Rent Schedules'!$F$6:$F$122,"&gt;="&amp;L$6),0)</f>
        <v>0</v>
      </c>
      <c r="M191" s="95">
        <f>IF(M188=0,'Rent Roll'!$G$20*SUMIFS('Rent Schedules'!$I$6:$I$122,'Rent Schedules'!$B$6:$B$122,$C191,'Rent Schedules'!$D$6:$D$122,"In effect",'Rent Schedules'!$E$6:$E$122,"&lt;="&amp;M$6,'Rent Schedules'!$F$6:$F$122,"&gt;="&amp;M$6),0)</f>
        <v>0</v>
      </c>
      <c r="N191" s="95">
        <f>IF(N188=0,'Rent Roll'!$G$20*SUMIFS('Rent Schedules'!$I$6:$I$122,'Rent Schedules'!$B$6:$B$122,$C191,'Rent Schedules'!$D$6:$D$122,"In effect",'Rent Schedules'!$E$6:$E$122,"&lt;="&amp;N$6,'Rent Schedules'!$F$6:$F$122,"&gt;="&amp;N$6),0)</f>
        <v>0</v>
      </c>
      <c r="O191" s="95">
        <f>IF(O188=0,'Rent Roll'!$G$20*SUMIFS('Rent Schedules'!$I$6:$I$122,'Rent Schedules'!$B$6:$B$122,$C191,'Rent Schedules'!$D$6:$D$122,"In effect",'Rent Schedules'!$E$6:$E$122,"&lt;="&amp;O$6,'Rent Schedules'!$F$6:$F$122,"&gt;="&amp;O$6),0)</f>
        <v>0</v>
      </c>
      <c r="P191" s="95">
        <f>IF(P188=0,'Rent Roll'!$G$20*SUMIFS('Rent Schedules'!$I$6:$I$122,'Rent Schedules'!$B$6:$B$122,$C191,'Rent Schedules'!$D$6:$D$122,"In effect",'Rent Schedules'!$E$6:$E$122,"&lt;="&amp;P$6,'Rent Schedules'!$F$6:$F$122,"&gt;="&amp;P$6),0)</f>
        <v>0</v>
      </c>
      <c r="Q191" s="95">
        <f>IF(Q188=0,'Rent Roll'!$G$20*SUMIFS('Rent Schedules'!$I$6:$I$122,'Rent Schedules'!$B$6:$B$122,$C191,'Rent Schedules'!$D$6:$D$122,"In effect",'Rent Schedules'!$E$6:$E$122,"&lt;="&amp;Q$6,'Rent Schedules'!$F$6:$F$122,"&gt;="&amp;Q$6),0)</f>
        <v>0</v>
      </c>
      <c r="R191" s="95">
        <f>IF(R188=0,'Rent Roll'!$G$20*SUMIFS('Rent Schedules'!$I$6:$I$122,'Rent Schedules'!$B$6:$B$122,$C191,'Rent Schedules'!$D$6:$D$122,"In effect",'Rent Schedules'!$E$6:$E$122,"&lt;="&amp;R$6,'Rent Schedules'!$F$6:$F$122,"&gt;="&amp;R$6),0)</f>
        <v>0</v>
      </c>
      <c r="S191" s="95">
        <f>IF(S188=0,'Rent Roll'!$G$20*SUMIFS('Rent Schedules'!$I$6:$I$122,'Rent Schedules'!$B$6:$B$122,$C191,'Rent Schedules'!$D$6:$D$122,"In effect",'Rent Schedules'!$E$6:$E$122,"&lt;="&amp;S$6,'Rent Schedules'!$F$6:$F$122,"&gt;="&amp;S$6),0)</f>
        <v>0</v>
      </c>
      <c r="T191" s="95">
        <f>IF(T188=0,'Rent Roll'!$G$20*SUMIFS('Rent Schedules'!$I$6:$I$122,'Rent Schedules'!$B$6:$B$122,$C191,'Rent Schedules'!$D$6:$D$122,"In effect",'Rent Schedules'!$E$6:$E$122,"&lt;="&amp;T$6,'Rent Schedules'!$F$6:$F$122,"&gt;="&amp;T$6),0)</f>
        <v>0</v>
      </c>
      <c r="U191" s="95">
        <f>IF(U188=0,'Rent Roll'!$G$20*SUMIFS('Rent Schedules'!$I$6:$I$122,'Rent Schedules'!$B$6:$B$122,$C191,'Rent Schedules'!$D$6:$D$122,"In effect",'Rent Schedules'!$E$6:$E$122,"&lt;="&amp;U$6,'Rent Schedules'!$F$6:$F$122,"&gt;="&amp;U$6),0)</f>
        <v>0</v>
      </c>
      <c r="V191" s="95">
        <f>IF(V188=0,'Rent Roll'!$G$20*SUMIFS('Rent Schedules'!$I$6:$I$122,'Rent Schedules'!$B$6:$B$122,$C191,'Rent Schedules'!$D$6:$D$122,"In effect",'Rent Schedules'!$E$6:$E$122,"&lt;="&amp;V$6,'Rent Schedules'!$F$6:$F$122,"&gt;="&amp;V$6),0)</f>
        <v>0</v>
      </c>
      <c r="W191" s="95">
        <f>IF(W188=0,'Rent Roll'!$G$20*SUMIFS('Rent Schedules'!$I$6:$I$122,'Rent Schedules'!$B$6:$B$122,$C191,'Rent Schedules'!$D$6:$D$122,"In effect",'Rent Schedules'!$E$6:$E$122,"&lt;="&amp;W$6,'Rent Schedules'!$F$6:$F$122,"&gt;="&amp;W$6),0)</f>
        <v>0</v>
      </c>
      <c r="X191" s="95">
        <f>IF(X188=0,'Rent Roll'!$G$20*SUMIFS('Rent Schedules'!$I$6:$I$122,'Rent Schedules'!$B$6:$B$122,$C191,'Rent Schedules'!$D$6:$D$122,"In effect",'Rent Schedules'!$E$6:$E$122,"&lt;="&amp;X$6,'Rent Schedules'!$F$6:$F$122,"&gt;="&amp;X$6),0)</f>
        <v>0</v>
      </c>
      <c r="Y191" s="95">
        <f>IF(Y188=0,'Rent Roll'!$G$20*SUMIFS('Rent Schedules'!$I$6:$I$122,'Rent Schedules'!$B$6:$B$122,$C191,'Rent Schedules'!$D$6:$D$122,"In effect",'Rent Schedules'!$E$6:$E$122,"&lt;="&amp;Y$6,'Rent Schedules'!$F$6:$F$122,"&gt;="&amp;Y$6),0)</f>
        <v>0</v>
      </c>
      <c r="Z191" s="95">
        <f>IF(Z188=0,'Rent Roll'!$G$20*SUMIFS('Rent Schedules'!$I$6:$I$122,'Rent Schedules'!$B$6:$B$122,$C191,'Rent Schedules'!$D$6:$D$122,"In effect",'Rent Schedules'!$E$6:$E$122,"&lt;="&amp;Z$6,'Rent Schedules'!$F$6:$F$122,"&gt;="&amp;Z$6),0)</f>
        <v>0</v>
      </c>
      <c r="AA191" s="95">
        <f>IF(AA188=0,'Rent Roll'!$G$20*SUMIFS('Rent Schedules'!$I$6:$I$122,'Rent Schedules'!$B$6:$B$122,$C191,'Rent Schedules'!$D$6:$D$122,"In effect",'Rent Schedules'!$E$6:$E$122,"&lt;="&amp;AA$6,'Rent Schedules'!$F$6:$F$122,"&gt;="&amp;AA$6),0)</f>
        <v>0</v>
      </c>
      <c r="AB191" s="95">
        <f>IF(AB188=0,'Rent Roll'!$G$20*SUMIFS('Rent Schedules'!$I$6:$I$122,'Rent Schedules'!$B$6:$B$122,$C191,'Rent Schedules'!$D$6:$D$122,"In effect",'Rent Schedules'!$E$6:$E$122,"&lt;="&amp;AB$6,'Rent Schedules'!$F$6:$F$122,"&gt;="&amp;AB$6),0)</f>
        <v>0</v>
      </c>
      <c r="AC191" s="95">
        <f>IF(AC188=0,'Rent Roll'!$G$20*SUMIFS('Rent Schedules'!$I$6:$I$122,'Rent Schedules'!$B$6:$B$122,$C191,'Rent Schedules'!$D$6:$D$122,"In effect",'Rent Schedules'!$E$6:$E$122,"&lt;="&amp;AC$6,'Rent Schedules'!$F$6:$F$122,"&gt;="&amp;AC$6),0)</f>
        <v>0</v>
      </c>
      <c r="AD191" s="95">
        <f>IF(AD188=0,'Rent Roll'!$G$20*SUMIFS('Rent Schedules'!$I$6:$I$122,'Rent Schedules'!$B$6:$B$122,$C191,'Rent Schedules'!$D$6:$D$122,"In effect",'Rent Schedules'!$E$6:$E$122,"&lt;="&amp;AD$6,'Rent Schedules'!$F$6:$F$122,"&gt;="&amp;AD$6),0)</f>
        <v>0</v>
      </c>
      <c r="AE191" s="95">
        <f>IF(AE188=0,'Rent Roll'!$G$20*SUMIFS('Rent Schedules'!$I$6:$I$122,'Rent Schedules'!$B$6:$B$122,$C191,'Rent Schedules'!$D$6:$D$122,"In effect",'Rent Schedules'!$E$6:$E$122,"&lt;="&amp;AE$6,'Rent Schedules'!$F$6:$F$122,"&gt;="&amp;AE$6),0)</f>
        <v>0</v>
      </c>
      <c r="AF191" s="95">
        <f>IF(AF188=0,'Rent Roll'!$G$20*SUMIFS('Rent Schedules'!$I$6:$I$122,'Rent Schedules'!$B$6:$B$122,$C191,'Rent Schedules'!$D$6:$D$122,"In effect",'Rent Schedules'!$E$6:$E$122,"&lt;="&amp;AF$6,'Rent Schedules'!$F$6:$F$122,"&gt;="&amp;AF$6),0)</f>
        <v>0</v>
      </c>
      <c r="AG191" s="95">
        <f>IF(AG188=0,'Rent Roll'!$G$20*SUMIFS('Rent Schedules'!$I$6:$I$122,'Rent Schedules'!$B$6:$B$122,$C191,'Rent Schedules'!$D$6:$D$122,"In effect",'Rent Schedules'!$E$6:$E$122,"&lt;="&amp;AG$6,'Rent Schedules'!$F$6:$F$122,"&gt;="&amp;AG$6),0)</f>
        <v>0</v>
      </c>
      <c r="AH191" s="95">
        <f>IF(AH188=0,'Rent Roll'!$G$20*SUMIFS('Rent Schedules'!$I$6:$I$122,'Rent Schedules'!$B$6:$B$122,$C191,'Rent Schedules'!$D$6:$D$122,"In effect",'Rent Schedules'!$E$6:$E$122,"&lt;="&amp;AH$6,'Rent Schedules'!$F$6:$F$122,"&gt;="&amp;AH$6),0)</f>
        <v>0</v>
      </c>
      <c r="AI191" s="95">
        <f>IF(AI188=0,'Rent Roll'!$G$20*SUMIFS('Rent Schedules'!$I$6:$I$122,'Rent Schedules'!$B$6:$B$122,$C191,'Rent Schedules'!$D$6:$D$122,"In effect",'Rent Schedules'!$E$6:$E$122,"&lt;="&amp;AI$6,'Rent Schedules'!$F$6:$F$122,"&gt;="&amp;AI$6),0)</f>
        <v>0</v>
      </c>
      <c r="AJ191" s="95">
        <f>IF(AJ188=0,'Rent Roll'!$G$20*SUMIFS('Rent Schedules'!$I$6:$I$122,'Rent Schedules'!$B$6:$B$122,$C191,'Rent Schedules'!$D$6:$D$122,"In effect",'Rent Schedules'!$E$6:$E$122,"&lt;="&amp;AJ$6,'Rent Schedules'!$F$6:$F$122,"&gt;="&amp;AJ$6),0)</f>
        <v>0</v>
      </c>
      <c r="AK191" s="95">
        <f>IF(AK188=0,'Rent Roll'!$G$20*SUMIFS('Rent Schedules'!$I$6:$I$122,'Rent Schedules'!$B$6:$B$122,$C191,'Rent Schedules'!$D$6:$D$122,"In effect",'Rent Schedules'!$E$6:$E$122,"&lt;="&amp;AK$6,'Rent Schedules'!$F$6:$F$122,"&gt;="&amp;AK$6),0)</f>
        <v>0</v>
      </c>
      <c r="AL191" s="95">
        <f>IF(AL188=0,'Rent Roll'!$G$20*SUMIFS('Rent Schedules'!$I$6:$I$122,'Rent Schedules'!$B$6:$B$122,$C191,'Rent Schedules'!$D$6:$D$122,"In effect",'Rent Schedules'!$E$6:$E$122,"&lt;="&amp;AL$6,'Rent Schedules'!$F$6:$F$122,"&gt;="&amp;AL$6),0)</f>
        <v>0</v>
      </c>
      <c r="AM191" s="95">
        <f>IF(AM188=0,'Rent Roll'!$G$20*SUMIFS('Rent Schedules'!$I$6:$I$122,'Rent Schedules'!$B$6:$B$122,$C191,'Rent Schedules'!$D$6:$D$122,"In effect",'Rent Schedules'!$E$6:$E$122,"&lt;="&amp;AM$6,'Rent Schedules'!$F$6:$F$122,"&gt;="&amp;AM$6),0)</f>
        <v>0</v>
      </c>
      <c r="AN191" s="95">
        <f>IF(AN188=0,'Rent Roll'!$G$20*SUMIFS('Rent Schedules'!$I$6:$I$122,'Rent Schedules'!$B$6:$B$122,$C191,'Rent Schedules'!$D$6:$D$122,"In effect",'Rent Schedules'!$E$6:$E$122,"&lt;="&amp;AN$6,'Rent Schedules'!$F$6:$F$122,"&gt;="&amp;AN$6),0)</f>
        <v>0</v>
      </c>
      <c r="AO191" s="95">
        <f>IF(AO188=0,'Rent Roll'!$G$20*SUMIFS('Rent Schedules'!$I$6:$I$122,'Rent Schedules'!$B$6:$B$122,$C191,'Rent Schedules'!$D$6:$D$122,"In effect",'Rent Schedules'!$E$6:$E$122,"&lt;="&amp;AO$6,'Rent Schedules'!$F$6:$F$122,"&gt;="&amp;AO$6),0)</f>
        <v>0</v>
      </c>
      <c r="AP191" s="95">
        <f>IF(AP188=0,'Rent Roll'!$G$20*SUMIFS('Rent Schedules'!$I$6:$I$122,'Rent Schedules'!$B$6:$B$122,$C191,'Rent Schedules'!$D$6:$D$122,"In effect",'Rent Schedules'!$E$6:$E$122,"&lt;="&amp;AP$6,'Rent Schedules'!$F$6:$F$122,"&gt;="&amp;AP$6),0)</f>
        <v>0</v>
      </c>
      <c r="AQ191" s="95">
        <f>IF(AQ188=0,'Rent Roll'!$G$20*SUMIFS('Rent Schedules'!$I$6:$I$122,'Rent Schedules'!$B$6:$B$122,$C191,'Rent Schedules'!$D$6:$D$122,"In effect",'Rent Schedules'!$E$6:$E$122,"&lt;="&amp;AQ$6,'Rent Schedules'!$F$6:$F$122,"&gt;="&amp;AQ$6),0)</f>
        <v>0</v>
      </c>
      <c r="AR191" s="95">
        <f>IF(AR188=0,'Rent Roll'!$G$20*SUMIFS('Rent Schedules'!$I$6:$I$122,'Rent Schedules'!$B$6:$B$122,$C191,'Rent Schedules'!$D$6:$D$122,"In effect",'Rent Schedules'!$E$6:$E$122,"&lt;="&amp;AR$6,'Rent Schedules'!$F$6:$F$122,"&gt;="&amp;AR$6),0)</f>
        <v>0</v>
      </c>
      <c r="AS191" s="95">
        <f>IF(AS188=0,'Rent Roll'!$G$20*SUMIFS('Rent Schedules'!$I$6:$I$122,'Rent Schedules'!$B$6:$B$122,$C191,'Rent Schedules'!$D$6:$D$122,"In effect",'Rent Schedules'!$E$6:$E$122,"&lt;="&amp;AS$6,'Rent Schedules'!$F$6:$F$122,"&gt;="&amp;AS$6),0)</f>
        <v>0</v>
      </c>
      <c r="AT191" s="95">
        <f>IF(AT188=0,'Rent Roll'!$G$20*SUMIFS('Rent Schedules'!$I$6:$I$122,'Rent Schedules'!$B$6:$B$122,$C191,'Rent Schedules'!$D$6:$D$122,"In effect",'Rent Schedules'!$E$6:$E$122,"&lt;="&amp;AT$6,'Rent Schedules'!$F$6:$F$122,"&gt;="&amp;AT$6),0)</f>
        <v>0</v>
      </c>
      <c r="AU191" s="95">
        <f>IF(AU188=0,'Rent Roll'!$G$20*SUMIFS('Rent Schedules'!$I$6:$I$122,'Rent Schedules'!$B$6:$B$122,$C191,'Rent Schedules'!$D$6:$D$122,"In effect",'Rent Schedules'!$E$6:$E$122,"&lt;="&amp;AU$6,'Rent Schedules'!$F$6:$F$122,"&gt;="&amp;AU$6),0)</f>
        <v>0</v>
      </c>
      <c r="AV191" s="95">
        <f>IF(AV188=0,'Rent Roll'!$G$20*SUMIFS('Rent Schedules'!$I$6:$I$122,'Rent Schedules'!$B$6:$B$122,$C191,'Rent Schedules'!$D$6:$D$122,"In effect",'Rent Schedules'!$E$6:$E$122,"&lt;="&amp;AV$6,'Rent Schedules'!$F$6:$F$122,"&gt;="&amp;AV$6),0)</f>
        <v>0</v>
      </c>
      <c r="AW191" s="95">
        <f>IF(AW188=0,'Rent Roll'!$G$20*SUMIFS('Rent Schedules'!$I$6:$I$122,'Rent Schedules'!$B$6:$B$122,$C191,'Rent Schedules'!$D$6:$D$122,"In effect",'Rent Schedules'!$E$6:$E$122,"&lt;="&amp;AW$6,'Rent Schedules'!$F$6:$F$122,"&gt;="&amp;AW$6),0)</f>
        <v>0</v>
      </c>
      <c r="AX191" s="95">
        <f>IF(AX188=0,'Rent Roll'!$G$20*SUMIFS('Rent Schedules'!$I$6:$I$122,'Rent Schedules'!$B$6:$B$122,$C191,'Rent Schedules'!$D$6:$D$122,"In effect",'Rent Schedules'!$E$6:$E$122,"&lt;="&amp;AX$6,'Rent Schedules'!$F$6:$F$122,"&gt;="&amp;AX$6),0)</f>
        <v>0</v>
      </c>
      <c r="AY191" s="95">
        <f>IF(AY188=0,'Rent Roll'!$G$20*SUMIFS('Rent Schedules'!$I$6:$I$122,'Rent Schedules'!$B$6:$B$122,$C191,'Rent Schedules'!$D$6:$D$122,"In effect",'Rent Schedules'!$E$6:$E$122,"&lt;="&amp;AY$6,'Rent Schedules'!$F$6:$F$122,"&gt;="&amp;AY$6),0)</f>
        <v>0</v>
      </c>
      <c r="AZ191" s="95">
        <f>IF(AZ188=0,'Rent Roll'!$G$20*SUMIFS('Rent Schedules'!$I$6:$I$122,'Rent Schedules'!$B$6:$B$122,$C191,'Rent Schedules'!$D$6:$D$122,"In effect",'Rent Schedules'!$E$6:$E$122,"&lt;="&amp;AZ$6,'Rent Schedules'!$F$6:$F$122,"&gt;="&amp;AZ$6),0)</f>
        <v>0</v>
      </c>
      <c r="BA191" s="95">
        <f>IF(BA188=0,'Rent Roll'!$G$20*SUMIFS('Rent Schedules'!$I$6:$I$122,'Rent Schedules'!$B$6:$B$122,$C191,'Rent Schedules'!$D$6:$D$122,"In effect",'Rent Schedules'!$E$6:$E$122,"&lt;="&amp;BA$6,'Rent Schedules'!$F$6:$F$122,"&gt;="&amp;BA$6),0)</f>
        <v>0</v>
      </c>
      <c r="BB191" s="95">
        <f>IF(BB188=0,'Rent Roll'!$G$20*SUMIFS('Rent Schedules'!$I$6:$I$122,'Rent Schedules'!$B$6:$B$122,$C191,'Rent Schedules'!$D$6:$D$122,"In effect",'Rent Schedules'!$E$6:$E$122,"&lt;="&amp;BB$6,'Rent Schedules'!$F$6:$F$122,"&gt;="&amp;BB$6),0)</f>
        <v>0</v>
      </c>
      <c r="BC191" s="95">
        <f>IF(BC188=0,'Rent Roll'!$G$20*SUMIFS('Rent Schedules'!$I$6:$I$122,'Rent Schedules'!$B$6:$B$122,$C191,'Rent Schedules'!$D$6:$D$122,"In effect",'Rent Schedules'!$E$6:$E$122,"&lt;="&amp;BC$6,'Rent Schedules'!$F$6:$F$122,"&gt;="&amp;BC$6),0)</f>
        <v>0</v>
      </c>
      <c r="BD191" s="95">
        <f>IF(BD188=0,'Rent Roll'!$G$20*SUMIFS('Rent Schedules'!$I$6:$I$122,'Rent Schedules'!$B$6:$B$122,$C191,'Rent Schedules'!$D$6:$D$122,"In effect",'Rent Schedules'!$E$6:$E$122,"&lt;="&amp;BD$6,'Rent Schedules'!$F$6:$F$122,"&gt;="&amp;BD$6),0)</f>
        <v>0</v>
      </c>
      <c r="BE191" s="95">
        <f>IF(BE188=0,'Rent Roll'!$G$20*SUMIFS('Rent Schedules'!$I$6:$I$122,'Rent Schedules'!$B$6:$B$122,$C191,'Rent Schedules'!$D$6:$D$122,"In effect",'Rent Schedules'!$E$6:$E$122,"&lt;="&amp;BE$6,'Rent Schedules'!$F$6:$F$122,"&gt;="&amp;BE$6),0)</f>
        <v>0</v>
      </c>
      <c r="BF191" s="95">
        <f>IF(BF188=0,'Rent Roll'!$G$20*SUMIFS('Rent Schedules'!$I$6:$I$122,'Rent Schedules'!$B$6:$B$122,$C191,'Rent Schedules'!$D$6:$D$122,"In effect",'Rent Schedules'!$E$6:$E$122,"&lt;="&amp;BF$6,'Rent Schedules'!$F$6:$F$122,"&gt;="&amp;BF$6),0)</f>
        <v>0</v>
      </c>
      <c r="BG191" s="95">
        <f>IF(BG188=0,'Rent Roll'!$G$20*SUMIFS('Rent Schedules'!$I$6:$I$122,'Rent Schedules'!$B$6:$B$122,$C191,'Rent Schedules'!$D$6:$D$122,"In effect",'Rent Schedules'!$E$6:$E$122,"&lt;="&amp;BG$6,'Rent Schedules'!$F$6:$F$122,"&gt;="&amp;BG$6),0)</f>
        <v>0</v>
      </c>
      <c r="BH191" s="95">
        <f>IF(BH188=0,'Rent Roll'!$G$20*SUMIFS('Rent Schedules'!$I$6:$I$122,'Rent Schedules'!$B$6:$B$122,$C191,'Rent Schedules'!$D$6:$D$122,"In effect",'Rent Schedules'!$E$6:$E$122,"&lt;="&amp;BH$6,'Rent Schedules'!$F$6:$F$122,"&gt;="&amp;BH$6),0)</f>
        <v>0</v>
      </c>
      <c r="BI191" s="95">
        <f>IF(BI188=0,'Rent Roll'!$G$20*SUMIFS('Rent Schedules'!$I$6:$I$122,'Rent Schedules'!$B$6:$B$122,$C191,'Rent Schedules'!$D$6:$D$122,"In effect",'Rent Schedules'!$E$6:$E$122,"&lt;="&amp;BI$6,'Rent Schedules'!$F$6:$F$122,"&gt;="&amp;BI$6),0)</f>
        <v>0</v>
      </c>
      <c r="BJ191" s="95">
        <f>IF(BJ188=0,'Rent Roll'!$G$20*SUMIFS('Rent Schedules'!$I$6:$I$122,'Rent Schedules'!$B$6:$B$122,$C191,'Rent Schedules'!$D$6:$D$122,"In effect",'Rent Schedules'!$E$6:$E$122,"&lt;="&amp;BJ$6,'Rent Schedules'!$F$6:$F$122,"&gt;="&amp;BJ$6),0)</f>
        <v>0</v>
      </c>
      <c r="BK191" s="95">
        <f>IF(BK188=0,'Rent Roll'!$G$20*SUMIFS('Rent Schedules'!$I$6:$I$122,'Rent Schedules'!$B$6:$B$122,$C191,'Rent Schedules'!$D$6:$D$122,"In effect",'Rent Schedules'!$E$6:$E$122,"&lt;="&amp;BK$6,'Rent Schedules'!$F$6:$F$122,"&gt;="&amp;BK$6),0)</f>
        <v>0</v>
      </c>
      <c r="BL191" s="95">
        <f>IF(BL188=0,'Rent Roll'!$G$20*SUMIFS('Rent Schedules'!$I$6:$I$122,'Rent Schedules'!$B$6:$B$122,$C191,'Rent Schedules'!$D$6:$D$122,"In effect",'Rent Schedules'!$E$6:$E$122,"&lt;="&amp;BL$6,'Rent Schedules'!$F$6:$F$122,"&gt;="&amp;BL$6),0)</f>
        <v>0</v>
      </c>
      <c r="BM191" s="95">
        <f>IF(BM188=0,'Rent Roll'!$G$20*SUMIFS('Rent Schedules'!$I$6:$I$122,'Rent Schedules'!$B$6:$B$122,$C191,'Rent Schedules'!$D$6:$D$122,"In effect",'Rent Schedules'!$E$6:$E$122,"&lt;="&amp;BM$6,'Rent Schedules'!$F$6:$F$122,"&gt;="&amp;BM$6),0)</f>
        <v>0</v>
      </c>
      <c r="BN191" s="95">
        <f>IF(BN188=0,'Rent Roll'!$G$20*SUMIFS('Rent Schedules'!$I$6:$I$122,'Rent Schedules'!$B$6:$B$122,$C191,'Rent Schedules'!$D$6:$D$122,"In effect",'Rent Schedules'!$E$6:$E$122,"&lt;="&amp;BN$6,'Rent Schedules'!$F$6:$F$122,"&gt;="&amp;BN$6),0)</f>
        <v>0</v>
      </c>
      <c r="BO191" s="95">
        <f>IF(BO188=0,'Rent Roll'!$G$20*SUMIFS('Rent Schedules'!$I$6:$I$122,'Rent Schedules'!$B$6:$B$122,$C191,'Rent Schedules'!$D$6:$D$122,"In effect",'Rent Schedules'!$E$6:$E$122,"&lt;="&amp;BO$6,'Rent Schedules'!$F$6:$F$122,"&gt;="&amp;BO$6),0)</f>
        <v>0</v>
      </c>
      <c r="BP191" s="95">
        <f>IF(BP188=0,'Rent Roll'!$G$20*SUMIFS('Rent Schedules'!$I$6:$I$122,'Rent Schedules'!$B$6:$B$122,$C191,'Rent Schedules'!$D$6:$D$122,"In effect",'Rent Schedules'!$E$6:$E$122,"&lt;="&amp;BP$6,'Rent Schedules'!$F$6:$F$122,"&gt;="&amp;BP$6),0)</f>
        <v>0</v>
      </c>
      <c r="BQ191" s="95">
        <f>IF(BQ188=0,'Rent Roll'!$G$20*SUMIFS('Rent Schedules'!$I$6:$I$122,'Rent Schedules'!$B$6:$B$122,$C191,'Rent Schedules'!$D$6:$D$122,"In effect",'Rent Schedules'!$E$6:$E$122,"&lt;="&amp;BQ$6,'Rent Schedules'!$F$6:$F$122,"&gt;="&amp;BQ$6),0)</f>
        <v>0</v>
      </c>
      <c r="BR191" s="95">
        <f>IF(BR188=0,'Rent Roll'!$G$20*SUMIFS('Rent Schedules'!$I$6:$I$122,'Rent Schedules'!$B$6:$B$122,$C191,'Rent Schedules'!$D$6:$D$122,"In effect",'Rent Schedules'!$E$6:$E$122,"&lt;="&amp;BR$6,'Rent Schedules'!$F$6:$F$122,"&gt;="&amp;BR$6),0)</f>
        <v>0</v>
      </c>
      <c r="BS191" s="95">
        <f>IF(BS188=0,'Rent Roll'!$G$20*SUMIFS('Rent Schedules'!$I$6:$I$122,'Rent Schedules'!$B$6:$B$122,$C191,'Rent Schedules'!$D$6:$D$122,"In effect",'Rent Schedules'!$E$6:$E$122,"&lt;="&amp;BS$6,'Rent Schedules'!$F$6:$F$122,"&gt;="&amp;BS$6),0)</f>
        <v>0</v>
      </c>
      <c r="BT191" s="95">
        <f>IF(BT188=0,'Rent Roll'!$G$20*SUMIFS('Rent Schedules'!$I$6:$I$122,'Rent Schedules'!$B$6:$B$122,$C191,'Rent Schedules'!$D$6:$D$122,"In effect",'Rent Schedules'!$E$6:$E$122,"&lt;="&amp;BT$6,'Rent Schedules'!$F$6:$F$122,"&gt;="&amp;BT$6),0)</f>
        <v>0</v>
      </c>
      <c r="BU191" s="95">
        <f>IF(BU188=0,'Rent Roll'!$G$20*SUMIFS('Rent Schedules'!$I$6:$I$122,'Rent Schedules'!$B$6:$B$122,$C191,'Rent Schedules'!$D$6:$D$122,"In effect",'Rent Schedules'!$E$6:$E$122,"&lt;="&amp;BU$6,'Rent Schedules'!$F$6:$F$122,"&gt;="&amp;BU$6),0)</f>
        <v>0</v>
      </c>
      <c r="BV191" s="95">
        <f>IF(BV188=0,'Rent Roll'!$G$20*SUMIFS('Rent Schedules'!$I$6:$I$122,'Rent Schedules'!$B$6:$B$122,$C191,'Rent Schedules'!$D$6:$D$122,"In effect",'Rent Schedules'!$E$6:$E$122,"&lt;="&amp;BV$6,'Rent Schedules'!$F$6:$F$122,"&gt;="&amp;BV$6),0)</f>
        <v>0</v>
      </c>
      <c r="BW191" s="95">
        <f>IF(BW188=0,'Rent Roll'!$G$20*SUMIFS('Rent Schedules'!$I$6:$I$122,'Rent Schedules'!$B$6:$B$122,$C191,'Rent Schedules'!$D$6:$D$122,"In effect",'Rent Schedules'!$E$6:$E$122,"&lt;="&amp;BW$6,'Rent Schedules'!$F$6:$F$122,"&gt;="&amp;BW$6),0)</f>
        <v>0</v>
      </c>
      <c r="BX191" s="95">
        <f>IF(BX188=0,'Rent Roll'!$G$20*SUMIFS('Rent Schedules'!$I$6:$I$122,'Rent Schedules'!$B$6:$B$122,$C191,'Rent Schedules'!$D$6:$D$122,"In effect",'Rent Schedules'!$E$6:$E$122,"&lt;="&amp;BX$6,'Rent Schedules'!$F$6:$F$122,"&gt;="&amp;BX$6),0)</f>
        <v>0</v>
      </c>
      <c r="BY191" s="95">
        <f>IF(BY188=0,'Rent Roll'!$G$20*SUMIFS('Rent Schedules'!$I$6:$I$122,'Rent Schedules'!$B$6:$B$122,$C191,'Rent Schedules'!$D$6:$D$122,"In effect",'Rent Schedules'!$E$6:$E$122,"&lt;="&amp;BY$6,'Rent Schedules'!$F$6:$F$122,"&gt;="&amp;BY$6),0)</f>
        <v>0</v>
      </c>
      <c r="BZ191" s="95">
        <f>IF(BZ188=0,'Rent Roll'!$G$20*SUMIFS('Rent Schedules'!$I$6:$I$122,'Rent Schedules'!$B$6:$B$122,$C191,'Rent Schedules'!$D$6:$D$122,"In effect",'Rent Schedules'!$E$6:$E$122,"&lt;="&amp;BZ$6,'Rent Schedules'!$F$6:$F$122,"&gt;="&amp;BZ$6),0)</f>
        <v>0</v>
      </c>
      <c r="CA191" s="95">
        <f>IF(CA188=0,'Rent Roll'!$G$20*SUMIFS('Rent Schedules'!$I$6:$I$122,'Rent Schedules'!$B$6:$B$122,$C191,'Rent Schedules'!$D$6:$D$122,"In effect",'Rent Schedules'!$E$6:$E$122,"&lt;="&amp;CA$6,'Rent Schedules'!$F$6:$F$122,"&gt;="&amp;CA$6),0)</f>
        <v>0</v>
      </c>
      <c r="CB191" s="95">
        <f>IF(CB188=0,'Rent Roll'!$G$20*SUMIFS('Rent Schedules'!$I$6:$I$122,'Rent Schedules'!$B$6:$B$122,$C191,'Rent Schedules'!$D$6:$D$122,"In effect",'Rent Schedules'!$E$6:$E$122,"&lt;="&amp;CB$6,'Rent Schedules'!$F$6:$F$122,"&gt;="&amp;CB$6),0)</f>
        <v>0</v>
      </c>
      <c r="CC191" s="95">
        <f>IF(CC188=0,'Rent Roll'!$G$20*SUMIFS('Rent Schedules'!$I$6:$I$122,'Rent Schedules'!$B$6:$B$122,$C191,'Rent Schedules'!$D$6:$D$122,"In effect",'Rent Schedules'!$E$6:$E$122,"&lt;="&amp;CC$6,'Rent Schedules'!$F$6:$F$122,"&gt;="&amp;CC$6),0)</f>
        <v>0</v>
      </c>
      <c r="CD191" s="95">
        <f>IF(CD188=0,'Rent Roll'!$G$20*SUMIFS('Rent Schedules'!$I$6:$I$122,'Rent Schedules'!$B$6:$B$122,$C191,'Rent Schedules'!$D$6:$D$122,"In effect",'Rent Schedules'!$E$6:$E$122,"&lt;="&amp;CD$6,'Rent Schedules'!$F$6:$F$122,"&gt;="&amp;CD$6),0)</f>
        <v>0</v>
      </c>
      <c r="CE191" s="95">
        <f>IF(CE188=0,'Rent Roll'!$G$20*SUMIFS('Rent Schedules'!$I$6:$I$122,'Rent Schedules'!$B$6:$B$122,$C191,'Rent Schedules'!$D$6:$D$122,"In effect",'Rent Schedules'!$E$6:$E$122,"&lt;="&amp;CE$6,'Rent Schedules'!$F$6:$F$122,"&gt;="&amp;CE$6),0)</f>
        <v>0</v>
      </c>
      <c r="CF191" s="95">
        <f>IF(CF188=0,'Rent Roll'!$G$20*SUMIFS('Rent Schedules'!$I$6:$I$122,'Rent Schedules'!$B$6:$B$122,$C191,'Rent Schedules'!$D$6:$D$122,"In effect",'Rent Schedules'!$E$6:$E$122,"&lt;="&amp;CF$6,'Rent Schedules'!$F$6:$F$122,"&gt;="&amp;CF$6),0)</f>
        <v>0</v>
      </c>
      <c r="CG191" s="95">
        <f>IF(CG188=0,'Rent Roll'!$G$20*SUMIFS('Rent Schedules'!$I$6:$I$122,'Rent Schedules'!$B$6:$B$122,$C191,'Rent Schedules'!$D$6:$D$122,"In effect",'Rent Schedules'!$E$6:$E$122,"&lt;="&amp;CG$6,'Rent Schedules'!$F$6:$F$122,"&gt;="&amp;CG$6),0)</f>
        <v>0</v>
      </c>
      <c r="CH191" s="95">
        <f>IF(CH188=0,'Rent Roll'!$G$20*SUMIFS('Rent Schedules'!$I$6:$I$122,'Rent Schedules'!$B$6:$B$122,$C191,'Rent Schedules'!$D$6:$D$122,"In effect",'Rent Schedules'!$E$6:$E$122,"&lt;="&amp;CH$6,'Rent Schedules'!$F$6:$F$122,"&gt;="&amp;CH$6),0)</f>
        <v>0</v>
      </c>
      <c r="CI191" s="95">
        <f>IF(CI188=0,'Rent Roll'!$G$20*SUMIFS('Rent Schedules'!$I$6:$I$122,'Rent Schedules'!$B$6:$B$122,$C191,'Rent Schedules'!$D$6:$D$122,"In effect",'Rent Schedules'!$E$6:$E$122,"&lt;="&amp;CI$6,'Rent Schedules'!$F$6:$F$122,"&gt;="&amp;CI$6),0)</f>
        <v>0</v>
      </c>
      <c r="CJ191" s="95">
        <f>IF(CJ188=0,'Rent Roll'!$G$20*SUMIFS('Rent Schedules'!$I$6:$I$122,'Rent Schedules'!$B$6:$B$122,$C191,'Rent Schedules'!$D$6:$D$122,"In effect",'Rent Schedules'!$E$6:$E$122,"&lt;="&amp;CJ$6,'Rent Schedules'!$F$6:$F$122,"&gt;="&amp;CJ$6),0)</f>
        <v>0</v>
      </c>
      <c r="CK191" s="95">
        <f>IF(CK188=0,'Rent Roll'!$G$20*SUMIFS('Rent Schedules'!$I$6:$I$122,'Rent Schedules'!$B$6:$B$122,$C191,'Rent Schedules'!$D$6:$D$122,"In effect",'Rent Schedules'!$E$6:$E$122,"&lt;="&amp;CK$6,'Rent Schedules'!$F$6:$F$122,"&gt;="&amp;CK$6),0)</f>
        <v>0</v>
      </c>
      <c r="CL191" s="95">
        <f>IF(CL188=0,'Rent Roll'!$G$20*SUMIFS('Rent Schedules'!$I$6:$I$122,'Rent Schedules'!$B$6:$B$122,$C191,'Rent Schedules'!$D$6:$D$122,"In effect",'Rent Schedules'!$E$6:$E$122,"&lt;="&amp;CL$6,'Rent Schedules'!$F$6:$F$122,"&gt;="&amp;CL$6),0)</f>
        <v>0</v>
      </c>
      <c r="CM191" s="95">
        <f>IF(CM188=0,'Rent Roll'!$G$20*SUMIFS('Rent Schedules'!$I$6:$I$122,'Rent Schedules'!$B$6:$B$122,$C191,'Rent Schedules'!$D$6:$D$122,"In effect",'Rent Schedules'!$E$6:$E$122,"&lt;="&amp;CM$6,'Rent Schedules'!$F$6:$F$122,"&gt;="&amp;CM$6),0)</f>
        <v>0</v>
      </c>
      <c r="CN191" s="95">
        <f>IF(CN188=0,'Rent Roll'!$G$20*SUMIFS('Rent Schedules'!$I$6:$I$122,'Rent Schedules'!$B$6:$B$122,$C191,'Rent Schedules'!$D$6:$D$122,"In effect",'Rent Schedules'!$E$6:$E$122,"&lt;="&amp;CN$6,'Rent Schedules'!$F$6:$F$122,"&gt;="&amp;CN$6),0)</f>
        <v>0</v>
      </c>
      <c r="CO191" s="95">
        <f>IF(CO188=0,'Rent Roll'!$G$20*SUMIFS('Rent Schedules'!$I$6:$I$122,'Rent Schedules'!$B$6:$B$122,$C191,'Rent Schedules'!$D$6:$D$122,"In effect",'Rent Schedules'!$E$6:$E$122,"&lt;="&amp;CO$6,'Rent Schedules'!$F$6:$F$122,"&gt;="&amp;CO$6),0)</f>
        <v>0</v>
      </c>
      <c r="CP191" s="95">
        <f>IF(CP188=0,'Rent Roll'!$G$20*SUMIFS('Rent Schedules'!$I$6:$I$122,'Rent Schedules'!$B$6:$B$122,$C191,'Rent Schedules'!$D$6:$D$122,"In effect",'Rent Schedules'!$E$6:$E$122,"&lt;="&amp;CP$6,'Rent Schedules'!$F$6:$F$122,"&gt;="&amp;CP$6),0)</f>
        <v>0</v>
      </c>
      <c r="CQ191" s="95">
        <f>IF(CQ188=0,'Rent Roll'!$G$20*SUMIFS('Rent Schedules'!$I$6:$I$122,'Rent Schedules'!$B$6:$B$122,$C191,'Rent Schedules'!$D$6:$D$122,"In effect",'Rent Schedules'!$E$6:$E$122,"&lt;="&amp;CQ$6,'Rent Schedules'!$F$6:$F$122,"&gt;="&amp;CQ$6),0)</f>
        <v>0</v>
      </c>
      <c r="CR191" s="95">
        <f>IF(CR188=0,'Rent Roll'!$G$20*SUMIFS('Rent Schedules'!$I$6:$I$122,'Rent Schedules'!$B$6:$B$122,$C191,'Rent Schedules'!$D$6:$D$122,"In effect",'Rent Schedules'!$E$6:$E$122,"&lt;="&amp;CR$6,'Rent Schedules'!$F$6:$F$122,"&gt;="&amp;CR$6),0)</f>
        <v>0</v>
      </c>
      <c r="CS191" s="95">
        <f>IF(CS188=0,'Rent Roll'!$G$20*SUMIFS('Rent Schedules'!$I$6:$I$122,'Rent Schedules'!$B$6:$B$122,$C191,'Rent Schedules'!$D$6:$D$122,"In effect",'Rent Schedules'!$E$6:$E$122,"&lt;="&amp;CS$6,'Rent Schedules'!$F$6:$F$122,"&gt;="&amp;CS$6),0)</f>
        <v>0</v>
      </c>
      <c r="CT191" s="95">
        <f>IF(CT188=0,'Rent Roll'!$G$20*SUMIFS('Rent Schedules'!$I$6:$I$122,'Rent Schedules'!$B$6:$B$122,$C191,'Rent Schedules'!$D$6:$D$122,"In effect",'Rent Schedules'!$E$6:$E$122,"&lt;="&amp;CT$6,'Rent Schedules'!$F$6:$F$122,"&gt;="&amp;CT$6),0)</f>
        <v>0</v>
      </c>
      <c r="CU191" s="95">
        <f>IF(CU188=0,'Rent Roll'!$G$20*SUMIFS('Rent Schedules'!$I$6:$I$122,'Rent Schedules'!$B$6:$B$122,$C191,'Rent Schedules'!$D$6:$D$122,"In effect",'Rent Schedules'!$E$6:$E$122,"&lt;="&amp;CU$6,'Rent Schedules'!$F$6:$F$122,"&gt;="&amp;CU$6),0)</f>
        <v>0</v>
      </c>
      <c r="CV191" s="95">
        <f>IF(CV188=0,'Rent Roll'!$G$20*SUMIFS('Rent Schedules'!$I$6:$I$122,'Rent Schedules'!$B$6:$B$122,$C191,'Rent Schedules'!$D$6:$D$122,"In effect",'Rent Schedules'!$E$6:$E$122,"&lt;="&amp;CV$6,'Rent Schedules'!$F$6:$F$122,"&gt;="&amp;CV$6),0)</f>
        <v>0</v>
      </c>
      <c r="CW191" s="95">
        <f>IF(CW188=0,'Rent Roll'!$G$20*SUMIFS('Rent Schedules'!$I$6:$I$122,'Rent Schedules'!$B$6:$B$122,$C191,'Rent Schedules'!$D$6:$D$122,"In effect",'Rent Schedules'!$E$6:$E$122,"&lt;="&amp;CW$6,'Rent Schedules'!$F$6:$F$122,"&gt;="&amp;CW$6),0)</f>
        <v>0</v>
      </c>
      <c r="CX191" s="95">
        <f>IF(CX188=0,'Rent Roll'!$G$20*SUMIFS('Rent Schedules'!$I$6:$I$122,'Rent Schedules'!$B$6:$B$122,$C191,'Rent Schedules'!$D$6:$D$122,"In effect",'Rent Schedules'!$E$6:$E$122,"&lt;="&amp;CX$6,'Rent Schedules'!$F$6:$F$122,"&gt;="&amp;CX$6),0)</f>
        <v>0</v>
      </c>
      <c r="CY191" s="95">
        <f>IF(CY188=0,'Rent Roll'!$G$20*SUMIFS('Rent Schedules'!$I$6:$I$122,'Rent Schedules'!$B$6:$B$122,$C191,'Rent Schedules'!$D$6:$D$122,"In effect",'Rent Schedules'!$E$6:$E$122,"&lt;="&amp;CY$6,'Rent Schedules'!$F$6:$F$122,"&gt;="&amp;CY$6),0)</f>
        <v>0</v>
      </c>
      <c r="CZ191" s="95">
        <f>IF(CZ188=0,'Rent Roll'!$G$20*SUMIFS('Rent Schedules'!$I$6:$I$122,'Rent Schedules'!$B$6:$B$122,$C191,'Rent Schedules'!$D$6:$D$122,"In effect",'Rent Schedules'!$E$6:$E$122,"&lt;="&amp;CZ$6,'Rent Schedules'!$F$6:$F$122,"&gt;="&amp;CZ$6),0)</f>
        <v>0</v>
      </c>
      <c r="DA191" s="95">
        <f>IF(DA188=0,'Rent Roll'!$G$20*SUMIFS('Rent Schedules'!$I$6:$I$122,'Rent Schedules'!$B$6:$B$122,$C191,'Rent Schedules'!$D$6:$D$122,"In effect",'Rent Schedules'!$E$6:$E$122,"&lt;="&amp;DA$6,'Rent Schedules'!$F$6:$F$122,"&gt;="&amp;DA$6),0)</f>
        <v>0</v>
      </c>
      <c r="DB191" s="95">
        <f>IF(DB188=0,'Rent Roll'!$G$20*SUMIFS('Rent Schedules'!$I$6:$I$122,'Rent Schedules'!$B$6:$B$122,$C191,'Rent Schedules'!$D$6:$D$122,"In effect",'Rent Schedules'!$E$6:$E$122,"&lt;="&amp;DB$6,'Rent Schedules'!$F$6:$F$122,"&gt;="&amp;DB$6),0)</f>
        <v>0</v>
      </c>
      <c r="DC191" s="95">
        <f>IF(DC188=0,'Rent Roll'!$G$20*SUMIFS('Rent Schedules'!$I$6:$I$122,'Rent Schedules'!$B$6:$B$122,$C191,'Rent Schedules'!$D$6:$D$122,"In effect",'Rent Schedules'!$E$6:$E$122,"&lt;="&amp;DC$6,'Rent Schedules'!$F$6:$F$122,"&gt;="&amp;DC$6),0)</f>
        <v>0</v>
      </c>
      <c r="DD191" s="95">
        <f>IF(DD188=0,'Rent Roll'!$G$20*SUMIFS('Rent Schedules'!$I$6:$I$122,'Rent Schedules'!$B$6:$B$122,$C191,'Rent Schedules'!$D$6:$D$122,"In effect",'Rent Schedules'!$E$6:$E$122,"&lt;="&amp;DD$6,'Rent Schedules'!$F$6:$F$122,"&gt;="&amp;DD$6),0)</f>
        <v>0</v>
      </c>
      <c r="DE191" s="95">
        <f>IF(DE188=0,'Rent Roll'!$G$20*SUMIFS('Rent Schedules'!$I$6:$I$122,'Rent Schedules'!$B$6:$B$122,$C191,'Rent Schedules'!$D$6:$D$122,"In effect",'Rent Schedules'!$E$6:$E$122,"&lt;="&amp;DE$6,'Rent Schedules'!$F$6:$F$122,"&gt;="&amp;DE$6),0)</f>
        <v>0</v>
      </c>
      <c r="DF191" s="95">
        <f>IF(DF188=0,'Rent Roll'!$G$20*SUMIFS('Rent Schedules'!$I$6:$I$122,'Rent Schedules'!$B$6:$B$122,$C191,'Rent Schedules'!$D$6:$D$122,"In effect",'Rent Schedules'!$E$6:$E$122,"&lt;="&amp;DF$6,'Rent Schedules'!$F$6:$F$122,"&gt;="&amp;DF$6),0)</f>
        <v>0</v>
      </c>
      <c r="DG191" s="95">
        <f>IF(DG188=0,'Rent Roll'!$G$20*SUMIFS('Rent Schedules'!$I$6:$I$122,'Rent Schedules'!$B$6:$B$122,$C191,'Rent Schedules'!$D$6:$D$122,"In effect",'Rent Schedules'!$E$6:$E$122,"&lt;="&amp;DG$6,'Rent Schedules'!$F$6:$F$122,"&gt;="&amp;DG$6),0)</f>
        <v>0</v>
      </c>
      <c r="DH191" s="95">
        <f>IF(DH188=0,'Rent Roll'!$G$20*SUMIFS('Rent Schedules'!$I$6:$I$122,'Rent Schedules'!$B$6:$B$122,$C191,'Rent Schedules'!$D$6:$D$122,"In effect",'Rent Schedules'!$E$6:$E$122,"&lt;="&amp;DH$6,'Rent Schedules'!$F$6:$F$122,"&gt;="&amp;DH$6),0)</f>
        <v>0</v>
      </c>
      <c r="DI191" s="95">
        <f>IF(DI188=0,'Rent Roll'!$G$20*SUMIFS('Rent Schedules'!$I$6:$I$122,'Rent Schedules'!$B$6:$B$122,$C191,'Rent Schedules'!$D$6:$D$122,"In effect",'Rent Schedules'!$E$6:$E$122,"&lt;="&amp;DI$6,'Rent Schedules'!$F$6:$F$122,"&gt;="&amp;DI$6),0)</f>
        <v>0</v>
      </c>
      <c r="DJ191" s="95">
        <f>IF(DJ188=0,'Rent Roll'!$G$20*SUMIFS('Rent Schedules'!$I$6:$I$122,'Rent Schedules'!$B$6:$B$122,$C191,'Rent Schedules'!$D$6:$D$122,"In effect",'Rent Schedules'!$E$6:$E$122,"&lt;="&amp;DJ$6,'Rent Schedules'!$F$6:$F$122,"&gt;="&amp;DJ$6),0)</f>
        <v>0</v>
      </c>
      <c r="DK191" s="95">
        <f>IF(DK188=0,'Rent Roll'!$G$20*SUMIFS('Rent Schedules'!$I$6:$I$122,'Rent Schedules'!$B$6:$B$122,$C191,'Rent Schedules'!$D$6:$D$122,"In effect",'Rent Schedules'!$E$6:$E$122,"&lt;="&amp;DK$6,'Rent Schedules'!$F$6:$F$122,"&gt;="&amp;DK$6),0)</f>
        <v>0</v>
      </c>
      <c r="DL191" s="95">
        <f>IF(DL188=0,'Rent Roll'!$G$20*SUMIFS('Rent Schedules'!$I$6:$I$122,'Rent Schedules'!$B$6:$B$122,$C191,'Rent Schedules'!$D$6:$D$122,"In effect",'Rent Schedules'!$E$6:$E$122,"&lt;="&amp;DL$6,'Rent Schedules'!$F$6:$F$122,"&gt;="&amp;DL$6),0)</f>
        <v>0</v>
      </c>
      <c r="DM191" s="95">
        <f>IF(DM188=0,'Rent Roll'!$G$20*SUMIFS('Rent Schedules'!$I$6:$I$122,'Rent Schedules'!$B$6:$B$122,$C191,'Rent Schedules'!$D$6:$D$122,"In effect",'Rent Schedules'!$E$6:$E$122,"&lt;="&amp;DM$6,'Rent Schedules'!$F$6:$F$122,"&gt;="&amp;DM$6),0)</f>
        <v>0</v>
      </c>
      <c r="DN191" s="95">
        <f>IF(DN188=0,'Rent Roll'!$G$20*SUMIFS('Rent Schedules'!$I$6:$I$122,'Rent Schedules'!$B$6:$B$122,$C191,'Rent Schedules'!$D$6:$D$122,"In effect",'Rent Schedules'!$E$6:$E$122,"&lt;="&amp;DN$6,'Rent Schedules'!$F$6:$F$122,"&gt;="&amp;DN$6),0)</f>
        <v>0</v>
      </c>
      <c r="DO191" s="95">
        <f>IF(DO188=0,'Rent Roll'!$G$20*SUMIFS('Rent Schedules'!$I$6:$I$122,'Rent Schedules'!$B$6:$B$122,$C191,'Rent Schedules'!$D$6:$D$122,"In effect",'Rent Schedules'!$E$6:$E$122,"&lt;="&amp;DO$6,'Rent Schedules'!$F$6:$F$122,"&gt;="&amp;DO$6),0)</f>
        <v>0</v>
      </c>
      <c r="DP191" s="95">
        <f>IF(DP188=0,'Rent Roll'!$G$20*SUMIFS('Rent Schedules'!$I$6:$I$122,'Rent Schedules'!$B$6:$B$122,$C191,'Rent Schedules'!$D$6:$D$122,"In effect",'Rent Schedules'!$E$6:$E$122,"&lt;="&amp;DP$6,'Rent Schedules'!$F$6:$F$122,"&gt;="&amp;DP$6),0)</f>
        <v>0</v>
      </c>
      <c r="DQ191" s="95">
        <f>IF(DQ188=0,'Rent Roll'!$G$20*SUMIFS('Rent Schedules'!$I$6:$I$122,'Rent Schedules'!$B$6:$B$122,$C191,'Rent Schedules'!$D$6:$D$122,"In effect",'Rent Schedules'!$E$6:$E$122,"&lt;="&amp;DQ$6,'Rent Schedules'!$F$6:$F$122,"&gt;="&amp;DQ$6),0)</f>
        <v>0</v>
      </c>
      <c r="DR191" s="95">
        <f>IF(DR188=0,'Rent Roll'!$G$20*SUMIFS('Rent Schedules'!$I$6:$I$122,'Rent Schedules'!$B$6:$B$122,$C191,'Rent Schedules'!$D$6:$D$122,"In effect",'Rent Schedules'!$E$6:$E$122,"&lt;="&amp;DR$6,'Rent Schedules'!$F$6:$F$122,"&gt;="&amp;DR$6),0)</f>
        <v>0</v>
      </c>
      <c r="DS191" s="95">
        <f>IF(DS188=0,'Rent Roll'!$G$20*SUMIFS('Rent Schedules'!$I$6:$I$122,'Rent Schedules'!$B$6:$B$122,$C191,'Rent Schedules'!$D$6:$D$122,"In effect",'Rent Schedules'!$E$6:$E$122,"&lt;="&amp;DS$6,'Rent Schedules'!$F$6:$F$122,"&gt;="&amp;DS$6),0)</f>
        <v>0</v>
      </c>
      <c r="DT191" s="95">
        <f>IF(DT188=0,'Rent Roll'!$G$20*SUMIFS('Rent Schedules'!$I$6:$I$122,'Rent Schedules'!$B$6:$B$122,$C191,'Rent Schedules'!$D$6:$D$122,"In effect",'Rent Schedules'!$E$6:$E$122,"&lt;="&amp;DT$6,'Rent Schedules'!$F$6:$F$122,"&gt;="&amp;DT$6),0)</f>
        <v>0</v>
      </c>
      <c r="DU191" s="95">
        <f>IF(DU188=0,'Rent Roll'!$G$20*SUMIFS('Rent Schedules'!$I$6:$I$122,'Rent Schedules'!$B$6:$B$122,$C191,'Rent Schedules'!$D$6:$D$122,"In effect",'Rent Schedules'!$E$6:$E$122,"&lt;="&amp;DU$6,'Rent Schedules'!$F$6:$F$122,"&gt;="&amp;DU$6),0)</f>
        <v>0</v>
      </c>
      <c r="DV191" s="95">
        <f>IF(DV188=0,'Rent Roll'!$G$20*SUMIFS('Rent Schedules'!$I$6:$I$122,'Rent Schedules'!$B$6:$B$122,$C191,'Rent Schedules'!$D$6:$D$122,"In effect",'Rent Schedules'!$E$6:$E$122,"&lt;="&amp;DV$6,'Rent Schedules'!$F$6:$F$122,"&gt;="&amp;DV$6),0)</f>
        <v>0</v>
      </c>
      <c r="DW191" s="95">
        <f>IF(DW188=0,'Rent Roll'!$G$20*SUMIFS('Rent Schedules'!$I$6:$I$122,'Rent Schedules'!$B$6:$B$122,$C191,'Rent Schedules'!$D$6:$D$122,"In effect",'Rent Schedules'!$E$6:$E$122,"&lt;="&amp;DW$6,'Rent Schedules'!$F$6:$F$122,"&gt;="&amp;DW$6),0)</f>
        <v>0</v>
      </c>
      <c r="DX191" s="95">
        <f>IF(DX188=0,'Rent Roll'!$G$20*SUMIFS('Rent Schedules'!$I$6:$I$122,'Rent Schedules'!$B$6:$B$122,$C191,'Rent Schedules'!$D$6:$D$122,"In effect",'Rent Schedules'!$E$6:$E$122,"&lt;="&amp;DX$6,'Rent Schedules'!$F$6:$F$122,"&gt;="&amp;DX$6),0)</f>
        <v>0</v>
      </c>
      <c r="DY191" s="95">
        <f>IF(DY188=0,'Rent Roll'!$G$20*SUMIFS('Rent Schedules'!$I$6:$I$122,'Rent Schedules'!$B$6:$B$122,$C191,'Rent Schedules'!$D$6:$D$122,"In effect",'Rent Schedules'!$E$6:$E$122,"&lt;="&amp;DY$6,'Rent Schedules'!$F$6:$F$122,"&gt;="&amp;DY$6),0)</f>
        <v>0</v>
      </c>
      <c r="DZ191" s="95">
        <f>IF(DZ188=0,'Rent Roll'!$G$20*SUMIFS('Rent Schedules'!$I$6:$I$122,'Rent Schedules'!$B$6:$B$122,$C191,'Rent Schedules'!$D$6:$D$122,"In effect",'Rent Schedules'!$E$6:$E$122,"&lt;="&amp;DZ$6,'Rent Schedules'!$F$6:$F$122,"&gt;="&amp;DZ$6),0)</f>
        <v>0</v>
      </c>
      <c r="EA191" s="95">
        <f>IF(EA188=0,'Rent Roll'!$G$20*SUMIFS('Rent Schedules'!$I$6:$I$122,'Rent Schedules'!$B$6:$B$122,$C191,'Rent Schedules'!$D$6:$D$122,"In effect",'Rent Schedules'!$E$6:$E$122,"&lt;="&amp;EA$6,'Rent Schedules'!$F$6:$F$122,"&gt;="&amp;EA$6),0)</f>
        <v>0</v>
      </c>
      <c r="EB191" s="95">
        <f>IF(EB188=0,'Rent Roll'!$G$20*SUMIFS('Rent Schedules'!$I$6:$I$122,'Rent Schedules'!$B$6:$B$122,$C191,'Rent Schedules'!$D$6:$D$122,"In effect",'Rent Schedules'!$E$6:$E$122,"&lt;="&amp;EB$6,'Rent Schedules'!$F$6:$F$122,"&gt;="&amp;EB$6),0)</f>
        <v>0</v>
      </c>
      <c r="EC191" s="95">
        <f>IF(EC188=0,'Rent Roll'!$G$20*SUMIFS('Rent Schedules'!$I$6:$I$122,'Rent Schedules'!$B$6:$B$122,$C191,'Rent Schedules'!$D$6:$D$122,"In effect",'Rent Schedules'!$E$6:$E$122,"&lt;="&amp;EC$6,'Rent Schedules'!$F$6:$F$122,"&gt;="&amp;EC$6),0)</f>
        <v>0</v>
      </c>
      <c r="ED191" s="95">
        <f>IF(ED188=0,'Rent Roll'!$G$20*SUMIFS('Rent Schedules'!$I$6:$I$122,'Rent Schedules'!$B$6:$B$122,$C191,'Rent Schedules'!$D$6:$D$122,"In effect",'Rent Schedules'!$E$6:$E$122,"&lt;="&amp;ED$6,'Rent Schedules'!$F$6:$F$122,"&gt;="&amp;ED$6),0)</f>
        <v>0</v>
      </c>
      <c r="EE191" s="95">
        <f>IF(EE188=0,'Rent Roll'!$G$20*SUMIFS('Rent Schedules'!$I$6:$I$122,'Rent Schedules'!$B$6:$B$122,$C191,'Rent Schedules'!$D$6:$D$122,"In effect",'Rent Schedules'!$E$6:$E$122,"&lt;="&amp;EE$6,'Rent Schedules'!$F$6:$F$122,"&gt;="&amp;EE$6),0)</f>
        <v>0</v>
      </c>
      <c r="EF191" s="95">
        <f>IF(EF188=0,'Rent Roll'!$G$20*SUMIFS('Rent Schedules'!$I$6:$I$122,'Rent Schedules'!$B$6:$B$122,$C191,'Rent Schedules'!$D$6:$D$122,"In effect",'Rent Schedules'!$E$6:$E$122,"&lt;="&amp;EF$6,'Rent Schedules'!$F$6:$F$122,"&gt;="&amp;EF$6),0)</f>
        <v>0</v>
      </c>
      <c r="EG191" s="95">
        <f>IF(EG188=0,'Rent Roll'!$G$20*SUMIFS('Rent Schedules'!$I$6:$I$122,'Rent Schedules'!$B$6:$B$122,$C191,'Rent Schedules'!$D$6:$D$122,"In effect",'Rent Schedules'!$E$6:$E$122,"&lt;="&amp;EG$6,'Rent Schedules'!$F$6:$F$122,"&gt;="&amp;EG$6),0)</f>
        <v>0</v>
      </c>
      <c r="EH191" s="95">
        <f>IF(EH188=0,'Rent Roll'!$G$20*SUMIFS('Rent Schedules'!$I$6:$I$122,'Rent Schedules'!$B$6:$B$122,$C191,'Rent Schedules'!$D$6:$D$122,"In effect",'Rent Schedules'!$E$6:$E$122,"&lt;="&amp;EH$6,'Rent Schedules'!$F$6:$F$122,"&gt;="&amp;EH$6),0)</f>
        <v>0</v>
      </c>
      <c r="EI191" s="95">
        <f>IF(EI188=0,'Rent Roll'!$G$20*SUMIFS('Rent Schedules'!$I$6:$I$122,'Rent Schedules'!$B$6:$B$122,$C191,'Rent Schedules'!$D$6:$D$122,"In effect",'Rent Schedules'!$E$6:$E$122,"&lt;="&amp;EI$6,'Rent Schedules'!$F$6:$F$122,"&gt;="&amp;EI$6),0)</f>
        <v>0</v>
      </c>
    </row>
    <row r="192">
      <c r="B192" t="s" s="23">
        <v>394</v>
      </c>
      <c r="C192" t="s" s="118">
        <v>35</v>
      </c>
      <c r="D192" t="s" s="118">
        <v>431</v>
      </c>
      <c r="H192" s="95">
        <f>'Rent Roll'!$G$20*'Rent Roll'!$E$20*H190/12</f>
        <v>0</v>
      </c>
      <c r="I192" s="95">
        <f>'Rent Roll'!$G$20*'Rent Roll'!$E$20*I190/12</f>
        <v>0</v>
      </c>
      <c r="J192" s="95">
        <f>'Rent Roll'!$G$20*'Rent Roll'!$E$20*J190/12</f>
        <v>0</v>
      </c>
      <c r="K192" s="95">
        <f>'Rent Roll'!$G$20*'Rent Roll'!$E$20*K190/12</f>
        <v>13992.5</v>
      </c>
      <c r="L192" s="95">
        <f>'Rent Roll'!$G$20*'Rent Roll'!$E$20*L190/12</f>
        <v>13992.5</v>
      </c>
      <c r="M192" s="95">
        <f>'Rent Roll'!$G$20*'Rent Roll'!$E$20*M190/12</f>
        <v>13992.5</v>
      </c>
      <c r="N192" s="95">
        <f>'Rent Roll'!$G$20*'Rent Roll'!$E$20*N190/12</f>
        <v>13992.5</v>
      </c>
      <c r="O192" s="95">
        <f>'Rent Roll'!$G$20*'Rent Roll'!$E$20*O190/12</f>
        <v>13992.5</v>
      </c>
      <c r="P192" s="95">
        <f>'Rent Roll'!$G$20*'Rent Roll'!$E$20*P190/12</f>
        <v>13992.5</v>
      </c>
      <c r="Q192" s="95">
        <f>'Rent Roll'!$G$20*'Rent Roll'!$E$20*Q190/12</f>
        <v>13992.5</v>
      </c>
      <c r="R192" s="95">
        <f>'Rent Roll'!$G$20*'Rent Roll'!$E$20*R190/12</f>
        <v>13992.5</v>
      </c>
      <c r="S192" s="95">
        <f>'Rent Roll'!$G$20*'Rent Roll'!$E$20*S190/12</f>
        <v>13992.5</v>
      </c>
      <c r="T192" s="95">
        <f>'Rent Roll'!$G$20*'Rent Roll'!$E$20*T190/12</f>
        <v>13992.5</v>
      </c>
      <c r="U192" s="95">
        <f>'Rent Roll'!$G$20*'Rent Roll'!$E$20*U190/12</f>
        <v>13992.5</v>
      </c>
      <c r="V192" s="95">
        <f>'Rent Roll'!$G$20*'Rent Roll'!$E$20*V190/12</f>
        <v>13992.5</v>
      </c>
      <c r="W192" s="95">
        <f>'Rent Roll'!$G$20*'Rent Roll'!$E$20*W190/12</f>
        <v>13992.5</v>
      </c>
      <c r="X192" s="95">
        <f>'Rent Roll'!$G$20*'Rent Roll'!$E$20*X190/12</f>
        <v>13992.5</v>
      </c>
      <c r="Y192" s="95">
        <f>'Rent Roll'!$G$20*'Rent Roll'!$E$20*Y190/12</f>
        <v>14482.237499999997</v>
      </c>
      <c r="Z192" s="95">
        <f>'Rent Roll'!$G$20*'Rent Roll'!$E$20*Z190/12</f>
        <v>14482.237499999997</v>
      </c>
      <c r="AA192" s="95">
        <f>'Rent Roll'!$G$20*'Rent Roll'!$E$20*AA190/12</f>
        <v>14482.237499999997</v>
      </c>
      <c r="AB192" s="95">
        <f>'Rent Roll'!$G$20*'Rent Roll'!$E$20*AB190/12</f>
        <v>14482.237499999997</v>
      </c>
      <c r="AC192" s="95">
        <f>'Rent Roll'!$G$20*'Rent Roll'!$E$20*AC190/12</f>
        <v>14482.237499999997</v>
      </c>
      <c r="AD192" s="95">
        <f>'Rent Roll'!$G$20*'Rent Roll'!$E$20*AD190/12</f>
        <v>14482.237499999997</v>
      </c>
      <c r="AE192" s="95">
        <f>'Rent Roll'!$G$20*'Rent Roll'!$E$20*AE190/12</f>
        <v>14482.237499999997</v>
      </c>
      <c r="AF192" s="95">
        <f>'Rent Roll'!$G$20*'Rent Roll'!$E$20*AF190/12</f>
        <v>14482.237499999997</v>
      </c>
      <c r="AG192" s="95">
        <f>'Rent Roll'!$G$20*'Rent Roll'!$E$20*AG190/12</f>
        <v>14482.237499999997</v>
      </c>
      <c r="AH192" s="95">
        <f>'Rent Roll'!$G$20*'Rent Roll'!$E$20*AH190/12</f>
        <v>14482.237499999997</v>
      </c>
      <c r="AI192" s="95">
        <f>'Rent Roll'!$G$20*'Rent Roll'!$E$20*AI190/12</f>
        <v>14482.237499999997</v>
      </c>
      <c r="AJ192" s="95">
        <f>'Rent Roll'!$G$20*'Rent Roll'!$E$20*AJ190/12</f>
        <v>14482.237499999997</v>
      </c>
      <c r="AK192" s="95">
        <f>'Rent Roll'!$G$20*'Rent Roll'!$E$20*AK190/12</f>
        <v>14989.115812499995</v>
      </c>
      <c r="AL192" s="95">
        <f>'Rent Roll'!$G$20*'Rent Roll'!$E$20*AL190/12</f>
        <v>14989.115812499995</v>
      </c>
      <c r="AM192" s="95">
        <f>'Rent Roll'!$G$20*'Rent Roll'!$E$20*AM190/12</f>
        <v>14989.115812499995</v>
      </c>
      <c r="AN192" s="95">
        <f>'Rent Roll'!$G$20*'Rent Roll'!$E$20*AN190/12</f>
        <v>14989.115812499995</v>
      </c>
      <c r="AO192" s="95">
        <f>'Rent Roll'!$G$20*'Rent Roll'!$E$20*AO190/12</f>
        <v>14989.115812499995</v>
      </c>
      <c r="AP192" s="95">
        <f>'Rent Roll'!$G$20*'Rent Roll'!$E$20*AP190/12</f>
        <v>14989.115812499995</v>
      </c>
      <c r="AQ192" s="95">
        <f>'Rent Roll'!$G$20*'Rent Roll'!$E$20*AQ190/12</f>
        <v>14989.115812499995</v>
      </c>
      <c r="AR192" s="95">
        <f>'Rent Roll'!$G$20*'Rent Roll'!$E$20*AR190/12</f>
        <v>14989.115812499995</v>
      </c>
      <c r="AS192" s="95">
        <f>'Rent Roll'!$G$20*'Rent Roll'!$E$20*AS190/12</f>
        <v>14989.115812499995</v>
      </c>
      <c r="AT192" s="95">
        <f>'Rent Roll'!$G$20*'Rent Roll'!$E$20*AT190/12</f>
        <v>14989.115812499995</v>
      </c>
      <c r="AU192" s="95">
        <f>'Rent Roll'!$G$20*'Rent Roll'!$E$20*AU190/12</f>
        <v>14989.115812499995</v>
      </c>
      <c r="AV192" s="95">
        <f>'Rent Roll'!$G$20*'Rent Roll'!$E$20*AV190/12</f>
        <v>14989.115812499995</v>
      </c>
      <c r="AW192" s="95">
        <f>'Rent Roll'!$G$20*'Rent Roll'!$E$20*AW190/12</f>
        <v>15513.734865937497</v>
      </c>
      <c r="AX192" s="95">
        <f>'Rent Roll'!$G$20*'Rent Roll'!$E$20*AX190/12</f>
        <v>15513.734865937497</v>
      </c>
      <c r="AY192" s="95">
        <f>'Rent Roll'!$G$20*'Rent Roll'!$E$20*AY190/12</f>
        <v>15513.734865937497</v>
      </c>
      <c r="AZ192" s="95">
        <f>'Rent Roll'!$G$20*'Rent Roll'!$E$20*AZ190/12</f>
        <v>15513.734865937497</v>
      </c>
      <c r="BA192" s="95">
        <f>'Rent Roll'!$G$20*'Rent Roll'!$E$20*BA190/12</f>
        <v>15513.734865937497</v>
      </c>
      <c r="BB192" s="95">
        <f>'Rent Roll'!$G$20*'Rent Roll'!$E$20*BB190/12</f>
        <v>15513.734865937497</v>
      </c>
      <c r="BC192" s="95">
        <f>'Rent Roll'!$G$20*'Rent Roll'!$E$20*BC190/12</f>
        <v>15513.734865937497</v>
      </c>
      <c r="BD192" s="95">
        <f>'Rent Roll'!$G$20*'Rent Roll'!$E$20*BD190/12</f>
        <v>15513.734865937497</v>
      </c>
      <c r="BE192" s="95">
        <f>'Rent Roll'!$G$20*'Rent Roll'!$E$20*BE190/12</f>
        <v>15513.734865937497</v>
      </c>
      <c r="BF192" s="95">
        <f>'Rent Roll'!$G$20*'Rent Roll'!$E$20*BF190/12</f>
        <v>15513.734865937497</v>
      </c>
      <c r="BG192" s="95">
        <f>'Rent Roll'!$G$20*'Rent Roll'!$E$20*BG190/12</f>
        <v>15513.734865937497</v>
      </c>
      <c r="BH192" s="95">
        <f>'Rent Roll'!$G$20*'Rent Roll'!$E$20*BH190/12</f>
        <v>15513.734865937497</v>
      </c>
      <c r="BI192" s="95">
        <f>'Rent Roll'!$G$20*'Rent Roll'!$E$20*BI190/12</f>
        <v>16056.715586245307</v>
      </c>
      <c r="BJ192" s="95">
        <f>'Rent Roll'!$G$20*'Rent Roll'!$E$20*BJ190/12</f>
        <v>16056.715586245307</v>
      </c>
      <c r="BK192" s="95">
        <f>'Rent Roll'!$G$20*'Rent Roll'!$E$20*BK190/12</f>
        <v>16056.715586245307</v>
      </c>
      <c r="BL192" s="95">
        <f>'Rent Roll'!$G$20*'Rent Roll'!$E$20*BL190/12</f>
        <v>16056.715586245307</v>
      </c>
      <c r="BM192" s="95">
        <f>'Rent Roll'!$G$20*'Rent Roll'!$E$20*BM190/12</f>
        <v>16056.715586245307</v>
      </c>
      <c r="BN192" s="95">
        <f>'Rent Roll'!$G$20*'Rent Roll'!$E$20*BN190/12</f>
        <v>16056.715586245307</v>
      </c>
      <c r="BO192" s="95">
        <f>'Rent Roll'!$G$20*'Rent Roll'!$E$20*BO190/12</f>
        <v>16056.715586245307</v>
      </c>
      <c r="BP192" s="95">
        <f>'Rent Roll'!$G$20*'Rent Roll'!$E$20*BP190/12</f>
        <v>16056.715586245307</v>
      </c>
      <c r="BQ192" s="95">
        <f>'Rent Roll'!$G$20*'Rent Roll'!$E$20*BQ190/12</f>
        <v>16056.715586245307</v>
      </c>
      <c r="BR192" s="95">
        <f>'Rent Roll'!$G$20*'Rent Roll'!$E$20*BR190/12</f>
        <v>16056.715586245307</v>
      </c>
      <c r="BS192" s="95">
        <f>'Rent Roll'!$G$20*'Rent Roll'!$E$20*BS190/12</f>
        <v>16056.715586245307</v>
      </c>
      <c r="BT192" s="95">
        <f>'Rent Roll'!$G$20*'Rent Roll'!$E$20*BT190/12</f>
        <v>16056.715586245307</v>
      </c>
      <c r="BU192" s="95">
        <f>'Rent Roll'!$G$20*'Rent Roll'!$E$20*BU190/12</f>
        <v>16809.474077349998</v>
      </c>
      <c r="BV192" s="95">
        <f>'Rent Roll'!$G$20*'Rent Roll'!$E$20*BV190/12</f>
        <v>16809.474077349998</v>
      </c>
      <c r="BW192" s="95">
        <f>'Rent Roll'!$G$20*'Rent Roll'!$E$20*BW190/12</f>
        <v>16809.474077349998</v>
      </c>
      <c r="BX192" s="95">
        <f>'Rent Roll'!$G$20*'Rent Roll'!$E$20*BX190/12</f>
        <v>16809.474077349998</v>
      </c>
      <c r="BY192" s="95">
        <f>'Rent Roll'!$G$20*'Rent Roll'!$E$20*BY190/12</f>
        <v>16809.474077349998</v>
      </c>
      <c r="BZ192" s="95">
        <f>'Rent Roll'!$G$20*'Rent Roll'!$E$20*BZ190/12</f>
        <v>16809.474077349998</v>
      </c>
      <c r="CA192" s="95">
        <f>'Rent Roll'!$G$20*'Rent Roll'!$E$20*CA190/12</f>
        <v>16809.474077349998</v>
      </c>
      <c r="CB192" s="95">
        <f>'Rent Roll'!$G$20*'Rent Roll'!$E$20*CB190/12</f>
        <v>16809.474077349998</v>
      </c>
      <c r="CC192" s="95">
        <f>'Rent Roll'!$G$20*'Rent Roll'!$E$20*CC190/12</f>
        <v>16809.474077349998</v>
      </c>
      <c r="CD192" s="95">
        <f>'Rent Roll'!$G$20*'Rent Roll'!$E$20*CD190/12</f>
        <v>16809.474077349998</v>
      </c>
      <c r="CE192" s="95">
        <f>'Rent Roll'!$G$20*'Rent Roll'!$E$20*CE190/12</f>
        <v>16809.474077349998</v>
      </c>
      <c r="CF192" s="95">
        <f>'Rent Roll'!$G$20*'Rent Roll'!$E$20*CF190/12</f>
        <v>16809.474077349998</v>
      </c>
      <c r="CG192" s="95">
        <f>'Rent Roll'!$G$20*'Rent Roll'!$E$20*CG190/12</f>
        <v>16809.474077349998</v>
      </c>
      <c r="CH192" s="95">
        <f>'Rent Roll'!$G$20*'Rent Roll'!$E$20*CH190/12</f>
        <v>16809.474077349998</v>
      </c>
      <c r="CI192" s="95">
        <f>'Rent Roll'!$G$20*'Rent Roll'!$E$20*CI190/12</f>
        <v>17397.805670057245</v>
      </c>
      <c r="CJ192" s="95">
        <f>'Rent Roll'!$G$20*'Rent Roll'!$E$20*CJ190/12</f>
        <v>17397.805670057245</v>
      </c>
      <c r="CK192" s="95">
        <f>'Rent Roll'!$G$20*'Rent Roll'!$E$20*CK190/12</f>
        <v>17397.805670057245</v>
      </c>
      <c r="CL192" s="95">
        <f>'Rent Roll'!$G$20*'Rent Roll'!$E$20*CL190/12</f>
        <v>17397.805670057245</v>
      </c>
      <c r="CM192" s="95">
        <f>'Rent Roll'!$G$20*'Rent Roll'!$E$20*CM190/12</f>
        <v>17397.805670057245</v>
      </c>
      <c r="CN192" s="95">
        <f>'Rent Roll'!$G$20*'Rent Roll'!$E$20*CN190/12</f>
        <v>17397.805670057245</v>
      </c>
      <c r="CO192" s="95">
        <f>'Rent Roll'!$G$20*'Rent Roll'!$E$20*CO190/12</f>
        <v>17397.805670057245</v>
      </c>
      <c r="CP192" s="95">
        <f>'Rent Roll'!$G$20*'Rent Roll'!$E$20*CP190/12</f>
        <v>17397.805670057245</v>
      </c>
      <c r="CQ192" s="95">
        <f>'Rent Roll'!$G$20*'Rent Roll'!$E$20*CQ190/12</f>
        <v>17397.805670057245</v>
      </c>
      <c r="CR192" s="95">
        <f>'Rent Roll'!$G$20*'Rent Roll'!$E$20*CR190/12</f>
        <v>17397.805670057245</v>
      </c>
      <c r="CS192" s="95">
        <f>'Rent Roll'!$G$20*'Rent Roll'!$E$20*CS190/12</f>
        <v>17397.805670057245</v>
      </c>
      <c r="CT192" s="95">
        <f>'Rent Roll'!$G$20*'Rent Roll'!$E$20*CT190/12</f>
        <v>17397.805670057245</v>
      </c>
      <c r="CU192" s="95">
        <f>'Rent Roll'!$G$20*'Rent Roll'!$E$20*CU190/12</f>
        <v>18006.72886850925</v>
      </c>
      <c r="CV192" s="95">
        <f>'Rent Roll'!$G$20*'Rent Roll'!$E$20*CV190/12</f>
        <v>18006.72886850925</v>
      </c>
      <c r="CW192" s="95">
        <f>'Rent Roll'!$G$20*'Rent Roll'!$E$20*CW190/12</f>
        <v>18006.72886850925</v>
      </c>
      <c r="CX192" s="95">
        <f>'Rent Roll'!$G$20*'Rent Roll'!$E$20*CX190/12</f>
        <v>18006.72886850925</v>
      </c>
      <c r="CY192" s="95">
        <f>'Rent Roll'!$G$20*'Rent Roll'!$E$20*CY190/12</f>
        <v>18006.72886850925</v>
      </c>
      <c r="CZ192" s="95">
        <f>'Rent Roll'!$G$20*'Rent Roll'!$E$20*CZ190/12</f>
        <v>18006.72886850925</v>
      </c>
      <c r="DA192" s="95">
        <f>'Rent Roll'!$G$20*'Rent Roll'!$E$20*DA190/12</f>
        <v>18006.72886850925</v>
      </c>
      <c r="DB192" s="95">
        <f>'Rent Roll'!$G$20*'Rent Roll'!$E$20*DB190/12</f>
        <v>18006.72886850925</v>
      </c>
      <c r="DC192" s="95">
        <f>'Rent Roll'!$G$20*'Rent Roll'!$E$20*DC190/12</f>
        <v>18006.72886850925</v>
      </c>
      <c r="DD192" s="95">
        <f>'Rent Roll'!$G$20*'Rent Roll'!$E$20*DD190/12</f>
        <v>18006.72886850925</v>
      </c>
      <c r="DE192" s="95">
        <f>'Rent Roll'!$G$20*'Rent Roll'!$E$20*DE190/12</f>
        <v>18006.72886850925</v>
      </c>
      <c r="DF192" s="95">
        <f>'Rent Roll'!$G$20*'Rent Roll'!$E$20*DF190/12</f>
        <v>18006.72886850925</v>
      </c>
      <c r="DG192" s="95">
        <f>'Rent Roll'!$G$20*'Rent Roll'!$E$20*DG190/12</f>
        <v>18636.964378907072</v>
      </c>
      <c r="DH192" s="95">
        <f>'Rent Roll'!$G$20*'Rent Roll'!$E$20*DH190/12</f>
        <v>18636.964378907072</v>
      </c>
      <c r="DI192" s="95">
        <f>'Rent Roll'!$G$20*'Rent Roll'!$E$20*DI190/12</f>
        <v>18636.964378907072</v>
      </c>
      <c r="DJ192" s="95">
        <f>'Rent Roll'!$G$20*'Rent Roll'!$E$20*DJ190/12</f>
        <v>18636.964378907072</v>
      </c>
      <c r="DK192" s="95">
        <f>'Rent Roll'!$G$20*'Rent Roll'!$E$20*DK190/12</f>
        <v>18636.964378907072</v>
      </c>
      <c r="DL192" s="95">
        <f>'Rent Roll'!$G$20*'Rent Roll'!$E$20*DL190/12</f>
        <v>18636.964378907072</v>
      </c>
      <c r="DM192" s="95">
        <f>'Rent Roll'!$G$20*'Rent Roll'!$E$20*DM190/12</f>
        <v>18636.964378907072</v>
      </c>
      <c r="DN192" s="95">
        <f>'Rent Roll'!$G$20*'Rent Roll'!$E$20*DN190/12</f>
        <v>18636.964378907072</v>
      </c>
      <c r="DO192" s="95">
        <f>'Rent Roll'!$G$20*'Rent Roll'!$E$20*DO190/12</f>
        <v>18636.964378907072</v>
      </c>
      <c r="DP192" s="95">
        <f>'Rent Roll'!$G$20*'Rent Roll'!$E$20*DP190/12</f>
        <v>18636.964378907072</v>
      </c>
      <c r="DQ192" s="95">
        <f>'Rent Roll'!$G$20*'Rent Roll'!$E$20*DQ190/12</f>
        <v>18636.964378907072</v>
      </c>
      <c r="DR192" s="95">
        <f>'Rent Roll'!$G$20*'Rent Roll'!$E$20*DR190/12</f>
        <v>18636.964378907072</v>
      </c>
      <c r="DS192" s="95">
        <f>'Rent Roll'!$G$20*'Rent Roll'!$E$20*DS190/12</f>
        <v>19289.25813216882</v>
      </c>
      <c r="DT192" s="95">
        <f>'Rent Roll'!$G$20*'Rent Roll'!$E$20*DT190/12</f>
        <v>19289.25813216882</v>
      </c>
      <c r="DU192" s="95">
        <f>'Rent Roll'!$G$20*'Rent Roll'!$E$20*DU190/12</f>
        <v>19289.25813216882</v>
      </c>
      <c r="DV192" s="95">
        <f>'Rent Roll'!$G$20*'Rent Roll'!$E$20*DV190/12</f>
        <v>19289.25813216882</v>
      </c>
      <c r="DW192" s="95">
        <f>'Rent Roll'!$G$20*'Rent Roll'!$E$20*DW190/12</f>
        <v>19289.25813216882</v>
      </c>
      <c r="DX192" s="95">
        <f>'Rent Roll'!$G$20*'Rent Roll'!$E$20*DX190/12</f>
        <v>19289.25813216882</v>
      </c>
      <c r="DY192" s="95">
        <f>'Rent Roll'!$G$20*'Rent Roll'!$E$20*DY190/12</f>
        <v>19289.25813216882</v>
      </c>
      <c r="DZ192" s="95">
        <f>'Rent Roll'!$G$20*'Rent Roll'!$E$20*DZ190/12</f>
        <v>19289.25813216882</v>
      </c>
      <c r="EA192" s="95">
        <f>'Rent Roll'!$G$20*'Rent Roll'!$E$20*EA190/12</f>
        <v>19289.25813216882</v>
      </c>
      <c r="EB192" s="95">
        <f>'Rent Roll'!$G$20*'Rent Roll'!$E$20*EB190/12</f>
        <v>19289.25813216882</v>
      </c>
      <c r="EC192" s="95">
        <f>'Rent Roll'!$G$20*'Rent Roll'!$E$20*EC190/12</f>
        <v>19289.25813216882</v>
      </c>
      <c r="ED192" s="95">
        <f>'Rent Roll'!$G$20*'Rent Roll'!$E$20*ED190/12</f>
        <v>19289.25813216882</v>
      </c>
      <c r="EE192" s="95">
        <f>'Rent Roll'!$G$20*'Rent Roll'!$E$20*EE190/12</f>
        <v>19486.787500489772</v>
      </c>
      <c r="EF192" s="95">
        <f>'Rent Roll'!$G$20*'Rent Roll'!$E$20*EF190/12</f>
        <v>19486.787500489772</v>
      </c>
      <c r="EG192" s="95">
        <f>'Rent Roll'!$G$20*'Rent Roll'!$E$20*EG190/12</f>
        <v>19486.787500489772</v>
      </c>
      <c r="EH192" s="95">
        <f>'Rent Roll'!$G$20*'Rent Roll'!$E$20*EH190/12</f>
        <v>19486.787500489772</v>
      </c>
      <c r="EI192" s="95">
        <f>'Rent Roll'!$G$20*'Rent Roll'!$E$20*EI190/12</f>
        <v>19486.787500489772</v>
      </c>
    </row>
    <row r="193">
      <c r="B193" t="s" s="23">
        <v>395</v>
      </c>
      <c r="C193" t="s" s="118">
        <v>35</v>
      </c>
      <c r="D193" t="s" s="118">
        <v>432</v>
      </c>
      <c r="H193" s="82">
        <f>IF(AND(H188&gt;=1,H188&lt;=3,H189&lt;0),-H192,0)</f>
        <v>0</v>
      </c>
      <c r="I193" s="82">
        <f>IF(AND(I188&gt;=1,I188&lt;=3,I189&lt;0),-I192,0)</f>
        <v>0</v>
      </c>
      <c r="J193" s="82">
        <f>IF(AND(J188&gt;=1,J188&lt;=3,J189&lt;0),-J192,0)</f>
        <v>0</v>
      </c>
      <c r="K193" s="82">
        <f>IF(AND(K188&gt;=1,K188&lt;=3,K189&lt;0),-K192,0)</f>
        <v>-13992.5</v>
      </c>
      <c r="L193" s="82">
        <f>IF(AND(L188&gt;=1,L188&lt;=3,L189&lt;0),-L192,0)</f>
        <v>-13992.5</v>
      </c>
      <c r="M193" s="82">
        <f>IF(AND(M188&gt;=1,M188&lt;=3,M189&lt;0),-M192,0)</f>
        <v>0</v>
      </c>
      <c r="N193" s="82">
        <f>IF(AND(N188&gt;=1,N188&lt;=3,N189&lt;0),-N192,0)</f>
        <v>0</v>
      </c>
      <c r="O193" s="82">
        <f>IF(AND(O188&gt;=1,O188&lt;=3,O189&lt;0),-O192,0)</f>
        <v>0</v>
      </c>
      <c r="P193" s="82">
        <f>IF(AND(P188&gt;=1,P188&lt;=3,P189&lt;0),-P192,0)</f>
        <v>0</v>
      </c>
      <c r="Q193" s="82">
        <f>IF(AND(Q188&gt;=1,Q188&lt;=3,Q189&lt;0),-Q192,0)</f>
        <v>0</v>
      </c>
      <c r="R193" s="82">
        <f>IF(AND(R188&gt;=1,R188&lt;=3,R189&lt;0),-R192,0)</f>
        <v>0</v>
      </c>
      <c r="S193" s="82">
        <f>IF(AND(S188&gt;=1,S188&lt;=3,S189&lt;0),-S192,0)</f>
        <v>0</v>
      </c>
      <c r="T193" s="82">
        <f>IF(AND(T188&gt;=1,T188&lt;=3,T189&lt;0),-T192,0)</f>
        <v>0</v>
      </c>
      <c r="U193" s="82">
        <f>IF(AND(U188&gt;=1,U188&lt;=3,U189&lt;0),-U192,0)</f>
        <v>0</v>
      </c>
      <c r="V193" s="82">
        <f>IF(AND(V188&gt;=1,V188&lt;=3,V189&lt;0),-V192,0)</f>
        <v>0</v>
      </c>
      <c r="W193" s="82">
        <f>IF(AND(W188&gt;=1,W188&lt;=3,W189&lt;0),-W192,0)</f>
        <v>0</v>
      </c>
      <c r="X193" s="82">
        <f>IF(AND(X188&gt;=1,X188&lt;=3,X189&lt;0),-X192,0)</f>
        <v>0</v>
      </c>
      <c r="Y193" s="82">
        <f>IF(AND(Y188&gt;=1,Y188&lt;=3,Y189&lt;0),-Y192,0)</f>
        <v>0</v>
      </c>
      <c r="Z193" s="82">
        <f>IF(AND(Z188&gt;=1,Z188&lt;=3,Z189&lt;0),-Z192,0)</f>
        <v>0</v>
      </c>
      <c r="AA193" s="82">
        <f>IF(AND(AA188&gt;=1,AA188&lt;=3,AA189&lt;0),-AA192,0)</f>
        <v>0</v>
      </c>
      <c r="AB193" s="82">
        <f>IF(AND(AB188&gt;=1,AB188&lt;=3,AB189&lt;0),-AB192,0)</f>
        <v>0</v>
      </c>
      <c r="AC193" s="82">
        <f>IF(AND(AC188&gt;=1,AC188&lt;=3,AC189&lt;0),-AC192,0)</f>
        <v>0</v>
      </c>
      <c r="AD193" s="82">
        <f>IF(AND(AD188&gt;=1,AD188&lt;=3,AD189&lt;0),-AD192,0)</f>
        <v>0</v>
      </c>
      <c r="AE193" s="82">
        <f>IF(AND(AE188&gt;=1,AE188&lt;=3,AE189&lt;0),-AE192,0)</f>
        <v>0</v>
      </c>
      <c r="AF193" s="82">
        <f>IF(AND(AF188&gt;=1,AF188&lt;=3,AF189&lt;0),-AF192,0)</f>
        <v>0</v>
      </c>
      <c r="AG193" s="82">
        <f>IF(AND(AG188&gt;=1,AG188&lt;=3,AG189&lt;0),-AG192,0)</f>
        <v>0</v>
      </c>
      <c r="AH193" s="82">
        <f>IF(AND(AH188&gt;=1,AH188&lt;=3,AH189&lt;0),-AH192,0)</f>
        <v>0</v>
      </c>
      <c r="AI193" s="82">
        <f>IF(AND(AI188&gt;=1,AI188&lt;=3,AI189&lt;0),-AI192,0)</f>
        <v>0</v>
      </c>
      <c r="AJ193" s="82">
        <f>IF(AND(AJ188&gt;=1,AJ188&lt;=3,AJ189&lt;0),-AJ192,0)</f>
        <v>0</v>
      </c>
      <c r="AK193" s="82">
        <f>IF(AND(AK188&gt;=1,AK188&lt;=3,AK189&lt;0),-AK192,0)</f>
        <v>0</v>
      </c>
      <c r="AL193" s="82">
        <f>IF(AND(AL188&gt;=1,AL188&lt;=3,AL189&lt;0),-AL192,0)</f>
        <v>0</v>
      </c>
      <c r="AM193" s="82">
        <f>IF(AND(AM188&gt;=1,AM188&lt;=3,AM189&lt;0),-AM192,0)</f>
        <v>0</v>
      </c>
      <c r="AN193" s="82">
        <f>IF(AND(AN188&gt;=1,AN188&lt;=3,AN189&lt;0),-AN192,0)</f>
        <v>0</v>
      </c>
      <c r="AO193" s="82">
        <f>IF(AND(AO188&gt;=1,AO188&lt;=3,AO189&lt;0),-AO192,0)</f>
        <v>0</v>
      </c>
      <c r="AP193" s="82">
        <f>IF(AND(AP188&gt;=1,AP188&lt;=3,AP189&lt;0),-AP192,0)</f>
        <v>0</v>
      </c>
      <c r="AQ193" s="82">
        <f>IF(AND(AQ188&gt;=1,AQ188&lt;=3,AQ189&lt;0),-AQ192,0)</f>
        <v>0</v>
      </c>
      <c r="AR193" s="82">
        <f>IF(AND(AR188&gt;=1,AR188&lt;=3,AR189&lt;0),-AR192,0)</f>
        <v>0</v>
      </c>
      <c r="AS193" s="82">
        <f>IF(AND(AS188&gt;=1,AS188&lt;=3,AS189&lt;0),-AS192,0)</f>
        <v>0</v>
      </c>
      <c r="AT193" s="82">
        <f>IF(AND(AT188&gt;=1,AT188&lt;=3,AT189&lt;0),-AT192,0)</f>
        <v>0</v>
      </c>
      <c r="AU193" s="82">
        <f>IF(AND(AU188&gt;=1,AU188&lt;=3,AU189&lt;0),-AU192,0)</f>
        <v>0</v>
      </c>
      <c r="AV193" s="82">
        <f>IF(AND(AV188&gt;=1,AV188&lt;=3,AV189&lt;0),-AV192,0)</f>
        <v>0</v>
      </c>
      <c r="AW193" s="82">
        <f>IF(AND(AW188&gt;=1,AW188&lt;=3,AW189&lt;0),-AW192,0)</f>
        <v>0</v>
      </c>
      <c r="AX193" s="82">
        <f>IF(AND(AX188&gt;=1,AX188&lt;=3,AX189&lt;0),-AX192,0)</f>
        <v>0</v>
      </c>
      <c r="AY193" s="82">
        <f>IF(AND(AY188&gt;=1,AY188&lt;=3,AY189&lt;0),-AY192,0)</f>
        <v>0</v>
      </c>
      <c r="AZ193" s="82">
        <f>IF(AND(AZ188&gt;=1,AZ188&lt;=3,AZ189&lt;0),-AZ192,0)</f>
        <v>0</v>
      </c>
      <c r="BA193" s="82">
        <f>IF(AND(BA188&gt;=1,BA188&lt;=3,BA189&lt;0),-BA192,0)</f>
        <v>0</v>
      </c>
      <c r="BB193" s="82">
        <f>IF(AND(BB188&gt;=1,BB188&lt;=3,BB189&lt;0),-BB192,0)</f>
        <v>0</v>
      </c>
      <c r="BC193" s="82">
        <f>IF(AND(BC188&gt;=1,BC188&lt;=3,BC189&lt;0),-BC192,0)</f>
        <v>0</v>
      </c>
      <c r="BD193" s="82">
        <f>IF(AND(BD188&gt;=1,BD188&lt;=3,BD189&lt;0),-BD192,0)</f>
        <v>0</v>
      </c>
      <c r="BE193" s="82">
        <f>IF(AND(BE188&gt;=1,BE188&lt;=3,BE189&lt;0),-BE192,0)</f>
        <v>0</v>
      </c>
      <c r="BF193" s="82">
        <f>IF(AND(BF188&gt;=1,BF188&lt;=3,BF189&lt;0),-BF192,0)</f>
        <v>0</v>
      </c>
      <c r="BG193" s="82">
        <f>IF(AND(BG188&gt;=1,BG188&lt;=3,BG189&lt;0),-BG192,0)</f>
        <v>0</v>
      </c>
      <c r="BH193" s="82">
        <f>IF(AND(BH188&gt;=1,BH188&lt;=3,BH189&lt;0),-BH192,0)</f>
        <v>0</v>
      </c>
      <c r="BI193" s="82">
        <f>IF(AND(BI188&gt;=1,BI188&lt;=3,BI189&lt;0),-BI192,0)</f>
        <v>0</v>
      </c>
      <c r="BJ193" s="82">
        <f>IF(AND(BJ188&gt;=1,BJ188&lt;=3,BJ189&lt;0),-BJ192,0)</f>
        <v>0</v>
      </c>
      <c r="BK193" s="82">
        <f>IF(AND(BK188&gt;=1,BK188&lt;=3,BK189&lt;0),-BK192,0)</f>
        <v>0</v>
      </c>
      <c r="BL193" s="82">
        <f>IF(AND(BL188&gt;=1,BL188&lt;=3,BL189&lt;0),-BL192,0)</f>
        <v>0</v>
      </c>
      <c r="BM193" s="82">
        <f>IF(AND(BM188&gt;=1,BM188&lt;=3,BM189&lt;0),-BM192,0)</f>
        <v>0</v>
      </c>
      <c r="BN193" s="82">
        <f>IF(AND(BN188&gt;=1,BN188&lt;=3,BN189&lt;0),-BN192,0)</f>
        <v>0</v>
      </c>
      <c r="BO193" s="82">
        <f>IF(AND(BO188&gt;=1,BO188&lt;=3,BO189&lt;0),-BO192,0)</f>
        <v>0</v>
      </c>
      <c r="BP193" s="82">
        <f>IF(AND(BP188&gt;=1,BP188&lt;=3,BP189&lt;0),-BP192,0)</f>
        <v>0</v>
      </c>
      <c r="BQ193" s="82">
        <f>IF(AND(BQ188&gt;=1,BQ188&lt;=3,BQ189&lt;0),-BQ192,0)</f>
        <v>0</v>
      </c>
      <c r="BR193" s="82">
        <f>IF(AND(BR188&gt;=1,BR188&lt;=3,BR189&lt;0),-BR192,0)</f>
        <v>0</v>
      </c>
      <c r="BS193" s="82">
        <f>IF(AND(BS188&gt;=1,BS188&lt;=3,BS189&lt;0),-BS192,0)</f>
        <v>0</v>
      </c>
      <c r="BT193" s="82">
        <f>IF(AND(BT188&gt;=1,BT188&lt;=3,BT189&lt;0),-BT192,0)</f>
        <v>0</v>
      </c>
      <c r="BU193" s="82">
        <f>IF(AND(BU188&gt;=1,BU188&lt;=3,BU189&lt;0),-BU192,0)</f>
        <v>-16809.474077349998</v>
      </c>
      <c r="BV193" s="82">
        <f>IF(AND(BV188&gt;=1,BV188&lt;=3,BV189&lt;0),-BV192,0)</f>
        <v>-16809.474077349998</v>
      </c>
      <c r="BW193" s="82">
        <f>IF(AND(BW188&gt;=1,BW188&lt;=3,BW189&lt;0),-BW192,0)</f>
        <v>0</v>
      </c>
      <c r="BX193" s="82">
        <f>IF(AND(BX188&gt;=1,BX188&lt;=3,BX189&lt;0),-BX192,0)</f>
        <v>0</v>
      </c>
      <c r="BY193" s="82">
        <f>IF(AND(BY188&gt;=1,BY188&lt;=3,BY189&lt;0),-BY192,0)</f>
        <v>0</v>
      </c>
      <c r="BZ193" s="82">
        <f>IF(AND(BZ188&gt;=1,BZ188&lt;=3,BZ189&lt;0),-BZ192,0)</f>
        <v>0</v>
      </c>
      <c r="CA193" s="82">
        <f>IF(AND(CA188&gt;=1,CA188&lt;=3,CA189&lt;0),-CA192,0)</f>
        <v>0</v>
      </c>
      <c r="CB193" s="82">
        <f>IF(AND(CB188&gt;=1,CB188&lt;=3,CB189&lt;0),-CB192,0)</f>
        <v>0</v>
      </c>
      <c r="CC193" s="82">
        <f>IF(AND(CC188&gt;=1,CC188&lt;=3,CC189&lt;0),-CC192,0)</f>
        <v>0</v>
      </c>
      <c r="CD193" s="82">
        <f>IF(AND(CD188&gt;=1,CD188&lt;=3,CD189&lt;0),-CD192,0)</f>
        <v>0</v>
      </c>
      <c r="CE193" s="82">
        <f>IF(AND(CE188&gt;=1,CE188&lt;=3,CE189&lt;0),-CE192,0)</f>
        <v>0</v>
      </c>
      <c r="CF193" s="82">
        <f>IF(AND(CF188&gt;=1,CF188&lt;=3,CF189&lt;0),-CF192,0)</f>
        <v>0</v>
      </c>
      <c r="CG193" s="82">
        <f>IF(AND(CG188&gt;=1,CG188&lt;=3,CG189&lt;0),-CG192,0)</f>
        <v>0</v>
      </c>
      <c r="CH193" s="82">
        <f>IF(AND(CH188&gt;=1,CH188&lt;=3,CH189&lt;0),-CH192,0)</f>
        <v>0</v>
      </c>
      <c r="CI193" s="82">
        <f>IF(AND(CI188&gt;=1,CI188&lt;=3,CI189&lt;0),-CI192,0)</f>
        <v>0</v>
      </c>
      <c r="CJ193" s="82">
        <f>IF(AND(CJ188&gt;=1,CJ188&lt;=3,CJ189&lt;0),-CJ192,0)</f>
        <v>0</v>
      </c>
      <c r="CK193" s="82">
        <f>IF(AND(CK188&gt;=1,CK188&lt;=3,CK189&lt;0),-CK192,0)</f>
        <v>0</v>
      </c>
      <c r="CL193" s="82">
        <f>IF(AND(CL188&gt;=1,CL188&lt;=3,CL189&lt;0),-CL192,0)</f>
        <v>0</v>
      </c>
      <c r="CM193" s="82">
        <f>IF(AND(CM188&gt;=1,CM188&lt;=3,CM189&lt;0),-CM192,0)</f>
        <v>0</v>
      </c>
      <c r="CN193" s="82">
        <f>IF(AND(CN188&gt;=1,CN188&lt;=3,CN189&lt;0),-CN192,0)</f>
        <v>0</v>
      </c>
      <c r="CO193" s="82">
        <f>IF(AND(CO188&gt;=1,CO188&lt;=3,CO189&lt;0),-CO192,0)</f>
        <v>0</v>
      </c>
      <c r="CP193" s="82">
        <f>IF(AND(CP188&gt;=1,CP188&lt;=3,CP189&lt;0),-CP192,0)</f>
        <v>0</v>
      </c>
      <c r="CQ193" s="82">
        <f>IF(AND(CQ188&gt;=1,CQ188&lt;=3,CQ189&lt;0),-CQ192,0)</f>
        <v>0</v>
      </c>
      <c r="CR193" s="82">
        <f>IF(AND(CR188&gt;=1,CR188&lt;=3,CR189&lt;0),-CR192,0)</f>
        <v>0</v>
      </c>
      <c r="CS193" s="82">
        <f>IF(AND(CS188&gt;=1,CS188&lt;=3,CS189&lt;0),-CS192,0)</f>
        <v>0</v>
      </c>
      <c r="CT193" s="82">
        <f>IF(AND(CT188&gt;=1,CT188&lt;=3,CT189&lt;0),-CT192,0)</f>
        <v>0</v>
      </c>
      <c r="CU193" s="82">
        <f>IF(AND(CU188&gt;=1,CU188&lt;=3,CU189&lt;0),-CU192,0)</f>
        <v>0</v>
      </c>
      <c r="CV193" s="82">
        <f>IF(AND(CV188&gt;=1,CV188&lt;=3,CV189&lt;0),-CV192,0)</f>
        <v>0</v>
      </c>
      <c r="CW193" s="82">
        <f>IF(AND(CW188&gt;=1,CW188&lt;=3,CW189&lt;0),-CW192,0)</f>
        <v>0</v>
      </c>
      <c r="CX193" s="82">
        <f>IF(AND(CX188&gt;=1,CX188&lt;=3,CX189&lt;0),-CX192,0)</f>
        <v>0</v>
      </c>
      <c r="CY193" s="82">
        <f>IF(AND(CY188&gt;=1,CY188&lt;=3,CY189&lt;0),-CY192,0)</f>
        <v>0</v>
      </c>
      <c r="CZ193" s="82">
        <f>IF(AND(CZ188&gt;=1,CZ188&lt;=3,CZ189&lt;0),-CZ192,0)</f>
        <v>0</v>
      </c>
      <c r="DA193" s="82">
        <f>IF(AND(DA188&gt;=1,DA188&lt;=3,DA189&lt;0),-DA192,0)</f>
        <v>0</v>
      </c>
      <c r="DB193" s="82">
        <f>IF(AND(DB188&gt;=1,DB188&lt;=3,DB189&lt;0),-DB192,0)</f>
        <v>0</v>
      </c>
      <c r="DC193" s="82">
        <f>IF(AND(DC188&gt;=1,DC188&lt;=3,DC189&lt;0),-DC192,0)</f>
        <v>0</v>
      </c>
      <c r="DD193" s="82">
        <f>IF(AND(DD188&gt;=1,DD188&lt;=3,DD189&lt;0),-DD192,0)</f>
        <v>0</v>
      </c>
      <c r="DE193" s="82">
        <f>IF(AND(DE188&gt;=1,DE188&lt;=3,DE189&lt;0),-DE192,0)</f>
        <v>0</v>
      </c>
      <c r="DF193" s="82">
        <f>IF(AND(DF188&gt;=1,DF188&lt;=3,DF189&lt;0),-DF192,0)</f>
        <v>0</v>
      </c>
      <c r="DG193" s="82">
        <f>IF(AND(DG188&gt;=1,DG188&lt;=3,DG189&lt;0),-DG192,0)</f>
        <v>0</v>
      </c>
      <c r="DH193" s="82">
        <f>IF(AND(DH188&gt;=1,DH188&lt;=3,DH189&lt;0),-DH192,0)</f>
        <v>0</v>
      </c>
      <c r="DI193" s="82">
        <f>IF(AND(DI188&gt;=1,DI188&lt;=3,DI189&lt;0),-DI192,0)</f>
        <v>0</v>
      </c>
      <c r="DJ193" s="82">
        <f>IF(AND(DJ188&gt;=1,DJ188&lt;=3,DJ189&lt;0),-DJ192,0)</f>
        <v>0</v>
      </c>
      <c r="DK193" s="82">
        <f>IF(AND(DK188&gt;=1,DK188&lt;=3,DK189&lt;0),-DK192,0)</f>
        <v>0</v>
      </c>
      <c r="DL193" s="82">
        <f>IF(AND(DL188&gt;=1,DL188&lt;=3,DL189&lt;0),-DL192,0)</f>
        <v>0</v>
      </c>
      <c r="DM193" s="82">
        <f>IF(AND(DM188&gt;=1,DM188&lt;=3,DM189&lt;0),-DM192,0)</f>
        <v>0</v>
      </c>
      <c r="DN193" s="82">
        <f>IF(AND(DN188&gt;=1,DN188&lt;=3,DN189&lt;0),-DN192,0)</f>
        <v>0</v>
      </c>
      <c r="DO193" s="82">
        <f>IF(AND(DO188&gt;=1,DO188&lt;=3,DO189&lt;0),-DO192,0)</f>
        <v>0</v>
      </c>
      <c r="DP193" s="82">
        <f>IF(AND(DP188&gt;=1,DP188&lt;=3,DP189&lt;0),-DP192,0)</f>
        <v>0</v>
      </c>
      <c r="DQ193" s="82">
        <f>IF(AND(DQ188&gt;=1,DQ188&lt;=3,DQ189&lt;0),-DQ192,0)</f>
        <v>0</v>
      </c>
      <c r="DR193" s="82">
        <f>IF(AND(DR188&gt;=1,DR188&lt;=3,DR189&lt;0),-DR192,0)</f>
        <v>0</v>
      </c>
      <c r="DS193" s="82">
        <f>IF(AND(DS188&gt;=1,DS188&lt;=3,DS189&lt;0),-DS192,0)</f>
        <v>0</v>
      </c>
      <c r="DT193" s="82">
        <f>IF(AND(DT188&gt;=1,DT188&lt;=3,DT189&lt;0),-DT192,0)</f>
        <v>0</v>
      </c>
      <c r="DU193" s="82">
        <f>IF(AND(DU188&gt;=1,DU188&lt;=3,DU189&lt;0),-DU192,0)</f>
        <v>0</v>
      </c>
      <c r="DV193" s="82">
        <f>IF(AND(DV188&gt;=1,DV188&lt;=3,DV189&lt;0),-DV192,0)</f>
        <v>0</v>
      </c>
      <c r="DW193" s="82">
        <f>IF(AND(DW188&gt;=1,DW188&lt;=3,DW189&lt;0),-DW192,0)</f>
        <v>0</v>
      </c>
      <c r="DX193" s="82">
        <f>IF(AND(DX188&gt;=1,DX188&lt;=3,DX189&lt;0),-DX192,0)</f>
        <v>0</v>
      </c>
      <c r="DY193" s="82">
        <f>IF(AND(DY188&gt;=1,DY188&lt;=3,DY189&lt;0),-DY192,0)</f>
        <v>0</v>
      </c>
      <c r="DZ193" s="82">
        <f>IF(AND(DZ188&gt;=1,DZ188&lt;=3,DZ189&lt;0),-DZ192,0)</f>
        <v>0</v>
      </c>
      <c r="EA193" s="82">
        <f>IF(AND(EA188&gt;=1,EA188&lt;=3,EA189&lt;0),-EA192,0)</f>
        <v>0</v>
      </c>
      <c r="EB193" s="82">
        <f>IF(AND(EB188&gt;=1,EB188&lt;=3,EB189&lt;0),-EB192,0)</f>
        <v>0</v>
      </c>
      <c r="EC193" s="82">
        <f>IF(AND(EC188&gt;=1,EC188&lt;=3,EC189&lt;0),-EC192,0)</f>
        <v>0</v>
      </c>
      <c r="ED193" s="82">
        <f>IF(AND(ED188&gt;=1,ED188&lt;=3,ED189&lt;0),-ED192,0)</f>
        <v>0</v>
      </c>
      <c r="EE193" s="82">
        <f>IF(AND(EE188&gt;=1,EE188&lt;=3,EE189&lt;0),-EE192,0)</f>
        <v>-19486.787500489772</v>
      </c>
      <c r="EF193" s="82">
        <f>IF(AND(EF188&gt;=1,EF188&lt;=3,EF189&lt;0),-EF192,0)</f>
        <v>-19486.787500489772</v>
      </c>
      <c r="EG193" s="82">
        <f>IF(AND(EG188&gt;=1,EG188&lt;=3,EG189&lt;0),-EG192,0)</f>
        <v>0</v>
      </c>
      <c r="EH193" s="82">
        <f>IF(AND(EH188&gt;=1,EH188&lt;=3,EH189&lt;0),-EH192,0)</f>
        <v>0</v>
      </c>
      <c r="EI193" s="82">
        <f>IF(AND(EI188&gt;=1,EI188&lt;=3,EI189&lt;0),-EI192,0)</f>
        <v>0</v>
      </c>
    </row>
    <row r="194">
      <c r="B194" t="s" s="23">
        <v>396</v>
      </c>
      <c r="C194" t="s" s="118">
        <v>35</v>
      </c>
      <c r="D194" t="s" s="118">
        <v>433</v>
      </c>
      <c r="H194" s="95">
        <f>IF(AND(H188&gt;=1,H188&lt;=3,H189&gt;=0),-H192*MAX(0,MIN(1,CHOOSE(H188,Rollover!$Q$20,Rollover!$AD$20,Rollover!$AQ$20)-H189)),0)-IF(H$6&lt;='Rent Roll'!$M$20,H191,0)</f>
        <v>0</v>
      </c>
      <c r="I194" s="95">
        <f>IF(AND(I188&gt;=1,I188&lt;=3,I189&gt;=0),-I192*MAX(0,MIN(1,CHOOSE(I188,Rollover!$Q$20,Rollover!$AD$20,Rollover!$AQ$20)-I189)),0)-IF(I$6&lt;='Rent Roll'!$M$20,I191,0)</f>
        <v>0</v>
      </c>
      <c r="J194" s="95">
        <f>IF(AND(J188&gt;=1,J188&lt;=3,J189&gt;=0),-J192*MAX(0,MIN(1,CHOOSE(J188,Rollover!$Q$20,Rollover!$AD$20,Rollover!$AQ$20)-J189)),0)-IF(J$6&lt;='Rent Roll'!$M$20,J191,0)</f>
        <v>0</v>
      </c>
      <c r="K194" s="95">
        <f>IF(AND(K188&gt;=1,K188&lt;=3,K189&gt;=0),-K192*MAX(0,MIN(1,CHOOSE(K188,Rollover!$Q$20,Rollover!$AD$20,Rollover!$AQ$20)-K189)),0)-IF(K$6&lt;='Rent Roll'!$M$20,K191,0)</f>
        <v>0</v>
      </c>
      <c r="L194" s="95">
        <f>IF(AND(L188&gt;=1,L188&lt;=3,L189&gt;=0),-L192*MAX(0,MIN(1,CHOOSE(L188,Rollover!$Q$20,Rollover!$AD$20,Rollover!$AQ$20)-L189)),0)-IF(L$6&lt;='Rent Roll'!$M$20,L191,0)</f>
        <v>0</v>
      </c>
      <c r="M194" s="95">
        <f>IF(AND(M188&gt;=1,M188&lt;=3,M189&gt;=0),-M192*MAX(0,MIN(1,CHOOSE(M188,Rollover!$Q$20,Rollover!$AD$20,Rollover!$AQ$20)-M189)),0)-IF(M$6&lt;='Rent Roll'!$M$20,M191,0)</f>
        <v>-12593.250000000002</v>
      </c>
      <c r="N194" s="95">
        <f>IF(AND(N188&gt;=1,N188&lt;=3,N189&gt;=0),-N192*MAX(0,MIN(1,CHOOSE(N188,Rollover!$Q$20,Rollover!$AD$20,Rollover!$AQ$20)-N189)),0)-IF(N$6&lt;='Rent Roll'!$M$20,N191,0)</f>
        <v>0</v>
      </c>
      <c r="O194" s="95">
        <f>IF(AND(O188&gt;=1,O188&lt;=3,O189&gt;=0),-O192*MAX(0,MIN(1,CHOOSE(O188,Rollover!$Q$20,Rollover!$AD$20,Rollover!$AQ$20)-O189)),0)-IF(O$6&lt;='Rent Roll'!$M$20,O191,0)</f>
        <v>0</v>
      </c>
      <c r="P194" s="95">
        <f>IF(AND(P188&gt;=1,P188&lt;=3,P189&gt;=0),-P192*MAX(0,MIN(1,CHOOSE(P188,Rollover!$Q$20,Rollover!$AD$20,Rollover!$AQ$20)-P189)),0)-IF(P$6&lt;='Rent Roll'!$M$20,P191,0)</f>
        <v>0</v>
      </c>
      <c r="Q194" s="95">
        <f>IF(AND(Q188&gt;=1,Q188&lt;=3,Q189&gt;=0),-Q192*MAX(0,MIN(1,CHOOSE(Q188,Rollover!$Q$20,Rollover!$AD$20,Rollover!$AQ$20)-Q189)),0)-IF(Q$6&lt;='Rent Roll'!$M$20,Q191,0)</f>
        <v>0</v>
      </c>
      <c r="R194" s="95">
        <f>IF(AND(R188&gt;=1,R188&lt;=3,R189&gt;=0),-R192*MAX(0,MIN(1,CHOOSE(R188,Rollover!$Q$20,Rollover!$AD$20,Rollover!$AQ$20)-R189)),0)-IF(R$6&lt;='Rent Roll'!$M$20,R191,0)</f>
        <v>0</v>
      </c>
      <c r="S194" s="95">
        <f>IF(AND(S188&gt;=1,S188&lt;=3,S189&gt;=0),-S192*MAX(0,MIN(1,CHOOSE(S188,Rollover!$Q$20,Rollover!$AD$20,Rollover!$AQ$20)-S189)),0)-IF(S$6&lt;='Rent Roll'!$M$20,S191,0)</f>
        <v>0</v>
      </c>
      <c r="T194" s="95">
        <f>IF(AND(T188&gt;=1,T188&lt;=3,T189&gt;=0),-T192*MAX(0,MIN(1,CHOOSE(T188,Rollover!$Q$20,Rollover!$AD$20,Rollover!$AQ$20)-T189)),0)-IF(T$6&lt;='Rent Roll'!$M$20,T191,0)</f>
        <v>0</v>
      </c>
      <c r="U194" s="95">
        <f>IF(AND(U188&gt;=1,U188&lt;=3,U189&gt;=0),-U192*MAX(0,MIN(1,CHOOSE(U188,Rollover!$Q$20,Rollover!$AD$20,Rollover!$AQ$20)-U189)),0)-IF(U$6&lt;='Rent Roll'!$M$20,U191,0)</f>
        <v>0</v>
      </c>
      <c r="V194" s="95">
        <f>IF(AND(V188&gt;=1,V188&lt;=3,V189&gt;=0),-V192*MAX(0,MIN(1,CHOOSE(V188,Rollover!$Q$20,Rollover!$AD$20,Rollover!$AQ$20)-V189)),0)-IF(V$6&lt;='Rent Roll'!$M$20,V191,0)</f>
        <v>0</v>
      </c>
      <c r="W194" s="95">
        <f>IF(AND(W188&gt;=1,W188&lt;=3,W189&gt;=0),-W192*MAX(0,MIN(1,CHOOSE(W188,Rollover!$Q$20,Rollover!$AD$20,Rollover!$AQ$20)-W189)),0)-IF(W$6&lt;='Rent Roll'!$M$20,W191,0)</f>
        <v>0</v>
      </c>
      <c r="X194" s="95">
        <f>IF(AND(X188&gt;=1,X188&lt;=3,X189&gt;=0),-X192*MAX(0,MIN(1,CHOOSE(X188,Rollover!$Q$20,Rollover!$AD$20,Rollover!$AQ$20)-X189)),0)-IF(X$6&lt;='Rent Roll'!$M$20,X191,0)</f>
        <v>0</v>
      </c>
      <c r="Y194" s="95">
        <f>IF(AND(Y188&gt;=1,Y188&lt;=3,Y189&gt;=0),-Y192*MAX(0,MIN(1,CHOOSE(Y188,Rollover!$Q$20,Rollover!$AD$20,Rollover!$AQ$20)-Y189)),0)-IF(Y$6&lt;='Rent Roll'!$M$20,Y191,0)</f>
        <v>0</v>
      </c>
      <c r="Z194" s="95">
        <f>IF(AND(Z188&gt;=1,Z188&lt;=3,Z189&gt;=0),-Z192*MAX(0,MIN(1,CHOOSE(Z188,Rollover!$Q$20,Rollover!$AD$20,Rollover!$AQ$20)-Z189)),0)-IF(Z$6&lt;='Rent Roll'!$M$20,Z191,0)</f>
        <v>0</v>
      </c>
      <c r="AA194" s="95">
        <f>IF(AND(AA188&gt;=1,AA188&lt;=3,AA189&gt;=0),-AA192*MAX(0,MIN(1,CHOOSE(AA188,Rollover!$Q$20,Rollover!$AD$20,Rollover!$AQ$20)-AA189)),0)-IF(AA$6&lt;='Rent Roll'!$M$20,AA191,0)</f>
        <v>0</v>
      </c>
      <c r="AB194" s="95">
        <f>IF(AND(AB188&gt;=1,AB188&lt;=3,AB189&gt;=0),-AB192*MAX(0,MIN(1,CHOOSE(AB188,Rollover!$Q$20,Rollover!$AD$20,Rollover!$AQ$20)-AB189)),0)-IF(AB$6&lt;='Rent Roll'!$M$20,AB191,0)</f>
        <v>0</v>
      </c>
      <c r="AC194" s="95">
        <f>IF(AND(AC188&gt;=1,AC188&lt;=3,AC189&gt;=0),-AC192*MAX(0,MIN(1,CHOOSE(AC188,Rollover!$Q$20,Rollover!$AD$20,Rollover!$AQ$20)-AC189)),0)-IF(AC$6&lt;='Rent Roll'!$M$20,AC191,0)</f>
        <v>0</v>
      </c>
      <c r="AD194" s="95">
        <f>IF(AND(AD188&gt;=1,AD188&lt;=3,AD189&gt;=0),-AD192*MAX(0,MIN(1,CHOOSE(AD188,Rollover!$Q$20,Rollover!$AD$20,Rollover!$AQ$20)-AD189)),0)-IF(AD$6&lt;='Rent Roll'!$M$20,AD191,0)</f>
        <v>0</v>
      </c>
      <c r="AE194" s="95">
        <f>IF(AND(AE188&gt;=1,AE188&lt;=3,AE189&gt;=0),-AE192*MAX(0,MIN(1,CHOOSE(AE188,Rollover!$Q$20,Rollover!$AD$20,Rollover!$AQ$20)-AE189)),0)-IF(AE$6&lt;='Rent Roll'!$M$20,AE191,0)</f>
        <v>0</v>
      </c>
      <c r="AF194" s="95">
        <f>IF(AND(AF188&gt;=1,AF188&lt;=3,AF189&gt;=0),-AF192*MAX(0,MIN(1,CHOOSE(AF188,Rollover!$Q$20,Rollover!$AD$20,Rollover!$AQ$20)-AF189)),0)-IF(AF$6&lt;='Rent Roll'!$M$20,AF191,0)</f>
        <v>0</v>
      </c>
      <c r="AG194" s="95">
        <f>IF(AND(AG188&gt;=1,AG188&lt;=3,AG189&gt;=0),-AG192*MAX(0,MIN(1,CHOOSE(AG188,Rollover!$Q$20,Rollover!$AD$20,Rollover!$AQ$20)-AG189)),0)-IF(AG$6&lt;='Rent Roll'!$M$20,AG191,0)</f>
        <v>0</v>
      </c>
      <c r="AH194" s="95">
        <f>IF(AND(AH188&gt;=1,AH188&lt;=3,AH189&gt;=0),-AH192*MAX(0,MIN(1,CHOOSE(AH188,Rollover!$Q$20,Rollover!$AD$20,Rollover!$AQ$20)-AH189)),0)-IF(AH$6&lt;='Rent Roll'!$M$20,AH191,0)</f>
        <v>0</v>
      </c>
      <c r="AI194" s="95">
        <f>IF(AND(AI188&gt;=1,AI188&lt;=3,AI189&gt;=0),-AI192*MAX(0,MIN(1,CHOOSE(AI188,Rollover!$Q$20,Rollover!$AD$20,Rollover!$AQ$20)-AI189)),0)-IF(AI$6&lt;='Rent Roll'!$M$20,AI191,0)</f>
        <v>0</v>
      </c>
      <c r="AJ194" s="95">
        <f>IF(AND(AJ188&gt;=1,AJ188&lt;=3,AJ189&gt;=0),-AJ192*MAX(0,MIN(1,CHOOSE(AJ188,Rollover!$Q$20,Rollover!$AD$20,Rollover!$AQ$20)-AJ189)),0)-IF(AJ$6&lt;='Rent Roll'!$M$20,AJ191,0)</f>
        <v>0</v>
      </c>
      <c r="AK194" s="95">
        <f>IF(AND(AK188&gt;=1,AK188&lt;=3,AK189&gt;=0),-AK192*MAX(0,MIN(1,CHOOSE(AK188,Rollover!$Q$20,Rollover!$AD$20,Rollover!$AQ$20)-AK189)),0)-IF(AK$6&lt;='Rent Roll'!$M$20,AK191,0)</f>
        <v>0</v>
      </c>
      <c r="AL194" s="95">
        <f>IF(AND(AL188&gt;=1,AL188&lt;=3,AL189&gt;=0),-AL192*MAX(0,MIN(1,CHOOSE(AL188,Rollover!$Q$20,Rollover!$AD$20,Rollover!$AQ$20)-AL189)),0)-IF(AL$6&lt;='Rent Roll'!$M$20,AL191,0)</f>
        <v>0</v>
      </c>
      <c r="AM194" s="95">
        <f>IF(AND(AM188&gt;=1,AM188&lt;=3,AM189&gt;=0),-AM192*MAX(0,MIN(1,CHOOSE(AM188,Rollover!$Q$20,Rollover!$AD$20,Rollover!$AQ$20)-AM189)),0)-IF(AM$6&lt;='Rent Roll'!$M$20,AM191,0)</f>
        <v>0</v>
      </c>
      <c r="AN194" s="95">
        <f>IF(AND(AN188&gt;=1,AN188&lt;=3,AN189&gt;=0),-AN192*MAX(0,MIN(1,CHOOSE(AN188,Rollover!$Q$20,Rollover!$AD$20,Rollover!$AQ$20)-AN189)),0)-IF(AN$6&lt;='Rent Roll'!$M$20,AN191,0)</f>
        <v>0</v>
      </c>
      <c r="AO194" s="95">
        <f>IF(AND(AO188&gt;=1,AO188&lt;=3,AO189&gt;=0),-AO192*MAX(0,MIN(1,CHOOSE(AO188,Rollover!$Q$20,Rollover!$AD$20,Rollover!$AQ$20)-AO189)),0)-IF(AO$6&lt;='Rent Roll'!$M$20,AO191,0)</f>
        <v>0</v>
      </c>
      <c r="AP194" s="95">
        <f>IF(AND(AP188&gt;=1,AP188&lt;=3,AP189&gt;=0),-AP192*MAX(0,MIN(1,CHOOSE(AP188,Rollover!$Q$20,Rollover!$AD$20,Rollover!$AQ$20)-AP189)),0)-IF(AP$6&lt;='Rent Roll'!$M$20,AP191,0)</f>
        <v>0</v>
      </c>
      <c r="AQ194" s="95">
        <f>IF(AND(AQ188&gt;=1,AQ188&lt;=3,AQ189&gt;=0),-AQ192*MAX(0,MIN(1,CHOOSE(AQ188,Rollover!$Q$20,Rollover!$AD$20,Rollover!$AQ$20)-AQ189)),0)-IF(AQ$6&lt;='Rent Roll'!$M$20,AQ191,0)</f>
        <v>0</v>
      </c>
      <c r="AR194" s="95">
        <f>IF(AND(AR188&gt;=1,AR188&lt;=3,AR189&gt;=0),-AR192*MAX(0,MIN(1,CHOOSE(AR188,Rollover!$Q$20,Rollover!$AD$20,Rollover!$AQ$20)-AR189)),0)-IF(AR$6&lt;='Rent Roll'!$M$20,AR191,0)</f>
        <v>0</v>
      </c>
      <c r="AS194" s="95">
        <f>IF(AND(AS188&gt;=1,AS188&lt;=3,AS189&gt;=0),-AS192*MAX(0,MIN(1,CHOOSE(AS188,Rollover!$Q$20,Rollover!$AD$20,Rollover!$AQ$20)-AS189)),0)-IF(AS$6&lt;='Rent Roll'!$M$20,AS191,0)</f>
        <v>0</v>
      </c>
      <c r="AT194" s="95">
        <f>IF(AND(AT188&gt;=1,AT188&lt;=3,AT189&gt;=0),-AT192*MAX(0,MIN(1,CHOOSE(AT188,Rollover!$Q$20,Rollover!$AD$20,Rollover!$AQ$20)-AT189)),0)-IF(AT$6&lt;='Rent Roll'!$M$20,AT191,0)</f>
        <v>0</v>
      </c>
      <c r="AU194" s="95">
        <f>IF(AND(AU188&gt;=1,AU188&lt;=3,AU189&gt;=0),-AU192*MAX(0,MIN(1,CHOOSE(AU188,Rollover!$Q$20,Rollover!$AD$20,Rollover!$AQ$20)-AU189)),0)-IF(AU$6&lt;='Rent Roll'!$M$20,AU191,0)</f>
        <v>0</v>
      </c>
      <c r="AV194" s="95">
        <f>IF(AND(AV188&gt;=1,AV188&lt;=3,AV189&gt;=0),-AV192*MAX(0,MIN(1,CHOOSE(AV188,Rollover!$Q$20,Rollover!$AD$20,Rollover!$AQ$20)-AV189)),0)-IF(AV$6&lt;='Rent Roll'!$M$20,AV191,0)</f>
        <v>0</v>
      </c>
      <c r="AW194" s="95">
        <f>IF(AND(AW188&gt;=1,AW188&lt;=3,AW189&gt;=0),-AW192*MAX(0,MIN(1,CHOOSE(AW188,Rollover!$Q$20,Rollover!$AD$20,Rollover!$AQ$20)-AW189)),0)-IF(AW$6&lt;='Rent Roll'!$M$20,AW191,0)</f>
        <v>0</v>
      </c>
      <c r="AX194" s="95">
        <f>IF(AND(AX188&gt;=1,AX188&lt;=3,AX189&gt;=0),-AX192*MAX(0,MIN(1,CHOOSE(AX188,Rollover!$Q$20,Rollover!$AD$20,Rollover!$AQ$20)-AX189)),0)-IF(AX$6&lt;='Rent Roll'!$M$20,AX191,0)</f>
        <v>0</v>
      </c>
      <c r="AY194" s="95">
        <f>IF(AND(AY188&gt;=1,AY188&lt;=3,AY189&gt;=0),-AY192*MAX(0,MIN(1,CHOOSE(AY188,Rollover!$Q$20,Rollover!$AD$20,Rollover!$AQ$20)-AY189)),0)-IF(AY$6&lt;='Rent Roll'!$M$20,AY191,0)</f>
        <v>0</v>
      </c>
      <c r="AZ194" s="95">
        <f>IF(AND(AZ188&gt;=1,AZ188&lt;=3,AZ189&gt;=0),-AZ192*MAX(0,MIN(1,CHOOSE(AZ188,Rollover!$Q$20,Rollover!$AD$20,Rollover!$AQ$20)-AZ189)),0)-IF(AZ$6&lt;='Rent Roll'!$M$20,AZ191,0)</f>
        <v>0</v>
      </c>
      <c r="BA194" s="95">
        <f>IF(AND(BA188&gt;=1,BA188&lt;=3,BA189&gt;=0),-BA192*MAX(0,MIN(1,CHOOSE(BA188,Rollover!$Q$20,Rollover!$AD$20,Rollover!$AQ$20)-BA189)),0)-IF(BA$6&lt;='Rent Roll'!$M$20,BA191,0)</f>
        <v>0</v>
      </c>
      <c r="BB194" s="95">
        <f>IF(AND(BB188&gt;=1,BB188&lt;=3,BB189&gt;=0),-BB192*MAX(0,MIN(1,CHOOSE(BB188,Rollover!$Q$20,Rollover!$AD$20,Rollover!$AQ$20)-BB189)),0)-IF(BB$6&lt;='Rent Roll'!$M$20,BB191,0)</f>
        <v>0</v>
      </c>
      <c r="BC194" s="95">
        <f>IF(AND(BC188&gt;=1,BC188&lt;=3,BC189&gt;=0),-BC192*MAX(0,MIN(1,CHOOSE(BC188,Rollover!$Q$20,Rollover!$AD$20,Rollover!$AQ$20)-BC189)),0)-IF(BC$6&lt;='Rent Roll'!$M$20,BC191,0)</f>
        <v>0</v>
      </c>
      <c r="BD194" s="95">
        <f>IF(AND(BD188&gt;=1,BD188&lt;=3,BD189&gt;=0),-BD192*MAX(0,MIN(1,CHOOSE(BD188,Rollover!$Q$20,Rollover!$AD$20,Rollover!$AQ$20)-BD189)),0)-IF(BD$6&lt;='Rent Roll'!$M$20,BD191,0)</f>
        <v>0</v>
      </c>
      <c r="BE194" s="95">
        <f>IF(AND(BE188&gt;=1,BE188&lt;=3,BE189&gt;=0),-BE192*MAX(0,MIN(1,CHOOSE(BE188,Rollover!$Q$20,Rollover!$AD$20,Rollover!$AQ$20)-BE189)),0)-IF(BE$6&lt;='Rent Roll'!$M$20,BE191,0)</f>
        <v>0</v>
      </c>
      <c r="BF194" s="95">
        <f>IF(AND(BF188&gt;=1,BF188&lt;=3,BF189&gt;=0),-BF192*MAX(0,MIN(1,CHOOSE(BF188,Rollover!$Q$20,Rollover!$AD$20,Rollover!$AQ$20)-BF189)),0)-IF(BF$6&lt;='Rent Roll'!$M$20,BF191,0)</f>
        <v>0</v>
      </c>
      <c r="BG194" s="95">
        <f>IF(AND(BG188&gt;=1,BG188&lt;=3,BG189&gt;=0),-BG192*MAX(0,MIN(1,CHOOSE(BG188,Rollover!$Q$20,Rollover!$AD$20,Rollover!$AQ$20)-BG189)),0)-IF(BG$6&lt;='Rent Roll'!$M$20,BG191,0)</f>
        <v>0</v>
      </c>
      <c r="BH194" s="95">
        <f>IF(AND(BH188&gt;=1,BH188&lt;=3,BH189&gt;=0),-BH192*MAX(0,MIN(1,CHOOSE(BH188,Rollover!$Q$20,Rollover!$AD$20,Rollover!$AQ$20)-BH189)),0)-IF(BH$6&lt;='Rent Roll'!$M$20,BH191,0)</f>
        <v>0</v>
      </c>
      <c r="BI194" s="95">
        <f>IF(AND(BI188&gt;=1,BI188&lt;=3,BI189&gt;=0),-BI192*MAX(0,MIN(1,CHOOSE(BI188,Rollover!$Q$20,Rollover!$AD$20,Rollover!$AQ$20)-BI189)),0)-IF(BI$6&lt;='Rent Roll'!$M$20,BI191,0)</f>
        <v>0</v>
      </c>
      <c r="BJ194" s="95">
        <f>IF(AND(BJ188&gt;=1,BJ188&lt;=3,BJ189&gt;=0),-BJ192*MAX(0,MIN(1,CHOOSE(BJ188,Rollover!$Q$20,Rollover!$AD$20,Rollover!$AQ$20)-BJ189)),0)-IF(BJ$6&lt;='Rent Roll'!$M$20,BJ191,0)</f>
        <v>0</v>
      </c>
      <c r="BK194" s="95">
        <f>IF(AND(BK188&gt;=1,BK188&lt;=3,BK189&gt;=0),-BK192*MAX(0,MIN(1,CHOOSE(BK188,Rollover!$Q$20,Rollover!$AD$20,Rollover!$AQ$20)-BK189)),0)-IF(BK$6&lt;='Rent Roll'!$M$20,BK191,0)</f>
        <v>0</v>
      </c>
      <c r="BL194" s="95">
        <f>IF(AND(BL188&gt;=1,BL188&lt;=3,BL189&gt;=0),-BL192*MAX(0,MIN(1,CHOOSE(BL188,Rollover!$Q$20,Rollover!$AD$20,Rollover!$AQ$20)-BL189)),0)-IF(BL$6&lt;='Rent Roll'!$M$20,BL191,0)</f>
        <v>0</v>
      </c>
      <c r="BM194" s="95">
        <f>IF(AND(BM188&gt;=1,BM188&lt;=3,BM189&gt;=0),-BM192*MAX(0,MIN(1,CHOOSE(BM188,Rollover!$Q$20,Rollover!$AD$20,Rollover!$AQ$20)-BM189)),0)-IF(BM$6&lt;='Rent Roll'!$M$20,BM191,0)</f>
        <v>0</v>
      </c>
      <c r="BN194" s="95">
        <f>IF(AND(BN188&gt;=1,BN188&lt;=3,BN189&gt;=0),-BN192*MAX(0,MIN(1,CHOOSE(BN188,Rollover!$Q$20,Rollover!$AD$20,Rollover!$AQ$20)-BN189)),0)-IF(BN$6&lt;='Rent Roll'!$M$20,BN191,0)</f>
        <v>0</v>
      </c>
      <c r="BO194" s="95">
        <f>IF(AND(BO188&gt;=1,BO188&lt;=3,BO189&gt;=0),-BO192*MAX(0,MIN(1,CHOOSE(BO188,Rollover!$Q$20,Rollover!$AD$20,Rollover!$AQ$20)-BO189)),0)-IF(BO$6&lt;='Rent Roll'!$M$20,BO191,0)</f>
        <v>0</v>
      </c>
      <c r="BP194" s="95">
        <f>IF(AND(BP188&gt;=1,BP188&lt;=3,BP189&gt;=0),-BP192*MAX(0,MIN(1,CHOOSE(BP188,Rollover!$Q$20,Rollover!$AD$20,Rollover!$AQ$20)-BP189)),0)-IF(BP$6&lt;='Rent Roll'!$M$20,BP191,0)</f>
        <v>0</v>
      </c>
      <c r="BQ194" s="95">
        <f>IF(AND(BQ188&gt;=1,BQ188&lt;=3,BQ189&gt;=0),-BQ192*MAX(0,MIN(1,CHOOSE(BQ188,Rollover!$Q$20,Rollover!$AD$20,Rollover!$AQ$20)-BQ189)),0)-IF(BQ$6&lt;='Rent Roll'!$M$20,BQ191,0)</f>
        <v>0</v>
      </c>
      <c r="BR194" s="95">
        <f>IF(AND(BR188&gt;=1,BR188&lt;=3,BR189&gt;=0),-BR192*MAX(0,MIN(1,CHOOSE(BR188,Rollover!$Q$20,Rollover!$AD$20,Rollover!$AQ$20)-BR189)),0)-IF(BR$6&lt;='Rent Roll'!$M$20,BR191,0)</f>
        <v>0</v>
      </c>
      <c r="BS194" s="95">
        <f>IF(AND(BS188&gt;=1,BS188&lt;=3,BS189&gt;=0),-BS192*MAX(0,MIN(1,CHOOSE(BS188,Rollover!$Q$20,Rollover!$AD$20,Rollover!$AQ$20)-BS189)),0)-IF(BS$6&lt;='Rent Roll'!$M$20,BS191,0)</f>
        <v>0</v>
      </c>
      <c r="BT194" s="95">
        <f>IF(AND(BT188&gt;=1,BT188&lt;=3,BT189&gt;=0),-BT192*MAX(0,MIN(1,CHOOSE(BT188,Rollover!$Q$20,Rollover!$AD$20,Rollover!$AQ$20)-BT189)),0)-IF(BT$6&lt;='Rent Roll'!$M$20,BT191,0)</f>
        <v>0</v>
      </c>
      <c r="BU194" s="95">
        <f>IF(AND(BU188&gt;=1,BU188&lt;=3,BU189&gt;=0),-BU192*MAX(0,MIN(1,CHOOSE(BU188,Rollover!$Q$20,Rollover!$AD$20,Rollover!$AQ$20)-BU189)),0)-IF(BU$6&lt;='Rent Roll'!$M$20,BU191,0)</f>
        <v>0</v>
      </c>
      <c r="BV194" s="95">
        <f>IF(AND(BV188&gt;=1,BV188&lt;=3,BV189&gt;=0),-BV192*MAX(0,MIN(1,CHOOSE(BV188,Rollover!$Q$20,Rollover!$AD$20,Rollover!$AQ$20)-BV189)),0)-IF(BV$6&lt;='Rent Roll'!$M$20,BV191,0)</f>
        <v>0</v>
      </c>
      <c r="BW194" s="95">
        <f>IF(AND(BW188&gt;=1,BW188&lt;=3,BW189&gt;=0),-BW192*MAX(0,MIN(1,CHOOSE(BW188,Rollover!$Q$20,Rollover!$AD$20,Rollover!$AQ$20)-BW189)),0)-IF(BW$6&lt;='Rent Roll'!$M$20,BW191,0)</f>
        <v>-16809.474077349998</v>
      </c>
      <c r="BX194" s="95">
        <f>IF(AND(BX188&gt;=1,BX188&lt;=3,BX189&gt;=0),-BX192*MAX(0,MIN(1,CHOOSE(BX188,Rollover!$Q$20,Rollover!$AD$20,Rollover!$AQ$20)-BX189)),0)-IF(BX$6&lt;='Rent Roll'!$M$20,BX191,0)</f>
        <v>-15969.000373482497</v>
      </c>
      <c r="BY194" s="95">
        <f>IF(AND(BY188&gt;=1,BY188&lt;=3,BY189&gt;=0),-BY192*MAX(0,MIN(1,CHOOSE(BY188,Rollover!$Q$20,Rollover!$AD$20,Rollover!$AQ$20)-BY189)),0)-IF(BY$6&lt;='Rent Roll'!$M$20,BY191,0)</f>
        <v>0</v>
      </c>
      <c r="BZ194" s="95">
        <f>IF(AND(BZ188&gt;=1,BZ188&lt;=3,BZ189&gt;=0),-BZ192*MAX(0,MIN(1,CHOOSE(BZ188,Rollover!$Q$20,Rollover!$AD$20,Rollover!$AQ$20)-BZ189)),0)-IF(BZ$6&lt;='Rent Roll'!$M$20,BZ191,0)</f>
        <v>0</v>
      </c>
      <c r="CA194" s="95">
        <f>IF(AND(CA188&gt;=1,CA188&lt;=3,CA189&gt;=0),-CA192*MAX(0,MIN(1,CHOOSE(CA188,Rollover!$Q$20,Rollover!$AD$20,Rollover!$AQ$20)-CA189)),0)-IF(CA$6&lt;='Rent Roll'!$M$20,CA191,0)</f>
        <v>0</v>
      </c>
      <c r="CB194" s="95">
        <f>IF(AND(CB188&gt;=1,CB188&lt;=3,CB189&gt;=0),-CB192*MAX(0,MIN(1,CHOOSE(CB188,Rollover!$Q$20,Rollover!$AD$20,Rollover!$AQ$20)-CB189)),0)-IF(CB$6&lt;='Rent Roll'!$M$20,CB191,0)</f>
        <v>0</v>
      </c>
      <c r="CC194" s="95">
        <f>IF(AND(CC188&gt;=1,CC188&lt;=3,CC189&gt;=0),-CC192*MAX(0,MIN(1,CHOOSE(CC188,Rollover!$Q$20,Rollover!$AD$20,Rollover!$AQ$20)-CC189)),0)-IF(CC$6&lt;='Rent Roll'!$M$20,CC191,0)</f>
        <v>0</v>
      </c>
      <c r="CD194" s="95">
        <f>IF(AND(CD188&gt;=1,CD188&lt;=3,CD189&gt;=0),-CD192*MAX(0,MIN(1,CHOOSE(CD188,Rollover!$Q$20,Rollover!$AD$20,Rollover!$AQ$20)-CD189)),0)-IF(CD$6&lt;='Rent Roll'!$M$20,CD191,0)</f>
        <v>0</v>
      </c>
      <c r="CE194" s="95">
        <f>IF(AND(CE188&gt;=1,CE188&lt;=3,CE189&gt;=0),-CE192*MAX(0,MIN(1,CHOOSE(CE188,Rollover!$Q$20,Rollover!$AD$20,Rollover!$AQ$20)-CE189)),0)-IF(CE$6&lt;='Rent Roll'!$M$20,CE191,0)</f>
        <v>0</v>
      </c>
      <c r="CF194" s="95">
        <f>IF(AND(CF188&gt;=1,CF188&lt;=3,CF189&gt;=0),-CF192*MAX(0,MIN(1,CHOOSE(CF188,Rollover!$Q$20,Rollover!$AD$20,Rollover!$AQ$20)-CF189)),0)-IF(CF$6&lt;='Rent Roll'!$M$20,CF191,0)</f>
        <v>0</v>
      </c>
      <c r="CG194" s="95">
        <f>IF(AND(CG188&gt;=1,CG188&lt;=3,CG189&gt;=0),-CG192*MAX(0,MIN(1,CHOOSE(CG188,Rollover!$Q$20,Rollover!$AD$20,Rollover!$AQ$20)-CG189)),0)-IF(CG$6&lt;='Rent Roll'!$M$20,CG191,0)</f>
        <v>0</v>
      </c>
      <c r="CH194" s="95">
        <f>IF(AND(CH188&gt;=1,CH188&lt;=3,CH189&gt;=0),-CH192*MAX(0,MIN(1,CHOOSE(CH188,Rollover!$Q$20,Rollover!$AD$20,Rollover!$AQ$20)-CH189)),0)-IF(CH$6&lt;='Rent Roll'!$M$20,CH191,0)</f>
        <v>0</v>
      </c>
      <c r="CI194" s="95">
        <f>IF(AND(CI188&gt;=1,CI188&lt;=3,CI189&gt;=0),-CI192*MAX(0,MIN(1,CHOOSE(CI188,Rollover!$Q$20,Rollover!$AD$20,Rollover!$AQ$20)-CI189)),0)-IF(CI$6&lt;='Rent Roll'!$M$20,CI191,0)</f>
        <v>0</v>
      </c>
      <c r="CJ194" s="95">
        <f>IF(AND(CJ188&gt;=1,CJ188&lt;=3,CJ189&gt;=0),-CJ192*MAX(0,MIN(1,CHOOSE(CJ188,Rollover!$Q$20,Rollover!$AD$20,Rollover!$AQ$20)-CJ189)),0)-IF(CJ$6&lt;='Rent Roll'!$M$20,CJ191,0)</f>
        <v>0</v>
      </c>
      <c r="CK194" s="95">
        <f>IF(AND(CK188&gt;=1,CK188&lt;=3,CK189&gt;=0),-CK192*MAX(0,MIN(1,CHOOSE(CK188,Rollover!$Q$20,Rollover!$AD$20,Rollover!$AQ$20)-CK189)),0)-IF(CK$6&lt;='Rent Roll'!$M$20,CK191,0)</f>
        <v>0</v>
      </c>
      <c r="CL194" s="95">
        <f>IF(AND(CL188&gt;=1,CL188&lt;=3,CL189&gt;=0),-CL192*MAX(0,MIN(1,CHOOSE(CL188,Rollover!$Q$20,Rollover!$AD$20,Rollover!$AQ$20)-CL189)),0)-IF(CL$6&lt;='Rent Roll'!$M$20,CL191,0)</f>
        <v>0</v>
      </c>
      <c r="CM194" s="95">
        <f>IF(AND(CM188&gt;=1,CM188&lt;=3,CM189&gt;=0),-CM192*MAX(0,MIN(1,CHOOSE(CM188,Rollover!$Q$20,Rollover!$AD$20,Rollover!$AQ$20)-CM189)),0)-IF(CM$6&lt;='Rent Roll'!$M$20,CM191,0)</f>
        <v>0</v>
      </c>
      <c r="CN194" s="95">
        <f>IF(AND(CN188&gt;=1,CN188&lt;=3,CN189&gt;=0),-CN192*MAX(0,MIN(1,CHOOSE(CN188,Rollover!$Q$20,Rollover!$AD$20,Rollover!$AQ$20)-CN189)),0)-IF(CN$6&lt;='Rent Roll'!$M$20,CN191,0)</f>
        <v>0</v>
      </c>
      <c r="CO194" s="95">
        <f>IF(AND(CO188&gt;=1,CO188&lt;=3,CO189&gt;=0),-CO192*MAX(0,MIN(1,CHOOSE(CO188,Rollover!$Q$20,Rollover!$AD$20,Rollover!$AQ$20)-CO189)),0)-IF(CO$6&lt;='Rent Roll'!$M$20,CO191,0)</f>
        <v>0</v>
      </c>
      <c r="CP194" s="95">
        <f>IF(AND(CP188&gt;=1,CP188&lt;=3,CP189&gt;=0),-CP192*MAX(0,MIN(1,CHOOSE(CP188,Rollover!$Q$20,Rollover!$AD$20,Rollover!$AQ$20)-CP189)),0)-IF(CP$6&lt;='Rent Roll'!$M$20,CP191,0)</f>
        <v>0</v>
      </c>
      <c r="CQ194" s="95">
        <f>IF(AND(CQ188&gt;=1,CQ188&lt;=3,CQ189&gt;=0),-CQ192*MAX(0,MIN(1,CHOOSE(CQ188,Rollover!$Q$20,Rollover!$AD$20,Rollover!$AQ$20)-CQ189)),0)-IF(CQ$6&lt;='Rent Roll'!$M$20,CQ191,0)</f>
        <v>0</v>
      </c>
      <c r="CR194" s="95">
        <f>IF(AND(CR188&gt;=1,CR188&lt;=3,CR189&gt;=0),-CR192*MAX(0,MIN(1,CHOOSE(CR188,Rollover!$Q$20,Rollover!$AD$20,Rollover!$AQ$20)-CR189)),0)-IF(CR$6&lt;='Rent Roll'!$M$20,CR191,0)</f>
        <v>0</v>
      </c>
      <c r="CS194" s="95">
        <f>IF(AND(CS188&gt;=1,CS188&lt;=3,CS189&gt;=0),-CS192*MAX(0,MIN(1,CHOOSE(CS188,Rollover!$Q$20,Rollover!$AD$20,Rollover!$AQ$20)-CS189)),0)-IF(CS$6&lt;='Rent Roll'!$M$20,CS191,0)</f>
        <v>0</v>
      </c>
      <c r="CT194" s="95">
        <f>IF(AND(CT188&gt;=1,CT188&lt;=3,CT189&gt;=0),-CT192*MAX(0,MIN(1,CHOOSE(CT188,Rollover!$Q$20,Rollover!$AD$20,Rollover!$AQ$20)-CT189)),0)-IF(CT$6&lt;='Rent Roll'!$M$20,CT191,0)</f>
        <v>0</v>
      </c>
      <c r="CU194" s="95">
        <f>IF(AND(CU188&gt;=1,CU188&lt;=3,CU189&gt;=0),-CU192*MAX(0,MIN(1,CHOOSE(CU188,Rollover!$Q$20,Rollover!$AD$20,Rollover!$AQ$20)-CU189)),0)-IF(CU$6&lt;='Rent Roll'!$M$20,CU191,0)</f>
        <v>0</v>
      </c>
      <c r="CV194" s="95">
        <f>IF(AND(CV188&gt;=1,CV188&lt;=3,CV189&gt;=0),-CV192*MAX(0,MIN(1,CHOOSE(CV188,Rollover!$Q$20,Rollover!$AD$20,Rollover!$AQ$20)-CV189)),0)-IF(CV$6&lt;='Rent Roll'!$M$20,CV191,0)</f>
        <v>0</v>
      </c>
      <c r="CW194" s="95">
        <f>IF(AND(CW188&gt;=1,CW188&lt;=3,CW189&gt;=0),-CW192*MAX(0,MIN(1,CHOOSE(CW188,Rollover!$Q$20,Rollover!$AD$20,Rollover!$AQ$20)-CW189)),0)-IF(CW$6&lt;='Rent Roll'!$M$20,CW191,0)</f>
        <v>0</v>
      </c>
      <c r="CX194" s="95">
        <f>IF(AND(CX188&gt;=1,CX188&lt;=3,CX189&gt;=0),-CX192*MAX(0,MIN(1,CHOOSE(CX188,Rollover!$Q$20,Rollover!$AD$20,Rollover!$AQ$20)-CX189)),0)-IF(CX$6&lt;='Rent Roll'!$M$20,CX191,0)</f>
        <v>0</v>
      </c>
      <c r="CY194" s="95">
        <f>IF(AND(CY188&gt;=1,CY188&lt;=3,CY189&gt;=0),-CY192*MAX(0,MIN(1,CHOOSE(CY188,Rollover!$Q$20,Rollover!$AD$20,Rollover!$AQ$20)-CY189)),0)-IF(CY$6&lt;='Rent Roll'!$M$20,CY191,0)</f>
        <v>0</v>
      </c>
      <c r="CZ194" s="95">
        <f>IF(AND(CZ188&gt;=1,CZ188&lt;=3,CZ189&gt;=0),-CZ192*MAX(0,MIN(1,CHOOSE(CZ188,Rollover!$Q$20,Rollover!$AD$20,Rollover!$AQ$20)-CZ189)),0)-IF(CZ$6&lt;='Rent Roll'!$M$20,CZ191,0)</f>
        <v>0</v>
      </c>
      <c r="DA194" s="95">
        <f>IF(AND(DA188&gt;=1,DA188&lt;=3,DA189&gt;=0),-DA192*MAX(0,MIN(1,CHOOSE(DA188,Rollover!$Q$20,Rollover!$AD$20,Rollover!$AQ$20)-DA189)),0)-IF(DA$6&lt;='Rent Roll'!$M$20,DA191,0)</f>
        <v>0</v>
      </c>
      <c r="DB194" s="95">
        <f>IF(AND(DB188&gt;=1,DB188&lt;=3,DB189&gt;=0),-DB192*MAX(0,MIN(1,CHOOSE(DB188,Rollover!$Q$20,Rollover!$AD$20,Rollover!$AQ$20)-DB189)),0)-IF(DB$6&lt;='Rent Roll'!$M$20,DB191,0)</f>
        <v>0</v>
      </c>
      <c r="DC194" s="95">
        <f>IF(AND(DC188&gt;=1,DC188&lt;=3,DC189&gt;=0),-DC192*MAX(0,MIN(1,CHOOSE(DC188,Rollover!$Q$20,Rollover!$AD$20,Rollover!$AQ$20)-DC189)),0)-IF(DC$6&lt;='Rent Roll'!$M$20,DC191,0)</f>
        <v>0</v>
      </c>
      <c r="DD194" s="95">
        <f>IF(AND(DD188&gt;=1,DD188&lt;=3,DD189&gt;=0),-DD192*MAX(0,MIN(1,CHOOSE(DD188,Rollover!$Q$20,Rollover!$AD$20,Rollover!$AQ$20)-DD189)),0)-IF(DD$6&lt;='Rent Roll'!$M$20,DD191,0)</f>
        <v>0</v>
      </c>
      <c r="DE194" s="95">
        <f>IF(AND(DE188&gt;=1,DE188&lt;=3,DE189&gt;=0),-DE192*MAX(0,MIN(1,CHOOSE(DE188,Rollover!$Q$20,Rollover!$AD$20,Rollover!$AQ$20)-DE189)),0)-IF(DE$6&lt;='Rent Roll'!$M$20,DE191,0)</f>
        <v>0</v>
      </c>
      <c r="DF194" s="95">
        <f>IF(AND(DF188&gt;=1,DF188&lt;=3,DF189&gt;=0),-DF192*MAX(0,MIN(1,CHOOSE(DF188,Rollover!$Q$20,Rollover!$AD$20,Rollover!$AQ$20)-DF189)),0)-IF(DF$6&lt;='Rent Roll'!$M$20,DF191,0)</f>
        <v>0</v>
      </c>
      <c r="DG194" s="95">
        <f>IF(AND(DG188&gt;=1,DG188&lt;=3,DG189&gt;=0),-DG192*MAX(0,MIN(1,CHOOSE(DG188,Rollover!$Q$20,Rollover!$AD$20,Rollover!$AQ$20)-DG189)),0)-IF(DG$6&lt;='Rent Roll'!$M$20,DG191,0)</f>
        <v>0</v>
      </c>
      <c r="DH194" s="95">
        <f>IF(AND(DH188&gt;=1,DH188&lt;=3,DH189&gt;=0),-DH192*MAX(0,MIN(1,CHOOSE(DH188,Rollover!$Q$20,Rollover!$AD$20,Rollover!$AQ$20)-DH189)),0)-IF(DH$6&lt;='Rent Roll'!$M$20,DH191,0)</f>
        <v>0</v>
      </c>
      <c r="DI194" s="95">
        <f>IF(AND(DI188&gt;=1,DI188&lt;=3,DI189&gt;=0),-DI192*MAX(0,MIN(1,CHOOSE(DI188,Rollover!$Q$20,Rollover!$AD$20,Rollover!$AQ$20)-DI189)),0)-IF(DI$6&lt;='Rent Roll'!$M$20,DI191,0)</f>
        <v>0</v>
      </c>
      <c r="DJ194" s="95">
        <f>IF(AND(DJ188&gt;=1,DJ188&lt;=3,DJ189&gt;=0),-DJ192*MAX(0,MIN(1,CHOOSE(DJ188,Rollover!$Q$20,Rollover!$AD$20,Rollover!$AQ$20)-DJ189)),0)-IF(DJ$6&lt;='Rent Roll'!$M$20,DJ191,0)</f>
        <v>0</v>
      </c>
      <c r="DK194" s="95">
        <f>IF(AND(DK188&gt;=1,DK188&lt;=3,DK189&gt;=0),-DK192*MAX(0,MIN(1,CHOOSE(DK188,Rollover!$Q$20,Rollover!$AD$20,Rollover!$AQ$20)-DK189)),0)-IF(DK$6&lt;='Rent Roll'!$M$20,DK191,0)</f>
        <v>0</v>
      </c>
      <c r="DL194" s="95">
        <f>IF(AND(DL188&gt;=1,DL188&lt;=3,DL189&gt;=0),-DL192*MAX(0,MIN(1,CHOOSE(DL188,Rollover!$Q$20,Rollover!$AD$20,Rollover!$AQ$20)-DL189)),0)-IF(DL$6&lt;='Rent Roll'!$M$20,DL191,0)</f>
        <v>0</v>
      </c>
      <c r="DM194" s="95">
        <f>IF(AND(DM188&gt;=1,DM188&lt;=3,DM189&gt;=0),-DM192*MAX(0,MIN(1,CHOOSE(DM188,Rollover!$Q$20,Rollover!$AD$20,Rollover!$AQ$20)-DM189)),0)-IF(DM$6&lt;='Rent Roll'!$M$20,DM191,0)</f>
        <v>0</v>
      </c>
      <c r="DN194" s="95">
        <f>IF(AND(DN188&gt;=1,DN188&lt;=3,DN189&gt;=0),-DN192*MAX(0,MIN(1,CHOOSE(DN188,Rollover!$Q$20,Rollover!$AD$20,Rollover!$AQ$20)-DN189)),0)-IF(DN$6&lt;='Rent Roll'!$M$20,DN191,0)</f>
        <v>0</v>
      </c>
      <c r="DO194" s="95">
        <f>IF(AND(DO188&gt;=1,DO188&lt;=3,DO189&gt;=0),-DO192*MAX(0,MIN(1,CHOOSE(DO188,Rollover!$Q$20,Rollover!$AD$20,Rollover!$AQ$20)-DO189)),0)-IF(DO$6&lt;='Rent Roll'!$M$20,DO191,0)</f>
        <v>0</v>
      </c>
      <c r="DP194" s="95">
        <f>IF(AND(DP188&gt;=1,DP188&lt;=3,DP189&gt;=0),-DP192*MAX(0,MIN(1,CHOOSE(DP188,Rollover!$Q$20,Rollover!$AD$20,Rollover!$AQ$20)-DP189)),0)-IF(DP$6&lt;='Rent Roll'!$M$20,DP191,0)</f>
        <v>0</v>
      </c>
      <c r="DQ194" s="95">
        <f>IF(AND(DQ188&gt;=1,DQ188&lt;=3,DQ189&gt;=0),-DQ192*MAX(0,MIN(1,CHOOSE(DQ188,Rollover!$Q$20,Rollover!$AD$20,Rollover!$AQ$20)-DQ189)),0)-IF(DQ$6&lt;='Rent Roll'!$M$20,DQ191,0)</f>
        <v>0</v>
      </c>
      <c r="DR194" s="95">
        <f>IF(AND(DR188&gt;=1,DR188&lt;=3,DR189&gt;=0),-DR192*MAX(0,MIN(1,CHOOSE(DR188,Rollover!$Q$20,Rollover!$AD$20,Rollover!$AQ$20)-DR189)),0)-IF(DR$6&lt;='Rent Roll'!$M$20,DR191,0)</f>
        <v>0</v>
      </c>
      <c r="DS194" s="95">
        <f>IF(AND(DS188&gt;=1,DS188&lt;=3,DS189&gt;=0),-DS192*MAX(0,MIN(1,CHOOSE(DS188,Rollover!$Q$20,Rollover!$AD$20,Rollover!$AQ$20)-DS189)),0)-IF(DS$6&lt;='Rent Roll'!$M$20,DS191,0)</f>
        <v>0</v>
      </c>
      <c r="DT194" s="95">
        <f>IF(AND(DT188&gt;=1,DT188&lt;=3,DT189&gt;=0),-DT192*MAX(0,MIN(1,CHOOSE(DT188,Rollover!$Q$20,Rollover!$AD$20,Rollover!$AQ$20)-DT189)),0)-IF(DT$6&lt;='Rent Roll'!$M$20,DT191,0)</f>
        <v>0</v>
      </c>
      <c r="DU194" s="95">
        <f>IF(AND(DU188&gt;=1,DU188&lt;=3,DU189&gt;=0),-DU192*MAX(0,MIN(1,CHOOSE(DU188,Rollover!$Q$20,Rollover!$AD$20,Rollover!$AQ$20)-DU189)),0)-IF(DU$6&lt;='Rent Roll'!$M$20,DU191,0)</f>
        <v>0</v>
      </c>
      <c r="DV194" s="95">
        <f>IF(AND(DV188&gt;=1,DV188&lt;=3,DV189&gt;=0),-DV192*MAX(0,MIN(1,CHOOSE(DV188,Rollover!$Q$20,Rollover!$AD$20,Rollover!$AQ$20)-DV189)),0)-IF(DV$6&lt;='Rent Roll'!$M$20,DV191,0)</f>
        <v>0</v>
      </c>
      <c r="DW194" s="95">
        <f>IF(AND(DW188&gt;=1,DW188&lt;=3,DW189&gt;=0),-DW192*MAX(0,MIN(1,CHOOSE(DW188,Rollover!$Q$20,Rollover!$AD$20,Rollover!$AQ$20)-DW189)),0)-IF(DW$6&lt;='Rent Roll'!$M$20,DW191,0)</f>
        <v>0</v>
      </c>
      <c r="DX194" s="95">
        <f>IF(AND(DX188&gt;=1,DX188&lt;=3,DX189&gt;=0),-DX192*MAX(0,MIN(1,CHOOSE(DX188,Rollover!$Q$20,Rollover!$AD$20,Rollover!$AQ$20)-DX189)),0)-IF(DX$6&lt;='Rent Roll'!$M$20,DX191,0)</f>
        <v>0</v>
      </c>
      <c r="DY194" s="95">
        <f>IF(AND(DY188&gt;=1,DY188&lt;=3,DY189&gt;=0),-DY192*MAX(0,MIN(1,CHOOSE(DY188,Rollover!$Q$20,Rollover!$AD$20,Rollover!$AQ$20)-DY189)),0)-IF(DY$6&lt;='Rent Roll'!$M$20,DY191,0)</f>
        <v>0</v>
      </c>
      <c r="DZ194" s="95">
        <f>IF(AND(DZ188&gt;=1,DZ188&lt;=3,DZ189&gt;=0),-DZ192*MAX(0,MIN(1,CHOOSE(DZ188,Rollover!$Q$20,Rollover!$AD$20,Rollover!$AQ$20)-DZ189)),0)-IF(DZ$6&lt;='Rent Roll'!$M$20,DZ191,0)</f>
        <v>0</v>
      </c>
      <c r="EA194" s="95">
        <f>IF(AND(EA188&gt;=1,EA188&lt;=3,EA189&gt;=0),-EA192*MAX(0,MIN(1,CHOOSE(EA188,Rollover!$Q$20,Rollover!$AD$20,Rollover!$AQ$20)-EA189)),0)-IF(EA$6&lt;='Rent Roll'!$M$20,EA191,0)</f>
        <v>0</v>
      </c>
      <c r="EB194" s="95">
        <f>IF(AND(EB188&gt;=1,EB188&lt;=3,EB189&gt;=0),-EB192*MAX(0,MIN(1,CHOOSE(EB188,Rollover!$Q$20,Rollover!$AD$20,Rollover!$AQ$20)-EB189)),0)-IF(EB$6&lt;='Rent Roll'!$M$20,EB191,0)</f>
        <v>0</v>
      </c>
      <c r="EC194" s="95">
        <f>IF(AND(EC188&gt;=1,EC188&lt;=3,EC189&gt;=0),-EC192*MAX(0,MIN(1,CHOOSE(EC188,Rollover!$Q$20,Rollover!$AD$20,Rollover!$AQ$20)-EC189)),0)-IF(EC$6&lt;='Rent Roll'!$M$20,EC191,0)</f>
        <v>0</v>
      </c>
      <c r="ED194" s="95">
        <f>IF(AND(ED188&gt;=1,ED188&lt;=3,ED189&gt;=0),-ED192*MAX(0,MIN(1,CHOOSE(ED188,Rollover!$Q$20,Rollover!$AD$20,Rollover!$AQ$20)-ED189)),0)-IF(ED$6&lt;='Rent Roll'!$M$20,ED191,0)</f>
        <v>0</v>
      </c>
      <c r="EE194" s="95">
        <f>IF(AND(EE188&gt;=1,EE188&lt;=3,EE189&gt;=0),-EE192*MAX(0,MIN(1,CHOOSE(EE188,Rollover!$Q$20,Rollover!$AD$20,Rollover!$AQ$20)-EE189)),0)-IF(EE$6&lt;='Rent Roll'!$M$20,EE191,0)</f>
        <v>0</v>
      </c>
      <c r="EF194" s="95">
        <f>IF(AND(EF188&gt;=1,EF188&lt;=3,EF189&gt;=0),-EF192*MAX(0,MIN(1,CHOOSE(EF188,Rollover!$Q$20,Rollover!$AD$20,Rollover!$AQ$20)-EF189)),0)-IF(EF$6&lt;='Rent Roll'!$M$20,EF191,0)</f>
        <v>0</v>
      </c>
      <c r="EG194" s="95">
        <f>IF(AND(EG188&gt;=1,EG188&lt;=3,EG189&gt;=0),-EG192*MAX(0,MIN(1,CHOOSE(EG188,Rollover!$Q$20,Rollover!$AD$20,Rollover!$AQ$20)-EG189)),0)-IF(EG$6&lt;='Rent Roll'!$M$20,EG191,0)</f>
        <v>-19486.787500489772</v>
      </c>
      <c r="EH194" s="95">
        <f>IF(AND(EH188&gt;=1,EH188&lt;=3,EH189&gt;=0),-EH192*MAX(0,MIN(1,CHOOSE(EH188,Rollover!$Q$20,Rollover!$AD$20,Rollover!$AQ$20)-EH189)),0)-IF(EH$6&lt;='Rent Roll'!$M$20,EH191,0)</f>
        <v>-18512.448125465282</v>
      </c>
      <c r="EI194" s="95">
        <f>IF(AND(EI188&gt;=1,EI188&lt;=3,EI189&gt;=0),-EI192*MAX(0,MIN(1,CHOOSE(EI188,Rollover!$Q$20,Rollover!$AD$20,Rollover!$AQ$20)-EI189)),0)-IF(EI$6&lt;='Rent Roll'!$M$20,EI191,0)</f>
        <v>0</v>
      </c>
    </row>
    <row r="195">
      <c r="B195" t="s" s="23">
        <v>53</v>
      </c>
      <c r="C195" t="s" s="118">
        <v>35</v>
      </c>
      <c r="D195" t="s" s="118">
        <v>434</v>
      </c>
      <c r="H195" s="95">
        <f>'Rent Roll'!$G$20*IF(H188=0,IF('Rent Roll'!$N$20="NNN",'Rent Roll'!$F$20*H$15,IF('Rent Roll'!$N$20="NNN capped",'Rent Roll'!$F$20*(H$12+H$13)+MIN('Rent Roll'!$F$20*H$14,'Rent Roll'!$O$20*(1+Assumptions!$C$64)^(H$8-'Rent Roll'!$P$20)*'Rent Roll'!$E$20/12),0)),IF(AND(H188&lt;=3,H189&gt;=0),'Rent Roll'!$F$20*H$15,0))</f>
        <v>6170.926086956522</v>
      </c>
      <c r="I195" s="95">
        <f>'Rent Roll'!$G$20*IF(I188=0,IF('Rent Roll'!$N$20="NNN",'Rent Roll'!$F$20*I$15,IF('Rent Roll'!$N$20="NNN capped",'Rent Roll'!$F$20*(I$12+I$13)+MIN('Rent Roll'!$F$20*I$14,'Rent Roll'!$O$20*(1+Assumptions!$C$64)^(I$8-'Rent Roll'!$P$20)*'Rent Roll'!$E$20/12),0)),IF(AND(I188&lt;=3,I189&gt;=0),'Rent Roll'!$F$20*I$15,0))</f>
        <v>6170.926086956522</v>
      </c>
      <c r="J195" s="95">
        <f>'Rent Roll'!$G$20*IF(J188=0,IF('Rent Roll'!$N$20="NNN",'Rent Roll'!$F$20*J$15,IF('Rent Roll'!$N$20="NNN capped",'Rent Roll'!$F$20*(J$12+J$13)+MIN('Rent Roll'!$F$20*J$14,'Rent Roll'!$O$20*(1+Assumptions!$C$64)^(J$8-'Rent Roll'!$P$20)*'Rent Roll'!$E$20/12),0)),IF(AND(J188&lt;=3,J189&gt;=0),'Rent Roll'!$F$20*J$15,0))</f>
        <v>6170.926086956522</v>
      </c>
      <c r="K195" s="95">
        <f>'Rent Roll'!$G$20*IF(K188=0,IF('Rent Roll'!$N$20="NNN",'Rent Roll'!$F$20*K$15,IF('Rent Roll'!$N$20="NNN capped",'Rent Roll'!$F$20*(K$12+K$13)+MIN('Rent Roll'!$F$20*K$14,'Rent Roll'!$O$20*(1+Assumptions!$C$64)^(K$8-'Rent Roll'!$P$20)*'Rent Roll'!$E$20/12),0)),IF(AND(K188&lt;=3,K189&gt;=0),'Rent Roll'!$F$20*K$15,0))</f>
        <v>0</v>
      </c>
      <c r="L195" s="95">
        <f>'Rent Roll'!$G$20*IF(L188=0,IF('Rent Roll'!$N$20="NNN",'Rent Roll'!$F$20*L$15,IF('Rent Roll'!$N$20="NNN capped",'Rent Roll'!$F$20*(L$12+L$13)+MIN('Rent Roll'!$F$20*L$14,'Rent Roll'!$O$20*(1+Assumptions!$C$64)^(L$8-'Rent Roll'!$P$20)*'Rent Roll'!$E$20/12),0)),IF(AND(L188&lt;=3,L189&gt;=0),'Rent Roll'!$F$20*L$15,0))</f>
        <v>0</v>
      </c>
      <c r="M195" s="95">
        <f>'Rent Roll'!$G$20*IF(M188=0,IF('Rent Roll'!$N$20="NNN",'Rent Roll'!$F$20*M$15,IF('Rent Roll'!$N$20="NNN capped",'Rent Roll'!$F$20*(M$12+M$13)+MIN('Rent Roll'!$F$20*M$14,'Rent Roll'!$O$20*(1+Assumptions!$C$64)^(M$8-'Rent Roll'!$P$20)*'Rent Roll'!$E$20/12),0)),IF(AND(M188&lt;=3,M189&gt;=0),'Rent Roll'!$F$20*M$15,0))</f>
        <v>6170.926086956522</v>
      </c>
      <c r="N195" s="95">
        <f>'Rent Roll'!$G$20*IF(N188=0,IF('Rent Roll'!$N$20="NNN",'Rent Roll'!$F$20*N$15,IF('Rent Roll'!$N$20="NNN capped",'Rent Roll'!$F$20*(N$12+N$13)+MIN('Rent Roll'!$F$20*N$14,'Rent Roll'!$O$20*(1+Assumptions!$C$64)^(N$8-'Rent Roll'!$P$20)*'Rent Roll'!$E$20/12),0)),IF(AND(N188&lt;=3,N189&gt;=0),'Rent Roll'!$F$20*N$15,0))</f>
        <v>6170.926086956522</v>
      </c>
      <c r="O195" s="95">
        <f>'Rent Roll'!$G$20*IF(O188=0,IF('Rent Roll'!$N$20="NNN",'Rent Roll'!$F$20*O$15,IF('Rent Roll'!$N$20="NNN capped",'Rent Roll'!$F$20*(O$12+O$13)+MIN('Rent Roll'!$F$20*O$14,'Rent Roll'!$O$20*(1+Assumptions!$C$64)^(O$8-'Rent Roll'!$P$20)*'Rent Roll'!$E$20/12),0)),IF(AND(O188&lt;=3,O189&gt;=0),'Rent Roll'!$F$20*O$15,0))</f>
        <v>6170.926086956522</v>
      </c>
      <c r="P195" s="95">
        <f>'Rent Roll'!$G$20*IF(P188=0,IF('Rent Roll'!$N$20="NNN",'Rent Roll'!$F$20*P$15,IF('Rent Roll'!$N$20="NNN capped",'Rent Roll'!$F$20*(P$12+P$13)+MIN('Rent Roll'!$F$20*P$14,'Rent Roll'!$O$20*(1+Assumptions!$C$64)^(P$8-'Rent Roll'!$P$20)*'Rent Roll'!$E$20/12),0)),IF(AND(P188&lt;=3,P189&gt;=0),'Rent Roll'!$F$20*P$15,0))</f>
        <v>6170.926086956522</v>
      </c>
      <c r="Q195" s="95">
        <f>'Rent Roll'!$G$20*IF(Q188=0,IF('Rent Roll'!$N$20="NNN",'Rent Roll'!$F$20*Q$15,IF('Rent Roll'!$N$20="NNN capped",'Rent Roll'!$F$20*(Q$12+Q$13)+MIN('Rent Roll'!$F$20*Q$14,'Rent Roll'!$O$20*(1+Assumptions!$C$64)^(Q$8-'Rent Roll'!$P$20)*'Rent Roll'!$E$20/12),0)),IF(AND(Q188&lt;=3,Q189&gt;=0),'Rent Roll'!$F$20*Q$15,0))</f>
        <v>6170.926086956522</v>
      </c>
      <c r="R195" s="95">
        <f>'Rent Roll'!$G$20*IF(R188=0,IF('Rent Roll'!$N$20="NNN",'Rent Roll'!$F$20*R$15,IF('Rent Roll'!$N$20="NNN capped",'Rent Roll'!$F$20*(R$12+R$13)+MIN('Rent Roll'!$F$20*R$14,'Rent Roll'!$O$20*(1+Assumptions!$C$64)^(R$8-'Rent Roll'!$P$20)*'Rent Roll'!$E$20/12),0)),IF(AND(R188&lt;=3,R189&gt;=0),'Rent Roll'!$F$20*R$15,0))</f>
        <v>6170.926086956522</v>
      </c>
      <c r="S195" s="95">
        <f>'Rent Roll'!$G$20*IF(S188=0,IF('Rent Roll'!$N$20="NNN",'Rent Roll'!$F$20*S$15,IF('Rent Roll'!$N$20="NNN capped",'Rent Roll'!$F$20*(S$12+S$13)+MIN('Rent Roll'!$F$20*S$14,'Rent Roll'!$O$20*(1+Assumptions!$C$64)^(S$8-'Rent Roll'!$P$20)*'Rent Roll'!$E$20/12),0)),IF(AND(S188&lt;=3,S189&gt;=0),'Rent Roll'!$F$20*S$15,0))</f>
        <v>6170.926086956522</v>
      </c>
      <c r="T195" s="95">
        <f>'Rent Roll'!$G$20*IF(T188=0,IF('Rent Roll'!$N$20="NNN",'Rent Roll'!$F$20*T$15,IF('Rent Roll'!$N$20="NNN capped",'Rent Roll'!$F$20*(T$12+T$13)+MIN('Rent Roll'!$F$20*T$14,'Rent Roll'!$O$20*(1+Assumptions!$C$64)^(T$8-'Rent Roll'!$P$20)*'Rent Roll'!$E$20/12),0)),IF(AND(T188&lt;=3,T189&gt;=0),'Rent Roll'!$F$20*T$15,0))</f>
        <v>6312.575608695653</v>
      </c>
      <c r="U195" s="95">
        <f>'Rent Roll'!$G$20*IF(U188=0,IF('Rent Roll'!$N$20="NNN",'Rent Roll'!$F$20*U$15,IF('Rent Roll'!$N$20="NNN capped",'Rent Roll'!$F$20*(U$12+U$13)+MIN('Rent Roll'!$F$20*U$14,'Rent Roll'!$O$20*(1+Assumptions!$C$64)^(U$8-'Rent Roll'!$P$20)*'Rent Roll'!$E$20/12),0)),IF(AND(U188&lt;=3,U189&gt;=0),'Rent Roll'!$F$20*U$15,0))</f>
        <v>6312.575608695653</v>
      </c>
      <c r="V195" s="95">
        <f>'Rent Roll'!$G$20*IF(V188=0,IF('Rent Roll'!$N$20="NNN",'Rent Roll'!$F$20*V$15,IF('Rent Roll'!$N$20="NNN capped",'Rent Roll'!$F$20*(V$12+V$13)+MIN('Rent Roll'!$F$20*V$14,'Rent Roll'!$O$20*(1+Assumptions!$C$64)^(V$8-'Rent Roll'!$P$20)*'Rent Roll'!$E$20/12),0)),IF(AND(V188&lt;=3,V189&gt;=0),'Rent Roll'!$F$20*V$15,0))</f>
        <v>6312.575608695653</v>
      </c>
      <c r="W195" s="95">
        <f>'Rent Roll'!$G$20*IF(W188=0,IF('Rent Roll'!$N$20="NNN",'Rent Roll'!$F$20*W$15,IF('Rent Roll'!$N$20="NNN capped",'Rent Roll'!$F$20*(W$12+W$13)+MIN('Rent Roll'!$F$20*W$14,'Rent Roll'!$O$20*(1+Assumptions!$C$64)^(W$8-'Rent Roll'!$P$20)*'Rent Roll'!$E$20/12),0)),IF(AND(W188&lt;=3,W189&gt;=0),'Rent Roll'!$F$20*W$15,0))</f>
        <v>6312.575608695653</v>
      </c>
      <c r="X195" s="95">
        <f>'Rent Roll'!$G$20*IF(X188=0,IF('Rent Roll'!$N$20="NNN",'Rent Roll'!$F$20*X$15,IF('Rent Roll'!$N$20="NNN capped",'Rent Roll'!$F$20*(X$12+X$13)+MIN('Rent Roll'!$F$20*X$14,'Rent Roll'!$O$20*(1+Assumptions!$C$64)^(X$8-'Rent Roll'!$P$20)*'Rent Roll'!$E$20/12),0)),IF(AND(X188&lt;=3,X189&gt;=0),'Rent Roll'!$F$20*X$15,0))</f>
        <v>6312.575608695653</v>
      </c>
      <c r="Y195" s="95">
        <f>'Rent Roll'!$G$20*IF(Y188=0,IF('Rent Roll'!$N$20="NNN",'Rent Roll'!$F$20*Y$15,IF('Rent Roll'!$N$20="NNN capped",'Rent Roll'!$F$20*(Y$12+Y$13)+MIN('Rent Roll'!$F$20*Y$14,'Rent Roll'!$O$20*(1+Assumptions!$C$64)^(Y$8-'Rent Roll'!$P$20)*'Rent Roll'!$E$20/12),0)),IF(AND(Y188&lt;=3,Y189&gt;=0),'Rent Roll'!$F$20*Y$15,0))</f>
        <v>6312.575608695653</v>
      </c>
      <c r="Z195" s="95">
        <f>'Rent Roll'!$G$20*IF(Z188=0,IF('Rent Roll'!$N$20="NNN",'Rent Roll'!$F$20*Z$15,IF('Rent Roll'!$N$20="NNN capped",'Rent Roll'!$F$20*(Z$12+Z$13)+MIN('Rent Roll'!$F$20*Z$14,'Rent Roll'!$O$20*(1+Assumptions!$C$64)^(Z$8-'Rent Roll'!$P$20)*'Rent Roll'!$E$20/12),0)),IF(AND(Z188&lt;=3,Z189&gt;=0),'Rent Roll'!$F$20*Z$15,0))</f>
        <v>6312.575608695653</v>
      </c>
      <c r="AA195" s="95">
        <f>'Rent Roll'!$G$20*IF(AA188=0,IF('Rent Roll'!$N$20="NNN",'Rent Roll'!$F$20*AA$15,IF('Rent Roll'!$N$20="NNN capped",'Rent Roll'!$F$20*(AA$12+AA$13)+MIN('Rent Roll'!$F$20*AA$14,'Rent Roll'!$O$20*(1+Assumptions!$C$64)^(AA$8-'Rent Roll'!$P$20)*'Rent Roll'!$E$20/12),0)),IF(AND(AA188&lt;=3,AA189&gt;=0),'Rent Roll'!$F$20*AA$15,0))</f>
        <v>6312.575608695653</v>
      </c>
      <c r="AB195" s="95">
        <f>'Rent Roll'!$G$20*IF(AB188=0,IF('Rent Roll'!$N$20="NNN",'Rent Roll'!$F$20*AB$15,IF('Rent Roll'!$N$20="NNN capped",'Rent Roll'!$F$20*(AB$12+AB$13)+MIN('Rent Roll'!$F$20*AB$14,'Rent Roll'!$O$20*(1+Assumptions!$C$64)^(AB$8-'Rent Roll'!$P$20)*'Rent Roll'!$E$20/12),0)),IF(AND(AB188&lt;=3,AB189&gt;=0),'Rent Roll'!$F$20*AB$15,0))</f>
        <v>6312.575608695653</v>
      </c>
      <c r="AC195" s="95">
        <f>'Rent Roll'!$G$20*IF(AC188=0,IF('Rent Roll'!$N$20="NNN",'Rent Roll'!$F$20*AC$15,IF('Rent Roll'!$N$20="NNN capped",'Rent Roll'!$F$20*(AC$12+AC$13)+MIN('Rent Roll'!$F$20*AC$14,'Rent Roll'!$O$20*(1+Assumptions!$C$64)^(AC$8-'Rent Roll'!$P$20)*'Rent Roll'!$E$20/12),0)),IF(AND(AC188&lt;=3,AC189&gt;=0),'Rent Roll'!$F$20*AC$15,0))</f>
        <v>6312.575608695653</v>
      </c>
      <c r="AD195" s="95">
        <f>'Rent Roll'!$G$20*IF(AD188=0,IF('Rent Roll'!$N$20="NNN",'Rent Roll'!$F$20*AD$15,IF('Rent Roll'!$N$20="NNN capped",'Rent Roll'!$F$20*(AD$12+AD$13)+MIN('Rent Roll'!$F$20*AD$14,'Rent Roll'!$O$20*(1+Assumptions!$C$64)^(AD$8-'Rent Roll'!$P$20)*'Rent Roll'!$E$20/12),0)),IF(AND(AD188&lt;=3,AD189&gt;=0),'Rent Roll'!$F$20*AD$15,0))</f>
        <v>6312.575608695653</v>
      </c>
      <c r="AE195" s="95">
        <f>'Rent Roll'!$G$20*IF(AE188=0,IF('Rent Roll'!$N$20="NNN",'Rent Roll'!$F$20*AE$15,IF('Rent Roll'!$N$20="NNN capped",'Rent Roll'!$F$20*(AE$12+AE$13)+MIN('Rent Roll'!$F$20*AE$14,'Rent Roll'!$O$20*(1+Assumptions!$C$64)^(AE$8-'Rent Roll'!$P$20)*'Rent Roll'!$E$20/12),0)),IF(AND(AE188&lt;=3,AE189&gt;=0),'Rent Roll'!$F$20*AE$15,0))</f>
        <v>6312.575608695653</v>
      </c>
      <c r="AF195" s="95">
        <f>'Rent Roll'!$G$20*IF(AF188=0,IF('Rent Roll'!$N$20="NNN",'Rent Roll'!$F$20*AF$15,IF('Rent Roll'!$N$20="NNN capped",'Rent Roll'!$F$20*(AF$12+AF$13)+MIN('Rent Roll'!$F$20*AF$14,'Rent Roll'!$O$20*(1+Assumptions!$C$64)^(AF$8-'Rent Roll'!$P$20)*'Rent Roll'!$E$20/12),0)),IF(AND(AF188&lt;=3,AF189&gt;=0),'Rent Roll'!$F$20*AF$15,0))</f>
        <v>6457.605050869564</v>
      </c>
      <c r="AG195" s="95">
        <f>'Rent Roll'!$G$20*IF(AG188=0,IF('Rent Roll'!$N$20="NNN",'Rent Roll'!$F$20*AG$15,IF('Rent Roll'!$N$20="NNN capped",'Rent Roll'!$F$20*(AG$12+AG$13)+MIN('Rent Roll'!$F$20*AG$14,'Rent Roll'!$O$20*(1+Assumptions!$C$64)^(AG$8-'Rent Roll'!$P$20)*'Rent Roll'!$E$20/12),0)),IF(AND(AG188&lt;=3,AG189&gt;=0),'Rent Roll'!$F$20*AG$15,0))</f>
        <v>6457.605050869564</v>
      </c>
      <c r="AH195" s="95">
        <f>'Rent Roll'!$G$20*IF(AH188=0,IF('Rent Roll'!$N$20="NNN",'Rent Roll'!$F$20*AH$15,IF('Rent Roll'!$N$20="NNN capped",'Rent Roll'!$F$20*(AH$12+AH$13)+MIN('Rent Roll'!$F$20*AH$14,'Rent Roll'!$O$20*(1+Assumptions!$C$64)^(AH$8-'Rent Roll'!$P$20)*'Rent Roll'!$E$20/12),0)),IF(AND(AH188&lt;=3,AH189&gt;=0),'Rent Roll'!$F$20*AH$15,0))</f>
        <v>6457.605050869564</v>
      </c>
      <c r="AI195" s="95">
        <f>'Rent Roll'!$G$20*IF(AI188=0,IF('Rent Roll'!$N$20="NNN",'Rent Roll'!$F$20*AI$15,IF('Rent Roll'!$N$20="NNN capped",'Rent Roll'!$F$20*(AI$12+AI$13)+MIN('Rent Roll'!$F$20*AI$14,'Rent Roll'!$O$20*(1+Assumptions!$C$64)^(AI$8-'Rent Roll'!$P$20)*'Rent Roll'!$E$20/12),0)),IF(AND(AI188&lt;=3,AI189&gt;=0),'Rent Roll'!$F$20*AI$15,0))</f>
        <v>6457.605050869564</v>
      </c>
      <c r="AJ195" s="95">
        <f>'Rent Roll'!$G$20*IF(AJ188=0,IF('Rent Roll'!$N$20="NNN",'Rent Roll'!$F$20*AJ$15,IF('Rent Roll'!$N$20="NNN capped",'Rent Roll'!$F$20*(AJ$12+AJ$13)+MIN('Rent Roll'!$F$20*AJ$14,'Rent Roll'!$O$20*(1+Assumptions!$C$64)^(AJ$8-'Rent Roll'!$P$20)*'Rent Roll'!$E$20/12),0)),IF(AND(AJ188&lt;=3,AJ189&gt;=0),'Rent Roll'!$F$20*AJ$15,0))</f>
        <v>6457.605050869564</v>
      </c>
      <c r="AK195" s="95">
        <f>'Rent Roll'!$G$20*IF(AK188=0,IF('Rent Roll'!$N$20="NNN",'Rent Roll'!$F$20*AK$15,IF('Rent Roll'!$N$20="NNN capped",'Rent Roll'!$F$20*(AK$12+AK$13)+MIN('Rent Roll'!$F$20*AK$14,'Rent Roll'!$O$20*(1+Assumptions!$C$64)^(AK$8-'Rent Roll'!$P$20)*'Rent Roll'!$E$20/12),0)),IF(AND(AK188&lt;=3,AK189&gt;=0),'Rent Roll'!$F$20*AK$15,0))</f>
        <v>6457.605050869564</v>
      </c>
      <c r="AL195" s="95">
        <f>'Rent Roll'!$G$20*IF(AL188=0,IF('Rent Roll'!$N$20="NNN",'Rent Roll'!$F$20*AL$15,IF('Rent Roll'!$N$20="NNN capped",'Rent Roll'!$F$20*(AL$12+AL$13)+MIN('Rent Roll'!$F$20*AL$14,'Rent Roll'!$O$20*(1+Assumptions!$C$64)^(AL$8-'Rent Roll'!$P$20)*'Rent Roll'!$E$20/12),0)),IF(AND(AL188&lt;=3,AL189&gt;=0),'Rent Roll'!$F$20*AL$15,0))</f>
        <v>6457.605050869564</v>
      </c>
      <c r="AM195" s="95">
        <f>'Rent Roll'!$G$20*IF(AM188=0,IF('Rent Roll'!$N$20="NNN",'Rent Roll'!$F$20*AM$15,IF('Rent Roll'!$N$20="NNN capped",'Rent Roll'!$F$20*(AM$12+AM$13)+MIN('Rent Roll'!$F$20*AM$14,'Rent Roll'!$O$20*(1+Assumptions!$C$64)^(AM$8-'Rent Roll'!$P$20)*'Rent Roll'!$E$20/12),0)),IF(AND(AM188&lt;=3,AM189&gt;=0),'Rent Roll'!$F$20*AM$15,0))</f>
        <v>6457.605050869564</v>
      </c>
      <c r="AN195" s="95">
        <f>'Rent Roll'!$G$20*IF(AN188=0,IF('Rent Roll'!$N$20="NNN",'Rent Roll'!$F$20*AN$15,IF('Rent Roll'!$N$20="NNN capped",'Rent Roll'!$F$20*(AN$12+AN$13)+MIN('Rent Roll'!$F$20*AN$14,'Rent Roll'!$O$20*(1+Assumptions!$C$64)^(AN$8-'Rent Roll'!$P$20)*'Rent Roll'!$E$20/12),0)),IF(AND(AN188&lt;=3,AN189&gt;=0),'Rent Roll'!$F$20*AN$15,0))</f>
        <v>6457.605050869564</v>
      </c>
      <c r="AO195" s="95">
        <f>'Rent Roll'!$G$20*IF(AO188=0,IF('Rent Roll'!$N$20="NNN",'Rent Roll'!$F$20*AO$15,IF('Rent Roll'!$N$20="NNN capped",'Rent Roll'!$F$20*(AO$12+AO$13)+MIN('Rent Roll'!$F$20*AO$14,'Rent Roll'!$O$20*(1+Assumptions!$C$64)^(AO$8-'Rent Roll'!$P$20)*'Rent Roll'!$E$20/12),0)),IF(AND(AO188&lt;=3,AO189&gt;=0),'Rent Roll'!$F$20*AO$15,0))</f>
        <v>6457.605050869564</v>
      </c>
      <c r="AP195" s="95">
        <f>'Rent Roll'!$G$20*IF(AP188=0,IF('Rent Roll'!$N$20="NNN",'Rent Roll'!$F$20*AP$15,IF('Rent Roll'!$N$20="NNN capped",'Rent Roll'!$F$20*(AP$12+AP$13)+MIN('Rent Roll'!$F$20*AP$14,'Rent Roll'!$O$20*(1+Assumptions!$C$64)^(AP$8-'Rent Roll'!$P$20)*'Rent Roll'!$E$20/12),0)),IF(AND(AP188&lt;=3,AP189&gt;=0),'Rent Roll'!$F$20*AP$15,0))</f>
        <v>6457.605050869564</v>
      </c>
      <c r="AQ195" s="95">
        <f>'Rent Roll'!$G$20*IF(AQ188=0,IF('Rent Roll'!$N$20="NNN",'Rent Roll'!$F$20*AQ$15,IF('Rent Roll'!$N$20="NNN capped",'Rent Roll'!$F$20*(AQ$12+AQ$13)+MIN('Rent Roll'!$F$20*AQ$14,'Rent Roll'!$O$20*(1+Assumptions!$C$64)^(AQ$8-'Rent Roll'!$P$20)*'Rent Roll'!$E$20/12),0)),IF(AND(AQ188&lt;=3,AQ189&gt;=0),'Rent Roll'!$F$20*AQ$15,0))</f>
        <v>6457.605050869564</v>
      </c>
      <c r="AR195" s="95">
        <f>'Rent Roll'!$G$20*IF(AR188=0,IF('Rent Roll'!$N$20="NNN",'Rent Roll'!$F$20*AR$15,IF('Rent Roll'!$N$20="NNN capped",'Rent Roll'!$F$20*(AR$12+AR$13)+MIN('Rent Roll'!$F$20*AR$14,'Rent Roll'!$O$20*(1+Assumptions!$C$64)^(AR$8-'Rent Roll'!$P$20)*'Rent Roll'!$E$20/12),0)),IF(AND(AR188&lt;=3,AR189&gt;=0),'Rent Roll'!$F$20*AR$15,0))</f>
        <v>6606.098419786957</v>
      </c>
      <c r="AS195" s="95">
        <f>'Rent Roll'!$G$20*IF(AS188=0,IF('Rent Roll'!$N$20="NNN",'Rent Roll'!$F$20*AS$15,IF('Rent Roll'!$N$20="NNN capped",'Rent Roll'!$F$20*(AS$12+AS$13)+MIN('Rent Roll'!$F$20*AS$14,'Rent Roll'!$O$20*(1+Assumptions!$C$64)^(AS$8-'Rent Roll'!$P$20)*'Rent Roll'!$E$20/12),0)),IF(AND(AS188&lt;=3,AS189&gt;=0),'Rent Roll'!$F$20*AS$15,0))</f>
        <v>6606.098419786957</v>
      </c>
      <c r="AT195" s="95">
        <f>'Rent Roll'!$G$20*IF(AT188=0,IF('Rent Roll'!$N$20="NNN",'Rent Roll'!$F$20*AT$15,IF('Rent Roll'!$N$20="NNN capped",'Rent Roll'!$F$20*(AT$12+AT$13)+MIN('Rent Roll'!$F$20*AT$14,'Rent Roll'!$O$20*(1+Assumptions!$C$64)^(AT$8-'Rent Roll'!$P$20)*'Rent Roll'!$E$20/12),0)),IF(AND(AT188&lt;=3,AT189&gt;=0),'Rent Roll'!$F$20*AT$15,0))</f>
        <v>6606.098419786957</v>
      </c>
      <c r="AU195" s="95">
        <f>'Rent Roll'!$G$20*IF(AU188=0,IF('Rent Roll'!$N$20="NNN",'Rent Roll'!$F$20*AU$15,IF('Rent Roll'!$N$20="NNN capped",'Rent Roll'!$F$20*(AU$12+AU$13)+MIN('Rent Roll'!$F$20*AU$14,'Rent Roll'!$O$20*(1+Assumptions!$C$64)^(AU$8-'Rent Roll'!$P$20)*'Rent Roll'!$E$20/12),0)),IF(AND(AU188&lt;=3,AU189&gt;=0),'Rent Roll'!$F$20*AU$15,0))</f>
        <v>6606.098419786957</v>
      </c>
      <c r="AV195" s="95">
        <f>'Rent Roll'!$G$20*IF(AV188=0,IF('Rent Roll'!$N$20="NNN",'Rent Roll'!$F$20*AV$15,IF('Rent Roll'!$N$20="NNN capped",'Rent Roll'!$F$20*(AV$12+AV$13)+MIN('Rent Roll'!$F$20*AV$14,'Rent Roll'!$O$20*(1+Assumptions!$C$64)^(AV$8-'Rent Roll'!$P$20)*'Rent Roll'!$E$20/12),0)),IF(AND(AV188&lt;=3,AV189&gt;=0),'Rent Roll'!$F$20*AV$15,0))</f>
        <v>6606.098419786957</v>
      </c>
      <c r="AW195" s="95">
        <f>'Rent Roll'!$G$20*IF(AW188=0,IF('Rent Roll'!$N$20="NNN",'Rent Roll'!$F$20*AW$15,IF('Rent Roll'!$N$20="NNN capped",'Rent Roll'!$F$20*(AW$12+AW$13)+MIN('Rent Roll'!$F$20*AW$14,'Rent Roll'!$O$20*(1+Assumptions!$C$64)^(AW$8-'Rent Roll'!$P$20)*'Rent Roll'!$E$20/12),0)),IF(AND(AW188&lt;=3,AW189&gt;=0),'Rent Roll'!$F$20*AW$15,0))</f>
        <v>6606.098419786957</v>
      </c>
      <c r="AX195" s="95">
        <f>'Rent Roll'!$G$20*IF(AX188=0,IF('Rent Roll'!$N$20="NNN",'Rent Roll'!$F$20*AX$15,IF('Rent Roll'!$N$20="NNN capped",'Rent Roll'!$F$20*(AX$12+AX$13)+MIN('Rent Roll'!$F$20*AX$14,'Rent Roll'!$O$20*(1+Assumptions!$C$64)^(AX$8-'Rent Roll'!$P$20)*'Rent Roll'!$E$20/12),0)),IF(AND(AX188&lt;=3,AX189&gt;=0),'Rent Roll'!$F$20*AX$15,0))</f>
        <v>6606.098419786957</v>
      </c>
      <c r="AY195" s="95">
        <f>'Rent Roll'!$G$20*IF(AY188=0,IF('Rent Roll'!$N$20="NNN",'Rent Roll'!$F$20*AY$15,IF('Rent Roll'!$N$20="NNN capped",'Rent Roll'!$F$20*(AY$12+AY$13)+MIN('Rent Roll'!$F$20*AY$14,'Rent Roll'!$O$20*(1+Assumptions!$C$64)^(AY$8-'Rent Roll'!$P$20)*'Rent Roll'!$E$20/12),0)),IF(AND(AY188&lt;=3,AY189&gt;=0),'Rent Roll'!$F$20*AY$15,0))</f>
        <v>6606.098419786957</v>
      </c>
      <c r="AZ195" s="95">
        <f>'Rent Roll'!$G$20*IF(AZ188=0,IF('Rent Roll'!$N$20="NNN",'Rent Roll'!$F$20*AZ$15,IF('Rent Roll'!$N$20="NNN capped",'Rent Roll'!$F$20*(AZ$12+AZ$13)+MIN('Rent Roll'!$F$20*AZ$14,'Rent Roll'!$O$20*(1+Assumptions!$C$64)^(AZ$8-'Rent Roll'!$P$20)*'Rent Roll'!$E$20/12),0)),IF(AND(AZ188&lt;=3,AZ189&gt;=0),'Rent Roll'!$F$20*AZ$15,0))</f>
        <v>6606.098419786957</v>
      </c>
      <c r="BA195" s="95">
        <f>'Rent Roll'!$G$20*IF(BA188=0,IF('Rent Roll'!$N$20="NNN",'Rent Roll'!$F$20*BA$15,IF('Rent Roll'!$N$20="NNN capped",'Rent Roll'!$F$20*(BA$12+BA$13)+MIN('Rent Roll'!$F$20*BA$14,'Rent Roll'!$O$20*(1+Assumptions!$C$64)^(BA$8-'Rent Roll'!$P$20)*'Rent Roll'!$E$20/12),0)),IF(AND(BA188&lt;=3,BA189&gt;=0),'Rent Roll'!$F$20*BA$15,0))</f>
        <v>6606.098419786957</v>
      </c>
      <c r="BB195" s="95">
        <f>'Rent Roll'!$G$20*IF(BB188=0,IF('Rent Roll'!$N$20="NNN",'Rent Roll'!$F$20*BB$15,IF('Rent Roll'!$N$20="NNN capped",'Rent Roll'!$F$20*(BB$12+BB$13)+MIN('Rent Roll'!$F$20*BB$14,'Rent Roll'!$O$20*(1+Assumptions!$C$64)^(BB$8-'Rent Roll'!$P$20)*'Rent Roll'!$E$20/12),0)),IF(AND(BB188&lt;=3,BB189&gt;=0),'Rent Roll'!$F$20*BB$15,0))</f>
        <v>6606.098419786957</v>
      </c>
      <c r="BC195" s="95">
        <f>'Rent Roll'!$G$20*IF(BC188=0,IF('Rent Roll'!$N$20="NNN",'Rent Roll'!$F$20*BC$15,IF('Rent Roll'!$N$20="NNN capped",'Rent Roll'!$F$20*(BC$12+BC$13)+MIN('Rent Roll'!$F$20*BC$14,'Rent Roll'!$O$20*(1+Assumptions!$C$64)^(BC$8-'Rent Roll'!$P$20)*'Rent Roll'!$E$20/12),0)),IF(AND(BC188&lt;=3,BC189&gt;=0),'Rent Roll'!$F$20*BC$15,0))</f>
        <v>6606.098419786957</v>
      </c>
      <c r="BD195" s="95">
        <f>'Rent Roll'!$G$20*IF(BD188=0,IF('Rent Roll'!$N$20="NNN",'Rent Roll'!$F$20*BD$15,IF('Rent Roll'!$N$20="NNN capped",'Rent Roll'!$F$20*(BD$12+BD$13)+MIN('Rent Roll'!$F$20*BD$14,'Rent Roll'!$O$20*(1+Assumptions!$C$64)^(BD$8-'Rent Roll'!$P$20)*'Rent Roll'!$E$20/12),0)),IF(AND(BD188&lt;=3,BD189&gt;=0),'Rent Roll'!$F$20*BD$15,0))</f>
        <v>6758.141894119695</v>
      </c>
      <c r="BE195" s="95">
        <f>'Rent Roll'!$G$20*IF(BE188=0,IF('Rent Roll'!$N$20="NNN",'Rent Roll'!$F$20*BE$15,IF('Rent Roll'!$N$20="NNN capped",'Rent Roll'!$F$20*(BE$12+BE$13)+MIN('Rent Roll'!$F$20*BE$14,'Rent Roll'!$O$20*(1+Assumptions!$C$64)^(BE$8-'Rent Roll'!$P$20)*'Rent Roll'!$E$20/12),0)),IF(AND(BE188&lt;=3,BE189&gt;=0),'Rent Roll'!$F$20*BE$15,0))</f>
        <v>6758.141894119695</v>
      </c>
      <c r="BF195" s="95">
        <f>'Rent Roll'!$G$20*IF(BF188=0,IF('Rent Roll'!$N$20="NNN",'Rent Roll'!$F$20*BF$15,IF('Rent Roll'!$N$20="NNN capped",'Rent Roll'!$F$20*(BF$12+BF$13)+MIN('Rent Roll'!$F$20*BF$14,'Rent Roll'!$O$20*(1+Assumptions!$C$64)^(BF$8-'Rent Roll'!$P$20)*'Rent Roll'!$E$20/12),0)),IF(AND(BF188&lt;=3,BF189&gt;=0),'Rent Roll'!$F$20*BF$15,0))</f>
        <v>6758.141894119695</v>
      </c>
      <c r="BG195" s="95">
        <f>'Rent Roll'!$G$20*IF(BG188=0,IF('Rent Roll'!$N$20="NNN",'Rent Roll'!$F$20*BG$15,IF('Rent Roll'!$N$20="NNN capped",'Rent Roll'!$F$20*(BG$12+BG$13)+MIN('Rent Roll'!$F$20*BG$14,'Rent Roll'!$O$20*(1+Assumptions!$C$64)^(BG$8-'Rent Roll'!$P$20)*'Rent Roll'!$E$20/12),0)),IF(AND(BG188&lt;=3,BG189&gt;=0),'Rent Roll'!$F$20*BG$15,0))</f>
        <v>6758.141894119695</v>
      </c>
      <c r="BH195" s="95">
        <f>'Rent Roll'!$G$20*IF(BH188=0,IF('Rent Roll'!$N$20="NNN",'Rent Roll'!$F$20*BH$15,IF('Rent Roll'!$N$20="NNN capped",'Rent Roll'!$F$20*(BH$12+BH$13)+MIN('Rent Roll'!$F$20*BH$14,'Rent Roll'!$O$20*(1+Assumptions!$C$64)^(BH$8-'Rent Roll'!$P$20)*'Rent Roll'!$E$20/12),0)),IF(AND(BH188&lt;=3,BH189&gt;=0),'Rent Roll'!$F$20*BH$15,0))</f>
        <v>6758.141894119695</v>
      </c>
      <c r="BI195" s="95">
        <f>'Rent Roll'!$G$20*IF(BI188=0,IF('Rent Roll'!$N$20="NNN",'Rent Roll'!$F$20*BI$15,IF('Rent Roll'!$N$20="NNN capped",'Rent Roll'!$F$20*(BI$12+BI$13)+MIN('Rent Roll'!$F$20*BI$14,'Rent Roll'!$O$20*(1+Assumptions!$C$64)^(BI$8-'Rent Roll'!$P$20)*'Rent Roll'!$E$20/12),0)),IF(AND(BI188&lt;=3,BI189&gt;=0),'Rent Roll'!$F$20*BI$15,0))</f>
        <v>6758.141894119695</v>
      </c>
      <c r="BJ195" s="95">
        <f>'Rent Roll'!$G$20*IF(BJ188=0,IF('Rent Roll'!$N$20="NNN",'Rent Roll'!$F$20*BJ$15,IF('Rent Roll'!$N$20="NNN capped",'Rent Roll'!$F$20*(BJ$12+BJ$13)+MIN('Rent Roll'!$F$20*BJ$14,'Rent Roll'!$O$20*(1+Assumptions!$C$64)^(BJ$8-'Rent Roll'!$P$20)*'Rent Roll'!$E$20/12),0)),IF(AND(BJ188&lt;=3,BJ189&gt;=0),'Rent Roll'!$F$20*BJ$15,0))</f>
        <v>6758.141894119695</v>
      </c>
      <c r="BK195" s="95">
        <f>'Rent Roll'!$G$20*IF(BK188=0,IF('Rent Roll'!$N$20="NNN",'Rent Roll'!$F$20*BK$15,IF('Rent Roll'!$N$20="NNN capped",'Rent Roll'!$F$20*(BK$12+BK$13)+MIN('Rent Roll'!$F$20*BK$14,'Rent Roll'!$O$20*(1+Assumptions!$C$64)^(BK$8-'Rent Roll'!$P$20)*'Rent Roll'!$E$20/12),0)),IF(AND(BK188&lt;=3,BK189&gt;=0),'Rent Roll'!$F$20*BK$15,0))</f>
        <v>6758.141894119695</v>
      </c>
      <c r="BL195" s="95">
        <f>'Rent Roll'!$G$20*IF(BL188=0,IF('Rent Roll'!$N$20="NNN",'Rent Roll'!$F$20*BL$15,IF('Rent Roll'!$N$20="NNN capped",'Rent Roll'!$F$20*(BL$12+BL$13)+MIN('Rent Roll'!$F$20*BL$14,'Rent Roll'!$O$20*(1+Assumptions!$C$64)^(BL$8-'Rent Roll'!$P$20)*'Rent Roll'!$E$20/12),0)),IF(AND(BL188&lt;=3,BL189&gt;=0),'Rent Roll'!$F$20*BL$15,0))</f>
        <v>6758.141894119695</v>
      </c>
      <c r="BM195" s="95">
        <f>'Rent Roll'!$G$20*IF(BM188=0,IF('Rent Roll'!$N$20="NNN",'Rent Roll'!$F$20*BM$15,IF('Rent Roll'!$N$20="NNN capped",'Rent Roll'!$F$20*(BM$12+BM$13)+MIN('Rent Roll'!$F$20*BM$14,'Rent Roll'!$O$20*(1+Assumptions!$C$64)^(BM$8-'Rent Roll'!$P$20)*'Rent Roll'!$E$20/12),0)),IF(AND(BM188&lt;=3,BM189&gt;=0),'Rent Roll'!$F$20*BM$15,0))</f>
        <v>6758.141894119695</v>
      </c>
      <c r="BN195" s="95">
        <f>'Rent Roll'!$G$20*IF(BN188=0,IF('Rent Roll'!$N$20="NNN",'Rent Roll'!$F$20*BN$15,IF('Rent Roll'!$N$20="NNN capped",'Rent Roll'!$F$20*(BN$12+BN$13)+MIN('Rent Roll'!$F$20*BN$14,'Rent Roll'!$O$20*(1+Assumptions!$C$64)^(BN$8-'Rent Roll'!$P$20)*'Rent Roll'!$E$20/12),0)),IF(AND(BN188&lt;=3,BN189&gt;=0),'Rent Roll'!$F$20*BN$15,0))</f>
        <v>6758.141894119695</v>
      </c>
      <c r="BO195" s="95">
        <f>'Rent Roll'!$G$20*IF(BO188=0,IF('Rent Roll'!$N$20="NNN",'Rent Roll'!$F$20*BO$15,IF('Rent Roll'!$N$20="NNN capped",'Rent Roll'!$F$20*(BO$12+BO$13)+MIN('Rent Roll'!$F$20*BO$14,'Rent Roll'!$O$20*(1+Assumptions!$C$64)^(BO$8-'Rent Roll'!$P$20)*'Rent Roll'!$E$20/12),0)),IF(AND(BO188&lt;=3,BO189&gt;=0),'Rent Roll'!$F$20*BO$15,0))</f>
        <v>6758.141894119695</v>
      </c>
      <c r="BP195" s="95">
        <f>'Rent Roll'!$G$20*IF(BP188=0,IF('Rent Roll'!$N$20="NNN",'Rent Roll'!$F$20*BP$15,IF('Rent Roll'!$N$20="NNN capped",'Rent Roll'!$F$20*(BP$12+BP$13)+MIN('Rent Roll'!$F$20*BP$14,'Rent Roll'!$O$20*(1+Assumptions!$C$64)^(BP$8-'Rent Roll'!$P$20)*'Rent Roll'!$E$20/12),0)),IF(AND(BP188&lt;=3,BP189&gt;=0),'Rent Roll'!$F$20*BP$15,0))</f>
        <v>6913.8238831172</v>
      </c>
      <c r="BQ195" s="95">
        <f>'Rent Roll'!$G$20*IF(BQ188=0,IF('Rent Roll'!$N$20="NNN",'Rent Roll'!$F$20*BQ$15,IF('Rent Roll'!$N$20="NNN capped",'Rent Roll'!$F$20*(BQ$12+BQ$13)+MIN('Rent Roll'!$F$20*BQ$14,'Rent Roll'!$O$20*(1+Assumptions!$C$64)^(BQ$8-'Rent Roll'!$P$20)*'Rent Roll'!$E$20/12),0)),IF(AND(BQ188&lt;=3,BQ189&gt;=0),'Rent Roll'!$F$20*BQ$15,0))</f>
        <v>6913.8238831172</v>
      </c>
      <c r="BR195" s="95">
        <f>'Rent Roll'!$G$20*IF(BR188=0,IF('Rent Roll'!$N$20="NNN",'Rent Roll'!$F$20*BR$15,IF('Rent Roll'!$N$20="NNN capped",'Rent Roll'!$F$20*(BR$12+BR$13)+MIN('Rent Roll'!$F$20*BR$14,'Rent Roll'!$O$20*(1+Assumptions!$C$64)^(BR$8-'Rent Roll'!$P$20)*'Rent Roll'!$E$20/12),0)),IF(AND(BR188&lt;=3,BR189&gt;=0),'Rent Roll'!$F$20*BR$15,0))</f>
        <v>6913.8238831172</v>
      </c>
      <c r="BS195" s="95">
        <f>'Rent Roll'!$G$20*IF(BS188=0,IF('Rent Roll'!$N$20="NNN",'Rent Roll'!$F$20*BS$15,IF('Rent Roll'!$N$20="NNN capped",'Rent Roll'!$F$20*(BS$12+BS$13)+MIN('Rent Roll'!$F$20*BS$14,'Rent Roll'!$O$20*(1+Assumptions!$C$64)^(BS$8-'Rent Roll'!$P$20)*'Rent Roll'!$E$20/12),0)),IF(AND(BS188&lt;=3,BS189&gt;=0),'Rent Roll'!$F$20*BS$15,0))</f>
        <v>6913.8238831172</v>
      </c>
      <c r="BT195" s="95">
        <f>'Rent Roll'!$G$20*IF(BT188=0,IF('Rent Roll'!$N$20="NNN",'Rent Roll'!$F$20*BT$15,IF('Rent Roll'!$N$20="NNN capped",'Rent Roll'!$F$20*(BT$12+BT$13)+MIN('Rent Roll'!$F$20*BT$14,'Rent Roll'!$O$20*(1+Assumptions!$C$64)^(BT$8-'Rent Roll'!$P$20)*'Rent Roll'!$E$20/12),0)),IF(AND(BT188&lt;=3,BT189&gt;=0),'Rent Roll'!$F$20*BT$15,0))</f>
        <v>6913.8238831172</v>
      </c>
      <c r="BU195" s="95">
        <f>'Rent Roll'!$G$20*IF(BU188=0,IF('Rent Roll'!$N$20="NNN",'Rent Roll'!$F$20*BU$15,IF('Rent Roll'!$N$20="NNN capped",'Rent Roll'!$F$20*(BU$12+BU$13)+MIN('Rent Roll'!$F$20*BU$14,'Rent Roll'!$O$20*(1+Assumptions!$C$64)^(BU$8-'Rent Roll'!$P$20)*'Rent Roll'!$E$20/12),0)),IF(AND(BU188&lt;=3,BU189&gt;=0),'Rent Roll'!$F$20*BU$15,0))</f>
        <v>0</v>
      </c>
      <c r="BV195" s="95">
        <f>'Rent Roll'!$G$20*IF(BV188=0,IF('Rent Roll'!$N$20="NNN",'Rent Roll'!$F$20*BV$15,IF('Rent Roll'!$N$20="NNN capped",'Rent Roll'!$F$20*(BV$12+BV$13)+MIN('Rent Roll'!$F$20*BV$14,'Rent Roll'!$O$20*(1+Assumptions!$C$64)^(BV$8-'Rent Roll'!$P$20)*'Rent Roll'!$E$20/12),0)),IF(AND(BV188&lt;=3,BV189&gt;=0),'Rent Roll'!$F$20*BV$15,0))</f>
        <v>0</v>
      </c>
      <c r="BW195" s="95">
        <f>'Rent Roll'!$G$20*IF(BW188=0,IF('Rent Roll'!$N$20="NNN",'Rent Roll'!$F$20*BW$15,IF('Rent Roll'!$N$20="NNN capped",'Rent Roll'!$F$20*(BW$12+BW$13)+MIN('Rent Roll'!$F$20*BW$14,'Rent Roll'!$O$20*(1+Assumptions!$C$64)^(BW$8-'Rent Roll'!$P$20)*'Rent Roll'!$E$20/12),0)),IF(AND(BW188&lt;=3,BW189&gt;=0),'Rent Roll'!$F$20*BW$15,0))</f>
        <v>6913.8238831172</v>
      </c>
      <c r="BX195" s="95">
        <f>'Rent Roll'!$G$20*IF(BX188=0,IF('Rent Roll'!$N$20="NNN",'Rent Roll'!$F$20*BX$15,IF('Rent Roll'!$N$20="NNN capped",'Rent Roll'!$F$20*(BX$12+BX$13)+MIN('Rent Roll'!$F$20*BX$14,'Rent Roll'!$O$20*(1+Assumptions!$C$64)^(BX$8-'Rent Roll'!$P$20)*'Rent Roll'!$E$20/12),0)),IF(AND(BX188&lt;=3,BX189&gt;=0),'Rent Roll'!$F$20*BX$15,0))</f>
        <v>6913.8238831172</v>
      </c>
      <c r="BY195" s="95">
        <f>'Rent Roll'!$G$20*IF(BY188=0,IF('Rent Roll'!$N$20="NNN",'Rent Roll'!$F$20*BY$15,IF('Rent Roll'!$N$20="NNN capped",'Rent Roll'!$F$20*(BY$12+BY$13)+MIN('Rent Roll'!$F$20*BY$14,'Rent Roll'!$O$20*(1+Assumptions!$C$64)^(BY$8-'Rent Roll'!$P$20)*'Rent Roll'!$E$20/12),0)),IF(AND(BY188&lt;=3,BY189&gt;=0),'Rent Roll'!$F$20*BY$15,0))</f>
        <v>6913.8238831172</v>
      </c>
      <c r="BZ195" s="95">
        <f>'Rent Roll'!$G$20*IF(BZ188=0,IF('Rent Roll'!$N$20="NNN",'Rent Roll'!$F$20*BZ$15,IF('Rent Roll'!$N$20="NNN capped",'Rent Roll'!$F$20*(BZ$12+BZ$13)+MIN('Rent Roll'!$F$20*BZ$14,'Rent Roll'!$O$20*(1+Assumptions!$C$64)^(BZ$8-'Rent Roll'!$P$20)*'Rent Roll'!$E$20/12),0)),IF(AND(BZ188&lt;=3,BZ189&gt;=0),'Rent Roll'!$F$20*BZ$15,0))</f>
        <v>6913.8238831172</v>
      </c>
      <c r="CA195" s="95">
        <f>'Rent Roll'!$G$20*IF(CA188=0,IF('Rent Roll'!$N$20="NNN",'Rent Roll'!$F$20*CA$15,IF('Rent Roll'!$N$20="NNN capped",'Rent Roll'!$F$20*(CA$12+CA$13)+MIN('Rent Roll'!$F$20*CA$14,'Rent Roll'!$O$20*(1+Assumptions!$C$64)^(CA$8-'Rent Roll'!$P$20)*'Rent Roll'!$E$20/12),0)),IF(AND(CA188&lt;=3,CA189&gt;=0),'Rent Roll'!$F$20*CA$15,0))</f>
        <v>6913.8238831172</v>
      </c>
      <c r="CB195" s="95">
        <f>'Rent Roll'!$G$20*IF(CB188=0,IF('Rent Roll'!$N$20="NNN",'Rent Roll'!$F$20*CB$15,IF('Rent Roll'!$N$20="NNN capped",'Rent Roll'!$F$20*(CB$12+CB$13)+MIN('Rent Roll'!$F$20*CB$14,'Rent Roll'!$O$20*(1+Assumptions!$C$64)^(CB$8-'Rent Roll'!$P$20)*'Rent Roll'!$E$20/12),0)),IF(AND(CB188&lt;=3,CB189&gt;=0),'Rent Roll'!$F$20*CB$15,0))</f>
        <v>7073.235086428107</v>
      </c>
      <c r="CC195" s="95">
        <f>'Rent Roll'!$G$20*IF(CC188=0,IF('Rent Roll'!$N$20="NNN",'Rent Roll'!$F$20*CC$15,IF('Rent Roll'!$N$20="NNN capped",'Rent Roll'!$F$20*(CC$12+CC$13)+MIN('Rent Roll'!$F$20*CC$14,'Rent Roll'!$O$20*(1+Assumptions!$C$64)^(CC$8-'Rent Roll'!$P$20)*'Rent Roll'!$E$20/12),0)),IF(AND(CC188&lt;=3,CC189&gt;=0),'Rent Roll'!$F$20*CC$15,0))</f>
        <v>7073.235086428107</v>
      </c>
      <c r="CD195" s="95">
        <f>'Rent Roll'!$G$20*IF(CD188=0,IF('Rent Roll'!$N$20="NNN",'Rent Roll'!$F$20*CD$15,IF('Rent Roll'!$N$20="NNN capped",'Rent Roll'!$F$20*(CD$12+CD$13)+MIN('Rent Roll'!$F$20*CD$14,'Rent Roll'!$O$20*(1+Assumptions!$C$64)^(CD$8-'Rent Roll'!$P$20)*'Rent Roll'!$E$20/12),0)),IF(AND(CD188&lt;=3,CD189&gt;=0),'Rent Roll'!$F$20*CD$15,0))</f>
        <v>7073.235086428107</v>
      </c>
      <c r="CE195" s="95">
        <f>'Rent Roll'!$G$20*IF(CE188=0,IF('Rent Roll'!$N$20="NNN",'Rent Roll'!$F$20*CE$15,IF('Rent Roll'!$N$20="NNN capped",'Rent Roll'!$F$20*(CE$12+CE$13)+MIN('Rent Roll'!$F$20*CE$14,'Rent Roll'!$O$20*(1+Assumptions!$C$64)^(CE$8-'Rent Roll'!$P$20)*'Rent Roll'!$E$20/12),0)),IF(AND(CE188&lt;=3,CE189&gt;=0),'Rent Roll'!$F$20*CE$15,0))</f>
        <v>7073.235086428107</v>
      </c>
      <c r="CF195" s="95">
        <f>'Rent Roll'!$G$20*IF(CF188=0,IF('Rent Roll'!$N$20="NNN",'Rent Roll'!$F$20*CF$15,IF('Rent Roll'!$N$20="NNN capped",'Rent Roll'!$F$20*(CF$12+CF$13)+MIN('Rent Roll'!$F$20*CF$14,'Rent Roll'!$O$20*(1+Assumptions!$C$64)^(CF$8-'Rent Roll'!$P$20)*'Rent Roll'!$E$20/12),0)),IF(AND(CF188&lt;=3,CF189&gt;=0),'Rent Roll'!$F$20*CF$15,0))</f>
        <v>7073.235086428107</v>
      </c>
      <c r="CG195" s="95">
        <f>'Rent Roll'!$G$20*IF(CG188=0,IF('Rent Roll'!$N$20="NNN",'Rent Roll'!$F$20*CG$15,IF('Rent Roll'!$N$20="NNN capped",'Rent Roll'!$F$20*(CG$12+CG$13)+MIN('Rent Roll'!$F$20*CG$14,'Rent Roll'!$O$20*(1+Assumptions!$C$64)^(CG$8-'Rent Roll'!$P$20)*'Rent Roll'!$E$20/12),0)),IF(AND(CG188&lt;=3,CG189&gt;=0),'Rent Roll'!$F$20*CG$15,0))</f>
        <v>7073.235086428107</v>
      </c>
      <c r="CH195" s="95">
        <f>'Rent Roll'!$G$20*IF(CH188=0,IF('Rent Roll'!$N$20="NNN",'Rent Roll'!$F$20*CH$15,IF('Rent Roll'!$N$20="NNN capped",'Rent Roll'!$F$20*(CH$12+CH$13)+MIN('Rent Roll'!$F$20*CH$14,'Rent Roll'!$O$20*(1+Assumptions!$C$64)^(CH$8-'Rent Roll'!$P$20)*'Rent Roll'!$E$20/12),0)),IF(AND(CH188&lt;=3,CH189&gt;=0),'Rent Roll'!$F$20*CH$15,0))</f>
        <v>7073.235086428107</v>
      </c>
      <c r="CI195" s="95">
        <f>'Rent Roll'!$G$20*IF(CI188=0,IF('Rent Roll'!$N$20="NNN",'Rent Roll'!$F$20*CI$15,IF('Rent Roll'!$N$20="NNN capped",'Rent Roll'!$F$20*(CI$12+CI$13)+MIN('Rent Roll'!$F$20*CI$14,'Rent Roll'!$O$20*(1+Assumptions!$C$64)^(CI$8-'Rent Roll'!$P$20)*'Rent Roll'!$E$20/12),0)),IF(AND(CI188&lt;=3,CI189&gt;=0),'Rent Roll'!$F$20*CI$15,0))</f>
        <v>7073.235086428107</v>
      </c>
      <c r="CJ195" s="95">
        <f>'Rent Roll'!$G$20*IF(CJ188=0,IF('Rent Roll'!$N$20="NNN",'Rent Roll'!$F$20*CJ$15,IF('Rent Roll'!$N$20="NNN capped",'Rent Roll'!$F$20*(CJ$12+CJ$13)+MIN('Rent Roll'!$F$20*CJ$14,'Rent Roll'!$O$20*(1+Assumptions!$C$64)^(CJ$8-'Rent Roll'!$P$20)*'Rent Roll'!$E$20/12),0)),IF(AND(CJ188&lt;=3,CJ189&gt;=0),'Rent Roll'!$F$20*CJ$15,0))</f>
        <v>7073.235086428107</v>
      </c>
      <c r="CK195" s="95">
        <f>'Rent Roll'!$G$20*IF(CK188=0,IF('Rent Roll'!$N$20="NNN",'Rent Roll'!$F$20*CK$15,IF('Rent Roll'!$N$20="NNN capped",'Rent Roll'!$F$20*(CK$12+CK$13)+MIN('Rent Roll'!$F$20*CK$14,'Rent Roll'!$O$20*(1+Assumptions!$C$64)^(CK$8-'Rent Roll'!$P$20)*'Rent Roll'!$E$20/12),0)),IF(AND(CK188&lt;=3,CK189&gt;=0),'Rent Roll'!$F$20*CK$15,0))</f>
        <v>7073.235086428107</v>
      </c>
      <c r="CL195" s="95">
        <f>'Rent Roll'!$G$20*IF(CL188=0,IF('Rent Roll'!$N$20="NNN",'Rent Roll'!$F$20*CL$15,IF('Rent Roll'!$N$20="NNN capped",'Rent Roll'!$F$20*(CL$12+CL$13)+MIN('Rent Roll'!$F$20*CL$14,'Rent Roll'!$O$20*(1+Assumptions!$C$64)^(CL$8-'Rent Roll'!$P$20)*'Rent Roll'!$E$20/12),0)),IF(AND(CL188&lt;=3,CL189&gt;=0),'Rent Roll'!$F$20*CL$15,0))</f>
        <v>7073.235086428107</v>
      </c>
      <c r="CM195" s="95">
        <f>'Rent Roll'!$G$20*IF(CM188=0,IF('Rent Roll'!$N$20="NNN",'Rent Roll'!$F$20*CM$15,IF('Rent Roll'!$N$20="NNN capped",'Rent Roll'!$F$20*(CM$12+CM$13)+MIN('Rent Roll'!$F$20*CM$14,'Rent Roll'!$O$20*(1+Assumptions!$C$64)^(CM$8-'Rent Roll'!$P$20)*'Rent Roll'!$E$20/12),0)),IF(AND(CM188&lt;=3,CM189&gt;=0),'Rent Roll'!$F$20*CM$15,0))</f>
        <v>7073.235086428107</v>
      </c>
      <c r="CN195" s="95">
        <f>'Rent Roll'!$G$20*IF(CN188=0,IF('Rent Roll'!$N$20="NNN",'Rent Roll'!$F$20*CN$15,IF('Rent Roll'!$N$20="NNN capped",'Rent Roll'!$F$20*(CN$12+CN$13)+MIN('Rent Roll'!$F$20*CN$14,'Rent Roll'!$O$20*(1+Assumptions!$C$64)^(CN$8-'Rent Roll'!$P$20)*'Rent Roll'!$E$20/12),0)),IF(AND(CN188&lt;=3,CN189&gt;=0),'Rent Roll'!$F$20*CN$15,0))</f>
        <v>7236.46855557469</v>
      </c>
      <c r="CO195" s="95">
        <f>'Rent Roll'!$G$20*IF(CO188=0,IF('Rent Roll'!$N$20="NNN",'Rent Roll'!$F$20*CO$15,IF('Rent Roll'!$N$20="NNN capped",'Rent Roll'!$F$20*(CO$12+CO$13)+MIN('Rent Roll'!$F$20*CO$14,'Rent Roll'!$O$20*(1+Assumptions!$C$64)^(CO$8-'Rent Roll'!$P$20)*'Rent Roll'!$E$20/12),0)),IF(AND(CO188&lt;=3,CO189&gt;=0),'Rent Roll'!$F$20*CO$15,0))</f>
        <v>7236.46855557469</v>
      </c>
      <c r="CP195" s="95">
        <f>'Rent Roll'!$G$20*IF(CP188=0,IF('Rent Roll'!$N$20="NNN",'Rent Roll'!$F$20*CP$15,IF('Rent Roll'!$N$20="NNN capped",'Rent Roll'!$F$20*(CP$12+CP$13)+MIN('Rent Roll'!$F$20*CP$14,'Rent Roll'!$O$20*(1+Assumptions!$C$64)^(CP$8-'Rent Roll'!$P$20)*'Rent Roll'!$E$20/12),0)),IF(AND(CP188&lt;=3,CP189&gt;=0),'Rent Roll'!$F$20*CP$15,0))</f>
        <v>7236.46855557469</v>
      </c>
      <c r="CQ195" s="95">
        <f>'Rent Roll'!$G$20*IF(CQ188=0,IF('Rent Roll'!$N$20="NNN",'Rent Roll'!$F$20*CQ$15,IF('Rent Roll'!$N$20="NNN capped",'Rent Roll'!$F$20*(CQ$12+CQ$13)+MIN('Rent Roll'!$F$20*CQ$14,'Rent Roll'!$O$20*(1+Assumptions!$C$64)^(CQ$8-'Rent Roll'!$P$20)*'Rent Roll'!$E$20/12),0)),IF(AND(CQ188&lt;=3,CQ189&gt;=0),'Rent Roll'!$F$20*CQ$15,0))</f>
        <v>7236.46855557469</v>
      </c>
      <c r="CR195" s="95">
        <f>'Rent Roll'!$G$20*IF(CR188=0,IF('Rent Roll'!$N$20="NNN",'Rent Roll'!$F$20*CR$15,IF('Rent Roll'!$N$20="NNN capped",'Rent Roll'!$F$20*(CR$12+CR$13)+MIN('Rent Roll'!$F$20*CR$14,'Rent Roll'!$O$20*(1+Assumptions!$C$64)^(CR$8-'Rent Roll'!$P$20)*'Rent Roll'!$E$20/12),0)),IF(AND(CR188&lt;=3,CR189&gt;=0),'Rent Roll'!$F$20*CR$15,0))</f>
        <v>7236.46855557469</v>
      </c>
      <c r="CS195" s="95">
        <f>'Rent Roll'!$G$20*IF(CS188=0,IF('Rent Roll'!$N$20="NNN",'Rent Roll'!$F$20*CS$15,IF('Rent Roll'!$N$20="NNN capped",'Rent Roll'!$F$20*(CS$12+CS$13)+MIN('Rent Roll'!$F$20*CS$14,'Rent Roll'!$O$20*(1+Assumptions!$C$64)^(CS$8-'Rent Roll'!$P$20)*'Rent Roll'!$E$20/12),0)),IF(AND(CS188&lt;=3,CS189&gt;=0),'Rent Roll'!$F$20*CS$15,0))</f>
        <v>7236.46855557469</v>
      </c>
      <c r="CT195" s="95">
        <f>'Rent Roll'!$G$20*IF(CT188=0,IF('Rent Roll'!$N$20="NNN",'Rent Roll'!$F$20*CT$15,IF('Rent Roll'!$N$20="NNN capped",'Rent Roll'!$F$20*(CT$12+CT$13)+MIN('Rent Roll'!$F$20*CT$14,'Rent Roll'!$O$20*(1+Assumptions!$C$64)^(CT$8-'Rent Roll'!$P$20)*'Rent Roll'!$E$20/12),0)),IF(AND(CT188&lt;=3,CT189&gt;=0),'Rent Roll'!$F$20*CT$15,0))</f>
        <v>7236.46855557469</v>
      </c>
      <c r="CU195" s="95">
        <f>'Rent Roll'!$G$20*IF(CU188=0,IF('Rent Roll'!$N$20="NNN",'Rent Roll'!$F$20*CU$15,IF('Rent Roll'!$N$20="NNN capped",'Rent Roll'!$F$20*(CU$12+CU$13)+MIN('Rent Roll'!$F$20*CU$14,'Rent Roll'!$O$20*(1+Assumptions!$C$64)^(CU$8-'Rent Roll'!$P$20)*'Rent Roll'!$E$20/12),0)),IF(AND(CU188&lt;=3,CU189&gt;=0),'Rent Roll'!$F$20*CU$15,0))</f>
        <v>7236.46855557469</v>
      </c>
      <c r="CV195" s="95">
        <f>'Rent Roll'!$G$20*IF(CV188=0,IF('Rent Roll'!$N$20="NNN",'Rent Roll'!$F$20*CV$15,IF('Rent Roll'!$N$20="NNN capped",'Rent Roll'!$F$20*(CV$12+CV$13)+MIN('Rent Roll'!$F$20*CV$14,'Rent Roll'!$O$20*(1+Assumptions!$C$64)^(CV$8-'Rent Roll'!$P$20)*'Rent Roll'!$E$20/12),0)),IF(AND(CV188&lt;=3,CV189&gt;=0),'Rent Roll'!$F$20*CV$15,0))</f>
        <v>7236.46855557469</v>
      </c>
      <c r="CW195" s="95">
        <f>'Rent Roll'!$G$20*IF(CW188=0,IF('Rent Roll'!$N$20="NNN",'Rent Roll'!$F$20*CW$15,IF('Rent Roll'!$N$20="NNN capped",'Rent Roll'!$F$20*(CW$12+CW$13)+MIN('Rent Roll'!$F$20*CW$14,'Rent Roll'!$O$20*(1+Assumptions!$C$64)^(CW$8-'Rent Roll'!$P$20)*'Rent Roll'!$E$20/12),0)),IF(AND(CW188&lt;=3,CW189&gt;=0),'Rent Roll'!$F$20*CW$15,0))</f>
        <v>7236.46855557469</v>
      </c>
      <c r="CX195" s="95">
        <f>'Rent Roll'!$G$20*IF(CX188=0,IF('Rent Roll'!$N$20="NNN",'Rent Roll'!$F$20*CX$15,IF('Rent Roll'!$N$20="NNN capped",'Rent Roll'!$F$20*(CX$12+CX$13)+MIN('Rent Roll'!$F$20*CX$14,'Rent Roll'!$O$20*(1+Assumptions!$C$64)^(CX$8-'Rent Roll'!$P$20)*'Rent Roll'!$E$20/12),0)),IF(AND(CX188&lt;=3,CX189&gt;=0),'Rent Roll'!$F$20*CX$15,0))</f>
        <v>7236.46855557469</v>
      </c>
      <c r="CY195" s="95">
        <f>'Rent Roll'!$G$20*IF(CY188=0,IF('Rent Roll'!$N$20="NNN",'Rent Roll'!$F$20*CY$15,IF('Rent Roll'!$N$20="NNN capped",'Rent Roll'!$F$20*(CY$12+CY$13)+MIN('Rent Roll'!$F$20*CY$14,'Rent Roll'!$O$20*(1+Assumptions!$C$64)^(CY$8-'Rent Roll'!$P$20)*'Rent Roll'!$E$20/12),0)),IF(AND(CY188&lt;=3,CY189&gt;=0),'Rent Roll'!$F$20*CY$15,0))</f>
        <v>7236.46855557469</v>
      </c>
      <c r="CZ195" s="95">
        <f>'Rent Roll'!$G$20*IF(CZ188=0,IF('Rent Roll'!$N$20="NNN",'Rent Roll'!$F$20*CZ$15,IF('Rent Roll'!$N$20="NNN capped",'Rent Roll'!$F$20*(CZ$12+CZ$13)+MIN('Rent Roll'!$F$20*CZ$14,'Rent Roll'!$O$20*(1+Assumptions!$C$64)^(CZ$8-'Rent Roll'!$P$20)*'Rent Roll'!$E$20/12),0)),IF(AND(CZ188&lt;=3,CZ189&gt;=0),'Rent Roll'!$F$20*CZ$15,0))</f>
        <v>7403.619757126746</v>
      </c>
      <c r="DA195" s="95">
        <f>'Rent Roll'!$G$20*IF(DA188=0,IF('Rent Roll'!$N$20="NNN",'Rent Roll'!$F$20*DA$15,IF('Rent Roll'!$N$20="NNN capped",'Rent Roll'!$F$20*(DA$12+DA$13)+MIN('Rent Roll'!$F$20*DA$14,'Rent Roll'!$O$20*(1+Assumptions!$C$64)^(DA$8-'Rent Roll'!$P$20)*'Rent Roll'!$E$20/12),0)),IF(AND(DA188&lt;=3,DA189&gt;=0),'Rent Roll'!$F$20*DA$15,0))</f>
        <v>7403.619757126746</v>
      </c>
      <c r="DB195" s="95">
        <f>'Rent Roll'!$G$20*IF(DB188=0,IF('Rent Roll'!$N$20="NNN",'Rent Roll'!$F$20*DB$15,IF('Rent Roll'!$N$20="NNN capped",'Rent Roll'!$F$20*(DB$12+DB$13)+MIN('Rent Roll'!$F$20*DB$14,'Rent Roll'!$O$20*(1+Assumptions!$C$64)^(DB$8-'Rent Roll'!$P$20)*'Rent Roll'!$E$20/12),0)),IF(AND(DB188&lt;=3,DB189&gt;=0),'Rent Roll'!$F$20*DB$15,0))</f>
        <v>7403.619757126746</v>
      </c>
      <c r="DC195" s="95">
        <f>'Rent Roll'!$G$20*IF(DC188=0,IF('Rent Roll'!$N$20="NNN",'Rent Roll'!$F$20*DC$15,IF('Rent Roll'!$N$20="NNN capped",'Rent Roll'!$F$20*(DC$12+DC$13)+MIN('Rent Roll'!$F$20*DC$14,'Rent Roll'!$O$20*(1+Assumptions!$C$64)^(DC$8-'Rent Roll'!$P$20)*'Rent Roll'!$E$20/12),0)),IF(AND(DC188&lt;=3,DC189&gt;=0),'Rent Roll'!$F$20*DC$15,0))</f>
        <v>7403.619757126746</v>
      </c>
      <c r="DD195" s="95">
        <f>'Rent Roll'!$G$20*IF(DD188=0,IF('Rent Roll'!$N$20="NNN",'Rent Roll'!$F$20*DD$15,IF('Rent Roll'!$N$20="NNN capped",'Rent Roll'!$F$20*(DD$12+DD$13)+MIN('Rent Roll'!$F$20*DD$14,'Rent Roll'!$O$20*(1+Assumptions!$C$64)^(DD$8-'Rent Roll'!$P$20)*'Rent Roll'!$E$20/12),0)),IF(AND(DD188&lt;=3,DD189&gt;=0),'Rent Roll'!$F$20*DD$15,0))</f>
        <v>7403.619757126746</v>
      </c>
      <c r="DE195" s="95">
        <f>'Rent Roll'!$G$20*IF(DE188=0,IF('Rent Roll'!$N$20="NNN",'Rent Roll'!$F$20*DE$15,IF('Rent Roll'!$N$20="NNN capped",'Rent Roll'!$F$20*(DE$12+DE$13)+MIN('Rent Roll'!$F$20*DE$14,'Rent Roll'!$O$20*(1+Assumptions!$C$64)^(DE$8-'Rent Roll'!$P$20)*'Rent Roll'!$E$20/12),0)),IF(AND(DE188&lt;=3,DE189&gt;=0),'Rent Roll'!$F$20*DE$15,0))</f>
        <v>7403.619757126746</v>
      </c>
      <c r="DF195" s="95">
        <f>'Rent Roll'!$G$20*IF(DF188=0,IF('Rent Roll'!$N$20="NNN",'Rent Roll'!$F$20*DF$15,IF('Rent Roll'!$N$20="NNN capped",'Rent Roll'!$F$20*(DF$12+DF$13)+MIN('Rent Roll'!$F$20*DF$14,'Rent Roll'!$O$20*(1+Assumptions!$C$64)^(DF$8-'Rent Roll'!$P$20)*'Rent Roll'!$E$20/12),0)),IF(AND(DF188&lt;=3,DF189&gt;=0),'Rent Roll'!$F$20*DF$15,0))</f>
        <v>7403.619757126746</v>
      </c>
      <c r="DG195" s="95">
        <f>'Rent Roll'!$G$20*IF(DG188=0,IF('Rent Roll'!$N$20="NNN",'Rent Roll'!$F$20*DG$15,IF('Rent Roll'!$N$20="NNN capped",'Rent Roll'!$F$20*(DG$12+DG$13)+MIN('Rent Roll'!$F$20*DG$14,'Rent Roll'!$O$20*(1+Assumptions!$C$64)^(DG$8-'Rent Roll'!$P$20)*'Rent Roll'!$E$20/12),0)),IF(AND(DG188&lt;=3,DG189&gt;=0),'Rent Roll'!$F$20*DG$15,0))</f>
        <v>7403.619757126746</v>
      </c>
      <c r="DH195" s="95">
        <f>'Rent Roll'!$G$20*IF(DH188=0,IF('Rent Roll'!$N$20="NNN",'Rent Roll'!$F$20*DH$15,IF('Rent Roll'!$N$20="NNN capped",'Rent Roll'!$F$20*(DH$12+DH$13)+MIN('Rent Roll'!$F$20*DH$14,'Rent Roll'!$O$20*(1+Assumptions!$C$64)^(DH$8-'Rent Roll'!$P$20)*'Rent Roll'!$E$20/12),0)),IF(AND(DH188&lt;=3,DH189&gt;=0),'Rent Roll'!$F$20*DH$15,0))</f>
        <v>7403.619757126746</v>
      </c>
      <c r="DI195" s="95">
        <f>'Rent Roll'!$G$20*IF(DI188=0,IF('Rent Roll'!$N$20="NNN",'Rent Roll'!$F$20*DI$15,IF('Rent Roll'!$N$20="NNN capped",'Rent Roll'!$F$20*(DI$12+DI$13)+MIN('Rent Roll'!$F$20*DI$14,'Rent Roll'!$O$20*(1+Assumptions!$C$64)^(DI$8-'Rent Roll'!$P$20)*'Rent Roll'!$E$20/12),0)),IF(AND(DI188&lt;=3,DI189&gt;=0),'Rent Roll'!$F$20*DI$15,0))</f>
        <v>7403.619757126746</v>
      </c>
      <c r="DJ195" s="95">
        <f>'Rent Roll'!$G$20*IF(DJ188=0,IF('Rent Roll'!$N$20="NNN",'Rent Roll'!$F$20*DJ$15,IF('Rent Roll'!$N$20="NNN capped",'Rent Roll'!$F$20*(DJ$12+DJ$13)+MIN('Rent Roll'!$F$20*DJ$14,'Rent Roll'!$O$20*(1+Assumptions!$C$64)^(DJ$8-'Rent Roll'!$P$20)*'Rent Roll'!$E$20/12),0)),IF(AND(DJ188&lt;=3,DJ189&gt;=0),'Rent Roll'!$F$20*DJ$15,0))</f>
        <v>7403.619757126746</v>
      </c>
      <c r="DK195" s="95">
        <f>'Rent Roll'!$G$20*IF(DK188=0,IF('Rent Roll'!$N$20="NNN",'Rent Roll'!$F$20*DK$15,IF('Rent Roll'!$N$20="NNN capped",'Rent Roll'!$F$20*(DK$12+DK$13)+MIN('Rent Roll'!$F$20*DK$14,'Rent Roll'!$O$20*(1+Assumptions!$C$64)^(DK$8-'Rent Roll'!$P$20)*'Rent Roll'!$E$20/12),0)),IF(AND(DK188&lt;=3,DK189&gt;=0),'Rent Roll'!$F$20*DK$15,0))</f>
        <v>7403.619757126746</v>
      </c>
      <c r="DL195" s="95">
        <f>'Rent Roll'!$G$20*IF(DL188=0,IF('Rent Roll'!$N$20="NNN",'Rent Roll'!$F$20*DL$15,IF('Rent Roll'!$N$20="NNN capped",'Rent Roll'!$F$20*(DL$12+DL$13)+MIN('Rent Roll'!$F$20*DL$14,'Rent Roll'!$O$20*(1+Assumptions!$C$64)^(DL$8-'Rent Roll'!$P$20)*'Rent Roll'!$E$20/12),0)),IF(AND(DL188&lt;=3,DL189&gt;=0),'Rent Roll'!$F$20*DL$15,0))</f>
        <v>7574.786637623058</v>
      </c>
      <c r="DM195" s="95">
        <f>'Rent Roll'!$G$20*IF(DM188=0,IF('Rent Roll'!$N$20="NNN",'Rent Roll'!$F$20*DM$15,IF('Rent Roll'!$N$20="NNN capped",'Rent Roll'!$F$20*(DM$12+DM$13)+MIN('Rent Roll'!$F$20*DM$14,'Rent Roll'!$O$20*(1+Assumptions!$C$64)^(DM$8-'Rent Roll'!$P$20)*'Rent Roll'!$E$20/12),0)),IF(AND(DM188&lt;=3,DM189&gt;=0),'Rent Roll'!$F$20*DM$15,0))</f>
        <v>7574.786637623058</v>
      </c>
      <c r="DN195" s="95">
        <f>'Rent Roll'!$G$20*IF(DN188=0,IF('Rent Roll'!$N$20="NNN",'Rent Roll'!$F$20*DN$15,IF('Rent Roll'!$N$20="NNN capped",'Rent Roll'!$F$20*(DN$12+DN$13)+MIN('Rent Roll'!$F$20*DN$14,'Rent Roll'!$O$20*(1+Assumptions!$C$64)^(DN$8-'Rent Roll'!$P$20)*'Rent Roll'!$E$20/12),0)),IF(AND(DN188&lt;=3,DN189&gt;=0),'Rent Roll'!$F$20*DN$15,0))</f>
        <v>7574.786637623058</v>
      </c>
      <c r="DO195" s="95">
        <f>'Rent Roll'!$G$20*IF(DO188=0,IF('Rent Roll'!$N$20="NNN",'Rent Roll'!$F$20*DO$15,IF('Rent Roll'!$N$20="NNN capped",'Rent Roll'!$F$20*(DO$12+DO$13)+MIN('Rent Roll'!$F$20*DO$14,'Rent Roll'!$O$20*(1+Assumptions!$C$64)^(DO$8-'Rent Roll'!$P$20)*'Rent Roll'!$E$20/12),0)),IF(AND(DO188&lt;=3,DO189&gt;=0),'Rent Roll'!$F$20*DO$15,0))</f>
        <v>7574.786637623058</v>
      </c>
      <c r="DP195" s="95">
        <f>'Rent Roll'!$G$20*IF(DP188=0,IF('Rent Roll'!$N$20="NNN",'Rent Roll'!$F$20*DP$15,IF('Rent Roll'!$N$20="NNN capped",'Rent Roll'!$F$20*(DP$12+DP$13)+MIN('Rent Roll'!$F$20*DP$14,'Rent Roll'!$O$20*(1+Assumptions!$C$64)^(DP$8-'Rent Roll'!$P$20)*'Rent Roll'!$E$20/12),0)),IF(AND(DP188&lt;=3,DP189&gt;=0),'Rent Roll'!$F$20*DP$15,0))</f>
        <v>7574.786637623058</v>
      </c>
      <c r="DQ195" s="95">
        <f>'Rent Roll'!$G$20*IF(DQ188=0,IF('Rent Roll'!$N$20="NNN",'Rent Roll'!$F$20*DQ$15,IF('Rent Roll'!$N$20="NNN capped",'Rent Roll'!$F$20*(DQ$12+DQ$13)+MIN('Rent Roll'!$F$20*DQ$14,'Rent Roll'!$O$20*(1+Assumptions!$C$64)^(DQ$8-'Rent Roll'!$P$20)*'Rent Roll'!$E$20/12),0)),IF(AND(DQ188&lt;=3,DQ189&gt;=0),'Rent Roll'!$F$20*DQ$15,0))</f>
        <v>7574.786637623058</v>
      </c>
      <c r="DR195" s="95">
        <f>'Rent Roll'!$G$20*IF(DR188=0,IF('Rent Roll'!$N$20="NNN",'Rent Roll'!$F$20*DR$15,IF('Rent Roll'!$N$20="NNN capped",'Rent Roll'!$F$20*(DR$12+DR$13)+MIN('Rent Roll'!$F$20*DR$14,'Rent Roll'!$O$20*(1+Assumptions!$C$64)^(DR$8-'Rent Roll'!$P$20)*'Rent Roll'!$E$20/12),0)),IF(AND(DR188&lt;=3,DR189&gt;=0),'Rent Roll'!$F$20*DR$15,0))</f>
        <v>7574.786637623058</v>
      </c>
      <c r="DS195" s="95">
        <f>'Rent Roll'!$G$20*IF(DS188=0,IF('Rent Roll'!$N$20="NNN",'Rent Roll'!$F$20*DS$15,IF('Rent Roll'!$N$20="NNN capped",'Rent Roll'!$F$20*(DS$12+DS$13)+MIN('Rent Roll'!$F$20*DS$14,'Rent Roll'!$O$20*(1+Assumptions!$C$64)^(DS$8-'Rent Roll'!$P$20)*'Rent Roll'!$E$20/12),0)),IF(AND(DS188&lt;=3,DS189&gt;=0),'Rent Roll'!$F$20*DS$15,0))</f>
        <v>7574.786637623058</v>
      </c>
      <c r="DT195" s="95">
        <f>'Rent Roll'!$G$20*IF(DT188=0,IF('Rent Roll'!$N$20="NNN",'Rent Roll'!$F$20*DT$15,IF('Rent Roll'!$N$20="NNN capped",'Rent Roll'!$F$20*(DT$12+DT$13)+MIN('Rent Roll'!$F$20*DT$14,'Rent Roll'!$O$20*(1+Assumptions!$C$64)^(DT$8-'Rent Roll'!$P$20)*'Rent Roll'!$E$20/12),0)),IF(AND(DT188&lt;=3,DT189&gt;=0),'Rent Roll'!$F$20*DT$15,0))</f>
        <v>7574.786637623058</v>
      </c>
      <c r="DU195" s="95">
        <f>'Rent Roll'!$G$20*IF(DU188=0,IF('Rent Roll'!$N$20="NNN",'Rent Roll'!$F$20*DU$15,IF('Rent Roll'!$N$20="NNN capped",'Rent Roll'!$F$20*(DU$12+DU$13)+MIN('Rent Roll'!$F$20*DU$14,'Rent Roll'!$O$20*(1+Assumptions!$C$64)^(DU$8-'Rent Roll'!$P$20)*'Rent Roll'!$E$20/12),0)),IF(AND(DU188&lt;=3,DU189&gt;=0),'Rent Roll'!$F$20*DU$15,0))</f>
        <v>7574.786637623058</v>
      </c>
      <c r="DV195" s="95">
        <f>'Rent Roll'!$G$20*IF(DV188=0,IF('Rent Roll'!$N$20="NNN",'Rent Roll'!$F$20*DV$15,IF('Rent Roll'!$N$20="NNN capped",'Rent Roll'!$F$20*(DV$12+DV$13)+MIN('Rent Roll'!$F$20*DV$14,'Rent Roll'!$O$20*(1+Assumptions!$C$64)^(DV$8-'Rent Roll'!$P$20)*'Rent Roll'!$E$20/12),0)),IF(AND(DV188&lt;=3,DV189&gt;=0),'Rent Roll'!$F$20*DV$15,0))</f>
        <v>7574.786637623058</v>
      </c>
      <c r="DW195" s="95">
        <f>'Rent Roll'!$G$20*IF(DW188=0,IF('Rent Roll'!$N$20="NNN",'Rent Roll'!$F$20*DW$15,IF('Rent Roll'!$N$20="NNN capped",'Rent Roll'!$F$20*(DW$12+DW$13)+MIN('Rent Roll'!$F$20*DW$14,'Rent Roll'!$O$20*(1+Assumptions!$C$64)^(DW$8-'Rent Roll'!$P$20)*'Rent Roll'!$E$20/12),0)),IF(AND(DW188&lt;=3,DW189&gt;=0),'Rent Roll'!$F$20*DW$15,0))</f>
        <v>7574.786637623058</v>
      </c>
      <c r="DX195" s="95">
        <f>'Rent Roll'!$G$20*IF(DX188=0,IF('Rent Roll'!$N$20="NNN",'Rent Roll'!$F$20*DX$15,IF('Rent Roll'!$N$20="NNN capped",'Rent Roll'!$F$20*(DX$12+DX$13)+MIN('Rent Roll'!$F$20*DX$14,'Rent Roll'!$O$20*(1+Assumptions!$C$64)^(DX$8-'Rent Roll'!$P$20)*'Rent Roll'!$E$20/12),0)),IF(AND(DX188&lt;=3,DX189&gt;=0),'Rent Roll'!$F$20*DX$15,0))</f>
        <v>7750.069690289911</v>
      </c>
      <c r="DY195" s="95">
        <f>'Rent Roll'!$G$20*IF(DY188=0,IF('Rent Roll'!$N$20="NNN",'Rent Roll'!$F$20*DY$15,IF('Rent Roll'!$N$20="NNN capped",'Rent Roll'!$F$20*(DY$12+DY$13)+MIN('Rent Roll'!$F$20*DY$14,'Rent Roll'!$O$20*(1+Assumptions!$C$64)^(DY$8-'Rent Roll'!$P$20)*'Rent Roll'!$E$20/12),0)),IF(AND(DY188&lt;=3,DY189&gt;=0),'Rent Roll'!$F$20*DY$15,0))</f>
        <v>7750.069690289911</v>
      </c>
      <c r="DZ195" s="95">
        <f>'Rent Roll'!$G$20*IF(DZ188=0,IF('Rent Roll'!$N$20="NNN",'Rent Roll'!$F$20*DZ$15,IF('Rent Roll'!$N$20="NNN capped",'Rent Roll'!$F$20*(DZ$12+DZ$13)+MIN('Rent Roll'!$F$20*DZ$14,'Rent Roll'!$O$20*(1+Assumptions!$C$64)^(DZ$8-'Rent Roll'!$P$20)*'Rent Roll'!$E$20/12),0)),IF(AND(DZ188&lt;=3,DZ189&gt;=0),'Rent Roll'!$F$20*DZ$15,0))</f>
        <v>7750.069690289911</v>
      </c>
      <c r="EA195" s="95">
        <f>'Rent Roll'!$G$20*IF(EA188=0,IF('Rent Roll'!$N$20="NNN",'Rent Roll'!$F$20*EA$15,IF('Rent Roll'!$N$20="NNN capped",'Rent Roll'!$F$20*(EA$12+EA$13)+MIN('Rent Roll'!$F$20*EA$14,'Rent Roll'!$O$20*(1+Assumptions!$C$64)^(EA$8-'Rent Roll'!$P$20)*'Rent Roll'!$E$20/12),0)),IF(AND(EA188&lt;=3,EA189&gt;=0),'Rent Roll'!$F$20*EA$15,0))</f>
        <v>7750.069690289911</v>
      </c>
      <c r="EB195" s="95">
        <f>'Rent Roll'!$G$20*IF(EB188=0,IF('Rent Roll'!$N$20="NNN",'Rent Roll'!$F$20*EB$15,IF('Rent Roll'!$N$20="NNN capped",'Rent Roll'!$F$20*(EB$12+EB$13)+MIN('Rent Roll'!$F$20*EB$14,'Rent Roll'!$O$20*(1+Assumptions!$C$64)^(EB$8-'Rent Roll'!$P$20)*'Rent Roll'!$E$20/12),0)),IF(AND(EB188&lt;=3,EB189&gt;=0),'Rent Roll'!$F$20*EB$15,0))</f>
        <v>7750.069690289911</v>
      </c>
      <c r="EC195" s="95">
        <f>'Rent Roll'!$G$20*IF(EC188=0,IF('Rent Roll'!$N$20="NNN",'Rent Roll'!$F$20*EC$15,IF('Rent Roll'!$N$20="NNN capped",'Rent Roll'!$F$20*(EC$12+EC$13)+MIN('Rent Roll'!$F$20*EC$14,'Rent Roll'!$O$20*(1+Assumptions!$C$64)^(EC$8-'Rent Roll'!$P$20)*'Rent Roll'!$E$20/12),0)),IF(AND(EC188&lt;=3,EC189&gt;=0),'Rent Roll'!$F$20*EC$15,0))</f>
        <v>7750.069690289911</v>
      </c>
      <c r="ED195" s="95">
        <f>'Rent Roll'!$G$20*IF(ED188=0,IF('Rent Roll'!$N$20="NNN",'Rent Roll'!$F$20*ED$15,IF('Rent Roll'!$N$20="NNN capped",'Rent Roll'!$F$20*(ED$12+ED$13)+MIN('Rent Roll'!$F$20*ED$14,'Rent Roll'!$O$20*(1+Assumptions!$C$64)^(ED$8-'Rent Roll'!$P$20)*'Rent Roll'!$E$20/12),0)),IF(AND(ED188&lt;=3,ED189&gt;=0),'Rent Roll'!$F$20*ED$15,0))</f>
        <v>7750.069690289911</v>
      </c>
      <c r="EE195" s="95">
        <f>'Rent Roll'!$G$20*IF(EE188=0,IF('Rent Roll'!$N$20="NNN",'Rent Roll'!$F$20*EE$15,IF('Rent Roll'!$N$20="NNN capped",'Rent Roll'!$F$20*(EE$12+EE$13)+MIN('Rent Roll'!$F$20*EE$14,'Rent Roll'!$O$20*(1+Assumptions!$C$64)^(EE$8-'Rent Roll'!$P$20)*'Rent Roll'!$E$20/12),0)),IF(AND(EE188&lt;=3,EE189&gt;=0),'Rent Roll'!$F$20*EE$15,0))</f>
        <v>0</v>
      </c>
      <c r="EF195" s="95">
        <f>'Rent Roll'!$G$20*IF(EF188=0,IF('Rent Roll'!$N$20="NNN",'Rent Roll'!$F$20*EF$15,IF('Rent Roll'!$N$20="NNN capped",'Rent Roll'!$F$20*(EF$12+EF$13)+MIN('Rent Roll'!$F$20*EF$14,'Rent Roll'!$O$20*(1+Assumptions!$C$64)^(EF$8-'Rent Roll'!$P$20)*'Rent Roll'!$E$20/12),0)),IF(AND(EF188&lt;=3,EF189&gt;=0),'Rent Roll'!$F$20*EF$15,0))</f>
        <v>0</v>
      </c>
      <c r="EG195" s="95">
        <f>'Rent Roll'!$G$20*IF(EG188=0,IF('Rent Roll'!$N$20="NNN",'Rent Roll'!$F$20*EG$15,IF('Rent Roll'!$N$20="NNN capped",'Rent Roll'!$F$20*(EG$12+EG$13)+MIN('Rent Roll'!$F$20*EG$14,'Rent Roll'!$O$20*(1+Assumptions!$C$64)^(EG$8-'Rent Roll'!$P$20)*'Rent Roll'!$E$20/12),0)),IF(AND(EG188&lt;=3,EG189&gt;=0),'Rent Roll'!$F$20*EG$15,0))</f>
        <v>7750.069690289911</v>
      </c>
      <c r="EH195" s="95">
        <f>'Rent Roll'!$G$20*IF(EH188=0,IF('Rent Roll'!$N$20="NNN",'Rent Roll'!$F$20*EH$15,IF('Rent Roll'!$N$20="NNN capped",'Rent Roll'!$F$20*(EH$12+EH$13)+MIN('Rent Roll'!$F$20*EH$14,'Rent Roll'!$O$20*(1+Assumptions!$C$64)^(EH$8-'Rent Roll'!$P$20)*'Rent Roll'!$E$20/12),0)),IF(AND(EH188&lt;=3,EH189&gt;=0),'Rent Roll'!$F$20*EH$15,0))</f>
        <v>7750.069690289911</v>
      </c>
      <c r="EI195" s="95">
        <f>'Rent Roll'!$G$20*IF(EI188=0,IF('Rent Roll'!$N$20="NNN",'Rent Roll'!$F$20*EI$15,IF('Rent Roll'!$N$20="NNN capped",'Rent Roll'!$F$20*(EI$12+EI$13)+MIN('Rent Roll'!$F$20*EI$14,'Rent Roll'!$O$20*(1+Assumptions!$C$64)^(EI$8-'Rent Roll'!$P$20)*'Rent Roll'!$E$20/12),0)),IF(AND(EI188&lt;=3,EI189&gt;=0),'Rent Roll'!$F$20*EI$15,0))</f>
        <v>7750.069690289911</v>
      </c>
    </row>
    <row r="196">
      <c r="B196" t="s" s="23">
        <v>397</v>
      </c>
      <c r="C196" t="s" s="118">
        <v>35</v>
      </c>
      <c r="D196" t="s" s="118">
        <v>435</v>
      </c>
      <c r="H196" s="95">
        <f>IF(AND(H188&gt;=1,H188&lt;=3,H189=0),-CHOOSE(H188,Rollover!$R$20,Rollover!$AE$20,Rollover!$AR$20),0)</f>
        <v>0</v>
      </c>
      <c r="I196" s="95">
        <f>IF(AND(I188&gt;=1,I188&lt;=3,I189=0),-CHOOSE(I188,Rollover!$R$20,Rollover!$AE$20,Rollover!$AR$20),0)</f>
        <v>0</v>
      </c>
      <c r="J196" s="95">
        <f>IF(AND(J188&gt;=1,J188&lt;=3,J189=0),-CHOOSE(J188,Rollover!$R$20,Rollover!$AE$20,Rollover!$AR$20),0)</f>
        <v>0</v>
      </c>
      <c r="K196" s="95">
        <f>IF(AND(K188&gt;=1,K188&lt;=3,K189=0),-CHOOSE(K188,Rollover!$R$20,Rollover!$AE$20,Rollover!$AR$20),0)</f>
        <v>0</v>
      </c>
      <c r="L196" s="95">
        <f>IF(AND(L188&gt;=1,L188&lt;=3,L189=0),-CHOOSE(L188,Rollover!$R$20,Rollover!$AE$20,Rollover!$AR$20),0)</f>
        <v>0</v>
      </c>
      <c r="M196" s="95">
        <f>IF(AND(M188&gt;=1,M188&lt;=3,M189=0),-CHOOSE(M188,Rollover!$R$20,Rollover!$AE$20,Rollover!$AR$20),0)</f>
        <v>-13800.000000000002</v>
      </c>
      <c r="N196" s="95">
        <f>IF(AND(N188&gt;=1,N188&lt;=3,N189=0),-CHOOSE(N188,Rollover!$R$20,Rollover!$AE$20,Rollover!$AR$20),0)</f>
        <v>0</v>
      </c>
      <c r="O196" s="95">
        <f>IF(AND(O188&gt;=1,O188&lt;=3,O189=0),-CHOOSE(O188,Rollover!$R$20,Rollover!$AE$20,Rollover!$AR$20),0)</f>
        <v>0</v>
      </c>
      <c r="P196" s="95">
        <f>IF(AND(P188&gt;=1,P188&lt;=3,P189=0),-CHOOSE(P188,Rollover!$R$20,Rollover!$AE$20,Rollover!$AR$20),0)</f>
        <v>0</v>
      </c>
      <c r="Q196" s="95">
        <f>IF(AND(Q188&gt;=1,Q188&lt;=3,Q189=0),-CHOOSE(Q188,Rollover!$R$20,Rollover!$AE$20,Rollover!$AR$20),0)</f>
        <v>0</v>
      </c>
      <c r="R196" s="95">
        <f>IF(AND(R188&gt;=1,R188&lt;=3,R189=0),-CHOOSE(R188,Rollover!$R$20,Rollover!$AE$20,Rollover!$AR$20),0)</f>
        <v>0</v>
      </c>
      <c r="S196" s="95">
        <f>IF(AND(S188&gt;=1,S188&lt;=3,S189=0),-CHOOSE(S188,Rollover!$R$20,Rollover!$AE$20,Rollover!$AR$20),0)</f>
        <v>0</v>
      </c>
      <c r="T196" s="95">
        <f>IF(AND(T188&gt;=1,T188&lt;=3,T189=0),-CHOOSE(T188,Rollover!$R$20,Rollover!$AE$20,Rollover!$AR$20),0)</f>
        <v>0</v>
      </c>
      <c r="U196" s="95">
        <f>IF(AND(U188&gt;=1,U188&lt;=3,U189=0),-CHOOSE(U188,Rollover!$R$20,Rollover!$AE$20,Rollover!$AR$20),0)</f>
        <v>0</v>
      </c>
      <c r="V196" s="95">
        <f>IF(AND(V188&gt;=1,V188&lt;=3,V189=0),-CHOOSE(V188,Rollover!$R$20,Rollover!$AE$20,Rollover!$AR$20),0)</f>
        <v>0</v>
      </c>
      <c r="W196" s="95">
        <f>IF(AND(W188&gt;=1,W188&lt;=3,W189=0),-CHOOSE(W188,Rollover!$R$20,Rollover!$AE$20,Rollover!$AR$20),0)</f>
        <v>0</v>
      </c>
      <c r="X196" s="95">
        <f>IF(AND(X188&gt;=1,X188&lt;=3,X189=0),-CHOOSE(X188,Rollover!$R$20,Rollover!$AE$20,Rollover!$AR$20),0)</f>
        <v>0</v>
      </c>
      <c r="Y196" s="95">
        <f>IF(AND(Y188&gt;=1,Y188&lt;=3,Y189=0),-CHOOSE(Y188,Rollover!$R$20,Rollover!$AE$20,Rollover!$AR$20),0)</f>
        <v>0</v>
      </c>
      <c r="Z196" s="95">
        <f>IF(AND(Z188&gt;=1,Z188&lt;=3,Z189=0),-CHOOSE(Z188,Rollover!$R$20,Rollover!$AE$20,Rollover!$AR$20),0)</f>
        <v>0</v>
      </c>
      <c r="AA196" s="95">
        <f>IF(AND(AA188&gt;=1,AA188&lt;=3,AA189=0),-CHOOSE(AA188,Rollover!$R$20,Rollover!$AE$20,Rollover!$AR$20),0)</f>
        <v>0</v>
      </c>
      <c r="AB196" s="95">
        <f>IF(AND(AB188&gt;=1,AB188&lt;=3,AB189=0),-CHOOSE(AB188,Rollover!$R$20,Rollover!$AE$20,Rollover!$AR$20),0)</f>
        <v>0</v>
      </c>
      <c r="AC196" s="95">
        <f>IF(AND(AC188&gt;=1,AC188&lt;=3,AC189=0),-CHOOSE(AC188,Rollover!$R$20,Rollover!$AE$20,Rollover!$AR$20),0)</f>
        <v>0</v>
      </c>
      <c r="AD196" s="95">
        <f>IF(AND(AD188&gt;=1,AD188&lt;=3,AD189=0),-CHOOSE(AD188,Rollover!$R$20,Rollover!$AE$20,Rollover!$AR$20),0)</f>
        <v>0</v>
      </c>
      <c r="AE196" s="95">
        <f>IF(AND(AE188&gt;=1,AE188&lt;=3,AE189=0),-CHOOSE(AE188,Rollover!$R$20,Rollover!$AE$20,Rollover!$AR$20),0)</f>
        <v>0</v>
      </c>
      <c r="AF196" s="95">
        <f>IF(AND(AF188&gt;=1,AF188&lt;=3,AF189=0),-CHOOSE(AF188,Rollover!$R$20,Rollover!$AE$20,Rollover!$AR$20),0)</f>
        <v>0</v>
      </c>
      <c r="AG196" s="95">
        <f>IF(AND(AG188&gt;=1,AG188&lt;=3,AG189=0),-CHOOSE(AG188,Rollover!$R$20,Rollover!$AE$20,Rollover!$AR$20),0)</f>
        <v>0</v>
      </c>
      <c r="AH196" s="95">
        <f>IF(AND(AH188&gt;=1,AH188&lt;=3,AH189=0),-CHOOSE(AH188,Rollover!$R$20,Rollover!$AE$20,Rollover!$AR$20),0)</f>
        <v>0</v>
      </c>
      <c r="AI196" s="95">
        <f>IF(AND(AI188&gt;=1,AI188&lt;=3,AI189=0),-CHOOSE(AI188,Rollover!$R$20,Rollover!$AE$20,Rollover!$AR$20),0)</f>
        <v>0</v>
      </c>
      <c r="AJ196" s="95">
        <f>IF(AND(AJ188&gt;=1,AJ188&lt;=3,AJ189=0),-CHOOSE(AJ188,Rollover!$R$20,Rollover!$AE$20,Rollover!$AR$20),0)</f>
        <v>0</v>
      </c>
      <c r="AK196" s="95">
        <f>IF(AND(AK188&gt;=1,AK188&lt;=3,AK189=0),-CHOOSE(AK188,Rollover!$R$20,Rollover!$AE$20,Rollover!$AR$20),0)</f>
        <v>0</v>
      </c>
      <c r="AL196" s="95">
        <f>IF(AND(AL188&gt;=1,AL188&lt;=3,AL189=0),-CHOOSE(AL188,Rollover!$R$20,Rollover!$AE$20,Rollover!$AR$20),0)</f>
        <v>0</v>
      </c>
      <c r="AM196" s="95">
        <f>IF(AND(AM188&gt;=1,AM188&lt;=3,AM189=0),-CHOOSE(AM188,Rollover!$R$20,Rollover!$AE$20,Rollover!$AR$20),0)</f>
        <v>0</v>
      </c>
      <c r="AN196" s="95">
        <f>IF(AND(AN188&gt;=1,AN188&lt;=3,AN189=0),-CHOOSE(AN188,Rollover!$R$20,Rollover!$AE$20,Rollover!$AR$20),0)</f>
        <v>0</v>
      </c>
      <c r="AO196" s="95">
        <f>IF(AND(AO188&gt;=1,AO188&lt;=3,AO189=0),-CHOOSE(AO188,Rollover!$R$20,Rollover!$AE$20,Rollover!$AR$20),0)</f>
        <v>0</v>
      </c>
      <c r="AP196" s="95">
        <f>IF(AND(AP188&gt;=1,AP188&lt;=3,AP189=0),-CHOOSE(AP188,Rollover!$R$20,Rollover!$AE$20,Rollover!$AR$20),0)</f>
        <v>0</v>
      </c>
      <c r="AQ196" s="95">
        <f>IF(AND(AQ188&gt;=1,AQ188&lt;=3,AQ189=0),-CHOOSE(AQ188,Rollover!$R$20,Rollover!$AE$20,Rollover!$AR$20),0)</f>
        <v>0</v>
      </c>
      <c r="AR196" s="95">
        <f>IF(AND(AR188&gt;=1,AR188&lt;=3,AR189=0),-CHOOSE(AR188,Rollover!$R$20,Rollover!$AE$20,Rollover!$AR$20),0)</f>
        <v>0</v>
      </c>
      <c r="AS196" s="95">
        <f>IF(AND(AS188&gt;=1,AS188&lt;=3,AS189=0),-CHOOSE(AS188,Rollover!$R$20,Rollover!$AE$20,Rollover!$AR$20),0)</f>
        <v>0</v>
      </c>
      <c r="AT196" s="95">
        <f>IF(AND(AT188&gt;=1,AT188&lt;=3,AT189=0),-CHOOSE(AT188,Rollover!$R$20,Rollover!$AE$20,Rollover!$AR$20),0)</f>
        <v>0</v>
      </c>
      <c r="AU196" s="95">
        <f>IF(AND(AU188&gt;=1,AU188&lt;=3,AU189=0),-CHOOSE(AU188,Rollover!$R$20,Rollover!$AE$20,Rollover!$AR$20),0)</f>
        <v>0</v>
      </c>
      <c r="AV196" s="95">
        <f>IF(AND(AV188&gt;=1,AV188&lt;=3,AV189=0),-CHOOSE(AV188,Rollover!$R$20,Rollover!$AE$20,Rollover!$AR$20),0)</f>
        <v>0</v>
      </c>
      <c r="AW196" s="95">
        <f>IF(AND(AW188&gt;=1,AW188&lt;=3,AW189=0),-CHOOSE(AW188,Rollover!$R$20,Rollover!$AE$20,Rollover!$AR$20),0)</f>
        <v>0</v>
      </c>
      <c r="AX196" s="95">
        <f>IF(AND(AX188&gt;=1,AX188&lt;=3,AX189=0),-CHOOSE(AX188,Rollover!$R$20,Rollover!$AE$20,Rollover!$AR$20),0)</f>
        <v>0</v>
      </c>
      <c r="AY196" s="95">
        <f>IF(AND(AY188&gt;=1,AY188&lt;=3,AY189=0),-CHOOSE(AY188,Rollover!$R$20,Rollover!$AE$20,Rollover!$AR$20),0)</f>
        <v>0</v>
      </c>
      <c r="AZ196" s="95">
        <f>IF(AND(AZ188&gt;=1,AZ188&lt;=3,AZ189=0),-CHOOSE(AZ188,Rollover!$R$20,Rollover!$AE$20,Rollover!$AR$20),0)</f>
        <v>0</v>
      </c>
      <c r="BA196" s="95">
        <f>IF(AND(BA188&gt;=1,BA188&lt;=3,BA189=0),-CHOOSE(BA188,Rollover!$R$20,Rollover!$AE$20,Rollover!$AR$20),0)</f>
        <v>0</v>
      </c>
      <c r="BB196" s="95">
        <f>IF(AND(BB188&gt;=1,BB188&lt;=3,BB189=0),-CHOOSE(BB188,Rollover!$R$20,Rollover!$AE$20,Rollover!$AR$20),0)</f>
        <v>0</v>
      </c>
      <c r="BC196" s="95">
        <f>IF(AND(BC188&gt;=1,BC188&lt;=3,BC189=0),-CHOOSE(BC188,Rollover!$R$20,Rollover!$AE$20,Rollover!$AR$20),0)</f>
        <v>0</v>
      </c>
      <c r="BD196" s="95">
        <f>IF(AND(BD188&gt;=1,BD188&lt;=3,BD189=0),-CHOOSE(BD188,Rollover!$R$20,Rollover!$AE$20,Rollover!$AR$20),0)</f>
        <v>0</v>
      </c>
      <c r="BE196" s="95">
        <f>IF(AND(BE188&gt;=1,BE188&lt;=3,BE189=0),-CHOOSE(BE188,Rollover!$R$20,Rollover!$AE$20,Rollover!$AR$20),0)</f>
        <v>0</v>
      </c>
      <c r="BF196" s="95">
        <f>IF(AND(BF188&gt;=1,BF188&lt;=3,BF189=0),-CHOOSE(BF188,Rollover!$R$20,Rollover!$AE$20,Rollover!$AR$20),0)</f>
        <v>0</v>
      </c>
      <c r="BG196" s="95">
        <f>IF(AND(BG188&gt;=1,BG188&lt;=3,BG189=0),-CHOOSE(BG188,Rollover!$R$20,Rollover!$AE$20,Rollover!$AR$20),0)</f>
        <v>0</v>
      </c>
      <c r="BH196" s="95">
        <f>IF(AND(BH188&gt;=1,BH188&lt;=3,BH189=0),-CHOOSE(BH188,Rollover!$R$20,Rollover!$AE$20,Rollover!$AR$20),0)</f>
        <v>0</v>
      </c>
      <c r="BI196" s="95">
        <f>IF(AND(BI188&gt;=1,BI188&lt;=3,BI189=0),-CHOOSE(BI188,Rollover!$R$20,Rollover!$AE$20,Rollover!$AR$20),0)</f>
        <v>0</v>
      </c>
      <c r="BJ196" s="95">
        <f>IF(AND(BJ188&gt;=1,BJ188&lt;=3,BJ189=0),-CHOOSE(BJ188,Rollover!$R$20,Rollover!$AE$20,Rollover!$AR$20),0)</f>
        <v>0</v>
      </c>
      <c r="BK196" s="95">
        <f>IF(AND(BK188&gt;=1,BK188&lt;=3,BK189=0),-CHOOSE(BK188,Rollover!$R$20,Rollover!$AE$20,Rollover!$AR$20),0)</f>
        <v>0</v>
      </c>
      <c r="BL196" s="95">
        <f>IF(AND(BL188&gt;=1,BL188&lt;=3,BL189=0),-CHOOSE(BL188,Rollover!$R$20,Rollover!$AE$20,Rollover!$AR$20),0)</f>
        <v>0</v>
      </c>
      <c r="BM196" s="95">
        <f>IF(AND(BM188&gt;=1,BM188&lt;=3,BM189=0),-CHOOSE(BM188,Rollover!$R$20,Rollover!$AE$20,Rollover!$AR$20),0)</f>
        <v>0</v>
      </c>
      <c r="BN196" s="95">
        <f>IF(AND(BN188&gt;=1,BN188&lt;=3,BN189=0),-CHOOSE(BN188,Rollover!$R$20,Rollover!$AE$20,Rollover!$AR$20),0)</f>
        <v>0</v>
      </c>
      <c r="BO196" s="95">
        <f>IF(AND(BO188&gt;=1,BO188&lt;=3,BO189=0),-CHOOSE(BO188,Rollover!$R$20,Rollover!$AE$20,Rollover!$AR$20),0)</f>
        <v>0</v>
      </c>
      <c r="BP196" s="95">
        <f>IF(AND(BP188&gt;=1,BP188&lt;=3,BP189=0),-CHOOSE(BP188,Rollover!$R$20,Rollover!$AE$20,Rollover!$AR$20),0)</f>
        <v>0</v>
      </c>
      <c r="BQ196" s="95">
        <f>IF(AND(BQ188&gt;=1,BQ188&lt;=3,BQ189=0),-CHOOSE(BQ188,Rollover!$R$20,Rollover!$AE$20,Rollover!$AR$20),0)</f>
        <v>0</v>
      </c>
      <c r="BR196" s="95">
        <f>IF(AND(BR188&gt;=1,BR188&lt;=3,BR189=0),-CHOOSE(BR188,Rollover!$R$20,Rollover!$AE$20,Rollover!$AR$20),0)</f>
        <v>0</v>
      </c>
      <c r="BS196" s="95">
        <f>IF(AND(BS188&gt;=1,BS188&lt;=3,BS189=0),-CHOOSE(BS188,Rollover!$R$20,Rollover!$AE$20,Rollover!$AR$20),0)</f>
        <v>0</v>
      </c>
      <c r="BT196" s="95">
        <f>IF(AND(BT188&gt;=1,BT188&lt;=3,BT189=0),-CHOOSE(BT188,Rollover!$R$20,Rollover!$AE$20,Rollover!$AR$20),0)</f>
        <v>0</v>
      </c>
      <c r="BU196" s="95">
        <f>IF(AND(BU188&gt;=1,BU188&lt;=3,BU189=0),-CHOOSE(BU188,Rollover!$R$20,Rollover!$AE$20,Rollover!$AR$20),0)</f>
        <v>0</v>
      </c>
      <c r="BV196" s="95">
        <f>IF(AND(BV188&gt;=1,BV188&lt;=3,BV189=0),-CHOOSE(BV188,Rollover!$R$20,Rollover!$AE$20,Rollover!$AR$20),0)</f>
        <v>0</v>
      </c>
      <c r="BW196" s="95">
        <f>IF(AND(BW188&gt;=1,BW188&lt;=3,BW189=0),-CHOOSE(BW188,Rollover!$R$20,Rollover!$AE$20,Rollover!$AR$20),0)</f>
        <v>-34662.29482157</v>
      </c>
      <c r="BX196" s="95">
        <f>IF(AND(BX188&gt;=1,BX188&lt;=3,BX189=0),-CHOOSE(BX188,Rollover!$R$20,Rollover!$AE$20,Rollover!$AR$20),0)</f>
        <v>0</v>
      </c>
      <c r="BY196" s="95">
        <f>IF(AND(BY188&gt;=1,BY188&lt;=3,BY189=0),-CHOOSE(BY188,Rollover!$R$20,Rollover!$AE$20,Rollover!$AR$20),0)</f>
        <v>0</v>
      </c>
      <c r="BZ196" s="95">
        <f>IF(AND(BZ188&gt;=1,BZ188&lt;=3,BZ189=0),-CHOOSE(BZ188,Rollover!$R$20,Rollover!$AE$20,Rollover!$AR$20),0)</f>
        <v>0</v>
      </c>
      <c r="CA196" s="95">
        <f>IF(AND(CA188&gt;=1,CA188&lt;=3,CA189=0),-CHOOSE(CA188,Rollover!$R$20,Rollover!$AE$20,Rollover!$AR$20),0)</f>
        <v>0</v>
      </c>
      <c r="CB196" s="95">
        <f>IF(AND(CB188&gt;=1,CB188&lt;=3,CB189=0),-CHOOSE(CB188,Rollover!$R$20,Rollover!$AE$20,Rollover!$AR$20),0)</f>
        <v>0</v>
      </c>
      <c r="CC196" s="95">
        <f>IF(AND(CC188&gt;=1,CC188&lt;=3,CC189=0),-CHOOSE(CC188,Rollover!$R$20,Rollover!$AE$20,Rollover!$AR$20),0)</f>
        <v>0</v>
      </c>
      <c r="CD196" s="95">
        <f>IF(AND(CD188&gt;=1,CD188&lt;=3,CD189=0),-CHOOSE(CD188,Rollover!$R$20,Rollover!$AE$20,Rollover!$AR$20),0)</f>
        <v>0</v>
      </c>
      <c r="CE196" s="95">
        <f>IF(AND(CE188&gt;=1,CE188&lt;=3,CE189=0),-CHOOSE(CE188,Rollover!$R$20,Rollover!$AE$20,Rollover!$AR$20),0)</f>
        <v>0</v>
      </c>
      <c r="CF196" s="95">
        <f>IF(AND(CF188&gt;=1,CF188&lt;=3,CF189=0),-CHOOSE(CF188,Rollover!$R$20,Rollover!$AE$20,Rollover!$AR$20),0)</f>
        <v>0</v>
      </c>
      <c r="CG196" s="95">
        <f>IF(AND(CG188&gt;=1,CG188&lt;=3,CG189=0),-CHOOSE(CG188,Rollover!$R$20,Rollover!$AE$20,Rollover!$AR$20),0)</f>
        <v>0</v>
      </c>
      <c r="CH196" s="95">
        <f>IF(AND(CH188&gt;=1,CH188&lt;=3,CH189=0),-CHOOSE(CH188,Rollover!$R$20,Rollover!$AE$20,Rollover!$AR$20),0)</f>
        <v>0</v>
      </c>
      <c r="CI196" s="95">
        <f>IF(AND(CI188&gt;=1,CI188&lt;=3,CI189=0),-CHOOSE(CI188,Rollover!$R$20,Rollover!$AE$20,Rollover!$AR$20),0)</f>
        <v>0</v>
      </c>
      <c r="CJ196" s="95">
        <f>IF(AND(CJ188&gt;=1,CJ188&lt;=3,CJ189=0),-CHOOSE(CJ188,Rollover!$R$20,Rollover!$AE$20,Rollover!$AR$20),0)</f>
        <v>0</v>
      </c>
      <c r="CK196" s="95">
        <f>IF(AND(CK188&gt;=1,CK188&lt;=3,CK189=0),-CHOOSE(CK188,Rollover!$R$20,Rollover!$AE$20,Rollover!$AR$20),0)</f>
        <v>0</v>
      </c>
      <c r="CL196" s="95">
        <f>IF(AND(CL188&gt;=1,CL188&lt;=3,CL189=0),-CHOOSE(CL188,Rollover!$R$20,Rollover!$AE$20,Rollover!$AR$20),0)</f>
        <v>0</v>
      </c>
      <c r="CM196" s="95">
        <f>IF(AND(CM188&gt;=1,CM188&lt;=3,CM189=0),-CHOOSE(CM188,Rollover!$R$20,Rollover!$AE$20,Rollover!$AR$20),0)</f>
        <v>0</v>
      </c>
      <c r="CN196" s="95">
        <f>IF(AND(CN188&gt;=1,CN188&lt;=3,CN189=0),-CHOOSE(CN188,Rollover!$R$20,Rollover!$AE$20,Rollover!$AR$20),0)</f>
        <v>0</v>
      </c>
      <c r="CO196" s="95">
        <f>IF(AND(CO188&gt;=1,CO188&lt;=3,CO189=0),-CHOOSE(CO188,Rollover!$R$20,Rollover!$AE$20,Rollover!$AR$20),0)</f>
        <v>0</v>
      </c>
      <c r="CP196" s="95">
        <f>IF(AND(CP188&gt;=1,CP188&lt;=3,CP189=0),-CHOOSE(CP188,Rollover!$R$20,Rollover!$AE$20,Rollover!$AR$20),0)</f>
        <v>0</v>
      </c>
      <c r="CQ196" s="95">
        <f>IF(AND(CQ188&gt;=1,CQ188&lt;=3,CQ189=0),-CHOOSE(CQ188,Rollover!$R$20,Rollover!$AE$20,Rollover!$AR$20),0)</f>
        <v>0</v>
      </c>
      <c r="CR196" s="95">
        <f>IF(AND(CR188&gt;=1,CR188&lt;=3,CR189=0),-CHOOSE(CR188,Rollover!$R$20,Rollover!$AE$20,Rollover!$AR$20),0)</f>
        <v>0</v>
      </c>
      <c r="CS196" s="95">
        <f>IF(AND(CS188&gt;=1,CS188&lt;=3,CS189=0),-CHOOSE(CS188,Rollover!$R$20,Rollover!$AE$20,Rollover!$AR$20),0)</f>
        <v>0</v>
      </c>
      <c r="CT196" s="95">
        <f>IF(AND(CT188&gt;=1,CT188&lt;=3,CT189=0),-CHOOSE(CT188,Rollover!$R$20,Rollover!$AE$20,Rollover!$AR$20),0)</f>
        <v>0</v>
      </c>
      <c r="CU196" s="95">
        <f>IF(AND(CU188&gt;=1,CU188&lt;=3,CU189=0),-CHOOSE(CU188,Rollover!$R$20,Rollover!$AE$20,Rollover!$AR$20),0)</f>
        <v>0</v>
      </c>
      <c r="CV196" s="95">
        <f>IF(AND(CV188&gt;=1,CV188&lt;=3,CV189=0),-CHOOSE(CV188,Rollover!$R$20,Rollover!$AE$20,Rollover!$AR$20),0)</f>
        <v>0</v>
      </c>
      <c r="CW196" s="95">
        <f>IF(AND(CW188&gt;=1,CW188&lt;=3,CW189=0),-CHOOSE(CW188,Rollover!$R$20,Rollover!$AE$20,Rollover!$AR$20),0)</f>
        <v>0</v>
      </c>
      <c r="CX196" s="95">
        <f>IF(AND(CX188&gt;=1,CX188&lt;=3,CX189=0),-CHOOSE(CX188,Rollover!$R$20,Rollover!$AE$20,Rollover!$AR$20),0)</f>
        <v>0</v>
      </c>
      <c r="CY196" s="95">
        <f>IF(AND(CY188&gt;=1,CY188&lt;=3,CY189=0),-CHOOSE(CY188,Rollover!$R$20,Rollover!$AE$20,Rollover!$AR$20),0)</f>
        <v>0</v>
      </c>
      <c r="CZ196" s="95">
        <f>IF(AND(CZ188&gt;=1,CZ188&lt;=3,CZ189=0),-CHOOSE(CZ188,Rollover!$R$20,Rollover!$AE$20,Rollover!$AR$20),0)</f>
        <v>0</v>
      </c>
      <c r="DA196" s="95">
        <f>IF(AND(DA188&gt;=1,DA188&lt;=3,DA189=0),-CHOOSE(DA188,Rollover!$R$20,Rollover!$AE$20,Rollover!$AR$20),0)</f>
        <v>0</v>
      </c>
      <c r="DB196" s="95">
        <f>IF(AND(DB188&gt;=1,DB188&lt;=3,DB189=0),-CHOOSE(DB188,Rollover!$R$20,Rollover!$AE$20,Rollover!$AR$20),0)</f>
        <v>0</v>
      </c>
      <c r="DC196" s="95">
        <f>IF(AND(DC188&gt;=1,DC188&lt;=3,DC189=0),-CHOOSE(DC188,Rollover!$R$20,Rollover!$AE$20,Rollover!$AR$20),0)</f>
        <v>0</v>
      </c>
      <c r="DD196" s="95">
        <f>IF(AND(DD188&gt;=1,DD188&lt;=3,DD189=0),-CHOOSE(DD188,Rollover!$R$20,Rollover!$AE$20,Rollover!$AR$20),0)</f>
        <v>0</v>
      </c>
      <c r="DE196" s="95">
        <f>IF(AND(DE188&gt;=1,DE188&lt;=3,DE189=0),-CHOOSE(DE188,Rollover!$R$20,Rollover!$AE$20,Rollover!$AR$20),0)</f>
        <v>0</v>
      </c>
      <c r="DF196" s="95">
        <f>IF(AND(DF188&gt;=1,DF188&lt;=3,DF189=0),-CHOOSE(DF188,Rollover!$R$20,Rollover!$AE$20,Rollover!$AR$20),0)</f>
        <v>0</v>
      </c>
      <c r="DG196" s="95">
        <f>IF(AND(DG188&gt;=1,DG188&lt;=3,DG189=0),-CHOOSE(DG188,Rollover!$R$20,Rollover!$AE$20,Rollover!$AR$20),0)</f>
        <v>0</v>
      </c>
      <c r="DH196" s="95">
        <f>IF(AND(DH188&gt;=1,DH188&lt;=3,DH189=0),-CHOOSE(DH188,Rollover!$R$20,Rollover!$AE$20,Rollover!$AR$20),0)</f>
        <v>0</v>
      </c>
      <c r="DI196" s="95">
        <f>IF(AND(DI188&gt;=1,DI188&lt;=3,DI189=0),-CHOOSE(DI188,Rollover!$R$20,Rollover!$AE$20,Rollover!$AR$20),0)</f>
        <v>0</v>
      </c>
      <c r="DJ196" s="95">
        <f>IF(AND(DJ188&gt;=1,DJ188&lt;=3,DJ189=0),-CHOOSE(DJ188,Rollover!$R$20,Rollover!$AE$20,Rollover!$AR$20),0)</f>
        <v>0</v>
      </c>
      <c r="DK196" s="95">
        <f>IF(AND(DK188&gt;=1,DK188&lt;=3,DK189=0),-CHOOSE(DK188,Rollover!$R$20,Rollover!$AE$20,Rollover!$AR$20),0)</f>
        <v>0</v>
      </c>
      <c r="DL196" s="95">
        <f>IF(AND(DL188&gt;=1,DL188&lt;=3,DL189=0),-CHOOSE(DL188,Rollover!$R$20,Rollover!$AE$20,Rollover!$AR$20),0)</f>
        <v>0</v>
      </c>
      <c r="DM196" s="95">
        <f>IF(AND(DM188&gt;=1,DM188&lt;=3,DM189=0),-CHOOSE(DM188,Rollover!$R$20,Rollover!$AE$20,Rollover!$AR$20),0)</f>
        <v>0</v>
      </c>
      <c r="DN196" s="95">
        <f>IF(AND(DN188&gt;=1,DN188&lt;=3,DN189=0),-CHOOSE(DN188,Rollover!$R$20,Rollover!$AE$20,Rollover!$AR$20),0)</f>
        <v>0</v>
      </c>
      <c r="DO196" s="95">
        <f>IF(AND(DO188&gt;=1,DO188&lt;=3,DO189=0),-CHOOSE(DO188,Rollover!$R$20,Rollover!$AE$20,Rollover!$AR$20),0)</f>
        <v>0</v>
      </c>
      <c r="DP196" s="95">
        <f>IF(AND(DP188&gt;=1,DP188&lt;=3,DP189=0),-CHOOSE(DP188,Rollover!$R$20,Rollover!$AE$20,Rollover!$AR$20),0)</f>
        <v>0</v>
      </c>
      <c r="DQ196" s="95">
        <f>IF(AND(DQ188&gt;=1,DQ188&lt;=3,DQ189=0),-CHOOSE(DQ188,Rollover!$R$20,Rollover!$AE$20,Rollover!$AR$20),0)</f>
        <v>0</v>
      </c>
      <c r="DR196" s="95">
        <f>IF(AND(DR188&gt;=1,DR188&lt;=3,DR189=0),-CHOOSE(DR188,Rollover!$R$20,Rollover!$AE$20,Rollover!$AR$20),0)</f>
        <v>0</v>
      </c>
      <c r="DS196" s="95">
        <f>IF(AND(DS188&gt;=1,DS188&lt;=3,DS189=0),-CHOOSE(DS188,Rollover!$R$20,Rollover!$AE$20,Rollover!$AR$20),0)</f>
        <v>0</v>
      </c>
      <c r="DT196" s="95">
        <f>IF(AND(DT188&gt;=1,DT188&lt;=3,DT189=0),-CHOOSE(DT188,Rollover!$R$20,Rollover!$AE$20,Rollover!$AR$20),0)</f>
        <v>0</v>
      </c>
      <c r="DU196" s="95">
        <f>IF(AND(DU188&gt;=1,DU188&lt;=3,DU189=0),-CHOOSE(DU188,Rollover!$R$20,Rollover!$AE$20,Rollover!$AR$20),0)</f>
        <v>0</v>
      </c>
      <c r="DV196" s="95">
        <f>IF(AND(DV188&gt;=1,DV188&lt;=3,DV189=0),-CHOOSE(DV188,Rollover!$R$20,Rollover!$AE$20,Rollover!$AR$20),0)</f>
        <v>0</v>
      </c>
      <c r="DW196" s="95">
        <f>IF(AND(DW188&gt;=1,DW188&lt;=3,DW189=0),-CHOOSE(DW188,Rollover!$R$20,Rollover!$AE$20,Rollover!$AR$20),0)</f>
        <v>0</v>
      </c>
      <c r="DX196" s="95">
        <f>IF(AND(DX188&gt;=1,DX188&lt;=3,DX189=0),-CHOOSE(DX188,Rollover!$R$20,Rollover!$AE$20,Rollover!$AR$20),0)</f>
        <v>0</v>
      </c>
      <c r="DY196" s="95">
        <f>IF(AND(DY188&gt;=1,DY188&lt;=3,DY189=0),-CHOOSE(DY188,Rollover!$R$20,Rollover!$AE$20,Rollover!$AR$20),0)</f>
        <v>0</v>
      </c>
      <c r="DZ196" s="95">
        <f>IF(AND(DZ188&gt;=1,DZ188&lt;=3,DZ189=0),-CHOOSE(DZ188,Rollover!$R$20,Rollover!$AE$20,Rollover!$AR$20),0)</f>
        <v>0</v>
      </c>
      <c r="EA196" s="95">
        <f>IF(AND(EA188&gt;=1,EA188&lt;=3,EA189=0),-CHOOSE(EA188,Rollover!$R$20,Rollover!$AE$20,Rollover!$AR$20),0)</f>
        <v>0</v>
      </c>
      <c r="EB196" s="95">
        <f>IF(AND(EB188&gt;=1,EB188&lt;=3,EB189=0),-CHOOSE(EB188,Rollover!$R$20,Rollover!$AE$20,Rollover!$AR$20),0)</f>
        <v>0</v>
      </c>
      <c r="EC196" s="95">
        <f>IF(AND(EC188&gt;=1,EC188&lt;=3,EC189=0),-CHOOSE(EC188,Rollover!$R$20,Rollover!$AE$20,Rollover!$AR$20),0)</f>
        <v>0</v>
      </c>
      <c r="ED196" s="95">
        <f>IF(AND(ED188&gt;=1,ED188&lt;=3,ED189=0),-CHOOSE(ED188,Rollover!$R$20,Rollover!$AE$20,Rollover!$AR$20),0)</f>
        <v>0</v>
      </c>
      <c r="EE196" s="95">
        <f>IF(AND(EE188&gt;=1,EE188&lt;=3,EE189=0),-CHOOSE(EE188,Rollover!$R$20,Rollover!$AE$20,Rollover!$AR$20),0)</f>
        <v>0</v>
      </c>
      <c r="EF196" s="95">
        <f>IF(AND(EF188&gt;=1,EF188&lt;=3,EF189=0),-CHOOSE(EF188,Rollover!$R$20,Rollover!$AE$20,Rollover!$AR$20),0)</f>
        <v>0</v>
      </c>
      <c r="EG196" s="95">
        <f>IF(AND(EG188&gt;=1,EG188&lt;=3,EG189=0),-CHOOSE(EG188,Rollover!$R$20,Rollover!$AE$20,Rollover!$AR$20),0)</f>
        <v>-40183.099742389255</v>
      </c>
      <c r="EH196" s="95">
        <f>IF(AND(EH188&gt;=1,EH188&lt;=3,EH189=0),-CHOOSE(EH188,Rollover!$R$20,Rollover!$AE$20,Rollover!$AR$20),0)</f>
        <v>0</v>
      </c>
      <c r="EI196" s="95">
        <f>IF(AND(EI188&gt;=1,EI188&lt;=3,EI189=0),-CHOOSE(EI188,Rollover!$R$20,Rollover!$AE$20,Rollover!$AR$20),0)</f>
        <v>0</v>
      </c>
    </row>
    <row r="197">
      <c r="B197" t="s" s="23">
        <v>398</v>
      </c>
      <c r="C197" t="s" s="118">
        <v>35</v>
      </c>
      <c r="D197" t="s" s="118">
        <v>436</v>
      </c>
      <c r="H197" s="95">
        <f>IF(AND(H188&gt;=1,H188&lt;=3,H189=0),-CHOOSE(H188,Rollover!$S$20,Rollover!$AF$20,Rollover!$AS$20),0)</f>
        <v>0</v>
      </c>
      <c r="I197" s="95">
        <f>IF(AND(I188&gt;=1,I188&lt;=3,I189=0),-CHOOSE(I188,Rollover!$S$20,Rollover!$AF$20,Rollover!$AS$20),0)</f>
        <v>0</v>
      </c>
      <c r="J197" s="95">
        <f>IF(AND(J188&gt;=1,J188&lt;=3,J189=0),-CHOOSE(J188,Rollover!$S$20,Rollover!$AF$20,Rollover!$AS$20),0)</f>
        <v>0</v>
      </c>
      <c r="K197" s="95">
        <f>IF(AND(K188&gt;=1,K188&lt;=3,K189=0),-CHOOSE(K188,Rollover!$S$20,Rollover!$AF$20,Rollover!$AS$20),0)</f>
        <v>0</v>
      </c>
      <c r="L197" s="95">
        <f>IF(AND(L188&gt;=1,L188&lt;=3,L189=0),-CHOOSE(L188,Rollover!$S$20,Rollover!$AF$20,Rollover!$AS$20),0)</f>
        <v>0</v>
      </c>
      <c r="M197" s="95">
        <f>IF(AND(M188&gt;=1,M188&lt;=3,M189=0),-CHOOSE(M188,Rollover!$S$20,Rollover!$AF$20,Rollover!$AS$20),0)</f>
        <v>-35409.97091651447</v>
      </c>
      <c r="N197" s="95">
        <f>IF(AND(N188&gt;=1,N188&lt;=3,N189=0),-CHOOSE(N188,Rollover!$S$20,Rollover!$AF$20,Rollover!$AS$20),0)</f>
        <v>0</v>
      </c>
      <c r="O197" s="95">
        <f>IF(AND(O188&gt;=1,O188&lt;=3,O189=0),-CHOOSE(O188,Rollover!$S$20,Rollover!$AF$20,Rollover!$AS$20),0)</f>
        <v>0</v>
      </c>
      <c r="P197" s="95">
        <f>IF(AND(P188&gt;=1,P188&lt;=3,P189=0),-CHOOSE(P188,Rollover!$S$20,Rollover!$AF$20,Rollover!$AS$20),0)</f>
        <v>0</v>
      </c>
      <c r="Q197" s="95">
        <f>IF(AND(Q188&gt;=1,Q188&lt;=3,Q189=0),-CHOOSE(Q188,Rollover!$S$20,Rollover!$AF$20,Rollover!$AS$20),0)</f>
        <v>0</v>
      </c>
      <c r="R197" s="95">
        <f>IF(AND(R188&gt;=1,R188&lt;=3,R189=0),-CHOOSE(R188,Rollover!$S$20,Rollover!$AF$20,Rollover!$AS$20),0)</f>
        <v>0</v>
      </c>
      <c r="S197" s="95">
        <f>IF(AND(S188&gt;=1,S188&lt;=3,S189=0),-CHOOSE(S188,Rollover!$S$20,Rollover!$AF$20,Rollover!$AS$20),0)</f>
        <v>0</v>
      </c>
      <c r="T197" s="95">
        <f>IF(AND(T188&gt;=1,T188&lt;=3,T189=0),-CHOOSE(T188,Rollover!$S$20,Rollover!$AF$20,Rollover!$AS$20),0)</f>
        <v>0</v>
      </c>
      <c r="U197" s="95">
        <f>IF(AND(U188&gt;=1,U188&lt;=3,U189=0),-CHOOSE(U188,Rollover!$S$20,Rollover!$AF$20,Rollover!$AS$20),0)</f>
        <v>0</v>
      </c>
      <c r="V197" s="95">
        <f>IF(AND(V188&gt;=1,V188&lt;=3,V189=0),-CHOOSE(V188,Rollover!$S$20,Rollover!$AF$20,Rollover!$AS$20),0)</f>
        <v>0</v>
      </c>
      <c r="W197" s="95">
        <f>IF(AND(W188&gt;=1,W188&lt;=3,W189=0),-CHOOSE(W188,Rollover!$S$20,Rollover!$AF$20,Rollover!$AS$20),0)</f>
        <v>0</v>
      </c>
      <c r="X197" s="95">
        <f>IF(AND(X188&gt;=1,X188&lt;=3,X189=0),-CHOOSE(X188,Rollover!$S$20,Rollover!$AF$20,Rollover!$AS$20),0)</f>
        <v>0</v>
      </c>
      <c r="Y197" s="95">
        <f>IF(AND(Y188&gt;=1,Y188&lt;=3,Y189=0),-CHOOSE(Y188,Rollover!$S$20,Rollover!$AF$20,Rollover!$AS$20),0)</f>
        <v>0</v>
      </c>
      <c r="Z197" s="95">
        <f>IF(AND(Z188&gt;=1,Z188&lt;=3,Z189=0),-CHOOSE(Z188,Rollover!$S$20,Rollover!$AF$20,Rollover!$AS$20),0)</f>
        <v>0</v>
      </c>
      <c r="AA197" s="95">
        <f>IF(AND(AA188&gt;=1,AA188&lt;=3,AA189=0),-CHOOSE(AA188,Rollover!$S$20,Rollover!$AF$20,Rollover!$AS$20),0)</f>
        <v>0</v>
      </c>
      <c r="AB197" s="95">
        <f>IF(AND(AB188&gt;=1,AB188&lt;=3,AB189=0),-CHOOSE(AB188,Rollover!$S$20,Rollover!$AF$20,Rollover!$AS$20),0)</f>
        <v>0</v>
      </c>
      <c r="AC197" s="95">
        <f>IF(AND(AC188&gt;=1,AC188&lt;=3,AC189=0),-CHOOSE(AC188,Rollover!$S$20,Rollover!$AF$20,Rollover!$AS$20),0)</f>
        <v>0</v>
      </c>
      <c r="AD197" s="95">
        <f>IF(AND(AD188&gt;=1,AD188&lt;=3,AD189=0),-CHOOSE(AD188,Rollover!$S$20,Rollover!$AF$20,Rollover!$AS$20),0)</f>
        <v>0</v>
      </c>
      <c r="AE197" s="95">
        <f>IF(AND(AE188&gt;=1,AE188&lt;=3,AE189=0),-CHOOSE(AE188,Rollover!$S$20,Rollover!$AF$20,Rollover!$AS$20),0)</f>
        <v>0</v>
      </c>
      <c r="AF197" s="95">
        <f>IF(AND(AF188&gt;=1,AF188&lt;=3,AF189=0),-CHOOSE(AF188,Rollover!$S$20,Rollover!$AF$20,Rollover!$AS$20),0)</f>
        <v>0</v>
      </c>
      <c r="AG197" s="95">
        <f>IF(AND(AG188&gt;=1,AG188&lt;=3,AG189=0),-CHOOSE(AG188,Rollover!$S$20,Rollover!$AF$20,Rollover!$AS$20),0)</f>
        <v>0</v>
      </c>
      <c r="AH197" s="95">
        <f>IF(AND(AH188&gt;=1,AH188&lt;=3,AH189=0),-CHOOSE(AH188,Rollover!$S$20,Rollover!$AF$20,Rollover!$AS$20),0)</f>
        <v>0</v>
      </c>
      <c r="AI197" s="95">
        <f>IF(AND(AI188&gt;=1,AI188&lt;=3,AI189=0),-CHOOSE(AI188,Rollover!$S$20,Rollover!$AF$20,Rollover!$AS$20),0)</f>
        <v>0</v>
      </c>
      <c r="AJ197" s="95">
        <f>IF(AND(AJ188&gt;=1,AJ188&lt;=3,AJ189=0),-CHOOSE(AJ188,Rollover!$S$20,Rollover!$AF$20,Rollover!$AS$20),0)</f>
        <v>0</v>
      </c>
      <c r="AK197" s="95">
        <f>IF(AND(AK188&gt;=1,AK188&lt;=3,AK189=0),-CHOOSE(AK188,Rollover!$S$20,Rollover!$AF$20,Rollover!$AS$20),0)</f>
        <v>0</v>
      </c>
      <c r="AL197" s="95">
        <f>IF(AND(AL188&gt;=1,AL188&lt;=3,AL189=0),-CHOOSE(AL188,Rollover!$S$20,Rollover!$AF$20,Rollover!$AS$20),0)</f>
        <v>0</v>
      </c>
      <c r="AM197" s="95">
        <f>IF(AND(AM188&gt;=1,AM188&lt;=3,AM189=0),-CHOOSE(AM188,Rollover!$S$20,Rollover!$AF$20,Rollover!$AS$20),0)</f>
        <v>0</v>
      </c>
      <c r="AN197" s="95">
        <f>IF(AND(AN188&gt;=1,AN188&lt;=3,AN189=0),-CHOOSE(AN188,Rollover!$S$20,Rollover!$AF$20,Rollover!$AS$20),0)</f>
        <v>0</v>
      </c>
      <c r="AO197" s="95">
        <f>IF(AND(AO188&gt;=1,AO188&lt;=3,AO189=0),-CHOOSE(AO188,Rollover!$S$20,Rollover!$AF$20,Rollover!$AS$20),0)</f>
        <v>0</v>
      </c>
      <c r="AP197" s="95">
        <f>IF(AND(AP188&gt;=1,AP188&lt;=3,AP189=0),-CHOOSE(AP188,Rollover!$S$20,Rollover!$AF$20,Rollover!$AS$20),0)</f>
        <v>0</v>
      </c>
      <c r="AQ197" s="95">
        <f>IF(AND(AQ188&gt;=1,AQ188&lt;=3,AQ189=0),-CHOOSE(AQ188,Rollover!$S$20,Rollover!$AF$20,Rollover!$AS$20),0)</f>
        <v>0</v>
      </c>
      <c r="AR197" s="95">
        <f>IF(AND(AR188&gt;=1,AR188&lt;=3,AR189=0),-CHOOSE(AR188,Rollover!$S$20,Rollover!$AF$20,Rollover!$AS$20),0)</f>
        <v>0</v>
      </c>
      <c r="AS197" s="95">
        <f>IF(AND(AS188&gt;=1,AS188&lt;=3,AS189=0),-CHOOSE(AS188,Rollover!$S$20,Rollover!$AF$20,Rollover!$AS$20),0)</f>
        <v>0</v>
      </c>
      <c r="AT197" s="95">
        <f>IF(AND(AT188&gt;=1,AT188&lt;=3,AT189=0),-CHOOSE(AT188,Rollover!$S$20,Rollover!$AF$20,Rollover!$AS$20),0)</f>
        <v>0</v>
      </c>
      <c r="AU197" s="95">
        <f>IF(AND(AU188&gt;=1,AU188&lt;=3,AU189=0),-CHOOSE(AU188,Rollover!$S$20,Rollover!$AF$20,Rollover!$AS$20),0)</f>
        <v>0</v>
      </c>
      <c r="AV197" s="95">
        <f>IF(AND(AV188&gt;=1,AV188&lt;=3,AV189=0),-CHOOSE(AV188,Rollover!$S$20,Rollover!$AF$20,Rollover!$AS$20),0)</f>
        <v>0</v>
      </c>
      <c r="AW197" s="95">
        <f>IF(AND(AW188&gt;=1,AW188&lt;=3,AW189=0),-CHOOSE(AW188,Rollover!$S$20,Rollover!$AF$20,Rollover!$AS$20),0)</f>
        <v>0</v>
      </c>
      <c r="AX197" s="95">
        <f>IF(AND(AX188&gt;=1,AX188&lt;=3,AX189=0),-CHOOSE(AX188,Rollover!$S$20,Rollover!$AF$20,Rollover!$AS$20),0)</f>
        <v>0</v>
      </c>
      <c r="AY197" s="95">
        <f>IF(AND(AY188&gt;=1,AY188&lt;=3,AY189=0),-CHOOSE(AY188,Rollover!$S$20,Rollover!$AF$20,Rollover!$AS$20),0)</f>
        <v>0</v>
      </c>
      <c r="AZ197" s="95">
        <f>IF(AND(AZ188&gt;=1,AZ188&lt;=3,AZ189=0),-CHOOSE(AZ188,Rollover!$S$20,Rollover!$AF$20,Rollover!$AS$20),0)</f>
        <v>0</v>
      </c>
      <c r="BA197" s="95">
        <f>IF(AND(BA188&gt;=1,BA188&lt;=3,BA189=0),-CHOOSE(BA188,Rollover!$S$20,Rollover!$AF$20,Rollover!$AS$20),0)</f>
        <v>0</v>
      </c>
      <c r="BB197" s="95">
        <f>IF(AND(BB188&gt;=1,BB188&lt;=3,BB189=0),-CHOOSE(BB188,Rollover!$S$20,Rollover!$AF$20,Rollover!$AS$20),0)</f>
        <v>0</v>
      </c>
      <c r="BC197" s="95">
        <f>IF(AND(BC188&gt;=1,BC188&lt;=3,BC189=0),-CHOOSE(BC188,Rollover!$S$20,Rollover!$AF$20,Rollover!$AS$20),0)</f>
        <v>0</v>
      </c>
      <c r="BD197" s="95">
        <f>IF(AND(BD188&gt;=1,BD188&lt;=3,BD189=0),-CHOOSE(BD188,Rollover!$S$20,Rollover!$AF$20,Rollover!$AS$20),0)</f>
        <v>0</v>
      </c>
      <c r="BE197" s="95">
        <f>IF(AND(BE188&gt;=1,BE188&lt;=3,BE189=0),-CHOOSE(BE188,Rollover!$S$20,Rollover!$AF$20,Rollover!$AS$20),0)</f>
        <v>0</v>
      </c>
      <c r="BF197" s="95">
        <f>IF(AND(BF188&gt;=1,BF188&lt;=3,BF189=0),-CHOOSE(BF188,Rollover!$S$20,Rollover!$AF$20,Rollover!$AS$20),0)</f>
        <v>0</v>
      </c>
      <c r="BG197" s="95">
        <f>IF(AND(BG188&gt;=1,BG188&lt;=3,BG189=0),-CHOOSE(BG188,Rollover!$S$20,Rollover!$AF$20,Rollover!$AS$20),0)</f>
        <v>0</v>
      </c>
      <c r="BH197" s="95">
        <f>IF(AND(BH188&gt;=1,BH188&lt;=3,BH189=0),-CHOOSE(BH188,Rollover!$S$20,Rollover!$AF$20,Rollover!$AS$20),0)</f>
        <v>0</v>
      </c>
      <c r="BI197" s="95">
        <f>IF(AND(BI188&gt;=1,BI188&lt;=3,BI189=0),-CHOOSE(BI188,Rollover!$S$20,Rollover!$AF$20,Rollover!$AS$20),0)</f>
        <v>0</v>
      </c>
      <c r="BJ197" s="95">
        <f>IF(AND(BJ188&gt;=1,BJ188&lt;=3,BJ189=0),-CHOOSE(BJ188,Rollover!$S$20,Rollover!$AF$20,Rollover!$AS$20),0)</f>
        <v>0</v>
      </c>
      <c r="BK197" s="95">
        <f>IF(AND(BK188&gt;=1,BK188&lt;=3,BK189=0),-CHOOSE(BK188,Rollover!$S$20,Rollover!$AF$20,Rollover!$AS$20),0)</f>
        <v>0</v>
      </c>
      <c r="BL197" s="95">
        <f>IF(AND(BL188&gt;=1,BL188&lt;=3,BL189=0),-CHOOSE(BL188,Rollover!$S$20,Rollover!$AF$20,Rollover!$AS$20),0)</f>
        <v>0</v>
      </c>
      <c r="BM197" s="95">
        <f>IF(AND(BM188&gt;=1,BM188&lt;=3,BM189=0),-CHOOSE(BM188,Rollover!$S$20,Rollover!$AF$20,Rollover!$AS$20),0)</f>
        <v>0</v>
      </c>
      <c r="BN197" s="95">
        <f>IF(AND(BN188&gt;=1,BN188&lt;=3,BN189=0),-CHOOSE(BN188,Rollover!$S$20,Rollover!$AF$20,Rollover!$AS$20),0)</f>
        <v>0</v>
      </c>
      <c r="BO197" s="95">
        <f>IF(AND(BO188&gt;=1,BO188&lt;=3,BO189=0),-CHOOSE(BO188,Rollover!$S$20,Rollover!$AF$20,Rollover!$AS$20),0)</f>
        <v>0</v>
      </c>
      <c r="BP197" s="95">
        <f>IF(AND(BP188&gt;=1,BP188&lt;=3,BP189=0),-CHOOSE(BP188,Rollover!$S$20,Rollover!$AF$20,Rollover!$AS$20),0)</f>
        <v>0</v>
      </c>
      <c r="BQ197" s="95">
        <f>IF(AND(BQ188&gt;=1,BQ188&lt;=3,BQ189=0),-CHOOSE(BQ188,Rollover!$S$20,Rollover!$AF$20,Rollover!$AS$20),0)</f>
        <v>0</v>
      </c>
      <c r="BR197" s="95">
        <f>IF(AND(BR188&gt;=1,BR188&lt;=3,BR189=0),-CHOOSE(BR188,Rollover!$S$20,Rollover!$AF$20,Rollover!$AS$20),0)</f>
        <v>0</v>
      </c>
      <c r="BS197" s="95">
        <f>IF(AND(BS188&gt;=1,BS188&lt;=3,BS189=0),-CHOOSE(BS188,Rollover!$S$20,Rollover!$AF$20,Rollover!$AS$20),0)</f>
        <v>0</v>
      </c>
      <c r="BT197" s="95">
        <f>IF(AND(BT188&gt;=1,BT188&lt;=3,BT189=0),-CHOOSE(BT188,Rollover!$S$20,Rollover!$AF$20,Rollover!$AS$20),0)</f>
        <v>0</v>
      </c>
      <c r="BU197" s="95">
        <f>IF(AND(BU188&gt;=1,BU188&lt;=3,BU189=0),-CHOOSE(BU188,Rollover!$S$20,Rollover!$AF$20,Rollover!$AS$20),0)</f>
        <v>0</v>
      </c>
      <c r="BV197" s="95">
        <f>IF(AND(BV188&gt;=1,BV188&lt;=3,BV189=0),-CHOOSE(BV188,Rollover!$S$20,Rollover!$AF$20,Rollover!$AS$20),0)</f>
        <v>0</v>
      </c>
      <c r="BW197" s="95">
        <f>IF(AND(BW188&gt;=1,BW188&lt;=3,BW189=0),-CHOOSE(BW188,Rollover!$S$20,Rollover!$AF$20,Rollover!$AS$20),0)</f>
        <v>-42185.628167432325</v>
      </c>
      <c r="BX197" s="95">
        <f>IF(AND(BX188&gt;=1,BX188&lt;=3,BX189=0),-CHOOSE(BX188,Rollover!$S$20,Rollover!$AF$20,Rollover!$AS$20),0)</f>
        <v>0</v>
      </c>
      <c r="BY197" s="95">
        <f>IF(AND(BY188&gt;=1,BY188&lt;=3,BY189=0),-CHOOSE(BY188,Rollover!$S$20,Rollover!$AF$20,Rollover!$AS$20),0)</f>
        <v>0</v>
      </c>
      <c r="BZ197" s="95">
        <f>IF(AND(BZ188&gt;=1,BZ188&lt;=3,BZ189=0),-CHOOSE(BZ188,Rollover!$S$20,Rollover!$AF$20,Rollover!$AS$20),0)</f>
        <v>0</v>
      </c>
      <c r="CA197" s="95">
        <f>IF(AND(CA188&gt;=1,CA188&lt;=3,CA189=0),-CHOOSE(CA188,Rollover!$S$20,Rollover!$AF$20,Rollover!$AS$20),0)</f>
        <v>0</v>
      </c>
      <c r="CB197" s="95">
        <f>IF(AND(CB188&gt;=1,CB188&lt;=3,CB189=0),-CHOOSE(CB188,Rollover!$S$20,Rollover!$AF$20,Rollover!$AS$20),0)</f>
        <v>0</v>
      </c>
      <c r="CC197" s="95">
        <f>IF(AND(CC188&gt;=1,CC188&lt;=3,CC189=0),-CHOOSE(CC188,Rollover!$S$20,Rollover!$AF$20,Rollover!$AS$20),0)</f>
        <v>0</v>
      </c>
      <c r="CD197" s="95">
        <f>IF(AND(CD188&gt;=1,CD188&lt;=3,CD189=0),-CHOOSE(CD188,Rollover!$S$20,Rollover!$AF$20,Rollover!$AS$20),0)</f>
        <v>0</v>
      </c>
      <c r="CE197" s="95">
        <f>IF(AND(CE188&gt;=1,CE188&lt;=3,CE189=0),-CHOOSE(CE188,Rollover!$S$20,Rollover!$AF$20,Rollover!$AS$20),0)</f>
        <v>0</v>
      </c>
      <c r="CF197" s="95">
        <f>IF(AND(CF188&gt;=1,CF188&lt;=3,CF189=0),-CHOOSE(CF188,Rollover!$S$20,Rollover!$AF$20,Rollover!$AS$20),0)</f>
        <v>0</v>
      </c>
      <c r="CG197" s="95">
        <f>IF(AND(CG188&gt;=1,CG188&lt;=3,CG189=0),-CHOOSE(CG188,Rollover!$S$20,Rollover!$AF$20,Rollover!$AS$20),0)</f>
        <v>0</v>
      </c>
      <c r="CH197" s="95">
        <f>IF(AND(CH188&gt;=1,CH188&lt;=3,CH189=0),-CHOOSE(CH188,Rollover!$S$20,Rollover!$AF$20,Rollover!$AS$20),0)</f>
        <v>0</v>
      </c>
      <c r="CI197" s="95">
        <f>IF(AND(CI188&gt;=1,CI188&lt;=3,CI189=0),-CHOOSE(CI188,Rollover!$S$20,Rollover!$AF$20,Rollover!$AS$20),0)</f>
        <v>0</v>
      </c>
      <c r="CJ197" s="95">
        <f>IF(AND(CJ188&gt;=1,CJ188&lt;=3,CJ189=0),-CHOOSE(CJ188,Rollover!$S$20,Rollover!$AF$20,Rollover!$AS$20),0)</f>
        <v>0</v>
      </c>
      <c r="CK197" s="95">
        <f>IF(AND(CK188&gt;=1,CK188&lt;=3,CK189=0),-CHOOSE(CK188,Rollover!$S$20,Rollover!$AF$20,Rollover!$AS$20),0)</f>
        <v>0</v>
      </c>
      <c r="CL197" s="95">
        <f>IF(AND(CL188&gt;=1,CL188&lt;=3,CL189=0),-CHOOSE(CL188,Rollover!$S$20,Rollover!$AF$20,Rollover!$AS$20),0)</f>
        <v>0</v>
      </c>
      <c r="CM197" s="95">
        <f>IF(AND(CM188&gt;=1,CM188&lt;=3,CM189=0),-CHOOSE(CM188,Rollover!$S$20,Rollover!$AF$20,Rollover!$AS$20),0)</f>
        <v>0</v>
      </c>
      <c r="CN197" s="95">
        <f>IF(AND(CN188&gt;=1,CN188&lt;=3,CN189=0),-CHOOSE(CN188,Rollover!$S$20,Rollover!$AF$20,Rollover!$AS$20),0)</f>
        <v>0</v>
      </c>
      <c r="CO197" s="95">
        <f>IF(AND(CO188&gt;=1,CO188&lt;=3,CO189=0),-CHOOSE(CO188,Rollover!$S$20,Rollover!$AF$20,Rollover!$AS$20),0)</f>
        <v>0</v>
      </c>
      <c r="CP197" s="95">
        <f>IF(AND(CP188&gt;=1,CP188&lt;=3,CP189=0),-CHOOSE(CP188,Rollover!$S$20,Rollover!$AF$20,Rollover!$AS$20),0)</f>
        <v>0</v>
      </c>
      <c r="CQ197" s="95">
        <f>IF(AND(CQ188&gt;=1,CQ188&lt;=3,CQ189=0),-CHOOSE(CQ188,Rollover!$S$20,Rollover!$AF$20,Rollover!$AS$20),0)</f>
        <v>0</v>
      </c>
      <c r="CR197" s="95">
        <f>IF(AND(CR188&gt;=1,CR188&lt;=3,CR189=0),-CHOOSE(CR188,Rollover!$S$20,Rollover!$AF$20,Rollover!$AS$20),0)</f>
        <v>0</v>
      </c>
      <c r="CS197" s="95">
        <f>IF(AND(CS188&gt;=1,CS188&lt;=3,CS189=0),-CHOOSE(CS188,Rollover!$S$20,Rollover!$AF$20,Rollover!$AS$20),0)</f>
        <v>0</v>
      </c>
      <c r="CT197" s="95">
        <f>IF(AND(CT188&gt;=1,CT188&lt;=3,CT189=0),-CHOOSE(CT188,Rollover!$S$20,Rollover!$AF$20,Rollover!$AS$20),0)</f>
        <v>0</v>
      </c>
      <c r="CU197" s="95">
        <f>IF(AND(CU188&gt;=1,CU188&lt;=3,CU189=0),-CHOOSE(CU188,Rollover!$S$20,Rollover!$AF$20,Rollover!$AS$20),0)</f>
        <v>0</v>
      </c>
      <c r="CV197" s="95">
        <f>IF(AND(CV188&gt;=1,CV188&lt;=3,CV189=0),-CHOOSE(CV188,Rollover!$S$20,Rollover!$AF$20,Rollover!$AS$20),0)</f>
        <v>0</v>
      </c>
      <c r="CW197" s="95">
        <f>IF(AND(CW188&gt;=1,CW188&lt;=3,CW189=0),-CHOOSE(CW188,Rollover!$S$20,Rollover!$AF$20,Rollover!$AS$20),0)</f>
        <v>0</v>
      </c>
      <c r="CX197" s="95">
        <f>IF(AND(CX188&gt;=1,CX188&lt;=3,CX189=0),-CHOOSE(CX188,Rollover!$S$20,Rollover!$AF$20,Rollover!$AS$20),0)</f>
        <v>0</v>
      </c>
      <c r="CY197" s="95">
        <f>IF(AND(CY188&gt;=1,CY188&lt;=3,CY189=0),-CHOOSE(CY188,Rollover!$S$20,Rollover!$AF$20,Rollover!$AS$20),0)</f>
        <v>0</v>
      </c>
      <c r="CZ197" s="95">
        <f>IF(AND(CZ188&gt;=1,CZ188&lt;=3,CZ189=0),-CHOOSE(CZ188,Rollover!$S$20,Rollover!$AF$20,Rollover!$AS$20),0)</f>
        <v>0</v>
      </c>
      <c r="DA197" s="95">
        <f>IF(AND(DA188&gt;=1,DA188&lt;=3,DA189=0),-CHOOSE(DA188,Rollover!$S$20,Rollover!$AF$20,Rollover!$AS$20),0)</f>
        <v>0</v>
      </c>
      <c r="DB197" s="95">
        <f>IF(AND(DB188&gt;=1,DB188&lt;=3,DB189=0),-CHOOSE(DB188,Rollover!$S$20,Rollover!$AF$20,Rollover!$AS$20),0)</f>
        <v>0</v>
      </c>
      <c r="DC197" s="95">
        <f>IF(AND(DC188&gt;=1,DC188&lt;=3,DC189=0),-CHOOSE(DC188,Rollover!$S$20,Rollover!$AF$20,Rollover!$AS$20),0)</f>
        <v>0</v>
      </c>
      <c r="DD197" s="95">
        <f>IF(AND(DD188&gt;=1,DD188&lt;=3,DD189=0),-CHOOSE(DD188,Rollover!$S$20,Rollover!$AF$20,Rollover!$AS$20),0)</f>
        <v>0</v>
      </c>
      <c r="DE197" s="95">
        <f>IF(AND(DE188&gt;=1,DE188&lt;=3,DE189=0),-CHOOSE(DE188,Rollover!$S$20,Rollover!$AF$20,Rollover!$AS$20),0)</f>
        <v>0</v>
      </c>
      <c r="DF197" s="95">
        <f>IF(AND(DF188&gt;=1,DF188&lt;=3,DF189=0),-CHOOSE(DF188,Rollover!$S$20,Rollover!$AF$20,Rollover!$AS$20),0)</f>
        <v>0</v>
      </c>
      <c r="DG197" s="95">
        <f>IF(AND(DG188&gt;=1,DG188&lt;=3,DG189=0),-CHOOSE(DG188,Rollover!$S$20,Rollover!$AF$20,Rollover!$AS$20),0)</f>
        <v>0</v>
      </c>
      <c r="DH197" s="95">
        <f>IF(AND(DH188&gt;=1,DH188&lt;=3,DH189=0),-CHOOSE(DH188,Rollover!$S$20,Rollover!$AF$20,Rollover!$AS$20),0)</f>
        <v>0</v>
      </c>
      <c r="DI197" s="95">
        <f>IF(AND(DI188&gt;=1,DI188&lt;=3,DI189=0),-CHOOSE(DI188,Rollover!$S$20,Rollover!$AF$20,Rollover!$AS$20),0)</f>
        <v>0</v>
      </c>
      <c r="DJ197" s="95">
        <f>IF(AND(DJ188&gt;=1,DJ188&lt;=3,DJ189=0),-CHOOSE(DJ188,Rollover!$S$20,Rollover!$AF$20,Rollover!$AS$20),0)</f>
        <v>0</v>
      </c>
      <c r="DK197" s="95">
        <f>IF(AND(DK188&gt;=1,DK188&lt;=3,DK189=0),-CHOOSE(DK188,Rollover!$S$20,Rollover!$AF$20,Rollover!$AS$20),0)</f>
        <v>0</v>
      </c>
      <c r="DL197" s="95">
        <f>IF(AND(DL188&gt;=1,DL188&lt;=3,DL189=0),-CHOOSE(DL188,Rollover!$S$20,Rollover!$AF$20,Rollover!$AS$20),0)</f>
        <v>0</v>
      </c>
      <c r="DM197" s="95">
        <f>IF(AND(DM188&gt;=1,DM188&lt;=3,DM189=0),-CHOOSE(DM188,Rollover!$S$20,Rollover!$AF$20,Rollover!$AS$20),0)</f>
        <v>0</v>
      </c>
      <c r="DN197" s="95">
        <f>IF(AND(DN188&gt;=1,DN188&lt;=3,DN189=0),-CHOOSE(DN188,Rollover!$S$20,Rollover!$AF$20,Rollover!$AS$20),0)</f>
        <v>0</v>
      </c>
      <c r="DO197" s="95">
        <f>IF(AND(DO188&gt;=1,DO188&lt;=3,DO189=0),-CHOOSE(DO188,Rollover!$S$20,Rollover!$AF$20,Rollover!$AS$20),0)</f>
        <v>0</v>
      </c>
      <c r="DP197" s="95">
        <f>IF(AND(DP188&gt;=1,DP188&lt;=3,DP189=0),-CHOOSE(DP188,Rollover!$S$20,Rollover!$AF$20,Rollover!$AS$20),0)</f>
        <v>0</v>
      </c>
      <c r="DQ197" s="95">
        <f>IF(AND(DQ188&gt;=1,DQ188&lt;=3,DQ189=0),-CHOOSE(DQ188,Rollover!$S$20,Rollover!$AF$20,Rollover!$AS$20),0)</f>
        <v>0</v>
      </c>
      <c r="DR197" s="95">
        <f>IF(AND(DR188&gt;=1,DR188&lt;=3,DR189=0),-CHOOSE(DR188,Rollover!$S$20,Rollover!$AF$20,Rollover!$AS$20),0)</f>
        <v>0</v>
      </c>
      <c r="DS197" s="95">
        <f>IF(AND(DS188&gt;=1,DS188&lt;=3,DS189=0),-CHOOSE(DS188,Rollover!$S$20,Rollover!$AF$20,Rollover!$AS$20),0)</f>
        <v>0</v>
      </c>
      <c r="DT197" s="95">
        <f>IF(AND(DT188&gt;=1,DT188&lt;=3,DT189=0),-CHOOSE(DT188,Rollover!$S$20,Rollover!$AF$20,Rollover!$AS$20),0)</f>
        <v>0</v>
      </c>
      <c r="DU197" s="95">
        <f>IF(AND(DU188&gt;=1,DU188&lt;=3,DU189=0),-CHOOSE(DU188,Rollover!$S$20,Rollover!$AF$20,Rollover!$AS$20),0)</f>
        <v>0</v>
      </c>
      <c r="DV197" s="95">
        <f>IF(AND(DV188&gt;=1,DV188&lt;=3,DV189=0),-CHOOSE(DV188,Rollover!$S$20,Rollover!$AF$20,Rollover!$AS$20),0)</f>
        <v>0</v>
      </c>
      <c r="DW197" s="95">
        <f>IF(AND(DW188&gt;=1,DW188&lt;=3,DW189=0),-CHOOSE(DW188,Rollover!$S$20,Rollover!$AF$20,Rollover!$AS$20),0)</f>
        <v>0</v>
      </c>
      <c r="DX197" s="95">
        <f>IF(AND(DX188&gt;=1,DX188&lt;=3,DX189=0),-CHOOSE(DX188,Rollover!$S$20,Rollover!$AF$20,Rollover!$AS$20),0)</f>
        <v>0</v>
      </c>
      <c r="DY197" s="95">
        <f>IF(AND(DY188&gt;=1,DY188&lt;=3,DY189=0),-CHOOSE(DY188,Rollover!$S$20,Rollover!$AF$20,Rollover!$AS$20),0)</f>
        <v>0</v>
      </c>
      <c r="DZ197" s="95">
        <f>IF(AND(DZ188&gt;=1,DZ188&lt;=3,DZ189=0),-CHOOSE(DZ188,Rollover!$S$20,Rollover!$AF$20,Rollover!$AS$20),0)</f>
        <v>0</v>
      </c>
      <c r="EA197" s="95">
        <f>IF(AND(EA188&gt;=1,EA188&lt;=3,EA189=0),-CHOOSE(EA188,Rollover!$S$20,Rollover!$AF$20,Rollover!$AS$20),0)</f>
        <v>0</v>
      </c>
      <c r="EB197" s="95">
        <f>IF(AND(EB188&gt;=1,EB188&lt;=3,EB189=0),-CHOOSE(EB188,Rollover!$S$20,Rollover!$AF$20,Rollover!$AS$20),0)</f>
        <v>0</v>
      </c>
      <c r="EC197" s="95">
        <f>IF(AND(EC188&gt;=1,EC188&lt;=3,EC189=0),-CHOOSE(EC188,Rollover!$S$20,Rollover!$AF$20,Rollover!$AS$20),0)</f>
        <v>0</v>
      </c>
      <c r="ED197" s="95">
        <f>IF(AND(ED188&gt;=1,ED188&lt;=3,ED189=0),-CHOOSE(ED188,Rollover!$S$20,Rollover!$AF$20,Rollover!$AS$20),0)</f>
        <v>0</v>
      </c>
      <c r="EE197" s="95">
        <f>IF(AND(EE188&gt;=1,EE188&lt;=3,EE189=0),-CHOOSE(EE188,Rollover!$S$20,Rollover!$AF$20,Rollover!$AS$20),0)</f>
        <v>0</v>
      </c>
      <c r="EF197" s="95">
        <f>IF(AND(EF188&gt;=1,EF188&lt;=3,EF189=0),-CHOOSE(EF188,Rollover!$S$20,Rollover!$AF$20,Rollover!$AS$20),0)</f>
        <v>0</v>
      </c>
      <c r="EG197" s="95">
        <f>IF(AND(EG188&gt;=1,EG188&lt;=3,EG189=0),-CHOOSE(EG188,Rollover!$S$20,Rollover!$AF$20,Rollover!$AS$20),0)</f>
        <v>-48904.705042564136</v>
      </c>
      <c r="EH197" s="95">
        <f>IF(AND(EH188&gt;=1,EH188&lt;=3,EH189=0),-CHOOSE(EH188,Rollover!$S$20,Rollover!$AF$20,Rollover!$AS$20),0)</f>
        <v>0</v>
      </c>
      <c r="EI197" s="95">
        <f>IF(AND(EI188&gt;=1,EI188&lt;=3,EI189=0),-CHOOSE(EI188,Rollover!$S$20,Rollover!$AF$20,Rollover!$AS$20),0)</f>
        <v>0</v>
      </c>
    </row>
    <row r="198">
      <c r="B198" t="s" s="23">
        <v>399</v>
      </c>
      <c r="C198" t="s" s="118">
        <v>35</v>
      </c>
      <c r="D198" t="s" s="118">
        <v>437</v>
      </c>
      <c r="H198" s="117">
        <f>'Rent Roll'!$G$20*'Rent Roll'!$E$20*IF(H188=0,1,IF(AND(H188&lt;=3,H189&gt;=0),1,0))</f>
        <v>12000</v>
      </c>
      <c r="I198" s="117">
        <f>'Rent Roll'!$G$20*'Rent Roll'!$E$20*IF(I188=0,1,IF(AND(I188&lt;=3,I189&gt;=0),1,0))</f>
        <v>12000</v>
      </c>
      <c r="J198" s="117">
        <f>'Rent Roll'!$G$20*'Rent Roll'!$E$20*IF(J188=0,1,IF(AND(J188&lt;=3,J189&gt;=0),1,0))</f>
        <v>12000</v>
      </c>
      <c r="K198" s="117">
        <f>'Rent Roll'!$G$20*'Rent Roll'!$E$20*IF(K188=0,1,IF(AND(K188&lt;=3,K189&gt;=0),1,0))</f>
        <v>0</v>
      </c>
      <c r="L198" s="117">
        <f>'Rent Roll'!$G$20*'Rent Roll'!$E$20*IF(L188=0,1,IF(AND(L188&lt;=3,L189&gt;=0),1,0))</f>
        <v>0</v>
      </c>
      <c r="M198" s="117">
        <f>'Rent Roll'!$G$20*'Rent Roll'!$E$20*IF(M188=0,1,IF(AND(M188&lt;=3,M189&gt;=0),1,0))</f>
        <v>12000</v>
      </c>
      <c r="N198" s="117">
        <f>'Rent Roll'!$G$20*'Rent Roll'!$E$20*IF(N188=0,1,IF(AND(N188&lt;=3,N189&gt;=0),1,0))</f>
        <v>12000</v>
      </c>
      <c r="O198" s="117">
        <f>'Rent Roll'!$G$20*'Rent Roll'!$E$20*IF(O188=0,1,IF(AND(O188&lt;=3,O189&gt;=0),1,0))</f>
        <v>12000</v>
      </c>
      <c r="P198" s="117">
        <f>'Rent Roll'!$G$20*'Rent Roll'!$E$20*IF(P188=0,1,IF(AND(P188&lt;=3,P189&gt;=0),1,0))</f>
        <v>12000</v>
      </c>
      <c r="Q198" s="117">
        <f>'Rent Roll'!$G$20*'Rent Roll'!$E$20*IF(Q188=0,1,IF(AND(Q188&lt;=3,Q189&gt;=0),1,0))</f>
        <v>12000</v>
      </c>
      <c r="R198" s="117">
        <f>'Rent Roll'!$G$20*'Rent Roll'!$E$20*IF(R188=0,1,IF(AND(R188&lt;=3,R189&gt;=0),1,0))</f>
        <v>12000</v>
      </c>
      <c r="S198" s="117">
        <f>'Rent Roll'!$G$20*'Rent Roll'!$E$20*IF(S188=0,1,IF(AND(S188&lt;=3,S189&gt;=0),1,0))</f>
        <v>12000</v>
      </c>
      <c r="T198" s="117">
        <f>'Rent Roll'!$G$20*'Rent Roll'!$E$20*IF(T188=0,1,IF(AND(T188&lt;=3,T189&gt;=0),1,0))</f>
        <v>12000</v>
      </c>
      <c r="U198" s="117">
        <f>'Rent Roll'!$G$20*'Rent Roll'!$E$20*IF(U188=0,1,IF(AND(U188&lt;=3,U189&gt;=0),1,0))</f>
        <v>12000</v>
      </c>
      <c r="V198" s="117">
        <f>'Rent Roll'!$G$20*'Rent Roll'!$E$20*IF(V188=0,1,IF(AND(V188&lt;=3,V189&gt;=0),1,0))</f>
        <v>12000</v>
      </c>
      <c r="W198" s="117">
        <f>'Rent Roll'!$G$20*'Rent Roll'!$E$20*IF(W188=0,1,IF(AND(W188&lt;=3,W189&gt;=0),1,0))</f>
        <v>12000</v>
      </c>
      <c r="X198" s="117">
        <f>'Rent Roll'!$G$20*'Rent Roll'!$E$20*IF(X188=0,1,IF(AND(X188&lt;=3,X189&gt;=0),1,0))</f>
        <v>12000</v>
      </c>
      <c r="Y198" s="117">
        <f>'Rent Roll'!$G$20*'Rent Roll'!$E$20*IF(Y188=0,1,IF(AND(Y188&lt;=3,Y189&gt;=0),1,0))</f>
        <v>12000</v>
      </c>
      <c r="Z198" s="117">
        <f>'Rent Roll'!$G$20*'Rent Roll'!$E$20*IF(Z188=0,1,IF(AND(Z188&lt;=3,Z189&gt;=0),1,0))</f>
        <v>12000</v>
      </c>
      <c r="AA198" s="117">
        <f>'Rent Roll'!$G$20*'Rent Roll'!$E$20*IF(AA188=0,1,IF(AND(AA188&lt;=3,AA189&gt;=0),1,0))</f>
        <v>12000</v>
      </c>
      <c r="AB198" s="117">
        <f>'Rent Roll'!$G$20*'Rent Roll'!$E$20*IF(AB188=0,1,IF(AND(AB188&lt;=3,AB189&gt;=0),1,0))</f>
        <v>12000</v>
      </c>
      <c r="AC198" s="117">
        <f>'Rent Roll'!$G$20*'Rent Roll'!$E$20*IF(AC188=0,1,IF(AND(AC188&lt;=3,AC189&gt;=0),1,0))</f>
        <v>12000</v>
      </c>
      <c r="AD198" s="117">
        <f>'Rent Roll'!$G$20*'Rent Roll'!$E$20*IF(AD188=0,1,IF(AND(AD188&lt;=3,AD189&gt;=0),1,0))</f>
        <v>12000</v>
      </c>
      <c r="AE198" s="117">
        <f>'Rent Roll'!$G$20*'Rent Roll'!$E$20*IF(AE188=0,1,IF(AND(AE188&lt;=3,AE189&gt;=0),1,0))</f>
        <v>12000</v>
      </c>
      <c r="AF198" s="117">
        <f>'Rent Roll'!$G$20*'Rent Roll'!$E$20*IF(AF188=0,1,IF(AND(AF188&lt;=3,AF189&gt;=0),1,0))</f>
        <v>12000</v>
      </c>
      <c r="AG198" s="117">
        <f>'Rent Roll'!$G$20*'Rent Roll'!$E$20*IF(AG188=0,1,IF(AND(AG188&lt;=3,AG189&gt;=0),1,0))</f>
        <v>12000</v>
      </c>
      <c r="AH198" s="117">
        <f>'Rent Roll'!$G$20*'Rent Roll'!$E$20*IF(AH188=0,1,IF(AND(AH188&lt;=3,AH189&gt;=0),1,0))</f>
        <v>12000</v>
      </c>
      <c r="AI198" s="117">
        <f>'Rent Roll'!$G$20*'Rent Roll'!$E$20*IF(AI188=0,1,IF(AND(AI188&lt;=3,AI189&gt;=0),1,0))</f>
        <v>12000</v>
      </c>
      <c r="AJ198" s="117">
        <f>'Rent Roll'!$G$20*'Rent Roll'!$E$20*IF(AJ188=0,1,IF(AND(AJ188&lt;=3,AJ189&gt;=0),1,0))</f>
        <v>12000</v>
      </c>
      <c r="AK198" s="117">
        <f>'Rent Roll'!$G$20*'Rent Roll'!$E$20*IF(AK188=0,1,IF(AND(AK188&lt;=3,AK189&gt;=0),1,0))</f>
        <v>12000</v>
      </c>
      <c r="AL198" s="117">
        <f>'Rent Roll'!$G$20*'Rent Roll'!$E$20*IF(AL188=0,1,IF(AND(AL188&lt;=3,AL189&gt;=0),1,0))</f>
        <v>12000</v>
      </c>
      <c r="AM198" s="117">
        <f>'Rent Roll'!$G$20*'Rent Roll'!$E$20*IF(AM188=0,1,IF(AND(AM188&lt;=3,AM189&gt;=0),1,0))</f>
        <v>12000</v>
      </c>
      <c r="AN198" s="117">
        <f>'Rent Roll'!$G$20*'Rent Roll'!$E$20*IF(AN188=0,1,IF(AND(AN188&lt;=3,AN189&gt;=0),1,0))</f>
        <v>12000</v>
      </c>
      <c r="AO198" s="117">
        <f>'Rent Roll'!$G$20*'Rent Roll'!$E$20*IF(AO188=0,1,IF(AND(AO188&lt;=3,AO189&gt;=0),1,0))</f>
        <v>12000</v>
      </c>
      <c r="AP198" s="117">
        <f>'Rent Roll'!$G$20*'Rent Roll'!$E$20*IF(AP188=0,1,IF(AND(AP188&lt;=3,AP189&gt;=0),1,0))</f>
        <v>12000</v>
      </c>
      <c r="AQ198" s="117">
        <f>'Rent Roll'!$G$20*'Rent Roll'!$E$20*IF(AQ188=0,1,IF(AND(AQ188&lt;=3,AQ189&gt;=0),1,0))</f>
        <v>12000</v>
      </c>
      <c r="AR198" s="117">
        <f>'Rent Roll'!$G$20*'Rent Roll'!$E$20*IF(AR188=0,1,IF(AND(AR188&lt;=3,AR189&gt;=0),1,0))</f>
        <v>12000</v>
      </c>
      <c r="AS198" s="117">
        <f>'Rent Roll'!$G$20*'Rent Roll'!$E$20*IF(AS188=0,1,IF(AND(AS188&lt;=3,AS189&gt;=0),1,0))</f>
        <v>12000</v>
      </c>
      <c r="AT198" s="117">
        <f>'Rent Roll'!$G$20*'Rent Roll'!$E$20*IF(AT188=0,1,IF(AND(AT188&lt;=3,AT189&gt;=0),1,0))</f>
        <v>12000</v>
      </c>
      <c r="AU198" s="117">
        <f>'Rent Roll'!$G$20*'Rent Roll'!$E$20*IF(AU188=0,1,IF(AND(AU188&lt;=3,AU189&gt;=0),1,0))</f>
        <v>12000</v>
      </c>
      <c r="AV198" s="117">
        <f>'Rent Roll'!$G$20*'Rent Roll'!$E$20*IF(AV188=0,1,IF(AND(AV188&lt;=3,AV189&gt;=0),1,0))</f>
        <v>12000</v>
      </c>
      <c r="AW198" s="117">
        <f>'Rent Roll'!$G$20*'Rent Roll'!$E$20*IF(AW188=0,1,IF(AND(AW188&lt;=3,AW189&gt;=0),1,0))</f>
        <v>12000</v>
      </c>
      <c r="AX198" s="117">
        <f>'Rent Roll'!$G$20*'Rent Roll'!$E$20*IF(AX188=0,1,IF(AND(AX188&lt;=3,AX189&gt;=0),1,0))</f>
        <v>12000</v>
      </c>
      <c r="AY198" s="117">
        <f>'Rent Roll'!$G$20*'Rent Roll'!$E$20*IF(AY188=0,1,IF(AND(AY188&lt;=3,AY189&gt;=0),1,0))</f>
        <v>12000</v>
      </c>
      <c r="AZ198" s="117">
        <f>'Rent Roll'!$G$20*'Rent Roll'!$E$20*IF(AZ188=0,1,IF(AND(AZ188&lt;=3,AZ189&gt;=0),1,0))</f>
        <v>12000</v>
      </c>
      <c r="BA198" s="117">
        <f>'Rent Roll'!$G$20*'Rent Roll'!$E$20*IF(BA188=0,1,IF(AND(BA188&lt;=3,BA189&gt;=0),1,0))</f>
        <v>12000</v>
      </c>
      <c r="BB198" s="117">
        <f>'Rent Roll'!$G$20*'Rent Roll'!$E$20*IF(BB188=0,1,IF(AND(BB188&lt;=3,BB189&gt;=0),1,0))</f>
        <v>12000</v>
      </c>
      <c r="BC198" s="117">
        <f>'Rent Roll'!$G$20*'Rent Roll'!$E$20*IF(BC188=0,1,IF(AND(BC188&lt;=3,BC189&gt;=0),1,0))</f>
        <v>12000</v>
      </c>
      <c r="BD198" s="117">
        <f>'Rent Roll'!$G$20*'Rent Roll'!$E$20*IF(BD188=0,1,IF(AND(BD188&lt;=3,BD189&gt;=0),1,0))</f>
        <v>12000</v>
      </c>
      <c r="BE198" s="117">
        <f>'Rent Roll'!$G$20*'Rent Roll'!$E$20*IF(BE188=0,1,IF(AND(BE188&lt;=3,BE189&gt;=0),1,0))</f>
        <v>12000</v>
      </c>
      <c r="BF198" s="117">
        <f>'Rent Roll'!$G$20*'Rent Roll'!$E$20*IF(BF188=0,1,IF(AND(BF188&lt;=3,BF189&gt;=0),1,0))</f>
        <v>12000</v>
      </c>
      <c r="BG198" s="117">
        <f>'Rent Roll'!$G$20*'Rent Roll'!$E$20*IF(BG188=0,1,IF(AND(BG188&lt;=3,BG189&gt;=0),1,0))</f>
        <v>12000</v>
      </c>
      <c r="BH198" s="117">
        <f>'Rent Roll'!$G$20*'Rent Roll'!$E$20*IF(BH188=0,1,IF(AND(BH188&lt;=3,BH189&gt;=0),1,0))</f>
        <v>12000</v>
      </c>
      <c r="BI198" s="117">
        <f>'Rent Roll'!$G$20*'Rent Roll'!$E$20*IF(BI188=0,1,IF(AND(BI188&lt;=3,BI189&gt;=0),1,0))</f>
        <v>12000</v>
      </c>
      <c r="BJ198" s="117">
        <f>'Rent Roll'!$G$20*'Rent Roll'!$E$20*IF(BJ188=0,1,IF(AND(BJ188&lt;=3,BJ189&gt;=0),1,0))</f>
        <v>12000</v>
      </c>
      <c r="BK198" s="117">
        <f>'Rent Roll'!$G$20*'Rent Roll'!$E$20*IF(BK188=0,1,IF(AND(BK188&lt;=3,BK189&gt;=0),1,0))</f>
        <v>12000</v>
      </c>
      <c r="BL198" s="117">
        <f>'Rent Roll'!$G$20*'Rent Roll'!$E$20*IF(BL188=0,1,IF(AND(BL188&lt;=3,BL189&gt;=0),1,0))</f>
        <v>12000</v>
      </c>
      <c r="BM198" s="117">
        <f>'Rent Roll'!$G$20*'Rent Roll'!$E$20*IF(BM188=0,1,IF(AND(BM188&lt;=3,BM189&gt;=0),1,0))</f>
        <v>12000</v>
      </c>
      <c r="BN198" s="117">
        <f>'Rent Roll'!$G$20*'Rent Roll'!$E$20*IF(BN188=0,1,IF(AND(BN188&lt;=3,BN189&gt;=0),1,0))</f>
        <v>12000</v>
      </c>
      <c r="BO198" s="117">
        <f>'Rent Roll'!$G$20*'Rent Roll'!$E$20*IF(BO188=0,1,IF(AND(BO188&lt;=3,BO189&gt;=0),1,0))</f>
        <v>12000</v>
      </c>
      <c r="BP198" s="117">
        <f>'Rent Roll'!$G$20*'Rent Roll'!$E$20*IF(BP188=0,1,IF(AND(BP188&lt;=3,BP189&gt;=0),1,0))</f>
        <v>12000</v>
      </c>
      <c r="BQ198" s="117">
        <f>'Rent Roll'!$G$20*'Rent Roll'!$E$20*IF(BQ188=0,1,IF(AND(BQ188&lt;=3,BQ189&gt;=0),1,0))</f>
        <v>12000</v>
      </c>
      <c r="BR198" s="117">
        <f>'Rent Roll'!$G$20*'Rent Roll'!$E$20*IF(BR188=0,1,IF(AND(BR188&lt;=3,BR189&gt;=0),1,0))</f>
        <v>12000</v>
      </c>
      <c r="BS198" s="117">
        <f>'Rent Roll'!$G$20*'Rent Roll'!$E$20*IF(BS188=0,1,IF(AND(BS188&lt;=3,BS189&gt;=0),1,0))</f>
        <v>12000</v>
      </c>
      <c r="BT198" s="117">
        <f>'Rent Roll'!$G$20*'Rent Roll'!$E$20*IF(BT188=0,1,IF(AND(BT188&lt;=3,BT189&gt;=0),1,0))</f>
        <v>12000</v>
      </c>
      <c r="BU198" s="117">
        <f>'Rent Roll'!$G$20*'Rent Roll'!$E$20*IF(BU188=0,1,IF(AND(BU188&lt;=3,BU189&gt;=0),1,0))</f>
        <v>0</v>
      </c>
      <c r="BV198" s="117">
        <f>'Rent Roll'!$G$20*'Rent Roll'!$E$20*IF(BV188=0,1,IF(AND(BV188&lt;=3,BV189&gt;=0),1,0))</f>
        <v>0</v>
      </c>
      <c r="BW198" s="117">
        <f>'Rent Roll'!$G$20*'Rent Roll'!$E$20*IF(BW188=0,1,IF(AND(BW188&lt;=3,BW189&gt;=0),1,0))</f>
        <v>12000</v>
      </c>
      <c r="BX198" s="117">
        <f>'Rent Roll'!$G$20*'Rent Roll'!$E$20*IF(BX188=0,1,IF(AND(BX188&lt;=3,BX189&gt;=0),1,0))</f>
        <v>12000</v>
      </c>
      <c r="BY198" s="117">
        <f>'Rent Roll'!$G$20*'Rent Roll'!$E$20*IF(BY188=0,1,IF(AND(BY188&lt;=3,BY189&gt;=0),1,0))</f>
        <v>12000</v>
      </c>
      <c r="BZ198" s="117">
        <f>'Rent Roll'!$G$20*'Rent Roll'!$E$20*IF(BZ188=0,1,IF(AND(BZ188&lt;=3,BZ189&gt;=0),1,0))</f>
        <v>12000</v>
      </c>
      <c r="CA198" s="117">
        <f>'Rent Roll'!$G$20*'Rent Roll'!$E$20*IF(CA188=0,1,IF(AND(CA188&lt;=3,CA189&gt;=0),1,0))</f>
        <v>12000</v>
      </c>
      <c r="CB198" s="117">
        <f>'Rent Roll'!$G$20*'Rent Roll'!$E$20*IF(CB188=0,1,IF(AND(CB188&lt;=3,CB189&gt;=0),1,0))</f>
        <v>12000</v>
      </c>
      <c r="CC198" s="117">
        <f>'Rent Roll'!$G$20*'Rent Roll'!$E$20*IF(CC188=0,1,IF(AND(CC188&lt;=3,CC189&gt;=0),1,0))</f>
        <v>12000</v>
      </c>
      <c r="CD198" s="117">
        <f>'Rent Roll'!$G$20*'Rent Roll'!$E$20*IF(CD188=0,1,IF(AND(CD188&lt;=3,CD189&gt;=0),1,0))</f>
        <v>12000</v>
      </c>
      <c r="CE198" s="117">
        <f>'Rent Roll'!$G$20*'Rent Roll'!$E$20*IF(CE188=0,1,IF(AND(CE188&lt;=3,CE189&gt;=0),1,0))</f>
        <v>12000</v>
      </c>
      <c r="CF198" s="117">
        <f>'Rent Roll'!$G$20*'Rent Roll'!$E$20*IF(CF188=0,1,IF(AND(CF188&lt;=3,CF189&gt;=0),1,0))</f>
        <v>12000</v>
      </c>
      <c r="CG198" s="117">
        <f>'Rent Roll'!$G$20*'Rent Roll'!$E$20*IF(CG188=0,1,IF(AND(CG188&lt;=3,CG189&gt;=0),1,0))</f>
        <v>12000</v>
      </c>
      <c r="CH198" s="117">
        <f>'Rent Roll'!$G$20*'Rent Roll'!$E$20*IF(CH188=0,1,IF(AND(CH188&lt;=3,CH189&gt;=0),1,0))</f>
        <v>12000</v>
      </c>
      <c r="CI198" s="117">
        <f>'Rent Roll'!$G$20*'Rent Roll'!$E$20*IF(CI188=0,1,IF(AND(CI188&lt;=3,CI189&gt;=0),1,0))</f>
        <v>12000</v>
      </c>
      <c r="CJ198" s="117">
        <f>'Rent Roll'!$G$20*'Rent Roll'!$E$20*IF(CJ188=0,1,IF(AND(CJ188&lt;=3,CJ189&gt;=0),1,0))</f>
        <v>12000</v>
      </c>
      <c r="CK198" s="117">
        <f>'Rent Roll'!$G$20*'Rent Roll'!$E$20*IF(CK188=0,1,IF(AND(CK188&lt;=3,CK189&gt;=0),1,0))</f>
        <v>12000</v>
      </c>
      <c r="CL198" s="117">
        <f>'Rent Roll'!$G$20*'Rent Roll'!$E$20*IF(CL188=0,1,IF(AND(CL188&lt;=3,CL189&gt;=0),1,0))</f>
        <v>12000</v>
      </c>
      <c r="CM198" s="117">
        <f>'Rent Roll'!$G$20*'Rent Roll'!$E$20*IF(CM188=0,1,IF(AND(CM188&lt;=3,CM189&gt;=0),1,0))</f>
        <v>12000</v>
      </c>
      <c r="CN198" s="117">
        <f>'Rent Roll'!$G$20*'Rent Roll'!$E$20*IF(CN188=0,1,IF(AND(CN188&lt;=3,CN189&gt;=0),1,0))</f>
        <v>12000</v>
      </c>
      <c r="CO198" s="117">
        <f>'Rent Roll'!$G$20*'Rent Roll'!$E$20*IF(CO188=0,1,IF(AND(CO188&lt;=3,CO189&gt;=0),1,0))</f>
        <v>12000</v>
      </c>
      <c r="CP198" s="117">
        <f>'Rent Roll'!$G$20*'Rent Roll'!$E$20*IF(CP188=0,1,IF(AND(CP188&lt;=3,CP189&gt;=0),1,0))</f>
        <v>12000</v>
      </c>
      <c r="CQ198" s="117">
        <f>'Rent Roll'!$G$20*'Rent Roll'!$E$20*IF(CQ188=0,1,IF(AND(CQ188&lt;=3,CQ189&gt;=0),1,0))</f>
        <v>12000</v>
      </c>
      <c r="CR198" s="117">
        <f>'Rent Roll'!$G$20*'Rent Roll'!$E$20*IF(CR188=0,1,IF(AND(CR188&lt;=3,CR189&gt;=0),1,0))</f>
        <v>12000</v>
      </c>
      <c r="CS198" s="117">
        <f>'Rent Roll'!$G$20*'Rent Roll'!$E$20*IF(CS188=0,1,IF(AND(CS188&lt;=3,CS189&gt;=0),1,0))</f>
        <v>12000</v>
      </c>
      <c r="CT198" s="117">
        <f>'Rent Roll'!$G$20*'Rent Roll'!$E$20*IF(CT188=0,1,IF(AND(CT188&lt;=3,CT189&gt;=0),1,0))</f>
        <v>12000</v>
      </c>
      <c r="CU198" s="117">
        <f>'Rent Roll'!$G$20*'Rent Roll'!$E$20*IF(CU188=0,1,IF(AND(CU188&lt;=3,CU189&gt;=0),1,0))</f>
        <v>12000</v>
      </c>
      <c r="CV198" s="117">
        <f>'Rent Roll'!$G$20*'Rent Roll'!$E$20*IF(CV188=0,1,IF(AND(CV188&lt;=3,CV189&gt;=0),1,0))</f>
        <v>12000</v>
      </c>
      <c r="CW198" s="117">
        <f>'Rent Roll'!$G$20*'Rent Roll'!$E$20*IF(CW188=0,1,IF(AND(CW188&lt;=3,CW189&gt;=0),1,0))</f>
        <v>12000</v>
      </c>
      <c r="CX198" s="117">
        <f>'Rent Roll'!$G$20*'Rent Roll'!$E$20*IF(CX188=0,1,IF(AND(CX188&lt;=3,CX189&gt;=0),1,0))</f>
        <v>12000</v>
      </c>
      <c r="CY198" s="117">
        <f>'Rent Roll'!$G$20*'Rent Roll'!$E$20*IF(CY188=0,1,IF(AND(CY188&lt;=3,CY189&gt;=0),1,0))</f>
        <v>12000</v>
      </c>
      <c r="CZ198" s="117">
        <f>'Rent Roll'!$G$20*'Rent Roll'!$E$20*IF(CZ188=0,1,IF(AND(CZ188&lt;=3,CZ189&gt;=0),1,0))</f>
        <v>12000</v>
      </c>
      <c r="DA198" s="117">
        <f>'Rent Roll'!$G$20*'Rent Roll'!$E$20*IF(DA188=0,1,IF(AND(DA188&lt;=3,DA189&gt;=0),1,0))</f>
        <v>12000</v>
      </c>
      <c r="DB198" s="117">
        <f>'Rent Roll'!$G$20*'Rent Roll'!$E$20*IF(DB188=0,1,IF(AND(DB188&lt;=3,DB189&gt;=0),1,0))</f>
        <v>12000</v>
      </c>
      <c r="DC198" s="117">
        <f>'Rent Roll'!$G$20*'Rent Roll'!$E$20*IF(DC188=0,1,IF(AND(DC188&lt;=3,DC189&gt;=0),1,0))</f>
        <v>12000</v>
      </c>
      <c r="DD198" s="117">
        <f>'Rent Roll'!$G$20*'Rent Roll'!$E$20*IF(DD188=0,1,IF(AND(DD188&lt;=3,DD189&gt;=0),1,0))</f>
        <v>12000</v>
      </c>
      <c r="DE198" s="117">
        <f>'Rent Roll'!$G$20*'Rent Roll'!$E$20*IF(DE188=0,1,IF(AND(DE188&lt;=3,DE189&gt;=0),1,0))</f>
        <v>12000</v>
      </c>
      <c r="DF198" s="117">
        <f>'Rent Roll'!$G$20*'Rent Roll'!$E$20*IF(DF188=0,1,IF(AND(DF188&lt;=3,DF189&gt;=0),1,0))</f>
        <v>12000</v>
      </c>
      <c r="DG198" s="117">
        <f>'Rent Roll'!$G$20*'Rent Roll'!$E$20*IF(DG188=0,1,IF(AND(DG188&lt;=3,DG189&gt;=0),1,0))</f>
        <v>12000</v>
      </c>
      <c r="DH198" s="117">
        <f>'Rent Roll'!$G$20*'Rent Roll'!$E$20*IF(DH188=0,1,IF(AND(DH188&lt;=3,DH189&gt;=0),1,0))</f>
        <v>12000</v>
      </c>
      <c r="DI198" s="117">
        <f>'Rent Roll'!$G$20*'Rent Roll'!$E$20*IF(DI188=0,1,IF(AND(DI188&lt;=3,DI189&gt;=0),1,0))</f>
        <v>12000</v>
      </c>
      <c r="DJ198" s="117">
        <f>'Rent Roll'!$G$20*'Rent Roll'!$E$20*IF(DJ188=0,1,IF(AND(DJ188&lt;=3,DJ189&gt;=0),1,0))</f>
        <v>12000</v>
      </c>
      <c r="DK198" s="117">
        <f>'Rent Roll'!$G$20*'Rent Roll'!$E$20*IF(DK188=0,1,IF(AND(DK188&lt;=3,DK189&gt;=0),1,0))</f>
        <v>12000</v>
      </c>
      <c r="DL198" s="117">
        <f>'Rent Roll'!$G$20*'Rent Roll'!$E$20*IF(DL188=0,1,IF(AND(DL188&lt;=3,DL189&gt;=0),1,0))</f>
        <v>12000</v>
      </c>
      <c r="DM198" s="117">
        <f>'Rent Roll'!$G$20*'Rent Roll'!$E$20*IF(DM188=0,1,IF(AND(DM188&lt;=3,DM189&gt;=0),1,0))</f>
        <v>12000</v>
      </c>
      <c r="DN198" s="117">
        <f>'Rent Roll'!$G$20*'Rent Roll'!$E$20*IF(DN188=0,1,IF(AND(DN188&lt;=3,DN189&gt;=0),1,0))</f>
        <v>12000</v>
      </c>
      <c r="DO198" s="117">
        <f>'Rent Roll'!$G$20*'Rent Roll'!$E$20*IF(DO188=0,1,IF(AND(DO188&lt;=3,DO189&gt;=0),1,0))</f>
        <v>12000</v>
      </c>
      <c r="DP198" s="117">
        <f>'Rent Roll'!$G$20*'Rent Roll'!$E$20*IF(DP188=0,1,IF(AND(DP188&lt;=3,DP189&gt;=0),1,0))</f>
        <v>12000</v>
      </c>
      <c r="DQ198" s="117">
        <f>'Rent Roll'!$G$20*'Rent Roll'!$E$20*IF(DQ188=0,1,IF(AND(DQ188&lt;=3,DQ189&gt;=0),1,0))</f>
        <v>12000</v>
      </c>
      <c r="DR198" s="117">
        <f>'Rent Roll'!$G$20*'Rent Roll'!$E$20*IF(DR188=0,1,IF(AND(DR188&lt;=3,DR189&gt;=0),1,0))</f>
        <v>12000</v>
      </c>
      <c r="DS198" s="117">
        <f>'Rent Roll'!$G$20*'Rent Roll'!$E$20*IF(DS188=0,1,IF(AND(DS188&lt;=3,DS189&gt;=0),1,0))</f>
        <v>12000</v>
      </c>
      <c r="DT198" s="117">
        <f>'Rent Roll'!$G$20*'Rent Roll'!$E$20*IF(DT188=0,1,IF(AND(DT188&lt;=3,DT189&gt;=0),1,0))</f>
        <v>12000</v>
      </c>
      <c r="DU198" s="117">
        <f>'Rent Roll'!$G$20*'Rent Roll'!$E$20*IF(DU188=0,1,IF(AND(DU188&lt;=3,DU189&gt;=0),1,0))</f>
        <v>12000</v>
      </c>
      <c r="DV198" s="117">
        <f>'Rent Roll'!$G$20*'Rent Roll'!$E$20*IF(DV188=0,1,IF(AND(DV188&lt;=3,DV189&gt;=0),1,0))</f>
        <v>12000</v>
      </c>
      <c r="DW198" s="117">
        <f>'Rent Roll'!$G$20*'Rent Roll'!$E$20*IF(DW188=0,1,IF(AND(DW188&lt;=3,DW189&gt;=0),1,0))</f>
        <v>12000</v>
      </c>
      <c r="DX198" s="117">
        <f>'Rent Roll'!$G$20*'Rent Roll'!$E$20*IF(DX188=0,1,IF(AND(DX188&lt;=3,DX189&gt;=0),1,0))</f>
        <v>12000</v>
      </c>
      <c r="DY198" s="117">
        <f>'Rent Roll'!$G$20*'Rent Roll'!$E$20*IF(DY188=0,1,IF(AND(DY188&lt;=3,DY189&gt;=0),1,0))</f>
        <v>12000</v>
      </c>
      <c r="DZ198" s="117">
        <f>'Rent Roll'!$G$20*'Rent Roll'!$E$20*IF(DZ188=0,1,IF(AND(DZ188&lt;=3,DZ189&gt;=0),1,0))</f>
        <v>12000</v>
      </c>
      <c r="EA198" s="117">
        <f>'Rent Roll'!$G$20*'Rent Roll'!$E$20*IF(EA188=0,1,IF(AND(EA188&lt;=3,EA189&gt;=0),1,0))</f>
        <v>12000</v>
      </c>
      <c r="EB198" s="117">
        <f>'Rent Roll'!$G$20*'Rent Roll'!$E$20*IF(EB188=0,1,IF(AND(EB188&lt;=3,EB189&gt;=0),1,0))</f>
        <v>12000</v>
      </c>
      <c r="EC198" s="117">
        <f>'Rent Roll'!$G$20*'Rent Roll'!$E$20*IF(EC188=0,1,IF(AND(EC188&lt;=3,EC189&gt;=0),1,0))</f>
        <v>12000</v>
      </c>
      <c r="ED198" s="117">
        <f>'Rent Roll'!$G$20*'Rent Roll'!$E$20*IF(ED188=0,1,IF(AND(ED188&lt;=3,ED189&gt;=0),1,0))</f>
        <v>12000</v>
      </c>
      <c r="EE198" s="117">
        <f>'Rent Roll'!$G$20*'Rent Roll'!$E$20*IF(EE188=0,1,IF(AND(EE188&lt;=3,EE189&gt;=0),1,0))</f>
        <v>0</v>
      </c>
      <c r="EF198" s="117">
        <f>'Rent Roll'!$G$20*'Rent Roll'!$E$20*IF(EF188=0,1,IF(AND(EF188&lt;=3,EF189&gt;=0),1,0))</f>
        <v>0</v>
      </c>
      <c r="EG198" s="117">
        <f>'Rent Roll'!$G$20*'Rent Roll'!$E$20*IF(EG188=0,1,IF(AND(EG188&lt;=3,EG189&gt;=0),1,0))</f>
        <v>12000</v>
      </c>
      <c r="EH198" s="117">
        <f>'Rent Roll'!$G$20*'Rent Roll'!$E$20*IF(EH188=0,1,IF(AND(EH188&lt;=3,EH189&gt;=0),1,0))</f>
        <v>12000</v>
      </c>
      <c r="EI198" s="117">
        <f>'Rent Roll'!$G$20*'Rent Roll'!$E$20*IF(EI188=0,1,IF(AND(EI188&lt;=3,EI189&gt;=0),1,0))</f>
        <v>12000</v>
      </c>
    </row>
    <row r="200">
      <c r="B200" t="s" s="113">
        <v>618</v>
      </c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113"/>
      <c r="AX200" s="113"/>
      <c r="AY200" s="113"/>
      <c r="AZ200" s="113"/>
      <c r="BA200" s="113"/>
      <c r="BB200" s="113"/>
      <c r="BC200" s="113"/>
      <c r="BD200" s="113"/>
      <c r="BE200" s="113"/>
      <c r="BF200" s="113"/>
      <c r="BG200" s="113"/>
      <c r="BH200" s="113"/>
      <c r="BI200" s="113"/>
      <c r="BJ200" s="113"/>
      <c r="BK200" s="113"/>
      <c r="BL200" s="113"/>
      <c r="BM200" s="113"/>
      <c r="BN200" s="113"/>
      <c r="BO200" s="113"/>
      <c r="BP200" s="113"/>
      <c r="BQ200" s="113"/>
      <c r="BR200" s="113"/>
      <c r="BS200" s="113"/>
      <c r="BT200" s="113"/>
      <c r="BU200" s="113"/>
      <c r="BV200" s="113"/>
      <c r="BW200" s="113"/>
      <c r="BX200" s="113"/>
      <c r="BY200" s="113"/>
      <c r="BZ200" s="113"/>
      <c r="CA200" s="113"/>
      <c r="CB200" s="113"/>
      <c r="CC200" s="113"/>
      <c r="CD200" s="113"/>
      <c r="CE200" s="113"/>
      <c r="CF200" s="113"/>
      <c r="CG200" s="113"/>
      <c r="CH200" s="113"/>
      <c r="CI200" s="113"/>
      <c r="CJ200" s="113"/>
      <c r="CK200" s="113"/>
      <c r="CL200" s="113"/>
      <c r="CM200" s="113"/>
      <c r="CN200" s="113"/>
      <c r="CO200" s="113"/>
      <c r="CP200" s="113"/>
      <c r="CQ200" s="113"/>
      <c r="CR200" s="113"/>
      <c r="CS200" s="113"/>
      <c r="CT200" s="113"/>
      <c r="CU200" s="113"/>
      <c r="CV200" s="113"/>
      <c r="CW200" s="113"/>
      <c r="CX200" s="113"/>
      <c r="CY200" s="113"/>
      <c r="CZ200" s="113"/>
      <c r="DA200" s="113"/>
      <c r="DB200" s="113"/>
      <c r="DC200" s="113"/>
      <c r="DD200" s="113"/>
      <c r="DE200" s="113"/>
      <c r="DF200" s="113"/>
      <c r="DG200" s="113"/>
      <c r="DH200" s="113"/>
      <c r="DI200" s="113"/>
      <c r="DJ200" s="113"/>
      <c r="DK200" s="113"/>
      <c r="DL200" s="113"/>
      <c r="DM200" s="113"/>
      <c r="DN200" s="113"/>
      <c r="DO200" s="113"/>
      <c r="DP200" s="113"/>
      <c r="DQ200" s="113"/>
      <c r="DR200" s="113"/>
      <c r="DS200" s="113"/>
      <c r="DT200" s="113"/>
      <c r="DU200" s="113"/>
      <c r="DV200" s="113"/>
      <c r="DW200" s="113"/>
      <c r="DX200" s="113"/>
      <c r="DY200" s="113"/>
      <c r="DZ200" s="113"/>
      <c r="EA200" s="113"/>
      <c r="EB200" s="113"/>
      <c r="EC200" s="113"/>
      <c r="ED200" s="113"/>
      <c r="EE200" s="113"/>
      <c r="EF200" s="113"/>
      <c r="EG200" s="113"/>
      <c r="EH200" s="113"/>
      <c r="EI200" s="113"/>
    </row>
    <row r="201">
      <c r="B201" t="s" s="23">
        <v>390</v>
      </c>
      <c r="C201" t="s" s="118">
        <v>305</v>
      </c>
      <c r="D201" t="s" s="118">
        <v>427</v>
      </c>
      <c r="H201" s="114">
        <f>(H$6&gt;Rollover!$G$21)+(H$6&gt;Rollover!$M$21)+(H$6&gt;Rollover!$Z$21)+(H$6&gt;Rollover!$AM$21)</f>
        <v>1</v>
      </c>
      <c r="I201" s="114">
        <f>(I$6&gt;Rollover!$G$21)+(I$6&gt;Rollover!$M$21)+(I$6&gt;Rollover!$Z$21)+(I$6&gt;Rollover!$AM$21)</f>
        <v>1</v>
      </c>
      <c r="J201" s="114">
        <f>(J$6&gt;Rollover!$G$21)+(J$6&gt;Rollover!$M$21)+(J$6&gt;Rollover!$Z$21)+(J$6&gt;Rollover!$AM$21)</f>
        <v>1</v>
      </c>
      <c r="K201" s="114">
        <f>(K$6&gt;Rollover!$G$21)+(K$6&gt;Rollover!$M$21)+(K$6&gt;Rollover!$Z$21)+(K$6&gt;Rollover!$AM$21)</f>
        <v>1</v>
      </c>
      <c r="L201" s="114">
        <f>(L$6&gt;Rollover!$G$21)+(L$6&gt;Rollover!$M$21)+(L$6&gt;Rollover!$Z$21)+(L$6&gt;Rollover!$AM$21)</f>
        <v>1</v>
      </c>
      <c r="M201" s="114">
        <f>(M$6&gt;Rollover!$G$21)+(M$6&gt;Rollover!$M$21)+(M$6&gt;Rollover!$Z$21)+(M$6&gt;Rollover!$AM$21)</f>
        <v>1</v>
      </c>
      <c r="N201" s="114">
        <f>(N$6&gt;Rollover!$G$21)+(N$6&gt;Rollover!$M$21)+(N$6&gt;Rollover!$Z$21)+(N$6&gt;Rollover!$AM$21)</f>
        <v>1</v>
      </c>
      <c r="O201" s="114">
        <f>(O$6&gt;Rollover!$G$21)+(O$6&gt;Rollover!$M$21)+(O$6&gt;Rollover!$Z$21)+(O$6&gt;Rollover!$AM$21)</f>
        <v>1</v>
      </c>
      <c r="P201" s="114">
        <f>(P$6&gt;Rollover!$G$21)+(P$6&gt;Rollover!$M$21)+(P$6&gt;Rollover!$Z$21)+(P$6&gt;Rollover!$AM$21)</f>
        <v>1</v>
      </c>
      <c r="Q201" s="114">
        <f>(Q$6&gt;Rollover!$G$21)+(Q$6&gt;Rollover!$M$21)+(Q$6&gt;Rollover!$Z$21)+(Q$6&gt;Rollover!$AM$21)</f>
        <v>1</v>
      </c>
      <c r="R201" s="114">
        <f>(R$6&gt;Rollover!$G$21)+(R$6&gt;Rollover!$M$21)+(R$6&gt;Rollover!$Z$21)+(R$6&gt;Rollover!$AM$21)</f>
        <v>1</v>
      </c>
      <c r="S201" s="114">
        <f>(S$6&gt;Rollover!$G$21)+(S$6&gt;Rollover!$M$21)+(S$6&gt;Rollover!$Z$21)+(S$6&gt;Rollover!$AM$21)</f>
        <v>1</v>
      </c>
      <c r="T201" s="114">
        <f>(T$6&gt;Rollover!$G$21)+(T$6&gt;Rollover!$M$21)+(T$6&gt;Rollover!$Z$21)+(T$6&gt;Rollover!$AM$21)</f>
        <v>1</v>
      </c>
      <c r="U201" s="114">
        <f>(U$6&gt;Rollover!$G$21)+(U$6&gt;Rollover!$M$21)+(U$6&gt;Rollover!$Z$21)+(U$6&gt;Rollover!$AM$21)</f>
        <v>1</v>
      </c>
      <c r="V201" s="114">
        <f>(V$6&gt;Rollover!$G$21)+(V$6&gt;Rollover!$M$21)+(V$6&gt;Rollover!$Z$21)+(V$6&gt;Rollover!$AM$21)</f>
        <v>1</v>
      </c>
      <c r="W201" s="114">
        <f>(W$6&gt;Rollover!$G$21)+(W$6&gt;Rollover!$M$21)+(W$6&gt;Rollover!$Z$21)+(W$6&gt;Rollover!$AM$21)</f>
        <v>1</v>
      </c>
      <c r="X201" s="114">
        <f>(X$6&gt;Rollover!$G$21)+(X$6&gt;Rollover!$M$21)+(X$6&gt;Rollover!$Z$21)+(X$6&gt;Rollover!$AM$21)</f>
        <v>1</v>
      </c>
      <c r="Y201" s="114">
        <f>(Y$6&gt;Rollover!$G$21)+(Y$6&gt;Rollover!$M$21)+(Y$6&gt;Rollover!$Z$21)+(Y$6&gt;Rollover!$AM$21)</f>
        <v>1</v>
      </c>
      <c r="Z201" s="114">
        <f>(Z$6&gt;Rollover!$G$21)+(Z$6&gt;Rollover!$M$21)+(Z$6&gt;Rollover!$Z$21)+(Z$6&gt;Rollover!$AM$21)</f>
        <v>1</v>
      </c>
      <c r="AA201" s="114">
        <f>(AA$6&gt;Rollover!$G$21)+(AA$6&gt;Rollover!$M$21)+(AA$6&gt;Rollover!$Z$21)+(AA$6&gt;Rollover!$AM$21)</f>
        <v>1</v>
      </c>
      <c r="AB201" s="114">
        <f>(AB$6&gt;Rollover!$G$21)+(AB$6&gt;Rollover!$M$21)+(AB$6&gt;Rollover!$Z$21)+(AB$6&gt;Rollover!$AM$21)</f>
        <v>1</v>
      </c>
      <c r="AC201" s="114">
        <f>(AC$6&gt;Rollover!$G$21)+(AC$6&gt;Rollover!$M$21)+(AC$6&gt;Rollover!$Z$21)+(AC$6&gt;Rollover!$AM$21)</f>
        <v>1</v>
      </c>
      <c r="AD201" s="114">
        <f>(AD$6&gt;Rollover!$G$21)+(AD$6&gt;Rollover!$M$21)+(AD$6&gt;Rollover!$Z$21)+(AD$6&gt;Rollover!$AM$21)</f>
        <v>1</v>
      </c>
      <c r="AE201" s="114">
        <f>(AE$6&gt;Rollover!$G$21)+(AE$6&gt;Rollover!$M$21)+(AE$6&gt;Rollover!$Z$21)+(AE$6&gt;Rollover!$AM$21)</f>
        <v>1</v>
      </c>
      <c r="AF201" s="114">
        <f>(AF$6&gt;Rollover!$G$21)+(AF$6&gt;Rollover!$M$21)+(AF$6&gt;Rollover!$Z$21)+(AF$6&gt;Rollover!$AM$21)</f>
        <v>1</v>
      </c>
      <c r="AG201" s="114">
        <f>(AG$6&gt;Rollover!$G$21)+(AG$6&gt;Rollover!$M$21)+(AG$6&gt;Rollover!$Z$21)+(AG$6&gt;Rollover!$AM$21)</f>
        <v>1</v>
      </c>
      <c r="AH201" s="114">
        <f>(AH$6&gt;Rollover!$G$21)+(AH$6&gt;Rollover!$M$21)+(AH$6&gt;Rollover!$Z$21)+(AH$6&gt;Rollover!$AM$21)</f>
        <v>1</v>
      </c>
      <c r="AI201" s="114">
        <f>(AI$6&gt;Rollover!$G$21)+(AI$6&gt;Rollover!$M$21)+(AI$6&gt;Rollover!$Z$21)+(AI$6&gt;Rollover!$AM$21)</f>
        <v>1</v>
      </c>
      <c r="AJ201" s="114">
        <f>(AJ$6&gt;Rollover!$G$21)+(AJ$6&gt;Rollover!$M$21)+(AJ$6&gt;Rollover!$Z$21)+(AJ$6&gt;Rollover!$AM$21)</f>
        <v>1</v>
      </c>
      <c r="AK201" s="114">
        <f>(AK$6&gt;Rollover!$G$21)+(AK$6&gt;Rollover!$M$21)+(AK$6&gt;Rollover!$Z$21)+(AK$6&gt;Rollover!$AM$21)</f>
        <v>1</v>
      </c>
      <c r="AL201" s="114">
        <f>(AL$6&gt;Rollover!$G$21)+(AL$6&gt;Rollover!$M$21)+(AL$6&gt;Rollover!$Z$21)+(AL$6&gt;Rollover!$AM$21)</f>
        <v>1</v>
      </c>
      <c r="AM201" s="114">
        <f>(AM$6&gt;Rollover!$G$21)+(AM$6&gt;Rollover!$M$21)+(AM$6&gt;Rollover!$Z$21)+(AM$6&gt;Rollover!$AM$21)</f>
        <v>1</v>
      </c>
      <c r="AN201" s="114">
        <f>(AN$6&gt;Rollover!$G$21)+(AN$6&gt;Rollover!$M$21)+(AN$6&gt;Rollover!$Z$21)+(AN$6&gt;Rollover!$AM$21)</f>
        <v>1</v>
      </c>
      <c r="AO201" s="114">
        <f>(AO$6&gt;Rollover!$G$21)+(AO$6&gt;Rollover!$M$21)+(AO$6&gt;Rollover!$Z$21)+(AO$6&gt;Rollover!$AM$21)</f>
        <v>1</v>
      </c>
      <c r="AP201" s="114">
        <f>(AP$6&gt;Rollover!$G$21)+(AP$6&gt;Rollover!$M$21)+(AP$6&gt;Rollover!$Z$21)+(AP$6&gt;Rollover!$AM$21)</f>
        <v>1</v>
      </c>
      <c r="AQ201" s="114">
        <f>(AQ$6&gt;Rollover!$G$21)+(AQ$6&gt;Rollover!$M$21)+(AQ$6&gt;Rollover!$Z$21)+(AQ$6&gt;Rollover!$AM$21)</f>
        <v>1</v>
      </c>
      <c r="AR201" s="114">
        <f>(AR$6&gt;Rollover!$G$21)+(AR$6&gt;Rollover!$M$21)+(AR$6&gt;Rollover!$Z$21)+(AR$6&gt;Rollover!$AM$21)</f>
        <v>1</v>
      </c>
      <c r="AS201" s="114">
        <f>(AS$6&gt;Rollover!$G$21)+(AS$6&gt;Rollover!$M$21)+(AS$6&gt;Rollover!$Z$21)+(AS$6&gt;Rollover!$AM$21)</f>
        <v>1</v>
      </c>
      <c r="AT201" s="114">
        <f>(AT$6&gt;Rollover!$G$21)+(AT$6&gt;Rollover!$M$21)+(AT$6&gt;Rollover!$Z$21)+(AT$6&gt;Rollover!$AM$21)</f>
        <v>1</v>
      </c>
      <c r="AU201" s="114">
        <f>(AU$6&gt;Rollover!$G$21)+(AU$6&gt;Rollover!$M$21)+(AU$6&gt;Rollover!$Z$21)+(AU$6&gt;Rollover!$AM$21)</f>
        <v>1</v>
      </c>
      <c r="AV201" s="114">
        <f>(AV$6&gt;Rollover!$G$21)+(AV$6&gt;Rollover!$M$21)+(AV$6&gt;Rollover!$Z$21)+(AV$6&gt;Rollover!$AM$21)</f>
        <v>1</v>
      </c>
      <c r="AW201" s="114">
        <f>(AW$6&gt;Rollover!$G$21)+(AW$6&gt;Rollover!$M$21)+(AW$6&gt;Rollover!$Z$21)+(AW$6&gt;Rollover!$AM$21)</f>
        <v>1</v>
      </c>
      <c r="AX201" s="114">
        <f>(AX$6&gt;Rollover!$G$21)+(AX$6&gt;Rollover!$M$21)+(AX$6&gt;Rollover!$Z$21)+(AX$6&gt;Rollover!$AM$21)</f>
        <v>1</v>
      </c>
      <c r="AY201" s="114">
        <f>(AY$6&gt;Rollover!$G$21)+(AY$6&gt;Rollover!$M$21)+(AY$6&gt;Rollover!$Z$21)+(AY$6&gt;Rollover!$AM$21)</f>
        <v>1</v>
      </c>
      <c r="AZ201" s="114">
        <f>(AZ$6&gt;Rollover!$G$21)+(AZ$6&gt;Rollover!$M$21)+(AZ$6&gt;Rollover!$Z$21)+(AZ$6&gt;Rollover!$AM$21)</f>
        <v>1</v>
      </c>
      <c r="BA201" s="114">
        <f>(BA$6&gt;Rollover!$G$21)+(BA$6&gt;Rollover!$M$21)+(BA$6&gt;Rollover!$Z$21)+(BA$6&gt;Rollover!$AM$21)</f>
        <v>1</v>
      </c>
      <c r="BB201" s="114">
        <f>(BB$6&gt;Rollover!$G$21)+(BB$6&gt;Rollover!$M$21)+(BB$6&gt;Rollover!$Z$21)+(BB$6&gt;Rollover!$AM$21)</f>
        <v>1</v>
      </c>
      <c r="BC201" s="114">
        <f>(BC$6&gt;Rollover!$G$21)+(BC$6&gt;Rollover!$M$21)+(BC$6&gt;Rollover!$Z$21)+(BC$6&gt;Rollover!$AM$21)</f>
        <v>1</v>
      </c>
      <c r="BD201" s="114">
        <f>(BD$6&gt;Rollover!$G$21)+(BD$6&gt;Rollover!$M$21)+(BD$6&gt;Rollover!$Z$21)+(BD$6&gt;Rollover!$AM$21)</f>
        <v>1</v>
      </c>
      <c r="BE201" s="114">
        <f>(BE$6&gt;Rollover!$G$21)+(BE$6&gt;Rollover!$M$21)+(BE$6&gt;Rollover!$Z$21)+(BE$6&gt;Rollover!$AM$21)</f>
        <v>1</v>
      </c>
      <c r="BF201" s="114">
        <f>(BF$6&gt;Rollover!$G$21)+(BF$6&gt;Rollover!$M$21)+(BF$6&gt;Rollover!$Z$21)+(BF$6&gt;Rollover!$AM$21)</f>
        <v>1</v>
      </c>
      <c r="BG201" s="114">
        <f>(BG$6&gt;Rollover!$G$21)+(BG$6&gt;Rollover!$M$21)+(BG$6&gt;Rollover!$Z$21)+(BG$6&gt;Rollover!$AM$21)</f>
        <v>1</v>
      </c>
      <c r="BH201" s="114">
        <f>(BH$6&gt;Rollover!$G$21)+(BH$6&gt;Rollover!$M$21)+(BH$6&gt;Rollover!$Z$21)+(BH$6&gt;Rollover!$AM$21)</f>
        <v>1</v>
      </c>
      <c r="BI201" s="114">
        <f>(BI$6&gt;Rollover!$G$21)+(BI$6&gt;Rollover!$M$21)+(BI$6&gt;Rollover!$Z$21)+(BI$6&gt;Rollover!$AM$21)</f>
        <v>1</v>
      </c>
      <c r="BJ201" s="114">
        <f>(BJ$6&gt;Rollover!$G$21)+(BJ$6&gt;Rollover!$M$21)+(BJ$6&gt;Rollover!$Z$21)+(BJ$6&gt;Rollover!$AM$21)</f>
        <v>1</v>
      </c>
      <c r="BK201" s="114">
        <f>(BK$6&gt;Rollover!$G$21)+(BK$6&gt;Rollover!$M$21)+(BK$6&gt;Rollover!$Z$21)+(BK$6&gt;Rollover!$AM$21)</f>
        <v>1</v>
      </c>
      <c r="BL201" s="114">
        <f>(BL$6&gt;Rollover!$G$21)+(BL$6&gt;Rollover!$M$21)+(BL$6&gt;Rollover!$Z$21)+(BL$6&gt;Rollover!$AM$21)</f>
        <v>1</v>
      </c>
      <c r="BM201" s="114">
        <f>(BM$6&gt;Rollover!$G$21)+(BM$6&gt;Rollover!$M$21)+(BM$6&gt;Rollover!$Z$21)+(BM$6&gt;Rollover!$AM$21)</f>
        <v>1</v>
      </c>
      <c r="BN201" s="114">
        <f>(BN$6&gt;Rollover!$G$21)+(BN$6&gt;Rollover!$M$21)+(BN$6&gt;Rollover!$Z$21)+(BN$6&gt;Rollover!$AM$21)</f>
        <v>1</v>
      </c>
      <c r="BO201" s="114">
        <f>(BO$6&gt;Rollover!$G$21)+(BO$6&gt;Rollover!$M$21)+(BO$6&gt;Rollover!$Z$21)+(BO$6&gt;Rollover!$AM$21)</f>
        <v>1</v>
      </c>
      <c r="BP201" s="114">
        <f>(BP$6&gt;Rollover!$G$21)+(BP$6&gt;Rollover!$M$21)+(BP$6&gt;Rollover!$Z$21)+(BP$6&gt;Rollover!$AM$21)</f>
        <v>1</v>
      </c>
      <c r="BQ201" s="114">
        <f>(BQ$6&gt;Rollover!$G$21)+(BQ$6&gt;Rollover!$M$21)+(BQ$6&gt;Rollover!$Z$21)+(BQ$6&gt;Rollover!$AM$21)</f>
        <v>1</v>
      </c>
      <c r="BR201" s="114">
        <f>(BR$6&gt;Rollover!$G$21)+(BR$6&gt;Rollover!$M$21)+(BR$6&gt;Rollover!$Z$21)+(BR$6&gt;Rollover!$AM$21)</f>
        <v>1</v>
      </c>
      <c r="BS201" s="114">
        <f>(BS$6&gt;Rollover!$G$21)+(BS$6&gt;Rollover!$M$21)+(BS$6&gt;Rollover!$Z$21)+(BS$6&gt;Rollover!$AM$21)</f>
        <v>1</v>
      </c>
      <c r="BT201" s="114">
        <f>(BT$6&gt;Rollover!$G$21)+(BT$6&gt;Rollover!$M$21)+(BT$6&gt;Rollover!$Z$21)+(BT$6&gt;Rollover!$AM$21)</f>
        <v>1</v>
      </c>
      <c r="BU201" s="114">
        <f>(BU$6&gt;Rollover!$G$21)+(BU$6&gt;Rollover!$M$21)+(BU$6&gt;Rollover!$Z$21)+(BU$6&gt;Rollover!$AM$21)</f>
        <v>1</v>
      </c>
      <c r="BV201" s="114">
        <f>(BV$6&gt;Rollover!$G$21)+(BV$6&gt;Rollover!$M$21)+(BV$6&gt;Rollover!$Z$21)+(BV$6&gt;Rollover!$AM$21)</f>
        <v>2</v>
      </c>
      <c r="BW201" s="114">
        <f>(BW$6&gt;Rollover!$G$21)+(BW$6&gt;Rollover!$M$21)+(BW$6&gt;Rollover!$Z$21)+(BW$6&gt;Rollover!$AM$21)</f>
        <v>2</v>
      </c>
      <c r="BX201" s="114">
        <f>(BX$6&gt;Rollover!$G$21)+(BX$6&gt;Rollover!$M$21)+(BX$6&gt;Rollover!$Z$21)+(BX$6&gt;Rollover!$AM$21)</f>
        <v>2</v>
      </c>
      <c r="BY201" s="114">
        <f>(BY$6&gt;Rollover!$G$21)+(BY$6&gt;Rollover!$M$21)+(BY$6&gt;Rollover!$Z$21)+(BY$6&gt;Rollover!$AM$21)</f>
        <v>2</v>
      </c>
      <c r="BZ201" s="114">
        <f>(BZ$6&gt;Rollover!$G$21)+(BZ$6&gt;Rollover!$M$21)+(BZ$6&gt;Rollover!$Z$21)+(BZ$6&gt;Rollover!$AM$21)</f>
        <v>2</v>
      </c>
      <c r="CA201" s="114">
        <f>(CA$6&gt;Rollover!$G$21)+(CA$6&gt;Rollover!$M$21)+(CA$6&gt;Rollover!$Z$21)+(CA$6&gt;Rollover!$AM$21)</f>
        <v>2</v>
      </c>
      <c r="CB201" s="114">
        <f>(CB$6&gt;Rollover!$G$21)+(CB$6&gt;Rollover!$M$21)+(CB$6&gt;Rollover!$Z$21)+(CB$6&gt;Rollover!$AM$21)</f>
        <v>2</v>
      </c>
      <c r="CC201" s="114">
        <f>(CC$6&gt;Rollover!$G$21)+(CC$6&gt;Rollover!$M$21)+(CC$6&gt;Rollover!$Z$21)+(CC$6&gt;Rollover!$AM$21)</f>
        <v>2</v>
      </c>
      <c r="CD201" s="114">
        <f>(CD$6&gt;Rollover!$G$21)+(CD$6&gt;Rollover!$M$21)+(CD$6&gt;Rollover!$Z$21)+(CD$6&gt;Rollover!$AM$21)</f>
        <v>2</v>
      </c>
      <c r="CE201" s="114">
        <f>(CE$6&gt;Rollover!$G$21)+(CE$6&gt;Rollover!$M$21)+(CE$6&gt;Rollover!$Z$21)+(CE$6&gt;Rollover!$AM$21)</f>
        <v>2</v>
      </c>
      <c r="CF201" s="114">
        <f>(CF$6&gt;Rollover!$G$21)+(CF$6&gt;Rollover!$M$21)+(CF$6&gt;Rollover!$Z$21)+(CF$6&gt;Rollover!$AM$21)</f>
        <v>2</v>
      </c>
      <c r="CG201" s="114">
        <f>(CG$6&gt;Rollover!$G$21)+(CG$6&gt;Rollover!$M$21)+(CG$6&gt;Rollover!$Z$21)+(CG$6&gt;Rollover!$AM$21)</f>
        <v>2</v>
      </c>
      <c r="CH201" s="114">
        <f>(CH$6&gt;Rollover!$G$21)+(CH$6&gt;Rollover!$M$21)+(CH$6&gt;Rollover!$Z$21)+(CH$6&gt;Rollover!$AM$21)</f>
        <v>2</v>
      </c>
      <c r="CI201" s="114">
        <f>(CI$6&gt;Rollover!$G$21)+(CI$6&gt;Rollover!$M$21)+(CI$6&gt;Rollover!$Z$21)+(CI$6&gt;Rollover!$AM$21)</f>
        <v>2</v>
      </c>
      <c r="CJ201" s="114">
        <f>(CJ$6&gt;Rollover!$G$21)+(CJ$6&gt;Rollover!$M$21)+(CJ$6&gt;Rollover!$Z$21)+(CJ$6&gt;Rollover!$AM$21)</f>
        <v>2</v>
      </c>
      <c r="CK201" s="114">
        <f>(CK$6&gt;Rollover!$G$21)+(CK$6&gt;Rollover!$M$21)+(CK$6&gt;Rollover!$Z$21)+(CK$6&gt;Rollover!$AM$21)</f>
        <v>2</v>
      </c>
      <c r="CL201" s="114">
        <f>(CL$6&gt;Rollover!$G$21)+(CL$6&gt;Rollover!$M$21)+(CL$6&gt;Rollover!$Z$21)+(CL$6&gt;Rollover!$AM$21)</f>
        <v>2</v>
      </c>
      <c r="CM201" s="114">
        <f>(CM$6&gt;Rollover!$G$21)+(CM$6&gt;Rollover!$M$21)+(CM$6&gt;Rollover!$Z$21)+(CM$6&gt;Rollover!$AM$21)</f>
        <v>2</v>
      </c>
      <c r="CN201" s="114">
        <f>(CN$6&gt;Rollover!$G$21)+(CN$6&gt;Rollover!$M$21)+(CN$6&gt;Rollover!$Z$21)+(CN$6&gt;Rollover!$AM$21)</f>
        <v>2</v>
      </c>
      <c r="CO201" s="114">
        <f>(CO$6&gt;Rollover!$G$21)+(CO$6&gt;Rollover!$M$21)+(CO$6&gt;Rollover!$Z$21)+(CO$6&gt;Rollover!$AM$21)</f>
        <v>2</v>
      </c>
      <c r="CP201" s="114">
        <f>(CP$6&gt;Rollover!$G$21)+(CP$6&gt;Rollover!$M$21)+(CP$6&gt;Rollover!$Z$21)+(CP$6&gt;Rollover!$AM$21)</f>
        <v>2</v>
      </c>
      <c r="CQ201" s="114">
        <f>(CQ$6&gt;Rollover!$G$21)+(CQ$6&gt;Rollover!$M$21)+(CQ$6&gt;Rollover!$Z$21)+(CQ$6&gt;Rollover!$AM$21)</f>
        <v>2</v>
      </c>
      <c r="CR201" s="114">
        <f>(CR$6&gt;Rollover!$G$21)+(CR$6&gt;Rollover!$M$21)+(CR$6&gt;Rollover!$Z$21)+(CR$6&gt;Rollover!$AM$21)</f>
        <v>2</v>
      </c>
      <c r="CS201" s="114">
        <f>(CS$6&gt;Rollover!$G$21)+(CS$6&gt;Rollover!$M$21)+(CS$6&gt;Rollover!$Z$21)+(CS$6&gt;Rollover!$AM$21)</f>
        <v>2</v>
      </c>
      <c r="CT201" s="114">
        <f>(CT$6&gt;Rollover!$G$21)+(CT$6&gt;Rollover!$M$21)+(CT$6&gt;Rollover!$Z$21)+(CT$6&gt;Rollover!$AM$21)</f>
        <v>2</v>
      </c>
      <c r="CU201" s="114">
        <f>(CU$6&gt;Rollover!$G$21)+(CU$6&gt;Rollover!$M$21)+(CU$6&gt;Rollover!$Z$21)+(CU$6&gt;Rollover!$AM$21)</f>
        <v>2</v>
      </c>
      <c r="CV201" s="114">
        <f>(CV$6&gt;Rollover!$G$21)+(CV$6&gt;Rollover!$M$21)+(CV$6&gt;Rollover!$Z$21)+(CV$6&gt;Rollover!$AM$21)</f>
        <v>2</v>
      </c>
      <c r="CW201" s="114">
        <f>(CW$6&gt;Rollover!$G$21)+(CW$6&gt;Rollover!$M$21)+(CW$6&gt;Rollover!$Z$21)+(CW$6&gt;Rollover!$AM$21)</f>
        <v>2</v>
      </c>
      <c r="CX201" s="114">
        <f>(CX$6&gt;Rollover!$G$21)+(CX$6&gt;Rollover!$M$21)+(CX$6&gt;Rollover!$Z$21)+(CX$6&gt;Rollover!$AM$21)</f>
        <v>2</v>
      </c>
      <c r="CY201" s="114">
        <f>(CY$6&gt;Rollover!$G$21)+(CY$6&gt;Rollover!$M$21)+(CY$6&gt;Rollover!$Z$21)+(CY$6&gt;Rollover!$AM$21)</f>
        <v>2</v>
      </c>
      <c r="CZ201" s="114">
        <f>(CZ$6&gt;Rollover!$G$21)+(CZ$6&gt;Rollover!$M$21)+(CZ$6&gt;Rollover!$Z$21)+(CZ$6&gt;Rollover!$AM$21)</f>
        <v>2</v>
      </c>
      <c r="DA201" s="114">
        <f>(DA$6&gt;Rollover!$G$21)+(DA$6&gt;Rollover!$M$21)+(DA$6&gt;Rollover!$Z$21)+(DA$6&gt;Rollover!$AM$21)</f>
        <v>2</v>
      </c>
      <c r="DB201" s="114">
        <f>(DB$6&gt;Rollover!$G$21)+(DB$6&gt;Rollover!$M$21)+(DB$6&gt;Rollover!$Z$21)+(DB$6&gt;Rollover!$AM$21)</f>
        <v>2</v>
      </c>
      <c r="DC201" s="114">
        <f>(DC$6&gt;Rollover!$G$21)+(DC$6&gt;Rollover!$M$21)+(DC$6&gt;Rollover!$Z$21)+(DC$6&gt;Rollover!$AM$21)</f>
        <v>2</v>
      </c>
      <c r="DD201" s="114">
        <f>(DD$6&gt;Rollover!$G$21)+(DD$6&gt;Rollover!$M$21)+(DD$6&gt;Rollover!$Z$21)+(DD$6&gt;Rollover!$AM$21)</f>
        <v>2</v>
      </c>
      <c r="DE201" s="114">
        <f>(DE$6&gt;Rollover!$G$21)+(DE$6&gt;Rollover!$M$21)+(DE$6&gt;Rollover!$Z$21)+(DE$6&gt;Rollover!$AM$21)</f>
        <v>2</v>
      </c>
      <c r="DF201" s="114">
        <f>(DF$6&gt;Rollover!$G$21)+(DF$6&gt;Rollover!$M$21)+(DF$6&gt;Rollover!$Z$21)+(DF$6&gt;Rollover!$AM$21)</f>
        <v>2</v>
      </c>
      <c r="DG201" s="114">
        <f>(DG$6&gt;Rollover!$G$21)+(DG$6&gt;Rollover!$M$21)+(DG$6&gt;Rollover!$Z$21)+(DG$6&gt;Rollover!$AM$21)</f>
        <v>2</v>
      </c>
      <c r="DH201" s="114">
        <f>(DH$6&gt;Rollover!$G$21)+(DH$6&gt;Rollover!$M$21)+(DH$6&gt;Rollover!$Z$21)+(DH$6&gt;Rollover!$AM$21)</f>
        <v>2</v>
      </c>
      <c r="DI201" s="114">
        <f>(DI$6&gt;Rollover!$G$21)+(DI$6&gt;Rollover!$M$21)+(DI$6&gt;Rollover!$Z$21)+(DI$6&gt;Rollover!$AM$21)</f>
        <v>2</v>
      </c>
      <c r="DJ201" s="114">
        <f>(DJ$6&gt;Rollover!$G$21)+(DJ$6&gt;Rollover!$M$21)+(DJ$6&gt;Rollover!$Z$21)+(DJ$6&gt;Rollover!$AM$21)</f>
        <v>2</v>
      </c>
      <c r="DK201" s="114">
        <f>(DK$6&gt;Rollover!$G$21)+(DK$6&gt;Rollover!$M$21)+(DK$6&gt;Rollover!$Z$21)+(DK$6&gt;Rollover!$AM$21)</f>
        <v>2</v>
      </c>
      <c r="DL201" s="114">
        <f>(DL$6&gt;Rollover!$G$21)+(DL$6&gt;Rollover!$M$21)+(DL$6&gt;Rollover!$Z$21)+(DL$6&gt;Rollover!$AM$21)</f>
        <v>2</v>
      </c>
      <c r="DM201" s="114">
        <f>(DM$6&gt;Rollover!$G$21)+(DM$6&gt;Rollover!$M$21)+(DM$6&gt;Rollover!$Z$21)+(DM$6&gt;Rollover!$AM$21)</f>
        <v>2</v>
      </c>
      <c r="DN201" s="114">
        <f>(DN$6&gt;Rollover!$G$21)+(DN$6&gt;Rollover!$M$21)+(DN$6&gt;Rollover!$Z$21)+(DN$6&gt;Rollover!$AM$21)</f>
        <v>2</v>
      </c>
      <c r="DO201" s="114">
        <f>(DO$6&gt;Rollover!$G$21)+(DO$6&gt;Rollover!$M$21)+(DO$6&gt;Rollover!$Z$21)+(DO$6&gt;Rollover!$AM$21)</f>
        <v>2</v>
      </c>
      <c r="DP201" s="114">
        <f>(DP$6&gt;Rollover!$G$21)+(DP$6&gt;Rollover!$M$21)+(DP$6&gt;Rollover!$Z$21)+(DP$6&gt;Rollover!$AM$21)</f>
        <v>2</v>
      </c>
      <c r="DQ201" s="114">
        <f>(DQ$6&gt;Rollover!$G$21)+(DQ$6&gt;Rollover!$M$21)+(DQ$6&gt;Rollover!$Z$21)+(DQ$6&gt;Rollover!$AM$21)</f>
        <v>2</v>
      </c>
      <c r="DR201" s="114">
        <f>(DR$6&gt;Rollover!$G$21)+(DR$6&gt;Rollover!$M$21)+(DR$6&gt;Rollover!$Z$21)+(DR$6&gt;Rollover!$AM$21)</f>
        <v>2</v>
      </c>
      <c r="DS201" s="114">
        <f>(DS$6&gt;Rollover!$G$21)+(DS$6&gt;Rollover!$M$21)+(DS$6&gt;Rollover!$Z$21)+(DS$6&gt;Rollover!$AM$21)</f>
        <v>2</v>
      </c>
      <c r="DT201" s="114">
        <f>(DT$6&gt;Rollover!$G$21)+(DT$6&gt;Rollover!$M$21)+(DT$6&gt;Rollover!$Z$21)+(DT$6&gt;Rollover!$AM$21)</f>
        <v>2</v>
      </c>
      <c r="DU201" s="114">
        <f>(DU$6&gt;Rollover!$G$21)+(DU$6&gt;Rollover!$M$21)+(DU$6&gt;Rollover!$Z$21)+(DU$6&gt;Rollover!$AM$21)</f>
        <v>2</v>
      </c>
      <c r="DV201" s="114">
        <f>(DV$6&gt;Rollover!$G$21)+(DV$6&gt;Rollover!$M$21)+(DV$6&gt;Rollover!$Z$21)+(DV$6&gt;Rollover!$AM$21)</f>
        <v>2</v>
      </c>
      <c r="DW201" s="114">
        <f>(DW$6&gt;Rollover!$G$21)+(DW$6&gt;Rollover!$M$21)+(DW$6&gt;Rollover!$Z$21)+(DW$6&gt;Rollover!$AM$21)</f>
        <v>2</v>
      </c>
      <c r="DX201" s="114">
        <f>(DX$6&gt;Rollover!$G$21)+(DX$6&gt;Rollover!$M$21)+(DX$6&gt;Rollover!$Z$21)+(DX$6&gt;Rollover!$AM$21)</f>
        <v>2</v>
      </c>
      <c r="DY201" s="114">
        <f>(DY$6&gt;Rollover!$G$21)+(DY$6&gt;Rollover!$M$21)+(DY$6&gt;Rollover!$Z$21)+(DY$6&gt;Rollover!$AM$21)</f>
        <v>2</v>
      </c>
      <c r="DZ201" s="114">
        <f>(DZ$6&gt;Rollover!$G$21)+(DZ$6&gt;Rollover!$M$21)+(DZ$6&gt;Rollover!$Z$21)+(DZ$6&gt;Rollover!$AM$21)</f>
        <v>2</v>
      </c>
      <c r="EA201" s="114">
        <f>(EA$6&gt;Rollover!$G$21)+(EA$6&gt;Rollover!$M$21)+(EA$6&gt;Rollover!$Z$21)+(EA$6&gt;Rollover!$AM$21)</f>
        <v>2</v>
      </c>
      <c r="EB201" s="114">
        <f>(EB$6&gt;Rollover!$G$21)+(EB$6&gt;Rollover!$M$21)+(EB$6&gt;Rollover!$Z$21)+(EB$6&gt;Rollover!$AM$21)</f>
        <v>2</v>
      </c>
      <c r="EC201" s="114">
        <f>(EC$6&gt;Rollover!$G$21)+(EC$6&gt;Rollover!$M$21)+(EC$6&gt;Rollover!$Z$21)+(EC$6&gt;Rollover!$AM$21)</f>
        <v>2</v>
      </c>
      <c r="ED201" s="114">
        <f>(ED$6&gt;Rollover!$G$21)+(ED$6&gt;Rollover!$M$21)+(ED$6&gt;Rollover!$Z$21)+(ED$6&gt;Rollover!$AM$21)</f>
        <v>2</v>
      </c>
      <c r="EE201" s="114">
        <f>(EE$6&gt;Rollover!$G$21)+(EE$6&gt;Rollover!$M$21)+(EE$6&gt;Rollover!$Z$21)+(EE$6&gt;Rollover!$AM$21)</f>
        <v>2</v>
      </c>
      <c r="EF201" s="114">
        <f>(EF$6&gt;Rollover!$G$21)+(EF$6&gt;Rollover!$M$21)+(EF$6&gt;Rollover!$Z$21)+(EF$6&gt;Rollover!$AM$21)</f>
        <v>3</v>
      </c>
      <c r="EG201" s="114">
        <f>(EG$6&gt;Rollover!$G$21)+(EG$6&gt;Rollover!$M$21)+(EG$6&gt;Rollover!$Z$21)+(EG$6&gt;Rollover!$AM$21)</f>
        <v>3</v>
      </c>
      <c r="EH201" s="114">
        <f>(EH$6&gt;Rollover!$G$21)+(EH$6&gt;Rollover!$M$21)+(EH$6&gt;Rollover!$Z$21)+(EH$6&gt;Rollover!$AM$21)</f>
        <v>3</v>
      </c>
      <c r="EI201" s="114">
        <f>(EI$6&gt;Rollover!$G$21)+(EI$6&gt;Rollover!$M$21)+(EI$6&gt;Rollover!$Z$21)+(EI$6&gt;Rollover!$AM$21)</f>
        <v>3</v>
      </c>
    </row>
    <row r="202">
      <c r="B202" t="s" s="23">
        <v>391</v>
      </c>
      <c r="C202" t="s" s="118">
        <v>305</v>
      </c>
      <c r="D202" t="s" s="118">
        <v>428</v>
      </c>
      <c r="H202" s="114">
        <f>IF(OR(H201=0,H201=4),0,(YEAR(H$6)-YEAR(CHOOSE(H201,Rollover!$K$21,Rollover!$X$21,Rollover!$AK$21)))*12+MONTH(H$6)-MONTH(CHOOSE(H201,Rollover!$K$21,Rollover!$X$21,Rollover!$AK$21)))</f>
        <v>-6</v>
      </c>
      <c r="I202" s="114">
        <f>IF(OR(I201=0,I201=4),0,(YEAR(I$6)-YEAR(CHOOSE(I201,Rollover!$K$21,Rollover!$X$21,Rollover!$AK$21)))*12+MONTH(I$6)-MONTH(CHOOSE(I201,Rollover!$K$21,Rollover!$X$21,Rollover!$AK$21)))</f>
        <v>-5</v>
      </c>
      <c r="J202" s="114">
        <f>IF(OR(J201=0,J201=4),0,(YEAR(J$6)-YEAR(CHOOSE(J201,Rollover!$K$21,Rollover!$X$21,Rollover!$AK$21)))*12+MONTH(J$6)-MONTH(CHOOSE(J201,Rollover!$K$21,Rollover!$X$21,Rollover!$AK$21)))</f>
        <v>-4</v>
      </c>
      <c r="K202" s="114">
        <f>IF(OR(K201=0,K201=4),0,(YEAR(K$6)-YEAR(CHOOSE(K201,Rollover!$K$21,Rollover!$X$21,Rollover!$AK$21)))*12+MONTH(K$6)-MONTH(CHOOSE(K201,Rollover!$K$21,Rollover!$X$21,Rollover!$AK$21)))</f>
        <v>-3</v>
      </c>
      <c r="L202" s="114">
        <f>IF(OR(L201=0,L201=4),0,(YEAR(L$6)-YEAR(CHOOSE(L201,Rollover!$K$21,Rollover!$X$21,Rollover!$AK$21)))*12+MONTH(L$6)-MONTH(CHOOSE(L201,Rollover!$K$21,Rollover!$X$21,Rollover!$AK$21)))</f>
        <v>-2</v>
      </c>
      <c r="M202" s="114">
        <f>IF(OR(M201=0,M201=4),0,(YEAR(M$6)-YEAR(CHOOSE(M201,Rollover!$K$21,Rollover!$X$21,Rollover!$AK$21)))*12+MONTH(M$6)-MONTH(CHOOSE(M201,Rollover!$K$21,Rollover!$X$21,Rollover!$AK$21)))</f>
        <v>-1</v>
      </c>
      <c r="N202" s="114">
        <f>IF(OR(N201=0,N201=4),0,(YEAR(N$6)-YEAR(CHOOSE(N201,Rollover!$K$21,Rollover!$X$21,Rollover!$AK$21)))*12+MONTH(N$6)-MONTH(CHOOSE(N201,Rollover!$K$21,Rollover!$X$21,Rollover!$AK$21)))</f>
        <v>0</v>
      </c>
      <c r="O202" s="114">
        <f>IF(OR(O201=0,O201=4),0,(YEAR(O$6)-YEAR(CHOOSE(O201,Rollover!$K$21,Rollover!$X$21,Rollover!$AK$21)))*12+MONTH(O$6)-MONTH(CHOOSE(O201,Rollover!$K$21,Rollover!$X$21,Rollover!$AK$21)))</f>
        <v>1</v>
      </c>
      <c r="P202" s="114">
        <f>IF(OR(P201=0,P201=4),0,(YEAR(P$6)-YEAR(CHOOSE(P201,Rollover!$K$21,Rollover!$X$21,Rollover!$AK$21)))*12+MONTH(P$6)-MONTH(CHOOSE(P201,Rollover!$K$21,Rollover!$X$21,Rollover!$AK$21)))</f>
        <v>2</v>
      </c>
      <c r="Q202" s="114">
        <f>IF(OR(Q201=0,Q201=4),0,(YEAR(Q$6)-YEAR(CHOOSE(Q201,Rollover!$K$21,Rollover!$X$21,Rollover!$AK$21)))*12+MONTH(Q$6)-MONTH(CHOOSE(Q201,Rollover!$K$21,Rollover!$X$21,Rollover!$AK$21)))</f>
        <v>3</v>
      </c>
      <c r="R202" s="114">
        <f>IF(OR(R201=0,R201=4),0,(YEAR(R$6)-YEAR(CHOOSE(R201,Rollover!$K$21,Rollover!$X$21,Rollover!$AK$21)))*12+MONTH(R$6)-MONTH(CHOOSE(R201,Rollover!$K$21,Rollover!$X$21,Rollover!$AK$21)))</f>
        <v>4</v>
      </c>
      <c r="S202" s="114">
        <f>IF(OR(S201=0,S201=4),0,(YEAR(S$6)-YEAR(CHOOSE(S201,Rollover!$K$21,Rollover!$X$21,Rollover!$AK$21)))*12+MONTH(S$6)-MONTH(CHOOSE(S201,Rollover!$K$21,Rollover!$X$21,Rollover!$AK$21)))</f>
        <v>5</v>
      </c>
      <c r="T202" s="114">
        <f>IF(OR(T201=0,T201=4),0,(YEAR(T$6)-YEAR(CHOOSE(T201,Rollover!$K$21,Rollover!$X$21,Rollover!$AK$21)))*12+MONTH(T$6)-MONTH(CHOOSE(T201,Rollover!$K$21,Rollover!$X$21,Rollover!$AK$21)))</f>
        <v>6</v>
      </c>
      <c r="U202" s="114">
        <f>IF(OR(U201=0,U201=4),0,(YEAR(U$6)-YEAR(CHOOSE(U201,Rollover!$K$21,Rollover!$X$21,Rollover!$AK$21)))*12+MONTH(U$6)-MONTH(CHOOSE(U201,Rollover!$K$21,Rollover!$X$21,Rollover!$AK$21)))</f>
        <v>7</v>
      </c>
      <c r="V202" s="114">
        <f>IF(OR(V201=0,V201=4),0,(YEAR(V$6)-YEAR(CHOOSE(V201,Rollover!$K$21,Rollover!$X$21,Rollover!$AK$21)))*12+MONTH(V$6)-MONTH(CHOOSE(V201,Rollover!$K$21,Rollover!$X$21,Rollover!$AK$21)))</f>
        <v>8</v>
      </c>
      <c r="W202" s="114">
        <f>IF(OR(W201=0,W201=4),0,(YEAR(W$6)-YEAR(CHOOSE(W201,Rollover!$K$21,Rollover!$X$21,Rollover!$AK$21)))*12+MONTH(W$6)-MONTH(CHOOSE(W201,Rollover!$K$21,Rollover!$X$21,Rollover!$AK$21)))</f>
        <v>9</v>
      </c>
      <c r="X202" s="114">
        <f>IF(OR(X201=0,X201=4),0,(YEAR(X$6)-YEAR(CHOOSE(X201,Rollover!$K$21,Rollover!$X$21,Rollover!$AK$21)))*12+MONTH(X$6)-MONTH(CHOOSE(X201,Rollover!$K$21,Rollover!$X$21,Rollover!$AK$21)))</f>
        <v>10</v>
      </c>
      <c r="Y202" s="114">
        <f>IF(OR(Y201=0,Y201=4),0,(YEAR(Y$6)-YEAR(CHOOSE(Y201,Rollover!$K$21,Rollover!$X$21,Rollover!$AK$21)))*12+MONTH(Y$6)-MONTH(CHOOSE(Y201,Rollover!$K$21,Rollover!$X$21,Rollover!$AK$21)))</f>
        <v>11</v>
      </c>
      <c r="Z202" s="114">
        <f>IF(OR(Z201=0,Z201=4),0,(YEAR(Z$6)-YEAR(CHOOSE(Z201,Rollover!$K$21,Rollover!$X$21,Rollover!$AK$21)))*12+MONTH(Z$6)-MONTH(CHOOSE(Z201,Rollover!$K$21,Rollover!$X$21,Rollover!$AK$21)))</f>
        <v>12</v>
      </c>
      <c r="AA202" s="114">
        <f>IF(OR(AA201=0,AA201=4),0,(YEAR(AA$6)-YEAR(CHOOSE(AA201,Rollover!$K$21,Rollover!$X$21,Rollover!$AK$21)))*12+MONTH(AA$6)-MONTH(CHOOSE(AA201,Rollover!$K$21,Rollover!$X$21,Rollover!$AK$21)))</f>
        <v>13</v>
      </c>
      <c r="AB202" s="114">
        <f>IF(OR(AB201=0,AB201=4),0,(YEAR(AB$6)-YEAR(CHOOSE(AB201,Rollover!$K$21,Rollover!$X$21,Rollover!$AK$21)))*12+MONTH(AB$6)-MONTH(CHOOSE(AB201,Rollover!$K$21,Rollover!$X$21,Rollover!$AK$21)))</f>
        <v>14</v>
      </c>
      <c r="AC202" s="114">
        <f>IF(OR(AC201=0,AC201=4),0,(YEAR(AC$6)-YEAR(CHOOSE(AC201,Rollover!$K$21,Rollover!$X$21,Rollover!$AK$21)))*12+MONTH(AC$6)-MONTH(CHOOSE(AC201,Rollover!$K$21,Rollover!$X$21,Rollover!$AK$21)))</f>
        <v>15</v>
      </c>
      <c r="AD202" s="114">
        <f>IF(OR(AD201=0,AD201=4),0,(YEAR(AD$6)-YEAR(CHOOSE(AD201,Rollover!$K$21,Rollover!$X$21,Rollover!$AK$21)))*12+MONTH(AD$6)-MONTH(CHOOSE(AD201,Rollover!$K$21,Rollover!$X$21,Rollover!$AK$21)))</f>
        <v>16</v>
      </c>
      <c r="AE202" s="114">
        <f>IF(OR(AE201=0,AE201=4),0,(YEAR(AE$6)-YEAR(CHOOSE(AE201,Rollover!$K$21,Rollover!$X$21,Rollover!$AK$21)))*12+MONTH(AE$6)-MONTH(CHOOSE(AE201,Rollover!$K$21,Rollover!$X$21,Rollover!$AK$21)))</f>
        <v>17</v>
      </c>
      <c r="AF202" s="114">
        <f>IF(OR(AF201=0,AF201=4),0,(YEAR(AF$6)-YEAR(CHOOSE(AF201,Rollover!$K$21,Rollover!$X$21,Rollover!$AK$21)))*12+MONTH(AF$6)-MONTH(CHOOSE(AF201,Rollover!$K$21,Rollover!$X$21,Rollover!$AK$21)))</f>
        <v>18</v>
      </c>
      <c r="AG202" s="114">
        <f>IF(OR(AG201=0,AG201=4),0,(YEAR(AG$6)-YEAR(CHOOSE(AG201,Rollover!$K$21,Rollover!$X$21,Rollover!$AK$21)))*12+MONTH(AG$6)-MONTH(CHOOSE(AG201,Rollover!$K$21,Rollover!$X$21,Rollover!$AK$21)))</f>
        <v>19</v>
      </c>
      <c r="AH202" s="114">
        <f>IF(OR(AH201=0,AH201=4),0,(YEAR(AH$6)-YEAR(CHOOSE(AH201,Rollover!$K$21,Rollover!$X$21,Rollover!$AK$21)))*12+MONTH(AH$6)-MONTH(CHOOSE(AH201,Rollover!$K$21,Rollover!$X$21,Rollover!$AK$21)))</f>
        <v>20</v>
      </c>
      <c r="AI202" s="114">
        <f>IF(OR(AI201=0,AI201=4),0,(YEAR(AI$6)-YEAR(CHOOSE(AI201,Rollover!$K$21,Rollover!$X$21,Rollover!$AK$21)))*12+MONTH(AI$6)-MONTH(CHOOSE(AI201,Rollover!$K$21,Rollover!$X$21,Rollover!$AK$21)))</f>
        <v>21</v>
      </c>
      <c r="AJ202" s="114">
        <f>IF(OR(AJ201=0,AJ201=4),0,(YEAR(AJ$6)-YEAR(CHOOSE(AJ201,Rollover!$K$21,Rollover!$X$21,Rollover!$AK$21)))*12+MONTH(AJ$6)-MONTH(CHOOSE(AJ201,Rollover!$K$21,Rollover!$X$21,Rollover!$AK$21)))</f>
        <v>22</v>
      </c>
      <c r="AK202" s="114">
        <f>IF(OR(AK201=0,AK201=4),0,(YEAR(AK$6)-YEAR(CHOOSE(AK201,Rollover!$K$21,Rollover!$X$21,Rollover!$AK$21)))*12+MONTH(AK$6)-MONTH(CHOOSE(AK201,Rollover!$K$21,Rollover!$X$21,Rollover!$AK$21)))</f>
        <v>23</v>
      </c>
      <c r="AL202" s="114">
        <f>IF(OR(AL201=0,AL201=4),0,(YEAR(AL$6)-YEAR(CHOOSE(AL201,Rollover!$K$21,Rollover!$X$21,Rollover!$AK$21)))*12+MONTH(AL$6)-MONTH(CHOOSE(AL201,Rollover!$K$21,Rollover!$X$21,Rollover!$AK$21)))</f>
        <v>24</v>
      </c>
      <c r="AM202" s="114">
        <f>IF(OR(AM201=0,AM201=4),0,(YEAR(AM$6)-YEAR(CHOOSE(AM201,Rollover!$K$21,Rollover!$X$21,Rollover!$AK$21)))*12+MONTH(AM$6)-MONTH(CHOOSE(AM201,Rollover!$K$21,Rollover!$X$21,Rollover!$AK$21)))</f>
        <v>25</v>
      </c>
      <c r="AN202" s="114">
        <f>IF(OR(AN201=0,AN201=4),0,(YEAR(AN$6)-YEAR(CHOOSE(AN201,Rollover!$K$21,Rollover!$X$21,Rollover!$AK$21)))*12+MONTH(AN$6)-MONTH(CHOOSE(AN201,Rollover!$K$21,Rollover!$X$21,Rollover!$AK$21)))</f>
        <v>26</v>
      </c>
      <c r="AO202" s="114">
        <f>IF(OR(AO201=0,AO201=4),0,(YEAR(AO$6)-YEAR(CHOOSE(AO201,Rollover!$K$21,Rollover!$X$21,Rollover!$AK$21)))*12+MONTH(AO$6)-MONTH(CHOOSE(AO201,Rollover!$K$21,Rollover!$X$21,Rollover!$AK$21)))</f>
        <v>27</v>
      </c>
      <c r="AP202" s="114">
        <f>IF(OR(AP201=0,AP201=4),0,(YEAR(AP$6)-YEAR(CHOOSE(AP201,Rollover!$K$21,Rollover!$X$21,Rollover!$AK$21)))*12+MONTH(AP$6)-MONTH(CHOOSE(AP201,Rollover!$K$21,Rollover!$X$21,Rollover!$AK$21)))</f>
        <v>28</v>
      </c>
      <c r="AQ202" s="114">
        <f>IF(OR(AQ201=0,AQ201=4),0,(YEAR(AQ$6)-YEAR(CHOOSE(AQ201,Rollover!$K$21,Rollover!$X$21,Rollover!$AK$21)))*12+MONTH(AQ$6)-MONTH(CHOOSE(AQ201,Rollover!$K$21,Rollover!$X$21,Rollover!$AK$21)))</f>
        <v>29</v>
      </c>
      <c r="AR202" s="114">
        <f>IF(OR(AR201=0,AR201=4),0,(YEAR(AR$6)-YEAR(CHOOSE(AR201,Rollover!$K$21,Rollover!$X$21,Rollover!$AK$21)))*12+MONTH(AR$6)-MONTH(CHOOSE(AR201,Rollover!$K$21,Rollover!$X$21,Rollover!$AK$21)))</f>
        <v>30</v>
      </c>
      <c r="AS202" s="114">
        <f>IF(OR(AS201=0,AS201=4),0,(YEAR(AS$6)-YEAR(CHOOSE(AS201,Rollover!$K$21,Rollover!$X$21,Rollover!$AK$21)))*12+MONTH(AS$6)-MONTH(CHOOSE(AS201,Rollover!$K$21,Rollover!$X$21,Rollover!$AK$21)))</f>
        <v>31</v>
      </c>
      <c r="AT202" s="114">
        <f>IF(OR(AT201=0,AT201=4),0,(YEAR(AT$6)-YEAR(CHOOSE(AT201,Rollover!$K$21,Rollover!$X$21,Rollover!$AK$21)))*12+MONTH(AT$6)-MONTH(CHOOSE(AT201,Rollover!$K$21,Rollover!$X$21,Rollover!$AK$21)))</f>
        <v>32</v>
      </c>
      <c r="AU202" s="114">
        <f>IF(OR(AU201=0,AU201=4),0,(YEAR(AU$6)-YEAR(CHOOSE(AU201,Rollover!$K$21,Rollover!$X$21,Rollover!$AK$21)))*12+MONTH(AU$6)-MONTH(CHOOSE(AU201,Rollover!$K$21,Rollover!$X$21,Rollover!$AK$21)))</f>
        <v>33</v>
      </c>
      <c r="AV202" s="114">
        <f>IF(OR(AV201=0,AV201=4),0,(YEAR(AV$6)-YEAR(CHOOSE(AV201,Rollover!$K$21,Rollover!$X$21,Rollover!$AK$21)))*12+MONTH(AV$6)-MONTH(CHOOSE(AV201,Rollover!$K$21,Rollover!$X$21,Rollover!$AK$21)))</f>
        <v>34</v>
      </c>
      <c r="AW202" s="114">
        <f>IF(OR(AW201=0,AW201=4),0,(YEAR(AW$6)-YEAR(CHOOSE(AW201,Rollover!$K$21,Rollover!$X$21,Rollover!$AK$21)))*12+MONTH(AW$6)-MONTH(CHOOSE(AW201,Rollover!$K$21,Rollover!$X$21,Rollover!$AK$21)))</f>
        <v>35</v>
      </c>
      <c r="AX202" s="114">
        <f>IF(OR(AX201=0,AX201=4),0,(YEAR(AX$6)-YEAR(CHOOSE(AX201,Rollover!$K$21,Rollover!$X$21,Rollover!$AK$21)))*12+MONTH(AX$6)-MONTH(CHOOSE(AX201,Rollover!$K$21,Rollover!$X$21,Rollover!$AK$21)))</f>
        <v>36</v>
      </c>
      <c r="AY202" s="114">
        <f>IF(OR(AY201=0,AY201=4),0,(YEAR(AY$6)-YEAR(CHOOSE(AY201,Rollover!$K$21,Rollover!$X$21,Rollover!$AK$21)))*12+MONTH(AY$6)-MONTH(CHOOSE(AY201,Rollover!$K$21,Rollover!$X$21,Rollover!$AK$21)))</f>
        <v>37</v>
      </c>
      <c r="AZ202" s="114">
        <f>IF(OR(AZ201=0,AZ201=4),0,(YEAR(AZ$6)-YEAR(CHOOSE(AZ201,Rollover!$K$21,Rollover!$X$21,Rollover!$AK$21)))*12+MONTH(AZ$6)-MONTH(CHOOSE(AZ201,Rollover!$K$21,Rollover!$X$21,Rollover!$AK$21)))</f>
        <v>38</v>
      </c>
      <c r="BA202" s="114">
        <f>IF(OR(BA201=0,BA201=4),0,(YEAR(BA$6)-YEAR(CHOOSE(BA201,Rollover!$K$21,Rollover!$X$21,Rollover!$AK$21)))*12+MONTH(BA$6)-MONTH(CHOOSE(BA201,Rollover!$K$21,Rollover!$X$21,Rollover!$AK$21)))</f>
        <v>39</v>
      </c>
      <c r="BB202" s="114">
        <f>IF(OR(BB201=0,BB201=4),0,(YEAR(BB$6)-YEAR(CHOOSE(BB201,Rollover!$K$21,Rollover!$X$21,Rollover!$AK$21)))*12+MONTH(BB$6)-MONTH(CHOOSE(BB201,Rollover!$K$21,Rollover!$X$21,Rollover!$AK$21)))</f>
        <v>40</v>
      </c>
      <c r="BC202" s="114">
        <f>IF(OR(BC201=0,BC201=4),0,(YEAR(BC$6)-YEAR(CHOOSE(BC201,Rollover!$K$21,Rollover!$X$21,Rollover!$AK$21)))*12+MONTH(BC$6)-MONTH(CHOOSE(BC201,Rollover!$K$21,Rollover!$X$21,Rollover!$AK$21)))</f>
        <v>41</v>
      </c>
      <c r="BD202" s="114">
        <f>IF(OR(BD201=0,BD201=4),0,(YEAR(BD$6)-YEAR(CHOOSE(BD201,Rollover!$K$21,Rollover!$X$21,Rollover!$AK$21)))*12+MONTH(BD$6)-MONTH(CHOOSE(BD201,Rollover!$K$21,Rollover!$X$21,Rollover!$AK$21)))</f>
        <v>42</v>
      </c>
      <c r="BE202" s="114">
        <f>IF(OR(BE201=0,BE201=4),0,(YEAR(BE$6)-YEAR(CHOOSE(BE201,Rollover!$K$21,Rollover!$X$21,Rollover!$AK$21)))*12+MONTH(BE$6)-MONTH(CHOOSE(BE201,Rollover!$K$21,Rollover!$X$21,Rollover!$AK$21)))</f>
        <v>43</v>
      </c>
      <c r="BF202" s="114">
        <f>IF(OR(BF201=0,BF201=4),0,(YEAR(BF$6)-YEAR(CHOOSE(BF201,Rollover!$K$21,Rollover!$X$21,Rollover!$AK$21)))*12+MONTH(BF$6)-MONTH(CHOOSE(BF201,Rollover!$K$21,Rollover!$X$21,Rollover!$AK$21)))</f>
        <v>44</v>
      </c>
      <c r="BG202" s="114">
        <f>IF(OR(BG201=0,BG201=4),0,(YEAR(BG$6)-YEAR(CHOOSE(BG201,Rollover!$K$21,Rollover!$X$21,Rollover!$AK$21)))*12+MONTH(BG$6)-MONTH(CHOOSE(BG201,Rollover!$K$21,Rollover!$X$21,Rollover!$AK$21)))</f>
        <v>45</v>
      </c>
      <c r="BH202" s="114">
        <f>IF(OR(BH201=0,BH201=4),0,(YEAR(BH$6)-YEAR(CHOOSE(BH201,Rollover!$K$21,Rollover!$X$21,Rollover!$AK$21)))*12+MONTH(BH$6)-MONTH(CHOOSE(BH201,Rollover!$K$21,Rollover!$X$21,Rollover!$AK$21)))</f>
        <v>46</v>
      </c>
      <c r="BI202" s="114">
        <f>IF(OR(BI201=0,BI201=4),0,(YEAR(BI$6)-YEAR(CHOOSE(BI201,Rollover!$K$21,Rollover!$X$21,Rollover!$AK$21)))*12+MONTH(BI$6)-MONTH(CHOOSE(BI201,Rollover!$K$21,Rollover!$X$21,Rollover!$AK$21)))</f>
        <v>47</v>
      </c>
      <c r="BJ202" s="114">
        <f>IF(OR(BJ201=0,BJ201=4),0,(YEAR(BJ$6)-YEAR(CHOOSE(BJ201,Rollover!$K$21,Rollover!$X$21,Rollover!$AK$21)))*12+MONTH(BJ$6)-MONTH(CHOOSE(BJ201,Rollover!$K$21,Rollover!$X$21,Rollover!$AK$21)))</f>
        <v>48</v>
      </c>
      <c r="BK202" s="114">
        <f>IF(OR(BK201=0,BK201=4),0,(YEAR(BK$6)-YEAR(CHOOSE(BK201,Rollover!$K$21,Rollover!$X$21,Rollover!$AK$21)))*12+MONTH(BK$6)-MONTH(CHOOSE(BK201,Rollover!$K$21,Rollover!$X$21,Rollover!$AK$21)))</f>
        <v>49</v>
      </c>
      <c r="BL202" s="114">
        <f>IF(OR(BL201=0,BL201=4),0,(YEAR(BL$6)-YEAR(CHOOSE(BL201,Rollover!$K$21,Rollover!$X$21,Rollover!$AK$21)))*12+MONTH(BL$6)-MONTH(CHOOSE(BL201,Rollover!$K$21,Rollover!$X$21,Rollover!$AK$21)))</f>
        <v>50</v>
      </c>
      <c r="BM202" s="114">
        <f>IF(OR(BM201=0,BM201=4),0,(YEAR(BM$6)-YEAR(CHOOSE(BM201,Rollover!$K$21,Rollover!$X$21,Rollover!$AK$21)))*12+MONTH(BM$6)-MONTH(CHOOSE(BM201,Rollover!$K$21,Rollover!$X$21,Rollover!$AK$21)))</f>
        <v>51</v>
      </c>
      <c r="BN202" s="114">
        <f>IF(OR(BN201=0,BN201=4),0,(YEAR(BN$6)-YEAR(CHOOSE(BN201,Rollover!$K$21,Rollover!$X$21,Rollover!$AK$21)))*12+MONTH(BN$6)-MONTH(CHOOSE(BN201,Rollover!$K$21,Rollover!$X$21,Rollover!$AK$21)))</f>
        <v>52</v>
      </c>
      <c r="BO202" s="114">
        <f>IF(OR(BO201=0,BO201=4),0,(YEAR(BO$6)-YEAR(CHOOSE(BO201,Rollover!$K$21,Rollover!$X$21,Rollover!$AK$21)))*12+MONTH(BO$6)-MONTH(CHOOSE(BO201,Rollover!$K$21,Rollover!$X$21,Rollover!$AK$21)))</f>
        <v>53</v>
      </c>
      <c r="BP202" s="114">
        <f>IF(OR(BP201=0,BP201=4),0,(YEAR(BP$6)-YEAR(CHOOSE(BP201,Rollover!$K$21,Rollover!$X$21,Rollover!$AK$21)))*12+MONTH(BP$6)-MONTH(CHOOSE(BP201,Rollover!$K$21,Rollover!$X$21,Rollover!$AK$21)))</f>
        <v>54</v>
      </c>
      <c r="BQ202" s="114">
        <f>IF(OR(BQ201=0,BQ201=4),0,(YEAR(BQ$6)-YEAR(CHOOSE(BQ201,Rollover!$K$21,Rollover!$X$21,Rollover!$AK$21)))*12+MONTH(BQ$6)-MONTH(CHOOSE(BQ201,Rollover!$K$21,Rollover!$X$21,Rollover!$AK$21)))</f>
        <v>55</v>
      </c>
      <c r="BR202" s="114">
        <f>IF(OR(BR201=0,BR201=4),0,(YEAR(BR$6)-YEAR(CHOOSE(BR201,Rollover!$K$21,Rollover!$X$21,Rollover!$AK$21)))*12+MONTH(BR$6)-MONTH(CHOOSE(BR201,Rollover!$K$21,Rollover!$X$21,Rollover!$AK$21)))</f>
        <v>56</v>
      </c>
      <c r="BS202" s="114">
        <f>IF(OR(BS201=0,BS201=4),0,(YEAR(BS$6)-YEAR(CHOOSE(BS201,Rollover!$K$21,Rollover!$X$21,Rollover!$AK$21)))*12+MONTH(BS$6)-MONTH(CHOOSE(BS201,Rollover!$K$21,Rollover!$X$21,Rollover!$AK$21)))</f>
        <v>57</v>
      </c>
      <c r="BT202" s="114">
        <f>IF(OR(BT201=0,BT201=4),0,(YEAR(BT$6)-YEAR(CHOOSE(BT201,Rollover!$K$21,Rollover!$X$21,Rollover!$AK$21)))*12+MONTH(BT$6)-MONTH(CHOOSE(BT201,Rollover!$K$21,Rollover!$X$21,Rollover!$AK$21)))</f>
        <v>58</v>
      </c>
      <c r="BU202" s="114">
        <f>IF(OR(BU201=0,BU201=4),0,(YEAR(BU$6)-YEAR(CHOOSE(BU201,Rollover!$K$21,Rollover!$X$21,Rollover!$AK$21)))*12+MONTH(BU$6)-MONTH(CHOOSE(BU201,Rollover!$K$21,Rollover!$X$21,Rollover!$AK$21)))</f>
        <v>59</v>
      </c>
      <c r="BV202" s="114">
        <f>IF(OR(BV201=0,BV201=4),0,(YEAR(BV$6)-YEAR(CHOOSE(BV201,Rollover!$K$21,Rollover!$X$21,Rollover!$AK$21)))*12+MONTH(BV$6)-MONTH(CHOOSE(BV201,Rollover!$K$21,Rollover!$X$21,Rollover!$AK$21)))</f>
        <v>-2</v>
      </c>
      <c r="BW202" s="114">
        <f>IF(OR(BW201=0,BW201=4),0,(YEAR(BW$6)-YEAR(CHOOSE(BW201,Rollover!$K$21,Rollover!$X$21,Rollover!$AK$21)))*12+MONTH(BW$6)-MONTH(CHOOSE(BW201,Rollover!$K$21,Rollover!$X$21,Rollover!$AK$21)))</f>
        <v>-1</v>
      </c>
      <c r="BX202" s="114">
        <f>IF(OR(BX201=0,BX201=4),0,(YEAR(BX$6)-YEAR(CHOOSE(BX201,Rollover!$K$21,Rollover!$X$21,Rollover!$AK$21)))*12+MONTH(BX$6)-MONTH(CHOOSE(BX201,Rollover!$K$21,Rollover!$X$21,Rollover!$AK$21)))</f>
        <v>0</v>
      </c>
      <c r="BY202" s="114">
        <f>IF(OR(BY201=0,BY201=4),0,(YEAR(BY$6)-YEAR(CHOOSE(BY201,Rollover!$K$21,Rollover!$X$21,Rollover!$AK$21)))*12+MONTH(BY$6)-MONTH(CHOOSE(BY201,Rollover!$K$21,Rollover!$X$21,Rollover!$AK$21)))</f>
        <v>1</v>
      </c>
      <c r="BZ202" s="114">
        <f>IF(OR(BZ201=0,BZ201=4),0,(YEAR(BZ$6)-YEAR(CHOOSE(BZ201,Rollover!$K$21,Rollover!$X$21,Rollover!$AK$21)))*12+MONTH(BZ$6)-MONTH(CHOOSE(BZ201,Rollover!$K$21,Rollover!$X$21,Rollover!$AK$21)))</f>
        <v>2</v>
      </c>
      <c r="CA202" s="114">
        <f>IF(OR(CA201=0,CA201=4),0,(YEAR(CA$6)-YEAR(CHOOSE(CA201,Rollover!$K$21,Rollover!$X$21,Rollover!$AK$21)))*12+MONTH(CA$6)-MONTH(CHOOSE(CA201,Rollover!$K$21,Rollover!$X$21,Rollover!$AK$21)))</f>
        <v>3</v>
      </c>
      <c r="CB202" s="114">
        <f>IF(OR(CB201=0,CB201=4),0,(YEAR(CB$6)-YEAR(CHOOSE(CB201,Rollover!$K$21,Rollover!$X$21,Rollover!$AK$21)))*12+MONTH(CB$6)-MONTH(CHOOSE(CB201,Rollover!$K$21,Rollover!$X$21,Rollover!$AK$21)))</f>
        <v>4</v>
      </c>
      <c r="CC202" s="114">
        <f>IF(OR(CC201=0,CC201=4),0,(YEAR(CC$6)-YEAR(CHOOSE(CC201,Rollover!$K$21,Rollover!$X$21,Rollover!$AK$21)))*12+MONTH(CC$6)-MONTH(CHOOSE(CC201,Rollover!$K$21,Rollover!$X$21,Rollover!$AK$21)))</f>
        <v>5</v>
      </c>
      <c r="CD202" s="114">
        <f>IF(OR(CD201=0,CD201=4),0,(YEAR(CD$6)-YEAR(CHOOSE(CD201,Rollover!$K$21,Rollover!$X$21,Rollover!$AK$21)))*12+MONTH(CD$6)-MONTH(CHOOSE(CD201,Rollover!$K$21,Rollover!$X$21,Rollover!$AK$21)))</f>
        <v>6</v>
      </c>
      <c r="CE202" s="114">
        <f>IF(OR(CE201=0,CE201=4),0,(YEAR(CE$6)-YEAR(CHOOSE(CE201,Rollover!$K$21,Rollover!$X$21,Rollover!$AK$21)))*12+MONTH(CE$6)-MONTH(CHOOSE(CE201,Rollover!$K$21,Rollover!$X$21,Rollover!$AK$21)))</f>
        <v>7</v>
      </c>
      <c r="CF202" s="114">
        <f>IF(OR(CF201=0,CF201=4),0,(YEAR(CF$6)-YEAR(CHOOSE(CF201,Rollover!$K$21,Rollover!$X$21,Rollover!$AK$21)))*12+MONTH(CF$6)-MONTH(CHOOSE(CF201,Rollover!$K$21,Rollover!$X$21,Rollover!$AK$21)))</f>
        <v>8</v>
      </c>
      <c r="CG202" s="114">
        <f>IF(OR(CG201=0,CG201=4),0,(YEAR(CG$6)-YEAR(CHOOSE(CG201,Rollover!$K$21,Rollover!$X$21,Rollover!$AK$21)))*12+MONTH(CG$6)-MONTH(CHOOSE(CG201,Rollover!$K$21,Rollover!$X$21,Rollover!$AK$21)))</f>
        <v>9</v>
      </c>
      <c r="CH202" s="114">
        <f>IF(OR(CH201=0,CH201=4),0,(YEAR(CH$6)-YEAR(CHOOSE(CH201,Rollover!$K$21,Rollover!$X$21,Rollover!$AK$21)))*12+MONTH(CH$6)-MONTH(CHOOSE(CH201,Rollover!$K$21,Rollover!$X$21,Rollover!$AK$21)))</f>
        <v>10</v>
      </c>
      <c r="CI202" s="114">
        <f>IF(OR(CI201=0,CI201=4),0,(YEAR(CI$6)-YEAR(CHOOSE(CI201,Rollover!$K$21,Rollover!$X$21,Rollover!$AK$21)))*12+MONTH(CI$6)-MONTH(CHOOSE(CI201,Rollover!$K$21,Rollover!$X$21,Rollover!$AK$21)))</f>
        <v>11</v>
      </c>
      <c r="CJ202" s="114">
        <f>IF(OR(CJ201=0,CJ201=4),0,(YEAR(CJ$6)-YEAR(CHOOSE(CJ201,Rollover!$K$21,Rollover!$X$21,Rollover!$AK$21)))*12+MONTH(CJ$6)-MONTH(CHOOSE(CJ201,Rollover!$K$21,Rollover!$X$21,Rollover!$AK$21)))</f>
        <v>12</v>
      </c>
      <c r="CK202" s="114">
        <f>IF(OR(CK201=0,CK201=4),0,(YEAR(CK$6)-YEAR(CHOOSE(CK201,Rollover!$K$21,Rollover!$X$21,Rollover!$AK$21)))*12+MONTH(CK$6)-MONTH(CHOOSE(CK201,Rollover!$K$21,Rollover!$X$21,Rollover!$AK$21)))</f>
        <v>13</v>
      </c>
      <c r="CL202" s="114">
        <f>IF(OR(CL201=0,CL201=4),0,(YEAR(CL$6)-YEAR(CHOOSE(CL201,Rollover!$K$21,Rollover!$X$21,Rollover!$AK$21)))*12+MONTH(CL$6)-MONTH(CHOOSE(CL201,Rollover!$K$21,Rollover!$X$21,Rollover!$AK$21)))</f>
        <v>14</v>
      </c>
      <c r="CM202" s="114">
        <f>IF(OR(CM201=0,CM201=4),0,(YEAR(CM$6)-YEAR(CHOOSE(CM201,Rollover!$K$21,Rollover!$X$21,Rollover!$AK$21)))*12+MONTH(CM$6)-MONTH(CHOOSE(CM201,Rollover!$K$21,Rollover!$X$21,Rollover!$AK$21)))</f>
        <v>15</v>
      </c>
      <c r="CN202" s="114">
        <f>IF(OR(CN201=0,CN201=4),0,(YEAR(CN$6)-YEAR(CHOOSE(CN201,Rollover!$K$21,Rollover!$X$21,Rollover!$AK$21)))*12+MONTH(CN$6)-MONTH(CHOOSE(CN201,Rollover!$K$21,Rollover!$X$21,Rollover!$AK$21)))</f>
        <v>16</v>
      </c>
      <c r="CO202" s="114">
        <f>IF(OR(CO201=0,CO201=4),0,(YEAR(CO$6)-YEAR(CHOOSE(CO201,Rollover!$K$21,Rollover!$X$21,Rollover!$AK$21)))*12+MONTH(CO$6)-MONTH(CHOOSE(CO201,Rollover!$K$21,Rollover!$X$21,Rollover!$AK$21)))</f>
        <v>17</v>
      </c>
      <c r="CP202" s="114">
        <f>IF(OR(CP201=0,CP201=4),0,(YEAR(CP$6)-YEAR(CHOOSE(CP201,Rollover!$K$21,Rollover!$X$21,Rollover!$AK$21)))*12+MONTH(CP$6)-MONTH(CHOOSE(CP201,Rollover!$K$21,Rollover!$X$21,Rollover!$AK$21)))</f>
        <v>18</v>
      </c>
      <c r="CQ202" s="114">
        <f>IF(OR(CQ201=0,CQ201=4),0,(YEAR(CQ$6)-YEAR(CHOOSE(CQ201,Rollover!$K$21,Rollover!$X$21,Rollover!$AK$21)))*12+MONTH(CQ$6)-MONTH(CHOOSE(CQ201,Rollover!$K$21,Rollover!$X$21,Rollover!$AK$21)))</f>
        <v>19</v>
      </c>
      <c r="CR202" s="114">
        <f>IF(OR(CR201=0,CR201=4),0,(YEAR(CR$6)-YEAR(CHOOSE(CR201,Rollover!$K$21,Rollover!$X$21,Rollover!$AK$21)))*12+MONTH(CR$6)-MONTH(CHOOSE(CR201,Rollover!$K$21,Rollover!$X$21,Rollover!$AK$21)))</f>
        <v>20</v>
      </c>
      <c r="CS202" s="114">
        <f>IF(OR(CS201=0,CS201=4),0,(YEAR(CS$6)-YEAR(CHOOSE(CS201,Rollover!$K$21,Rollover!$X$21,Rollover!$AK$21)))*12+MONTH(CS$6)-MONTH(CHOOSE(CS201,Rollover!$K$21,Rollover!$X$21,Rollover!$AK$21)))</f>
        <v>21</v>
      </c>
      <c r="CT202" s="114">
        <f>IF(OR(CT201=0,CT201=4),0,(YEAR(CT$6)-YEAR(CHOOSE(CT201,Rollover!$K$21,Rollover!$X$21,Rollover!$AK$21)))*12+MONTH(CT$6)-MONTH(CHOOSE(CT201,Rollover!$K$21,Rollover!$X$21,Rollover!$AK$21)))</f>
        <v>22</v>
      </c>
      <c r="CU202" s="114">
        <f>IF(OR(CU201=0,CU201=4),0,(YEAR(CU$6)-YEAR(CHOOSE(CU201,Rollover!$K$21,Rollover!$X$21,Rollover!$AK$21)))*12+MONTH(CU$6)-MONTH(CHOOSE(CU201,Rollover!$K$21,Rollover!$X$21,Rollover!$AK$21)))</f>
        <v>23</v>
      </c>
      <c r="CV202" s="114">
        <f>IF(OR(CV201=0,CV201=4),0,(YEAR(CV$6)-YEAR(CHOOSE(CV201,Rollover!$K$21,Rollover!$X$21,Rollover!$AK$21)))*12+MONTH(CV$6)-MONTH(CHOOSE(CV201,Rollover!$K$21,Rollover!$X$21,Rollover!$AK$21)))</f>
        <v>24</v>
      </c>
      <c r="CW202" s="114">
        <f>IF(OR(CW201=0,CW201=4),0,(YEAR(CW$6)-YEAR(CHOOSE(CW201,Rollover!$K$21,Rollover!$X$21,Rollover!$AK$21)))*12+MONTH(CW$6)-MONTH(CHOOSE(CW201,Rollover!$K$21,Rollover!$X$21,Rollover!$AK$21)))</f>
        <v>25</v>
      </c>
      <c r="CX202" s="114">
        <f>IF(OR(CX201=0,CX201=4),0,(YEAR(CX$6)-YEAR(CHOOSE(CX201,Rollover!$K$21,Rollover!$X$21,Rollover!$AK$21)))*12+MONTH(CX$6)-MONTH(CHOOSE(CX201,Rollover!$K$21,Rollover!$X$21,Rollover!$AK$21)))</f>
        <v>26</v>
      </c>
      <c r="CY202" s="114">
        <f>IF(OR(CY201=0,CY201=4),0,(YEAR(CY$6)-YEAR(CHOOSE(CY201,Rollover!$K$21,Rollover!$X$21,Rollover!$AK$21)))*12+MONTH(CY$6)-MONTH(CHOOSE(CY201,Rollover!$K$21,Rollover!$X$21,Rollover!$AK$21)))</f>
        <v>27</v>
      </c>
      <c r="CZ202" s="114">
        <f>IF(OR(CZ201=0,CZ201=4),0,(YEAR(CZ$6)-YEAR(CHOOSE(CZ201,Rollover!$K$21,Rollover!$X$21,Rollover!$AK$21)))*12+MONTH(CZ$6)-MONTH(CHOOSE(CZ201,Rollover!$K$21,Rollover!$X$21,Rollover!$AK$21)))</f>
        <v>28</v>
      </c>
      <c r="DA202" s="114">
        <f>IF(OR(DA201=0,DA201=4),0,(YEAR(DA$6)-YEAR(CHOOSE(DA201,Rollover!$K$21,Rollover!$X$21,Rollover!$AK$21)))*12+MONTH(DA$6)-MONTH(CHOOSE(DA201,Rollover!$K$21,Rollover!$X$21,Rollover!$AK$21)))</f>
        <v>29</v>
      </c>
      <c r="DB202" s="114">
        <f>IF(OR(DB201=0,DB201=4),0,(YEAR(DB$6)-YEAR(CHOOSE(DB201,Rollover!$K$21,Rollover!$X$21,Rollover!$AK$21)))*12+MONTH(DB$6)-MONTH(CHOOSE(DB201,Rollover!$K$21,Rollover!$X$21,Rollover!$AK$21)))</f>
        <v>30</v>
      </c>
      <c r="DC202" s="114">
        <f>IF(OR(DC201=0,DC201=4),0,(YEAR(DC$6)-YEAR(CHOOSE(DC201,Rollover!$K$21,Rollover!$X$21,Rollover!$AK$21)))*12+MONTH(DC$6)-MONTH(CHOOSE(DC201,Rollover!$K$21,Rollover!$X$21,Rollover!$AK$21)))</f>
        <v>31</v>
      </c>
      <c r="DD202" s="114">
        <f>IF(OR(DD201=0,DD201=4),0,(YEAR(DD$6)-YEAR(CHOOSE(DD201,Rollover!$K$21,Rollover!$X$21,Rollover!$AK$21)))*12+MONTH(DD$6)-MONTH(CHOOSE(DD201,Rollover!$K$21,Rollover!$X$21,Rollover!$AK$21)))</f>
        <v>32</v>
      </c>
      <c r="DE202" s="114">
        <f>IF(OR(DE201=0,DE201=4),0,(YEAR(DE$6)-YEAR(CHOOSE(DE201,Rollover!$K$21,Rollover!$X$21,Rollover!$AK$21)))*12+MONTH(DE$6)-MONTH(CHOOSE(DE201,Rollover!$K$21,Rollover!$X$21,Rollover!$AK$21)))</f>
        <v>33</v>
      </c>
      <c r="DF202" s="114">
        <f>IF(OR(DF201=0,DF201=4),0,(YEAR(DF$6)-YEAR(CHOOSE(DF201,Rollover!$K$21,Rollover!$X$21,Rollover!$AK$21)))*12+MONTH(DF$6)-MONTH(CHOOSE(DF201,Rollover!$K$21,Rollover!$X$21,Rollover!$AK$21)))</f>
        <v>34</v>
      </c>
      <c r="DG202" s="114">
        <f>IF(OR(DG201=0,DG201=4),0,(YEAR(DG$6)-YEAR(CHOOSE(DG201,Rollover!$K$21,Rollover!$X$21,Rollover!$AK$21)))*12+MONTH(DG$6)-MONTH(CHOOSE(DG201,Rollover!$K$21,Rollover!$X$21,Rollover!$AK$21)))</f>
        <v>35</v>
      </c>
      <c r="DH202" s="114">
        <f>IF(OR(DH201=0,DH201=4),0,(YEAR(DH$6)-YEAR(CHOOSE(DH201,Rollover!$K$21,Rollover!$X$21,Rollover!$AK$21)))*12+MONTH(DH$6)-MONTH(CHOOSE(DH201,Rollover!$K$21,Rollover!$X$21,Rollover!$AK$21)))</f>
        <v>36</v>
      </c>
      <c r="DI202" s="114">
        <f>IF(OR(DI201=0,DI201=4),0,(YEAR(DI$6)-YEAR(CHOOSE(DI201,Rollover!$K$21,Rollover!$X$21,Rollover!$AK$21)))*12+MONTH(DI$6)-MONTH(CHOOSE(DI201,Rollover!$K$21,Rollover!$X$21,Rollover!$AK$21)))</f>
        <v>37</v>
      </c>
      <c r="DJ202" s="114">
        <f>IF(OR(DJ201=0,DJ201=4),0,(YEAR(DJ$6)-YEAR(CHOOSE(DJ201,Rollover!$K$21,Rollover!$X$21,Rollover!$AK$21)))*12+MONTH(DJ$6)-MONTH(CHOOSE(DJ201,Rollover!$K$21,Rollover!$X$21,Rollover!$AK$21)))</f>
        <v>38</v>
      </c>
      <c r="DK202" s="114">
        <f>IF(OR(DK201=0,DK201=4),0,(YEAR(DK$6)-YEAR(CHOOSE(DK201,Rollover!$K$21,Rollover!$X$21,Rollover!$AK$21)))*12+MONTH(DK$6)-MONTH(CHOOSE(DK201,Rollover!$K$21,Rollover!$X$21,Rollover!$AK$21)))</f>
        <v>39</v>
      </c>
      <c r="DL202" s="114">
        <f>IF(OR(DL201=0,DL201=4),0,(YEAR(DL$6)-YEAR(CHOOSE(DL201,Rollover!$K$21,Rollover!$X$21,Rollover!$AK$21)))*12+MONTH(DL$6)-MONTH(CHOOSE(DL201,Rollover!$K$21,Rollover!$X$21,Rollover!$AK$21)))</f>
        <v>40</v>
      </c>
      <c r="DM202" s="114">
        <f>IF(OR(DM201=0,DM201=4),0,(YEAR(DM$6)-YEAR(CHOOSE(DM201,Rollover!$K$21,Rollover!$X$21,Rollover!$AK$21)))*12+MONTH(DM$6)-MONTH(CHOOSE(DM201,Rollover!$K$21,Rollover!$X$21,Rollover!$AK$21)))</f>
        <v>41</v>
      </c>
      <c r="DN202" s="114">
        <f>IF(OR(DN201=0,DN201=4),0,(YEAR(DN$6)-YEAR(CHOOSE(DN201,Rollover!$K$21,Rollover!$X$21,Rollover!$AK$21)))*12+MONTH(DN$6)-MONTH(CHOOSE(DN201,Rollover!$K$21,Rollover!$X$21,Rollover!$AK$21)))</f>
        <v>42</v>
      </c>
      <c r="DO202" s="114">
        <f>IF(OR(DO201=0,DO201=4),0,(YEAR(DO$6)-YEAR(CHOOSE(DO201,Rollover!$K$21,Rollover!$X$21,Rollover!$AK$21)))*12+MONTH(DO$6)-MONTH(CHOOSE(DO201,Rollover!$K$21,Rollover!$X$21,Rollover!$AK$21)))</f>
        <v>43</v>
      </c>
      <c r="DP202" s="114">
        <f>IF(OR(DP201=0,DP201=4),0,(YEAR(DP$6)-YEAR(CHOOSE(DP201,Rollover!$K$21,Rollover!$X$21,Rollover!$AK$21)))*12+MONTH(DP$6)-MONTH(CHOOSE(DP201,Rollover!$K$21,Rollover!$X$21,Rollover!$AK$21)))</f>
        <v>44</v>
      </c>
      <c r="DQ202" s="114">
        <f>IF(OR(DQ201=0,DQ201=4),0,(YEAR(DQ$6)-YEAR(CHOOSE(DQ201,Rollover!$K$21,Rollover!$X$21,Rollover!$AK$21)))*12+MONTH(DQ$6)-MONTH(CHOOSE(DQ201,Rollover!$K$21,Rollover!$X$21,Rollover!$AK$21)))</f>
        <v>45</v>
      </c>
      <c r="DR202" s="114">
        <f>IF(OR(DR201=0,DR201=4),0,(YEAR(DR$6)-YEAR(CHOOSE(DR201,Rollover!$K$21,Rollover!$X$21,Rollover!$AK$21)))*12+MONTH(DR$6)-MONTH(CHOOSE(DR201,Rollover!$K$21,Rollover!$X$21,Rollover!$AK$21)))</f>
        <v>46</v>
      </c>
      <c r="DS202" s="114">
        <f>IF(OR(DS201=0,DS201=4),0,(YEAR(DS$6)-YEAR(CHOOSE(DS201,Rollover!$K$21,Rollover!$X$21,Rollover!$AK$21)))*12+MONTH(DS$6)-MONTH(CHOOSE(DS201,Rollover!$K$21,Rollover!$X$21,Rollover!$AK$21)))</f>
        <v>47</v>
      </c>
      <c r="DT202" s="114">
        <f>IF(OR(DT201=0,DT201=4),0,(YEAR(DT$6)-YEAR(CHOOSE(DT201,Rollover!$K$21,Rollover!$X$21,Rollover!$AK$21)))*12+MONTH(DT$6)-MONTH(CHOOSE(DT201,Rollover!$K$21,Rollover!$X$21,Rollover!$AK$21)))</f>
        <v>48</v>
      </c>
      <c r="DU202" s="114">
        <f>IF(OR(DU201=0,DU201=4),0,(YEAR(DU$6)-YEAR(CHOOSE(DU201,Rollover!$K$21,Rollover!$X$21,Rollover!$AK$21)))*12+MONTH(DU$6)-MONTH(CHOOSE(DU201,Rollover!$K$21,Rollover!$X$21,Rollover!$AK$21)))</f>
        <v>49</v>
      </c>
      <c r="DV202" s="114">
        <f>IF(OR(DV201=0,DV201=4),0,(YEAR(DV$6)-YEAR(CHOOSE(DV201,Rollover!$K$21,Rollover!$X$21,Rollover!$AK$21)))*12+MONTH(DV$6)-MONTH(CHOOSE(DV201,Rollover!$K$21,Rollover!$X$21,Rollover!$AK$21)))</f>
        <v>50</v>
      </c>
      <c r="DW202" s="114">
        <f>IF(OR(DW201=0,DW201=4),0,(YEAR(DW$6)-YEAR(CHOOSE(DW201,Rollover!$K$21,Rollover!$X$21,Rollover!$AK$21)))*12+MONTH(DW$6)-MONTH(CHOOSE(DW201,Rollover!$K$21,Rollover!$X$21,Rollover!$AK$21)))</f>
        <v>51</v>
      </c>
      <c r="DX202" s="114">
        <f>IF(OR(DX201=0,DX201=4),0,(YEAR(DX$6)-YEAR(CHOOSE(DX201,Rollover!$K$21,Rollover!$X$21,Rollover!$AK$21)))*12+MONTH(DX$6)-MONTH(CHOOSE(DX201,Rollover!$K$21,Rollover!$X$21,Rollover!$AK$21)))</f>
        <v>52</v>
      </c>
      <c r="DY202" s="114">
        <f>IF(OR(DY201=0,DY201=4),0,(YEAR(DY$6)-YEAR(CHOOSE(DY201,Rollover!$K$21,Rollover!$X$21,Rollover!$AK$21)))*12+MONTH(DY$6)-MONTH(CHOOSE(DY201,Rollover!$K$21,Rollover!$X$21,Rollover!$AK$21)))</f>
        <v>53</v>
      </c>
      <c r="DZ202" s="114">
        <f>IF(OR(DZ201=0,DZ201=4),0,(YEAR(DZ$6)-YEAR(CHOOSE(DZ201,Rollover!$K$21,Rollover!$X$21,Rollover!$AK$21)))*12+MONTH(DZ$6)-MONTH(CHOOSE(DZ201,Rollover!$K$21,Rollover!$X$21,Rollover!$AK$21)))</f>
        <v>54</v>
      </c>
      <c r="EA202" s="114">
        <f>IF(OR(EA201=0,EA201=4),0,(YEAR(EA$6)-YEAR(CHOOSE(EA201,Rollover!$K$21,Rollover!$X$21,Rollover!$AK$21)))*12+MONTH(EA$6)-MONTH(CHOOSE(EA201,Rollover!$K$21,Rollover!$X$21,Rollover!$AK$21)))</f>
        <v>55</v>
      </c>
      <c r="EB202" s="114">
        <f>IF(OR(EB201=0,EB201=4),0,(YEAR(EB$6)-YEAR(CHOOSE(EB201,Rollover!$K$21,Rollover!$X$21,Rollover!$AK$21)))*12+MONTH(EB$6)-MONTH(CHOOSE(EB201,Rollover!$K$21,Rollover!$X$21,Rollover!$AK$21)))</f>
        <v>56</v>
      </c>
      <c r="EC202" s="114">
        <f>IF(OR(EC201=0,EC201=4),0,(YEAR(EC$6)-YEAR(CHOOSE(EC201,Rollover!$K$21,Rollover!$X$21,Rollover!$AK$21)))*12+MONTH(EC$6)-MONTH(CHOOSE(EC201,Rollover!$K$21,Rollover!$X$21,Rollover!$AK$21)))</f>
        <v>57</v>
      </c>
      <c r="ED202" s="114">
        <f>IF(OR(ED201=0,ED201=4),0,(YEAR(ED$6)-YEAR(CHOOSE(ED201,Rollover!$K$21,Rollover!$X$21,Rollover!$AK$21)))*12+MONTH(ED$6)-MONTH(CHOOSE(ED201,Rollover!$K$21,Rollover!$X$21,Rollover!$AK$21)))</f>
        <v>58</v>
      </c>
      <c r="EE202" s="114">
        <f>IF(OR(EE201=0,EE201=4),0,(YEAR(EE$6)-YEAR(CHOOSE(EE201,Rollover!$K$21,Rollover!$X$21,Rollover!$AK$21)))*12+MONTH(EE$6)-MONTH(CHOOSE(EE201,Rollover!$K$21,Rollover!$X$21,Rollover!$AK$21)))</f>
        <v>59</v>
      </c>
      <c r="EF202" s="114">
        <f>IF(OR(EF201=0,EF201=4),0,(YEAR(EF$6)-YEAR(CHOOSE(EF201,Rollover!$K$21,Rollover!$X$21,Rollover!$AK$21)))*12+MONTH(EF$6)-MONTH(CHOOSE(EF201,Rollover!$K$21,Rollover!$X$21,Rollover!$AK$21)))</f>
        <v>-2</v>
      </c>
      <c r="EG202" s="114">
        <f>IF(OR(EG201=0,EG201=4),0,(YEAR(EG$6)-YEAR(CHOOSE(EG201,Rollover!$K$21,Rollover!$X$21,Rollover!$AK$21)))*12+MONTH(EG$6)-MONTH(CHOOSE(EG201,Rollover!$K$21,Rollover!$X$21,Rollover!$AK$21)))</f>
        <v>-1</v>
      </c>
      <c r="EH202" s="114">
        <f>IF(OR(EH201=0,EH201=4),0,(YEAR(EH$6)-YEAR(CHOOSE(EH201,Rollover!$K$21,Rollover!$X$21,Rollover!$AK$21)))*12+MONTH(EH$6)-MONTH(CHOOSE(EH201,Rollover!$K$21,Rollover!$X$21,Rollover!$AK$21)))</f>
        <v>0</v>
      </c>
      <c r="EI202" s="114">
        <f>IF(OR(EI201=0,EI201=4),0,(YEAR(EI$6)-YEAR(CHOOSE(EI201,Rollover!$K$21,Rollover!$X$21,Rollover!$AK$21)))*12+MONTH(EI$6)-MONTH(CHOOSE(EI201,Rollover!$K$21,Rollover!$X$21,Rollover!$AK$21)))</f>
        <v>1</v>
      </c>
    </row>
    <row r="203">
      <c r="B203" t="s" s="23">
        <v>392</v>
      </c>
      <c r="C203" t="s" s="118">
        <v>305</v>
      </c>
      <c r="D203" t="s" s="118">
        <v>429</v>
      </c>
      <c r="H203" s="115">
        <f>IF(OR(H201=0,H201=4),0,CHOOSE(H201,Rollover!$I$21,Rollover!$V$21,Rollover!$AI$21)*CHOOSE(H201,Rollover!$O$21,Rollover!$AB$21,Rollover!$AO$21)*(1+CHOOSE(H201,Rollover!$P$21,Rollover!$AC$21,Rollover!$AP$21))^(INT(MAX(0,H202)/12))+(1-CHOOSE(H201,Rollover!$I$21,Rollover!$V$21,Rollover!$AI$21))*CHOOSE(H201,Rollover!$N$21,Rollover!$AA$21,Rollover!$AN$21)*(1+Assumptions!$C$25)^(INT(MAX(0,H202)/12)))</f>
        <v>14.5</v>
      </c>
      <c r="I203" s="115">
        <f>IF(OR(I201=0,I201=4),0,CHOOSE(I201,Rollover!$I$21,Rollover!$V$21,Rollover!$AI$21)*CHOOSE(I201,Rollover!$O$21,Rollover!$AB$21,Rollover!$AO$21)*(1+CHOOSE(I201,Rollover!$P$21,Rollover!$AC$21,Rollover!$AP$21))^(INT(MAX(0,I202)/12))+(1-CHOOSE(I201,Rollover!$I$21,Rollover!$V$21,Rollover!$AI$21))*CHOOSE(I201,Rollover!$N$21,Rollover!$AA$21,Rollover!$AN$21)*(1+Assumptions!$C$25)^(INT(MAX(0,I202)/12)))</f>
        <v>14.5</v>
      </c>
      <c r="J203" s="115">
        <f>IF(OR(J201=0,J201=4),0,CHOOSE(J201,Rollover!$I$21,Rollover!$V$21,Rollover!$AI$21)*CHOOSE(J201,Rollover!$O$21,Rollover!$AB$21,Rollover!$AO$21)*(1+CHOOSE(J201,Rollover!$P$21,Rollover!$AC$21,Rollover!$AP$21))^(INT(MAX(0,J202)/12))+(1-CHOOSE(J201,Rollover!$I$21,Rollover!$V$21,Rollover!$AI$21))*CHOOSE(J201,Rollover!$N$21,Rollover!$AA$21,Rollover!$AN$21)*(1+Assumptions!$C$25)^(INT(MAX(0,J202)/12)))</f>
        <v>14.5</v>
      </c>
      <c r="K203" s="115">
        <f>IF(OR(K201=0,K201=4),0,CHOOSE(K201,Rollover!$I$21,Rollover!$V$21,Rollover!$AI$21)*CHOOSE(K201,Rollover!$O$21,Rollover!$AB$21,Rollover!$AO$21)*(1+CHOOSE(K201,Rollover!$P$21,Rollover!$AC$21,Rollover!$AP$21))^(INT(MAX(0,K202)/12))+(1-CHOOSE(K201,Rollover!$I$21,Rollover!$V$21,Rollover!$AI$21))*CHOOSE(K201,Rollover!$N$21,Rollover!$AA$21,Rollover!$AN$21)*(1+Assumptions!$C$25)^(INT(MAX(0,K202)/12)))</f>
        <v>14.5</v>
      </c>
      <c r="L203" s="115">
        <f>IF(OR(L201=0,L201=4),0,CHOOSE(L201,Rollover!$I$21,Rollover!$V$21,Rollover!$AI$21)*CHOOSE(L201,Rollover!$O$21,Rollover!$AB$21,Rollover!$AO$21)*(1+CHOOSE(L201,Rollover!$P$21,Rollover!$AC$21,Rollover!$AP$21))^(INT(MAX(0,L202)/12))+(1-CHOOSE(L201,Rollover!$I$21,Rollover!$V$21,Rollover!$AI$21))*CHOOSE(L201,Rollover!$N$21,Rollover!$AA$21,Rollover!$AN$21)*(1+Assumptions!$C$25)^(INT(MAX(0,L202)/12)))</f>
        <v>14.5</v>
      </c>
      <c r="M203" s="115">
        <f>IF(OR(M201=0,M201=4),0,CHOOSE(M201,Rollover!$I$21,Rollover!$V$21,Rollover!$AI$21)*CHOOSE(M201,Rollover!$O$21,Rollover!$AB$21,Rollover!$AO$21)*(1+CHOOSE(M201,Rollover!$P$21,Rollover!$AC$21,Rollover!$AP$21))^(INT(MAX(0,M202)/12))+(1-CHOOSE(M201,Rollover!$I$21,Rollover!$V$21,Rollover!$AI$21))*CHOOSE(M201,Rollover!$N$21,Rollover!$AA$21,Rollover!$AN$21)*(1+Assumptions!$C$25)^(INT(MAX(0,M202)/12)))</f>
        <v>14.5</v>
      </c>
      <c r="N203" s="115">
        <f>IF(OR(N201=0,N201=4),0,CHOOSE(N201,Rollover!$I$21,Rollover!$V$21,Rollover!$AI$21)*CHOOSE(N201,Rollover!$O$21,Rollover!$AB$21,Rollover!$AO$21)*(1+CHOOSE(N201,Rollover!$P$21,Rollover!$AC$21,Rollover!$AP$21))^(INT(MAX(0,N202)/12))+(1-CHOOSE(N201,Rollover!$I$21,Rollover!$V$21,Rollover!$AI$21))*CHOOSE(N201,Rollover!$N$21,Rollover!$AA$21,Rollover!$AN$21)*(1+Assumptions!$C$25)^(INT(MAX(0,N202)/12)))</f>
        <v>14.5</v>
      </c>
      <c r="O203" s="115">
        <f>IF(OR(O201=0,O201=4),0,CHOOSE(O201,Rollover!$I$21,Rollover!$V$21,Rollover!$AI$21)*CHOOSE(O201,Rollover!$O$21,Rollover!$AB$21,Rollover!$AO$21)*(1+CHOOSE(O201,Rollover!$P$21,Rollover!$AC$21,Rollover!$AP$21))^(INT(MAX(0,O202)/12))+(1-CHOOSE(O201,Rollover!$I$21,Rollover!$V$21,Rollover!$AI$21))*CHOOSE(O201,Rollover!$N$21,Rollover!$AA$21,Rollover!$AN$21)*(1+Assumptions!$C$25)^(INT(MAX(0,O202)/12)))</f>
        <v>14.5</v>
      </c>
      <c r="P203" s="115">
        <f>IF(OR(P201=0,P201=4),0,CHOOSE(P201,Rollover!$I$21,Rollover!$V$21,Rollover!$AI$21)*CHOOSE(P201,Rollover!$O$21,Rollover!$AB$21,Rollover!$AO$21)*(1+CHOOSE(P201,Rollover!$P$21,Rollover!$AC$21,Rollover!$AP$21))^(INT(MAX(0,P202)/12))+(1-CHOOSE(P201,Rollover!$I$21,Rollover!$V$21,Rollover!$AI$21))*CHOOSE(P201,Rollover!$N$21,Rollover!$AA$21,Rollover!$AN$21)*(1+Assumptions!$C$25)^(INT(MAX(0,P202)/12)))</f>
        <v>14.5</v>
      </c>
      <c r="Q203" s="115">
        <f>IF(OR(Q201=0,Q201=4),0,CHOOSE(Q201,Rollover!$I$21,Rollover!$V$21,Rollover!$AI$21)*CHOOSE(Q201,Rollover!$O$21,Rollover!$AB$21,Rollover!$AO$21)*(1+CHOOSE(Q201,Rollover!$P$21,Rollover!$AC$21,Rollover!$AP$21))^(INT(MAX(0,Q202)/12))+(1-CHOOSE(Q201,Rollover!$I$21,Rollover!$V$21,Rollover!$AI$21))*CHOOSE(Q201,Rollover!$N$21,Rollover!$AA$21,Rollover!$AN$21)*(1+Assumptions!$C$25)^(INT(MAX(0,Q202)/12)))</f>
        <v>14.5</v>
      </c>
      <c r="R203" s="115">
        <f>IF(OR(R201=0,R201=4),0,CHOOSE(R201,Rollover!$I$21,Rollover!$V$21,Rollover!$AI$21)*CHOOSE(R201,Rollover!$O$21,Rollover!$AB$21,Rollover!$AO$21)*(1+CHOOSE(R201,Rollover!$P$21,Rollover!$AC$21,Rollover!$AP$21))^(INT(MAX(0,R202)/12))+(1-CHOOSE(R201,Rollover!$I$21,Rollover!$V$21,Rollover!$AI$21))*CHOOSE(R201,Rollover!$N$21,Rollover!$AA$21,Rollover!$AN$21)*(1+Assumptions!$C$25)^(INT(MAX(0,R202)/12)))</f>
        <v>14.5</v>
      </c>
      <c r="S203" s="115">
        <f>IF(OR(S201=0,S201=4),0,CHOOSE(S201,Rollover!$I$21,Rollover!$V$21,Rollover!$AI$21)*CHOOSE(S201,Rollover!$O$21,Rollover!$AB$21,Rollover!$AO$21)*(1+CHOOSE(S201,Rollover!$P$21,Rollover!$AC$21,Rollover!$AP$21))^(INT(MAX(0,S202)/12))+(1-CHOOSE(S201,Rollover!$I$21,Rollover!$V$21,Rollover!$AI$21))*CHOOSE(S201,Rollover!$N$21,Rollover!$AA$21,Rollover!$AN$21)*(1+Assumptions!$C$25)^(INT(MAX(0,S202)/12)))</f>
        <v>14.5</v>
      </c>
      <c r="T203" s="115">
        <f>IF(OR(T201=0,T201=4),0,CHOOSE(T201,Rollover!$I$21,Rollover!$V$21,Rollover!$AI$21)*CHOOSE(T201,Rollover!$O$21,Rollover!$AB$21,Rollover!$AO$21)*(1+CHOOSE(T201,Rollover!$P$21,Rollover!$AC$21,Rollover!$AP$21))^(INT(MAX(0,T202)/12))+(1-CHOOSE(T201,Rollover!$I$21,Rollover!$V$21,Rollover!$AI$21))*CHOOSE(T201,Rollover!$N$21,Rollover!$AA$21,Rollover!$AN$21)*(1+Assumptions!$C$25)^(INT(MAX(0,T202)/12)))</f>
        <v>14.5</v>
      </c>
      <c r="U203" s="115">
        <f>IF(OR(U201=0,U201=4),0,CHOOSE(U201,Rollover!$I$21,Rollover!$V$21,Rollover!$AI$21)*CHOOSE(U201,Rollover!$O$21,Rollover!$AB$21,Rollover!$AO$21)*(1+CHOOSE(U201,Rollover!$P$21,Rollover!$AC$21,Rollover!$AP$21))^(INT(MAX(0,U202)/12))+(1-CHOOSE(U201,Rollover!$I$21,Rollover!$V$21,Rollover!$AI$21))*CHOOSE(U201,Rollover!$N$21,Rollover!$AA$21,Rollover!$AN$21)*(1+Assumptions!$C$25)^(INT(MAX(0,U202)/12)))</f>
        <v>14.5</v>
      </c>
      <c r="V203" s="115">
        <f>IF(OR(V201=0,V201=4),0,CHOOSE(V201,Rollover!$I$21,Rollover!$V$21,Rollover!$AI$21)*CHOOSE(V201,Rollover!$O$21,Rollover!$AB$21,Rollover!$AO$21)*(1+CHOOSE(V201,Rollover!$P$21,Rollover!$AC$21,Rollover!$AP$21))^(INT(MAX(0,V202)/12))+(1-CHOOSE(V201,Rollover!$I$21,Rollover!$V$21,Rollover!$AI$21))*CHOOSE(V201,Rollover!$N$21,Rollover!$AA$21,Rollover!$AN$21)*(1+Assumptions!$C$25)^(INT(MAX(0,V202)/12)))</f>
        <v>14.5</v>
      </c>
      <c r="W203" s="115">
        <f>IF(OR(W201=0,W201=4),0,CHOOSE(W201,Rollover!$I$21,Rollover!$V$21,Rollover!$AI$21)*CHOOSE(W201,Rollover!$O$21,Rollover!$AB$21,Rollover!$AO$21)*(1+CHOOSE(W201,Rollover!$P$21,Rollover!$AC$21,Rollover!$AP$21))^(INT(MAX(0,W202)/12))+(1-CHOOSE(W201,Rollover!$I$21,Rollover!$V$21,Rollover!$AI$21))*CHOOSE(W201,Rollover!$N$21,Rollover!$AA$21,Rollover!$AN$21)*(1+Assumptions!$C$25)^(INT(MAX(0,W202)/12)))</f>
        <v>14.5</v>
      </c>
      <c r="X203" s="115">
        <f>IF(OR(X201=0,X201=4),0,CHOOSE(X201,Rollover!$I$21,Rollover!$V$21,Rollover!$AI$21)*CHOOSE(X201,Rollover!$O$21,Rollover!$AB$21,Rollover!$AO$21)*(1+CHOOSE(X201,Rollover!$P$21,Rollover!$AC$21,Rollover!$AP$21))^(INT(MAX(0,X202)/12))+(1-CHOOSE(X201,Rollover!$I$21,Rollover!$V$21,Rollover!$AI$21))*CHOOSE(X201,Rollover!$N$21,Rollover!$AA$21,Rollover!$AN$21)*(1+Assumptions!$C$25)^(INT(MAX(0,X202)/12)))</f>
        <v>14.5</v>
      </c>
      <c r="Y203" s="115">
        <f>IF(OR(Y201=0,Y201=4),0,CHOOSE(Y201,Rollover!$I$21,Rollover!$V$21,Rollover!$AI$21)*CHOOSE(Y201,Rollover!$O$21,Rollover!$AB$21,Rollover!$AO$21)*(1+CHOOSE(Y201,Rollover!$P$21,Rollover!$AC$21,Rollover!$AP$21))^(INT(MAX(0,Y202)/12))+(1-CHOOSE(Y201,Rollover!$I$21,Rollover!$V$21,Rollover!$AI$21))*CHOOSE(Y201,Rollover!$N$21,Rollover!$AA$21,Rollover!$AN$21)*(1+Assumptions!$C$25)^(INT(MAX(0,Y202)/12)))</f>
        <v>14.5</v>
      </c>
      <c r="Z203" s="115">
        <f>IF(OR(Z201=0,Z201=4),0,CHOOSE(Z201,Rollover!$I$21,Rollover!$V$21,Rollover!$AI$21)*CHOOSE(Z201,Rollover!$O$21,Rollover!$AB$21,Rollover!$AO$21)*(1+CHOOSE(Z201,Rollover!$P$21,Rollover!$AC$21,Rollover!$AP$21))^(INT(MAX(0,Z202)/12))+(1-CHOOSE(Z201,Rollover!$I$21,Rollover!$V$21,Rollover!$AI$21))*CHOOSE(Z201,Rollover!$N$21,Rollover!$AA$21,Rollover!$AN$21)*(1+Assumptions!$C$25)^(INT(MAX(0,Z202)/12)))</f>
        <v>15.007499999999999</v>
      </c>
      <c r="AA203" s="115">
        <f>IF(OR(AA201=0,AA201=4),0,CHOOSE(AA201,Rollover!$I$21,Rollover!$V$21,Rollover!$AI$21)*CHOOSE(AA201,Rollover!$O$21,Rollover!$AB$21,Rollover!$AO$21)*(1+CHOOSE(AA201,Rollover!$P$21,Rollover!$AC$21,Rollover!$AP$21))^(INT(MAX(0,AA202)/12))+(1-CHOOSE(AA201,Rollover!$I$21,Rollover!$V$21,Rollover!$AI$21))*CHOOSE(AA201,Rollover!$N$21,Rollover!$AA$21,Rollover!$AN$21)*(1+Assumptions!$C$25)^(INT(MAX(0,AA202)/12)))</f>
        <v>15.007499999999999</v>
      </c>
      <c r="AB203" s="115">
        <f>IF(OR(AB201=0,AB201=4),0,CHOOSE(AB201,Rollover!$I$21,Rollover!$V$21,Rollover!$AI$21)*CHOOSE(AB201,Rollover!$O$21,Rollover!$AB$21,Rollover!$AO$21)*(1+CHOOSE(AB201,Rollover!$P$21,Rollover!$AC$21,Rollover!$AP$21))^(INT(MAX(0,AB202)/12))+(1-CHOOSE(AB201,Rollover!$I$21,Rollover!$V$21,Rollover!$AI$21))*CHOOSE(AB201,Rollover!$N$21,Rollover!$AA$21,Rollover!$AN$21)*(1+Assumptions!$C$25)^(INT(MAX(0,AB202)/12)))</f>
        <v>15.007499999999999</v>
      </c>
      <c r="AC203" s="115">
        <f>IF(OR(AC201=0,AC201=4),0,CHOOSE(AC201,Rollover!$I$21,Rollover!$V$21,Rollover!$AI$21)*CHOOSE(AC201,Rollover!$O$21,Rollover!$AB$21,Rollover!$AO$21)*(1+CHOOSE(AC201,Rollover!$P$21,Rollover!$AC$21,Rollover!$AP$21))^(INT(MAX(0,AC202)/12))+(1-CHOOSE(AC201,Rollover!$I$21,Rollover!$V$21,Rollover!$AI$21))*CHOOSE(AC201,Rollover!$N$21,Rollover!$AA$21,Rollover!$AN$21)*(1+Assumptions!$C$25)^(INT(MAX(0,AC202)/12)))</f>
        <v>15.007499999999999</v>
      </c>
      <c r="AD203" s="115">
        <f>IF(OR(AD201=0,AD201=4),0,CHOOSE(AD201,Rollover!$I$21,Rollover!$V$21,Rollover!$AI$21)*CHOOSE(AD201,Rollover!$O$21,Rollover!$AB$21,Rollover!$AO$21)*(1+CHOOSE(AD201,Rollover!$P$21,Rollover!$AC$21,Rollover!$AP$21))^(INT(MAX(0,AD202)/12))+(1-CHOOSE(AD201,Rollover!$I$21,Rollover!$V$21,Rollover!$AI$21))*CHOOSE(AD201,Rollover!$N$21,Rollover!$AA$21,Rollover!$AN$21)*(1+Assumptions!$C$25)^(INT(MAX(0,AD202)/12)))</f>
        <v>15.007499999999999</v>
      </c>
      <c r="AE203" s="115">
        <f>IF(OR(AE201=0,AE201=4),0,CHOOSE(AE201,Rollover!$I$21,Rollover!$V$21,Rollover!$AI$21)*CHOOSE(AE201,Rollover!$O$21,Rollover!$AB$21,Rollover!$AO$21)*(1+CHOOSE(AE201,Rollover!$P$21,Rollover!$AC$21,Rollover!$AP$21))^(INT(MAX(0,AE202)/12))+(1-CHOOSE(AE201,Rollover!$I$21,Rollover!$V$21,Rollover!$AI$21))*CHOOSE(AE201,Rollover!$N$21,Rollover!$AA$21,Rollover!$AN$21)*(1+Assumptions!$C$25)^(INT(MAX(0,AE202)/12)))</f>
        <v>15.007499999999999</v>
      </c>
      <c r="AF203" s="115">
        <f>IF(OR(AF201=0,AF201=4),0,CHOOSE(AF201,Rollover!$I$21,Rollover!$V$21,Rollover!$AI$21)*CHOOSE(AF201,Rollover!$O$21,Rollover!$AB$21,Rollover!$AO$21)*(1+CHOOSE(AF201,Rollover!$P$21,Rollover!$AC$21,Rollover!$AP$21))^(INT(MAX(0,AF202)/12))+(1-CHOOSE(AF201,Rollover!$I$21,Rollover!$V$21,Rollover!$AI$21))*CHOOSE(AF201,Rollover!$N$21,Rollover!$AA$21,Rollover!$AN$21)*(1+Assumptions!$C$25)^(INT(MAX(0,AF202)/12)))</f>
        <v>15.007499999999999</v>
      </c>
      <c r="AG203" s="115">
        <f>IF(OR(AG201=0,AG201=4),0,CHOOSE(AG201,Rollover!$I$21,Rollover!$V$21,Rollover!$AI$21)*CHOOSE(AG201,Rollover!$O$21,Rollover!$AB$21,Rollover!$AO$21)*(1+CHOOSE(AG201,Rollover!$P$21,Rollover!$AC$21,Rollover!$AP$21))^(INT(MAX(0,AG202)/12))+(1-CHOOSE(AG201,Rollover!$I$21,Rollover!$V$21,Rollover!$AI$21))*CHOOSE(AG201,Rollover!$N$21,Rollover!$AA$21,Rollover!$AN$21)*(1+Assumptions!$C$25)^(INT(MAX(0,AG202)/12)))</f>
        <v>15.007499999999999</v>
      </c>
      <c r="AH203" s="115">
        <f>IF(OR(AH201=0,AH201=4),0,CHOOSE(AH201,Rollover!$I$21,Rollover!$V$21,Rollover!$AI$21)*CHOOSE(AH201,Rollover!$O$21,Rollover!$AB$21,Rollover!$AO$21)*(1+CHOOSE(AH201,Rollover!$P$21,Rollover!$AC$21,Rollover!$AP$21))^(INT(MAX(0,AH202)/12))+(1-CHOOSE(AH201,Rollover!$I$21,Rollover!$V$21,Rollover!$AI$21))*CHOOSE(AH201,Rollover!$N$21,Rollover!$AA$21,Rollover!$AN$21)*(1+Assumptions!$C$25)^(INT(MAX(0,AH202)/12)))</f>
        <v>15.007499999999999</v>
      </c>
      <c r="AI203" s="115">
        <f>IF(OR(AI201=0,AI201=4),0,CHOOSE(AI201,Rollover!$I$21,Rollover!$V$21,Rollover!$AI$21)*CHOOSE(AI201,Rollover!$O$21,Rollover!$AB$21,Rollover!$AO$21)*(1+CHOOSE(AI201,Rollover!$P$21,Rollover!$AC$21,Rollover!$AP$21))^(INT(MAX(0,AI202)/12))+(1-CHOOSE(AI201,Rollover!$I$21,Rollover!$V$21,Rollover!$AI$21))*CHOOSE(AI201,Rollover!$N$21,Rollover!$AA$21,Rollover!$AN$21)*(1+Assumptions!$C$25)^(INT(MAX(0,AI202)/12)))</f>
        <v>15.007499999999999</v>
      </c>
      <c r="AJ203" s="115">
        <f>IF(OR(AJ201=0,AJ201=4),0,CHOOSE(AJ201,Rollover!$I$21,Rollover!$V$21,Rollover!$AI$21)*CHOOSE(AJ201,Rollover!$O$21,Rollover!$AB$21,Rollover!$AO$21)*(1+CHOOSE(AJ201,Rollover!$P$21,Rollover!$AC$21,Rollover!$AP$21))^(INT(MAX(0,AJ202)/12))+(1-CHOOSE(AJ201,Rollover!$I$21,Rollover!$V$21,Rollover!$AI$21))*CHOOSE(AJ201,Rollover!$N$21,Rollover!$AA$21,Rollover!$AN$21)*(1+Assumptions!$C$25)^(INT(MAX(0,AJ202)/12)))</f>
        <v>15.007499999999999</v>
      </c>
      <c r="AK203" s="115">
        <f>IF(OR(AK201=0,AK201=4),0,CHOOSE(AK201,Rollover!$I$21,Rollover!$V$21,Rollover!$AI$21)*CHOOSE(AK201,Rollover!$O$21,Rollover!$AB$21,Rollover!$AO$21)*(1+CHOOSE(AK201,Rollover!$P$21,Rollover!$AC$21,Rollover!$AP$21))^(INT(MAX(0,AK202)/12))+(1-CHOOSE(AK201,Rollover!$I$21,Rollover!$V$21,Rollover!$AI$21))*CHOOSE(AK201,Rollover!$N$21,Rollover!$AA$21,Rollover!$AN$21)*(1+Assumptions!$C$25)^(INT(MAX(0,AK202)/12)))</f>
        <v>15.007499999999999</v>
      </c>
      <c r="AL203" s="115">
        <f>IF(OR(AL201=0,AL201=4),0,CHOOSE(AL201,Rollover!$I$21,Rollover!$V$21,Rollover!$AI$21)*CHOOSE(AL201,Rollover!$O$21,Rollover!$AB$21,Rollover!$AO$21)*(1+CHOOSE(AL201,Rollover!$P$21,Rollover!$AC$21,Rollover!$AP$21))^(INT(MAX(0,AL202)/12))+(1-CHOOSE(AL201,Rollover!$I$21,Rollover!$V$21,Rollover!$AI$21))*CHOOSE(AL201,Rollover!$N$21,Rollover!$AA$21,Rollover!$AN$21)*(1+Assumptions!$C$25)^(INT(MAX(0,AL202)/12)))</f>
        <v>15.532762499999999</v>
      </c>
      <c r="AM203" s="115">
        <f>IF(OR(AM201=0,AM201=4),0,CHOOSE(AM201,Rollover!$I$21,Rollover!$V$21,Rollover!$AI$21)*CHOOSE(AM201,Rollover!$O$21,Rollover!$AB$21,Rollover!$AO$21)*(1+CHOOSE(AM201,Rollover!$P$21,Rollover!$AC$21,Rollover!$AP$21))^(INT(MAX(0,AM202)/12))+(1-CHOOSE(AM201,Rollover!$I$21,Rollover!$V$21,Rollover!$AI$21))*CHOOSE(AM201,Rollover!$N$21,Rollover!$AA$21,Rollover!$AN$21)*(1+Assumptions!$C$25)^(INT(MAX(0,AM202)/12)))</f>
        <v>15.532762499999999</v>
      </c>
      <c r="AN203" s="115">
        <f>IF(OR(AN201=0,AN201=4),0,CHOOSE(AN201,Rollover!$I$21,Rollover!$V$21,Rollover!$AI$21)*CHOOSE(AN201,Rollover!$O$21,Rollover!$AB$21,Rollover!$AO$21)*(1+CHOOSE(AN201,Rollover!$P$21,Rollover!$AC$21,Rollover!$AP$21))^(INT(MAX(0,AN202)/12))+(1-CHOOSE(AN201,Rollover!$I$21,Rollover!$V$21,Rollover!$AI$21))*CHOOSE(AN201,Rollover!$N$21,Rollover!$AA$21,Rollover!$AN$21)*(1+Assumptions!$C$25)^(INT(MAX(0,AN202)/12)))</f>
        <v>15.532762499999999</v>
      </c>
      <c r="AO203" s="115">
        <f>IF(OR(AO201=0,AO201=4),0,CHOOSE(AO201,Rollover!$I$21,Rollover!$V$21,Rollover!$AI$21)*CHOOSE(AO201,Rollover!$O$21,Rollover!$AB$21,Rollover!$AO$21)*(1+CHOOSE(AO201,Rollover!$P$21,Rollover!$AC$21,Rollover!$AP$21))^(INT(MAX(0,AO202)/12))+(1-CHOOSE(AO201,Rollover!$I$21,Rollover!$V$21,Rollover!$AI$21))*CHOOSE(AO201,Rollover!$N$21,Rollover!$AA$21,Rollover!$AN$21)*(1+Assumptions!$C$25)^(INT(MAX(0,AO202)/12)))</f>
        <v>15.532762499999999</v>
      </c>
      <c r="AP203" s="115">
        <f>IF(OR(AP201=0,AP201=4),0,CHOOSE(AP201,Rollover!$I$21,Rollover!$V$21,Rollover!$AI$21)*CHOOSE(AP201,Rollover!$O$21,Rollover!$AB$21,Rollover!$AO$21)*(1+CHOOSE(AP201,Rollover!$P$21,Rollover!$AC$21,Rollover!$AP$21))^(INT(MAX(0,AP202)/12))+(1-CHOOSE(AP201,Rollover!$I$21,Rollover!$V$21,Rollover!$AI$21))*CHOOSE(AP201,Rollover!$N$21,Rollover!$AA$21,Rollover!$AN$21)*(1+Assumptions!$C$25)^(INT(MAX(0,AP202)/12)))</f>
        <v>15.532762499999999</v>
      </c>
      <c r="AQ203" s="115">
        <f>IF(OR(AQ201=0,AQ201=4),0,CHOOSE(AQ201,Rollover!$I$21,Rollover!$V$21,Rollover!$AI$21)*CHOOSE(AQ201,Rollover!$O$21,Rollover!$AB$21,Rollover!$AO$21)*(1+CHOOSE(AQ201,Rollover!$P$21,Rollover!$AC$21,Rollover!$AP$21))^(INT(MAX(0,AQ202)/12))+(1-CHOOSE(AQ201,Rollover!$I$21,Rollover!$V$21,Rollover!$AI$21))*CHOOSE(AQ201,Rollover!$N$21,Rollover!$AA$21,Rollover!$AN$21)*(1+Assumptions!$C$25)^(INT(MAX(0,AQ202)/12)))</f>
        <v>15.532762499999999</v>
      </c>
      <c r="AR203" s="115">
        <f>IF(OR(AR201=0,AR201=4),0,CHOOSE(AR201,Rollover!$I$21,Rollover!$V$21,Rollover!$AI$21)*CHOOSE(AR201,Rollover!$O$21,Rollover!$AB$21,Rollover!$AO$21)*(1+CHOOSE(AR201,Rollover!$P$21,Rollover!$AC$21,Rollover!$AP$21))^(INT(MAX(0,AR202)/12))+(1-CHOOSE(AR201,Rollover!$I$21,Rollover!$V$21,Rollover!$AI$21))*CHOOSE(AR201,Rollover!$N$21,Rollover!$AA$21,Rollover!$AN$21)*(1+Assumptions!$C$25)^(INT(MAX(0,AR202)/12)))</f>
        <v>15.532762499999999</v>
      </c>
      <c r="AS203" s="115">
        <f>IF(OR(AS201=0,AS201=4),0,CHOOSE(AS201,Rollover!$I$21,Rollover!$V$21,Rollover!$AI$21)*CHOOSE(AS201,Rollover!$O$21,Rollover!$AB$21,Rollover!$AO$21)*(1+CHOOSE(AS201,Rollover!$P$21,Rollover!$AC$21,Rollover!$AP$21))^(INT(MAX(0,AS202)/12))+(1-CHOOSE(AS201,Rollover!$I$21,Rollover!$V$21,Rollover!$AI$21))*CHOOSE(AS201,Rollover!$N$21,Rollover!$AA$21,Rollover!$AN$21)*(1+Assumptions!$C$25)^(INT(MAX(0,AS202)/12)))</f>
        <v>15.532762499999999</v>
      </c>
      <c r="AT203" s="115">
        <f>IF(OR(AT201=0,AT201=4),0,CHOOSE(AT201,Rollover!$I$21,Rollover!$V$21,Rollover!$AI$21)*CHOOSE(AT201,Rollover!$O$21,Rollover!$AB$21,Rollover!$AO$21)*(1+CHOOSE(AT201,Rollover!$P$21,Rollover!$AC$21,Rollover!$AP$21))^(INT(MAX(0,AT202)/12))+(1-CHOOSE(AT201,Rollover!$I$21,Rollover!$V$21,Rollover!$AI$21))*CHOOSE(AT201,Rollover!$N$21,Rollover!$AA$21,Rollover!$AN$21)*(1+Assumptions!$C$25)^(INT(MAX(0,AT202)/12)))</f>
        <v>15.532762499999999</v>
      </c>
      <c r="AU203" s="115">
        <f>IF(OR(AU201=0,AU201=4),0,CHOOSE(AU201,Rollover!$I$21,Rollover!$V$21,Rollover!$AI$21)*CHOOSE(AU201,Rollover!$O$21,Rollover!$AB$21,Rollover!$AO$21)*(1+CHOOSE(AU201,Rollover!$P$21,Rollover!$AC$21,Rollover!$AP$21))^(INT(MAX(0,AU202)/12))+(1-CHOOSE(AU201,Rollover!$I$21,Rollover!$V$21,Rollover!$AI$21))*CHOOSE(AU201,Rollover!$N$21,Rollover!$AA$21,Rollover!$AN$21)*(1+Assumptions!$C$25)^(INT(MAX(0,AU202)/12)))</f>
        <v>15.532762499999999</v>
      </c>
      <c r="AV203" s="115">
        <f>IF(OR(AV201=0,AV201=4),0,CHOOSE(AV201,Rollover!$I$21,Rollover!$V$21,Rollover!$AI$21)*CHOOSE(AV201,Rollover!$O$21,Rollover!$AB$21,Rollover!$AO$21)*(1+CHOOSE(AV201,Rollover!$P$21,Rollover!$AC$21,Rollover!$AP$21))^(INT(MAX(0,AV202)/12))+(1-CHOOSE(AV201,Rollover!$I$21,Rollover!$V$21,Rollover!$AI$21))*CHOOSE(AV201,Rollover!$N$21,Rollover!$AA$21,Rollover!$AN$21)*(1+Assumptions!$C$25)^(INT(MAX(0,AV202)/12)))</f>
        <v>15.532762499999999</v>
      </c>
      <c r="AW203" s="115">
        <f>IF(OR(AW201=0,AW201=4),0,CHOOSE(AW201,Rollover!$I$21,Rollover!$V$21,Rollover!$AI$21)*CHOOSE(AW201,Rollover!$O$21,Rollover!$AB$21,Rollover!$AO$21)*(1+CHOOSE(AW201,Rollover!$P$21,Rollover!$AC$21,Rollover!$AP$21))^(INT(MAX(0,AW202)/12))+(1-CHOOSE(AW201,Rollover!$I$21,Rollover!$V$21,Rollover!$AI$21))*CHOOSE(AW201,Rollover!$N$21,Rollover!$AA$21,Rollover!$AN$21)*(1+Assumptions!$C$25)^(INT(MAX(0,AW202)/12)))</f>
        <v>15.532762499999999</v>
      </c>
      <c r="AX203" s="115">
        <f>IF(OR(AX201=0,AX201=4),0,CHOOSE(AX201,Rollover!$I$21,Rollover!$V$21,Rollover!$AI$21)*CHOOSE(AX201,Rollover!$O$21,Rollover!$AB$21,Rollover!$AO$21)*(1+CHOOSE(AX201,Rollover!$P$21,Rollover!$AC$21,Rollover!$AP$21))^(INT(MAX(0,AX202)/12))+(1-CHOOSE(AX201,Rollover!$I$21,Rollover!$V$21,Rollover!$AI$21))*CHOOSE(AX201,Rollover!$N$21,Rollover!$AA$21,Rollover!$AN$21)*(1+Assumptions!$C$25)^(INT(MAX(0,AX202)/12)))</f>
        <v>16.076409187499998</v>
      </c>
      <c r="AY203" s="115">
        <f>IF(OR(AY201=0,AY201=4),0,CHOOSE(AY201,Rollover!$I$21,Rollover!$V$21,Rollover!$AI$21)*CHOOSE(AY201,Rollover!$O$21,Rollover!$AB$21,Rollover!$AO$21)*(1+CHOOSE(AY201,Rollover!$P$21,Rollover!$AC$21,Rollover!$AP$21))^(INT(MAX(0,AY202)/12))+(1-CHOOSE(AY201,Rollover!$I$21,Rollover!$V$21,Rollover!$AI$21))*CHOOSE(AY201,Rollover!$N$21,Rollover!$AA$21,Rollover!$AN$21)*(1+Assumptions!$C$25)^(INT(MAX(0,AY202)/12)))</f>
        <v>16.076409187499998</v>
      </c>
      <c r="AZ203" s="115">
        <f>IF(OR(AZ201=0,AZ201=4),0,CHOOSE(AZ201,Rollover!$I$21,Rollover!$V$21,Rollover!$AI$21)*CHOOSE(AZ201,Rollover!$O$21,Rollover!$AB$21,Rollover!$AO$21)*(1+CHOOSE(AZ201,Rollover!$P$21,Rollover!$AC$21,Rollover!$AP$21))^(INT(MAX(0,AZ202)/12))+(1-CHOOSE(AZ201,Rollover!$I$21,Rollover!$V$21,Rollover!$AI$21))*CHOOSE(AZ201,Rollover!$N$21,Rollover!$AA$21,Rollover!$AN$21)*(1+Assumptions!$C$25)^(INT(MAX(0,AZ202)/12)))</f>
        <v>16.076409187499998</v>
      </c>
      <c r="BA203" s="115">
        <f>IF(OR(BA201=0,BA201=4),0,CHOOSE(BA201,Rollover!$I$21,Rollover!$V$21,Rollover!$AI$21)*CHOOSE(BA201,Rollover!$O$21,Rollover!$AB$21,Rollover!$AO$21)*(1+CHOOSE(BA201,Rollover!$P$21,Rollover!$AC$21,Rollover!$AP$21))^(INT(MAX(0,BA202)/12))+(1-CHOOSE(BA201,Rollover!$I$21,Rollover!$V$21,Rollover!$AI$21))*CHOOSE(BA201,Rollover!$N$21,Rollover!$AA$21,Rollover!$AN$21)*(1+Assumptions!$C$25)^(INT(MAX(0,BA202)/12)))</f>
        <v>16.076409187499998</v>
      </c>
      <c r="BB203" s="115">
        <f>IF(OR(BB201=0,BB201=4),0,CHOOSE(BB201,Rollover!$I$21,Rollover!$V$21,Rollover!$AI$21)*CHOOSE(BB201,Rollover!$O$21,Rollover!$AB$21,Rollover!$AO$21)*(1+CHOOSE(BB201,Rollover!$P$21,Rollover!$AC$21,Rollover!$AP$21))^(INT(MAX(0,BB202)/12))+(1-CHOOSE(BB201,Rollover!$I$21,Rollover!$V$21,Rollover!$AI$21))*CHOOSE(BB201,Rollover!$N$21,Rollover!$AA$21,Rollover!$AN$21)*(1+Assumptions!$C$25)^(INT(MAX(0,BB202)/12)))</f>
        <v>16.076409187499998</v>
      </c>
      <c r="BC203" s="115">
        <f>IF(OR(BC201=0,BC201=4),0,CHOOSE(BC201,Rollover!$I$21,Rollover!$V$21,Rollover!$AI$21)*CHOOSE(BC201,Rollover!$O$21,Rollover!$AB$21,Rollover!$AO$21)*(1+CHOOSE(BC201,Rollover!$P$21,Rollover!$AC$21,Rollover!$AP$21))^(INT(MAX(0,BC202)/12))+(1-CHOOSE(BC201,Rollover!$I$21,Rollover!$V$21,Rollover!$AI$21))*CHOOSE(BC201,Rollover!$N$21,Rollover!$AA$21,Rollover!$AN$21)*(1+Assumptions!$C$25)^(INT(MAX(0,BC202)/12)))</f>
        <v>16.076409187499998</v>
      </c>
      <c r="BD203" s="115">
        <f>IF(OR(BD201=0,BD201=4),0,CHOOSE(BD201,Rollover!$I$21,Rollover!$V$21,Rollover!$AI$21)*CHOOSE(BD201,Rollover!$O$21,Rollover!$AB$21,Rollover!$AO$21)*(1+CHOOSE(BD201,Rollover!$P$21,Rollover!$AC$21,Rollover!$AP$21))^(INT(MAX(0,BD202)/12))+(1-CHOOSE(BD201,Rollover!$I$21,Rollover!$V$21,Rollover!$AI$21))*CHOOSE(BD201,Rollover!$N$21,Rollover!$AA$21,Rollover!$AN$21)*(1+Assumptions!$C$25)^(INT(MAX(0,BD202)/12)))</f>
        <v>16.076409187499998</v>
      </c>
      <c r="BE203" s="115">
        <f>IF(OR(BE201=0,BE201=4),0,CHOOSE(BE201,Rollover!$I$21,Rollover!$V$21,Rollover!$AI$21)*CHOOSE(BE201,Rollover!$O$21,Rollover!$AB$21,Rollover!$AO$21)*(1+CHOOSE(BE201,Rollover!$P$21,Rollover!$AC$21,Rollover!$AP$21))^(INT(MAX(0,BE202)/12))+(1-CHOOSE(BE201,Rollover!$I$21,Rollover!$V$21,Rollover!$AI$21))*CHOOSE(BE201,Rollover!$N$21,Rollover!$AA$21,Rollover!$AN$21)*(1+Assumptions!$C$25)^(INT(MAX(0,BE202)/12)))</f>
        <v>16.076409187499998</v>
      </c>
      <c r="BF203" s="115">
        <f>IF(OR(BF201=0,BF201=4),0,CHOOSE(BF201,Rollover!$I$21,Rollover!$V$21,Rollover!$AI$21)*CHOOSE(BF201,Rollover!$O$21,Rollover!$AB$21,Rollover!$AO$21)*(1+CHOOSE(BF201,Rollover!$P$21,Rollover!$AC$21,Rollover!$AP$21))^(INT(MAX(0,BF202)/12))+(1-CHOOSE(BF201,Rollover!$I$21,Rollover!$V$21,Rollover!$AI$21))*CHOOSE(BF201,Rollover!$N$21,Rollover!$AA$21,Rollover!$AN$21)*(1+Assumptions!$C$25)^(INT(MAX(0,BF202)/12)))</f>
        <v>16.076409187499998</v>
      </c>
      <c r="BG203" s="115">
        <f>IF(OR(BG201=0,BG201=4),0,CHOOSE(BG201,Rollover!$I$21,Rollover!$V$21,Rollover!$AI$21)*CHOOSE(BG201,Rollover!$O$21,Rollover!$AB$21,Rollover!$AO$21)*(1+CHOOSE(BG201,Rollover!$P$21,Rollover!$AC$21,Rollover!$AP$21))^(INT(MAX(0,BG202)/12))+(1-CHOOSE(BG201,Rollover!$I$21,Rollover!$V$21,Rollover!$AI$21))*CHOOSE(BG201,Rollover!$N$21,Rollover!$AA$21,Rollover!$AN$21)*(1+Assumptions!$C$25)^(INT(MAX(0,BG202)/12)))</f>
        <v>16.076409187499998</v>
      </c>
      <c r="BH203" s="115">
        <f>IF(OR(BH201=0,BH201=4),0,CHOOSE(BH201,Rollover!$I$21,Rollover!$V$21,Rollover!$AI$21)*CHOOSE(BH201,Rollover!$O$21,Rollover!$AB$21,Rollover!$AO$21)*(1+CHOOSE(BH201,Rollover!$P$21,Rollover!$AC$21,Rollover!$AP$21))^(INT(MAX(0,BH202)/12))+(1-CHOOSE(BH201,Rollover!$I$21,Rollover!$V$21,Rollover!$AI$21))*CHOOSE(BH201,Rollover!$N$21,Rollover!$AA$21,Rollover!$AN$21)*(1+Assumptions!$C$25)^(INT(MAX(0,BH202)/12)))</f>
        <v>16.076409187499998</v>
      </c>
      <c r="BI203" s="115">
        <f>IF(OR(BI201=0,BI201=4),0,CHOOSE(BI201,Rollover!$I$21,Rollover!$V$21,Rollover!$AI$21)*CHOOSE(BI201,Rollover!$O$21,Rollover!$AB$21,Rollover!$AO$21)*(1+CHOOSE(BI201,Rollover!$P$21,Rollover!$AC$21,Rollover!$AP$21))^(INT(MAX(0,BI202)/12))+(1-CHOOSE(BI201,Rollover!$I$21,Rollover!$V$21,Rollover!$AI$21))*CHOOSE(BI201,Rollover!$N$21,Rollover!$AA$21,Rollover!$AN$21)*(1+Assumptions!$C$25)^(INT(MAX(0,BI202)/12)))</f>
        <v>16.076409187499998</v>
      </c>
      <c r="BJ203" s="115">
        <f>IF(OR(BJ201=0,BJ201=4),0,CHOOSE(BJ201,Rollover!$I$21,Rollover!$V$21,Rollover!$AI$21)*CHOOSE(BJ201,Rollover!$O$21,Rollover!$AB$21,Rollover!$AO$21)*(1+CHOOSE(BJ201,Rollover!$P$21,Rollover!$AC$21,Rollover!$AP$21))^(INT(MAX(0,BJ202)/12))+(1-CHOOSE(BJ201,Rollover!$I$21,Rollover!$V$21,Rollover!$AI$21))*CHOOSE(BJ201,Rollover!$N$21,Rollover!$AA$21,Rollover!$AN$21)*(1+Assumptions!$C$25)^(INT(MAX(0,BJ202)/12)))</f>
        <v>16.639083509062495</v>
      </c>
      <c r="BK203" s="115">
        <f>IF(OR(BK201=0,BK201=4),0,CHOOSE(BK201,Rollover!$I$21,Rollover!$V$21,Rollover!$AI$21)*CHOOSE(BK201,Rollover!$O$21,Rollover!$AB$21,Rollover!$AO$21)*(1+CHOOSE(BK201,Rollover!$P$21,Rollover!$AC$21,Rollover!$AP$21))^(INT(MAX(0,BK202)/12))+(1-CHOOSE(BK201,Rollover!$I$21,Rollover!$V$21,Rollover!$AI$21))*CHOOSE(BK201,Rollover!$N$21,Rollover!$AA$21,Rollover!$AN$21)*(1+Assumptions!$C$25)^(INT(MAX(0,BK202)/12)))</f>
        <v>16.639083509062495</v>
      </c>
      <c r="BL203" s="115">
        <f>IF(OR(BL201=0,BL201=4),0,CHOOSE(BL201,Rollover!$I$21,Rollover!$V$21,Rollover!$AI$21)*CHOOSE(BL201,Rollover!$O$21,Rollover!$AB$21,Rollover!$AO$21)*(1+CHOOSE(BL201,Rollover!$P$21,Rollover!$AC$21,Rollover!$AP$21))^(INT(MAX(0,BL202)/12))+(1-CHOOSE(BL201,Rollover!$I$21,Rollover!$V$21,Rollover!$AI$21))*CHOOSE(BL201,Rollover!$N$21,Rollover!$AA$21,Rollover!$AN$21)*(1+Assumptions!$C$25)^(INT(MAX(0,BL202)/12)))</f>
        <v>16.639083509062495</v>
      </c>
      <c r="BM203" s="115">
        <f>IF(OR(BM201=0,BM201=4),0,CHOOSE(BM201,Rollover!$I$21,Rollover!$V$21,Rollover!$AI$21)*CHOOSE(BM201,Rollover!$O$21,Rollover!$AB$21,Rollover!$AO$21)*(1+CHOOSE(BM201,Rollover!$P$21,Rollover!$AC$21,Rollover!$AP$21))^(INT(MAX(0,BM202)/12))+(1-CHOOSE(BM201,Rollover!$I$21,Rollover!$V$21,Rollover!$AI$21))*CHOOSE(BM201,Rollover!$N$21,Rollover!$AA$21,Rollover!$AN$21)*(1+Assumptions!$C$25)^(INT(MAX(0,BM202)/12)))</f>
        <v>16.639083509062495</v>
      </c>
      <c r="BN203" s="115">
        <f>IF(OR(BN201=0,BN201=4),0,CHOOSE(BN201,Rollover!$I$21,Rollover!$V$21,Rollover!$AI$21)*CHOOSE(BN201,Rollover!$O$21,Rollover!$AB$21,Rollover!$AO$21)*(1+CHOOSE(BN201,Rollover!$P$21,Rollover!$AC$21,Rollover!$AP$21))^(INT(MAX(0,BN202)/12))+(1-CHOOSE(BN201,Rollover!$I$21,Rollover!$V$21,Rollover!$AI$21))*CHOOSE(BN201,Rollover!$N$21,Rollover!$AA$21,Rollover!$AN$21)*(1+Assumptions!$C$25)^(INT(MAX(0,BN202)/12)))</f>
        <v>16.639083509062495</v>
      </c>
      <c r="BO203" s="115">
        <f>IF(OR(BO201=0,BO201=4),0,CHOOSE(BO201,Rollover!$I$21,Rollover!$V$21,Rollover!$AI$21)*CHOOSE(BO201,Rollover!$O$21,Rollover!$AB$21,Rollover!$AO$21)*(1+CHOOSE(BO201,Rollover!$P$21,Rollover!$AC$21,Rollover!$AP$21))^(INT(MAX(0,BO202)/12))+(1-CHOOSE(BO201,Rollover!$I$21,Rollover!$V$21,Rollover!$AI$21))*CHOOSE(BO201,Rollover!$N$21,Rollover!$AA$21,Rollover!$AN$21)*(1+Assumptions!$C$25)^(INT(MAX(0,BO202)/12)))</f>
        <v>16.639083509062495</v>
      </c>
      <c r="BP203" s="115">
        <f>IF(OR(BP201=0,BP201=4),0,CHOOSE(BP201,Rollover!$I$21,Rollover!$V$21,Rollover!$AI$21)*CHOOSE(BP201,Rollover!$O$21,Rollover!$AB$21,Rollover!$AO$21)*(1+CHOOSE(BP201,Rollover!$P$21,Rollover!$AC$21,Rollover!$AP$21))^(INT(MAX(0,BP202)/12))+(1-CHOOSE(BP201,Rollover!$I$21,Rollover!$V$21,Rollover!$AI$21))*CHOOSE(BP201,Rollover!$N$21,Rollover!$AA$21,Rollover!$AN$21)*(1+Assumptions!$C$25)^(INT(MAX(0,BP202)/12)))</f>
        <v>16.639083509062495</v>
      </c>
      <c r="BQ203" s="115">
        <f>IF(OR(BQ201=0,BQ201=4),0,CHOOSE(BQ201,Rollover!$I$21,Rollover!$V$21,Rollover!$AI$21)*CHOOSE(BQ201,Rollover!$O$21,Rollover!$AB$21,Rollover!$AO$21)*(1+CHOOSE(BQ201,Rollover!$P$21,Rollover!$AC$21,Rollover!$AP$21))^(INT(MAX(0,BQ202)/12))+(1-CHOOSE(BQ201,Rollover!$I$21,Rollover!$V$21,Rollover!$AI$21))*CHOOSE(BQ201,Rollover!$N$21,Rollover!$AA$21,Rollover!$AN$21)*(1+Assumptions!$C$25)^(INT(MAX(0,BQ202)/12)))</f>
        <v>16.639083509062495</v>
      </c>
      <c r="BR203" s="115">
        <f>IF(OR(BR201=0,BR201=4),0,CHOOSE(BR201,Rollover!$I$21,Rollover!$V$21,Rollover!$AI$21)*CHOOSE(BR201,Rollover!$O$21,Rollover!$AB$21,Rollover!$AO$21)*(1+CHOOSE(BR201,Rollover!$P$21,Rollover!$AC$21,Rollover!$AP$21))^(INT(MAX(0,BR202)/12))+(1-CHOOSE(BR201,Rollover!$I$21,Rollover!$V$21,Rollover!$AI$21))*CHOOSE(BR201,Rollover!$N$21,Rollover!$AA$21,Rollover!$AN$21)*(1+Assumptions!$C$25)^(INT(MAX(0,BR202)/12)))</f>
        <v>16.639083509062495</v>
      </c>
      <c r="BS203" s="115">
        <f>IF(OR(BS201=0,BS201=4),0,CHOOSE(BS201,Rollover!$I$21,Rollover!$V$21,Rollover!$AI$21)*CHOOSE(BS201,Rollover!$O$21,Rollover!$AB$21,Rollover!$AO$21)*(1+CHOOSE(BS201,Rollover!$P$21,Rollover!$AC$21,Rollover!$AP$21))^(INT(MAX(0,BS202)/12))+(1-CHOOSE(BS201,Rollover!$I$21,Rollover!$V$21,Rollover!$AI$21))*CHOOSE(BS201,Rollover!$N$21,Rollover!$AA$21,Rollover!$AN$21)*(1+Assumptions!$C$25)^(INT(MAX(0,BS202)/12)))</f>
        <v>16.639083509062495</v>
      </c>
      <c r="BT203" s="115">
        <f>IF(OR(BT201=0,BT201=4),0,CHOOSE(BT201,Rollover!$I$21,Rollover!$V$21,Rollover!$AI$21)*CHOOSE(BT201,Rollover!$O$21,Rollover!$AB$21,Rollover!$AO$21)*(1+CHOOSE(BT201,Rollover!$P$21,Rollover!$AC$21,Rollover!$AP$21))^(INT(MAX(0,BT202)/12))+(1-CHOOSE(BT201,Rollover!$I$21,Rollover!$V$21,Rollover!$AI$21))*CHOOSE(BT201,Rollover!$N$21,Rollover!$AA$21,Rollover!$AN$21)*(1+Assumptions!$C$25)^(INT(MAX(0,BT202)/12)))</f>
        <v>16.639083509062495</v>
      </c>
      <c r="BU203" s="115">
        <f>IF(OR(BU201=0,BU201=4),0,CHOOSE(BU201,Rollover!$I$21,Rollover!$V$21,Rollover!$AI$21)*CHOOSE(BU201,Rollover!$O$21,Rollover!$AB$21,Rollover!$AO$21)*(1+CHOOSE(BU201,Rollover!$P$21,Rollover!$AC$21,Rollover!$AP$21))^(INT(MAX(0,BU202)/12))+(1-CHOOSE(BU201,Rollover!$I$21,Rollover!$V$21,Rollover!$AI$21))*CHOOSE(BU201,Rollover!$N$21,Rollover!$AA$21,Rollover!$AN$21)*(1+Assumptions!$C$25)^(INT(MAX(0,BU202)/12)))</f>
        <v>16.639083509062495</v>
      </c>
      <c r="BV203" s="115">
        <f>IF(OR(BV201=0,BV201=4),0,CHOOSE(BV201,Rollover!$I$21,Rollover!$V$21,Rollover!$AI$21)*CHOOSE(BV201,Rollover!$O$21,Rollover!$AB$21,Rollover!$AO$21)*(1+CHOOSE(BV201,Rollover!$P$21,Rollover!$AC$21,Rollover!$AP$21))^(INT(MAX(0,BV202)/12))+(1-CHOOSE(BV201,Rollover!$I$21,Rollover!$V$21,Rollover!$AI$21))*CHOOSE(BV201,Rollover!$N$21,Rollover!$AA$21,Rollover!$AN$21)*(1+Assumptions!$C$25)^(INT(MAX(0,BV202)/12)))</f>
        <v>16.80947407735</v>
      </c>
      <c r="BW203" s="115">
        <f>IF(OR(BW201=0,BW201=4),0,CHOOSE(BW201,Rollover!$I$21,Rollover!$V$21,Rollover!$AI$21)*CHOOSE(BW201,Rollover!$O$21,Rollover!$AB$21,Rollover!$AO$21)*(1+CHOOSE(BW201,Rollover!$P$21,Rollover!$AC$21,Rollover!$AP$21))^(INT(MAX(0,BW202)/12))+(1-CHOOSE(BW201,Rollover!$I$21,Rollover!$V$21,Rollover!$AI$21))*CHOOSE(BW201,Rollover!$N$21,Rollover!$AA$21,Rollover!$AN$21)*(1+Assumptions!$C$25)^(INT(MAX(0,BW202)/12)))</f>
        <v>16.80947407735</v>
      </c>
      <c r="BX203" s="115">
        <f>IF(OR(BX201=0,BX201=4),0,CHOOSE(BX201,Rollover!$I$21,Rollover!$V$21,Rollover!$AI$21)*CHOOSE(BX201,Rollover!$O$21,Rollover!$AB$21,Rollover!$AO$21)*(1+CHOOSE(BX201,Rollover!$P$21,Rollover!$AC$21,Rollover!$AP$21))^(INT(MAX(0,BX202)/12))+(1-CHOOSE(BX201,Rollover!$I$21,Rollover!$V$21,Rollover!$AI$21))*CHOOSE(BX201,Rollover!$N$21,Rollover!$AA$21,Rollover!$AN$21)*(1+Assumptions!$C$25)^(INT(MAX(0,BX202)/12)))</f>
        <v>16.80947407735</v>
      </c>
      <c r="BY203" s="115">
        <f>IF(OR(BY201=0,BY201=4),0,CHOOSE(BY201,Rollover!$I$21,Rollover!$V$21,Rollover!$AI$21)*CHOOSE(BY201,Rollover!$O$21,Rollover!$AB$21,Rollover!$AO$21)*(1+CHOOSE(BY201,Rollover!$P$21,Rollover!$AC$21,Rollover!$AP$21))^(INT(MAX(0,BY202)/12))+(1-CHOOSE(BY201,Rollover!$I$21,Rollover!$V$21,Rollover!$AI$21))*CHOOSE(BY201,Rollover!$N$21,Rollover!$AA$21,Rollover!$AN$21)*(1+Assumptions!$C$25)^(INT(MAX(0,BY202)/12)))</f>
        <v>16.80947407735</v>
      </c>
      <c r="BZ203" s="115">
        <f>IF(OR(BZ201=0,BZ201=4),0,CHOOSE(BZ201,Rollover!$I$21,Rollover!$V$21,Rollover!$AI$21)*CHOOSE(BZ201,Rollover!$O$21,Rollover!$AB$21,Rollover!$AO$21)*(1+CHOOSE(BZ201,Rollover!$P$21,Rollover!$AC$21,Rollover!$AP$21))^(INT(MAX(0,BZ202)/12))+(1-CHOOSE(BZ201,Rollover!$I$21,Rollover!$V$21,Rollover!$AI$21))*CHOOSE(BZ201,Rollover!$N$21,Rollover!$AA$21,Rollover!$AN$21)*(1+Assumptions!$C$25)^(INT(MAX(0,BZ202)/12)))</f>
        <v>16.80947407735</v>
      </c>
      <c r="CA203" s="115">
        <f>IF(OR(CA201=0,CA201=4),0,CHOOSE(CA201,Rollover!$I$21,Rollover!$V$21,Rollover!$AI$21)*CHOOSE(CA201,Rollover!$O$21,Rollover!$AB$21,Rollover!$AO$21)*(1+CHOOSE(CA201,Rollover!$P$21,Rollover!$AC$21,Rollover!$AP$21))^(INT(MAX(0,CA202)/12))+(1-CHOOSE(CA201,Rollover!$I$21,Rollover!$V$21,Rollover!$AI$21))*CHOOSE(CA201,Rollover!$N$21,Rollover!$AA$21,Rollover!$AN$21)*(1+Assumptions!$C$25)^(INT(MAX(0,CA202)/12)))</f>
        <v>16.80947407735</v>
      </c>
      <c r="CB203" s="115">
        <f>IF(OR(CB201=0,CB201=4),0,CHOOSE(CB201,Rollover!$I$21,Rollover!$V$21,Rollover!$AI$21)*CHOOSE(CB201,Rollover!$O$21,Rollover!$AB$21,Rollover!$AO$21)*(1+CHOOSE(CB201,Rollover!$P$21,Rollover!$AC$21,Rollover!$AP$21))^(INT(MAX(0,CB202)/12))+(1-CHOOSE(CB201,Rollover!$I$21,Rollover!$V$21,Rollover!$AI$21))*CHOOSE(CB201,Rollover!$N$21,Rollover!$AA$21,Rollover!$AN$21)*(1+Assumptions!$C$25)^(INT(MAX(0,CB202)/12)))</f>
        <v>16.80947407735</v>
      </c>
      <c r="CC203" s="115">
        <f>IF(OR(CC201=0,CC201=4),0,CHOOSE(CC201,Rollover!$I$21,Rollover!$V$21,Rollover!$AI$21)*CHOOSE(CC201,Rollover!$O$21,Rollover!$AB$21,Rollover!$AO$21)*(1+CHOOSE(CC201,Rollover!$P$21,Rollover!$AC$21,Rollover!$AP$21))^(INT(MAX(0,CC202)/12))+(1-CHOOSE(CC201,Rollover!$I$21,Rollover!$V$21,Rollover!$AI$21))*CHOOSE(CC201,Rollover!$N$21,Rollover!$AA$21,Rollover!$AN$21)*(1+Assumptions!$C$25)^(INT(MAX(0,CC202)/12)))</f>
        <v>16.80947407735</v>
      </c>
      <c r="CD203" s="115">
        <f>IF(OR(CD201=0,CD201=4),0,CHOOSE(CD201,Rollover!$I$21,Rollover!$V$21,Rollover!$AI$21)*CHOOSE(CD201,Rollover!$O$21,Rollover!$AB$21,Rollover!$AO$21)*(1+CHOOSE(CD201,Rollover!$P$21,Rollover!$AC$21,Rollover!$AP$21))^(INT(MAX(0,CD202)/12))+(1-CHOOSE(CD201,Rollover!$I$21,Rollover!$V$21,Rollover!$AI$21))*CHOOSE(CD201,Rollover!$N$21,Rollover!$AA$21,Rollover!$AN$21)*(1+Assumptions!$C$25)^(INT(MAX(0,CD202)/12)))</f>
        <v>16.80947407735</v>
      </c>
      <c r="CE203" s="115">
        <f>IF(OR(CE201=0,CE201=4),0,CHOOSE(CE201,Rollover!$I$21,Rollover!$V$21,Rollover!$AI$21)*CHOOSE(CE201,Rollover!$O$21,Rollover!$AB$21,Rollover!$AO$21)*(1+CHOOSE(CE201,Rollover!$P$21,Rollover!$AC$21,Rollover!$AP$21))^(INT(MAX(0,CE202)/12))+(1-CHOOSE(CE201,Rollover!$I$21,Rollover!$V$21,Rollover!$AI$21))*CHOOSE(CE201,Rollover!$N$21,Rollover!$AA$21,Rollover!$AN$21)*(1+Assumptions!$C$25)^(INT(MAX(0,CE202)/12)))</f>
        <v>16.80947407735</v>
      </c>
      <c r="CF203" s="115">
        <f>IF(OR(CF201=0,CF201=4),0,CHOOSE(CF201,Rollover!$I$21,Rollover!$V$21,Rollover!$AI$21)*CHOOSE(CF201,Rollover!$O$21,Rollover!$AB$21,Rollover!$AO$21)*(1+CHOOSE(CF201,Rollover!$P$21,Rollover!$AC$21,Rollover!$AP$21))^(INT(MAX(0,CF202)/12))+(1-CHOOSE(CF201,Rollover!$I$21,Rollover!$V$21,Rollover!$AI$21))*CHOOSE(CF201,Rollover!$N$21,Rollover!$AA$21,Rollover!$AN$21)*(1+Assumptions!$C$25)^(INT(MAX(0,CF202)/12)))</f>
        <v>16.80947407735</v>
      </c>
      <c r="CG203" s="115">
        <f>IF(OR(CG201=0,CG201=4),0,CHOOSE(CG201,Rollover!$I$21,Rollover!$V$21,Rollover!$AI$21)*CHOOSE(CG201,Rollover!$O$21,Rollover!$AB$21,Rollover!$AO$21)*(1+CHOOSE(CG201,Rollover!$P$21,Rollover!$AC$21,Rollover!$AP$21))^(INT(MAX(0,CG202)/12))+(1-CHOOSE(CG201,Rollover!$I$21,Rollover!$V$21,Rollover!$AI$21))*CHOOSE(CG201,Rollover!$N$21,Rollover!$AA$21,Rollover!$AN$21)*(1+Assumptions!$C$25)^(INT(MAX(0,CG202)/12)))</f>
        <v>16.80947407735</v>
      </c>
      <c r="CH203" s="115">
        <f>IF(OR(CH201=0,CH201=4),0,CHOOSE(CH201,Rollover!$I$21,Rollover!$V$21,Rollover!$AI$21)*CHOOSE(CH201,Rollover!$O$21,Rollover!$AB$21,Rollover!$AO$21)*(1+CHOOSE(CH201,Rollover!$P$21,Rollover!$AC$21,Rollover!$AP$21))^(INT(MAX(0,CH202)/12))+(1-CHOOSE(CH201,Rollover!$I$21,Rollover!$V$21,Rollover!$AI$21))*CHOOSE(CH201,Rollover!$N$21,Rollover!$AA$21,Rollover!$AN$21)*(1+Assumptions!$C$25)^(INT(MAX(0,CH202)/12)))</f>
        <v>16.80947407735</v>
      </c>
      <c r="CI203" s="115">
        <f>IF(OR(CI201=0,CI201=4),0,CHOOSE(CI201,Rollover!$I$21,Rollover!$V$21,Rollover!$AI$21)*CHOOSE(CI201,Rollover!$O$21,Rollover!$AB$21,Rollover!$AO$21)*(1+CHOOSE(CI201,Rollover!$P$21,Rollover!$AC$21,Rollover!$AP$21))^(INT(MAX(0,CI202)/12))+(1-CHOOSE(CI201,Rollover!$I$21,Rollover!$V$21,Rollover!$AI$21))*CHOOSE(CI201,Rollover!$N$21,Rollover!$AA$21,Rollover!$AN$21)*(1+Assumptions!$C$25)^(INT(MAX(0,CI202)/12)))</f>
        <v>16.80947407735</v>
      </c>
      <c r="CJ203" s="115">
        <f>IF(OR(CJ201=0,CJ201=4),0,CHOOSE(CJ201,Rollover!$I$21,Rollover!$V$21,Rollover!$AI$21)*CHOOSE(CJ201,Rollover!$O$21,Rollover!$AB$21,Rollover!$AO$21)*(1+CHOOSE(CJ201,Rollover!$P$21,Rollover!$AC$21,Rollover!$AP$21))^(INT(MAX(0,CJ202)/12))+(1-CHOOSE(CJ201,Rollover!$I$21,Rollover!$V$21,Rollover!$AI$21))*CHOOSE(CJ201,Rollover!$N$21,Rollover!$AA$21,Rollover!$AN$21)*(1+Assumptions!$C$25)^(INT(MAX(0,CJ202)/12)))</f>
        <v>17.397805670057245</v>
      </c>
      <c r="CK203" s="115">
        <f>IF(OR(CK201=0,CK201=4),0,CHOOSE(CK201,Rollover!$I$21,Rollover!$V$21,Rollover!$AI$21)*CHOOSE(CK201,Rollover!$O$21,Rollover!$AB$21,Rollover!$AO$21)*(1+CHOOSE(CK201,Rollover!$P$21,Rollover!$AC$21,Rollover!$AP$21))^(INT(MAX(0,CK202)/12))+(1-CHOOSE(CK201,Rollover!$I$21,Rollover!$V$21,Rollover!$AI$21))*CHOOSE(CK201,Rollover!$N$21,Rollover!$AA$21,Rollover!$AN$21)*(1+Assumptions!$C$25)^(INT(MAX(0,CK202)/12)))</f>
        <v>17.397805670057245</v>
      </c>
      <c r="CL203" s="115">
        <f>IF(OR(CL201=0,CL201=4),0,CHOOSE(CL201,Rollover!$I$21,Rollover!$V$21,Rollover!$AI$21)*CHOOSE(CL201,Rollover!$O$21,Rollover!$AB$21,Rollover!$AO$21)*(1+CHOOSE(CL201,Rollover!$P$21,Rollover!$AC$21,Rollover!$AP$21))^(INT(MAX(0,CL202)/12))+(1-CHOOSE(CL201,Rollover!$I$21,Rollover!$V$21,Rollover!$AI$21))*CHOOSE(CL201,Rollover!$N$21,Rollover!$AA$21,Rollover!$AN$21)*(1+Assumptions!$C$25)^(INT(MAX(0,CL202)/12)))</f>
        <v>17.397805670057245</v>
      </c>
      <c r="CM203" s="115">
        <f>IF(OR(CM201=0,CM201=4),0,CHOOSE(CM201,Rollover!$I$21,Rollover!$V$21,Rollover!$AI$21)*CHOOSE(CM201,Rollover!$O$21,Rollover!$AB$21,Rollover!$AO$21)*(1+CHOOSE(CM201,Rollover!$P$21,Rollover!$AC$21,Rollover!$AP$21))^(INT(MAX(0,CM202)/12))+(1-CHOOSE(CM201,Rollover!$I$21,Rollover!$V$21,Rollover!$AI$21))*CHOOSE(CM201,Rollover!$N$21,Rollover!$AA$21,Rollover!$AN$21)*(1+Assumptions!$C$25)^(INT(MAX(0,CM202)/12)))</f>
        <v>17.397805670057245</v>
      </c>
      <c r="CN203" s="115">
        <f>IF(OR(CN201=0,CN201=4),0,CHOOSE(CN201,Rollover!$I$21,Rollover!$V$21,Rollover!$AI$21)*CHOOSE(CN201,Rollover!$O$21,Rollover!$AB$21,Rollover!$AO$21)*(1+CHOOSE(CN201,Rollover!$P$21,Rollover!$AC$21,Rollover!$AP$21))^(INT(MAX(0,CN202)/12))+(1-CHOOSE(CN201,Rollover!$I$21,Rollover!$V$21,Rollover!$AI$21))*CHOOSE(CN201,Rollover!$N$21,Rollover!$AA$21,Rollover!$AN$21)*(1+Assumptions!$C$25)^(INT(MAX(0,CN202)/12)))</f>
        <v>17.397805670057245</v>
      </c>
      <c r="CO203" s="115">
        <f>IF(OR(CO201=0,CO201=4),0,CHOOSE(CO201,Rollover!$I$21,Rollover!$V$21,Rollover!$AI$21)*CHOOSE(CO201,Rollover!$O$21,Rollover!$AB$21,Rollover!$AO$21)*(1+CHOOSE(CO201,Rollover!$P$21,Rollover!$AC$21,Rollover!$AP$21))^(INT(MAX(0,CO202)/12))+(1-CHOOSE(CO201,Rollover!$I$21,Rollover!$V$21,Rollover!$AI$21))*CHOOSE(CO201,Rollover!$N$21,Rollover!$AA$21,Rollover!$AN$21)*(1+Assumptions!$C$25)^(INT(MAX(0,CO202)/12)))</f>
        <v>17.397805670057245</v>
      </c>
      <c r="CP203" s="115">
        <f>IF(OR(CP201=0,CP201=4),0,CHOOSE(CP201,Rollover!$I$21,Rollover!$V$21,Rollover!$AI$21)*CHOOSE(CP201,Rollover!$O$21,Rollover!$AB$21,Rollover!$AO$21)*(1+CHOOSE(CP201,Rollover!$P$21,Rollover!$AC$21,Rollover!$AP$21))^(INT(MAX(0,CP202)/12))+(1-CHOOSE(CP201,Rollover!$I$21,Rollover!$V$21,Rollover!$AI$21))*CHOOSE(CP201,Rollover!$N$21,Rollover!$AA$21,Rollover!$AN$21)*(1+Assumptions!$C$25)^(INT(MAX(0,CP202)/12)))</f>
        <v>17.397805670057245</v>
      </c>
      <c r="CQ203" s="115">
        <f>IF(OR(CQ201=0,CQ201=4),0,CHOOSE(CQ201,Rollover!$I$21,Rollover!$V$21,Rollover!$AI$21)*CHOOSE(CQ201,Rollover!$O$21,Rollover!$AB$21,Rollover!$AO$21)*(1+CHOOSE(CQ201,Rollover!$P$21,Rollover!$AC$21,Rollover!$AP$21))^(INT(MAX(0,CQ202)/12))+(1-CHOOSE(CQ201,Rollover!$I$21,Rollover!$V$21,Rollover!$AI$21))*CHOOSE(CQ201,Rollover!$N$21,Rollover!$AA$21,Rollover!$AN$21)*(1+Assumptions!$C$25)^(INT(MAX(0,CQ202)/12)))</f>
        <v>17.397805670057245</v>
      </c>
      <c r="CR203" s="115">
        <f>IF(OR(CR201=0,CR201=4),0,CHOOSE(CR201,Rollover!$I$21,Rollover!$V$21,Rollover!$AI$21)*CHOOSE(CR201,Rollover!$O$21,Rollover!$AB$21,Rollover!$AO$21)*(1+CHOOSE(CR201,Rollover!$P$21,Rollover!$AC$21,Rollover!$AP$21))^(INT(MAX(0,CR202)/12))+(1-CHOOSE(CR201,Rollover!$I$21,Rollover!$V$21,Rollover!$AI$21))*CHOOSE(CR201,Rollover!$N$21,Rollover!$AA$21,Rollover!$AN$21)*(1+Assumptions!$C$25)^(INT(MAX(0,CR202)/12)))</f>
        <v>17.397805670057245</v>
      </c>
      <c r="CS203" s="115">
        <f>IF(OR(CS201=0,CS201=4),0,CHOOSE(CS201,Rollover!$I$21,Rollover!$V$21,Rollover!$AI$21)*CHOOSE(CS201,Rollover!$O$21,Rollover!$AB$21,Rollover!$AO$21)*(1+CHOOSE(CS201,Rollover!$P$21,Rollover!$AC$21,Rollover!$AP$21))^(INT(MAX(0,CS202)/12))+(1-CHOOSE(CS201,Rollover!$I$21,Rollover!$V$21,Rollover!$AI$21))*CHOOSE(CS201,Rollover!$N$21,Rollover!$AA$21,Rollover!$AN$21)*(1+Assumptions!$C$25)^(INT(MAX(0,CS202)/12)))</f>
        <v>17.397805670057245</v>
      </c>
      <c r="CT203" s="115">
        <f>IF(OR(CT201=0,CT201=4),0,CHOOSE(CT201,Rollover!$I$21,Rollover!$V$21,Rollover!$AI$21)*CHOOSE(CT201,Rollover!$O$21,Rollover!$AB$21,Rollover!$AO$21)*(1+CHOOSE(CT201,Rollover!$P$21,Rollover!$AC$21,Rollover!$AP$21))^(INT(MAX(0,CT202)/12))+(1-CHOOSE(CT201,Rollover!$I$21,Rollover!$V$21,Rollover!$AI$21))*CHOOSE(CT201,Rollover!$N$21,Rollover!$AA$21,Rollover!$AN$21)*(1+Assumptions!$C$25)^(INT(MAX(0,CT202)/12)))</f>
        <v>17.397805670057245</v>
      </c>
      <c r="CU203" s="115">
        <f>IF(OR(CU201=0,CU201=4),0,CHOOSE(CU201,Rollover!$I$21,Rollover!$V$21,Rollover!$AI$21)*CHOOSE(CU201,Rollover!$O$21,Rollover!$AB$21,Rollover!$AO$21)*(1+CHOOSE(CU201,Rollover!$P$21,Rollover!$AC$21,Rollover!$AP$21))^(INT(MAX(0,CU202)/12))+(1-CHOOSE(CU201,Rollover!$I$21,Rollover!$V$21,Rollover!$AI$21))*CHOOSE(CU201,Rollover!$N$21,Rollover!$AA$21,Rollover!$AN$21)*(1+Assumptions!$C$25)^(INT(MAX(0,CU202)/12)))</f>
        <v>17.397805670057245</v>
      </c>
      <c r="CV203" s="115">
        <f>IF(OR(CV201=0,CV201=4),0,CHOOSE(CV201,Rollover!$I$21,Rollover!$V$21,Rollover!$AI$21)*CHOOSE(CV201,Rollover!$O$21,Rollover!$AB$21,Rollover!$AO$21)*(1+CHOOSE(CV201,Rollover!$P$21,Rollover!$AC$21,Rollover!$AP$21))^(INT(MAX(0,CV202)/12))+(1-CHOOSE(CV201,Rollover!$I$21,Rollover!$V$21,Rollover!$AI$21))*CHOOSE(CV201,Rollover!$N$21,Rollover!$AA$21,Rollover!$AN$21)*(1+Assumptions!$C$25)^(INT(MAX(0,CV202)/12)))</f>
        <v>18.00672886850925</v>
      </c>
      <c r="CW203" s="115">
        <f>IF(OR(CW201=0,CW201=4),0,CHOOSE(CW201,Rollover!$I$21,Rollover!$V$21,Rollover!$AI$21)*CHOOSE(CW201,Rollover!$O$21,Rollover!$AB$21,Rollover!$AO$21)*(1+CHOOSE(CW201,Rollover!$P$21,Rollover!$AC$21,Rollover!$AP$21))^(INT(MAX(0,CW202)/12))+(1-CHOOSE(CW201,Rollover!$I$21,Rollover!$V$21,Rollover!$AI$21))*CHOOSE(CW201,Rollover!$N$21,Rollover!$AA$21,Rollover!$AN$21)*(1+Assumptions!$C$25)^(INT(MAX(0,CW202)/12)))</f>
        <v>18.00672886850925</v>
      </c>
      <c r="CX203" s="115">
        <f>IF(OR(CX201=0,CX201=4),0,CHOOSE(CX201,Rollover!$I$21,Rollover!$V$21,Rollover!$AI$21)*CHOOSE(CX201,Rollover!$O$21,Rollover!$AB$21,Rollover!$AO$21)*(1+CHOOSE(CX201,Rollover!$P$21,Rollover!$AC$21,Rollover!$AP$21))^(INT(MAX(0,CX202)/12))+(1-CHOOSE(CX201,Rollover!$I$21,Rollover!$V$21,Rollover!$AI$21))*CHOOSE(CX201,Rollover!$N$21,Rollover!$AA$21,Rollover!$AN$21)*(1+Assumptions!$C$25)^(INT(MAX(0,CX202)/12)))</f>
        <v>18.00672886850925</v>
      </c>
      <c r="CY203" s="115">
        <f>IF(OR(CY201=0,CY201=4),0,CHOOSE(CY201,Rollover!$I$21,Rollover!$V$21,Rollover!$AI$21)*CHOOSE(CY201,Rollover!$O$21,Rollover!$AB$21,Rollover!$AO$21)*(1+CHOOSE(CY201,Rollover!$P$21,Rollover!$AC$21,Rollover!$AP$21))^(INT(MAX(0,CY202)/12))+(1-CHOOSE(CY201,Rollover!$I$21,Rollover!$V$21,Rollover!$AI$21))*CHOOSE(CY201,Rollover!$N$21,Rollover!$AA$21,Rollover!$AN$21)*(1+Assumptions!$C$25)^(INT(MAX(0,CY202)/12)))</f>
        <v>18.00672886850925</v>
      </c>
      <c r="CZ203" s="115">
        <f>IF(OR(CZ201=0,CZ201=4),0,CHOOSE(CZ201,Rollover!$I$21,Rollover!$V$21,Rollover!$AI$21)*CHOOSE(CZ201,Rollover!$O$21,Rollover!$AB$21,Rollover!$AO$21)*(1+CHOOSE(CZ201,Rollover!$P$21,Rollover!$AC$21,Rollover!$AP$21))^(INT(MAX(0,CZ202)/12))+(1-CHOOSE(CZ201,Rollover!$I$21,Rollover!$V$21,Rollover!$AI$21))*CHOOSE(CZ201,Rollover!$N$21,Rollover!$AA$21,Rollover!$AN$21)*(1+Assumptions!$C$25)^(INT(MAX(0,CZ202)/12)))</f>
        <v>18.00672886850925</v>
      </c>
      <c r="DA203" s="115">
        <f>IF(OR(DA201=0,DA201=4),0,CHOOSE(DA201,Rollover!$I$21,Rollover!$V$21,Rollover!$AI$21)*CHOOSE(DA201,Rollover!$O$21,Rollover!$AB$21,Rollover!$AO$21)*(1+CHOOSE(DA201,Rollover!$P$21,Rollover!$AC$21,Rollover!$AP$21))^(INT(MAX(0,DA202)/12))+(1-CHOOSE(DA201,Rollover!$I$21,Rollover!$V$21,Rollover!$AI$21))*CHOOSE(DA201,Rollover!$N$21,Rollover!$AA$21,Rollover!$AN$21)*(1+Assumptions!$C$25)^(INT(MAX(0,DA202)/12)))</f>
        <v>18.00672886850925</v>
      </c>
      <c r="DB203" s="115">
        <f>IF(OR(DB201=0,DB201=4),0,CHOOSE(DB201,Rollover!$I$21,Rollover!$V$21,Rollover!$AI$21)*CHOOSE(DB201,Rollover!$O$21,Rollover!$AB$21,Rollover!$AO$21)*(1+CHOOSE(DB201,Rollover!$P$21,Rollover!$AC$21,Rollover!$AP$21))^(INT(MAX(0,DB202)/12))+(1-CHOOSE(DB201,Rollover!$I$21,Rollover!$V$21,Rollover!$AI$21))*CHOOSE(DB201,Rollover!$N$21,Rollover!$AA$21,Rollover!$AN$21)*(1+Assumptions!$C$25)^(INT(MAX(0,DB202)/12)))</f>
        <v>18.00672886850925</v>
      </c>
      <c r="DC203" s="115">
        <f>IF(OR(DC201=0,DC201=4),0,CHOOSE(DC201,Rollover!$I$21,Rollover!$V$21,Rollover!$AI$21)*CHOOSE(DC201,Rollover!$O$21,Rollover!$AB$21,Rollover!$AO$21)*(1+CHOOSE(DC201,Rollover!$P$21,Rollover!$AC$21,Rollover!$AP$21))^(INT(MAX(0,DC202)/12))+(1-CHOOSE(DC201,Rollover!$I$21,Rollover!$V$21,Rollover!$AI$21))*CHOOSE(DC201,Rollover!$N$21,Rollover!$AA$21,Rollover!$AN$21)*(1+Assumptions!$C$25)^(INT(MAX(0,DC202)/12)))</f>
        <v>18.00672886850925</v>
      </c>
      <c r="DD203" s="115">
        <f>IF(OR(DD201=0,DD201=4),0,CHOOSE(DD201,Rollover!$I$21,Rollover!$V$21,Rollover!$AI$21)*CHOOSE(DD201,Rollover!$O$21,Rollover!$AB$21,Rollover!$AO$21)*(1+CHOOSE(DD201,Rollover!$P$21,Rollover!$AC$21,Rollover!$AP$21))^(INT(MAX(0,DD202)/12))+(1-CHOOSE(DD201,Rollover!$I$21,Rollover!$V$21,Rollover!$AI$21))*CHOOSE(DD201,Rollover!$N$21,Rollover!$AA$21,Rollover!$AN$21)*(1+Assumptions!$C$25)^(INT(MAX(0,DD202)/12)))</f>
        <v>18.00672886850925</v>
      </c>
      <c r="DE203" s="115">
        <f>IF(OR(DE201=0,DE201=4),0,CHOOSE(DE201,Rollover!$I$21,Rollover!$V$21,Rollover!$AI$21)*CHOOSE(DE201,Rollover!$O$21,Rollover!$AB$21,Rollover!$AO$21)*(1+CHOOSE(DE201,Rollover!$P$21,Rollover!$AC$21,Rollover!$AP$21))^(INT(MAX(0,DE202)/12))+(1-CHOOSE(DE201,Rollover!$I$21,Rollover!$V$21,Rollover!$AI$21))*CHOOSE(DE201,Rollover!$N$21,Rollover!$AA$21,Rollover!$AN$21)*(1+Assumptions!$C$25)^(INT(MAX(0,DE202)/12)))</f>
        <v>18.00672886850925</v>
      </c>
      <c r="DF203" s="115">
        <f>IF(OR(DF201=0,DF201=4),0,CHOOSE(DF201,Rollover!$I$21,Rollover!$V$21,Rollover!$AI$21)*CHOOSE(DF201,Rollover!$O$21,Rollover!$AB$21,Rollover!$AO$21)*(1+CHOOSE(DF201,Rollover!$P$21,Rollover!$AC$21,Rollover!$AP$21))^(INT(MAX(0,DF202)/12))+(1-CHOOSE(DF201,Rollover!$I$21,Rollover!$V$21,Rollover!$AI$21))*CHOOSE(DF201,Rollover!$N$21,Rollover!$AA$21,Rollover!$AN$21)*(1+Assumptions!$C$25)^(INT(MAX(0,DF202)/12)))</f>
        <v>18.00672886850925</v>
      </c>
      <c r="DG203" s="115">
        <f>IF(OR(DG201=0,DG201=4),0,CHOOSE(DG201,Rollover!$I$21,Rollover!$V$21,Rollover!$AI$21)*CHOOSE(DG201,Rollover!$O$21,Rollover!$AB$21,Rollover!$AO$21)*(1+CHOOSE(DG201,Rollover!$P$21,Rollover!$AC$21,Rollover!$AP$21))^(INT(MAX(0,DG202)/12))+(1-CHOOSE(DG201,Rollover!$I$21,Rollover!$V$21,Rollover!$AI$21))*CHOOSE(DG201,Rollover!$N$21,Rollover!$AA$21,Rollover!$AN$21)*(1+Assumptions!$C$25)^(INT(MAX(0,DG202)/12)))</f>
        <v>18.00672886850925</v>
      </c>
      <c r="DH203" s="115">
        <f>IF(OR(DH201=0,DH201=4),0,CHOOSE(DH201,Rollover!$I$21,Rollover!$V$21,Rollover!$AI$21)*CHOOSE(DH201,Rollover!$O$21,Rollover!$AB$21,Rollover!$AO$21)*(1+CHOOSE(DH201,Rollover!$P$21,Rollover!$AC$21,Rollover!$AP$21))^(INT(MAX(0,DH202)/12))+(1-CHOOSE(DH201,Rollover!$I$21,Rollover!$V$21,Rollover!$AI$21))*CHOOSE(DH201,Rollover!$N$21,Rollover!$AA$21,Rollover!$AN$21)*(1+Assumptions!$C$25)^(INT(MAX(0,DH202)/12)))</f>
        <v>18.636964378907074</v>
      </c>
      <c r="DI203" s="115">
        <f>IF(OR(DI201=0,DI201=4),0,CHOOSE(DI201,Rollover!$I$21,Rollover!$V$21,Rollover!$AI$21)*CHOOSE(DI201,Rollover!$O$21,Rollover!$AB$21,Rollover!$AO$21)*(1+CHOOSE(DI201,Rollover!$P$21,Rollover!$AC$21,Rollover!$AP$21))^(INT(MAX(0,DI202)/12))+(1-CHOOSE(DI201,Rollover!$I$21,Rollover!$V$21,Rollover!$AI$21))*CHOOSE(DI201,Rollover!$N$21,Rollover!$AA$21,Rollover!$AN$21)*(1+Assumptions!$C$25)^(INT(MAX(0,DI202)/12)))</f>
        <v>18.636964378907074</v>
      </c>
      <c r="DJ203" s="115">
        <f>IF(OR(DJ201=0,DJ201=4),0,CHOOSE(DJ201,Rollover!$I$21,Rollover!$V$21,Rollover!$AI$21)*CHOOSE(DJ201,Rollover!$O$21,Rollover!$AB$21,Rollover!$AO$21)*(1+CHOOSE(DJ201,Rollover!$P$21,Rollover!$AC$21,Rollover!$AP$21))^(INT(MAX(0,DJ202)/12))+(1-CHOOSE(DJ201,Rollover!$I$21,Rollover!$V$21,Rollover!$AI$21))*CHOOSE(DJ201,Rollover!$N$21,Rollover!$AA$21,Rollover!$AN$21)*(1+Assumptions!$C$25)^(INT(MAX(0,DJ202)/12)))</f>
        <v>18.636964378907074</v>
      </c>
      <c r="DK203" s="115">
        <f>IF(OR(DK201=0,DK201=4),0,CHOOSE(DK201,Rollover!$I$21,Rollover!$V$21,Rollover!$AI$21)*CHOOSE(DK201,Rollover!$O$21,Rollover!$AB$21,Rollover!$AO$21)*(1+CHOOSE(DK201,Rollover!$P$21,Rollover!$AC$21,Rollover!$AP$21))^(INT(MAX(0,DK202)/12))+(1-CHOOSE(DK201,Rollover!$I$21,Rollover!$V$21,Rollover!$AI$21))*CHOOSE(DK201,Rollover!$N$21,Rollover!$AA$21,Rollover!$AN$21)*(1+Assumptions!$C$25)^(INT(MAX(0,DK202)/12)))</f>
        <v>18.636964378907074</v>
      </c>
      <c r="DL203" s="115">
        <f>IF(OR(DL201=0,DL201=4),0,CHOOSE(DL201,Rollover!$I$21,Rollover!$V$21,Rollover!$AI$21)*CHOOSE(DL201,Rollover!$O$21,Rollover!$AB$21,Rollover!$AO$21)*(1+CHOOSE(DL201,Rollover!$P$21,Rollover!$AC$21,Rollover!$AP$21))^(INT(MAX(0,DL202)/12))+(1-CHOOSE(DL201,Rollover!$I$21,Rollover!$V$21,Rollover!$AI$21))*CHOOSE(DL201,Rollover!$N$21,Rollover!$AA$21,Rollover!$AN$21)*(1+Assumptions!$C$25)^(INT(MAX(0,DL202)/12)))</f>
        <v>18.636964378907074</v>
      </c>
      <c r="DM203" s="115">
        <f>IF(OR(DM201=0,DM201=4),0,CHOOSE(DM201,Rollover!$I$21,Rollover!$V$21,Rollover!$AI$21)*CHOOSE(DM201,Rollover!$O$21,Rollover!$AB$21,Rollover!$AO$21)*(1+CHOOSE(DM201,Rollover!$P$21,Rollover!$AC$21,Rollover!$AP$21))^(INT(MAX(0,DM202)/12))+(1-CHOOSE(DM201,Rollover!$I$21,Rollover!$V$21,Rollover!$AI$21))*CHOOSE(DM201,Rollover!$N$21,Rollover!$AA$21,Rollover!$AN$21)*(1+Assumptions!$C$25)^(INT(MAX(0,DM202)/12)))</f>
        <v>18.636964378907074</v>
      </c>
      <c r="DN203" s="115">
        <f>IF(OR(DN201=0,DN201=4),0,CHOOSE(DN201,Rollover!$I$21,Rollover!$V$21,Rollover!$AI$21)*CHOOSE(DN201,Rollover!$O$21,Rollover!$AB$21,Rollover!$AO$21)*(1+CHOOSE(DN201,Rollover!$P$21,Rollover!$AC$21,Rollover!$AP$21))^(INT(MAX(0,DN202)/12))+(1-CHOOSE(DN201,Rollover!$I$21,Rollover!$V$21,Rollover!$AI$21))*CHOOSE(DN201,Rollover!$N$21,Rollover!$AA$21,Rollover!$AN$21)*(1+Assumptions!$C$25)^(INT(MAX(0,DN202)/12)))</f>
        <v>18.636964378907074</v>
      </c>
      <c r="DO203" s="115">
        <f>IF(OR(DO201=0,DO201=4),0,CHOOSE(DO201,Rollover!$I$21,Rollover!$V$21,Rollover!$AI$21)*CHOOSE(DO201,Rollover!$O$21,Rollover!$AB$21,Rollover!$AO$21)*(1+CHOOSE(DO201,Rollover!$P$21,Rollover!$AC$21,Rollover!$AP$21))^(INT(MAX(0,DO202)/12))+(1-CHOOSE(DO201,Rollover!$I$21,Rollover!$V$21,Rollover!$AI$21))*CHOOSE(DO201,Rollover!$N$21,Rollover!$AA$21,Rollover!$AN$21)*(1+Assumptions!$C$25)^(INT(MAX(0,DO202)/12)))</f>
        <v>18.636964378907074</v>
      </c>
      <c r="DP203" s="115">
        <f>IF(OR(DP201=0,DP201=4),0,CHOOSE(DP201,Rollover!$I$21,Rollover!$V$21,Rollover!$AI$21)*CHOOSE(DP201,Rollover!$O$21,Rollover!$AB$21,Rollover!$AO$21)*(1+CHOOSE(DP201,Rollover!$P$21,Rollover!$AC$21,Rollover!$AP$21))^(INT(MAX(0,DP202)/12))+(1-CHOOSE(DP201,Rollover!$I$21,Rollover!$V$21,Rollover!$AI$21))*CHOOSE(DP201,Rollover!$N$21,Rollover!$AA$21,Rollover!$AN$21)*(1+Assumptions!$C$25)^(INT(MAX(0,DP202)/12)))</f>
        <v>18.636964378907074</v>
      </c>
      <c r="DQ203" s="115">
        <f>IF(OR(DQ201=0,DQ201=4),0,CHOOSE(DQ201,Rollover!$I$21,Rollover!$V$21,Rollover!$AI$21)*CHOOSE(DQ201,Rollover!$O$21,Rollover!$AB$21,Rollover!$AO$21)*(1+CHOOSE(DQ201,Rollover!$P$21,Rollover!$AC$21,Rollover!$AP$21))^(INT(MAX(0,DQ202)/12))+(1-CHOOSE(DQ201,Rollover!$I$21,Rollover!$V$21,Rollover!$AI$21))*CHOOSE(DQ201,Rollover!$N$21,Rollover!$AA$21,Rollover!$AN$21)*(1+Assumptions!$C$25)^(INT(MAX(0,DQ202)/12)))</f>
        <v>18.636964378907074</v>
      </c>
      <c r="DR203" s="115">
        <f>IF(OR(DR201=0,DR201=4),0,CHOOSE(DR201,Rollover!$I$21,Rollover!$V$21,Rollover!$AI$21)*CHOOSE(DR201,Rollover!$O$21,Rollover!$AB$21,Rollover!$AO$21)*(1+CHOOSE(DR201,Rollover!$P$21,Rollover!$AC$21,Rollover!$AP$21))^(INT(MAX(0,DR202)/12))+(1-CHOOSE(DR201,Rollover!$I$21,Rollover!$V$21,Rollover!$AI$21))*CHOOSE(DR201,Rollover!$N$21,Rollover!$AA$21,Rollover!$AN$21)*(1+Assumptions!$C$25)^(INT(MAX(0,DR202)/12)))</f>
        <v>18.636964378907074</v>
      </c>
      <c r="DS203" s="115">
        <f>IF(OR(DS201=0,DS201=4),0,CHOOSE(DS201,Rollover!$I$21,Rollover!$V$21,Rollover!$AI$21)*CHOOSE(DS201,Rollover!$O$21,Rollover!$AB$21,Rollover!$AO$21)*(1+CHOOSE(DS201,Rollover!$P$21,Rollover!$AC$21,Rollover!$AP$21))^(INT(MAX(0,DS202)/12))+(1-CHOOSE(DS201,Rollover!$I$21,Rollover!$V$21,Rollover!$AI$21))*CHOOSE(DS201,Rollover!$N$21,Rollover!$AA$21,Rollover!$AN$21)*(1+Assumptions!$C$25)^(INT(MAX(0,DS202)/12)))</f>
        <v>18.636964378907074</v>
      </c>
      <c r="DT203" s="115">
        <f>IF(OR(DT201=0,DT201=4),0,CHOOSE(DT201,Rollover!$I$21,Rollover!$V$21,Rollover!$AI$21)*CHOOSE(DT201,Rollover!$O$21,Rollover!$AB$21,Rollover!$AO$21)*(1+CHOOSE(DT201,Rollover!$P$21,Rollover!$AC$21,Rollover!$AP$21))^(INT(MAX(0,DT202)/12))+(1-CHOOSE(DT201,Rollover!$I$21,Rollover!$V$21,Rollover!$AI$21))*CHOOSE(DT201,Rollover!$N$21,Rollover!$AA$21,Rollover!$AN$21)*(1+Assumptions!$C$25)^(INT(MAX(0,DT202)/12)))</f>
        <v>19.28925813216882</v>
      </c>
      <c r="DU203" s="115">
        <f>IF(OR(DU201=0,DU201=4),0,CHOOSE(DU201,Rollover!$I$21,Rollover!$V$21,Rollover!$AI$21)*CHOOSE(DU201,Rollover!$O$21,Rollover!$AB$21,Rollover!$AO$21)*(1+CHOOSE(DU201,Rollover!$P$21,Rollover!$AC$21,Rollover!$AP$21))^(INT(MAX(0,DU202)/12))+(1-CHOOSE(DU201,Rollover!$I$21,Rollover!$V$21,Rollover!$AI$21))*CHOOSE(DU201,Rollover!$N$21,Rollover!$AA$21,Rollover!$AN$21)*(1+Assumptions!$C$25)^(INT(MAX(0,DU202)/12)))</f>
        <v>19.28925813216882</v>
      </c>
      <c r="DV203" s="115">
        <f>IF(OR(DV201=0,DV201=4),0,CHOOSE(DV201,Rollover!$I$21,Rollover!$V$21,Rollover!$AI$21)*CHOOSE(DV201,Rollover!$O$21,Rollover!$AB$21,Rollover!$AO$21)*(1+CHOOSE(DV201,Rollover!$P$21,Rollover!$AC$21,Rollover!$AP$21))^(INT(MAX(0,DV202)/12))+(1-CHOOSE(DV201,Rollover!$I$21,Rollover!$V$21,Rollover!$AI$21))*CHOOSE(DV201,Rollover!$N$21,Rollover!$AA$21,Rollover!$AN$21)*(1+Assumptions!$C$25)^(INT(MAX(0,DV202)/12)))</f>
        <v>19.28925813216882</v>
      </c>
      <c r="DW203" s="115">
        <f>IF(OR(DW201=0,DW201=4),0,CHOOSE(DW201,Rollover!$I$21,Rollover!$V$21,Rollover!$AI$21)*CHOOSE(DW201,Rollover!$O$21,Rollover!$AB$21,Rollover!$AO$21)*(1+CHOOSE(DW201,Rollover!$P$21,Rollover!$AC$21,Rollover!$AP$21))^(INT(MAX(0,DW202)/12))+(1-CHOOSE(DW201,Rollover!$I$21,Rollover!$V$21,Rollover!$AI$21))*CHOOSE(DW201,Rollover!$N$21,Rollover!$AA$21,Rollover!$AN$21)*(1+Assumptions!$C$25)^(INT(MAX(0,DW202)/12)))</f>
        <v>19.28925813216882</v>
      </c>
      <c r="DX203" s="115">
        <f>IF(OR(DX201=0,DX201=4),0,CHOOSE(DX201,Rollover!$I$21,Rollover!$V$21,Rollover!$AI$21)*CHOOSE(DX201,Rollover!$O$21,Rollover!$AB$21,Rollover!$AO$21)*(1+CHOOSE(DX201,Rollover!$P$21,Rollover!$AC$21,Rollover!$AP$21))^(INT(MAX(0,DX202)/12))+(1-CHOOSE(DX201,Rollover!$I$21,Rollover!$V$21,Rollover!$AI$21))*CHOOSE(DX201,Rollover!$N$21,Rollover!$AA$21,Rollover!$AN$21)*(1+Assumptions!$C$25)^(INT(MAX(0,DX202)/12)))</f>
        <v>19.28925813216882</v>
      </c>
      <c r="DY203" s="115">
        <f>IF(OR(DY201=0,DY201=4),0,CHOOSE(DY201,Rollover!$I$21,Rollover!$V$21,Rollover!$AI$21)*CHOOSE(DY201,Rollover!$O$21,Rollover!$AB$21,Rollover!$AO$21)*(1+CHOOSE(DY201,Rollover!$P$21,Rollover!$AC$21,Rollover!$AP$21))^(INT(MAX(0,DY202)/12))+(1-CHOOSE(DY201,Rollover!$I$21,Rollover!$V$21,Rollover!$AI$21))*CHOOSE(DY201,Rollover!$N$21,Rollover!$AA$21,Rollover!$AN$21)*(1+Assumptions!$C$25)^(INT(MAX(0,DY202)/12)))</f>
        <v>19.28925813216882</v>
      </c>
      <c r="DZ203" s="115">
        <f>IF(OR(DZ201=0,DZ201=4),0,CHOOSE(DZ201,Rollover!$I$21,Rollover!$V$21,Rollover!$AI$21)*CHOOSE(DZ201,Rollover!$O$21,Rollover!$AB$21,Rollover!$AO$21)*(1+CHOOSE(DZ201,Rollover!$P$21,Rollover!$AC$21,Rollover!$AP$21))^(INT(MAX(0,DZ202)/12))+(1-CHOOSE(DZ201,Rollover!$I$21,Rollover!$V$21,Rollover!$AI$21))*CHOOSE(DZ201,Rollover!$N$21,Rollover!$AA$21,Rollover!$AN$21)*(1+Assumptions!$C$25)^(INT(MAX(0,DZ202)/12)))</f>
        <v>19.28925813216882</v>
      </c>
      <c r="EA203" s="115">
        <f>IF(OR(EA201=0,EA201=4),0,CHOOSE(EA201,Rollover!$I$21,Rollover!$V$21,Rollover!$AI$21)*CHOOSE(EA201,Rollover!$O$21,Rollover!$AB$21,Rollover!$AO$21)*(1+CHOOSE(EA201,Rollover!$P$21,Rollover!$AC$21,Rollover!$AP$21))^(INT(MAX(0,EA202)/12))+(1-CHOOSE(EA201,Rollover!$I$21,Rollover!$V$21,Rollover!$AI$21))*CHOOSE(EA201,Rollover!$N$21,Rollover!$AA$21,Rollover!$AN$21)*(1+Assumptions!$C$25)^(INT(MAX(0,EA202)/12)))</f>
        <v>19.28925813216882</v>
      </c>
      <c r="EB203" s="115">
        <f>IF(OR(EB201=0,EB201=4),0,CHOOSE(EB201,Rollover!$I$21,Rollover!$V$21,Rollover!$AI$21)*CHOOSE(EB201,Rollover!$O$21,Rollover!$AB$21,Rollover!$AO$21)*(1+CHOOSE(EB201,Rollover!$P$21,Rollover!$AC$21,Rollover!$AP$21))^(INT(MAX(0,EB202)/12))+(1-CHOOSE(EB201,Rollover!$I$21,Rollover!$V$21,Rollover!$AI$21))*CHOOSE(EB201,Rollover!$N$21,Rollover!$AA$21,Rollover!$AN$21)*(1+Assumptions!$C$25)^(INT(MAX(0,EB202)/12)))</f>
        <v>19.28925813216882</v>
      </c>
      <c r="EC203" s="115">
        <f>IF(OR(EC201=0,EC201=4),0,CHOOSE(EC201,Rollover!$I$21,Rollover!$V$21,Rollover!$AI$21)*CHOOSE(EC201,Rollover!$O$21,Rollover!$AB$21,Rollover!$AO$21)*(1+CHOOSE(EC201,Rollover!$P$21,Rollover!$AC$21,Rollover!$AP$21))^(INT(MAX(0,EC202)/12))+(1-CHOOSE(EC201,Rollover!$I$21,Rollover!$V$21,Rollover!$AI$21))*CHOOSE(EC201,Rollover!$N$21,Rollover!$AA$21,Rollover!$AN$21)*(1+Assumptions!$C$25)^(INT(MAX(0,EC202)/12)))</f>
        <v>19.28925813216882</v>
      </c>
      <c r="ED203" s="115">
        <f>IF(OR(ED201=0,ED201=4),0,CHOOSE(ED201,Rollover!$I$21,Rollover!$V$21,Rollover!$AI$21)*CHOOSE(ED201,Rollover!$O$21,Rollover!$AB$21,Rollover!$AO$21)*(1+CHOOSE(ED201,Rollover!$P$21,Rollover!$AC$21,Rollover!$AP$21))^(INT(MAX(0,ED202)/12))+(1-CHOOSE(ED201,Rollover!$I$21,Rollover!$V$21,Rollover!$AI$21))*CHOOSE(ED201,Rollover!$N$21,Rollover!$AA$21,Rollover!$AN$21)*(1+Assumptions!$C$25)^(INT(MAX(0,ED202)/12)))</f>
        <v>19.28925813216882</v>
      </c>
      <c r="EE203" s="115">
        <f>IF(OR(EE201=0,EE201=4),0,CHOOSE(EE201,Rollover!$I$21,Rollover!$V$21,Rollover!$AI$21)*CHOOSE(EE201,Rollover!$O$21,Rollover!$AB$21,Rollover!$AO$21)*(1+CHOOSE(EE201,Rollover!$P$21,Rollover!$AC$21,Rollover!$AP$21))^(INT(MAX(0,EE202)/12))+(1-CHOOSE(EE201,Rollover!$I$21,Rollover!$V$21,Rollover!$AI$21))*CHOOSE(EE201,Rollover!$N$21,Rollover!$AA$21,Rollover!$AN$21)*(1+Assumptions!$C$25)^(INT(MAX(0,EE202)/12)))</f>
        <v>19.28925813216882</v>
      </c>
      <c r="EF203" s="115">
        <f>IF(OR(EF201=0,EF201=4),0,CHOOSE(EF201,Rollover!$I$21,Rollover!$V$21,Rollover!$AI$21)*CHOOSE(EF201,Rollover!$O$21,Rollover!$AB$21,Rollover!$AO$21)*(1+CHOOSE(EF201,Rollover!$P$21,Rollover!$AC$21,Rollover!$AP$21))^(INT(MAX(0,EF202)/12))+(1-CHOOSE(EF201,Rollover!$I$21,Rollover!$V$21,Rollover!$AI$21))*CHOOSE(EF201,Rollover!$N$21,Rollover!$AA$21,Rollover!$AN$21)*(1+Assumptions!$C$25)^(INT(MAX(0,EF202)/12)))</f>
        <v>19.486787500489772</v>
      </c>
      <c r="EG203" s="115">
        <f>IF(OR(EG201=0,EG201=4),0,CHOOSE(EG201,Rollover!$I$21,Rollover!$V$21,Rollover!$AI$21)*CHOOSE(EG201,Rollover!$O$21,Rollover!$AB$21,Rollover!$AO$21)*(1+CHOOSE(EG201,Rollover!$P$21,Rollover!$AC$21,Rollover!$AP$21))^(INT(MAX(0,EG202)/12))+(1-CHOOSE(EG201,Rollover!$I$21,Rollover!$V$21,Rollover!$AI$21))*CHOOSE(EG201,Rollover!$N$21,Rollover!$AA$21,Rollover!$AN$21)*(1+Assumptions!$C$25)^(INT(MAX(0,EG202)/12)))</f>
        <v>19.486787500489772</v>
      </c>
      <c r="EH203" s="115">
        <f>IF(OR(EH201=0,EH201=4),0,CHOOSE(EH201,Rollover!$I$21,Rollover!$V$21,Rollover!$AI$21)*CHOOSE(EH201,Rollover!$O$21,Rollover!$AB$21,Rollover!$AO$21)*(1+CHOOSE(EH201,Rollover!$P$21,Rollover!$AC$21,Rollover!$AP$21))^(INT(MAX(0,EH202)/12))+(1-CHOOSE(EH201,Rollover!$I$21,Rollover!$V$21,Rollover!$AI$21))*CHOOSE(EH201,Rollover!$N$21,Rollover!$AA$21,Rollover!$AN$21)*(1+Assumptions!$C$25)^(INT(MAX(0,EH202)/12)))</f>
        <v>19.486787500489772</v>
      </c>
      <c r="EI203" s="115">
        <f>IF(OR(EI201=0,EI201=4),0,CHOOSE(EI201,Rollover!$I$21,Rollover!$V$21,Rollover!$AI$21)*CHOOSE(EI201,Rollover!$O$21,Rollover!$AB$21,Rollover!$AO$21)*(1+CHOOSE(EI201,Rollover!$P$21,Rollover!$AC$21,Rollover!$AP$21))^(INT(MAX(0,EI202)/12))+(1-CHOOSE(EI201,Rollover!$I$21,Rollover!$V$21,Rollover!$AI$21))*CHOOSE(EI201,Rollover!$N$21,Rollover!$AA$21,Rollover!$AN$21)*(1+Assumptions!$C$25)^(INT(MAX(0,EI202)/12)))</f>
        <v>19.486787500489772</v>
      </c>
    </row>
    <row r="204">
      <c r="B204" t="s" s="23">
        <v>393</v>
      </c>
      <c r="C204" t="s" s="118">
        <v>305</v>
      </c>
      <c r="D204" t="s" s="118">
        <v>430</v>
      </c>
      <c r="H204" s="95">
        <f>IF(H201=0,'Rent Roll'!$G$21*SUMIFS('Rent Schedules'!$I$6:$I$122,'Rent Schedules'!$B$6:$B$122,$C204,'Rent Schedules'!$D$6:$D$122,"In effect",'Rent Schedules'!$E$6:$E$122,"&lt;="&amp;H$6,'Rent Schedules'!$F$6:$F$122,"&gt;="&amp;H$6),0)</f>
        <v>0</v>
      </c>
      <c r="I204" s="95">
        <f>IF(I201=0,'Rent Roll'!$G$21*SUMIFS('Rent Schedules'!$I$6:$I$122,'Rent Schedules'!$B$6:$B$122,$C204,'Rent Schedules'!$D$6:$D$122,"In effect",'Rent Schedules'!$E$6:$E$122,"&lt;="&amp;I$6,'Rent Schedules'!$F$6:$F$122,"&gt;="&amp;I$6),0)</f>
        <v>0</v>
      </c>
      <c r="J204" s="95">
        <f>IF(J201=0,'Rent Roll'!$G$21*SUMIFS('Rent Schedules'!$I$6:$I$122,'Rent Schedules'!$B$6:$B$122,$C204,'Rent Schedules'!$D$6:$D$122,"In effect",'Rent Schedules'!$E$6:$E$122,"&lt;="&amp;J$6,'Rent Schedules'!$F$6:$F$122,"&gt;="&amp;J$6),0)</f>
        <v>0</v>
      </c>
      <c r="K204" s="95">
        <f>IF(K201=0,'Rent Roll'!$G$21*SUMIFS('Rent Schedules'!$I$6:$I$122,'Rent Schedules'!$B$6:$B$122,$C204,'Rent Schedules'!$D$6:$D$122,"In effect",'Rent Schedules'!$E$6:$E$122,"&lt;="&amp;K$6,'Rent Schedules'!$F$6:$F$122,"&gt;="&amp;K$6),0)</f>
        <v>0</v>
      </c>
      <c r="L204" s="95">
        <f>IF(L201=0,'Rent Roll'!$G$21*SUMIFS('Rent Schedules'!$I$6:$I$122,'Rent Schedules'!$B$6:$B$122,$C204,'Rent Schedules'!$D$6:$D$122,"In effect",'Rent Schedules'!$E$6:$E$122,"&lt;="&amp;L$6,'Rent Schedules'!$F$6:$F$122,"&gt;="&amp;L$6),0)</f>
        <v>0</v>
      </c>
      <c r="M204" s="95">
        <f>IF(M201=0,'Rent Roll'!$G$21*SUMIFS('Rent Schedules'!$I$6:$I$122,'Rent Schedules'!$B$6:$B$122,$C204,'Rent Schedules'!$D$6:$D$122,"In effect",'Rent Schedules'!$E$6:$E$122,"&lt;="&amp;M$6,'Rent Schedules'!$F$6:$F$122,"&gt;="&amp;M$6),0)</f>
        <v>0</v>
      </c>
      <c r="N204" s="95">
        <f>IF(N201=0,'Rent Roll'!$G$21*SUMIFS('Rent Schedules'!$I$6:$I$122,'Rent Schedules'!$B$6:$B$122,$C204,'Rent Schedules'!$D$6:$D$122,"In effect",'Rent Schedules'!$E$6:$E$122,"&lt;="&amp;N$6,'Rent Schedules'!$F$6:$F$122,"&gt;="&amp;N$6),0)</f>
        <v>0</v>
      </c>
      <c r="O204" s="95">
        <f>IF(O201=0,'Rent Roll'!$G$21*SUMIFS('Rent Schedules'!$I$6:$I$122,'Rent Schedules'!$B$6:$B$122,$C204,'Rent Schedules'!$D$6:$D$122,"In effect",'Rent Schedules'!$E$6:$E$122,"&lt;="&amp;O$6,'Rent Schedules'!$F$6:$F$122,"&gt;="&amp;O$6),0)</f>
        <v>0</v>
      </c>
      <c r="P204" s="95">
        <f>IF(P201=0,'Rent Roll'!$G$21*SUMIFS('Rent Schedules'!$I$6:$I$122,'Rent Schedules'!$B$6:$B$122,$C204,'Rent Schedules'!$D$6:$D$122,"In effect",'Rent Schedules'!$E$6:$E$122,"&lt;="&amp;P$6,'Rent Schedules'!$F$6:$F$122,"&gt;="&amp;P$6),0)</f>
        <v>0</v>
      </c>
      <c r="Q204" s="95">
        <f>IF(Q201=0,'Rent Roll'!$G$21*SUMIFS('Rent Schedules'!$I$6:$I$122,'Rent Schedules'!$B$6:$B$122,$C204,'Rent Schedules'!$D$6:$D$122,"In effect",'Rent Schedules'!$E$6:$E$122,"&lt;="&amp;Q$6,'Rent Schedules'!$F$6:$F$122,"&gt;="&amp;Q$6),0)</f>
        <v>0</v>
      </c>
      <c r="R204" s="95">
        <f>IF(R201=0,'Rent Roll'!$G$21*SUMIFS('Rent Schedules'!$I$6:$I$122,'Rent Schedules'!$B$6:$B$122,$C204,'Rent Schedules'!$D$6:$D$122,"In effect",'Rent Schedules'!$E$6:$E$122,"&lt;="&amp;R$6,'Rent Schedules'!$F$6:$F$122,"&gt;="&amp;R$6),0)</f>
        <v>0</v>
      </c>
      <c r="S204" s="95">
        <f>IF(S201=0,'Rent Roll'!$G$21*SUMIFS('Rent Schedules'!$I$6:$I$122,'Rent Schedules'!$B$6:$B$122,$C204,'Rent Schedules'!$D$6:$D$122,"In effect",'Rent Schedules'!$E$6:$E$122,"&lt;="&amp;S$6,'Rent Schedules'!$F$6:$F$122,"&gt;="&amp;S$6),0)</f>
        <v>0</v>
      </c>
      <c r="T204" s="95">
        <f>IF(T201=0,'Rent Roll'!$G$21*SUMIFS('Rent Schedules'!$I$6:$I$122,'Rent Schedules'!$B$6:$B$122,$C204,'Rent Schedules'!$D$6:$D$122,"In effect",'Rent Schedules'!$E$6:$E$122,"&lt;="&amp;T$6,'Rent Schedules'!$F$6:$F$122,"&gt;="&amp;T$6),0)</f>
        <v>0</v>
      </c>
      <c r="U204" s="95">
        <f>IF(U201=0,'Rent Roll'!$G$21*SUMIFS('Rent Schedules'!$I$6:$I$122,'Rent Schedules'!$B$6:$B$122,$C204,'Rent Schedules'!$D$6:$D$122,"In effect",'Rent Schedules'!$E$6:$E$122,"&lt;="&amp;U$6,'Rent Schedules'!$F$6:$F$122,"&gt;="&amp;U$6),0)</f>
        <v>0</v>
      </c>
      <c r="V204" s="95">
        <f>IF(V201=0,'Rent Roll'!$G$21*SUMIFS('Rent Schedules'!$I$6:$I$122,'Rent Schedules'!$B$6:$B$122,$C204,'Rent Schedules'!$D$6:$D$122,"In effect",'Rent Schedules'!$E$6:$E$122,"&lt;="&amp;V$6,'Rent Schedules'!$F$6:$F$122,"&gt;="&amp;V$6),0)</f>
        <v>0</v>
      </c>
      <c r="W204" s="95">
        <f>IF(W201=0,'Rent Roll'!$G$21*SUMIFS('Rent Schedules'!$I$6:$I$122,'Rent Schedules'!$B$6:$B$122,$C204,'Rent Schedules'!$D$6:$D$122,"In effect",'Rent Schedules'!$E$6:$E$122,"&lt;="&amp;W$6,'Rent Schedules'!$F$6:$F$122,"&gt;="&amp;W$6),0)</f>
        <v>0</v>
      </c>
      <c r="X204" s="95">
        <f>IF(X201=0,'Rent Roll'!$G$21*SUMIFS('Rent Schedules'!$I$6:$I$122,'Rent Schedules'!$B$6:$B$122,$C204,'Rent Schedules'!$D$6:$D$122,"In effect",'Rent Schedules'!$E$6:$E$122,"&lt;="&amp;X$6,'Rent Schedules'!$F$6:$F$122,"&gt;="&amp;X$6),0)</f>
        <v>0</v>
      </c>
      <c r="Y204" s="95">
        <f>IF(Y201=0,'Rent Roll'!$G$21*SUMIFS('Rent Schedules'!$I$6:$I$122,'Rent Schedules'!$B$6:$B$122,$C204,'Rent Schedules'!$D$6:$D$122,"In effect",'Rent Schedules'!$E$6:$E$122,"&lt;="&amp;Y$6,'Rent Schedules'!$F$6:$F$122,"&gt;="&amp;Y$6),0)</f>
        <v>0</v>
      </c>
      <c r="Z204" s="95">
        <f>IF(Z201=0,'Rent Roll'!$G$21*SUMIFS('Rent Schedules'!$I$6:$I$122,'Rent Schedules'!$B$6:$B$122,$C204,'Rent Schedules'!$D$6:$D$122,"In effect",'Rent Schedules'!$E$6:$E$122,"&lt;="&amp;Z$6,'Rent Schedules'!$F$6:$F$122,"&gt;="&amp;Z$6),0)</f>
        <v>0</v>
      </c>
      <c r="AA204" s="95">
        <f>IF(AA201=0,'Rent Roll'!$G$21*SUMIFS('Rent Schedules'!$I$6:$I$122,'Rent Schedules'!$B$6:$B$122,$C204,'Rent Schedules'!$D$6:$D$122,"In effect",'Rent Schedules'!$E$6:$E$122,"&lt;="&amp;AA$6,'Rent Schedules'!$F$6:$F$122,"&gt;="&amp;AA$6),0)</f>
        <v>0</v>
      </c>
      <c r="AB204" s="95">
        <f>IF(AB201=0,'Rent Roll'!$G$21*SUMIFS('Rent Schedules'!$I$6:$I$122,'Rent Schedules'!$B$6:$B$122,$C204,'Rent Schedules'!$D$6:$D$122,"In effect",'Rent Schedules'!$E$6:$E$122,"&lt;="&amp;AB$6,'Rent Schedules'!$F$6:$F$122,"&gt;="&amp;AB$6),0)</f>
        <v>0</v>
      </c>
      <c r="AC204" s="95">
        <f>IF(AC201=0,'Rent Roll'!$G$21*SUMIFS('Rent Schedules'!$I$6:$I$122,'Rent Schedules'!$B$6:$B$122,$C204,'Rent Schedules'!$D$6:$D$122,"In effect",'Rent Schedules'!$E$6:$E$122,"&lt;="&amp;AC$6,'Rent Schedules'!$F$6:$F$122,"&gt;="&amp;AC$6),0)</f>
        <v>0</v>
      </c>
      <c r="AD204" s="95">
        <f>IF(AD201=0,'Rent Roll'!$G$21*SUMIFS('Rent Schedules'!$I$6:$I$122,'Rent Schedules'!$B$6:$B$122,$C204,'Rent Schedules'!$D$6:$D$122,"In effect",'Rent Schedules'!$E$6:$E$122,"&lt;="&amp;AD$6,'Rent Schedules'!$F$6:$F$122,"&gt;="&amp;AD$6),0)</f>
        <v>0</v>
      </c>
      <c r="AE204" s="95">
        <f>IF(AE201=0,'Rent Roll'!$G$21*SUMIFS('Rent Schedules'!$I$6:$I$122,'Rent Schedules'!$B$6:$B$122,$C204,'Rent Schedules'!$D$6:$D$122,"In effect",'Rent Schedules'!$E$6:$E$122,"&lt;="&amp;AE$6,'Rent Schedules'!$F$6:$F$122,"&gt;="&amp;AE$6),0)</f>
        <v>0</v>
      </c>
      <c r="AF204" s="95">
        <f>IF(AF201=0,'Rent Roll'!$G$21*SUMIFS('Rent Schedules'!$I$6:$I$122,'Rent Schedules'!$B$6:$B$122,$C204,'Rent Schedules'!$D$6:$D$122,"In effect",'Rent Schedules'!$E$6:$E$122,"&lt;="&amp;AF$6,'Rent Schedules'!$F$6:$F$122,"&gt;="&amp;AF$6),0)</f>
        <v>0</v>
      </c>
      <c r="AG204" s="95">
        <f>IF(AG201=0,'Rent Roll'!$G$21*SUMIFS('Rent Schedules'!$I$6:$I$122,'Rent Schedules'!$B$6:$B$122,$C204,'Rent Schedules'!$D$6:$D$122,"In effect",'Rent Schedules'!$E$6:$E$122,"&lt;="&amp;AG$6,'Rent Schedules'!$F$6:$F$122,"&gt;="&amp;AG$6),0)</f>
        <v>0</v>
      </c>
      <c r="AH204" s="95">
        <f>IF(AH201=0,'Rent Roll'!$G$21*SUMIFS('Rent Schedules'!$I$6:$I$122,'Rent Schedules'!$B$6:$B$122,$C204,'Rent Schedules'!$D$6:$D$122,"In effect",'Rent Schedules'!$E$6:$E$122,"&lt;="&amp;AH$6,'Rent Schedules'!$F$6:$F$122,"&gt;="&amp;AH$6),0)</f>
        <v>0</v>
      </c>
      <c r="AI204" s="95">
        <f>IF(AI201=0,'Rent Roll'!$G$21*SUMIFS('Rent Schedules'!$I$6:$I$122,'Rent Schedules'!$B$6:$B$122,$C204,'Rent Schedules'!$D$6:$D$122,"In effect",'Rent Schedules'!$E$6:$E$122,"&lt;="&amp;AI$6,'Rent Schedules'!$F$6:$F$122,"&gt;="&amp;AI$6),0)</f>
        <v>0</v>
      </c>
      <c r="AJ204" s="95">
        <f>IF(AJ201=0,'Rent Roll'!$G$21*SUMIFS('Rent Schedules'!$I$6:$I$122,'Rent Schedules'!$B$6:$B$122,$C204,'Rent Schedules'!$D$6:$D$122,"In effect",'Rent Schedules'!$E$6:$E$122,"&lt;="&amp;AJ$6,'Rent Schedules'!$F$6:$F$122,"&gt;="&amp;AJ$6),0)</f>
        <v>0</v>
      </c>
      <c r="AK204" s="95">
        <f>IF(AK201=0,'Rent Roll'!$G$21*SUMIFS('Rent Schedules'!$I$6:$I$122,'Rent Schedules'!$B$6:$B$122,$C204,'Rent Schedules'!$D$6:$D$122,"In effect",'Rent Schedules'!$E$6:$E$122,"&lt;="&amp;AK$6,'Rent Schedules'!$F$6:$F$122,"&gt;="&amp;AK$6),0)</f>
        <v>0</v>
      </c>
      <c r="AL204" s="95">
        <f>IF(AL201=0,'Rent Roll'!$G$21*SUMIFS('Rent Schedules'!$I$6:$I$122,'Rent Schedules'!$B$6:$B$122,$C204,'Rent Schedules'!$D$6:$D$122,"In effect",'Rent Schedules'!$E$6:$E$122,"&lt;="&amp;AL$6,'Rent Schedules'!$F$6:$F$122,"&gt;="&amp;AL$6),0)</f>
        <v>0</v>
      </c>
      <c r="AM204" s="95">
        <f>IF(AM201=0,'Rent Roll'!$G$21*SUMIFS('Rent Schedules'!$I$6:$I$122,'Rent Schedules'!$B$6:$B$122,$C204,'Rent Schedules'!$D$6:$D$122,"In effect",'Rent Schedules'!$E$6:$E$122,"&lt;="&amp;AM$6,'Rent Schedules'!$F$6:$F$122,"&gt;="&amp;AM$6),0)</f>
        <v>0</v>
      </c>
      <c r="AN204" s="95">
        <f>IF(AN201=0,'Rent Roll'!$G$21*SUMIFS('Rent Schedules'!$I$6:$I$122,'Rent Schedules'!$B$6:$B$122,$C204,'Rent Schedules'!$D$6:$D$122,"In effect",'Rent Schedules'!$E$6:$E$122,"&lt;="&amp;AN$6,'Rent Schedules'!$F$6:$F$122,"&gt;="&amp;AN$6),0)</f>
        <v>0</v>
      </c>
      <c r="AO204" s="95">
        <f>IF(AO201=0,'Rent Roll'!$G$21*SUMIFS('Rent Schedules'!$I$6:$I$122,'Rent Schedules'!$B$6:$B$122,$C204,'Rent Schedules'!$D$6:$D$122,"In effect",'Rent Schedules'!$E$6:$E$122,"&lt;="&amp;AO$6,'Rent Schedules'!$F$6:$F$122,"&gt;="&amp;AO$6),0)</f>
        <v>0</v>
      </c>
      <c r="AP204" s="95">
        <f>IF(AP201=0,'Rent Roll'!$G$21*SUMIFS('Rent Schedules'!$I$6:$I$122,'Rent Schedules'!$B$6:$B$122,$C204,'Rent Schedules'!$D$6:$D$122,"In effect",'Rent Schedules'!$E$6:$E$122,"&lt;="&amp;AP$6,'Rent Schedules'!$F$6:$F$122,"&gt;="&amp;AP$6),0)</f>
        <v>0</v>
      </c>
      <c r="AQ204" s="95">
        <f>IF(AQ201=0,'Rent Roll'!$G$21*SUMIFS('Rent Schedules'!$I$6:$I$122,'Rent Schedules'!$B$6:$B$122,$C204,'Rent Schedules'!$D$6:$D$122,"In effect",'Rent Schedules'!$E$6:$E$122,"&lt;="&amp;AQ$6,'Rent Schedules'!$F$6:$F$122,"&gt;="&amp;AQ$6),0)</f>
        <v>0</v>
      </c>
      <c r="AR204" s="95">
        <f>IF(AR201=0,'Rent Roll'!$G$21*SUMIFS('Rent Schedules'!$I$6:$I$122,'Rent Schedules'!$B$6:$B$122,$C204,'Rent Schedules'!$D$6:$D$122,"In effect",'Rent Schedules'!$E$6:$E$122,"&lt;="&amp;AR$6,'Rent Schedules'!$F$6:$F$122,"&gt;="&amp;AR$6),0)</f>
        <v>0</v>
      </c>
      <c r="AS204" s="95">
        <f>IF(AS201=0,'Rent Roll'!$G$21*SUMIFS('Rent Schedules'!$I$6:$I$122,'Rent Schedules'!$B$6:$B$122,$C204,'Rent Schedules'!$D$6:$D$122,"In effect",'Rent Schedules'!$E$6:$E$122,"&lt;="&amp;AS$6,'Rent Schedules'!$F$6:$F$122,"&gt;="&amp;AS$6),0)</f>
        <v>0</v>
      </c>
      <c r="AT204" s="95">
        <f>IF(AT201=0,'Rent Roll'!$G$21*SUMIFS('Rent Schedules'!$I$6:$I$122,'Rent Schedules'!$B$6:$B$122,$C204,'Rent Schedules'!$D$6:$D$122,"In effect",'Rent Schedules'!$E$6:$E$122,"&lt;="&amp;AT$6,'Rent Schedules'!$F$6:$F$122,"&gt;="&amp;AT$6),0)</f>
        <v>0</v>
      </c>
      <c r="AU204" s="95">
        <f>IF(AU201=0,'Rent Roll'!$G$21*SUMIFS('Rent Schedules'!$I$6:$I$122,'Rent Schedules'!$B$6:$B$122,$C204,'Rent Schedules'!$D$6:$D$122,"In effect",'Rent Schedules'!$E$6:$E$122,"&lt;="&amp;AU$6,'Rent Schedules'!$F$6:$F$122,"&gt;="&amp;AU$6),0)</f>
        <v>0</v>
      </c>
      <c r="AV204" s="95">
        <f>IF(AV201=0,'Rent Roll'!$G$21*SUMIFS('Rent Schedules'!$I$6:$I$122,'Rent Schedules'!$B$6:$B$122,$C204,'Rent Schedules'!$D$6:$D$122,"In effect",'Rent Schedules'!$E$6:$E$122,"&lt;="&amp;AV$6,'Rent Schedules'!$F$6:$F$122,"&gt;="&amp;AV$6),0)</f>
        <v>0</v>
      </c>
      <c r="AW204" s="95">
        <f>IF(AW201=0,'Rent Roll'!$G$21*SUMIFS('Rent Schedules'!$I$6:$I$122,'Rent Schedules'!$B$6:$B$122,$C204,'Rent Schedules'!$D$6:$D$122,"In effect",'Rent Schedules'!$E$6:$E$122,"&lt;="&amp;AW$6,'Rent Schedules'!$F$6:$F$122,"&gt;="&amp;AW$6),0)</f>
        <v>0</v>
      </c>
      <c r="AX204" s="95">
        <f>IF(AX201=0,'Rent Roll'!$G$21*SUMIFS('Rent Schedules'!$I$6:$I$122,'Rent Schedules'!$B$6:$B$122,$C204,'Rent Schedules'!$D$6:$D$122,"In effect",'Rent Schedules'!$E$6:$E$122,"&lt;="&amp;AX$6,'Rent Schedules'!$F$6:$F$122,"&gt;="&amp;AX$6),0)</f>
        <v>0</v>
      </c>
      <c r="AY204" s="95">
        <f>IF(AY201=0,'Rent Roll'!$G$21*SUMIFS('Rent Schedules'!$I$6:$I$122,'Rent Schedules'!$B$6:$B$122,$C204,'Rent Schedules'!$D$6:$D$122,"In effect",'Rent Schedules'!$E$6:$E$122,"&lt;="&amp;AY$6,'Rent Schedules'!$F$6:$F$122,"&gt;="&amp;AY$6),0)</f>
        <v>0</v>
      </c>
      <c r="AZ204" s="95">
        <f>IF(AZ201=0,'Rent Roll'!$G$21*SUMIFS('Rent Schedules'!$I$6:$I$122,'Rent Schedules'!$B$6:$B$122,$C204,'Rent Schedules'!$D$6:$D$122,"In effect",'Rent Schedules'!$E$6:$E$122,"&lt;="&amp;AZ$6,'Rent Schedules'!$F$6:$F$122,"&gt;="&amp;AZ$6),0)</f>
        <v>0</v>
      </c>
      <c r="BA204" s="95">
        <f>IF(BA201=0,'Rent Roll'!$G$21*SUMIFS('Rent Schedules'!$I$6:$I$122,'Rent Schedules'!$B$6:$B$122,$C204,'Rent Schedules'!$D$6:$D$122,"In effect",'Rent Schedules'!$E$6:$E$122,"&lt;="&amp;BA$6,'Rent Schedules'!$F$6:$F$122,"&gt;="&amp;BA$6),0)</f>
        <v>0</v>
      </c>
      <c r="BB204" s="95">
        <f>IF(BB201=0,'Rent Roll'!$G$21*SUMIFS('Rent Schedules'!$I$6:$I$122,'Rent Schedules'!$B$6:$B$122,$C204,'Rent Schedules'!$D$6:$D$122,"In effect",'Rent Schedules'!$E$6:$E$122,"&lt;="&amp;BB$6,'Rent Schedules'!$F$6:$F$122,"&gt;="&amp;BB$6),0)</f>
        <v>0</v>
      </c>
      <c r="BC204" s="95">
        <f>IF(BC201=0,'Rent Roll'!$G$21*SUMIFS('Rent Schedules'!$I$6:$I$122,'Rent Schedules'!$B$6:$B$122,$C204,'Rent Schedules'!$D$6:$D$122,"In effect",'Rent Schedules'!$E$6:$E$122,"&lt;="&amp;BC$6,'Rent Schedules'!$F$6:$F$122,"&gt;="&amp;BC$6),0)</f>
        <v>0</v>
      </c>
      <c r="BD204" s="95">
        <f>IF(BD201=0,'Rent Roll'!$G$21*SUMIFS('Rent Schedules'!$I$6:$I$122,'Rent Schedules'!$B$6:$B$122,$C204,'Rent Schedules'!$D$6:$D$122,"In effect",'Rent Schedules'!$E$6:$E$122,"&lt;="&amp;BD$6,'Rent Schedules'!$F$6:$F$122,"&gt;="&amp;BD$6),0)</f>
        <v>0</v>
      </c>
      <c r="BE204" s="95">
        <f>IF(BE201=0,'Rent Roll'!$G$21*SUMIFS('Rent Schedules'!$I$6:$I$122,'Rent Schedules'!$B$6:$B$122,$C204,'Rent Schedules'!$D$6:$D$122,"In effect",'Rent Schedules'!$E$6:$E$122,"&lt;="&amp;BE$6,'Rent Schedules'!$F$6:$F$122,"&gt;="&amp;BE$6),0)</f>
        <v>0</v>
      </c>
      <c r="BF204" s="95">
        <f>IF(BF201=0,'Rent Roll'!$G$21*SUMIFS('Rent Schedules'!$I$6:$I$122,'Rent Schedules'!$B$6:$B$122,$C204,'Rent Schedules'!$D$6:$D$122,"In effect",'Rent Schedules'!$E$6:$E$122,"&lt;="&amp;BF$6,'Rent Schedules'!$F$6:$F$122,"&gt;="&amp;BF$6),0)</f>
        <v>0</v>
      </c>
      <c r="BG204" s="95">
        <f>IF(BG201=0,'Rent Roll'!$G$21*SUMIFS('Rent Schedules'!$I$6:$I$122,'Rent Schedules'!$B$6:$B$122,$C204,'Rent Schedules'!$D$6:$D$122,"In effect",'Rent Schedules'!$E$6:$E$122,"&lt;="&amp;BG$6,'Rent Schedules'!$F$6:$F$122,"&gt;="&amp;BG$6),0)</f>
        <v>0</v>
      </c>
      <c r="BH204" s="95">
        <f>IF(BH201=0,'Rent Roll'!$G$21*SUMIFS('Rent Schedules'!$I$6:$I$122,'Rent Schedules'!$B$6:$B$122,$C204,'Rent Schedules'!$D$6:$D$122,"In effect",'Rent Schedules'!$E$6:$E$122,"&lt;="&amp;BH$6,'Rent Schedules'!$F$6:$F$122,"&gt;="&amp;BH$6),0)</f>
        <v>0</v>
      </c>
      <c r="BI204" s="95">
        <f>IF(BI201=0,'Rent Roll'!$G$21*SUMIFS('Rent Schedules'!$I$6:$I$122,'Rent Schedules'!$B$6:$B$122,$C204,'Rent Schedules'!$D$6:$D$122,"In effect",'Rent Schedules'!$E$6:$E$122,"&lt;="&amp;BI$6,'Rent Schedules'!$F$6:$F$122,"&gt;="&amp;BI$6),0)</f>
        <v>0</v>
      </c>
      <c r="BJ204" s="95">
        <f>IF(BJ201=0,'Rent Roll'!$G$21*SUMIFS('Rent Schedules'!$I$6:$I$122,'Rent Schedules'!$B$6:$B$122,$C204,'Rent Schedules'!$D$6:$D$122,"In effect",'Rent Schedules'!$E$6:$E$122,"&lt;="&amp;BJ$6,'Rent Schedules'!$F$6:$F$122,"&gt;="&amp;BJ$6),0)</f>
        <v>0</v>
      </c>
      <c r="BK204" s="95">
        <f>IF(BK201=0,'Rent Roll'!$G$21*SUMIFS('Rent Schedules'!$I$6:$I$122,'Rent Schedules'!$B$6:$B$122,$C204,'Rent Schedules'!$D$6:$D$122,"In effect",'Rent Schedules'!$E$6:$E$122,"&lt;="&amp;BK$6,'Rent Schedules'!$F$6:$F$122,"&gt;="&amp;BK$6),0)</f>
        <v>0</v>
      </c>
      <c r="BL204" s="95">
        <f>IF(BL201=0,'Rent Roll'!$G$21*SUMIFS('Rent Schedules'!$I$6:$I$122,'Rent Schedules'!$B$6:$B$122,$C204,'Rent Schedules'!$D$6:$D$122,"In effect",'Rent Schedules'!$E$6:$E$122,"&lt;="&amp;BL$6,'Rent Schedules'!$F$6:$F$122,"&gt;="&amp;BL$6),0)</f>
        <v>0</v>
      </c>
      <c r="BM204" s="95">
        <f>IF(BM201=0,'Rent Roll'!$G$21*SUMIFS('Rent Schedules'!$I$6:$I$122,'Rent Schedules'!$B$6:$B$122,$C204,'Rent Schedules'!$D$6:$D$122,"In effect",'Rent Schedules'!$E$6:$E$122,"&lt;="&amp;BM$6,'Rent Schedules'!$F$6:$F$122,"&gt;="&amp;BM$6),0)</f>
        <v>0</v>
      </c>
      <c r="BN204" s="95">
        <f>IF(BN201=0,'Rent Roll'!$G$21*SUMIFS('Rent Schedules'!$I$6:$I$122,'Rent Schedules'!$B$6:$B$122,$C204,'Rent Schedules'!$D$6:$D$122,"In effect",'Rent Schedules'!$E$6:$E$122,"&lt;="&amp;BN$6,'Rent Schedules'!$F$6:$F$122,"&gt;="&amp;BN$6),0)</f>
        <v>0</v>
      </c>
      <c r="BO204" s="95">
        <f>IF(BO201=0,'Rent Roll'!$G$21*SUMIFS('Rent Schedules'!$I$6:$I$122,'Rent Schedules'!$B$6:$B$122,$C204,'Rent Schedules'!$D$6:$D$122,"In effect",'Rent Schedules'!$E$6:$E$122,"&lt;="&amp;BO$6,'Rent Schedules'!$F$6:$F$122,"&gt;="&amp;BO$6),0)</f>
        <v>0</v>
      </c>
      <c r="BP204" s="95">
        <f>IF(BP201=0,'Rent Roll'!$G$21*SUMIFS('Rent Schedules'!$I$6:$I$122,'Rent Schedules'!$B$6:$B$122,$C204,'Rent Schedules'!$D$6:$D$122,"In effect",'Rent Schedules'!$E$6:$E$122,"&lt;="&amp;BP$6,'Rent Schedules'!$F$6:$F$122,"&gt;="&amp;BP$6),0)</f>
        <v>0</v>
      </c>
      <c r="BQ204" s="95">
        <f>IF(BQ201=0,'Rent Roll'!$G$21*SUMIFS('Rent Schedules'!$I$6:$I$122,'Rent Schedules'!$B$6:$B$122,$C204,'Rent Schedules'!$D$6:$D$122,"In effect",'Rent Schedules'!$E$6:$E$122,"&lt;="&amp;BQ$6,'Rent Schedules'!$F$6:$F$122,"&gt;="&amp;BQ$6),0)</f>
        <v>0</v>
      </c>
      <c r="BR204" s="95">
        <f>IF(BR201=0,'Rent Roll'!$G$21*SUMIFS('Rent Schedules'!$I$6:$I$122,'Rent Schedules'!$B$6:$B$122,$C204,'Rent Schedules'!$D$6:$D$122,"In effect",'Rent Schedules'!$E$6:$E$122,"&lt;="&amp;BR$6,'Rent Schedules'!$F$6:$F$122,"&gt;="&amp;BR$6),0)</f>
        <v>0</v>
      </c>
      <c r="BS204" s="95">
        <f>IF(BS201=0,'Rent Roll'!$G$21*SUMIFS('Rent Schedules'!$I$6:$I$122,'Rent Schedules'!$B$6:$B$122,$C204,'Rent Schedules'!$D$6:$D$122,"In effect",'Rent Schedules'!$E$6:$E$122,"&lt;="&amp;BS$6,'Rent Schedules'!$F$6:$F$122,"&gt;="&amp;BS$6),0)</f>
        <v>0</v>
      </c>
      <c r="BT204" s="95">
        <f>IF(BT201=0,'Rent Roll'!$G$21*SUMIFS('Rent Schedules'!$I$6:$I$122,'Rent Schedules'!$B$6:$B$122,$C204,'Rent Schedules'!$D$6:$D$122,"In effect",'Rent Schedules'!$E$6:$E$122,"&lt;="&amp;BT$6,'Rent Schedules'!$F$6:$F$122,"&gt;="&amp;BT$6),0)</f>
        <v>0</v>
      </c>
      <c r="BU204" s="95">
        <f>IF(BU201=0,'Rent Roll'!$G$21*SUMIFS('Rent Schedules'!$I$6:$I$122,'Rent Schedules'!$B$6:$B$122,$C204,'Rent Schedules'!$D$6:$D$122,"In effect",'Rent Schedules'!$E$6:$E$122,"&lt;="&amp;BU$6,'Rent Schedules'!$F$6:$F$122,"&gt;="&amp;BU$6),0)</f>
        <v>0</v>
      </c>
      <c r="BV204" s="95">
        <f>IF(BV201=0,'Rent Roll'!$G$21*SUMIFS('Rent Schedules'!$I$6:$I$122,'Rent Schedules'!$B$6:$B$122,$C204,'Rent Schedules'!$D$6:$D$122,"In effect",'Rent Schedules'!$E$6:$E$122,"&lt;="&amp;BV$6,'Rent Schedules'!$F$6:$F$122,"&gt;="&amp;BV$6),0)</f>
        <v>0</v>
      </c>
      <c r="BW204" s="95">
        <f>IF(BW201=0,'Rent Roll'!$G$21*SUMIFS('Rent Schedules'!$I$6:$I$122,'Rent Schedules'!$B$6:$B$122,$C204,'Rent Schedules'!$D$6:$D$122,"In effect",'Rent Schedules'!$E$6:$E$122,"&lt;="&amp;BW$6,'Rent Schedules'!$F$6:$F$122,"&gt;="&amp;BW$6),0)</f>
        <v>0</v>
      </c>
      <c r="BX204" s="95">
        <f>IF(BX201=0,'Rent Roll'!$G$21*SUMIFS('Rent Schedules'!$I$6:$I$122,'Rent Schedules'!$B$6:$B$122,$C204,'Rent Schedules'!$D$6:$D$122,"In effect",'Rent Schedules'!$E$6:$E$122,"&lt;="&amp;BX$6,'Rent Schedules'!$F$6:$F$122,"&gt;="&amp;BX$6),0)</f>
        <v>0</v>
      </c>
      <c r="BY204" s="95">
        <f>IF(BY201=0,'Rent Roll'!$G$21*SUMIFS('Rent Schedules'!$I$6:$I$122,'Rent Schedules'!$B$6:$B$122,$C204,'Rent Schedules'!$D$6:$D$122,"In effect",'Rent Schedules'!$E$6:$E$122,"&lt;="&amp;BY$6,'Rent Schedules'!$F$6:$F$122,"&gt;="&amp;BY$6),0)</f>
        <v>0</v>
      </c>
      <c r="BZ204" s="95">
        <f>IF(BZ201=0,'Rent Roll'!$G$21*SUMIFS('Rent Schedules'!$I$6:$I$122,'Rent Schedules'!$B$6:$B$122,$C204,'Rent Schedules'!$D$6:$D$122,"In effect",'Rent Schedules'!$E$6:$E$122,"&lt;="&amp;BZ$6,'Rent Schedules'!$F$6:$F$122,"&gt;="&amp;BZ$6),0)</f>
        <v>0</v>
      </c>
      <c r="CA204" s="95">
        <f>IF(CA201=0,'Rent Roll'!$G$21*SUMIFS('Rent Schedules'!$I$6:$I$122,'Rent Schedules'!$B$6:$B$122,$C204,'Rent Schedules'!$D$6:$D$122,"In effect",'Rent Schedules'!$E$6:$E$122,"&lt;="&amp;CA$6,'Rent Schedules'!$F$6:$F$122,"&gt;="&amp;CA$6),0)</f>
        <v>0</v>
      </c>
      <c r="CB204" s="95">
        <f>IF(CB201=0,'Rent Roll'!$G$21*SUMIFS('Rent Schedules'!$I$6:$I$122,'Rent Schedules'!$B$6:$B$122,$C204,'Rent Schedules'!$D$6:$D$122,"In effect",'Rent Schedules'!$E$6:$E$122,"&lt;="&amp;CB$6,'Rent Schedules'!$F$6:$F$122,"&gt;="&amp;CB$6),0)</f>
        <v>0</v>
      </c>
      <c r="CC204" s="95">
        <f>IF(CC201=0,'Rent Roll'!$G$21*SUMIFS('Rent Schedules'!$I$6:$I$122,'Rent Schedules'!$B$6:$B$122,$C204,'Rent Schedules'!$D$6:$D$122,"In effect",'Rent Schedules'!$E$6:$E$122,"&lt;="&amp;CC$6,'Rent Schedules'!$F$6:$F$122,"&gt;="&amp;CC$6),0)</f>
        <v>0</v>
      </c>
      <c r="CD204" s="95">
        <f>IF(CD201=0,'Rent Roll'!$G$21*SUMIFS('Rent Schedules'!$I$6:$I$122,'Rent Schedules'!$B$6:$B$122,$C204,'Rent Schedules'!$D$6:$D$122,"In effect",'Rent Schedules'!$E$6:$E$122,"&lt;="&amp;CD$6,'Rent Schedules'!$F$6:$F$122,"&gt;="&amp;CD$6),0)</f>
        <v>0</v>
      </c>
      <c r="CE204" s="95">
        <f>IF(CE201=0,'Rent Roll'!$G$21*SUMIFS('Rent Schedules'!$I$6:$I$122,'Rent Schedules'!$B$6:$B$122,$C204,'Rent Schedules'!$D$6:$D$122,"In effect",'Rent Schedules'!$E$6:$E$122,"&lt;="&amp;CE$6,'Rent Schedules'!$F$6:$F$122,"&gt;="&amp;CE$6),0)</f>
        <v>0</v>
      </c>
      <c r="CF204" s="95">
        <f>IF(CF201=0,'Rent Roll'!$G$21*SUMIFS('Rent Schedules'!$I$6:$I$122,'Rent Schedules'!$B$6:$B$122,$C204,'Rent Schedules'!$D$6:$D$122,"In effect",'Rent Schedules'!$E$6:$E$122,"&lt;="&amp;CF$6,'Rent Schedules'!$F$6:$F$122,"&gt;="&amp;CF$6),0)</f>
        <v>0</v>
      </c>
      <c r="CG204" s="95">
        <f>IF(CG201=0,'Rent Roll'!$G$21*SUMIFS('Rent Schedules'!$I$6:$I$122,'Rent Schedules'!$B$6:$B$122,$C204,'Rent Schedules'!$D$6:$D$122,"In effect",'Rent Schedules'!$E$6:$E$122,"&lt;="&amp;CG$6,'Rent Schedules'!$F$6:$F$122,"&gt;="&amp;CG$6),0)</f>
        <v>0</v>
      </c>
      <c r="CH204" s="95">
        <f>IF(CH201=0,'Rent Roll'!$G$21*SUMIFS('Rent Schedules'!$I$6:$I$122,'Rent Schedules'!$B$6:$B$122,$C204,'Rent Schedules'!$D$6:$D$122,"In effect",'Rent Schedules'!$E$6:$E$122,"&lt;="&amp;CH$6,'Rent Schedules'!$F$6:$F$122,"&gt;="&amp;CH$6),0)</f>
        <v>0</v>
      </c>
      <c r="CI204" s="95">
        <f>IF(CI201=0,'Rent Roll'!$G$21*SUMIFS('Rent Schedules'!$I$6:$I$122,'Rent Schedules'!$B$6:$B$122,$C204,'Rent Schedules'!$D$6:$D$122,"In effect",'Rent Schedules'!$E$6:$E$122,"&lt;="&amp;CI$6,'Rent Schedules'!$F$6:$F$122,"&gt;="&amp;CI$6),0)</f>
        <v>0</v>
      </c>
      <c r="CJ204" s="95">
        <f>IF(CJ201=0,'Rent Roll'!$G$21*SUMIFS('Rent Schedules'!$I$6:$I$122,'Rent Schedules'!$B$6:$B$122,$C204,'Rent Schedules'!$D$6:$D$122,"In effect",'Rent Schedules'!$E$6:$E$122,"&lt;="&amp;CJ$6,'Rent Schedules'!$F$6:$F$122,"&gt;="&amp;CJ$6),0)</f>
        <v>0</v>
      </c>
      <c r="CK204" s="95">
        <f>IF(CK201=0,'Rent Roll'!$G$21*SUMIFS('Rent Schedules'!$I$6:$I$122,'Rent Schedules'!$B$6:$B$122,$C204,'Rent Schedules'!$D$6:$D$122,"In effect",'Rent Schedules'!$E$6:$E$122,"&lt;="&amp;CK$6,'Rent Schedules'!$F$6:$F$122,"&gt;="&amp;CK$6),0)</f>
        <v>0</v>
      </c>
      <c r="CL204" s="95">
        <f>IF(CL201=0,'Rent Roll'!$G$21*SUMIFS('Rent Schedules'!$I$6:$I$122,'Rent Schedules'!$B$6:$B$122,$C204,'Rent Schedules'!$D$6:$D$122,"In effect",'Rent Schedules'!$E$6:$E$122,"&lt;="&amp;CL$6,'Rent Schedules'!$F$6:$F$122,"&gt;="&amp;CL$6),0)</f>
        <v>0</v>
      </c>
      <c r="CM204" s="95">
        <f>IF(CM201=0,'Rent Roll'!$G$21*SUMIFS('Rent Schedules'!$I$6:$I$122,'Rent Schedules'!$B$6:$B$122,$C204,'Rent Schedules'!$D$6:$D$122,"In effect",'Rent Schedules'!$E$6:$E$122,"&lt;="&amp;CM$6,'Rent Schedules'!$F$6:$F$122,"&gt;="&amp;CM$6),0)</f>
        <v>0</v>
      </c>
      <c r="CN204" s="95">
        <f>IF(CN201=0,'Rent Roll'!$G$21*SUMIFS('Rent Schedules'!$I$6:$I$122,'Rent Schedules'!$B$6:$B$122,$C204,'Rent Schedules'!$D$6:$D$122,"In effect",'Rent Schedules'!$E$6:$E$122,"&lt;="&amp;CN$6,'Rent Schedules'!$F$6:$F$122,"&gt;="&amp;CN$6),0)</f>
        <v>0</v>
      </c>
      <c r="CO204" s="95">
        <f>IF(CO201=0,'Rent Roll'!$G$21*SUMIFS('Rent Schedules'!$I$6:$I$122,'Rent Schedules'!$B$6:$B$122,$C204,'Rent Schedules'!$D$6:$D$122,"In effect",'Rent Schedules'!$E$6:$E$122,"&lt;="&amp;CO$6,'Rent Schedules'!$F$6:$F$122,"&gt;="&amp;CO$6),0)</f>
        <v>0</v>
      </c>
      <c r="CP204" s="95">
        <f>IF(CP201=0,'Rent Roll'!$G$21*SUMIFS('Rent Schedules'!$I$6:$I$122,'Rent Schedules'!$B$6:$B$122,$C204,'Rent Schedules'!$D$6:$D$122,"In effect",'Rent Schedules'!$E$6:$E$122,"&lt;="&amp;CP$6,'Rent Schedules'!$F$6:$F$122,"&gt;="&amp;CP$6),0)</f>
        <v>0</v>
      </c>
      <c r="CQ204" s="95">
        <f>IF(CQ201=0,'Rent Roll'!$G$21*SUMIFS('Rent Schedules'!$I$6:$I$122,'Rent Schedules'!$B$6:$B$122,$C204,'Rent Schedules'!$D$6:$D$122,"In effect",'Rent Schedules'!$E$6:$E$122,"&lt;="&amp;CQ$6,'Rent Schedules'!$F$6:$F$122,"&gt;="&amp;CQ$6),0)</f>
        <v>0</v>
      </c>
      <c r="CR204" s="95">
        <f>IF(CR201=0,'Rent Roll'!$G$21*SUMIFS('Rent Schedules'!$I$6:$I$122,'Rent Schedules'!$B$6:$B$122,$C204,'Rent Schedules'!$D$6:$D$122,"In effect",'Rent Schedules'!$E$6:$E$122,"&lt;="&amp;CR$6,'Rent Schedules'!$F$6:$F$122,"&gt;="&amp;CR$6),0)</f>
        <v>0</v>
      </c>
      <c r="CS204" s="95">
        <f>IF(CS201=0,'Rent Roll'!$G$21*SUMIFS('Rent Schedules'!$I$6:$I$122,'Rent Schedules'!$B$6:$B$122,$C204,'Rent Schedules'!$D$6:$D$122,"In effect",'Rent Schedules'!$E$6:$E$122,"&lt;="&amp;CS$6,'Rent Schedules'!$F$6:$F$122,"&gt;="&amp;CS$6),0)</f>
        <v>0</v>
      </c>
      <c r="CT204" s="95">
        <f>IF(CT201=0,'Rent Roll'!$G$21*SUMIFS('Rent Schedules'!$I$6:$I$122,'Rent Schedules'!$B$6:$B$122,$C204,'Rent Schedules'!$D$6:$D$122,"In effect",'Rent Schedules'!$E$6:$E$122,"&lt;="&amp;CT$6,'Rent Schedules'!$F$6:$F$122,"&gt;="&amp;CT$6),0)</f>
        <v>0</v>
      </c>
      <c r="CU204" s="95">
        <f>IF(CU201=0,'Rent Roll'!$G$21*SUMIFS('Rent Schedules'!$I$6:$I$122,'Rent Schedules'!$B$6:$B$122,$C204,'Rent Schedules'!$D$6:$D$122,"In effect",'Rent Schedules'!$E$6:$E$122,"&lt;="&amp;CU$6,'Rent Schedules'!$F$6:$F$122,"&gt;="&amp;CU$6),0)</f>
        <v>0</v>
      </c>
      <c r="CV204" s="95">
        <f>IF(CV201=0,'Rent Roll'!$G$21*SUMIFS('Rent Schedules'!$I$6:$I$122,'Rent Schedules'!$B$6:$B$122,$C204,'Rent Schedules'!$D$6:$D$122,"In effect",'Rent Schedules'!$E$6:$E$122,"&lt;="&amp;CV$6,'Rent Schedules'!$F$6:$F$122,"&gt;="&amp;CV$6),0)</f>
        <v>0</v>
      </c>
      <c r="CW204" s="95">
        <f>IF(CW201=0,'Rent Roll'!$G$21*SUMIFS('Rent Schedules'!$I$6:$I$122,'Rent Schedules'!$B$6:$B$122,$C204,'Rent Schedules'!$D$6:$D$122,"In effect",'Rent Schedules'!$E$6:$E$122,"&lt;="&amp;CW$6,'Rent Schedules'!$F$6:$F$122,"&gt;="&amp;CW$6),0)</f>
        <v>0</v>
      </c>
      <c r="CX204" s="95">
        <f>IF(CX201=0,'Rent Roll'!$G$21*SUMIFS('Rent Schedules'!$I$6:$I$122,'Rent Schedules'!$B$6:$B$122,$C204,'Rent Schedules'!$D$6:$D$122,"In effect",'Rent Schedules'!$E$6:$E$122,"&lt;="&amp;CX$6,'Rent Schedules'!$F$6:$F$122,"&gt;="&amp;CX$6),0)</f>
        <v>0</v>
      </c>
      <c r="CY204" s="95">
        <f>IF(CY201=0,'Rent Roll'!$G$21*SUMIFS('Rent Schedules'!$I$6:$I$122,'Rent Schedules'!$B$6:$B$122,$C204,'Rent Schedules'!$D$6:$D$122,"In effect",'Rent Schedules'!$E$6:$E$122,"&lt;="&amp;CY$6,'Rent Schedules'!$F$6:$F$122,"&gt;="&amp;CY$6),0)</f>
        <v>0</v>
      </c>
      <c r="CZ204" s="95">
        <f>IF(CZ201=0,'Rent Roll'!$G$21*SUMIFS('Rent Schedules'!$I$6:$I$122,'Rent Schedules'!$B$6:$B$122,$C204,'Rent Schedules'!$D$6:$D$122,"In effect",'Rent Schedules'!$E$6:$E$122,"&lt;="&amp;CZ$6,'Rent Schedules'!$F$6:$F$122,"&gt;="&amp;CZ$6),0)</f>
        <v>0</v>
      </c>
      <c r="DA204" s="95">
        <f>IF(DA201=0,'Rent Roll'!$G$21*SUMIFS('Rent Schedules'!$I$6:$I$122,'Rent Schedules'!$B$6:$B$122,$C204,'Rent Schedules'!$D$6:$D$122,"In effect",'Rent Schedules'!$E$6:$E$122,"&lt;="&amp;DA$6,'Rent Schedules'!$F$6:$F$122,"&gt;="&amp;DA$6),0)</f>
        <v>0</v>
      </c>
      <c r="DB204" s="95">
        <f>IF(DB201=0,'Rent Roll'!$G$21*SUMIFS('Rent Schedules'!$I$6:$I$122,'Rent Schedules'!$B$6:$B$122,$C204,'Rent Schedules'!$D$6:$D$122,"In effect",'Rent Schedules'!$E$6:$E$122,"&lt;="&amp;DB$6,'Rent Schedules'!$F$6:$F$122,"&gt;="&amp;DB$6),0)</f>
        <v>0</v>
      </c>
      <c r="DC204" s="95">
        <f>IF(DC201=0,'Rent Roll'!$G$21*SUMIFS('Rent Schedules'!$I$6:$I$122,'Rent Schedules'!$B$6:$B$122,$C204,'Rent Schedules'!$D$6:$D$122,"In effect",'Rent Schedules'!$E$6:$E$122,"&lt;="&amp;DC$6,'Rent Schedules'!$F$6:$F$122,"&gt;="&amp;DC$6),0)</f>
        <v>0</v>
      </c>
      <c r="DD204" s="95">
        <f>IF(DD201=0,'Rent Roll'!$G$21*SUMIFS('Rent Schedules'!$I$6:$I$122,'Rent Schedules'!$B$6:$B$122,$C204,'Rent Schedules'!$D$6:$D$122,"In effect",'Rent Schedules'!$E$6:$E$122,"&lt;="&amp;DD$6,'Rent Schedules'!$F$6:$F$122,"&gt;="&amp;DD$6),0)</f>
        <v>0</v>
      </c>
      <c r="DE204" s="95">
        <f>IF(DE201=0,'Rent Roll'!$G$21*SUMIFS('Rent Schedules'!$I$6:$I$122,'Rent Schedules'!$B$6:$B$122,$C204,'Rent Schedules'!$D$6:$D$122,"In effect",'Rent Schedules'!$E$6:$E$122,"&lt;="&amp;DE$6,'Rent Schedules'!$F$6:$F$122,"&gt;="&amp;DE$6),0)</f>
        <v>0</v>
      </c>
      <c r="DF204" s="95">
        <f>IF(DF201=0,'Rent Roll'!$G$21*SUMIFS('Rent Schedules'!$I$6:$I$122,'Rent Schedules'!$B$6:$B$122,$C204,'Rent Schedules'!$D$6:$D$122,"In effect",'Rent Schedules'!$E$6:$E$122,"&lt;="&amp;DF$6,'Rent Schedules'!$F$6:$F$122,"&gt;="&amp;DF$6),0)</f>
        <v>0</v>
      </c>
      <c r="DG204" s="95">
        <f>IF(DG201=0,'Rent Roll'!$G$21*SUMIFS('Rent Schedules'!$I$6:$I$122,'Rent Schedules'!$B$6:$B$122,$C204,'Rent Schedules'!$D$6:$D$122,"In effect",'Rent Schedules'!$E$6:$E$122,"&lt;="&amp;DG$6,'Rent Schedules'!$F$6:$F$122,"&gt;="&amp;DG$6),0)</f>
        <v>0</v>
      </c>
      <c r="DH204" s="95">
        <f>IF(DH201=0,'Rent Roll'!$G$21*SUMIFS('Rent Schedules'!$I$6:$I$122,'Rent Schedules'!$B$6:$B$122,$C204,'Rent Schedules'!$D$6:$D$122,"In effect",'Rent Schedules'!$E$6:$E$122,"&lt;="&amp;DH$6,'Rent Schedules'!$F$6:$F$122,"&gt;="&amp;DH$6),0)</f>
        <v>0</v>
      </c>
      <c r="DI204" s="95">
        <f>IF(DI201=0,'Rent Roll'!$G$21*SUMIFS('Rent Schedules'!$I$6:$I$122,'Rent Schedules'!$B$6:$B$122,$C204,'Rent Schedules'!$D$6:$D$122,"In effect",'Rent Schedules'!$E$6:$E$122,"&lt;="&amp;DI$6,'Rent Schedules'!$F$6:$F$122,"&gt;="&amp;DI$6),0)</f>
        <v>0</v>
      </c>
      <c r="DJ204" s="95">
        <f>IF(DJ201=0,'Rent Roll'!$G$21*SUMIFS('Rent Schedules'!$I$6:$I$122,'Rent Schedules'!$B$6:$B$122,$C204,'Rent Schedules'!$D$6:$D$122,"In effect",'Rent Schedules'!$E$6:$E$122,"&lt;="&amp;DJ$6,'Rent Schedules'!$F$6:$F$122,"&gt;="&amp;DJ$6),0)</f>
        <v>0</v>
      </c>
      <c r="DK204" s="95">
        <f>IF(DK201=0,'Rent Roll'!$G$21*SUMIFS('Rent Schedules'!$I$6:$I$122,'Rent Schedules'!$B$6:$B$122,$C204,'Rent Schedules'!$D$6:$D$122,"In effect",'Rent Schedules'!$E$6:$E$122,"&lt;="&amp;DK$6,'Rent Schedules'!$F$6:$F$122,"&gt;="&amp;DK$6),0)</f>
        <v>0</v>
      </c>
      <c r="DL204" s="95">
        <f>IF(DL201=0,'Rent Roll'!$G$21*SUMIFS('Rent Schedules'!$I$6:$I$122,'Rent Schedules'!$B$6:$B$122,$C204,'Rent Schedules'!$D$6:$D$122,"In effect",'Rent Schedules'!$E$6:$E$122,"&lt;="&amp;DL$6,'Rent Schedules'!$F$6:$F$122,"&gt;="&amp;DL$6),0)</f>
        <v>0</v>
      </c>
      <c r="DM204" s="95">
        <f>IF(DM201=0,'Rent Roll'!$G$21*SUMIFS('Rent Schedules'!$I$6:$I$122,'Rent Schedules'!$B$6:$B$122,$C204,'Rent Schedules'!$D$6:$D$122,"In effect",'Rent Schedules'!$E$6:$E$122,"&lt;="&amp;DM$6,'Rent Schedules'!$F$6:$F$122,"&gt;="&amp;DM$6),0)</f>
        <v>0</v>
      </c>
      <c r="DN204" s="95">
        <f>IF(DN201=0,'Rent Roll'!$G$21*SUMIFS('Rent Schedules'!$I$6:$I$122,'Rent Schedules'!$B$6:$B$122,$C204,'Rent Schedules'!$D$6:$D$122,"In effect",'Rent Schedules'!$E$6:$E$122,"&lt;="&amp;DN$6,'Rent Schedules'!$F$6:$F$122,"&gt;="&amp;DN$6),0)</f>
        <v>0</v>
      </c>
      <c r="DO204" s="95">
        <f>IF(DO201=0,'Rent Roll'!$G$21*SUMIFS('Rent Schedules'!$I$6:$I$122,'Rent Schedules'!$B$6:$B$122,$C204,'Rent Schedules'!$D$6:$D$122,"In effect",'Rent Schedules'!$E$6:$E$122,"&lt;="&amp;DO$6,'Rent Schedules'!$F$6:$F$122,"&gt;="&amp;DO$6),0)</f>
        <v>0</v>
      </c>
      <c r="DP204" s="95">
        <f>IF(DP201=0,'Rent Roll'!$G$21*SUMIFS('Rent Schedules'!$I$6:$I$122,'Rent Schedules'!$B$6:$B$122,$C204,'Rent Schedules'!$D$6:$D$122,"In effect",'Rent Schedules'!$E$6:$E$122,"&lt;="&amp;DP$6,'Rent Schedules'!$F$6:$F$122,"&gt;="&amp;DP$6),0)</f>
        <v>0</v>
      </c>
      <c r="DQ204" s="95">
        <f>IF(DQ201=0,'Rent Roll'!$G$21*SUMIFS('Rent Schedules'!$I$6:$I$122,'Rent Schedules'!$B$6:$B$122,$C204,'Rent Schedules'!$D$6:$D$122,"In effect",'Rent Schedules'!$E$6:$E$122,"&lt;="&amp;DQ$6,'Rent Schedules'!$F$6:$F$122,"&gt;="&amp;DQ$6),0)</f>
        <v>0</v>
      </c>
      <c r="DR204" s="95">
        <f>IF(DR201=0,'Rent Roll'!$G$21*SUMIFS('Rent Schedules'!$I$6:$I$122,'Rent Schedules'!$B$6:$B$122,$C204,'Rent Schedules'!$D$6:$D$122,"In effect",'Rent Schedules'!$E$6:$E$122,"&lt;="&amp;DR$6,'Rent Schedules'!$F$6:$F$122,"&gt;="&amp;DR$6),0)</f>
        <v>0</v>
      </c>
      <c r="DS204" s="95">
        <f>IF(DS201=0,'Rent Roll'!$G$21*SUMIFS('Rent Schedules'!$I$6:$I$122,'Rent Schedules'!$B$6:$B$122,$C204,'Rent Schedules'!$D$6:$D$122,"In effect",'Rent Schedules'!$E$6:$E$122,"&lt;="&amp;DS$6,'Rent Schedules'!$F$6:$F$122,"&gt;="&amp;DS$6),0)</f>
        <v>0</v>
      </c>
      <c r="DT204" s="95">
        <f>IF(DT201=0,'Rent Roll'!$G$21*SUMIFS('Rent Schedules'!$I$6:$I$122,'Rent Schedules'!$B$6:$B$122,$C204,'Rent Schedules'!$D$6:$D$122,"In effect",'Rent Schedules'!$E$6:$E$122,"&lt;="&amp;DT$6,'Rent Schedules'!$F$6:$F$122,"&gt;="&amp;DT$6),0)</f>
        <v>0</v>
      </c>
      <c r="DU204" s="95">
        <f>IF(DU201=0,'Rent Roll'!$G$21*SUMIFS('Rent Schedules'!$I$6:$I$122,'Rent Schedules'!$B$6:$B$122,$C204,'Rent Schedules'!$D$6:$D$122,"In effect",'Rent Schedules'!$E$6:$E$122,"&lt;="&amp;DU$6,'Rent Schedules'!$F$6:$F$122,"&gt;="&amp;DU$6),0)</f>
        <v>0</v>
      </c>
      <c r="DV204" s="95">
        <f>IF(DV201=0,'Rent Roll'!$G$21*SUMIFS('Rent Schedules'!$I$6:$I$122,'Rent Schedules'!$B$6:$B$122,$C204,'Rent Schedules'!$D$6:$D$122,"In effect",'Rent Schedules'!$E$6:$E$122,"&lt;="&amp;DV$6,'Rent Schedules'!$F$6:$F$122,"&gt;="&amp;DV$6),0)</f>
        <v>0</v>
      </c>
      <c r="DW204" s="95">
        <f>IF(DW201=0,'Rent Roll'!$G$21*SUMIFS('Rent Schedules'!$I$6:$I$122,'Rent Schedules'!$B$6:$B$122,$C204,'Rent Schedules'!$D$6:$D$122,"In effect",'Rent Schedules'!$E$6:$E$122,"&lt;="&amp;DW$6,'Rent Schedules'!$F$6:$F$122,"&gt;="&amp;DW$6),0)</f>
        <v>0</v>
      </c>
      <c r="DX204" s="95">
        <f>IF(DX201=0,'Rent Roll'!$G$21*SUMIFS('Rent Schedules'!$I$6:$I$122,'Rent Schedules'!$B$6:$B$122,$C204,'Rent Schedules'!$D$6:$D$122,"In effect",'Rent Schedules'!$E$6:$E$122,"&lt;="&amp;DX$6,'Rent Schedules'!$F$6:$F$122,"&gt;="&amp;DX$6),0)</f>
        <v>0</v>
      </c>
      <c r="DY204" s="95">
        <f>IF(DY201=0,'Rent Roll'!$G$21*SUMIFS('Rent Schedules'!$I$6:$I$122,'Rent Schedules'!$B$6:$B$122,$C204,'Rent Schedules'!$D$6:$D$122,"In effect",'Rent Schedules'!$E$6:$E$122,"&lt;="&amp;DY$6,'Rent Schedules'!$F$6:$F$122,"&gt;="&amp;DY$6),0)</f>
        <v>0</v>
      </c>
      <c r="DZ204" s="95">
        <f>IF(DZ201=0,'Rent Roll'!$G$21*SUMIFS('Rent Schedules'!$I$6:$I$122,'Rent Schedules'!$B$6:$B$122,$C204,'Rent Schedules'!$D$6:$D$122,"In effect",'Rent Schedules'!$E$6:$E$122,"&lt;="&amp;DZ$6,'Rent Schedules'!$F$6:$F$122,"&gt;="&amp;DZ$6),0)</f>
        <v>0</v>
      </c>
      <c r="EA204" s="95">
        <f>IF(EA201=0,'Rent Roll'!$G$21*SUMIFS('Rent Schedules'!$I$6:$I$122,'Rent Schedules'!$B$6:$B$122,$C204,'Rent Schedules'!$D$6:$D$122,"In effect",'Rent Schedules'!$E$6:$E$122,"&lt;="&amp;EA$6,'Rent Schedules'!$F$6:$F$122,"&gt;="&amp;EA$6),0)</f>
        <v>0</v>
      </c>
      <c r="EB204" s="95">
        <f>IF(EB201=0,'Rent Roll'!$G$21*SUMIFS('Rent Schedules'!$I$6:$I$122,'Rent Schedules'!$B$6:$B$122,$C204,'Rent Schedules'!$D$6:$D$122,"In effect",'Rent Schedules'!$E$6:$E$122,"&lt;="&amp;EB$6,'Rent Schedules'!$F$6:$F$122,"&gt;="&amp;EB$6),0)</f>
        <v>0</v>
      </c>
      <c r="EC204" s="95">
        <f>IF(EC201=0,'Rent Roll'!$G$21*SUMIFS('Rent Schedules'!$I$6:$I$122,'Rent Schedules'!$B$6:$B$122,$C204,'Rent Schedules'!$D$6:$D$122,"In effect",'Rent Schedules'!$E$6:$E$122,"&lt;="&amp;EC$6,'Rent Schedules'!$F$6:$F$122,"&gt;="&amp;EC$6),0)</f>
        <v>0</v>
      </c>
      <c r="ED204" s="95">
        <f>IF(ED201=0,'Rent Roll'!$G$21*SUMIFS('Rent Schedules'!$I$6:$I$122,'Rent Schedules'!$B$6:$B$122,$C204,'Rent Schedules'!$D$6:$D$122,"In effect",'Rent Schedules'!$E$6:$E$122,"&lt;="&amp;ED$6,'Rent Schedules'!$F$6:$F$122,"&gt;="&amp;ED$6),0)</f>
        <v>0</v>
      </c>
      <c r="EE204" s="95">
        <f>IF(EE201=0,'Rent Roll'!$G$21*SUMIFS('Rent Schedules'!$I$6:$I$122,'Rent Schedules'!$B$6:$B$122,$C204,'Rent Schedules'!$D$6:$D$122,"In effect",'Rent Schedules'!$E$6:$E$122,"&lt;="&amp;EE$6,'Rent Schedules'!$F$6:$F$122,"&gt;="&amp;EE$6),0)</f>
        <v>0</v>
      </c>
      <c r="EF204" s="95">
        <f>IF(EF201=0,'Rent Roll'!$G$21*SUMIFS('Rent Schedules'!$I$6:$I$122,'Rent Schedules'!$B$6:$B$122,$C204,'Rent Schedules'!$D$6:$D$122,"In effect",'Rent Schedules'!$E$6:$E$122,"&lt;="&amp;EF$6,'Rent Schedules'!$F$6:$F$122,"&gt;="&amp;EF$6),0)</f>
        <v>0</v>
      </c>
      <c r="EG204" s="95">
        <f>IF(EG201=0,'Rent Roll'!$G$21*SUMIFS('Rent Schedules'!$I$6:$I$122,'Rent Schedules'!$B$6:$B$122,$C204,'Rent Schedules'!$D$6:$D$122,"In effect",'Rent Schedules'!$E$6:$E$122,"&lt;="&amp;EG$6,'Rent Schedules'!$F$6:$F$122,"&gt;="&amp;EG$6),0)</f>
        <v>0</v>
      </c>
      <c r="EH204" s="95">
        <f>IF(EH201=0,'Rent Roll'!$G$21*SUMIFS('Rent Schedules'!$I$6:$I$122,'Rent Schedules'!$B$6:$B$122,$C204,'Rent Schedules'!$D$6:$D$122,"In effect",'Rent Schedules'!$E$6:$E$122,"&lt;="&amp;EH$6,'Rent Schedules'!$F$6:$F$122,"&gt;="&amp;EH$6),0)</f>
        <v>0</v>
      </c>
      <c r="EI204" s="95">
        <f>IF(EI201=0,'Rent Roll'!$G$21*SUMIFS('Rent Schedules'!$I$6:$I$122,'Rent Schedules'!$B$6:$B$122,$C204,'Rent Schedules'!$D$6:$D$122,"In effect",'Rent Schedules'!$E$6:$E$122,"&lt;="&amp;EI$6,'Rent Schedules'!$F$6:$F$122,"&gt;="&amp;EI$6),0)</f>
        <v>0</v>
      </c>
    </row>
    <row r="205">
      <c r="B205" t="s" s="23">
        <v>394</v>
      </c>
      <c r="C205" t="s" s="118">
        <v>305</v>
      </c>
      <c r="D205" t="s" s="118">
        <v>431</v>
      </c>
      <c r="H205" s="95">
        <f>'Rent Roll'!$G$21*'Rent Roll'!$E$21*H203/12</f>
        <v>13895.833333333334</v>
      </c>
      <c r="I205" s="95">
        <f>'Rent Roll'!$G$21*'Rent Roll'!$E$21*I203/12</f>
        <v>13895.833333333334</v>
      </c>
      <c r="J205" s="95">
        <f>'Rent Roll'!$G$21*'Rent Roll'!$E$21*J203/12</f>
        <v>13895.833333333334</v>
      </c>
      <c r="K205" s="95">
        <f>'Rent Roll'!$G$21*'Rent Roll'!$E$21*K203/12</f>
        <v>13895.833333333334</v>
      </c>
      <c r="L205" s="95">
        <f>'Rent Roll'!$G$21*'Rent Roll'!$E$21*L203/12</f>
        <v>13895.833333333334</v>
      </c>
      <c r="M205" s="95">
        <f>'Rent Roll'!$G$21*'Rent Roll'!$E$21*M203/12</f>
        <v>13895.833333333334</v>
      </c>
      <c r="N205" s="95">
        <f>'Rent Roll'!$G$21*'Rent Roll'!$E$21*N203/12</f>
        <v>13895.833333333334</v>
      </c>
      <c r="O205" s="95">
        <f>'Rent Roll'!$G$21*'Rent Roll'!$E$21*O203/12</f>
        <v>13895.833333333334</v>
      </c>
      <c r="P205" s="95">
        <f>'Rent Roll'!$G$21*'Rent Roll'!$E$21*P203/12</f>
        <v>13895.833333333334</v>
      </c>
      <c r="Q205" s="95">
        <f>'Rent Roll'!$G$21*'Rent Roll'!$E$21*Q203/12</f>
        <v>13895.833333333334</v>
      </c>
      <c r="R205" s="95">
        <f>'Rent Roll'!$G$21*'Rent Roll'!$E$21*R203/12</f>
        <v>13895.833333333334</v>
      </c>
      <c r="S205" s="95">
        <f>'Rent Roll'!$G$21*'Rent Roll'!$E$21*S203/12</f>
        <v>13895.833333333334</v>
      </c>
      <c r="T205" s="95">
        <f>'Rent Roll'!$G$21*'Rent Roll'!$E$21*T203/12</f>
        <v>13895.833333333334</v>
      </c>
      <c r="U205" s="95">
        <f>'Rent Roll'!$G$21*'Rent Roll'!$E$21*U203/12</f>
        <v>13895.833333333334</v>
      </c>
      <c r="V205" s="95">
        <f>'Rent Roll'!$G$21*'Rent Roll'!$E$21*V203/12</f>
        <v>13895.833333333334</v>
      </c>
      <c r="W205" s="95">
        <f>'Rent Roll'!$G$21*'Rent Roll'!$E$21*W203/12</f>
        <v>13895.833333333334</v>
      </c>
      <c r="X205" s="95">
        <f>'Rent Roll'!$G$21*'Rent Roll'!$E$21*X203/12</f>
        <v>13895.833333333334</v>
      </c>
      <c r="Y205" s="95">
        <f>'Rent Roll'!$G$21*'Rent Roll'!$E$21*Y203/12</f>
        <v>13895.833333333334</v>
      </c>
      <c r="Z205" s="95">
        <f>'Rent Roll'!$G$21*'Rent Roll'!$E$21*Z203/12</f>
        <v>14382.187499999998</v>
      </c>
      <c r="AA205" s="95">
        <f>'Rent Roll'!$G$21*'Rent Roll'!$E$21*AA203/12</f>
        <v>14382.187499999998</v>
      </c>
      <c r="AB205" s="95">
        <f>'Rent Roll'!$G$21*'Rent Roll'!$E$21*AB203/12</f>
        <v>14382.187499999998</v>
      </c>
      <c r="AC205" s="95">
        <f>'Rent Roll'!$G$21*'Rent Roll'!$E$21*AC203/12</f>
        <v>14382.187499999998</v>
      </c>
      <c r="AD205" s="95">
        <f>'Rent Roll'!$G$21*'Rent Roll'!$E$21*AD203/12</f>
        <v>14382.187499999998</v>
      </c>
      <c r="AE205" s="95">
        <f>'Rent Roll'!$G$21*'Rent Roll'!$E$21*AE203/12</f>
        <v>14382.187499999998</v>
      </c>
      <c r="AF205" s="95">
        <f>'Rent Roll'!$G$21*'Rent Roll'!$E$21*AF203/12</f>
        <v>14382.187499999998</v>
      </c>
      <c r="AG205" s="95">
        <f>'Rent Roll'!$G$21*'Rent Roll'!$E$21*AG203/12</f>
        <v>14382.187499999998</v>
      </c>
      <c r="AH205" s="95">
        <f>'Rent Roll'!$G$21*'Rent Roll'!$E$21*AH203/12</f>
        <v>14382.187499999998</v>
      </c>
      <c r="AI205" s="95">
        <f>'Rent Roll'!$G$21*'Rent Roll'!$E$21*AI203/12</f>
        <v>14382.187499999998</v>
      </c>
      <c r="AJ205" s="95">
        <f>'Rent Roll'!$G$21*'Rent Roll'!$E$21*AJ203/12</f>
        <v>14382.187499999998</v>
      </c>
      <c r="AK205" s="95">
        <f>'Rent Roll'!$G$21*'Rent Roll'!$E$21*AK203/12</f>
        <v>14382.187499999998</v>
      </c>
      <c r="AL205" s="95">
        <f>'Rent Roll'!$G$21*'Rent Roll'!$E$21*AL203/12</f>
        <v>14885.5640625</v>
      </c>
      <c r="AM205" s="95">
        <f>'Rent Roll'!$G$21*'Rent Roll'!$E$21*AM203/12</f>
        <v>14885.5640625</v>
      </c>
      <c r="AN205" s="95">
        <f>'Rent Roll'!$G$21*'Rent Roll'!$E$21*AN203/12</f>
        <v>14885.5640625</v>
      </c>
      <c r="AO205" s="95">
        <f>'Rent Roll'!$G$21*'Rent Roll'!$E$21*AO203/12</f>
        <v>14885.5640625</v>
      </c>
      <c r="AP205" s="95">
        <f>'Rent Roll'!$G$21*'Rent Roll'!$E$21*AP203/12</f>
        <v>14885.5640625</v>
      </c>
      <c r="AQ205" s="95">
        <f>'Rent Roll'!$G$21*'Rent Roll'!$E$21*AQ203/12</f>
        <v>14885.5640625</v>
      </c>
      <c r="AR205" s="95">
        <f>'Rent Roll'!$G$21*'Rent Roll'!$E$21*AR203/12</f>
        <v>14885.5640625</v>
      </c>
      <c r="AS205" s="95">
        <f>'Rent Roll'!$G$21*'Rent Roll'!$E$21*AS203/12</f>
        <v>14885.5640625</v>
      </c>
      <c r="AT205" s="95">
        <f>'Rent Roll'!$G$21*'Rent Roll'!$E$21*AT203/12</f>
        <v>14885.5640625</v>
      </c>
      <c r="AU205" s="95">
        <f>'Rent Roll'!$G$21*'Rent Roll'!$E$21*AU203/12</f>
        <v>14885.5640625</v>
      </c>
      <c r="AV205" s="95">
        <f>'Rent Roll'!$G$21*'Rent Roll'!$E$21*AV203/12</f>
        <v>14885.5640625</v>
      </c>
      <c r="AW205" s="95">
        <f>'Rent Roll'!$G$21*'Rent Roll'!$E$21*AW203/12</f>
        <v>14885.5640625</v>
      </c>
      <c r="AX205" s="95">
        <f>'Rent Roll'!$G$21*'Rent Roll'!$E$21*AX203/12</f>
        <v>15406.558804687498</v>
      </c>
      <c r="AY205" s="95">
        <f>'Rent Roll'!$G$21*'Rent Roll'!$E$21*AY203/12</f>
        <v>15406.558804687498</v>
      </c>
      <c r="AZ205" s="95">
        <f>'Rent Roll'!$G$21*'Rent Roll'!$E$21*AZ203/12</f>
        <v>15406.558804687498</v>
      </c>
      <c r="BA205" s="95">
        <f>'Rent Roll'!$G$21*'Rent Roll'!$E$21*BA203/12</f>
        <v>15406.558804687498</v>
      </c>
      <c r="BB205" s="95">
        <f>'Rent Roll'!$G$21*'Rent Roll'!$E$21*BB203/12</f>
        <v>15406.558804687498</v>
      </c>
      <c r="BC205" s="95">
        <f>'Rent Roll'!$G$21*'Rent Roll'!$E$21*BC203/12</f>
        <v>15406.558804687498</v>
      </c>
      <c r="BD205" s="95">
        <f>'Rent Roll'!$G$21*'Rent Roll'!$E$21*BD203/12</f>
        <v>15406.558804687498</v>
      </c>
      <c r="BE205" s="95">
        <f>'Rent Roll'!$G$21*'Rent Roll'!$E$21*BE203/12</f>
        <v>15406.558804687498</v>
      </c>
      <c r="BF205" s="95">
        <f>'Rent Roll'!$G$21*'Rent Roll'!$E$21*BF203/12</f>
        <v>15406.558804687498</v>
      </c>
      <c r="BG205" s="95">
        <f>'Rent Roll'!$G$21*'Rent Roll'!$E$21*BG203/12</f>
        <v>15406.558804687498</v>
      </c>
      <c r="BH205" s="95">
        <f>'Rent Roll'!$G$21*'Rent Roll'!$E$21*BH203/12</f>
        <v>15406.558804687498</v>
      </c>
      <c r="BI205" s="95">
        <f>'Rent Roll'!$G$21*'Rent Roll'!$E$21*BI203/12</f>
        <v>15406.558804687498</v>
      </c>
      <c r="BJ205" s="95">
        <f>'Rent Roll'!$G$21*'Rent Roll'!$E$21*BJ203/12</f>
        <v>15945.788362851557</v>
      </c>
      <c r="BK205" s="95">
        <f>'Rent Roll'!$G$21*'Rent Roll'!$E$21*BK203/12</f>
        <v>15945.788362851557</v>
      </c>
      <c r="BL205" s="95">
        <f>'Rent Roll'!$G$21*'Rent Roll'!$E$21*BL203/12</f>
        <v>15945.788362851557</v>
      </c>
      <c r="BM205" s="95">
        <f>'Rent Roll'!$G$21*'Rent Roll'!$E$21*BM203/12</f>
        <v>15945.788362851557</v>
      </c>
      <c r="BN205" s="95">
        <f>'Rent Roll'!$G$21*'Rent Roll'!$E$21*BN203/12</f>
        <v>15945.788362851557</v>
      </c>
      <c r="BO205" s="95">
        <f>'Rent Roll'!$G$21*'Rent Roll'!$E$21*BO203/12</f>
        <v>15945.788362851557</v>
      </c>
      <c r="BP205" s="95">
        <f>'Rent Roll'!$G$21*'Rent Roll'!$E$21*BP203/12</f>
        <v>15945.788362851557</v>
      </c>
      <c r="BQ205" s="95">
        <f>'Rent Roll'!$G$21*'Rent Roll'!$E$21*BQ203/12</f>
        <v>15945.788362851557</v>
      </c>
      <c r="BR205" s="95">
        <f>'Rent Roll'!$G$21*'Rent Roll'!$E$21*BR203/12</f>
        <v>15945.788362851557</v>
      </c>
      <c r="BS205" s="95">
        <f>'Rent Roll'!$G$21*'Rent Roll'!$E$21*BS203/12</f>
        <v>15945.788362851557</v>
      </c>
      <c r="BT205" s="95">
        <f>'Rent Roll'!$G$21*'Rent Roll'!$E$21*BT203/12</f>
        <v>15945.788362851557</v>
      </c>
      <c r="BU205" s="95">
        <f>'Rent Roll'!$G$21*'Rent Roll'!$E$21*BU203/12</f>
        <v>15945.788362851557</v>
      </c>
      <c r="BV205" s="95">
        <f>'Rent Roll'!$G$21*'Rent Roll'!$E$21*BV203/12</f>
        <v>16109.079324127082</v>
      </c>
      <c r="BW205" s="95">
        <f>'Rent Roll'!$G$21*'Rent Roll'!$E$21*BW203/12</f>
        <v>16109.079324127082</v>
      </c>
      <c r="BX205" s="95">
        <f>'Rent Roll'!$G$21*'Rent Roll'!$E$21*BX203/12</f>
        <v>16109.079324127082</v>
      </c>
      <c r="BY205" s="95">
        <f>'Rent Roll'!$G$21*'Rent Roll'!$E$21*BY203/12</f>
        <v>16109.079324127082</v>
      </c>
      <c r="BZ205" s="95">
        <f>'Rent Roll'!$G$21*'Rent Roll'!$E$21*BZ203/12</f>
        <v>16109.079324127082</v>
      </c>
      <c r="CA205" s="95">
        <f>'Rent Roll'!$G$21*'Rent Roll'!$E$21*CA203/12</f>
        <v>16109.079324127082</v>
      </c>
      <c r="CB205" s="95">
        <f>'Rent Roll'!$G$21*'Rent Roll'!$E$21*CB203/12</f>
        <v>16109.079324127082</v>
      </c>
      <c r="CC205" s="95">
        <f>'Rent Roll'!$G$21*'Rent Roll'!$E$21*CC203/12</f>
        <v>16109.079324127082</v>
      </c>
      <c r="CD205" s="95">
        <f>'Rent Roll'!$G$21*'Rent Roll'!$E$21*CD203/12</f>
        <v>16109.079324127082</v>
      </c>
      <c r="CE205" s="95">
        <f>'Rent Roll'!$G$21*'Rent Roll'!$E$21*CE203/12</f>
        <v>16109.079324127082</v>
      </c>
      <c r="CF205" s="95">
        <f>'Rent Roll'!$G$21*'Rent Roll'!$E$21*CF203/12</f>
        <v>16109.079324127082</v>
      </c>
      <c r="CG205" s="95">
        <f>'Rent Roll'!$G$21*'Rent Roll'!$E$21*CG203/12</f>
        <v>16109.079324127082</v>
      </c>
      <c r="CH205" s="95">
        <f>'Rent Roll'!$G$21*'Rent Roll'!$E$21*CH203/12</f>
        <v>16109.079324127082</v>
      </c>
      <c r="CI205" s="95">
        <f>'Rent Roll'!$G$21*'Rent Roll'!$E$21*CI203/12</f>
        <v>16109.079324127082</v>
      </c>
      <c r="CJ205" s="95">
        <f>'Rent Roll'!$G$21*'Rent Roll'!$E$21*CJ203/12</f>
        <v>16672.897100471528</v>
      </c>
      <c r="CK205" s="95">
        <f>'Rent Roll'!$G$21*'Rent Roll'!$E$21*CK203/12</f>
        <v>16672.897100471528</v>
      </c>
      <c r="CL205" s="95">
        <f>'Rent Roll'!$G$21*'Rent Roll'!$E$21*CL203/12</f>
        <v>16672.897100471528</v>
      </c>
      <c r="CM205" s="95">
        <f>'Rent Roll'!$G$21*'Rent Roll'!$E$21*CM203/12</f>
        <v>16672.897100471528</v>
      </c>
      <c r="CN205" s="95">
        <f>'Rent Roll'!$G$21*'Rent Roll'!$E$21*CN203/12</f>
        <v>16672.897100471528</v>
      </c>
      <c r="CO205" s="95">
        <f>'Rent Roll'!$G$21*'Rent Roll'!$E$21*CO203/12</f>
        <v>16672.897100471528</v>
      </c>
      <c r="CP205" s="95">
        <f>'Rent Roll'!$G$21*'Rent Roll'!$E$21*CP203/12</f>
        <v>16672.897100471528</v>
      </c>
      <c r="CQ205" s="95">
        <f>'Rent Roll'!$G$21*'Rent Roll'!$E$21*CQ203/12</f>
        <v>16672.897100471528</v>
      </c>
      <c r="CR205" s="95">
        <f>'Rent Roll'!$G$21*'Rent Roll'!$E$21*CR203/12</f>
        <v>16672.897100471528</v>
      </c>
      <c r="CS205" s="95">
        <f>'Rent Roll'!$G$21*'Rent Roll'!$E$21*CS203/12</f>
        <v>16672.897100471528</v>
      </c>
      <c r="CT205" s="95">
        <f>'Rent Roll'!$G$21*'Rent Roll'!$E$21*CT203/12</f>
        <v>16672.897100471528</v>
      </c>
      <c r="CU205" s="95">
        <f>'Rent Roll'!$G$21*'Rent Roll'!$E$21*CU203/12</f>
        <v>16672.897100471528</v>
      </c>
      <c r="CV205" s="95">
        <f>'Rent Roll'!$G$21*'Rent Roll'!$E$21*CV203/12</f>
        <v>17256.448498988033</v>
      </c>
      <c r="CW205" s="95">
        <f>'Rent Roll'!$G$21*'Rent Roll'!$E$21*CW203/12</f>
        <v>17256.448498988033</v>
      </c>
      <c r="CX205" s="95">
        <f>'Rent Roll'!$G$21*'Rent Roll'!$E$21*CX203/12</f>
        <v>17256.448498988033</v>
      </c>
      <c r="CY205" s="95">
        <f>'Rent Roll'!$G$21*'Rent Roll'!$E$21*CY203/12</f>
        <v>17256.448498988033</v>
      </c>
      <c r="CZ205" s="95">
        <f>'Rent Roll'!$G$21*'Rent Roll'!$E$21*CZ203/12</f>
        <v>17256.448498988033</v>
      </c>
      <c r="DA205" s="95">
        <f>'Rent Roll'!$G$21*'Rent Roll'!$E$21*DA203/12</f>
        <v>17256.448498988033</v>
      </c>
      <c r="DB205" s="95">
        <f>'Rent Roll'!$G$21*'Rent Roll'!$E$21*DB203/12</f>
        <v>17256.448498988033</v>
      </c>
      <c r="DC205" s="95">
        <f>'Rent Roll'!$G$21*'Rent Roll'!$E$21*DC203/12</f>
        <v>17256.448498988033</v>
      </c>
      <c r="DD205" s="95">
        <f>'Rent Roll'!$G$21*'Rent Roll'!$E$21*DD203/12</f>
        <v>17256.448498988033</v>
      </c>
      <c r="DE205" s="95">
        <f>'Rent Roll'!$G$21*'Rent Roll'!$E$21*DE203/12</f>
        <v>17256.448498988033</v>
      </c>
      <c r="DF205" s="95">
        <f>'Rent Roll'!$G$21*'Rent Roll'!$E$21*DF203/12</f>
        <v>17256.448498988033</v>
      </c>
      <c r="DG205" s="95">
        <f>'Rent Roll'!$G$21*'Rent Roll'!$E$21*DG203/12</f>
        <v>17256.448498988033</v>
      </c>
      <c r="DH205" s="95">
        <f>'Rent Roll'!$G$21*'Rent Roll'!$E$21*DH203/12</f>
        <v>17860.42419645261</v>
      </c>
      <c r="DI205" s="95">
        <f>'Rent Roll'!$G$21*'Rent Roll'!$E$21*DI203/12</f>
        <v>17860.42419645261</v>
      </c>
      <c r="DJ205" s="95">
        <f>'Rent Roll'!$G$21*'Rent Roll'!$E$21*DJ203/12</f>
        <v>17860.42419645261</v>
      </c>
      <c r="DK205" s="95">
        <f>'Rent Roll'!$G$21*'Rent Roll'!$E$21*DK203/12</f>
        <v>17860.42419645261</v>
      </c>
      <c r="DL205" s="95">
        <f>'Rent Roll'!$G$21*'Rent Roll'!$E$21*DL203/12</f>
        <v>17860.42419645261</v>
      </c>
      <c r="DM205" s="95">
        <f>'Rent Roll'!$G$21*'Rent Roll'!$E$21*DM203/12</f>
        <v>17860.42419645261</v>
      </c>
      <c r="DN205" s="95">
        <f>'Rent Roll'!$G$21*'Rent Roll'!$E$21*DN203/12</f>
        <v>17860.42419645261</v>
      </c>
      <c r="DO205" s="95">
        <f>'Rent Roll'!$G$21*'Rent Roll'!$E$21*DO203/12</f>
        <v>17860.42419645261</v>
      </c>
      <c r="DP205" s="95">
        <f>'Rent Roll'!$G$21*'Rent Roll'!$E$21*DP203/12</f>
        <v>17860.42419645261</v>
      </c>
      <c r="DQ205" s="95">
        <f>'Rent Roll'!$G$21*'Rent Roll'!$E$21*DQ203/12</f>
        <v>17860.42419645261</v>
      </c>
      <c r="DR205" s="95">
        <f>'Rent Roll'!$G$21*'Rent Roll'!$E$21*DR203/12</f>
        <v>17860.42419645261</v>
      </c>
      <c r="DS205" s="95">
        <f>'Rent Roll'!$G$21*'Rent Roll'!$E$21*DS203/12</f>
        <v>17860.42419645261</v>
      </c>
      <c r="DT205" s="95">
        <f>'Rent Roll'!$G$21*'Rent Roll'!$E$21*DT203/12</f>
        <v>18485.539043328452</v>
      </c>
      <c r="DU205" s="95">
        <f>'Rent Roll'!$G$21*'Rent Roll'!$E$21*DU203/12</f>
        <v>18485.539043328452</v>
      </c>
      <c r="DV205" s="95">
        <f>'Rent Roll'!$G$21*'Rent Roll'!$E$21*DV203/12</f>
        <v>18485.539043328452</v>
      </c>
      <c r="DW205" s="95">
        <f>'Rent Roll'!$G$21*'Rent Roll'!$E$21*DW203/12</f>
        <v>18485.539043328452</v>
      </c>
      <c r="DX205" s="95">
        <f>'Rent Roll'!$G$21*'Rent Roll'!$E$21*DX203/12</f>
        <v>18485.539043328452</v>
      </c>
      <c r="DY205" s="95">
        <f>'Rent Roll'!$G$21*'Rent Roll'!$E$21*DY203/12</f>
        <v>18485.539043328452</v>
      </c>
      <c r="DZ205" s="95">
        <f>'Rent Roll'!$G$21*'Rent Roll'!$E$21*DZ203/12</f>
        <v>18485.539043328452</v>
      </c>
      <c r="EA205" s="95">
        <f>'Rent Roll'!$G$21*'Rent Roll'!$E$21*EA203/12</f>
        <v>18485.539043328452</v>
      </c>
      <c r="EB205" s="95">
        <f>'Rent Roll'!$G$21*'Rent Roll'!$E$21*EB203/12</f>
        <v>18485.539043328452</v>
      </c>
      <c r="EC205" s="95">
        <f>'Rent Roll'!$G$21*'Rent Roll'!$E$21*EC203/12</f>
        <v>18485.539043328452</v>
      </c>
      <c r="ED205" s="95">
        <f>'Rent Roll'!$G$21*'Rent Roll'!$E$21*ED203/12</f>
        <v>18485.539043328452</v>
      </c>
      <c r="EE205" s="95">
        <f>'Rent Roll'!$G$21*'Rent Roll'!$E$21*EE203/12</f>
        <v>18485.539043328452</v>
      </c>
      <c r="EF205" s="95">
        <f>'Rent Roll'!$G$21*'Rent Roll'!$E$21*EF203/12</f>
        <v>18674.838021302698</v>
      </c>
      <c r="EG205" s="95">
        <f>'Rent Roll'!$G$21*'Rent Roll'!$E$21*EG203/12</f>
        <v>18674.838021302698</v>
      </c>
      <c r="EH205" s="95">
        <f>'Rent Roll'!$G$21*'Rent Roll'!$E$21*EH203/12</f>
        <v>18674.838021302698</v>
      </c>
      <c r="EI205" s="95">
        <f>'Rent Roll'!$G$21*'Rent Roll'!$E$21*EI203/12</f>
        <v>18674.838021302698</v>
      </c>
    </row>
    <row r="206">
      <c r="B206" t="s" s="23">
        <v>395</v>
      </c>
      <c r="C206" t="s" s="118">
        <v>305</v>
      </c>
      <c r="D206" t="s" s="118">
        <v>432</v>
      </c>
      <c r="H206" s="82">
        <f>IF(AND(H201&gt;=1,H201&lt;=3,H202&lt;0),-H205,0)</f>
        <v>-13895.833333333334</v>
      </c>
      <c r="I206" s="82">
        <f>IF(AND(I201&gt;=1,I201&lt;=3,I202&lt;0),-I205,0)</f>
        <v>-13895.833333333334</v>
      </c>
      <c r="J206" s="82">
        <f>IF(AND(J201&gt;=1,J201&lt;=3,J202&lt;0),-J205,0)</f>
        <v>-13895.833333333334</v>
      </c>
      <c r="K206" s="82">
        <f>IF(AND(K201&gt;=1,K201&lt;=3,K202&lt;0),-K205,0)</f>
        <v>-13895.833333333334</v>
      </c>
      <c r="L206" s="82">
        <f>IF(AND(L201&gt;=1,L201&lt;=3,L202&lt;0),-L205,0)</f>
        <v>-13895.833333333334</v>
      </c>
      <c r="M206" s="82">
        <f>IF(AND(M201&gt;=1,M201&lt;=3,M202&lt;0),-M205,0)</f>
        <v>-13895.833333333334</v>
      </c>
      <c r="N206" s="82">
        <f>IF(AND(N201&gt;=1,N201&lt;=3,N202&lt;0),-N205,0)</f>
        <v>0</v>
      </c>
      <c r="O206" s="82">
        <f>IF(AND(O201&gt;=1,O201&lt;=3,O202&lt;0),-O205,0)</f>
        <v>0</v>
      </c>
      <c r="P206" s="82">
        <f>IF(AND(P201&gt;=1,P201&lt;=3,P202&lt;0),-P205,0)</f>
        <v>0</v>
      </c>
      <c r="Q206" s="82">
        <f>IF(AND(Q201&gt;=1,Q201&lt;=3,Q202&lt;0),-Q205,0)</f>
        <v>0</v>
      </c>
      <c r="R206" s="82">
        <f>IF(AND(R201&gt;=1,R201&lt;=3,R202&lt;0),-R205,0)</f>
        <v>0</v>
      </c>
      <c r="S206" s="82">
        <f>IF(AND(S201&gt;=1,S201&lt;=3,S202&lt;0),-S205,0)</f>
        <v>0</v>
      </c>
      <c r="T206" s="82">
        <f>IF(AND(T201&gt;=1,T201&lt;=3,T202&lt;0),-T205,0)</f>
        <v>0</v>
      </c>
      <c r="U206" s="82">
        <f>IF(AND(U201&gt;=1,U201&lt;=3,U202&lt;0),-U205,0)</f>
        <v>0</v>
      </c>
      <c r="V206" s="82">
        <f>IF(AND(V201&gt;=1,V201&lt;=3,V202&lt;0),-V205,0)</f>
        <v>0</v>
      </c>
      <c r="W206" s="82">
        <f>IF(AND(W201&gt;=1,W201&lt;=3,W202&lt;0),-W205,0)</f>
        <v>0</v>
      </c>
      <c r="X206" s="82">
        <f>IF(AND(X201&gt;=1,X201&lt;=3,X202&lt;0),-X205,0)</f>
        <v>0</v>
      </c>
      <c r="Y206" s="82">
        <f>IF(AND(Y201&gt;=1,Y201&lt;=3,Y202&lt;0),-Y205,0)</f>
        <v>0</v>
      </c>
      <c r="Z206" s="82">
        <f>IF(AND(Z201&gt;=1,Z201&lt;=3,Z202&lt;0),-Z205,0)</f>
        <v>0</v>
      </c>
      <c r="AA206" s="82">
        <f>IF(AND(AA201&gt;=1,AA201&lt;=3,AA202&lt;0),-AA205,0)</f>
        <v>0</v>
      </c>
      <c r="AB206" s="82">
        <f>IF(AND(AB201&gt;=1,AB201&lt;=3,AB202&lt;0),-AB205,0)</f>
        <v>0</v>
      </c>
      <c r="AC206" s="82">
        <f>IF(AND(AC201&gt;=1,AC201&lt;=3,AC202&lt;0),-AC205,0)</f>
        <v>0</v>
      </c>
      <c r="AD206" s="82">
        <f>IF(AND(AD201&gt;=1,AD201&lt;=3,AD202&lt;0),-AD205,0)</f>
        <v>0</v>
      </c>
      <c r="AE206" s="82">
        <f>IF(AND(AE201&gt;=1,AE201&lt;=3,AE202&lt;0),-AE205,0)</f>
        <v>0</v>
      </c>
      <c r="AF206" s="82">
        <f>IF(AND(AF201&gt;=1,AF201&lt;=3,AF202&lt;0),-AF205,0)</f>
        <v>0</v>
      </c>
      <c r="AG206" s="82">
        <f>IF(AND(AG201&gt;=1,AG201&lt;=3,AG202&lt;0),-AG205,0)</f>
        <v>0</v>
      </c>
      <c r="AH206" s="82">
        <f>IF(AND(AH201&gt;=1,AH201&lt;=3,AH202&lt;0),-AH205,0)</f>
        <v>0</v>
      </c>
      <c r="AI206" s="82">
        <f>IF(AND(AI201&gt;=1,AI201&lt;=3,AI202&lt;0),-AI205,0)</f>
        <v>0</v>
      </c>
      <c r="AJ206" s="82">
        <f>IF(AND(AJ201&gt;=1,AJ201&lt;=3,AJ202&lt;0),-AJ205,0)</f>
        <v>0</v>
      </c>
      <c r="AK206" s="82">
        <f>IF(AND(AK201&gt;=1,AK201&lt;=3,AK202&lt;0),-AK205,0)</f>
        <v>0</v>
      </c>
      <c r="AL206" s="82">
        <f>IF(AND(AL201&gt;=1,AL201&lt;=3,AL202&lt;0),-AL205,0)</f>
        <v>0</v>
      </c>
      <c r="AM206" s="82">
        <f>IF(AND(AM201&gt;=1,AM201&lt;=3,AM202&lt;0),-AM205,0)</f>
        <v>0</v>
      </c>
      <c r="AN206" s="82">
        <f>IF(AND(AN201&gt;=1,AN201&lt;=3,AN202&lt;0),-AN205,0)</f>
        <v>0</v>
      </c>
      <c r="AO206" s="82">
        <f>IF(AND(AO201&gt;=1,AO201&lt;=3,AO202&lt;0),-AO205,0)</f>
        <v>0</v>
      </c>
      <c r="AP206" s="82">
        <f>IF(AND(AP201&gt;=1,AP201&lt;=3,AP202&lt;0),-AP205,0)</f>
        <v>0</v>
      </c>
      <c r="AQ206" s="82">
        <f>IF(AND(AQ201&gt;=1,AQ201&lt;=3,AQ202&lt;0),-AQ205,0)</f>
        <v>0</v>
      </c>
      <c r="AR206" s="82">
        <f>IF(AND(AR201&gt;=1,AR201&lt;=3,AR202&lt;0),-AR205,0)</f>
        <v>0</v>
      </c>
      <c r="AS206" s="82">
        <f>IF(AND(AS201&gt;=1,AS201&lt;=3,AS202&lt;0),-AS205,0)</f>
        <v>0</v>
      </c>
      <c r="AT206" s="82">
        <f>IF(AND(AT201&gt;=1,AT201&lt;=3,AT202&lt;0),-AT205,0)</f>
        <v>0</v>
      </c>
      <c r="AU206" s="82">
        <f>IF(AND(AU201&gt;=1,AU201&lt;=3,AU202&lt;0),-AU205,0)</f>
        <v>0</v>
      </c>
      <c r="AV206" s="82">
        <f>IF(AND(AV201&gt;=1,AV201&lt;=3,AV202&lt;0),-AV205,0)</f>
        <v>0</v>
      </c>
      <c r="AW206" s="82">
        <f>IF(AND(AW201&gt;=1,AW201&lt;=3,AW202&lt;0),-AW205,0)</f>
        <v>0</v>
      </c>
      <c r="AX206" s="82">
        <f>IF(AND(AX201&gt;=1,AX201&lt;=3,AX202&lt;0),-AX205,0)</f>
        <v>0</v>
      </c>
      <c r="AY206" s="82">
        <f>IF(AND(AY201&gt;=1,AY201&lt;=3,AY202&lt;0),-AY205,0)</f>
        <v>0</v>
      </c>
      <c r="AZ206" s="82">
        <f>IF(AND(AZ201&gt;=1,AZ201&lt;=3,AZ202&lt;0),-AZ205,0)</f>
        <v>0</v>
      </c>
      <c r="BA206" s="82">
        <f>IF(AND(BA201&gt;=1,BA201&lt;=3,BA202&lt;0),-BA205,0)</f>
        <v>0</v>
      </c>
      <c r="BB206" s="82">
        <f>IF(AND(BB201&gt;=1,BB201&lt;=3,BB202&lt;0),-BB205,0)</f>
        <v>0</v>
      </c>
      <c r="BC206" s="82">
        <f>IF(AND(BC201&gt;=1,BC201&lt;=3,BC202&lt;0),-BC205,0)</f>
        <v>0</v>
      </c>
      <c r="BD206" s="82">
        <f>IF(AND(BD201&gt;=1,BD201&lt;=3,BD202&lt;0),-BD205,0)</f>
        <v>0</v>
      </c>
      <c r="BE206" s="82">
        <f>IF(AND(BE201&gt;=1,BE201&lt;=3,BE202&lt;0),-BE205,0)</f>
        <v>0</v>
      </c>
      <c r="BF206" s="82">
        <f>IF(AND(BF201&gt;=1,BF201&lt;=3,BF202&lt;0),-BF205,0)</f>
        <v>0</v>
      </c>
      <c r="BG206" s="82">
        <f>IF(AND(BG201&gt;=1,BG201&lt;=3,BG202&lt;0),-BG205,0)</f>
        <v>0</v>
      </c>
      <c r="BH206" s="82">
        <f>IF(AND(BH201&gt;=1,BH201&lt;=3,BH202&lt;0),-BH205,0)</f>
        <v>0</v>
      </c>
      <c r="BI206" s="82">
        <f>IF(AND(BI201&gt;=1,BI201&lt;=3,BI202&lt;0),-BI205,0)</f>
        <v>0</v>
      </c>
      <c r="BJ206" s="82">
        <f>IF(AND(BJ201&gt;=1,BJ201&lt;=3,BJ202&lt;0),-BJ205,0)</f>
        <v>0</v>
      </c>
      <c r="BK206" s="82">
        <f>IF(AND(BK201&gt;=1,BK201&lt;=3,BK202&lt;0),-BK205,0)</f>
        <v>0</v>
      </c>
      <c r="BL206" s="82">
        <f>IF(AND(BL201&gt;=1,BL201&lt;=3,BL202&lt;0),-BL205,0)</f>
        <v>0</v>
      </c>
      <c r="BM206" s="82">
        <f>IF(AND(BM201&gt;=1,BM201&lt;=3,BM202&lt;0),-BM205,0)</f>
        <v>0</v>
      </c>
      <c r="BN206" s="82">
        <f>IF(AND(BN201&gt;=1,BN201&lt;=3,BN202&lt;0),-BN205,0)</f>
        <v>0</v>
      </c>
      <c r="BO206" s="82">
        <f>IF(AND(BO201&gt;=1,BO201&lt;=3,BO202&lt;0),-BO205,0)</f>
        <v>0</v>
      </c>
      <c r="BP206" s="82">
        <f>IF(AND(BP201&gt;=1,BP201&lt;=3,BP202&lt;0),-BP205,0)</f>
        <v>0</v>
      </c>
      <c r="BQ206" s="82">
        <f>IF(AND(BQ201&gt;=1,BQ201&lt;=3,BQ202&lt;0),-BQ205,0)</f>
        <v>0</v>
      </c>
      <c r="BR206" s="82">
        <f>IF(AND(BR201&gt;=1,BR201&lt;=3,BR202&lt;0),-BR205,0)</f>
        <v>0</v>
      </c>
      <c r="BS206" s="82">
        <f>IF(AND(BS201&gt;=1,BS201&lt;=3,BS202&lt;0),-BS205,0)</f>
        <v>0</v>
      </c>
      <c r="BT206" s="82">
        <f>IF(AND(BT201&gt;=1,BT201&lt;=3,BT202&lt;0),-BT205,0)</f>
        <v>0</v>
      </c>
      <c r="BU206" s="82">
        <f>IF(AND(BU201&gt;=1,BU201&lt;=3,BU202&lt;0),-BU205,0)</f>
        <v>0</v>
      </c>
      <c r="BV206" s="82">
        <f>IF(AND(BV201&gt;=1,BV201&lt;=3,BV202&lt;0),-BV205,0)</f>
        <v>-16109.079324127082</v>
      </c>
      <c r="BW206" s="82">
        <f>IF(AND(BW201&gt;=1,BW201&lt;=3,BW202&lt;0),-BW205,0)</f>
        <v>-16109.079324127082</v>
      </c>
      <c r="BX206" s="82">
        <f>IF(AND(BX201&gt;=1,BX201&lt;=3,BX202&lt;0),-BX205,0)</f>
        <v>0</v>
      </c>
      <c r="BY206" s="82">
        <f>IF(AND(BY201&gt;=1,BY201&lt;=3,BY202&lt;0),-BY205,0)</f>
        <v>0</v>
      </c>
      <c r="BZ206" s="82">
        <f>IF(AND(BZ201&gt;=1,BZ201&lt;=3,BZ202&lt;0),-BZ205,0)</f>
        <v>0</v>
      </c>
      <c r="CA206" s="82">
        <f>IF(AND(CA201&gt;=1,CA201&lt;=3,CA202&lt;0),-CA205,0)</f>
        <v>0</v>
      </c>
      <c r="CB206" s="82">
        <f>IF(AND(CB201&gt;=1,CB201&lt;=3,CB202&lt;0),-CB205,0)</f>
        <v>0</v>
      </c>
      <c r="CC206" s="82">
        <f>IF(AND(CC201&gt;=1,CC201&lt;=3,CC202&lt;0),-CC205,0)</f>
        <v>0</v>
      </c>
      <c r="CD206" s="82">
        <f>IF(AND(CD201&gt;=1,CD201&lt;=3,CD202&lt;0),-CD205,0)</f>
        <v>0</v>
      </c>
      <c r="CE206" s="82">
        <f>IF(AND(CE201&gt;=1,CE201&lt;=3,CE202&lt;0),-CE205,0)</f>
        <v>0</v>
      </c>
      <c r="CF206" s="82">
        <f>IF(AND(CF201&gt;=1,CF201&lt;=3,CF202&lt;0),-CF205,0)</f>
        <v>0</v>
      </c>
      <c r="CG206" s="82">
        <f>IF(AND(CG201&gt;=1,CG201&lt;=3,CG202&lt;0),-CG205,0)</f>
        <v>0</v>
      </c>
      <c r="CH206" s="82">
        <f>IF(AND(CH201&gt;=1,CH201&lt;=3,CH202&lt;0),-CH205,0)</f>
        <v>0</v>
      </c>
      <c r="CI206" s="82">
        <f>IF(AND(CI201&gt;=1,CI201&lt;=3,CI202&lt;0),-CI205,0)</f>
        <v>0</v>
      </c>
      <c r="CJ206" s="82">
        <f>IF(AND(CJ201&gt;=1,CJ201&lt;=3,CJ202&lt;0),-CJ205,0)</f>
        <v>0</v>
      </c>
      <c r="CK206" s="82">
        <f>IF(AND(CK201&gt;=1,CK201&lt;=3,CK202&lt;0),-CK205,0)</f>
        <v>0</v>
      </c>
      <c r="CL206" s="82">
        <f>IF(AND(CL201&gt;=1,CL201&lt;=3,CL202&lt;0),-CL205,0)</f>
        <v>0</v>
      </c>
      <c r="CM206" s="82">
        <f>IF(AND(CM201&gt;=1,CM201&lt;=3,CM202&lt;0),-CM205,0)</f>
        <v>0</v>
      </c>
      <c r="CN206" s="82">
        <f>IF(AND(CN201&gt;=1,CN201&lt;=3,CN202&lt;0),-CN205,0)</f>
        <v>0</v>
      </c>
      <c r="CO206" s="82">
        <f>IF(AND(CO201&gt;=1,CO201&lt;=3,CO202&lt;0),-CO205,0)</f>
        <v>0</v>
      </c>
      <c r="CP206" s="82">
        <f>IF(AND(CP201&gt;=1,CP201&lt;=3,CP202&lt;0),-CP205,0)</f>
        <v>0</v>
      </c>
      <c r="CQ206" s="82">
        <f>IF(AND(CQ201&gt;=1,CQ201&lt;=3,CQ202&lt;0),-CQ205,0)</f>
        <v>0</v>
      </c>
      <c r="CR206" s="82">
        <f>IF(AND(CR201&gt;=1,CR201&lt;=3,CR202&lt;0),-CR205,0)</f>
        <v>0</v>
      </c>
      <c r="CS206" s="82">
        <f>IF(AND(CS201&gt;=1,CS201&lt;=3,CS202&lt;0),-CS205,0)</f>
        <v>0</v>
      </c>
      <c r="CT206" s="82">
        <f>IF(AND(CT201&gt;=1,CT201&lt;=3,CT202&lt;0),-CT205,0)</f>
        <v>0</v>
      </c>
      <c r="CU206" s="82">
        <f>IF(AND(CU201&gt;=1,CU201&lt;=3,CU202&lt;0),-CU205,0)</f>
        <v>0</v>
      </c>
      <c r="CV206" s="82">
        <f>IF(AND(CV201&gt;=1,CV201&lt;=3,CV202&lt;0),-CV205,0)</f>
        <v>0</v>
      </c>
      <c r="CW206" s="82">
        <f>IF(AND(CW201&gt;=1,CW201&lt;=3,CW202&lt;0),-CW205,0)</f>
        <v>0</v>
      </c>
      <c r="CX206" s="82">
        <f>IF(AND(CX201&gt;=1,CX201&lt;=3,CX202&lt;0),-CX205,0)</f>
        <v>0</v>
      </c>
      <c r="CY206" s="82">
        <f>IF(AND(CY201&gt;=1,CY201&lt;=3,CY202&lt;0),-CY205,0)</f>
        <v>0</v>
      </c>
      <c r="CZ206" s="82">
        <f>IF(AND(CZ201&gt;=1,CZ201&lt;=3,CZ202&lt;0),-CZ205,0)</f>
        <v>0</v>
      </c>
      <c r="DA206" s="82">
        <f>IF(AND(DA201&gt;=1,DA201&lt;=3,DA202&lt;0),-DA205,0)</f>
        <v>0</v>
      </c>
      <c r="DB206" s="82">
        <f>IF(AND(DB201&gt;=1,DB201&lt;=3,DB202&lt;0),-DB205,0)</f>
        <v>0</v>
      </c>
      <c r="DC206" s="82">
        <f>IF(AND(DC201&gt;=1,DC201&lt;=3,DC202&lt;0),-DC205,0)</f>
        <v>0</v>
      </c>
      <c r="DD206" s="82">
        <f>IF(AND(DD201&gt;=1,DD201&lt;=3,DD202&lt;0),-DD205,0)</f>
        <v>0</v>
      </c>
      <c r="DE206" s="82">
        <f>IF(AND(DE201&gt;=1,DE201&lt;=3,DE202&lt;0),-DE205,0)</f>
        <v>0</v>
      </c>
      <c r="DF206" s="82">
        <f>IF(AND(DF201&gt;=1,DF201&lt;=3,DF202&lt;0),-DF205,0)</f>
        <v>0</v>
      </c>
      <c r="DG206" s="82">
        <f>IF(AND(DG201&gt;=1,DG201&lt;=3,DG202&lt;0),-DG205,0)</f>
        <v>0</v>
      </c>
      <c r="DH206" s="82">
        <f>IF(AND(DH201&gt;=1,DH201&lt;=3,DH202&lt;0),-DH205,0)</f>
        <v>0</v>
      </c>
      <c r="DI206" s="82">
        <f>IF(AND(DI201&gt;=1,DI201&lt;=3,DI202&lt;0),-DI205,0)</f>
        <v>0</v>
      </c>
      <c r="DJ206" s="82">
        <f>IF(AND(DJ201&gt;=1,DJ201&lt;=3,DJ202&lt;0),-DJ205,0)</f>
        <v>0</v>
      </c>
      <c r="DK206" s="82">
        <f>IF(AND(DK201&gt;=1,DK201&lt;=3,DK202&lt;0),-DK205,0)</f>
        <v>0</v>
      </c>
      <c r="DL206" s="82">
        <f>IF(AND(DL201&gt;=1,DL201&lt;=3,DL202&lt;0),-DL205,0)</f>
        <v>0</v>
      </c>
      <c r="DM206" s="82">
        <f>IF(AND(DM201&gt;=1,DM201&lt;=3,DM202&lt;0),-DM205,0)</f>
        <v>0</v>
      </c>
      <c r="DN206" s="82">
        <f>IF(AND(DN201&gt;=1,DN201&lt;=3,DN202&lt;0),-DN205,0)</f>
        <v>0</v>
      </c>
      <c r="DO206" s="82">
        <f>IF(AND(DO201&gt;=1,DO201&lt;=3,DO202&lt;0),-DO205,0)</f>
        <v>0</v>
      </c>
      <c r="DP206" s="82">
        <f>IF(AND(DP201&gt;=1,DP201&lt;=3,DP202&lt;0),-DP205,0)</f>
        <v>0</v>
      </c>
      <c r="DQ206" s="82">
        <f>IF(AND(DQ201&gt;=1,DQ201&lt;=3,DQ202&lt;0),-DQ205,0)</f>
        <v>0</v>
      </c>
      <c r="DR206" s="82">
        <f>IF(AND(DR201&gt;=1,DR201&lt;=3,DR202&lt;0),-DR205,0)</f>
        <v>0</v>
      </c>
      <c r="DS206" s="82">
        <f>IF(AND(DS201&gt;=1,DS201&lt;=3,DS202&lt;0),-DS205,0)</f>
        <v>0</v>
      </c>
      <c r="DT206" s="82">
        <f>IF(AND(DT201&gt;=1,DT201&lt;=3,DT202&lt;0),-DT205,0)</f>
        <v>0</v>
      </c>
      <c r="DU206" s="82">
        <f>IF(AND(DU201&gt;=1,DU201&lt;=3,DU202&lt;0),-DU205,0)</f>
        <v>0</v>
      </c>
      <c r="DV206" s="82">
        <f>IF(AND(DV201&gt;=1,DV201&lt;=3,DV202&lt;0),-DV205,0)</f>
        <v>0</v>
      </c>
      <c r="DW206" s="82">
        <f>IF(AND(DW201&gt;=1,DW201&lt;=3,DW202&lt;0),-DW205,0)</f>
        <v>0</v>
      </c>
      <c r="DX206" s="82">
        <f>IF(AND(DX201&gt;=1,DX201&lt;=3,DX202&lt;0),-DX205,0)</f>
        <v>0</v>
      </c>
      <c r="DY206" s="82">
        <f>IF(AND(DY201&gt;=1,DY201&lt;=3,DY202&lt;0),-DY205,0)</f>
        <v>0</v>
      </c>
      <c r="DZ206" s="82">
        <f>IF(AND(DZ201&gt;=1,DZ201&lt;=3,DZ202&lt;0),-DZ205,0)</f>
        <v>0</v>
      </c>
      <c r="EA206" s="82">
        <f>IF(AND(EA201&gt;=1,EA201&lt;=3,EA202&lt;0),-EA205,0)</f>
        <v>0</v>
      </c>
      <c r="EB206" s="82">
        <f>IF(AND(EB201&gt;=1,EB201&lt;=3,EB202&lt;0),-EB205,0)</f>
        <v>0</v>
      </c>
      <c r="EC206" s="82">
        <f>IF(AND(EC201&gt;=1,EC201&lt;=3,EC202&lt;0),-EC205,0)</f>
        <v>0</v>
      </c>
      <c r="ED206" s="82">
        <f>IF(AND(ED201&gt;=1,ED201&lt;=3,ED202&lt;0),-ED205,0)</f>
        <v>0</v>
      </c>
      <c r="EE206" s="82">
        <f>IF(AND(EE201&gt;=1,EE201&lt;=3,EE202&lt;0),-EE205,0)</f>
        <v>0</v>
      </c>
      <c r="EF206" s="82">
        <f>IF(AND(EF201&gt;=1,EF201&lt;=3,EF202&lt;0),-EF205,0)</f>
        <v>-18674.838021302698</v>
      </c>
      <c r="EG206" s="82">
        <f>IF(AND(EG201&gt;=1,EG201&lt;=3,EG202&lt;0),-EG205,0)</f>
        <v>-18674.838021302698</v>
      </c>
      <c r="EH206" s="82">
        <f>IF(AND(EH201&gt;=1,EH201&lt;=3,EH202&lt;0),-EH205,0)</f>
        <v>0</v>
      </c>
      <c r="EI206" s="82">
        <f>IF(AND(EI201&gt;=1,EI201&lt;=3,EI202&lt;0),-EI205,0)</f>
        <v>0</v>
      </c>
    </row>
    <row r="207">
      <c r="B207" t="s" s="23">
        <v>396</v>
      </c>
      <c r="C207" t="s" s="118">
        <v>305</v>
      </c>
      <c r="D207" t="s" s="118">
        <v>433</v>
      </c>
      <c r="H207" s="95">
        <f>IF(AND(H201&gt;=1,H201&lt;=3,H202&gt;=0),-H205*MAX(0,MIN(1,CHOOSE(H201,Rollover!$Q$21,Rollover!$AD$21,Rollover!$AQ$21)-H202)),0)-IF(H$6&lt;='Rent Roll'!$M$21,H204,0)</f>
        <v>0</v>
      </c>
      <c r="I207" s="95">
        <f>IF(AND(I201&gt;=1,I201&lt;=3,I202&gt;=0),-I205*MAX(0,MIN(1,CHOOSE(I201,Rollover!$Q$21,Rollover!$AD$21,Rollover!$AQ$21)-I202)),0)-IF(I$6&lt;='Rent Roll'!$M$21,I204,0)</f>
        <v>0</v>
      </c>
      <c r="J207" s="95">
        <f>IF(AND(J201&gt;=1,J201&lt;=3,J202&gt;=0),-J205*MAX(0,MIN(1,CHOOSE(J201,Rollover!$Q$21,Rollover!$AD$21,Rollover!$AQ$21)-J202)),0)-IF(J$6&lt;='Rent Roll'!$M$21,J204,0)</f>
        <v>0</v>
      </c>
      <c r="K207" s="95">
        <f>IF(AND(K201&gt;=1,K201&lt;=3,K202&gt;=0),-K205*MAX(0,MIN(1,CHOOSE(K201,Rollover!$Q$21,Rollover!$AD$21,Rollover!$AQ$21)-K202)),0)-IF(K$6&lt;='Rent Roll'!$M$21,K204,0)</f>
        <v>0</v>
      </c>
      <c r="L207" s="95">
        <f>IF(AND(L201&gt;=1,L201&lt;=3,L202&gt;=0),-L205*MAX(0,MIN(1,CHOOSE(L201,Rollover!$Q$21,Rollover!$AD$21,Rollover!$AQ$21)-L202)),0)-IF(L$6&lt;='Rent Roll'!$M$21,L204,0)</f>
        <v>0</v>
      </c>
      <c r="M207" s="95">
        <f>IF(AND(M201&gt;=1,M201&lt;=3,M202&gt;=0),-M205*MAX(0,MIN(1,CHOOSE(M201,Rollover!$Q$21,Rollover!$AD$21,Rollover!$AQ$21)-M202)),0)-IF(M$6&lt;='Rent Roll'!$M$21,M204,0)</f>
        <v>0</v>
      </c>
      <c r="N207" s="95">
        <f>IF(AND(N201&gt;=1,N201&lt;=3,N202&gt;=0),-N205*MAX(0,MIN(1,CHOOSE(N201,Rollover!$Q$21,Rollover!$AD$21,Rollover!$AQ$21)-N202)),0)-IF(N$6&lt;='Rent Roll'!$M$21,N204,0)</f>
        <v>-13895.833333333334</v>
      </c>
      <c r="O207" s="95">
        <f>IF(AND(O201&gt;=1,O201&lt;=3,O202&gt;=0),-O205*MAX(0,MIN(1,CHOOSE(O201,Rollover!$Q$21,Rollover!$AD$21,Rollover!$AQ$21)-O202)),0)-IF(O$6&lt;='Rent Roll'!$M$21,O204,0)</f>
        <v>-13895.833333333334</v>
      </c>
      <c r="P207" s="95">
        <f>IF(AND(P201&gt;=1,P201&lt;=3,P202&gt;=0),-P205*MAX(0,MIN(1,CHOOSE(P201,Rollover!$Q$21,Rollover!$AD$21,Rollover!$AQ$21)-P202)),0)-IF(P$6&lt;='Rent Roll'!$M$21,P204,0)</f>
        <v>-13895.833333333334</v>
      </c>
      <c r="Q207" s="95">
        <f>IF(AND(Q201&gt;=1,Q201&lt;=3,Q202&gt;=0),-Q205*MAX(0,MIN(1,CHOOSE(Q201,Rollover!$Q$21,Rollover!$AD$21,Rollover!$AQ$21)-Q202)),0)-IF(Q$6&lt;='Rent Roll'!$M$21,Q204,0)</f>
        <v>0</v>
      </c>
      <c r="R207" s="95">
        <f>IF(AND(R201&gt;=1,R201&lt;=3,R202&gt;=0),-R205*MAX(0,MIN(1,CHOOSE(R201,Rollover!$Q$21,Rollover!$AD$21,Rollover!$AQ$21)-R202)),0)-IF(R$6&lt;='Rent Roll'!$M$21,R204,0)</f>
        <v>0</v>
      </c>
      <c r="S207" s="95">
        <f>IF(AND(S201&gt;=1,S201&lt;=3,S202&gt;=0),-S205*MAX(0,MIN(1,CHOOSE(S201,Rollover!$Q$21,Rollover!$AD$21,Rollover!$AQ$21)-S202)),0)-IF(S$6&lt;='Rent Roll'!$M$21,S204,0)</f>
        <v>0</v>
      </c>
      <c r="T207" s="95">
        <f>IF(AND(T201&gt;=1,T201&lt;=3,T202&gt;=0),-T205*MAX(0,MIN(1,CHOOSE(T201,Rollover!$Q$21,Rollover!$AD$21,Rollover!$AQ$21)-T202)),0)-IF(T$6&lt;='Rent Roll'!$M$21,T204,0)</f>
        <v>0</v>
      </c>
      <c r="U207" s="95">
        <f>IF(AND(U201&gt;=1,U201&lt;=3,U202&gt;=0),-U205*MAX(0,MIN(1,CHOOSE(U201,Rollover!$Q$21,Rollover!$AD$21,Rollover!$AQ$21)-U202)),0)-IF(U$6&lt;='Rent Roll'!$M$21,U204,0)</f>
        <v>0</v>
      </c>
      <c r="V207" s="95">
        <f>IF(AND(V201&gt;=1,V201&lt;=3,V202&gt;=0),-V205*MAX(0,MIN(1,CHOOSE(V201,Rollover!$Q$21,Rollover!$AD$21,Rollover!$AQ$21)-V202)),0)-IF(V$6&lt;='Rent Roll'!$M$21,V204,0)</f>
        <v>0</v>
      </c>
      <c r="W207" s="95">
        <f>IF(AND(W201&gt;=1,W201&lt;=3,W202&gt;=0),-W205*MAX(0,MIN(1,CHOOSE(W201,Rollover!$Q$21,Rollover!$AD$21,Rollover!$AQ$21)-W202)),0)-IF(W$6&lt;='Rent Roll'!$M$21,W204,0)</f>
        <v>0</v>
      </c>
      <c r="X207" s="95">
        <f>IF(AND(X201&gt;=1,X201&lt;=3,X202&gt;=0),-X205*MAX(0,MIN(1,CHOOSE(X201,Rollover!$Q$21,Rollover!$AD$21,Rollover!$AQ$21)-X202)),0)-IF(X$6&lt;='Rent Roll'!$M$21,X204,0)</f>
        <v>0</v>
      </c>
      <c r="Y207" s="95">
        <f>IF(AND(Y201&gt;=1,Y201&lt;=3,Y202&gt;=0),-Y205*MAX(0,MIN(1,CHOOSE(Y201,Rollover!$Q$21,Rollover!$AD$21,Rollover!$AQ$21)-Y202)),0)-IF(Y$6&lt;='Rent Roll'!$M$21,Y204,0)</f>
        <v>0</v>
      </c>
      <c r="Z207" s="95">
        <f>IF(AND(Z201&gt;=1,Z201&lt;=3,Z202&gt;=0),-Z205*MAX(0,MIN(1,CHOOSE(Z201,Rollover!$Q$21,Rollover!$AD$21,Rollover!$AQ$21)-Z202)),0)-IF(Z$6&lt;='Rent Roll'!$M$21,Z204,0)</f>
        <v>0</v>
      </c>
      <c r="AA207" s="95">
        <f>IF(AND(AA201&gt;=1,AA201&lt;=3,AA202&gt;=0),-AA205*MAX(0,MIN(1,CHOOSE(AA201,Rollover!$Q$21,Rollover!$AD$21,Rollover!$AQ$21)-AA202)),0)-IF(AA$6&lt;='Rent Roll'!$M$21,AA204,0)</f>
        <v>0</v>
      </c>
      <c r="AB207" s="95">
        <f>IF(AND(AB201&gt;=1,AB201&lt;=3,AB202&gt;=0),-AB205*MAX(0,MIN(1,CHOOSE(AB201,Rollover!$Q$21,Rollover!$AD$21,Rollover!$AQ$21)-AB202)),0)-IF(AB$6&lt;='Rent Roll'!$M$21,AB204,0)</f>
        <v>0</v>
      </c>
      <c r="AC207" s="95">
        <f>IF(AND(AC201&gt;=1,AC201&lt;=3,AC202&gt;=0),-AC205*MAX(0,MIN(1,CHOOSE(AC201,Rollover!$Q$21,Rollover!$AD$21,Rollover!$AQ$21)-AC202)),0)-IF(AC$6&lt;='Rent Roll'!$M$21,AC204,0)</f>
        <v>0</v>
      </c>
      <c r="AD207" s="95">
        <f>IF(AND(AD201&gt;=1,AD201&lt;=3,AD202&gt;=0),-AD205*MAX(0,MIN(1,CHOOSE(AD201,Rollover!$Q$21,Rollover!$AD$21,Rollover!$AQ$21)-AD202)),0)-IF(AD$6&lt;='Rent Roll'!$M$21,AD204,0)</f>
        <v>0</v>
      </c>
      <c r="AE207" s="95">
        <f>IF(AND(AE201&gt;=1,AE201&lt;=3,AE202&gt;=0),-AE205*MAX(0,MIN(1,CHOOSE(AE201,Rollover!$Q$21,Rollover!$AD$21,Rollover!$AQ$21)-AE202)),0)-IF(AE$6&lt;='Rent Roll'!$M$21,AE204,0)</f>
        <v>0</v>
      </c>
      <c r="AF207" s="95">
        <f>IF(AND(AF201&gt;=1,AF201&lt;=3,AF202&gt;=0),-AF205*MAX(0,MIN(1,CHOOSE(AF201,Rollover!$Q$21,Rollover!$AD$21,Rollover!$AQ$21)-AF202)),0)-IF(AF$6&lt;='Rent Roll'!$M$21,AF204,0)</f>
        <v>0</v>
      </c>
      <c r="AG207" s="95">
        <f>IF(AND(AG201&gt;=1,AG201&lt;=3,AG202&gt;=0),-AG205*MAX(0,MIN(1,CHOOSE(AG201,Rollover!$Q$21,Rollover!$AD$21,Rollover!$AQ$21)-AG202)),0)-IF(AG$6&lt;='Rent Roll'!$M$21,AG204,0)</f>
        <v>0</v>
      </c>
      <c r="AH207" s="95">
        <f>IF(AND(AH201&gt;=1,AH201&lt;=3,AH202&gt;=0),-AH205*MAX(0,MIN(1,CHOOSE(AH201,Rollover!$Q$21,Rollover!$AD$21,Rollover!$AQ$21)-AH202)),0)-IF(AH$6&lt;='Rent Roll'!$M$21,AH204,0)</f>
        <v>0</v>
      </c>
      <c r="AI207" s="95">
        <f>IF(AND(AI201&gt;=1,AI201&lt;=3,AI202&gt;=0),-AI205*MAX(0,MIN(1,CHOOSE(AI201,Rollover!$Q$21,Rollover!$AD$21,Rollover!$AQ$21)-AI202)),0)-IF(AI$6&lt;='Rent Roll'!$M$21,AI204,0)</f>
        <v>0</v>
      </c>
      <c r="AJ207" s="95">
        <f>IF(AND(AJ201&gt;=1,AJ201&lt;=3,AJ202&gt;=0),-AJ205*MAX(0,MIN(1,CHOOSE(AJ201,Rollover!$Q$21,Rollover!$AD$21,Rollover!$AQ$21)-AJ202)),0)-IF(AJ$6&lt;='Rent Roll'!$M$21,AJ204,0)</f>
        <v>0</v>
      </c>
      <c r="AK207" s="95">
        <f>IF(AND(AK201&gt;=1,AK201&lt;=3,AK202&gt;=0),-AK205*MAX(0,MIN(1,CHOOSE(AK201,Rollover!$Q$21,Rollover!$AD$21,Rollover!$AQ$21)-AK202)),0)-IF(AK$6&lt;='Rent Roll'!$M$21,AK204,0)</f>
        <v>0</v>
      </c>
      <c r="AL207" s="95">
        <f>IF(AND(AL201&gt;=1,AL201&lt;=3,AL202&gt;=0),-AL205*MAX(0,MIN(1,CHOOSE(AL201,Rollover!$Q$21,Rollover!$AD$21,Rollover!$AQ$21)-AL202)),0)-IF(AL$6&lt;='Rent Roll'!$M$21,AL204,0)</f>
        <v>0</v>
      </c>
      <c r="AM207" s="95">
        <f>IF(AND(AM201&gt;=1,AM201&lt;=3,AM202&gt;=0),-AM205*MAX(0,MIN(1,CHOOSE(AM201,Rollover!$Q$21,Rollover!$AD$21,Rollover!$AQ$21)-AM202)),0)-IF(AM$6&lt;='Rent Roll'!$M$21,AM204,0)</f>
        <v>0</v>
      </c>
      <c r="AN207" s="95">
        <f>IF(AND(AN201&gt;=1,AN201&lt;=3,AN202&gt;=0),-AN205*MAX(0,MIN(1,CHOOSE(AN201,Rollover!$Q$21,Rollover!$AD$21,Rollover!$AQ$21)-AN202)),0)-IF(AN$6&lt;='Rent Roll'!$M$21,AN204,0)</f>
        <v>0</v>
      </c>
      <c r="AO207" s="95">
        <f>IF(AND(AO201&gt;=1,AO201&lt;=3,AO202&gt;=0),-AO205*MAX(0,MIN(1,CHOOSE(AO201,Rollover!$Q$21,Rollover!$AD$21,Rollover!$AQ$21)-AO202)),0)-IF(AO$6&lt;='Rent Roll'!$M$21,AO204,0)</f>
        <v>0</v>
      </c>
      <c r="AP207" s="95">
        <f>IF(AND(AP201&gt;=1,AP201&lt;=3,AP202&gt;=0),-AP205*MAX(0,MIN(1,CHOOSE(AP201,Rollover!$Q$21,Rollover!$AD$21,Rollover!$AQ$21)-AP202)),0)-IF(AP$6&lt;='Rent Roll'!$M$21,AP204,0)</f>
        <v>0</v>
      </c>
      <c r="AQ207" s="95">
        <f>IF(AND(AQ201&gt;=1,AQ201&lt;=3,AQ202&gt;=0),-AQ205*MAX(0,MIN(1,CHOOSE(AQ201,Rollover!$Q$21,Rollover!$AD$21,Rollover!$AQ$21)-AQ202)),0)-IF(AQ$6&lt;='Rent Roll'!$M$21,AQ204,0)</f>
        <v>0</v>
      </c>
      <c r="AR207" s="95">
        <f>IF(AND(AR201&gt;=1,AR201&lt;=3,AR202&gt;=0),-AR205*MAX(0,MIN(1,CHOOSE(AR201,Rollover!$Q$21,Rollover!$AD$21,Rollover!$AQ$21)-AR202)),0)-IF(AR$6&lt;='Rent Roll'!$M$21,AR204,0)</f>
        <v>0</v>
      </c>
      <c r="AS207" s="95">
        <f>IF(AND(AS201&gt;=1,AS201&lt;=3,AS202&gt;=0),-AS205*MAX(0,MIN(1,CHOOSE(AS201,Rollover!$Q$21,Rollover!$AD$21,Rollover!$AQ$21)-AS202)),0)-IF(AS$6&lt;='Rent Roll'!$M$21,AS204,0)</f>
        <v>0</v>
      </c>
      <c r="AT207" s="95">
        <f>IF(AND(AT201&gt;=1,AT201&lt;=3,AT202&gt;=0),-AT205*MAX(0,MIN(1,CHOOSE(AT201,Rollover!$Q$21,Rollover!$AD$21,Rollover!$AQ$21)-AT202)),0)-IF(AT$6&lt;='Rent Roll'!$M$21,AT204,0)</f>
        <v>0</v>
      </c>
      <c r="AU207" s="95">
        <f>IF(AND(AU201&gt;=1,AU201&lt;=3,AU202&gt;=0),-AU205*MAX(0,MIN(1,CHOOSE(AU201,Rollover!$Q$21,Rollover!$AD$21,Rollover!$AQ$21)-AU202)),0)-IF(AU$6&lt;='Rent Roll'!$M$21,AU204,0)</f>
        <v>0</v>
      </c>
      <c r="AV207" s="95">
        <f>IF(AND(AV201&gt;=1,AV201&lt;=3,AV202&gt;=0),-AV205*MAX(0,MIN(1,CHOOSE(AV201,Rollover!$Q$21,Rollover!$AD$21,Rollover!$AQ$21)-AV202)),0)-IF(AV$6&lt;='Rent Roll'!$M$21,AV204,0)</f>
        <v>0</v>
      </c>
      <c r="AW207" s="95">
        <f>IF(AND(AW201&gt;=1,AW201&lt;=3,AW202&gt;=0),-AW205*MAX(0,MIN(1,CHOOSE(AW201,Rollover!$Q$21,Rollover!$AD$21,Rollover!$AQ$21)-AW202)),0)-IF(AW$6&lt;='Rent Roll'!$M$21,AW204,0)</f>
        <v>0</v>
      </c>
      <c r="AX207" s="95">
        <f>IF(AND(AX201&gt;=1,AX201&lt;=3,AX202&gt;=0),-AX205*MAX(0,MIN(1,CHOOSE(AX201,Rollover!$Q$21,Rollover!$AD$21,Rollover!$AQ$21)-AX202)),0)-IF(AX$6&lt;='Rent Roll'!$M$21,AX204,0)</f>
        <v>0</v>
      </c>
      <c r="AY207" s="95">
        <f>IF(AND(AY201&gt;=1,AY201&lt;=3,AY202&gt;=0),-AY205*MAX(0,MIN(1,CHOOSE(AY201,Rollover!$Q$21,Rollover!$AD$21,Rollover!$AQ$21)-AY202)),0)-IF(AY$6&lt;='Rent Roll'!$M$21,AY204,0)</f>
        <v>0</v>
      </c>
      <c r="AZ207" s="95">
        <f>IF(AND(AZ201&gt;=1,AZ201&lt;=3,AZ202&gt;=0),-AZ205*MAX(0,MIN(1,CHOOSE(AZ201,Rollover!$Q$21,Rollover!$AD$21,Rollover!$AQ$21)-AZ202)),0)-IF(AZ$6&lt;='Rent Roll'!$M$21,AZ204,0)</f>
        <v>0</v>
      </c>
      <c r="BA207" s="95">
        <f>IF(AND(BA201&gt;=1,BA201&lt;=3,BA202&gt;=0),-BA205*MAX(0,MIN(1,CHOOSE(BA201,Rollover!$Q$21,Rollover!$AD$21,Rollover!$AQ$21)-BA202)),0)-IF(BA$6&lt;='Rent Roll'!$M$21,BA204,0)</f>
        <v>0</v>
      </c>
      <c r="BB207" s="95">
        <f>IF(AND(BB201&gt;=1,BB201&lt;=3,BB202&gt;=0),-BB205*MAX(0,MIN(1,CHOOSE(BB201,Rollover!$Q$21,Rollover!$AD$21,Rollover!$AQ$21)-BB202)),0)-IF(BB$6&lt;='Rent Roll'!$M$21,BB204,0)</f>
        <v>0</v>
      </c>
      <c r="BC207" s="95">
        <f>IF(AND(BC201&gt;=1,BC201&lt;=3,BC202&gt;=0),-BC205*MAX(0,MIN(1,CHOOSE(BC201,Rollover!$Q$21,Rollover!$AD$21,Rollover!$AQ$21)-BC202)),0)-IF(BC$6&lt;='Rent Roll'!$M$21,BC204,0)</f>
        <v>0</v>
      </c>
      <c r="BD207" s="95">
        <f>IF(AND(BD201&gt;=1,BD201&lt;=3,BD202&gt;=0),-BD205*MAX(0,MIN(1,CHOOSE(BD201,Rollover!$Q$21,Rollover!$AD$21,Rollover!$AQ$21)-BD202)),0)-IF(BD$6&lt;='Rent Roll'!$M$21,BD204,0)</f>
        <v>0</v>
      </c>
      <c r="BE207" s="95">
        <f>IF(AND(BE201&gt;=1,BE201&lt;=3,BE202&gt;=0),-BE205*MAX(0,MIN(1,CHOOSE(BE201,Rollover!$Q$21,Rollover!$AD$21,Rollover!$AQ$21)-BE202)),0)-IF(BE$6&lt;='Rent Roll'!$M$21,BE204,0)</f>
        <v>0</v>
      </c>
      <c r="BF207" s="95">
        <f>IF(AND(BF201&gt;=1,BF201&lt;=3,BF202&gt;=0),-BF205*MAX(0,MIN(1,CHOOSE(BF201,Rollover!$Q$21,Rollover!$AD$21,Rollover!$AQ$21)-BF202)),0)-IF(BF$6&lt;='Rent Roll'!$M$21,BF204,0)</f>
        <v>0</v>
      </c>
      <c r="BG207" s="95">
        <f>IF(AND(BG201&gt;=1,BG201&lt;=3,BG202&gt;=0),-BG205*MAX(0,MIN(1,CHOOSE(BG201,Rollover!$Q$21,Rollover!$AD$21,Rollover!$AQ$21)-BG202)),0)-IF(BG$6&lt;='Rent Roll'!$M$21,BG204,0)</f>
        <v>0</v>
      </c>
      <c r="BH207" s="95">
        <f>IF(AND(BH201&gt;=1,BH201&lt;=3,BH202&gt;=0),-BH205*MAX(0,MIN(1,CHOOSE(BH201,Rollover!$Q$21,Rollover!$AD$21,Rollover!$AQ$21)-BH202)),0)-IF(BH$6&lt;='Rent Roll'!$M$21,BH204,0)</f>
        <v>0</v>
      </c>
      <c r="BI207" s="95">
        <f>IF(AND(BI201&gt;=1,BI201&lt;=3,BI202&gt;=0),-BI205*MAX(0,MIN(1,CHOOSE(BI201,Rollover!$Q$21,Rollover!$AD$21,Rollover!$AQ$21)-BI202)),0)-IF(BI$6&lt;='Rent Roll'!$M$21,BI204,0)</f>
        <v>0</v>
      </c>
      <c r="BJ207" s="95">
        <f>IF(AND(BJ201&gt;=1,BJ201&lt;=3,BJ202&gt;=0),-BJ205*MAX(0,MIN(1,CHOOSE(BJ201,Rollover!$Q$21,Rollover!$AD$21,Rollover!$AQ$21)-BJ202)),0)-IF(BJ$6&lt;='Rent Roll'!$M$21,BJ204,0)</f>
        <v>0</v>
      </c>
      <c r="BK207" s="95">
        <f>IF(AND(BK201&gt;=1,BK201&lt;=3,BK202&gt;=0),-BK205*MAX(0,MIN(1,CHOOSE(BK201,Rollover!$Q$21,Rollover!$AD$21,Rollover!$AQ$21)-BK202)),0)-IF(BK$6&lt;='Rent Roll'!$M$21,BK204,0)</f>
        <v>0</v>
      </c>
      <c r="BL207" s="95">
        <f>IF(AND(BL201&gt;=1,BL201&lt;=3,BL202&gt;=0),-BL205*MAX(0,MIN(1,CHOOSE(BL201,Rollover!$Q$21,Rollover!$AD$21,Rollover!$AQ$21)-BL202)),0)-IF(BL$6&lt;='Rent Roll'!$M$21,BL204,0)</f>
        <v>0</v>
      </c>
      <c r="BM207" s="95">
        <f>IF(AND(BM201&gt;=1,BM201&lt;=3,BM202&gt;=0),-BM205*MAX(0,MIN(1,CHOOSE(BM201,Rollover!$Q$21,Rollover!$AD$21,Rollover!$AQ$21)-BM202)),0)-IF(BM$6&lt;='Rent Roll'!$M$21,BM204,0)</f>
        <v>0</v>
      </c>
      <c r="BN207" s="95">
        <f>IF(AND(BN201&gt;=1,BN201&lt;=3,BN202&gt;=0),-BN205*MAX(0,MIN(1,CHOOSE(BN201,Rollover!$Q$21,Rollover!$AD$21,Rollover!$AQ$21)-BN202)),0)-IF(BN$6&lt;='Rent Roll'!$M$21,BN204,0)</f>
        <v>0</v>
      </c>
      <c r="BO207" s="95">
        <f>IF(AND(BO201&gt;=1,BO201&lt;=3,BO202&gt;=0),-BO205*MAX(0,MIN(1,CHOOSE(BO201,Rollover!$Q$21,Rollover!$AD$21,Rollover!$AQ$21)-BO202)),0)-IF(BO$6&lt;='Rent Roll'!$M$21,BO204,0)</f>
        <v>0</v>
      </c>
      <c r="BP207" s="95">
        <f>IF(AND(BP201&gt;=1,BP201&lt;=3,BP202&gt;=0),-BP205*MAX(0,MIN(1,CHOOSE(BP201,Rollover!$Q$21,Rollover!$AD$21,Rollover!$AQ$21)-BP202)),0)-IF(BP$6&lt;='Rent Roll'!$M$21,BP204,0)</f>
        <v>0</v>
      </c>
      <c r="BQ207" s="95">
        <f>IF(AND(BQ201&gt;=1,BQ201&lt;=3,BQ202&gt;=0),-BQ205*MAX(0,MIN(1,CHOOSE(BQ201,Rollover!$Q$21,Rollover!$AD$21,Rollover!$AQ$21)-BQ202)),0)-IF(BQ$6&lt;='Rent Roll'!$M$21,BQ204,0)</f>
        <v>0</v>
      </c>
      <c r="BR207" s="95">
        <f>IF(AND(BR201&gt;=1,BR201&lt;=3,BR202&gt;=0),-BR205*MAX(0,MIN(1,CHOOSE(BR201,Rollover!$Q$21,Rollover!$AD$21,Rollover!$AQ$21)-BR202)),0)-IF(BR$6&lt;='Rent Roll'!$M$21,BR204,0)</f>
        <v>0</v>
      </c>
      <c r="BS207" s="95">
        <f>IF(AND(BS201&gt;=1,BS201&lt;=3,BS202&gt;=0),-BS205*MAX(0,MIN(1,CHOOSE(BS201,Rollover!$Q$21,Rollover!$AD$21,Rollover!$AQ$21)-BS202)),0)-IF(BS$6&lt;='Rent Roll'!$M$21,BS204,0)</f>
        <v>0</v>
      </c>
      <c r="BT207" s="95">
        <f>IF(AND(BT201&gt;=1,BT201&lt;=3,BT202&gt;=0),-BT205*MAX(0,MIN(1,CHOOSE(BT201,Rollover!$Q$21,Rollover!$AD$21,Rollover!$AQ$21)-BT202)),0)-IF(BT$6&lt;='Rent Roll'!$M$21,BT204,0)</f>
        <v>0</v>
      </c>
      <c r="BU207" s="95">
        <f>IF(AND(BU201&gt;=1,BU201&lt;=3,BU202&gt;=0),-BU205*MAX(0,MIN(1,CHOOSE(BU201,Rollover!$Q$21,Rollover!$AD$21,Rollover!$AQ$21)-BU202)),0)-IF(BU$6&lt;='Rent Roll'!$M$21,BU204,0)</f>
        <v>0</v>
      </c>
      <c r="BV207" s="95">
        <f>IF(AND(BV201&gt;=1,BV201&lt;=3,BV202&gt;=0),-BV205*MAX(0,MIN(1,CHOOSE(BV201,Rollover!$Q$21,Rollover!$AD$21,Rollover!$AQ$21)-BV202)),0)-IF(BV$6&lt;='Rent Roll'!$M$21,BV204,0)</f>
        <v>0</v>
      </c>
      <c r="BW207" s="95">
        <f>IF(AND(BW201&gt;=1,BW201&lt;=3,BW202&gt;=0),-BW205*MAX(0,MIN(1,CHOOSE(BW201,Rollover!$Q$21,Rollover!$AD$21,Rollover!$AQ$21)-BW202)),0)-IF(BW$6&lt;='Rent Roll'!$M$21,BW204,0)</f>
        <v>0</v>
      </c>
      <c r="BX207" s="95">
        <f>IF(AND(BX201&gt;=1,BX201&lt;=3,BX202&gt;=0),-BX205*MAX(0,MIN(1,CHOOSE(BX201,Rollover!$Q$21,Rollover!$AD$21,Rollover!$AQ$21)-BX202)),0)-IF(BX$6&lt;='Rent Roll'!$M$21,BX204,0)</f>
        <v>-16109.079324127082</v>
      </c>
      <c r="BY207" s="95">
        <f>IF(AND(BY201&gt;=1,BY201&lt;=3,BY202&gt;=0),-BY205*MAX(0,MIN(1,CHOOSE(BY201,Rollover!$Q$21,Rollover!$AD$21,Rollover!$AQ$21)-BY202)),0)-IF(BY$6&lt;='Rent Roll'!$M$21,BY204,0)</f>
        <v>-15303.625357920728</v>
      </c>
      <c r="BZ207" s="95">
        <f>IF(AND(BZ201&gt;=1,BZ201&lt;=3,BZ202&gt;=0),-BZ205*MAX(0,MIN(1,CHOOSE(BZ201,Rollover!$Q$21,Rollover!$AD$21,Rollover!$AQ$21)-BZ202)),0)-IF(BZ$6&lt;='Rent Roll'!$M$21,BZ204,0)</f>
        <v>0</v>
      </c>
      <c r="CA207" s="95">
        <f>IF(AND(CA201&gt;=1,CA201&lt;=3,CA202&gt;=0),-CA205*MAX(0,MIN(1,CHOOSE(CA201,Rollover!$Q$21,Rollover!$AD$21,Rollover!$AQ$21)-CA202)),0)-IF(CA$6&lt;='Rent Roll'!$M$21,CA204,0)</f>
        <v>0</v>
      </c>
      <c r="CB207" s="95">
        <f>IF(AND(CB201&gt;=1,CB201&lt;=3,CB202&gt;=0),-CB205*MAX(0,MIN(1,CHOOSE(CB201,Rollover!$Q$21,Rollover!$AD$21,Rollover!$AQ$21)-CB202)),0)-IF(CB$6&lt;='Rent Roll'!$M$21,CB204,0)</f>
        <v>0</v>
      </c>
      <c r="CC207" s="95">
        <f>IF(AND(CC201&gt;=1,CC201&lt;=3,CC202&gt;=0),-CC205*MAX(0,MIN(1,CHOOSE(CC201,Rollover!$Q$21,Rollover!$AD$21,Rollover!$AQ$21)-CC202)),0)-IF(CC$6&lt;='Rent Roll'!$M$21,CC204,0)</f>
        <v>0</v>
      </c>
      <c r="CD207" s="95">
        <f>IF(AND(CD201&gt;=1,CD201&lt;=3,CD202&gt;=0),-CD205*MAX(0,MIN(1,CHOOSE(CD201,Rollover!$Q$21,Rollover!$AD$21,Rollover!$AQ$21)-CD202)),0)-IF(CD$6&lt;='Rent Roll'!$M$21,CD204,0)</f>
        <v>0</v>
      </c>
      <c r="CE207" s="95">
        <f>IF(AND(CE201&gt;=1,CE201&lt;=3,CE202&gt;=0),-CE205*MAX(0,MIN(1,CHOOSE(CE201,Rollover!$Q$21,Rollover!$AD$21,Rollover!$AQ$21)-CE202)),0)-IF(CE$6&lt;='Rent Roll'!$M$21,CE204,0)</f>
        <v>0</v>
      </c>
      <c r="CF207" s="95">
        <f>IF(AND(CF201&gt;=1,CF201&lt;=3,CF202&gt;=0),-CF205*MAX(0,MIN(1,CHOOSE(CF201,Rollover!$Q$21,Rollover!$AD$21,Rollover!$AQ$21)-CF202)),0)-IF(CF$6&lt;='Rent Roll'!$M$21,CF204,0)</f>
        <v>0</v>
      </c>
      <c r="CG207" s="95">
        <f>IF(AND(CG201&gt;=1,CG201&lt;=3,CG202&gt;=0),-CG205*MAX(0,MIN(1,CHOOSE(CG201,Rollover!$Q$21,Rollover!$AD$21,Rollover!$AQ$21)-CG202)),0)-IF(CG$6&lt;='Rent Roll'!$M$21,CG204,0)</f>
        <v>0</v>
      </c>
      <c r="CH207" s="95">
        <f>IF(AND(CH201&gt;=1,CH201&lt;=3,CH202&gt;=0),-CH205*MAX(0,MIN(1,CHOOSE(CH201,Rollover!$Q$21,Rollover!$AD$21,Rollover!$AQ$21)-CH202)),0)-IF(CH$6&lt;='Rent Roll'!$M$21,CH204,0)</f>
        <v>0</v>
      </c>
      <c r="CI207" s="95">
        <f>IF(AND(CI201&gt;=1,CI201&lt;=3,CI202&gt;=0),-CI205*MAX(0,MIN(1,CHOOSE(CI201,Rollover!$Q$21,Rollover!$AD$21,Rollover!$AQ$21)-CI202)),0)-IF(CI$6&lt;='Rent Roll'!$M$21,CI204,0)</f>
        <v>0</v>
      </c>
      <c r="CJ207" s="95">
        <f>IF(AND(CJ201&gt;=1,CJ201&lt;=3,CJ202&gt;=0),-CJ205*MAX(0,MIN(1,CHOOSE(CJ201,Rollover!$Q$21,Rollover!$AD$21,Rollover!$AQ$21)-CJ202)),0)-IF(CJ$6&lt;='Rent Roll'!$M$21,CJ204,0)</f>
        <v>0</v>
      </c>
      <c r="CK207" s="95">
        <f>IF(AND(CK201&gt;=1,CK201&lt;=3,CK202&gt;=0),-CK205*MAX(0,MIN(1,CHOOSE(CK201,Rollover!$Q$21,Rollover!$AD$21,Rollover!$AQ$21)-CK202)),0)-IF(CK$6&lt;='Rent Roll'!$M$21,CK204,0)</f>
        <v>0</v>
      </c>
      <c r="CL207" s="95">
        <f>IF(AND(CL201&gt;=1,CL201&lt;=3,CL202&gt;=0),-CL205*MAX(0,MIN(1,CHOOSE(CL201,Rollover!$Q$21,Rollover!$AD$21,Rollover!$AQ$21)-CL202)),0)-IF(CL$6&lt;='Rent Roll'!$M$21,CL204,0)</f>
        <v>0</v>
      </c>
      <c r="CM207" s="95">
        <f>IF(AND(CM201&gt;=1,CM201&lt;=3,CM202&gt;=0),-CM205*MAX(0,MIN(1,CHOOSE(CM201,Rollover!$Q$21,Rollover!$AD$21,Rollover!$AQ$21)-CM202)),0)-IF(CM$6&lt;='Rent Roll'!$M$21,CM204,0)</f>
        <v>0</v>
      </c>
      <c r="CN207" s="95">
        <f>IF(AND(CN201&gt;=1,CN201&lt;=3,CN202&gt;=0),-CN205*MAX(0,MIN(1,CHOOSE(CN201,Rollover!$Q$21,Rollover!$AD$21,Rollover!$AQ$21)-CN202)),0)-IF(CN$6&lt;='Rent Roll'!$M$21,CN204,0)</f>
        <v>0</v>
      </c>
      <c r="CO207" s="95">
        <f>IF(AND(CO201&gt;=1,CO201&lt;=3,CO202&gt;=0),-CO205*MAX(0,MIN(1,CHOOSE(CO201,Rollover!$Q$21,Rollover!$AD$21,Rollover!$AQ$21)-CO202)),0)-IF(CO$6&lt;='Rent Roll'!$M$21,CO204,0)</f>
        <v>0</v>
      </c>
      <c r="CP207" s="95">
        <f>IF(AND(CP201&gt;=1,CP201&lt;=3,CP202&gt;=0),-CP205*MAX(0,MIN(1,CHOOSE(CP201,Rollover!$Q$21,Rollover!$AD$21,Rollover!$AQ$21)-CP202)),0)-IF(CP$6&lt;='Rent Roll'!$M$21,CP204,0)</f>
        <v>0</v>
      </c>
      <c r="CQ207" s="95">
        <f>IF(AND(CQ201&gt;=1,CQ201&lt;=3,CQ202&gt;=0),-CQ205*MAX(0,MIN(1,CHOOSE(CQ201,Rollover!$Q$21,Rollover!$AD$21,Rollover!$AQ$21)-CQ202)),0)-IF(CQ$6&lt;='Rent Roll'!$M$21,CQ204,0)</f>
        <v>0</v>
      </c>
      <c r="CR207" s="95">
        <f>IF(AND(CR201&gt;=1,CR201&lt;=3,CR202&gt;=0),-CR205*MAX(0,MIN(1,CHOOSE(CR201,Rollover!$Q$21,Rollover!$AD$21,Rollover!$AQ$21)-CR202)),0)-IF(CR$6&lt;='Rent Roll'!$M$21,CR204,0)</f>
        <v>0</v>
      </c>
      <c r="CS207" s="95">
        <f>IF(AND(CS201&gt;=1,CS201&lt;=3,CS202&gt;=0),-CS205*MAX(0,MIN(1,CHOOSE(CS201,Rollover!$Q$21,Rollover!$AD$21,Rollover!$AQ$21)-CS202)),0)-IF(CS$6&lt;='Rent Roll'!$M$21,CS204,0)</f>
        <v>0</v>
      </c>
      <c r="CT207" s="95">
        <f>IF(AND(CT201&gt;=1,CT201&lt;=3,CT202&gt;=0),-CT205*MAX(0,MIN(1,CHOOSE(CT201,Rollover!$Q$21,Rollover!$AD$21,Rollover!$AQ$21)-CT202)),0)-IF(CT$6&lt;='Rent Roll'!$M$21,CT204,0)</f>
        <v>0</v>
      </c>
      <c r="CU207" s="95">
        <f>IF(AND(CU201&gt;=1,CU201&lt;=3,CU202&gt;=0),-CU205*MAX(0,MIN(1,CHOOSE(CU201,Rollover!$Q$21,Rollover!$AD$21,Rollover!$AQ$21)-CU202)),0)-IF(CU$6&lt;='Rent Roll'!$M$21,CU204,0)</f>
        <v>0</v>
      </c>
      <c r="CV207" s="95">
        <f>IF(AND(CV201&gt;=1,CV201&lt;=3,CV202&gt;=0),-CV205*MAX(0,MIN(1,CHOOSE(CV201,Rollover!$Q$21,Rollover!$AD$21,Rollover!$AQ$21)-CV202)),0)-IF(CV$6&lt;='Rent Roll'!$M$21,CV204,0)</f>
        <v>0</v>
      </c>
      <c r="CW207" s="95">
        <f>IF(AND(CW201&gt;=1,CW201&lt;=3,CW202&gt;=0),-CW205*MAX(0,MIN(1,CHOOSE(CW201,Rollover!$Q$21,Rollover!$AD$21,Rollover!$AQ$21)-CW202)),0)-IF(CW$6&lt;='Rent Roll'!$M$21,CW204,0)</f>
        <v>0</v>
      </c>
      <c r="CX207" s="95">
        <f>IF(AND(CX201&gt;=1,CX201&lt;=3,CX202&gt;=0),-CX205*MAX(0,MIN(1,CHOOSE(CX201,Rollover!$Q$21,Rollover!$AD$21,Rollover!$AQ$21)-CX202)),0)-IF(CX$6&lt;='Rent Roll'!$M$21,CX204,0)</f>
        <v>0</v>
      </c>
      <c r="CY207" s="95">
        <f>IF(AND(CY201&gt;=1,CY201&lt;=3,CY202&gt;=0),-CY205*MAX(0,MIN(1,CHOOSE(CY201,Rollover!$Q$21,Rollover!$AD$21,Rollover!$AQ$21)-CY202)),0)-IF(CY$6&lt;='Rent Roll'!$M$21,CY204,0)</f>
        <v>0</v>
      </c>
      <c r="CZ207" s="95">
        <f>IF(AND(CZ201&gt;=1,CZ201&lt;=3,CZ202&gt;=0),-CZ205*MAX(0,MIN(1,CHOOSE(CZ201,Rollover!$Q$21,Rollover!$AD$21,Rollover!$AQ$21)-CZ202)),0)-IF(CZ$6&lt;='Rent Roll'!$M$21,CZ204,0)</f>
        <v>0</v>
      </c>
      <c r="DA207" s="95">
        <f>IF(AND(DA201&gt;=1,DA201&lt;=3,DA202&gt;=0),-DA205*MAX(0,MIN(1,CHOOSE(DA201,Rollover!$Q$21,Rollover!$AD$21,Rollover!$AQ$21)-DA202)),0)-IF(DA$6&lt;='Rent Roll'!$M$21,DA204,0)</f>
        <v>0</v>
      </c>
      <c r="DB207" s="95">
        <f>IF(AND(DB201&gt;=1,DB201&lt;=3,DB202&gt;=0),-DB205*MAX(0,MIN(1,CHOOSE(DB201,Rollover!$Q$21,Rollover!$AD$21,Rollover!$AQ$21)-DB202)),0)-IF(DB$6&lt;='Rent Roll'!$M$21,DB204,0)</f>
        <v>0</v>
      </c>
      <c r="DC207" s="95">
        <f>IF(AND(DC201&gt;=1,DC201&lt;=3,DC202&gt;=0),-DC205*MAX(0,MIN(1,CHOOSE(DC201,Rollover!$Q$21,Rollover!$AD$21,Rollover!$AQ$21)-DC202)),0)-IF(DC$6&lt;='Rent Roll'!$M$21,DC204,0)</f>
        <v>0</v>
      </c>
      <c r="DD207" s="95">
        <f>IF(AND(DD201&gt;=1,DD201&lt;=3,DD202&gt;=0),-DD205*MAX(0,MIN(1,CHOOSE(DD201,Rollover!$Q$21,Rollover!$AD$21,Rollover!$AQ$21)-DD202)),0)-IF(DD$6&lt;='Rent Roll'!$M$21,DD204,0)</f>
        <v>0</v>
      </c>
      <c r="DE207" s="95">
        <f>IF(AND(DE201&gt;=1,DE201&lt;=3,DE202&gt;=0),-DE205*MAX(0,MIN(1,CHOOSE(DE201,Rollover!$Q$21,Rollover!$AD$21,Rollover!$AQ$21)-DE202)),0)-IF(DE$6&lt;='Rent Roll'!$M$21,DE204,0)</f>
        <v>0</v>
      </c>
      <c r="DF207" s="95">
        <f>IF(AND(DF201&gt;=1,DF201&lt;=3,DF202&gt;=0),-DF205*MAX(0,MIN(1,CHOOSE(DF201,Rollover!$Q$21,Rollover!$AD$21,Rollover!$AQ$21)-DF202)),0)-IF(DF$6&lt;='Rent Roll'!$M$21,DF204,0)</f>
        <v>0</v>
      </c>
      <c r="DG207" s="95">
        <f>IF(AND(DG201&gt;=1,DG201&lt;=3,DG202&gt;=0),-DG205*MAX(0,MIN(1,CHOOSE(DG201,Rollover!$Q$21,Rollover!$AD$21,Rollover!$AQ$21)-DG202)),0)-IF(DG$6&lt;='Rent Roll'!$M$21,DG204,0)</f>
        <v>0</v>
      </c>
      <c r="DH207" s="95">
        <f>IF(AND(DH201&gt;=1,DH201&lt;=3,DH202&gt;=0),-DH205*MAX(0,MIN(1,CHOOSE(DH201,Rollover!$Q$21,Rollover!$AD$21,Rollover!$AQ$21)-DH202)),0)-IF(DH$6&lt;='Rent Roll'!$M$21,DH204,0)</f>
        <v>0</v>
      </c>
      <c r="DI207" s="95">
        <f>IF(AND(DI201&gt;=1,DI201&lt;=3,DI202&gt;=0),-DI205*MAX(0,MIN(1,CHOOSE(DI201,Rollover!$Q$21,Rollover!$AD$21,Rollover!$AQ$21)-DI202)),0)-IF(DI$6&lt;='Rent Roll'!$M$21,DI204,0)</f>
        <v>0</v>
      </c>
      <c r="DJ207" s="95">
        <f>IF(AND(DJ201&gt;=1,DJ201&lt;=3,DJ202&gt;=0),-DJ205*MAX(0,MIN(1,CHOOSE(DJ201,Rollover!$Q$21,Rollover!$AD$21,Rollover!$AQ$21)-DJ202)),0)-IF(DJ$6&lt;='Rent Roll'!$M$21,DJ204,0)</f>
        <v>0</v>
      </c>
      <c r="DK207" s="95">
        <f>IF(AND(DK201&gt;=1,DK201&lt;=3,DK202&gt;=0),-DK205*MAX(0,MIN(1,CHOOSE(DK201,Rollover!$Q$21,Rollover!$AD$21,Rollover!$AQ$21)-DK202)),0)-IF(DK$6&lt;='Rent Roll'!$M$21,DK204,0)</f>
        <v>0</v>
      </c>
      <c r="DL207" s="95">
        <f>IF(AND(DL201&gt;=1,DL201&lt;=3,DL202&gt;=0),-DL205*MAX(0,MIN(1,CHOOSE(DL201,Rollover!$Q$21,Rollover!$AD$21,Rollover!$AQ$21)-DL202)),0)-IF(DL$6&lt;='Rent Roll'!$M$21,DL204,0)</f>
        <v>0</v>
      </c>
      <c r="DM207" s="95">
        <f>IF(AND(DM201&gt;=1,DM201&lt;=3,DM202&gt;=0),-DM205*MAX(0,MIN(1,CHOOSE(DM201,Rollover!$Q$21,Rollover!$AD$21,Rollover!$AQ$21)-DM202)),0)-IF(DM$6&lt;='Rent Roll'!$M$21,DM204,0)</f>
        <v>0</v>
      </c>
      <c r="DN207" s="95">
        <f>IF(AND(DN201&gt;=1,DN201&lt;=3,DN202&gt;=0),-DN205*MAX(0,MIN(1,CHOOSE(DN201,Rollover!$Q$21,Rollover!$AD$21,Rollover!$AQ$21)-DN202)),0)-IF(DN$6&lt;='Rent Roll'!$M$21,DN204,0)</f>
        <v>0</v>
      </c>
      <c r="DO207" s="95">
        <f>IF(AND(DO201&gt;=1,DO201&lt;=3,DO202&gt;=0),-DO205*MAX(0,MIN(1,CHOOSE(DO201,Rollover!$Q$21,Rollover!$AD$21,Rollover!$AQ$21)-DO202)),0)-IF(DO$6&lt;='Rent Roll'!$M$21,DO204,0)</f>
        <v>0</v>
      </c>
      <c r="DP207" s="95">
        <f>IF(AND(DP201&gt;=1,DP201&lt;=3,DP202&gt;=0),-DP205*MAX(0,MIN(1,CHOOSE(DP201,Rollover!$Q$21,Rollover!$AD$21,Rollover!$AQ$21)-DP202)),0)-IF(DP$6&lt;='Rent Roll'!$M$21,DP204,0)</f>
        <v>0</v>
      </c>
      <c r="DQ207" s="95">
        <f>IF(AND(DQ201&gt;=1,DQ201&lt;=3,DQ202&gt;=0),-DQ205*MAX(0,MIN(1,CHOOSE(DQ201,Rollover!$Q$21,Rollover!$AD$21,Rollover!$AQ$21)-DQ202)),0)-IF(DQ$6&lt;='Rent Roll'!$M$21,DQ204,0)</f>
        <v>0</v>
      </c>
      <c r="DR207" s="95">
        <f>IF(AND(DR201&gt;=1,DR201&lt;=3,DR202&gt;=0),-DR205*MAX(0,MIN(1,CHOOSE(DR201,Rollover!$Q$21,Rollover!$AD$21,Rollover!$AQ$21)-DR202)),0)-IF(DR$6&lt;='Rent Roll'!$M$21,DR204,0)</f>
        <v>0</v>
      </c>
      <c r="DS207" s="95">
        <f>IF(AND(DS201&gt;=1,DS201&lt;=3,DS202&gt;=0),-DS205*MAX(0,MIN(1,CHOOSE(DS201,Rollover!$Q$21,Rollover!$AD$21,Rollover!$AQ$21)-DS202)),0)-IF(DS$6&lt;='Rent Roll'!$M$21,DS204,0)</f>
        <v>0</v>
      </c>
      <c r="DT207" s="95">
        <f>IF(AND(DT201&gt;=1,DT201&lt;=3,DT202&gt;=0),-DT205*MAX(0,MIN(1,CHOOSE(DT201,Rollover!$Q$21,Rollover!$AD$21,Rollover!$AQ$21)-DT202)),0)-IF(DT$6&lt;='Rent Roll'!$M$21,DT204,0)</f>
        <v>0</v>
      </c>
      <c r="DU207" s="95">
        <f>IF(AND(DU201&gt;=1,DU201&lt;=3,DU202&gt;=0),-DU205*MAX(0,MIN(1,CHOOSE(DU201,Rollover!$Q$21,Rollover!$AD$21,Rollover!$AQ$21)-DU202)),0)-IF(DU$6&lt;='Rent Roll'!$M$21,DU204,0)</f>
        <v>0</v>
      </c>
      <c r="DV207" s="95">
        <f>IF(AND(DV201&gt;=1,DV201&lt;=3,DV202&gt;=0),-DV205*MAX(0,MIN(1,CHOOSE(DV201,Rollover!$Q$21,Rollover!$AD$21,Rollover!$AQ$21)-DV202)),0)-IF(DV$6&lt;='Rent Roll'!$M$21,DV204,0)</f>
        <v>0</v>
      </c>
      <c r="DW207" s="95">
        <f>IF(AND(DW201&gt;=1,DW201&lt;=3,DW202&gt;=0),-DW205*MAX(0,MIN(1,CHOOSE(DW201,Rollover!$Q$21,Rollover!$AD$21,Rollover!$AQ$21)-DW202)),0)-IF(DW$6&lt;='Rent Roll'!$M$21,DW204,0)</f>
        <v>0</v>
      </c>
      <c r="DX207" s="95">
        <f>IF(AND(DX201&gt;=1,DX201&lt;=3,DX202&gt;=0),-DX205*MAX(0,MIN(1,CHOOSE(DX201,Rollover!$Q$21,Rollover!$AD$21,Rollover!$AQ$21)-DX202)),0)-IF(DX$6&lt;='Rent Roll'!$M$21,DX204,0)</f>
        <v>0</v>
      </c>
      <c r="DY207" s="95">
        <f>IF(AND(DY201&gt;=1,DY201&lt;=3,DY202&gt;=0),-DY205*MAX(0,MIN(1,CHOOSE(DY201,Rollover!$Q$21,Rollover!$AD$21,Rollover!$AQ$21)-DY202)),0)-IF(DY$6&lt;='Rent Roll'!$M$21,DY204,0)</f>
        <v>0</v>
      </c>
      <c r="DZ207" s="95">
        <f>IF(AND(DZ201&gt;=1,DZ201&lt;=3,DZ202&gt;=0),-DZ205*MAX(0,MIN(1,CHOOSE(DZ201,Rollover!$Q$21,Rollover!$AD$21,Rollover!$AQ$21)-DZ202)),0)-IF(DZ$6&lt;='Rent Roll'!$M$21,DZ204,0)</f>
        <v>0</v>
      </c>
      <c r="EA207" s="95">
        <f>IF(AND(EA201&gt;=1,EA201&lt;=3,EA202&gt;=0),-EA205*MAX(0,MIN(1,CHOOSE(EA201,Rollover!$Q$21,Rollover!$AD$21,Rollover!$AQ$21)-EA202)),0)-IF(EA$6&lt;='Rent Roll'!$M$21,EA204,0)</f>
        <v>0</v>
      </c>
      <c r="EB207" s="95">
        <f>IF(AND(EB201&gt;=1,EB201&lt;=3,EB202&gt;=0),-EB205*MAX(0,MIN(1,CHOOSE(EB201,Rollover!$Q$21,Rollover!$AD$21,Rollover!$AQ$21)-EB202)),0)-IF(EB$6&lt;='Rent Roll'!$M$21,EB204,0)</f>
        <v>0</v>
      </c>
      <c r="EC207" s="95">
        <f>IF(AND(EC201&gt;=1,EC201&lt;=3,EC202&gt;=0),-EC205*MAX(0,MIN(1,CHOOSE(EC201,Rollover!$Q$21,Rollover!$AD$21,Rollover!$AQ$21)-EC202)),0)-IF(EC$6&lt;='Rent Roll'!$M$21,EC204,0)</f>
        <v>0</v>
      </c>
      <c r="ED207" s="95">
        <f>IF(AND(ED201&gt;=1,ED201&lt;=3,ED202&gt;=0),-ED205*MAX(0,MIN(1,CHOOSE(ED201,Rollover!$Q$21,Rollover!$AD$21,Rollover!$AQ$21)-ED202)),0)-IF(ED$6&lt;='Rent Roll'!$M$21,ED204,0)</f>
        <v>0</v>
      </c>
      <c r="EE207" s="95">
        <f>IF(AND(EE201&gt;=1,EE201&lt;=3,EE202&gt;=0),-EE205*MAX(0,MIN(1,CHOOSE(EE201,Rollover!$Q$21,Rollover!$AD$21,Rollover!$AQ$21)-EE202)),0)-IF(EE$6&lt;='Rent Roll'!$M$21,EE204,0)</f>
        <v>0</v>
      </c>
      <c r="EF207" s="95">
        <f>IF(AND(EF201&gt;=1,EF201&lt;=3,EF202&gt;=0),-EF205*MAX(0,MIN(1,CHOOSE(EF201,Rollover!$Q$21,Rollover!$AD$21,Rollover!$AQ$21)-EF202)),0)-IF(EF$6&lt;='Rent Roll'!$M$21,EF204,0)</f>
        <v>0</v>
      </c>
      <c r="EG207" s="95">
        <f>IF(AND(EG201&gt;=1,EG201&lt;=3,EG202&gt;=0),-EG205*MAX(0,MIN(1,CHOOSE(EG201,Rollover!$Q$21,Rollover!$AD$21,Rollover!$AQ$21)-EG202)),0)-IF(EG$6&lt;='Rent Roll'!$M$21,EG204,0)</f>
        <v>0</v>
      </c>
      <c r="EH207" s="95">
        <f>IF(AND(EH201&gt;=1,EH201&lt;=3,EH202&gt;=0),-EH205*MAX(0,MIN(1,CHOOSE(EH201,Rollover!$Q$21,Rollover!$AD$21,Rollover!$AQ$21)-EH202)),0)-IF(EH$6&lt;='Rent Roll'!$M$21,EH204,0)</f>
        <v>-18674.838021302698</v>
      </c>
      <c r="EI207" s="95">
        <f>IF(AND(EI201&gt;=1,EI201&lt;=3,EI202&gt;=0),-EI205*MAX(0,MIN(1,CHOOSE(EI201,Rollover!$Q$21,Rollover!$AD$21,Rollover!$AQ$21)-EI202)),0)-IF(EI$6&lt;='Rent Roll'!$M$21,EI204,0)</f>
        <v>-17741.096120237562</v>
      </c>
    </row>
    <row r="208">
      <c r="B208" t="s" s="23">
        <v>53</v>
      </c>
      <c r="C208" t="s" s="118">
        <v>305</v>
      </c>
      <c r="D208" t="s" s="118">
        <v>434</v>
      </c>
      <c r="H208" s="95">
        <f>'Rent Roll'!$G$21*IF(H201=0,IF('Rent Roll'!$N$21="NNN",'Rent Roll'!$F$21*H$15,IF('Rent Roll'!$N$21="NNN capped",'Rent Roll'!$F$21*(H$12+H$13)+MIN('Rent Roll'!$F$21*H$14,'Rent Roll'!$O$21*(1+Assumptions!$C$64)^(H$8-'Rent Roll'!$P$21)*'Rent Roll'!$E$21/12),0)),IF(AND(H201&lt;=3,H202&gt;=0),'Rent Roll'!$F$21*H$15,0))</f>
        <v>0</v>
      </c>
      <c r="I208" s="95">
        <f>'Rent Roll'!$G$21*IF(I201=0,IF('Rent Roll'!$N$21="NNN",'Rent Roll'!$F$21*I$15,IF('Rent Roll'!$N$21="NNN capped",'Rent Roll'!$F$21*(I$12+I$13)+MIN('Rent Roll'!$F$21*I$14,'Rent Roll'!$O$21*(1+Assumptions!$C$64)^(I$8-'Rent Roll'!$P$21)*'Rent Roll'!$E$21/12),0)),IF(AND(I201&lt;=3,I202&gt;=0),'Rent Roll'!$F$21*I$15,0))</f>
        <v>0</v>
      </c>
      <c r="J208" s="95">
        <f>'Rent Roll'!$G$21*IF(J201=0,IF('Rent Roll'!$N$21="NNN",'Rent Roll'!$F$21*J$15,IF('Rent Roll'!$N$21="NNN capped",'Rent Roll'!$F$21*(J$12+J$13)+MIN('Rent Roll'!$F$21*J$14,'Rent Roll'!$O$21*(1+Assumptions!$C$64)^(J$8-'Rent Roll'!$P$21)*'Rent Roll'!$E$21/12),0)),IF(AND(J201&lt;=3,J202&gt;=0),'Rent Roll'!$F$21*J$15,0))</f>
        <v>0</v>
      </c>
      <c r="K208" s="95">
        <f>'Rent Roll'!$G$21*IF(K201=0,IF('Rent Roll'!$N$21="NNN",'Rent Roll'!$F$21*K$15,IF('Rent Roll'!$N$21="NNN capped",'Rent Roll'!$F$21*(K$12+K$13)+MIN('Rent Roll'!$F$21*K$14,'Rent Roll'!$O$21*(1+Assumptions!$C$64)^(K$8-'Rent Roll'!$P$21)*'Rent Roll'!$E$21/12),0)),IF(AND(K201&lt;=3,K202&gt;=0),'Rent Roll'!$F$21*K$15,0))</f>
        <v>0</v>
      </c>
      <c r="L208" s="95">
        <f>'Rent Roll'!$G$21*IF(L201=0,IF('Rent Roll'!$N$21="NNN",'Rent Roll'!$F$21*L$15,IF('Rent Roll'!$N$21="NNN capped",'Rent Roll'!$F$21*(L$12+L$13)+MIN('Rent Roll'!$F$21*L$14,'Rent Roll'!$O$21*(1+Assumptions!$C$64)^(L$8-'Rent Roll'!$P$21)*'Rent Roll'!$E$21/12),0)),IF(AND(L201&lt;=3,L202&gt;=0),'Rent Roll'!$F$21*L$15,0))</f>
        <v>0</v>
      </c>
      <c r="M208" s="95">
        <f>'Rent Roll'!$G$21*IF(M201=0,IF('Rent Roll'!$N$21="NNN",'Rent Roll'!$F$21*M$15,IF('Rent Roll'!$N$21="NNN capped",'Rent Roll'!$F$21*(M$12+M$13)+MIN('Rent Roll'!$F$21*M$14,'Rent Roll'!$O$21*(1+Assumptions!$C$64)^(M$8-'Rent Roll'!$P$21)*'Rent Roll'!$E$21/12),0)),IF(AND(M201&lt;=3,M202&gt;=0),'Rent Roll'!$F$21*M$15,0))</f>
        <v>0</v>
      </c>
      <c r="N208" s="95">
        <f>'Rent Roll'!$G$21*IF(N201=0,IF('Rent Roll'!$N$21="NNN",'Rent Roll'!$F$21*N$15,IF('Rent Roll'!$N$21="NNN capped",'Rent Roll'!$F$21*(N$12+N$13)+MIN('Rent Roll'!$F$21*N$14,'Rent Roll'!$O$21*(1+Assumptions!$C$64)^(N$8-'Rent Roll'!$P$21)*'Rent Roll'!$E$21/12),0)),IF(AND(N201&lt;=3,N202&gt;=0),'Rent Roll'!$F$21*N$15,0))</f>
        <v>5913.804166666667</v>
      </c>
      <c r="O208" s="95">
        <f>'Rent Roll'!$G$21*IF(O201=0,IF('Rent Roll'!$N$21="NNN",'Rent Roll'!$F$21*O$15,IF('Rent Roll'!$N$21="NNN capped",'Rent Roll'!$F$21*(O$12+O$13)+MIN('Rent Roll'!$F$21*O$14,'Rent Roll'!$O$21*(1+Assumptions!$C$64)^(O$8-'Rent Roll'!$P$21)*'Rent Roll'!$E$21/12),0)),IF(AND(O201&lt;=3,O202&gt;=0),'Rent Roll'!$F$21*O$15,0))</f>
        <v>5913.804166666667</v>
      </c>
      <c r="P208" s="95">
        <f>'Rent Roll'!$G$21*IF(P201=0,IF('Rent Roll'!$N$21="NNN",'Rent Roll'!$F$21*P$15,IF('Rent Roll'!$N$21="NNN capped",'Rent Roll'!$F$21*(P$12+P$13)+MIN('Rent Roll'!$F$21*P$14,'Rent Roll'!$O$21*(1+Assumptions!$C$64)^(P$8-'Rent Roll'!$P$21)*'Rent Roll'!$E$21/12),0)),IF(AND(P201&lt;=3,P202&gt;=0),'Rent Roll'!$F$21*P$15,0))</f>
        <v>5913.804166666667</v>
      </c>
      <c r="Q208" s="95">
        <f>'Rent Roll'!$G$21*IF(Q201=0,IF('Rent Roll'!$N$21="NNN",'Rent Roll'!$F$21*Q$15,IF('Rent Roll'!$N$21="NNN capped",'Rent Roll'!$F$21*(Q$12+Q$13)+MIN('Rent Roll'!$F$21*Q$14,'Rent Roll'!$O$21*(1+Assumptions!$C$64)^(Q$8-'Rent Roll'!$P$21)*'Rent Roll'!$E$21/12),0)),IF(AND(Q201&lt;=3,Q202&gt;=0),'Rent Roll'!$F$21*Q$15,0))</f>
        <v>5913.804166666667</v>
      </c>
      <c r="R208" s="95">
        <f>'Rent Roll'!$G$21*IF(R201=0,IF('Rent Roll'!$N$21="NNN",'Rent Roll'!$F$21*R$15,IF('Rent Roll'!$N$21="NNN capped",'Rent Roll'!$F$21*(R$12+R$13)+MIN('Rent Roll'!$F$21*R$14,'Rent Roll'!$O$21*(1+Assumptions!$C$64)^(R$8-'Rent Roll'!$P$21)*'Rent Roll'!$E$21/12),0)),IF(AND(R201&lt;=3,R202&gt;=0),'Rent Roll'!$F$21*R$15,0))</f>
        <v>5913.804166666667</v>
      </c>
      <c r="S208" s="95">
        <f>'Rent Roll'!$G$21*IF(S201=0,IF('Rent Roll'!$N$21="NNN",'Rent Roll'!$F$21*S$15,IF('Rent Roll'!$N$21="NNN capped",'Rent Roll'!$F$21*(S$12+S$13)+MIN('Rent Roll'!$F$21*S$14,'Rent Roll'!$O$21*(1+Assumptions!$C$64)^(S$8-'Rent Roll'!$P$21)*'Rent Roll'!$E$21/12),0)),IF(AND(S201&lt;=3,S202&gt;=0),'Rent Roll'!$F$21*S$15,0))</f>
        <v>5913.804166666667</v>
      </c>
      <c r="T208" s="95">
        <f>'Rent Roll'!$G$21*IF(T201=0,IF('Rent Roll'!$N$21="NNN",'Rent Roll'!$F$21*T$15,IF('Rent Roll'!$N$21="NNN capped",'Rent Roll'!$F$21*(T$12+T$13)+MIN('Rent Roll'!$F$21*T$14,'Rent Roll'!$O$21*(1+Assumptions!$C$64)^(T$8-'Rent Roll'!$P$21)*'Rent Roll'!$E$21/12),0)),IF(AND(T201&lt;=3,T202&gt;=0),'Rent Roll'!$F$21*T$15,0))</f>
        <v>6049.551625</v>
      </c>
      <c r="U208" s="95">
        <f>'Rent Roll'!$G$21*IF(U201=0,IF('Rent Roll'!$N$21="NNN",'Rent Roll'!$F$21*U$15,IF('Rent Roll'!$N$21="NNN capped",'Rent Roll'!$F$21*(U$12+U$13)+MIN('Rent Roll'!$F$21*U$14,'Rent Roll'!$O$21*(1+Assumptions!$C$64)^(U$8-'Rent Roll'!$P$21)*'Rent Roll'!$E$21/12),0)),IF(AND(U201&lt;=3,U202&gt;=0),'Rent Roll'!$F$21*U$15,0))</f>
        <v>6049.551625</v>
      </c>
      <c r="V208" s="95">
        <f>'Rent Roll'!$G$21*IF(V201=0,IF('Rent Roll'!$N$21="NNN",'Rent Roll'!$F$21*V$15,IF('Rent Roll'!$N$21="NNN capped",'Rent Roll'!$F$21*(V$12+V$13)+MIN('Rent Roll'!$F$21*V$14,'Rent Roll'!$O$21*(1+Assumptions!$C$64)^(V$8-'Rent Roll'!$P$21)*'Rent Roll'!$E$21/12),0)),IF(AND(V201&lt;=3,V202&gt;=0),'Rent Roll'!$F$21*V$15,0))</f>
        <v>6049.551625</v>
      </c>
      <c r="W208" s="95">
        <f>'Rent Roll'!$G$21*IF(W201=0,IF('Rent Roll'!$N$21="NNN",'Rent Roll'!$F$21*W$15,IF('Rent Roll'!$N$21="NNN capped",'Rent Roll'!$F$21*(W$12+W$13)+MIN('Rent Roll'!$F$21*W$14,'Rent Roll'!$O$21*(1+Assumptions!$C$64)^(W$8-'Rent Roll'!$P$21)*'Rent Roll'!$E$21/12),0)),IF(AND(W201&lt;=3,W202&gt;=0),'Rent Roll'!$F$21*W$15,0))</f>
        <v>6049.551625</v>
      </c>
      <c r="X208" s="95">
        <f>'Rent Roll'!$G$21*IF(X201=0,IF('Rent Roll'!$N$21="NNN",'Rent Roll'!$F$21*X$15,IF('Rent Roll'!$N$21="NNN capped",'Rent Roll'!$F$21*(X$12+X$13)+MIN('Rent Roll'!$F$21*X$14,'Rent Roll'!$O$21*(1+Assumptions!$C$64)^(X$8-'Rent Roll'!$P$21)*'Rent Roll'!$E$21/12),0)),IF(AND(X201&lt;=3,X202&gt;=0),'Rent Roll'!$F$21*X$15,0))</f>
        <v>6049.551625</v>
      </c>
      <c r="Y208" s="95">
        <f>'Rent Roll'!$G$21*IF(Y201=0,IF('Rent Roll'!$N$21="NNN",'Rent Roll'!$F$21*Y$15,IF('Rent Roll'!$N$21="NNN capped",'Rent Roll'!$F$21*(Y$12+Y$13)+MIN('Rent Roll'!$F$21*Y$14,'Rent Roll'!$O$21*(1+Assumptions!$C$64)^(Y$8-'Rent Roll'!$P$21)*'Rent Roll'!$E$21/12),0)),IF(AND(Y201&lt;=3,Y202&gt;=0),'Rent Roll'!$F$21*Y$15,0))</f>
        <v>6049.551625</v>
      </c>
      <c r="Z208" s="95">
        <f>'Rent Roll'!$G$21*IF(Z201=0,IF('Rent Roll'!$N$21="NNN",'Rent Roll'!$F$21*Z$15,IF('Rent Roll'!$N$21="NNN capped",'Rent Roll'!$F$21*(Z$12+Z$13)+MIN('Rent Roll'!$F$21*Z$14,'Rent Roll'!$O$21*(1+Assumptions!$C$64)^(Z$8-'Rent Roll'!$P$21)*'Rent Roll'!$E$21/12),0)),IF(AND(Z201&lt;=3,Z202&gt;=0),'Rent Roll'!$F$21*Z$15,0))</f>
        <v>6049.551625</v>
      </c>
      <c r="AA208" s="95">
        <f>'Rent Roll'!$G$21*IF(AA201=0,IF('Rent Roll'!$N$21="NNN",'Rent Roll'!$F$21*AA$15,IF('Rent Roll'!$N$21="NNN capped",'Rent Roll'!$F$21*(AA$12+AA$13)+MIN('Rent Roll'!$F$21*AA$14,'Rent Roll'!$O$21*(1+Assumptions!$C$64)^(AA$8-'Rent Roll'!$P$21)*'Rent Roll'!$E$21/12),0)),IF(AND(AA201&lt;=3,AA202&gt;=0),'Rent Roll'!$F$21*AA$15,0))</f>
        <v>6049.551625</v>
      </c>
      <c r="AB208" s="95">
        <f>'Rent Roll'!$G$21*IF(AB201=0,IF('Rent Roll'!$N$21="NNN",'Rent Roll'!$F$21*AB$15,IF('Rent Roll'!$N$21="NNN capped",'Rent Roll'!$F$21*(AB$12+AB$13)+MIN('Rent Roll'!$F$21*AB$14,'Rent Roll'!$O$21*(1+Assumptions!$C$64)^(AB$8-'Rent Roll'!$P$21)*'Rent Roll'!$E$21/12),0)),IF(AND(AB201&lt;=3,AB202&gt;=0),'Rent Roll'!$F$21*AB$15,0))</f>
        <v>6049.551625</v>
      </c>
      <c r="AC208" s="95">
        <f>'Rent Roll'!$G$21*IF(AC201=0,IF('Rent Roll'!$N$21="NNN",'Rent Roll'!$F$21*AC$15,IF('Rent Roll'!$N$21="NNN capped",'Rent Roll'!$F$21*(AC$12+AC$13)+MIN('Rent Roll'!$F$21*AC$14,'Rent Roll'!$O$21*(1+Assumptions!$C$64)^(AC$8-'Rent Roll'!$P$21)*'Rent Roll'!$E$21/12),0)),IF(AND(AC201&lt;=3,AC202&gt;=0),'Rent Roll'!$F$21*AC$15,0))</f>
        <v>6049.551625</v>
      </c>
      <c r="AD208" s="95">
        <f>'Rent Roll'!$G$21*IF(AD201=0,IF('Rent Roll'!$N$21="NNN",'Rent Roll'!$F$21*AD$15,IF('Rent Roll'!$N$21="NNN capped",'Rent Roll'!$F$21*(AD$12+AD$13)+MIN('Rent Roll'!$F$21*AD$14,'Rent Roll'!$O$21*(1+Assumptions!$C$64)^(AD$8-'Rent Roll'!$P$21)*'Rent Roll'!$E$21/12),0)),IF(AND(AD201&lt;=3,AD202&gt;=0),'Rent Roll'!$F$21*AD$15,0))</f>
        <v>6049.551625</v>
      </c>
      <c r="AE208" s="95">
        <f>'Rent Roll'!$G$21*IF(AE201=0,IF('Rent Roll'!$N$21="NNN",'Rent Roll'!$F$21*AE$15,IF('Rent Roll'!$N$21="NNN capped",'Rent Roll'!$F$21*(AE$12+AE$13)+MIN('Rent Roll'!$F$21*AE$14,'Rent Roll'!$O$21*(1+Assumptions!$C$64)^(AE$8-'Rent Roll'!$P$21)*'Rent Roll'!$E$21/12),0)),IF(AND(AE201&lt;=3,AE202&gt;=0),'Rent Roll'!$F$21*AE$15,0))</f>
        <v>6049.551625</v>
      </c>
      <c r="AF208" s="95">
        <f>'Rent Roll'!$G$21*IF(AF201=0,IF('Rent Roll'!$N$21="NNN",'Rent Roll'!$F$21*AF$15,IF('Rent Roll'!$N$21="NNN capped",'Rent Roll'!$F$21*(AF$12+AF$13)+MIN('Rent Roll'!$F$21*AF$14,'Rent Roll'!$O$21*(1+Assumptions!$C$64)^(AF$8-'Rent Roll'!$P$21)*'Rent Roll'!$E$21/12),0)),IF(AND(AF201&lt;=3,AF202&gt;=0),'Rent Roll'!$F$21*AF$15,0))</f>
        <v>6188.538173749999</v>
      </c>
      <c r="AG208" s="95">
        <f>'Rent Roll'!$G$21*IF(AG201=0,IF('Rent Roll'!$N$21="NNN",'Rent Roll'!$F$21*AG$15,IF('Rent Roll'!$N$21="NNN capped",'Rent Roll'!$F$21*(AG$12+AG$13)+MIN('Rent Roll'!$F$21*AG$14,'Rent Roll'!$O$21*(1+Assumptions!$C$64)^(AG$8-'Rent Roll'!$P$21)*'Rent Roll'!$E$21/12),0)),IF(AND(AG201&lt;=3,AG202&gt;=0),'Rent Roll'!$F$21*AG$15,0))</f>
        <v>6188.538173749999</v>
      </c>
      <c r="AH208" s="95">
        <f>'Rent Roll'!$G$21*IF(AH201=0,IF('Rent Roll'!$N$21="NNN",'Rent Roll'!$F$21*AH$15,IF('Rent Roll'!$N$21="NNN capped",'Rent Roll'!$F$21*(AH$12+AH$13)+MIN('Rent Roll'!$F$21*AH$14,'Rent Roll'!$O$21*(1+Assumptions!$C$64)^(AH$8-'Rent Roll'!$P$21)*'Rent Roll'!$E$21/12),0)),IF(AND(AH201&lt;=3,AH202&gt;=0),'Rent Roll'!$F$21*AH$15,0))</f>
        <v>6188.538173749999</v>
      </c>
      <c r="AI208" s="95">
        <f>'Rent Roll'!$G$21*IF(AI201=0,IF('Rent Roll'!$N$21="NNN",'Rent Roll'!$F$21*AI$15,IF('Rent Roll'!$N$21="NNN capped",'Rent Roll'!$F$21*(AI$12+AI$13)+MIN('Rent Roll'!$F$21*AI$14,'Rent Roll'!$O$21*(1+Assumptions!$C$64)^(AI$8-'Rent Roll'!$P$21)*'Rent Roll'!$E$21/12),0)),IF(AND(AI201&lt;=3,AI202&gt;=0),'Rent Roll'!$F$21*AI$15,0))</f>
        <v>6188.538173749999</v>
      </c>
      <c r="AJ208" s="95">
        <f>'Rent Roll'!$G$21*IF(AJ201=0,IF('Rent Roll'!$N$21="NNN",'Rent Roll'!$F$21*AJ$15,IF('Rent Roll'!$N$21="NNN capped",'Rent Roll'!$F$21*(AJ$12+AJ$13)+MIN('Rent Roll'!$F$21*AJ$14,'Rent Roll'!$O$21*(1+Assumptions!$C$64)^(AJ$8-'Rent Roll'!$P$21)*'Rent Roll'!$E$21/12),0)),IF(AND(AJ201&lt;=3,AJ202&gt;=0),'Rent Roll'!$F$21*AJ$15,0))</f>
        <v>6188.538173749999</v>
      </c>
      <c r="AK208" s="95">
        <f>'Rent Roll'!$G$21*IF(AK201=0,IF('Rent Roll'!$N$21="NNN",'Rent Roll'!$F$21*AK$15,IF('Rent Roll'!$N$21="NNN capped",'Rent Roll'!$F$21*(AK$12+AK$13)+MIN('Rent Roll'!$F$21*AK$14,'Rent Roll'!$O$21*(1+Assumptions!$C$64)^(AK$8-'Rent Roll'!$P$21)*'Rent Roll'!$E$21/12),0)),IF(AND(AK201&lt;=3,AK202&gt;=0),'Rent Roll'!$F$21*AK$15,0))</f>
        <v>6188.538173749999</v>
      </c>
      <c r="AL208" s="95">
        <f>'Rent Roll'!$G$21*IF(AL201=0,IF('Rent Roll'!$N$21="NNN",'Rent Roll'!$F$21*AL$15,IF('Rent Roll'!$N$21="NNN capped",'Rent Roll'!$F$21*(AL$12+AL$13)+MIN('Rent Roll'!$F$21*AL$14,'Rent Roll'!$O$21*(1+Assumptions!$C$64)^(AL$8-'Rent Roll'!$P$21)*'Rent Roll'!$E$21/12),0)),IF(AND(AL201&lt;=3,AL202&gt;=0),'Rent Roll'!$F$21*AL$15,0))</f>
        <v>6188.538173749999</v>
      </c>
      <c r="AM208" s="95">
        <f>'Rent Roll'!$G$21*IF(AM201=0,IF('Rent Roll'!$N$21="NNN",'Rent Roll'!$F$21*AM$15,IF('Rent Roll'!$N$21="NNN capped",'Rent Roll'!$F$21*(AM$12+AM$13)+MIN('Rent Roll'!$F$21*AM$14,'Rent Roll'!$O$21*(1+Assumptions!$C$64)^(AM$8-'Rent Roll'!$P$21)*'Rent Roll'!$E$21/12),0)),IF(AND(AM201&lt;=3,AM202&gt;=0),'Rent Roll'!$F$21*AM$15,0))</f>
        <v>6188.538173749999</v>
      </c>
      <c r="AN208" s="95">
        <f>'Rent Roll'!$G$21*IF(AN201=0,IF('Rent Roll'!$N$21="NNN",'Rent Roll'!$F$21*AN$15,IF('Rent Roll'!$N$21="NNN capped",'Rent Roll'!$F$21*(AN$12+AN$13)+MIN('Rent Roll'!$F$21*AN$14,'Rent Roll'!$O$21*(1+Assumptions!$C$64)^(AN$8-'Rent Roll'!$P$21)*'Rent Roll'!$E$21/12),0)),IF(AND(AN201&lt;=3,AN202&gt;=0),'Rent Roll'!$F$21*AN$15,0))</f>
        <v>6188.538173749999</v>
      </c>
      <c r="AO208" s="95">
        <f>'Rent Roll'!$G$21*IF(AO201=0,IF('Rent Roll'!$N$21="NNN",'Rent Roll'!$F$21*AO$15,IF('Rent Roll'!$N$21="NNN capped",'Rent Roll'!$F$21*(AO$12+AO$13)+MIN('Rent Roll'!$F$21*AO$14,'Rent Roll'!$O$21*(1+Assumptions!$C$64)^(AO$8-'Rent Roll'!$P$21)*'Rent Roll'!$E$21/12),0)),IF(AND(AO201&lt;=3,AO202&gt;=0),'Rent Roll'!$F$21*AO$15,0))</f>
        <v>6188.538173749999</v>
      </c>
      <c r="AP208" s="95">
        <f>'Rent Roll'!$G$21*IF(AP201=0,IF('Rent Roll'!$N$21="NNN",'Rent Roll'!$F$21*AP$15,IF('Rent Roll'!$N$21="NNN capped",'Rent Roll'!$F$21*(AP$12+AP$13)+MIN('Rent Roll'!$F$21*AP$14,'Rent Roll'!$O$21*(1+Assumptions!$C$64)^(AP$8-'Rent Roll'!$P$21)*'Rent Roll'!$E$21/12),0)),IF(AND(AP201&lt;=3,AP202&gt;=0),'Rent Roll'!$F$21*AP$15,0))</f>
        <v>6188.538173749999</v>
      </c>
      <c r="AQ208" s="95">
        <f>'Rent Roll'!$G$21*IF(AQ201=0,IF('Rent Roll'!$N$21="NNN",'Rent Roll'!$F$21*AQ$15,IF('Rent Roll'!$N$21="NNN capped",'Rent Roll'!$F$21*(AQ$12+AQ$13)+MIN('Rent Roll'!$F$21*AQ$14,'Rent Roll'!$O$21*(1+Assumptions!$C$64)^(AQ$8-'Rent Roll'!$P$21)*'Rent Roll'!$E$21/12),0)),IF(AND(AQ201&lt;=3,AQ202&gt;=0),'Rent Roll'!$F$21*AQ$15,0))</f>
        <v>6188.538173749999</v>
      </c>
      <c r="AR208" s="95">
        <f>'Rent Roll'!$G$21*IF(AR201=0,IF('Rent Roll'!$N$21="NNN",'Rent Roll'!$F$21*AR$15,IF('Rent Roll'!$N$21="NNN capped",'Rent Roll'!$F$21*(AR$12+AR$13)+MIN('Rent Roll'!$F$21*AR$14,'Rent Roll'!$O$21*(1+Assumptions!$C$64)^(AR$8-'Rent Roll'!$P$21)*'Rent Roll'!$E$21/12),0)),IF(AND(AR201&lt;=3,AR202&gt;=0),'Rent Roll'!$F$21*AR$15,0))</f>
        <v>6330.8443189624995</v>
      </c>
      <c r="AS208" s="95">
        <f>'Rent Roll'!$G$21*IF(AS201=0,IF('Rent Roll'!$N$21="NNN",'Rent Roll'!$F$21*AS$15,IF('Rent Roll'!$N$21="NNN capped",'Rent Roll'!$F$21*(AS$12+AS$13)+MIN('Rent Roll'!$F$21*AS$14,'Rent Roll'!$O$21*(1+Assumptions!$C$64)^(AS$8-'Rent Roll'!$P$21)*'Rent Roll'!$E$21/12),0)),IF(AND(AS201&lt;=3,AS202&gt;=0),'Rent Roll'!$F$21*AS$15,0))</f>
        <v>6330.8443189624995</v>
      </c>
      <c r="AT208" s="95">
        <f>'Rent Roll'!$G$21*IF(AT201=0,IF('Rent Roll'!$N$21="NNN",'Rent Roll'!$F$21*AT$15,IF('Rent Roll'!$N$21="NNN capped",'Rent Roll'!$F$21*(AT$12+AT$13)+MIN('Rent Roll'!$F$21*AT$14,'Rent Roll'!$O$21*(1+Assumptions!$C$64)^(AT$8-'Rent Roll'!$P$21)*'Rent Roll'!$E$21/12),0)),IF(AND(AT201&lt;=3,AT202&gt;=0),'Rent Roll'!$F$21*AT$15,0))</f>
        <v>6330.8443189624995</v>
      </c>
      <c r="AU208" s="95">
        <f>'Rent Roll'!$G$21*IF(AU201=0,IF('Rent Roll'!$N$21="NNN",'Rent Roll'!$F$21*AU$15,IF('Rent Roll'!$N$21="NNN capped",'Rent Roll'!$F$21*(AU$12+AU$13)+MIN('Rent Roll'!$F$21*AU$14,'Rent Roll'!$O$21*(1+Assumptions!$C$64)^(AU$8-'Rent Roll'!$P$21)*'Rent Roll'!$E$21/12),0)),IF(AND(AU201&lt;=3,AU202&gt;=0),'Rent Roll'!$F$21*AU$15,0))</f>
        <v>6330.8443189624995</v>
      </c>
      <c r="AV208" s="95">
        <f>'Rent Roll'!$G$21*IF(AV201=0,IF('Rent Roll'!$N$21="NNN",'Rent Roll'!$F$21*AV$15,IF('Rent Roll'!$N$21="NNN capped",'Rent Roll'!$F$21*(AV$12+AV$13)+MIN('Rent Roll'!$F$21*AV$14,'Rent Roll'!$O$21*(1+Assumptions!$C$64)^(AV$8-'Rent Roll'!$P$21)*'Rent Roll'!$E$21/12),0)),IF(AND(AV201&lt;=3,AV202&gt;=0),'Rent Roll'!$F$21*AV$15,0))</f>
        <v>6330.8443189624995</v>
      </c>
      <c r="AW208" s="95">
        <f>'Rent Roll'!$G$21*IF(AW201=0,IF('Rent Roll'!$N$21="NNN",'Rent Roll'!$F$21*AW$15,IF('Rent Roll'!$N$21="NNN capped",'Rent Roll'!$F$21*(AW$12+AW$13)+MIN('Rent Roll'!$F$21*AW$14,'Rent Roll'!$O$21*(1+Assumptions!$C$64)^(AW$8-'Rent Roll'!$P$21)*'Rent Roll'!$E$21/12),0)),IF(AND(AW201&lt;=3,AW202&gt;=0),'Rent Roll'!$F$21*AW$15,0))</f>
        <v>6330.8443189624995</v>
      </c>
      <c r="AX208" s="95">
        <f>'Rent Roll'!$G$21*IF(AX201=0,IF('Rent Roll'!$N$21="NNN",'Rent Roll'!$F$21*AX$15,IF('Rent Roll'!$N$21="NNN capped",'Rent Roll'!$F$21*(AX$12+AX$13)+MIN('Rent Roll'!$F$21*AX$14,'Rent Roll'!$O$21*(1+Assumptions!$C$64)^(AX$8-'Rent Roll'!$P$21)*'Rent Roll'!$E$21/12),0)),IF(AND(AX201&lt;=3,AX202&gt;=0),'Rent Roll'!$F$21*AX$15,0))</f>
        <v>6330.8443189624995</v>
      </c>
      <c r="AY208" s="95">
        <f>'Rent Roll'!$G$21*IF(AY201=0,IF('Rent Roll'!$N$21="NNN",'Rent Roll'!$F$21*AY$15,IF('Rent Roll'!$N$21="NNN capped",'Rent Roll'!$F$21*(AY$12+AY$13)+MIN('Rent Roll'!$F$21*AY$14,'Rent Roll'!$O$21*(1+Assumptions!$C$64)^(AY$8-'Rent Roll'!$P$21)*'Rent Roll'!$E$21/12),0)),IF(AND(AY201&lt;=3,AY202&gt;=0),'Rent Roll'!$F$21*AY$15,0))</f>
        <v>6330.8443189624995</v>
      </c>
      <c r="AZ208" s="95">
        <f>'Rent Roll'!$G$21*IF(AZ201=0,IF('Rent Roll'!$N$21="NNN",'Rent Roll'!$F$21*AZ$15,IF('Rent Roll'!$N$21="NNN capped",'Rent Roll'!$F$21*(AZ$12+AZ$13)+MIN('Rent Roll'!$F$21*AZ$14,'Rent Roll'!$O$21*(1+Assumptions!$C$64)^(AZ$8-'Rent Roll'!$P$21)*'Rent Roll'!$E$21/12),0)),IF(AND(AZ201&lt;=3,AZ202&gt;=0),'Rent Roll'!$F$21*AZ$15,0))</f>
        <v>6330.8443189624995</v>
      </c>
      <c r="BA208" s="95">
        <f>'Rent Roll'!$G$21*IF(BA201=0,IF('Rent Roll'!$N$21="NNN",'Rent Roll'!$F$21*BA$15,IF('Rent Roll'!$N$21="NNN capped",'Rent Roll'!$F$21*(BA$12+BA$13)+MIN('Rent Roll'!$F$21*BA$14,'Rent Roll'!$O$21*(1+Assumptions!$C$64)^(BA$8-'Rent Roll'!$P$21)*'Rent Roll'!$E$21/12),0)),IF(AND(BA201&lt;=3,BA202&gt;=0),'Rent Roll'!$F$21*BA$15,0))</f>
        <v>6330.8443189624995</v>
      </c>
      <c r="BB208" s="95">
        <f>'Rent Roll'!$G$21*IF(BB201=0,IF('Rent Roll'!$N$21="NNN",'Rent Roll'!$F$21*BB$15,IF('Rent Roll'!$N$21="NNN capped",'Rent Roll'!$F$21*(BB$12+BB$13)+MIN('Rent Roll'!$F$21*BB$14,'Rent Roll'!$O$21*(1+Assumptions!$C$64)^(BB$8-'Rent Roll'!$P$21)*'Rent Roll'!$E$21/12),0)),IF(AND(BB201&lt;=3,BB202&gt;=0),'Rent Roll'!$F$21*BB$15,0))</f>
        <v>6330.8443189624995</v>
      </c>
      <c r="BC208" s="95">
        <f>'Rent Roll'!$G$21*IF(BC201=0,IF('Rent Roll'!$N$21="NNN",'Rent Roll'!$F$21*BC$15,IF('Rent Roll'!$N$21="NNN capped",'Rent Roll'!$F$21*(BC$12+BC$13)+MIN('Rent Roll'!$F$21*BC$14,'Rent Roll'!$O$21*(1+Assumptions!$C$64)^(BC$8-'Rent Roll'!$P$21)*'Rent Roll'!$E$21/12),0)),IF(AND(BC201&lt;=3,BC202&gt;=0),'Rent Roll'!$F$21*BC$15,0))</f>
        <v>6330.8443189624995</v>
      </c>
      <c r="BD208" s="95">
        <f>'Rent Roll'!$G$21*IF(BD201=0,IF('Rent Roll'!$N$21="NNN",'Rent Roll'!$F$21*BD$15,IF('Rent Roll'!$N$21="NNN capped",'Rent Roll'!$F$21*(BD$12+BD$13)+MIN('Rent Roll'!$F$21*BD$14,'Rent Roll'!$O$21*(1+Assumptions!$C$64)^(BD$8-'Rent Roll'!$P$21)*'Rent Roll'!$E$21/12),0)),IF(AND(BD201&lt;=3,BD202&gt;=0),'Rent Roll'!$F$21*BD$15,0))</f>
        <v>6476.552648531375</v>
      </c>
      <c r="BE208" s="95">
        <f>'Rent Roll'!$G$21*IF(BE201=0,IF('Rent Roll'!$N$21="NNN",'Rent Roll'!$F$21*BE$15,IF('Rent Roll'!$N$21="NNN capped",'Rent Roll'!$F$21*(BE$12+BE$13)+MIN('Rent Roll'!$F$21*BE$14,'Rent Roll'!$O$21*(1+Assumptions!$C$64)^(BE$8-'Rent Roll'!$P$21)*'Rent Roll'!$E$21/12),0)),IF(AND(BE201&lt;=3,BE202&gt;=0),'Rent Roll'!$F$21*BE$15,0))</f>
        <v>6476.552648531375</v>
      </c>
      <c r="BF208" s="95">
        <f>'Rent Roll'!$G$21*IF(BF201=0,IF('Rent Roll'!$N$21="NNN",'Rent Roll'!$F$21*BF$15,IF('Rent Roll'!$N$21="NNN capped",'Rent Roll'!$F$21*(BF$12+BF$13)+MIN('Rent Roll'!$F$21*BF$14,'Rent Roll'!$O$21*(1+Assumptions!$C$64)^(BF$8-'Rent Roll'!$P$21)*'Rent Roll'!$E$21/12),0)),IF(AND(BF201&lt;=3,BF202&gt;=0),'Rent Roll'!$F$21*BF$15,0))</f>
        <v>6476.552648531375</v>
      </c>
      <c r="BG208" s="95">
        <f>'Rent Roll'!$G$21*IF(BG201=0,IF('Rent Roll'!$N$21="NNN",'Rent Roll'!$F$21*BG$15,IF('Rent Roll'!$N$21="NNN capped",'Rent Roll'!$F$21*(BG$12+BG$13)+MIN('Rent Roll'!$F$21*BG$14,'Rent Roll'!$O$21*(1+Assumptions!$C$64)^(BG$8-'Rent Roll'!$P$21)*'Rent Roll'!$E$21/12),0)),IF(AND(BG201&lt;=3,BG202&gt;=0),'Rent Roll'!$F$21*BG$15,0))</f>
        <v>6476.552648531375</v>
      </c>
      <c r="BH208" s="95">
        <f>'Rent Roll'!$G$21*IF(BH201=0,IF('Rent Roll'!$N$21="NNN",'Rent Roll'!$F$21*BH$15,IF('Rent Roll'!$N$21="NNN capped",'Rent Roll'!$F$21*(BH$12+BH$13)+MIN('Rent Roll'!$F$21*BH$14,'Rent Roll'!$O$21*(1+Assumptions!$C$64)^(BH$8-'Rent Roll'!$P$21)*'Rent Roll'!$E$21/12),0)),IF(AND(BH201&lt;=3,BH202&gt;=0),'Rent Roll'!$F$21*BH$15,0))</f>
        <v>6476.552648531375</v>
      </c>
      <c r="BI208" s="95">
        <f>'Rent Roll'!$G$21*IF(BI201=0,IF('Rent Roll'!$N$21="NNN",'Rent Roll'!$F$21*BI$15,IF('Rent Roll'!$N$21="NNN capped",'Rent Roll'!$F$21*(BI$12+BI$13)+MIN('Rent Roll'!$F$21*BI$14,'Rent Roll'!$O$21*(1+Assumptions!$C$64)^(BI$8-'Rent Roll'!$P$21)*'Rent Roll'!$E$21/12),0)),IF(AND(BI201&lt;=3,BI202&gt;=0),'Rent Roll'!$F$21*BI$15,0))</f>
        <v>6476.552648531375</v>
      </c>
      <c r="BJ208" s="95">
        <f>'Rent Roll'!$G$21*IF(BJ201=0,IF('Rent Roll'!$N$21="NNN",'Rent Roll'!$F$21*BJ$15,IF('Rent Roll'!$N$21="NNN capped",'Rent Roll'!$F$21*(BJ$12+BJ$13)+MIN('Rent Roll'!$F$21*BJ$14,'Rent Roll'!$O$21*(1+Assumptions!$C$64)^(BJ$8-'Rent Roll'!$P$21)*'Rent Roll'!$E$21/12),0)),IF(AND(BJ201&lt;=3,BJ202&gt;=0),'Rent Roll'!$F$21*BJ$15,0))</f>
        <v>6476.552648531375</v>
      </c>
      <c r="BK208" s="95">
        <f>'Rent Roll'!$G$21*IF(BK201=0,IF('Rent Roll'!$N$21="NNN",'Rent Roll'!$F$21*BK$15,IF('Rent Roll'!$N$21="NNN capped",'Rent Roll'!$F$21*(BK$12+BK$13)+MIN('Rent Roll'!$F$21*BK$14,'Rent Roll'!$O$21*(1+Assumptions!$C$64)^(BK$8-'Rent Roll'!$P$21)*'Rent Roll'!$E$21/12),0)),IF(AND(BK201&lt;=3,BK202&gt;=0),'Rent Roll'!$F$21*BK$15,0))</f>
        <v>6476.552648531375</v>
      </c>
      <c r="BL208" s="95">
        <f>'Rent Roll'!$G$21*IF(BL201=0,IF('Rent Roll'!$N$21="NNN",'Rent Roll'!$F$21*BL$15,IF('Rent Roll'!$N$21="NNN capped",'Rent Roll'!$F$21*(BL$12+BL$13)+MIN('Rent Roll'!$F$21*BL$14,'Rent Roll'!$O$21*(1+Assumptions!$C$64)^(BL$8-'Rent Roll'!$P$21)*'Rent Roll'!$E$21/12),0)),IF(AND(BL201&lt;=3,BL202&gt;=0),'Rent Roll'!$F$21*BL$15,0))</f>
        <v>6476.552648531375</v>
      </c>
      <c r="BM208" s="95">
        <f>'Rent Roll'!$G$21*IF(BM201=0,IF('Rent Roll'!$N$21="NNN",'Rent Roll'!$F$21*BM$15,IF('Rent Roll'!$N$21="NNN capped",'Rent Roll'!$F$21*(BM$12+BM$13)+MIN('Rent Roll'!$F$21*BM$14,'Rent Roll'!$O$21*(1+Assumptions!$C$64)^(BM$8-'Rent Roll'!$P$21)*'Rent Roll'!$E$21/12),0)),IF(AND(BM201&lt;=3,BM202&gt;=0),'Rent Roll'!$F$21*BM$15,0))</f>
        <v>6476.552648531375</v>
      </c>
      <c r="BN208" s="95">
        <f>'Rent Roll'!$G$21*IF(BN201=0,IF('Rent Roll'!$N$21="NNN",'Rent Roll'!$F$21*BN$15,IF('Rent Roll'!$N$21="NNN capped",'Rent Roll'!$F$21*(BN$12+BN$13)+MIN('Rent Roll'!$F$21*BN$14,'Rent Roll'!$O$21*(1+Assumptions!$C$64)^(BN$8-'Rent Roll'!$P$21)*'Rent Roll'!$E$21/12),0)),IF(AND(BN201&lt;=3,BN202&gt;=0),'Rent Roll'!$F$21*BN$15,0))</f>
        <v>6476.552648531375</v>
      </c>
      <c r="BO208" s="95">
        <f>'Rent Roll'!$G$21*IF(BO201=0,IF('Rent Roll'!$N$21="NNN",'Rent Roll'!$F$21*BO$15,IF('Rent Roll'!$N$21="NNN capped",'Rent Roll'!$F$21*(BO$12+BO$13)+MIN('Rent Roll'!$F$21*BO$14,'Rent Roll'!$O$21*(1+Assumptions!$C$64)^(BO$8-'Rent Roll'!$P$21)*'Rent Roll'!$E$21/12),0)),IF(AND(BO201&lt;=3,BO202&gt;=0),'Rent Roll'!$F$21*BO$15,0))</f>
        <v>6476.552648531375</v>
      </c>
      <c r="BP208" s="95">
        <f>'Rent Roll'!$G$21*IF(BP201=0,IF('Rent Roll'!$N$21="NNN",'Rent Roll'!$F$21*BP$15,IF('Rent Roll'!$N$21="NNN capped",'Rent Roll'!$F$21*(BP$12+BP$13)+MIN('Rent Roll'!$F$21*BP$14,'Rent Roll'!$O$21*(1+Assumptions!$C$64)^(BP$8-'Rent Roll'!$P$21)*'Rent Roll'!$E$21/12),0)),IF(AND(BP201&lt;=3,BP202&gt;=0),'Rent Roll'!$F$21*BP$15,0))</f>
        <v>6625.747887987316</v>
      </c>
      <c r="BQ208" s="95">
        <f>'Rent Roll'!$G$21*IF(BQ201=0,IF('Rent Roll'!$N$21="NNN",'Rent Roll'!$F$21*BQ$15,IF('Rent Roll'!$N$21="NNN capped",'Rent Roll'!$F$21*(BQ$12+BQ$13)+MIN('Rent Roll'!$F$21*BQ$14,'Rent Roll'!$O$21*(1+Assumptions!$C$64)^(BQ$8-'Rent Roll'!$P$21)*'Rent Roll'!$E$21/12),0)),IF(AND(BQ201&lt;=3,BQ202&gt;=0),'Rent Roll'!$F$21*BQ$15,0))</f>
        <v>6625.747887987316</v>
      </c>
      <c r="BR208" s="95">
        <f>'Rent Roll'!$G$21*IF(BR201=0,IF('Rent Roll'!$N$21="NNN",'Rent Roll'!$F$21*BR$15,IF('Rent Roll'!$N$21="NNN capped",'Rent Roll'!$F$21*(BR$12+BR$13)+MIN('Rent Roll'!$F$21*BR$14,'Rent Roll'!$O$21*(1+Assumptions!$C$64)^(BR$8-'Rent Roll'!$P$21)*'Rent Roll'!$E$21/12),0)),IF(AND(BR201&lt;=3,BR202&gt;=0),'Rent Roll'!$F$21*BR$15,0))</f>
        <v>6625.747887987316</v>
      </c>
      <c r="BS208" s="95">
        <f>'Rent Roll'!$G$21*IF(BS201=0,IF('Rent Roll'!$N$21="NNN",'Rent Roll'!$F$21*BS$15,IF('Rent Roll'!$N$21="NNN capped",'Rent Roll'!$F$21*(BS$12+BS$13)+MIN('Rent Roll'!$F$21*BS$14,'Rent Roll'!$O$21*(1+Assumptions!$C$64)^(BS$8-'Rent Roll'!$P$21)*'Rent Roll'!$E$21/12),0)),IF(AND(BS201&lt;=3,BS202&gt;=0),'Rent Roll'!$F$21*BS$15,0))</f>
        <v>6625.747887987316</v>
      </c>
      <c r="BT208" s="95">
        <f>'Rent Roll'!$G$21*IF(BT201=0,IF('Rent Roll'!$N$21="NNN",'Rent Roll'!$F$21*BT$15,IF('Rent Roll'!$N$21="NNN capped",'Rent Roll'!$F$21*(BT$12+BT$13)+MIN('Rent Roll'!$F$21*BT$14,'Rent Roll'!$O$21*(1+Assumptions!$C$64)^(BT$8-'Rent Roll'!$P$21)*'Rent Roll'!$E$21/12),0)),IF(AND(BT201&lt;=3,BT202&gt;=0),'Rent Roll'!$F$21*BT$15,0))</f>
        <v>6625.747887987316</v>
      </c>
      <c r="BU208" s="95">
        <f>'Rent Roll'!$G$21*IF(BU201=0,IF('Rent Roll'!$N$21="NNN",'Rent Roll'!$F$21*BU$15,IF('Rent Roll'!$N$21="NNN capped",'Rent Roll'!$F$21*(BU$12+BU$13)+MIN('Rent Roll'!$F$21*BU$14,'Rent Roll'!$O$21*(1+Assumptions!$C$64)^(BU$8-'Rent Roll'!$P$21)*'Rent Roll'!$E$21/12),0)),IF(AND(BU201&lt;=3,BU202&gt;=0),'Rent Roll'!$F$21*BU$15,0))</f>
        <v>6625.747887987316</v>
      </c>
      <c r="BV208" s="95">
        <f>'Rent Roll'!$G$21*IF(BV201=0,IF('Rent Roll'!$N$21="NNN",'Rent Roll'!$F$21*BV$15,IF('Rent Roll'!$N$21="NNN capped",'Rent Roll'!$F$21*(BV$12+BV$13)+MIN('Rent Roll'!$F$21*BV$14,'Rent Roll'!$O$21*(1+Assumptions!$C$64)^(BV$8-'Rent Roll'!$P$21)*'Rent Roll'!$E$21/12),0)),IF(AND(BV201&lt;=3,BV202&gt;=0),'Rent Roll'!$F$21*BV$15,0))</f>
        <v>0</v>
      </c>
      <c r="BW208" s="95">
        <f>'Rent Roll'!$G$21*IF(BW201=0,IF('Rent Roll'!$N$21="NNN",'Rent Roll'!$F$21*BW$15,IF('Rent Roll'!$N$21="NNN capped",'Rent Roll'!$F$21*(BW$12+BW$13)+MIN('Rent Roll'!$F$21*BW$14,'Rent Roll'!$O$21*(1+Assumptions!$C$64)^(BW$8-'Rent Roll'!$P$21)*'Rent Roll'!$E$21/12),0)),IF(AND(BW201&lt;=3,BW202&gt;=0),'Rent Roll'!$F$21*BW$15,0))</f>
        <v>0</v>
      </c>
      <c r="BX208" s="95">
        <f>'Rent Roll'!$G$21*IF(BX201=0,IF('Rent Roll'!$N$21="NNN",'Rent Roll'!$F$21*BX$15,IF('Rent Roll'!$N$21="NNN capped",'Rent Roll'!$F$21*(BX$12+BX$13)+MIN('Rent Roll'!$F$21*BX$14,'Rent Roll'!$O$21*(1+Assumptions!$C$64)^(BX$8-'Rent Roll'!$P$21)*'Rent Roll'!$E$21/12),0)),IF(AND(BX201&lt;=3,BX202&gt;=0),'Rent Roll'!$F$21*BX$15,0))</f>
        <v>6625.747887987316</v>
      </c>
      <c r="BY208" s="95">
        <f>'Rent Roll'!$G$21*IF(BY201=0,IF('Rent Roll'!$N$21="NNN",'Rent Roll'!$F$21*BY$15,IF('Rent Roll'!$N$21="NNN capped",'Rent Roll'!$F$21*(BY$12+BY$13)+MIN('Rent Roll'!$F$21*BY$14,'Rent Roll'!$O$21*(1+Assumptions!$C$64)^(BY$8-'Rent Roll'!$P$21)*'Rent Roll'!$E$21/12),0)),IF(AND(BY201&lt;=3,BY202&gt;=0),'Rent Roll'!$F$21*BY$15,0))</f>
        <v>6625.747887987316</v>
      </c>
      <c r="BZ208" s="95">
        <f>'Rent Roll'!$G$21*IF(BZ201=0,IF('Rent Roll'!$N$21="NNN",'Rent Roll'!$F$21*BZ$15,IF('Rent Roll'!$N$21="NNN capped",'Rent Roll'!$F$21*(BZ$12+BZ$13)+MIN('Rent Roll'!$F$21*BZ$14,'Rent Roll'!$O$21*(1+Assumptions!$C$64)^(BZ$8-'Rent Roll'!$P$21)*'Rent Roll'!$E$21/12),0)),IF(AND(BZ201&lt;=3,BZ202&gt;=0),'Rent Roll'!$F$21*BZ$15,0))</f>
        <v>6625.747887987316</v>
      </c>
      <c r="CA208" s="95">
        <f>'Rent Roll'!$G$21*IF(CA201=0,IF('Rent Roll'!$N$21="NNN",'Rent Roll'!$F$21*CA$15,IF('Rent Roll'!$N$21="NNN capped",'Rent Roll'!$F$21*(CA$12+CA$13)+MIN('Rent Roll'!$F$21*CA$14,'Rent Roll'!$O$21*(1+Assumptions!$C$64)^(CA$8-'Rent Roll'!$P$21)*'Rent Roll'!$E$21/12),0)),IF(AND(CA201&lt;=3,CA202&gt;=0),'Rent Roll'!$F$21*CA$15,0))</f>
        <v>6625.747887987316</v>
      </c>
      <c r="CB208" s="95">
        <f>'Rent Roll'!$G$21*IF(CB201=0,IF('Rent Roll'!$N$21="NNN",'Rent Roll'!$F$21*CB$15,IF('Rent Roll'!$N$21="NNN capped",'Rent Roll'!$F$21*(CB$12+CB$13)+MIN('Rent Roll'!$F$21*CB$14,'Rent Roll'!$O$21*(1+Assumptions!$C$64)^(CB$8-'Rent Roll'!$P$21)*'Rent Roll'!$E$21/12),0)),IF(AND(CB201&lt;=3,CB202&gt;=0),'Rent Roll'!$F$21*CB$15,0))</f>
        <v>6778.516957826936</v>
      </c>
      <c r="CC208" s="95">
        <f>'Rent Roll'!$G$21*IF(CC201=0,IF('Rent Roll'!$N$21="NNN",'Rent Roll'!$F$21*CC$15,IF('Rent Roll'!$N$21="NNN capped",'Rent Roll'!$F$21*(CC$12+CC$13)+MIN('Rent Roll'!$F$21*CC$14,'Rent Roll'!$O$21*(1+Assumptions!$C$64)^(CC$8-'Rent Roll'!$P$21)*'Rent Roll'!$E$21/12),0)),IF(AND(CC201&lt;=3,CC202&gt;=0),'Rent Roll'!$F$21*CC$15,0))</f>
        <v>6778.516957826936</v>
      </c>
      <c r="CD208" s="95">
        <f>'Rent Roll'!$G$21*IF(CD201=0,IF('Rent Roll'!$N$21="NNN",'Rent Roll'!$F$21*CD$15,IF('Rent Roll'!$N$21="NNN capped",'Rent Roll'!$F$21*(CD$12+CD$13)+MIN('Rent Roll'!$F$21*CD$14,'Rent Roll'!$O$21*(1+Assumptions!$C$64)^(CD$8-'Rent Roll'!$P$21)*'Rent Roll'!$E$21/12),0)),IF(AND(CD201&lt;=3,CD202&gt;=0),'Rent Roll'!$F$21*CD$15,0))</f>
        <v>6778.516957826936</v>
      </c>
      <c r="CE208" s="95">
        <f>'Rent Roll'!$G$21*IF(CE201=0,IF('Rent Roll'!$N$21="NNN",'Rent Roll'!$F$21*CE$15,IF('Rent Roll'!$N$21="NNN capped",'Rent Roll'!$F$21*(CE$12+CE$13)+MIN('Rent Roll'!$F$21*CE$14,'Rent Roll'!$O$21*(1+Assumptions!$C$64)^(CE$8-'Rent Roll'!$P$21)*'Rent Roll'!$E$21/12),0)),IF(AND(CE201&lt;=3,CE202&gt;=0),'Rent Roll'!$F$21*CE$15,0))</f>
        <v>6778.516957826936</v>
      </c>
      <c r="CF208" s="95">
        <f>'Rent Roll'!$G$21*IF(CF201=0,IF('Rent Roll'!$N$21="NNN",'Rent Roll'!$F$21*CF$15,IF('Rent Roll'!$N$21="NNN capped",'Rent Roll'!$F$21*(CF$12+CF$13)+MIN('Rent Roll'!$F$21*CF$14,'Rent Roll'!$O$21*(1+Assumptions!$C$64)^(CF$8-'Rent Roll'!$P$21)*'Rent Roll'!$E$21/12),0)),IF(AND(CF201&lt;=3,CF202&gt;=0),'Rent Roll'!$F$21*CF$15,0))</f>
        <v>6778.516957826936</v>
      </c>
      <c r="CG208" s="95">
        <f>'Rent Roll'!$G$21*IF(CG201=0,IF('Rent Roll'!$N$21="NNN",'Rent Roll'!$F$21*CG$15,IF('Rent Roll'!$N$21="NNN capped",'Rent Roll'!$F$21*(CG$12+CG$13)+MIN('Rent Roll'!$F$21*CG$14,'Rent Roll'!$O$21*(1+Assumptions!$C$64)^(CG$8-'Rent Roll'!$P$21)*'Rent Roll'!$E$21/12),0)),IF(AND(CG201&lt;=3,CG202&gt;=0),'Rent Roll'!$F$21*CG$15,0))</f>
        <v>6778.516957826936</v>
      </c>
      <c r="CH208" s="95">
        <f>'Rent Roll'!$G$21*IF(CH201=0,IF('Rent Roll'!$N$21="NNN",'Rent Roll'!$F$21*CH$15,IF('Rent Roll'!$N$21="NNN capped",'Rent Roll'!$F$21*(CH$12+CH$13)+MIN('Rent Roll'!$F$21*CH$14,'Rent Roll'!$O$21*(1+Assumptions!$C$64)^(CH$8-'Rent Roll'!$P$21)*'Rent Roll'!$E$21/12),0)),IF(AND(CH201&lt;=3,CH202&gt;=0),'Rent Roll'!$F$21*CH$15,0))</f>
        <v>6778.516957826936</v>
      </c>
      <c r="CI208" s="95">
        <f>'Rent Roll'!$G$21*IF(CI201=0,IF('Rent Roll'!$N$21="NNN",'Rent Roll'!$F$21*CI$15,IF('Rent Roll'!$N$21="NNN capped",'Rent Roll'!$F$21*(CI$12+CI$13)+MIN('Rent Roll'!$F$21*CI$14,'Rent Roll'!$O$21*(1+Assumptions!$C$64)^(CI$8-'Rent Roll'!$P$21)*'Rent Roll'!$E$21/12),0)),IF(AND(CI201&lt;=3,CI202&gt;=0),'Rent Roll'!$F$21*CI$15,0))</f>
        <v>6778.516957826936</v>
      </c>
      <c r="CJ208" s="95">
        <f>'Rent Roll'!$G$21*IF(CJ201=0,IF('Rent Roll'!$N$21="NNN",'Rent Roll'!$F$21*CJ$15,IF('Rent Roll'!$N$21="NNN capped",'Rent Roll'!$F$21*(CJ$12+CJ$13)+MIN('Rent Roll'!$F$21*CJ$14,'Rent Roll'!$O$21*(1+Assumptions!$C$64)^(CJ$8-'Rent Roll'!$P$21)*'Rent Roll'!$E$21/12),0)),IF(AND(CJ201&lt;=3,CJ202&gt;=0),'Rent Roll'!$F$21*CJ$15,0))</f>
        <v>6778.516957826936</v>
      </c>
      <c r="CK208" s="95">
        <f>'Rent Roll'!$G$21*IF(CK201=0,IF('Rent Roll'!$N$21="NNN",'Rent Roll'!$F$21*CK$15,IF('Rent Roll'!$N$21="NNN capped",'Rent Roll'!$F$21*(CK$12+CK$13)+MIN('Rent Roll'!$F$21*CK$14,'Rent Roll'!$O$21*(1+Assumptions!$C$64)^(CK$8-'Rent Roll'!$P$21)*'Rent Roll'!$E$21/12),0)),IF(AND(CK201&lt;=3,CK202&gt;=0),'Rent Roll'!$F$21*CK$15,0))</f>
        <v>6778.516957826936</v>
      </c>
      <c r="CL208" s="95">
        <f>'Rent Roll'!$G$21*IF(CL201=0,IF('Rent Roll'!$N$21="NNN",'Rent Roll'!$F$21*CL$15,IF('Rent Roll'!$N$21="NNN capped",'Rent Roll'!$F$21*(CL$12+CL$13)+MIN('Rent Roll'!$F$21*CL$14,'Rent Roll'!$O$21*(1+Assumptions!$C$64)^(CL$8-'Rent Roll'!$P$21)*'Rent Roll'!$E$21/12),0)),IF(AND(CL201&lt;=3,CL202&gt;=0),'Rent Roll'!$F$21*CL$15,0))</f>
        <v>6778.516957826936</v>
      </c>
      <c r="CM208" s="95">
        <f>'Rent Roll'!$G$21*IF(CM201=0,IF('Rent Roll'!$N$21="NNN",'Rent Roll'!$F$21*CM$15,IF('Rent Roll'!$N$21="NNN capped",'Rent Roll'!$F$21*(CM$12+CM$13)+MIN('Rent Roll'!$F$21*CM$14,'Rent Roll'!$O$21*(1+Assumptions!$C$64)^(CM$8-'Rent Roll'!$P$21)*'Rent Roll'!$E$21/12),0)),IF(AND(CM201&lt;=3,CM202&gt;=0),'Rent Roll'!$F$21*CM$15,0))</f>
        <v>6778.516957826936</v>
      </c>
      <c r="CN208" s="95">
        <f>'Rent Roll'!$G$21*IF(CN201=0,IF('Rent Roll'!$N$21="NNN",'Rent Roll'!$F$21*CN$15,IF('Rent Roll'!$N$21="NNN capped",'Rent Roll'!$F$21*(CN$12+CN$13)+MIN('Rent Roll'!$F$21*CN$14,'Rent Roll'!$O$21*(1+Assumptions!$C$64)^(CN$8-'Rent Roll'!$P$21)*'Rent Roll'!$E$21/12),0)),IF(AND(CN201&lt;=3,CN202&gt;=0),'Rent Roll'!$F$21*CN$15,0))</f>
        <v>6934.949032425744</v>
      </c>
      <c r="CO208" s="95">
        <f>'Rent Roll'!$G$21*IF(CO201=0,IF('Rent Roll'!$N$21="NNN",'Rent Roll'!$F$21*CO$15,IF('Rent Roll'!$N$21="NNN capped",'Rent Roll'!$F$21*(CO$12+CO$13)+MIN('Rent Roll'!$F$21*CO$14,'Rent Roll'!$O$21*(1+Assumptions!$C$64)^(CO$8-'Rent Roll'!$P$21)*'Rent Roll'!$E$21/12),0)),IF(AND(CO201&lt;=3,CO202&gt;=0),'Rent Roll'!$F$21*CO$15,0))</f>
        <v>6934.949032425744</v>
      </c>
      <c r="CP208" s="95">
        <f>'Rent Roll'!$G$21*IF(CP201=0,IF('Rent Roll'!$N$21="NNN",'Rent Roll'!$F$21*CP$15,IF('Rent Roll'!$N$21="NNN capped",'Rent Roll'!$F$21*(CP$12+CP$13)+MIN('Rent Roll'!$F$21*CP$14,'Rent Roll'!$O$21*(1+Assumptions!$C$64)^(CP$8-'Rent Roll'!$P$21)*'Rent Roll'!$E$21/12),0)),IF(AND(CP201&lt;=3,CP202&gt;=0),'Rent Roll'!$F$21*CP$15,0))</f>
        <v>6934.949032425744</v>
      </c>
      <c r="CQ208" s="95">
        <f>'Rent Roll'!$G$21*IF(CQ201=0,IF('Rent Roll'!$N$21="NNN",'Rent Roll'!$F$21*CQ$15,IF('Rent Roll'!$N$21="NNN capped",'Rent Roll'!$F$21*(CQ$12+CQ$13)+MIN('Rent Roll'!$F$21*CQ$14,'Rent Roll'!$O$21*(1+Assumptions!$C$64)^(CQ$8-'Rent Roll'!$P$21)*'Rent Roll'!$E$21/12),0)),IF(AND(CQ201&lt;=3,CQ202&gt;=0),'Rent Roll'!$F$21*CQ$15,0))</f>
        <v>6934.949032425744</v>
      </c>
      <c r="CR208" s="95">
        <f>'Rent Roll'!$G$21*IF(CR201=0,IF('Rent Roll'!$N$21="NNN",'Rent Roll'!$F$21*CR$15,IF('Rent Roll'!$N$21="NNN capped",'Rent Roll'!$F$21*(CR$12+CR$13)+MIN('Rent Roll'!$F$21*CR$14,'Rent Roll'!$O$21*(1+Assumptions!$C$64)^(CR$8-'Rent Roll'!$P$21)*'Rent Roll'!$E$21/12),0)),IF(AND(CR201&lt;=3,CR202&gt;=0),'Rent Roll'!$F$21*CR$15,0))</f>
        <v>6934.949032425744</v>
      </c>
      <c r="CS208" s="95">
        <f>'Rent Roll'!$G$21*IF(CS201=0,IF('Rent Roll'!$N$21="NNN",'Rent Roll'!$F$21*CS$15,IF('Rent Roll'!$N$21="NNN capped",'Rent Roll'!$F$21*(CS$12+CS$13)+MIN('Rent Roll'!$F$21*CS$14,'Rent Roll'!$O$21*(1+Assumptions!$C$64)^(CS$8-'Rent Roll'!$P$21)*'Rent Roll'!$E$21/12),0)),IF(AND(CS201&lt;=3,CS202&gt;=0),'Rent Roll'!$F$21*CS$15,0))</f>
        <v>6934.949032425744</v>
      </c>
      <c r="CT208" s="95">
        <f>'Rent Roll'!$G$21*IF(CT201=0,IF('Rent Roll'!$N$21="NNN",'Rent Roll'!$F$21*CT$15,IF('Rent Roll'!$N$21="NNN capped",'Rent Roll'!$F$21*(CT$12+CT$13)+MIN('Rent Roll'!$F$21*CT$14,'Rent Roll'!$O$21*(1+Assumptions!$C$64)^(CT$8-'Rent Roll'!$P$21)*'Rent Roll'!$E$21/12),0)),IF(AND(CT201&lt;=3,CT202&gt;=0),'Rent Roll'!$F$21*CT$15,0))</f>
        <v>6934.949032425744</v>
      </c>
      <c r="CU208" s="95">
        <f>'Rent Roll'!$G$21*IF(CU201=0,IF('Rent Roll'!$N$21="NNN",'Rent Roll'!$F$21*CU$15,IF('Rent Roll'!$N$21="NNN capped",'Rent Roll'!$F$21*(CU$12+CU$13)+MIN('Rent Roll'!$F$21*CU$14,'Rent Roll'!$O$21*(1+Assumptions!$C$64)^(CU$8-'Rent Roll'!$P$21)*'Rent Roll'!$E$21/12),0)),IF(AND(CU201&lt;=3,CU202&gt;=0),'Rent Roll'!$F$21*CU$15,0))</f>
        <v>6934.949032425744</v>
      </c>
      <c r="CV208" s="95">
        <f>'Rent Roll'!$G$21*IF(CV201=0,IF('Rent Roll'!$N$21="NNN",'Rent Roll'!$F$21*CV$15,IF('Rent Roll'!$N$21="NNN capped",'Rent Roll'!$F$21*(CV$12+CV$13)+MIN('Rent Roll'!$F$21*CV$14,'Rent Roll'!$O$21*(1+Assumptions!$C$64)^(CV$8-'Rent Roll'!$P$21)*'Rent Roll'!$E$21/12),0)),IF(AND(CV201&lt;=3,CV202&gt;=0),'Rent Roll'!$F$21*CV$15,0))</f>
        <v>6934.949032425744</v>
      </c>
      <c r="CW208" s="95">
        <f>'Rent Roll'!$G$21*IF(CW201=0,IF('Rent Roll'!$N$21="NNN",'Rent Roll'!$F$21*CW$15,IF('Rent Roll'!$N$21="NNN capped",'Rent Roll'!$F$21*(CW$12+CW$13)+MIN('Rent Roll'!$F$21*CW$14,'Rent Roll'!$O$21*(1+Assumptions!$C$64)^(CW$8-'Rent Roll'!$P$21)*'Rent Roll'!$E$21/12),0)),IF(AND(CW201&lt;=3,CW202&gt;=0),'Rent Roll'!$F$21*CW$15,0))</f>
        <v>6934.949032425744</v>
      </c>
      <c r="CX208" s="95">
        <f>'Rent Roll'!$G$21*IF(CX201=0,IF('Rent Roll'!$N$21="NNN",'Rent Roll'!$F$21*CX$15,IF('Rent Roll'!$N$21="NNN capped",'Rent Roll'!$F$21*(CX$12+CX$13)+MIN('Rent Roll'!$F$21*CX$14,'Rent Roll'!$O$21*(1+Assumptions!$C$64)^(CX$8-'Rent Roll'!$P$21)*'Rent Roll'!$E$21/12),0)),IF(AND(CX201&lt;=3,CX202&gt;=0),'Rent Roll'!$F$21*CX$15,0))</f>
        <v>6934.949032425744</v>
      </c>
      <c r="CY208" s="95">
        <f>'Rent Roll'!$G$21*IF(CY201=0,IF('Rent Roll'!$N$21="NNN",'Rent Roll'!$F$21*CY$15,IF('Rent Roll'!$N$21="NNN capped",'Rent Roll'!$F$21*(CY$12+CY$13)+MIN('Rent Roll'!$F$21*CY$14,'Rent Roll'!$O$21*(1+Assumptions!$C$64)^(CY$8-'Rent Roll'!$P$21)*'Rent Roll'!$E$21/12),0)),IF(AND(CY201&lt;=3,CY202&gt;=0),'Rent Roll'!$F$21*CY$15,0))</f>
        <v>6934.949032425744</v>
      </c>
      <c r="CZ208" s="95">
        <f>'Rent Roll'!$G$21*IF(CZ201=0,IF('Rent Roll'!$N$21="NNN",'Rent Roll'!$F$21*CZ$15,IF('Rent Roll'!$N$21="NNN capped",'Rent Roll'!$F$21*(CZ$12+CZ$13)+MIN('Rent Roll'!$F$21*CZ$14,'Rent Roll'!$O$21*(1+Assumptions!$C$64)^(CZ$8-'Rent Roll'!$P$21)*'Rent Roll'!$E$21/12),0)),IF(AND(CZ201&lt;=3,CZ202&gt;=0),'Rent Roll'!$F$21*CZ$15,0))</f>
        <v>7095.135600579797</v>
      </c>
      <c r="DA208" s="95">
        <f>'Rent Roll'!$G$21*IF(DA201=0,IF('Rent Roll'!$N$21="NNN",'Rent Roll'!$F$21*DA$15,IF('Rent Roll'!$N$21="NNN capped",'Rent Roll'!$F$21*(DA$12+DA$13)+MIN('Rent Roll'!$F$21*DA$14,'Rent Roll'!$O$21*(1+Assumptions!$C$64)^(DA$8-'Rent Roll'!$P$21)*'Rent Roll'!$E$21/12),0)),IF(AND(DA201&lt;=3,DA202&gt;=0),'Rent Roll'!$F$21*DA$15,0))</f>
        <v>7095.135600579797</v>
      </c>
      <c r="DB208" s="95">
        <f>'Rent Roll'!$G$21*IF(DB201=0,IF('Rent Roll'!$N$21="NNN",'Rent Roll'!$F$21*DB$15,IF('Rent Roll'!$N$21="NNN capped",'Rent Roll'!$F$21*(DB$12+DB$13)+MIN('Rent Roll'!$F$21*DB$14,'Rent Roll'!$O$21*(1+Assumptions!$C$64)^(DB$8-'Rent Roll'!$P$21)*'Rent Roll'!$E$21/12),0)),IF(AND(DB201&lt;=3,DB202&gt;=0),'Rent Roll'!$F$21*DB$15,0))</f>
        <v>7095.135600579797</v>
      </c>
      <c r="DC208" s="95">
        <f>'Rent Roll'!$G$21*IF(DC201=0,IF('Rent Roll'!$N$21="NNN",'Rent Roll'!$F$21*DC$15,IF('Rent Roll'!$N$21="NNN capped",'Rent Roll'!$F$21*(DC$12+DC$13)+MIN('Rent Roll'!$F$21*DC$14,'Rent Roll'!$O$21*(1+Assumptions!$C$64)^(DC$8-'Rent Roll'!$P$21)*'Rent Roll'!$E$21/12),0)),IF(AND(DC201&lt;=3,DC202&gt;=0),'Rent Roll'!$F$21*DC$15,0))</f>
        <v>7095.135600579797</v>
      </c>
      <c r="DD208" s="95">
        <f>'Rent Roll'!$G$21*IF(DD201=0,IF('Rent Roll'!$N$21="NNN",'Rent Roll'!$F$21*DD$15,IF('Rent Roll'!$N$21="NNN capped",'Rent Roll'!$F$21*(DD$12+DD$13)+MIN('Rent Roll'!$F$21*DD$14,'Rent Roll'!$O$21*(1+Assumptions!$C$64)^(DD$8-'Rent Roll'!$P$21)*'Rent Roll'!$E$21/12),0)),IF(AND(DD201&lt;=3,DD202&gt;=0),'Rent Roll'!$F$21*DD$15,0))</f>
        <v>7095.135600579797</v>
      </c>
      <c r="DE208" s="95">
        <f>'Rent Roll'!$G$21*IF(DE201=0,IF('Rent Roll'!$N$21="NNN",'Rent Roll'!$F$21*DE$15,IF('Rent Roll'!$N$21="NNN capped",'Rent Roll'!$F$21*(DE$12+DE$13)+MIN('Rent Roll'!$F$21*DE$14,'Rent Roll'!$O$21*(1+Assumptions!$C$64)^(DE$8-'Rent Roll'!$P$21)*'Rent Roll'!$E$21/12),0)),IF(AND(DE201&lt;=3,DE202&gt;=0),'Rent Roll'!$F$21*DE$15,0))</f>
        <v>7095.135600579797</v>
      </c>
      <c r="DF208" s="95">
        <f>'Rent Roll'!$G$21*IF(DF201=0,IF('Rent Roll'!$N$21="NNN",'Rent Roll'!$F$21*DF$15,IF('Rent Roll'!$N$21="NNN capped",'Rent Roll'!$F$21*(DF$12+DF$13)+MIN('Rent Roll'!$F$21*DF$14,'Rent Roll'!$O$21*(1+Assumptions!$C$64)^(DF$8-'Rent Roll'!$P$21)*'Rent Roll'!$E$21/12),0)),IF(AND(DF201&lt;=3,DF202&gt;=0),'Rent Roll'!$F$21*DF$15,0))</f>
        <v>7095.135600579797</v>
      </c>
      <c r="DG208" s="95">
        <f>'Rent Roll'!$G$21*IF(DG201=0,IF('Rent Roll'!$N$21="NNN",'Rent Roll'!$F$21*DG$15,IF('Rent Roll'!$N$21="NNN capped",'Rent Roll'!$F$21*(DG$12+DG$13)+MIN('Rent Roll'!$F$21*DG$14,'Rent Roll'!$O$21*(1+Assumptions!$C$64)^(DG$8-'Rent Roll'!$P$21)*'Rent Roll'!$E$21/12),0)),IF(AND(DG201&lt;=3,DG202&gt;=0),'Rent Roll'!$F$21*DG$15,0))</f>
        <v>7095.135600579797</v>
      </c>
      <c r="DH208" s="95">
        <f>'Rent Roll'!$G$21*IF(DH201=0,IF('Rent Roll'!$N$21="NNN",'Rent Roll'!$F$21*DH$15,IF('Rent Roll'!$N$21="NNN capped",'Rent Roll'!$F$21*(DH$12+DH$13)+MIN('Rent Roll'!$F$21*DH$14,'Rent Roll'!$O$21*(1+Assumptions!$C$64)^(DH$8-'Rent Roll'!$P$21)*'Rent Roll'!$E$21/12),0)),IF(AND(DH201&lt;=3,DH202&gt;=0),'Rent Roll'!$F$21*DH$15,0))</f>
        <v>7095.135600579797</v>
      </c>
      <c r="DI208" s="95">
        <f>'Rent Roll'!$G$21*IF(DI201=0,IF('Rent Roll'!$N$21="NNN",'Rent Roll'!$F$21*DI$15,IF('Rent Roll'!$N$21="NNN capped",'Rent Roll'!$F$21*(DI$12+DI$13)+MIN('Rent Roll'!$F$21*DI$14,'Rent Roll'!$O$21*(1+Assumptions!$C$64)^(DI$8-'Rent Roll'!$P$21)*'Rent Roll'!$E$21/12),0)),IF(AND(DI201&lt;=3,DI202&gt;=0),'Rent Roll'!$F$21*DI$15,0))</f>
        <v>7095.135600579797</v>
      </c>
      <c r="DJ208" s="95">
        <f>'Rent Roll'!$G$21*IF(DJ201=0,IF('Rent Roll'!$N$21="NNN",'Rent Roll'!$F$21*DJ$15,IF('Rent Roll'!$N$21="NNN capped",'Rent Roll'!$F$21*(DJ$12+DJ$13)+MIN('Rent Roll'!$F$21*DJ$14,'Rent Roll'!$O$21*(1+Assumptions!$C$64)^(DJ$8-'Rent Roll'!$P$21)*'Rent Roll'!$E$21/12),0)),IF(AND(DJ201&lt;=3,DJ202&gt;=0),'Rent Roll'!$F$21*DJ$15,0))</f>
        <v>7095.135600579797</v>
      </c>
      <c r="DK208" s="95">
        <f>'Rent Roll'!$G$21*IF(DK201=0,IF('Rent Roll'!$N$21="NNN",'Rent Roll'!$F$21*DK$15,IF('Rent Roll'!$N$21="NNN capped",'Rent Roll'!$F$21*(DK$12+DK$13)+MIN('Rent Roll'!$F$21*DK$14,'Rent Roll'!$O$21*(1+Assumptions!$C$64)^(DK$8-'Rent Roll'!$P$21)*'Rent Roll'!$E$21/12),0)),IF(AND(DK201&lt;=3,DK202&gt;=0),'Rent Roll'!$F$21*DK$15,0))</f>
        <v>7095.135600579797</v>
      </c>
      <c r="DL208" s="95">
        <f>'Rent Roll'!$G$21*IF(DL201=0,IF('Rent Roll'!$N$21="NNN",'Rent Roll'!$F$21*DL$15,IF('Rent Roll'!$N$21="NNN capped",'Rent Roll'!$F$21*(DL$12+DL$13)+MIN('Rent Roll'!$F$21*DL$14,'Rent Roll'!$O$21*(1+Assumptions!$C$64)^(DL$8-'Rent Roll'!$P$21)*'Rent Roll'!$E$21/12),0)),IF(AND(DL201&lt;=3,DL202&gt;=0),'Rent Roll'!$F$21*DL$15,0))</f>
        <v>7259.170527722096</v>
      </c>
      <c r="DM208" s="95">
        <f>'Rent Roll'!$G$21*IF(DM201=0,IF('Rent Roll'!$N$21="NNN",'Rent Roll'!$F$21*DM$15,IF('Rent Roll'!$N$21="NNN capped",'Rent Roll'!$F$21*(DM$12+DM$13)+MIN('Rent Roll'!$F$21*DM$14,'Rent Roll'!$O$21*(1+Assumptions!$C$64)^(DM$8-'Rent Roll'!$P$21)*'Rent Roll'!$E$21/12),0)),IF(AND(DM201&lt;=3,DM202&gt;=0),'Rent Roll'!$F$21*DM$15,0))</f>
        <v>7259.170527722096</v>
      </c>
      <c r="DN208" s="95">
        <f>'Rent Roll'!$G$21*IF(DN201=0,IF('Rent Roll'!$N$21="NNN",'Rent Roll'!$F$21*DN$15,IF('Rent Roll'!$N$21="NNN capped",'Rent Roll'!$F$21*(DN$12+DN$13)+MIN('Rent Roll'!$F$21*DN$14,'Rent Roll'!$O$21*(1+Assumptions!$C$64)^(DN$8-'Rent Roll'!$P$21)*'Rent Roll'!$E$21/12),0)),IF(AND(DN201&lt;=3,DN202&gt;=0),'Rent Roll'!$F$21*DN$15,0))</f>
        <v>7259.170527722096</v>
      </c>
      <c r="DO208" s="95">
        <f>'Rent Roll'!$G$21*IF(DO201=0,IF('Rent Roll'!$N$21="NNN",'Rent Roll'!$F$21*DO$15,IF('Rent Roll'!$N$21="NNN capped",'Rent Roll'!$F$21*(DO$12+DO$13)+MIN('Rent Roll'!$F$21*DO$14,'Rent Roll'!$O$21*(1+Assumptions!$C$64)^(DO$8-'Rent Roll'!$P$21)*'Rent Roll'!$E$21/12),0)),IF(AND(DO201&lt;=3,DO202&gt;=0),'Rent Roll'!$F$21*DO$15,0))</f>
        <v>7259.170527722096</v>
      </c>
      <c r="DP208" s="95">
        <f>'Rent Roll'!$G$21*IF(DP201=0,IF('Rent Roll'!$N$21="NNN",'Rent Roll'!$F$21*DP$15,IF('Rent Roll'!$N$21="NNN capped",'Rent Roll'!$F$21*(DP$12+DP$13)+MIN('Rent Roll'!$F$21*DP$14,'Rent Roll'!$O$21*(1+Assumptions!$C$64)^(DP$8-'Rent Roll'!$P$21)*'Rent Roll'!$E$21/12),0)),IF(AND(DP201&lt;=3,DP202&gt;=0),'Rent Roll'!$F$21*DP$15,0))</f>
        <v>7259.170527722096</v>
      </c>
      <c r="DQ208" s="95">
        <f>'Rent Roll'!$G$21*IF(DQ201=0,IF('Rent Roll'!$N$21="NNN",'Rent Roll'!$F$21*DQ$15,IF('Rent Roll'!$N$21="NNN capped",'Rent Roll'!$F$21*(DQ$12+DQ$13)+MIN('Rent Roll'!$F$21*DQ$14,'Rent Roll'!$O$21*(1+Assumptions!$C$64)^(DQ$8-'Rent Roll'!$P$21)*'Rent Roll'!$E$21/12),0)),IF(AND(DQ201&lt;=3,DQ202&gt;=0),'Rent Roll'!$F$21*DQ$15,0))</f>
        <v>7259.170527722096</v>
      </c>
      <c r="DR208" s="95">
        <f>'Rent Roll'!$G$21*IF(DR201=0,IF('Rent Roll'!$N$21="NNN",'Rent Roll'!$F$21*DR$15,IF('Rent Roll'!$N$21="NNN capped",'Rent Roll'!$F$21*(DR$12+DR$13)+MIN('Rent Roll'!$F$21*DR$14,'Rent Roll'!$O$21*(1+Assumptions!$C$64)^(DR$8-'Rent Roll'!$P$21)*'Rent Roll'!$E$21/12),0)),IF(AND(DR201&lt;=3,DR202&gt;=0),'Rent Roll'!$F$21*DR$15,0))</f>
        <v>7259.170527722096</v>
      </c>
      <c r="DS208" s="95">
        <f>'Rent Roll'!$G$21*IF(DS201=0,IF('Rent Roll'!$N$21="NNN",'Rent Roll'!$F$21*DS$15,IF('Rent Roll'!$N$21="NNN capped",'Rent Roll'!$F$21*(DS$12+DS$13)+MIN('Rent Roll'!$F$21*DS$14,'Rent Roll'!$O$21*(1+Assumptions!$C$64)^(DS$8-'Rent Roll'!$P$21)*'Rent Roll'!$E$21/12),0)),IF(AND(DS201&lt;=3,DS202&gt;=0),'Rent Roll'!$F$21*DS$15,0))</f>
        <v>7259.170527722096</v>
      </c>
      <c r="DT208" s="95">
        <f>'Rent Roll'!$G$21*IF(DT201=0,IF('Rent Roll'!$N$21="NNN",'Rent Roll'!$F$21*DT$15,IF('Rent Roll'!$N$21="NNN capped",'Rent Roll'!$F$21*(DT$12+DT$13)+MIN('Rent Roll'!$F$21*DT$14,'Rent Roll'!$O$21*(1+Assumptions!$C$64)^(DT$8-'Rent Roll'!$P$21)*'Rent Roll'!$E$21/12),0)),IF(AND(DT201&lt;=3,DT202&gt;=0),'Rent Roll'!$F$21*DT$15,0))</f>
        <v>7259.170527722096</v>
      </c>
      <c r="DU208" s="95">
        <f>'Rent Roll'!$G$21*IF(DU201=0,IF('Rent Roll'!$N$21="NNN",'Rent Roll'!$F$21*DU$15,IF('Rent Roll'!$N$21="NNN capped",'Rent Roll'!$F$21*(DU$12+DU$13)+MIN('Rent Roll'!$F$21*DU$14,'Rent Roll'!$O$21*(1+Assumptions!$C$64)^(DU$8-'Rent Roll'!$P$21)*'Rent Roll'!$E$21/12),0)),IF(AND(DU201&lt;=3,DU202&gt;=0),'Rent Roll'!$F$21*DU$15,0))</f>
        <v>7259.170527722096</v>
      </c>
      <c r="DV208" s="95">
        <f>'Rent Roll'!$G$21*IF(DV201=0,IF('Rent Roll'!$N$21="NNN",'Rent Roll'!$F$21*DV$15,IF('Rent Roll'!$N$21="NNN capped",'Rent Roll'!$F$21*(DV$12+DV$13)+MIN('Rent Roll'!$F$21*DV$14,'Rent Roll'!$O$21*(1+Assumptions!$C$64)^(DV$8-'Rent Roll'!$P$21)*'Rent Roll'!$E$21/12),0)),IF(AND(DV201&lt;=3,DV202&gt;=0),'Rent Roll'!$F$21*DV$15,0))</f>
        <v>7259.170527722096</v>
      </c>
      <c r="DW208" s="95">
        <f>'Rent Roll'!$G$21*IF(DW201=0,IF('Rent Roll'!$N$21="NNN",'Rent Roll'!$F$21*DW$15,IF('Rent Roll'!$N$21="NNN capped",'Rent Roll'!$F$21*(DW$12+DW$13)+MIN('Rent Roll'!$F$21*DW$14,'Rent Roll'!$O$21*(1+Assumptions!$C$64)^(DW$8-'Rent Roll'!$P$21)*'Rent Roll'!$E$21/12),0)),IF(AND(DW201&lt;=3,DW202&gt;=0),'Rent Roll'!$F$21*DW$15,0))</f>
        <v>7259.170527722096</v>
      </c>
      <c r="DX208" s="95">
        <f>'Rent Roll'!$G$21*IF(DX201=0,IF('Rent Roll'!$N$21="NNN",'Rent Roll'!$F$21*DX$15,IF('Rent Roll'!$N$21="NNN capped",'Rent Roll'!$F$21*(DX$12+DX$13)+MIN('Rent Roll'!$F$21*DX$14,'Rent Roll'!$O$21*(1+Assumptions!$C$64)^(DX$8-'Rent Roll'!$P$21)*'Rent Roll'!$E$21/12),0)),IF(AND(DX201&lt;=3,DX202&gt;=0),'Rent Roll'!$F$21*DX$15,0))</f>
        <v>7427.150119861164</v>
      </c>
      <c r="DY208" s="95">
        <f>'Rent Roll'!$G$21*IF(DY201=0,IF('Rent Roll'!$N$21="NNN",'Rent Roll'!$F$21*DY$15,IF('Rent Roll'!$N$21="NNN capped",'Rent Roll'!$F$21*(DY$12+DY$13)+MIN('Rent Roll'!$F$21*DY$14,'Rent Roll'!$O$21*(1+Assumptions!$C$64)^(DY$8-'Rent Roll'!$P$21)*'Rent Roll'!$E$21/12),0)),IF(AND(DY201&lt;=3,DY202&gt;=0),'Rent Roll'!$F$21*DY$15,0))</f>
        <v>7427.150119861164</v>
      </c>
      <c r="DZ208" s="95">
        <f>'Rent Roll'!$G$21*IF(DZ201=0,IF('Rent Roll'!$N$21="NNN",'Rent Roll'!$F$21*DZ$15,IF('Rent Roll'!$N$21="NNN capped",'Rent Roll'!$F$21*(DZ$12+DZ$13)+MIN('Rent Roll'!$F$21*DZ$14,'Rent Roll'!$O$21*(1+Assumptions!$C$64)^(DZ$8-'Rent Roll'!$P$21)*'Rent Roll'!$E$21/12),0)),IF(AND(DZ201&lt;=3,DZ202&gt;=0),'Rent Roll'!$F$21*DZ$15,0))</f>
        <v>7427.150119861164</v>
      </c>
      <c r="EA208" s="95">
        <f>'Rent Roll'!$G$21*IF(EA201=0,IF('Rent Roll'!$N$21="NNN",'Rent Roll'!$F$21*EA$15,IF('Rent Roll'!$N$21="NNN capped",'Rent Roll'!$F$21*(EA$12+EA$13)+MIN('Rent Roll'!$F$21*EA$14,'Rent Roll'!$O$21*(1+Assumptions!$C$64)^(EA$8-'Rent Roll'!$P$21)*'Rent Roll'!$E$21/12),0)),IF(AND(EA201&lt;=3,EA202&gt;=0),'Rent Roll'!$F$21*EA$15,0))</f>
        <v>7427.150119861164</v>
      </c>
      <c r="EB208" s="95">
        <f>'Rent Roll'!$G$21*IF(EB201=0,IF('Rent Roll'!$N$21="NNN",'Rent Roll'!$F$21*EB$15,IF('Rent Roll'!$N$21="NNN capped",'Rent Roll'!$F$21*(EB$12+EB$13)+MIN('Rent Roll'!$F$21*EB$14,'Rent Roll'!$O$21*(1+Assumptions!$C$64)^(EB$8-'Rent Roll'!$P$21)*'Rent Roll'!$E$21/12),0)),IF(AND(EB201&lt;=3,EB202&gt;=0),'Rent Roll'!$F$21*EB$15,0))</f>
        <v>7427.150119861164</v>
      </c>
      <c r="EC208" s="95">
        <f>'Rent Roll'!$G$21*IF(EC201=0,IF('Rent Roll'!$N$21="NNN",'Rent Roll'!$F$21*EC$15,IF('Rent Roll'!$N$21="NNN capped",'Rent Roll'!$F$21*(EC$12+EC$13)+MIN('Rent Roll'!$F$21*EC$14,'Rent Roll'!$O$21*(1+Assumptions!$C$64)^(EC$8-'Rent Roll'!$P$21)*'Rent Roll'!$E$21/12),0)),IF(AND(EC201&lt;=3,EC202&gt;=0),'Rent Roll'!$F$21*EC$15,0))</f>
        <v>7427.150119861164</v>
      </c>
      <c r="ED208" s="95">
        <f>'Rent Roll'!$G$21*IF(ED201=0,IF('Rent Roll'!$N$21="NNN",'Rent Roll'!$F$21*ED$15,IF('Rent Roll'!$N$21="NNN capped",'Rent Roll'!$F$21*(ED$12+ED$13)+MIN('Rent Roll'!$F$21*ED$14,'Rent Roll'!$O$21*(1+Assumptions!$C$64)^(ED$8-'Rent Roll'!$P$21)*'Rent Roll'!$E$21/12),0)),IF(AND(ED201&lt;=3,ED202&gt;=0),'Rent Roll'!$F$21*ED$15,0))</f>
        <v>7427.150119861164</v>
      </c>
      <c r="EE208" s="95">
        <f>'Rent Roll'!$G$21*IF(EE201=0,IF('Rent Roll'!$N$21="NNN",'Rent Roll'!$F$21*EE$15,IF('Rent Roll'!$N$21="NNN capped",'Rent Roll'!$F$21*(EE$12+EE$13)+MIN('Rent Roll'!$F$21*EE$14,'Rent Roll'!$O$21*(1+Assumptions!$C$64)^(EE$8-'Rent Roll'!$P$21)*'Rent Roll'!$E$21/12),0)),IF(AND(EE201&lt;=3,EE202&gt;=0),'Rent Roll'!$F$21*EE$15,0))</f>
        <v>7427.150119861164</v>
      </c>
      <c r="EF208" s="95">
        <f>'Rent Roll'!$G$21*IF(EF201=0,IF('Rent Roll'!$N$21="NNN",'Rent Roll'!$F$21*EF$15,IF('Rent Roll'!$N$21="NNN capped",'Rent Roll'!$F$21*(EF$12+EF$13)+MIN('Rent Roll'!$F$21*EF$14,'Rent Roll'!$O$21*(1+Assumptions!$C$64)^(EF$8-'Rent Roll'!$P$21)*'Rent Roll'!$E$21/12),0)),IF(AND(EF201&lt;=3,EF202&gt;=0),'Rent Roll'!$F$21*EF$15,0))</f>
        <v>0</v>
      </c>
      <c r="EG208" s="95">
        <f>'Rent Roll'!$G$21*IF(EG201=0,IF('Rent Roll'!$N$21="NNN",'Rent Roll'!$F$21*EG$15,IF('Rent Roll'!$N$21="NNN capped",'Rent Roll'!$F$21*(EG$12+EG$13)+MIN('Rent Roll'!$F$21*EG$14,'Rent Roll'!$O$21*(1+Assumptions!$C$64)^(EG$8-'Rent Roll'!$P$21)*'Rent Roll'!$E$21/12),0)),IF(AND(EG201&lt;=3,EG202&gt;=0),'Rent Roll'!$F$21*EG$15,0))</f>
        <v>0</v>
      </c>
      <c r="EH208" s="95">
        <f>'Rent Roll'!$G$21*IF(EH201=0,IF('Rent Roll'!$N$21="NNN",'Rent Roll'!$F$21*EH$15,IF('Rent Roll'!$N$21="NNN capped",'Rent Roll'!$F$21*(EH$12+EH$13)+MIN('Rent Roll'!$F$21*EH$14,'Rent Roll'!$O$21*(1+Assumptions!$C$64)^(EH$8-'Rent Roll'!$P$21)*'Rent Roll'!$E$21/12),0)),IF(AND(EH201&lt;=3,EH202&gt;=0),'Rent Roll'!$F$21*EH$15,0))</f>
        <v>7427.150119861164</v>
      </c>
      <c r="EI208" s="95">
        <f>'Rent Roll'!$G$21*IF(EI201=0,IF('Rent Roll'!$N$21="NNN",'Rent Roll'!$F$21*EI$15,IF('Rent Roll'!$N$21="NNN capped",'Rent Roll'!$F$21*(EI$12+EI$13)+MIN('Rent Roll'!$F$21*EI$14,'Rent Roll'!$O$21*(1+Assumptions!$C$64)^(EI$8-'Rent Roll'!$P$21)*'Rent Roll'!$E$21/12),0)),IF(AND(EI201&lt;=3,EI202&gt;=0),'Rent Roll'!$F$21*EI$15,0))</f>
        <v>7427.150119861164</v>
      </c>
    </row>
    <row r="209">
      <c r="B209" t="s" s="23">
        <v>397</v>
      </c>
      <c r="C209" t="s" s="118">
        <v>305</v>
      </c>
      <c r="D209" t="s" s="118">
        <v>435</v>
      </c>
      <c r="H209" s="95">
        <f>IF(AND(H201&gt;=1,H201&lt;=3,H202=0),-CHOOSE(H201,Rollover!$R$21,Rollover!$AE$21,Rollover!$AR$21),0)</f>
        <v>0</v>
      </c>
      <c r="I209" s="95">
        <f>IF(AND(I201&gt;=1,I201&lt;=3,I202=0),-CHOOSE(I201,Rollover!$R$21,Rollover!$AE$21,Rollover!$AR$21),0)</f>
        <v>0</v>
      </c>
      <c r="J209" s="95">
        <f>IF(AND(J201&gt;=1,J201&lt;=3,J202=0),-CHOOSE(J201,Rollover!$R$21,Rollover!$AE$21,Rollover!$AR$21),0)</f>
        <v>0</v>
      </c>
      <c r="K209" s="95">
        <f>IF(AND(K201&gt;=1,K201&lt;=3,K202=0),-CHOOSE(K201,Rollover!$R$21,Rollover!$AE$21,Rollover!$AR$21),0)</f>
        <v>0</v>
      </c>
      <c r="L209" s="95">
        <f>IF(AND(L201&gt;=1,L201&lt;=3,L202=0),-CHOOSE(L201,Rollover!$R$21,Rollover!$AE$21,Rollover!$AR$21),0)</f>
        <v>0</v>
      </c>
      <c r="M209" s="95">
        <f>IF(AND(M201&gt;=1,M201&lt;=3,M202=0),-CHOOSE(M201,Rollover!$R$21,Rollover!$AE$21,Rollover!$AR$21),0)</f>
        <v>0</v>
      </c>
      <c r="N209" s="95">
        <f>IF(AND(N201&gt;=1,N201&lt;=3,N202=0),-CHOOSE(N201,Rollover!$R$21,Rollover!$AE$21,Rollover!$AR$21),0)</f>
        <v>-44083.333333333336</v>
      </c>
      <c r="O209" s="95">
        <f>IF(AND(O201&gt;=1,O201&lt;=3,O202=0),-CHOOSE(O201,Rollover!$R$21,Rollover!$AE$21,Rollover!$AR$21),0)</f>
        <v>0</v>
      </c>
      <c r="P209" s="95">
        <f>IF(AND(P201&gt;=1,P201&lt;=3,P202=0),-CHOOSE(P201,Rollover!$R$21,Rollover!$AE$21,Rollover!$AR$21),0)</f>
        <v>0</v>
      </c>
      <c r="Q209" s="95">
        <f>IF(AND(Q201&gt;=1,Q201&lt;=3,Q202=0),-CHOOSE(Q201,Rollover!$R$21,Rollover!$AE$21,Rollover!$AR$21),0)</f>
        <v>0</v>
      </c>
      <c r="R209" s="95">
        <f>IF(AND(R201&gt;=1,R201&lt;=3,R202=0),-CHOOSE(R201,Rollover!$R$21,Rollover!$AE$21,Rollover!$AR$21),0)</f>
        <v>0</v>
      </c>
      <c r="S209" s="95">
        <f>IF(AND(S201&gt;=1,S201&lt;=3,S202=0),-CHOOSE(S201,Rollover!$R$21,Rollover!$AE$21,Rollover!$AR$21),0)</f>
        <v>0</v>
      </c>
      <c r="T209" s="95">
        <f>IF(AND(T201&gt;=1,T201&lt;=3,T202=0),-CHOOSE(T201,Rollover!$R$21,Rollover!$AE$21,Rollover!$AR$21),0)</f>
        <v>0</v>
      </c>
      <c r="U209" s="95">
        <f>IF(AND(U201&gt;=1,U201&lt;=3,U202=0),-CHOOSE(U201,Rollover!$R$21,Rollover!$AE$21,Rollover!$AR$21),0)</f>
        <v>0</v>
      </c>
      <c r="V209" s="95">
        <f>IF(AND(V201&gt;=1,V201&lt;=3,V202=0),-CHOOSE(V201,Rollover!$R$21,Rollover!$AE$21,Rollover!$AR$21),0)</f>
        <v>0</v>
      </c>
      <c r="W209" s="95">
        <f>IF(AND(W201&gt;=1,W201&lt;=3,W202=0),-CHOOSE(W201,Rollover!$R$21,Rollover!$AE$21,Rollover!$AR$21),0)</f>
        <v>0</v>
      </c>
      <c r="X209" s="95">
        <f>IF(AND(X201&gt;=1,X201&lt;=3,X202=0),-CHOOSE(X201,Rollover!$R$21,Rollover!$AE$21,Rollover!$AR$21),0)</f>
        <v>0</v>
      </c>
      <c r="Y209" s="95">
        <f>IF(AND(Y201&gt;=1,Y201&lt;=3,Y202=0),-CHOOSE(Y201,Rollover!$R$21,Rollover!$AE$21,Rollover!$AR$21),0)</f>
        <v>0</v>
      </c>
      <c r="Z209" s="95">
        <f>IF(AND(Z201&gt;=1,Z201&lt;=3,Z202=0),-CHOOSE(Z201,Rollover!$R$21,Rollover!$AE$21,Rollover!$AR$21),0)</f>
        <v>0</v>
      </c>
      <c r="AA209" s="95">
        <f>IF(AND(AA201&gt;=1,AA201&lt;=3,AA202=0),-CHOOSE(AA201,Rollover!$R$21,Rollover!$AE$21,Rollover!$AR$21),0)</f>
        <v>0</v>
      </c>
      <c r="AB209" s="95">
        <f>IF(AND(AB201&gt;=1,AB201&lt;=3,AB202=0),-CHOOSE(AB201,Rollover!$R$21,Rollover!$AE$21,Rollover!$AR$21),0)</f>
        <v>0</v>
      </c>
      <c r="AC209" s="95">
        <f>IF(AND(AC201&gt;=1,AC201&lt;=3,AC202=0),-CHOOSE(AC201,Rollover!$R$21,Rollover!$AE$21,Rollover!$AR$21),0)</f>
        <v>0</v>
      </c>
      <c r="AD209" s="95">
        <f>IF(AND(AD201&gt;=1,AD201&lt;=3,AD202=0),-CHOOSE(AD201,Rollover!$R$21,Rollover!$AE$21,Rollover!$AR$21),0)</f>
        <v>0</v>
      </c>
      <c r="AE209" s="95">
        <f>IF(AND(AE201&gt;=1,AE201&lt;=3,AE202=0),-CHOOSE(AE201,Rollover!$R$21,Rollover!$AE$21,Rollover!$AR$21),0)</f>
        <v>0</v>
      </c>
      <c r="AF209" s="95">
        <f>IF(AND(AF201&gt;=1,AF201&lt;=3,AF202=0),-CHOOSE(AF201,Rollover!$R$21,Rollover!$AE$21,Rollover!$AR$21),0)</f>
        <v>0</v>
      </c>
      <c r="AG209" s="95">
        <f>IF(AND(AG201&gt;=1,AG201&lt;=3,AG202=0),-CHOOSE(AG201,Rollover!$R$21,Rollover!$AE$21,Rollover!$AR$21),0)</f>
        <v>0</v>
      </c>
      <c r="AH209" s="95">
        <f>IF(AND(AH201&gt;=1,AH201&lt;=3,AH202=0),-CHOOSE(AH201,Rollover!$R$21,Rollover!$AE$21,Rollover!$AR$21),0)</f>
        <v>0</v>
      </c>
      <c r="AI209" s="95">
        <f>IF(AND(AI201&gt;=1,AI201&lt;=3,AI202=0),-CHOOSE(AI201,Rollover!$R$21,Rollover!$AE$21,Rollover!$AR$21),0)</f>
        <v>0</v>
      </c>
      <c r="AJ209" s="95">
        <f>IF(AND(AJ201&gt;=1,AJ201&lt;=3,AJ202=0),-CHOOSE(AJ201,Rollover!$R$21,Rollover!$AE$21,Rollover!$AR$21),0)</f>
        <v>0</v>
      </c>
      <c r="AK209" s="95">
        <f>IF(AND(AK201&gt;=1,AK201&lt;=3,AK202=0),-CHOOSE(AK201,Rollover!$R$21,Rollover!$AE$21,Rollover!$AR$21),0)</f>
        <v>0</v>
      </c>
      <c r="AL209" s="95">
        <f>IF(AND(AL201&gt;=1,AL201&lt;=3,AL202=0),-CHOOSE(AL201,Rollover!$R$21,Rollover!$AE$21,Rollover!$AR$21),0)</f>
        <v>0</v>
      </c>
      <c r="AM209" s="95">
        <f>IF(AND(AM201&gt;=1,AM201&lt;=3,AM202=0),-CHOOSE(AM201,Rollover!$R$21,Rollover!$AE$21,Rollover!$AR$21),0)</f>
        <v>0</v>
      </c>
      <c r="AN209" s="95">
        <f>IF(AND(AN201&gt;=1,AN201&lt;=3,AN202=0),-CHOOSE(AN201,Rollover!$R$21,Rollover!$AE$21,Rollover!$AR$21),0)</f>
        <v>0</v>
      </c>
      <c r="AO209" s="95">
        <f>IF(AND(AO201&gt;=1,AO201&lt;=3,AO202=0),-CHOOSE(AO201,Rollover!$R$21,Rollover!$AE$21,Rollover!$AR$21),0)</f>
        <v>0</v>
      </c>
      <c r="AP209" s="95">
        <f>IF(AND(AP201&gt;=1,AP201&lt;=3,AP202=0),-CHOOSE(AP201,Rollover!$R$21,Rollover!$AE$21,Rollover!$AR$21),0)</f>
        <v>0</v>
      </c>
      <c r="AQ209" s="95">
        <f>IF(AND(AQ201&gt;=1,AQ201&lt;=3,AQ202=0),-CHOOSE(AQ201,Rollover!$R$21,Rollover!$AE$21,Rollover!$AR$21),0)</f>
        <v>0</v>
      </c>
      <c r="AR209" s="95">
        <f>IF(AND(AR201&gt;=1,AR201&lt;=3,AR202=0),-CHOOSE(AR201,Rollover!$R$21,Rollover!$AE$21,Rollover!$AR$21),0)</f>
        <v>0</v>
      </c>
      <c r="AS209" s="95">
        <f>IF(AND(AS201&gt;=1,AS201&lt;=3,AS202=0),-CHOOSE(AS201,Rollover!$R$21,Rollover!$AE$21,Rollover!$AR$21),0)</f>
        <v>0</v>
      </c>
      <c r="AT209" s="95">
        <f>IF(AND(AT201&gt;=1,AT201&lt;=3,AT202=0),-CHOOSE(AT201,Rollover!$R$21,Rollover!$AE$21,Rollover!$AR$21),0)</f>
        <v>0</v>
      </c>
      <c r="AU209" s="95">
        <f>IF(AND(AU201&gt;=1,AU201&lt;=3,AU202=0),-CHOOSE(AU201,Rollover!$R$21,Rollover!$AE$21,Rollover!$AR$21),0)</f>
        <v>0</v>
      </c>
      <c r="AV209" s="95">
        <f>IF(AND(AV201&gt;=1,AV201&lt;=3,AV202=0),-CHOOSE(AV201,Rollover!$R$21,Rollover!$AE$21,Rollover!$AR$21),0)</f>
        <v>0</v>
      </c>
      <c r="AW209" s="95">
        <f>IF(AND(AW201&gt;=1,AW201&lt;=3,AW202=0),-CHOOSE(AW201,Rollover!$R$21,Rollover!$AE$21,Rollover!$AR$21),0)</f>
        <v>0</v>
      </c>
      <c r="AX209" s="95">
        <f>IF(AND(AX201&gt;=1,AX201&lt;=3,AX202=0),-CHOOSE(AX201,Rollover!$R$21,Rollover!$AE$21,Rollover!$AR$21),0)</f>
        <v>0</v>
      </c>
      <c r="AY209" s="95">
        <f>IF(AND(AY201&gt;=1,AY201&lt;=3,AY202=0),-CHOOSE(AY201,Rollover!$R$21,Rollover!$AE$21,Rollover!$AR$21),0)</f>
        <v>0</v>
      </c>
      <c r="AZ209" s="95">
        <f>IF(AND(AZ201&gt;=1,AZ201&lt;=3,AZ202=0),-CHOOSE(AZ201,Rollover!$R$21,Rollover!$AE$21,Rollover!$AR$21),0)</f>
        <v>0</v>
      </c>
      <c r="BA209" s="95">
        <f>IF(AND(BA201&gt;=1,BA201&lt;=3,BA202=0),-CHOOSE(BA201,Rollover!$R$21,Rollover!$AE$21,Rollover!$AR$21),0)</f>
        <v>0</v>
      </c>
      <c r="BB209" s="95">
        <f>IF(AND(BB201&gt;=1,BB201&lt;=3,BB202=0),-CHOOSE(BB201,Rollover!$R$21,Rollover!$AE$21,Rollover!$AR$21),0)</f>
        <v>0</v>
      </c>
      <c r="BC209" s="95">
        <f>IF(AND(BC201&gt;=1,BC201&lt;=3,BC202=0),-CHOOSE(BC201,Rollover!$R$21,Rollover!$AE$21,Rollover!$AR$21),0)</f>
        <v>0</v>
      </c>
      <c r="BD209" s="95">
        <f>IF(AND(BD201&gt;=1,BD201&lt;=3,BD202=0),-CHOOSE(BD201,Rollover!$R$21,Rollover!$AE$21,Rollover!$AR$21),0)</f>
        <v>0</v>
      </c>
      <c r="BE209" s="95">
        <f>IF(AND(BE201&gt;=1,BE201&lt;=3,BE202=0),-CHOOSE(BE201,Rollover!$R$21,Rollover!$AE$21,Rollover!$AR$21),0)</f>
        <v>0</v>
      </c>
      <c r="BF209" s="95">
        <f>IF(AND(BF201&gt;=1,BF201&lt;=3,BF202=0),-CHOOSE(BF201,Rollover!$R$21,Rollover!$AE$21,Rollover!$AR$21),0)</f>
        <v>0</v>
      </c>
      <c r="BG209" s="95">
        <f>IF(AND(BG201&gt;=1,BG201&lt;=3,BG202=0),-CHOOSE(BG201,Rollover!$R$21,Rollover!$AE$21,Rollover!$AR$21),0)</f>
        <v>0</v>
      </c>
      <c r="BH209" s="95">
        <f>IF(AND(BH201&gt;=1,BH201&lt;=3,BH202=0),-CHOOSE(BH201,Rollover!$R$21,Rollover!$AE$21,Rollover!$AR$21),0)</f>
        <v>0</v>
      </c>
      <c r="BI209" s="95">
        <f>IF(AND(BI201&gt;=1,BI201&lt;=3,BI202=0),-CHOOSE(BI201,Rollover!$R$21,Rollover!$AE$21,Rollover!$AR$21),0)</f>
        <v>0</v>
      </c>
      <c r="BJ209" s="95">
        <f>IF(AND(BJ201&gt;=1,BJ201&lt;=3,BJ202=0),-CHOOSE(BJ201,Rollover!$R$21,Rollover!$AE$21,Rollover!$AR$21),0)</f>
        <v>0</v>
      </c>
      <c r="BK209" s="95">
        <f>IF(AND(BK201&gt;=1,BK201&lt;=3,BK202=0),-CHOOSE(BK201,Rollover!$R$21,Rollover!$AE$21,Rollover!$AR$21),0)</f>
        <v>0</v>
      </c>
      <c r="BL209" s="95">
        <f>IF(AND(BL201&gt;=1,BL201&lt;=3,BL202=0),-CHOOSE(BL201,Rollover!$R$21,Rollover!$AE$21,Rollover!$AR$21),0)</f>
        <v>0</v>
      </c>
      <c r="BM209" s="95">
        <f>IF(AND(BM201&gt;=1,BM201&lt;=3,BM202=0),-CHOOSE(BM201,Rollover!$R$21,Rollover!$AE$21,Rollover!$AR$21),0)</f>
        <v>0</v>
      </c>
      <c r="BN209" s="95">
        <f>IF(AND(BN201&gt;=1,BN201&lt;=3,BN202=0),-CHOOSE(BN201,Rollover!$R$21,Rollover!$AE$21,Rollover!$AR$21),0)</f>
        <v>0</v>
      </c>
      <c r="BO209" s="95">
        <f>IF(AND(BO201&gt;=1,BO201&lt;=3,BO202=0),-CHOOSE(BO201,Rollover!$R$21,Rollover!$AE$21,Rollover!$AR$21),0)</f>
        <v>0</v>
      </c>
      <c r="BP209" s="95">
        <f>IF(AND(BP201&gt;=1,BP201&lt;=3,BP202=0),-CHOOSE(BP201,Rollover!$R$21,Rollover!$AE$21,Rollover!$AR$21),0)</f>
        <v>0</v>
      </c>
      <c r="BQ209" s="95">
        <f>IF(AND(BQ201&gt;=1,BQ201&lt;=3,BQ202=0),-CHOOSE(BQ201,Rollover!$R$21,Rollover!$AE$21,Rollover!$AR$21),0)</f>
        <v>0</v>
      </c>
      <c r="BR209" s="95">
        <f>IF(AND(BR201&gt;=1,BR201&lt;=3,BR202=0),-CHOOSE(BR201,Rollover!$R$21,Rollover!$AE$21,Rollover!$AR$21),0)</f>
        <v>0</v>
      </c>
      <c r="BS209" s="95">
        <f>IF(AND(BS201&gt;=1,BS201&lt;=3,BS202=0),-CHOOSE(BS201,Rollover!$R$21,Rollover!$AE$21,Rollover!$AR$21),0)</f>
        <v>0</v>
      </c>
      <c r="BT209" s="95">
        <f>IF(AND(BT201&gt;=1,BT201&lt;=3,BT202=0),-CHOOSE(BT201,Rollover!$R$21,Rollover!$AE$21,Rollover!$AR$21),0)</f>
        <v>0</v>
      </c>
      <c r="BU209" s="95">
        <f>IF(AND(BU201&gt;=1,BU201&lt;=3,BU202=0),-CHOOSE(BU201,Rollover!$R$21,Rollover!$AE$21,Rollover!$AR$21),0)</f>
        <v>0</v>
      </c>
      <c r="BV209" s="95">
        <f>IF(AND(BV201&gt;=1,BV201&lt;=3,BV202=0),-CHOOSE(BV201,Rollover!$R$21,Rollover!$AE$21,Rollover!$AR$21),0)</f>
        <v>0</v>
      </c>
      <c r="BW209" s="95">
        <f>IF(AND(BW201&gt;=1,BW201&lt;=3,BW202=0),-CHOOSE(BW201,Rollover!$R$21,Rollover!$AE$21,Rollover!$AR$21),0)</f>
        <v>0</v>
      </c>
      <c r="BX209" s="95">
        <f>IF(AND(BX201&gt;=1,BX201&lt;=3,BX202=0),-CHOOSE(BX201,Rollover!$R$21,Rollover!$AE$21,Rollover!$AR$21),0)</f>
        <v>-33218.03253733792</v>
      </c>
      <c r="BY209" s="95">
        <f>IF(AND(BY201&gt;=1,BY201&lt;=3,BY202=0),-CHOOSE(BY201,Rollover!$R$21,Rollover!$AE$21,Rollover!$AR$21),0)</f>
        <v>0</v>
      </c>
      <c r="BZ209" s="95">
        <f>IF(AND(BZ201&gt;=1,BZ201&lt;=3,BZ202=0),-CHOOSE(BZ201,Rollover!$R$21,Rollover!$AE$21,Rollover!$AR$21),0)</f>
        <v>0</v>
      </c>
      <c r="CA209" s="95">
        <f>IF(AND(CA201&gt;=1,CA201&lt;=3,CA202=0),-CHOOSE(CA201,Rollover!$R$21,Rollover!$AE$21,Rollover!$AR$21),0)</f>
        <v>0</v>
      </c>
      <c r="CB209" s="95">
        <f>IF(AND(CB201&gt;=1,CB201&lt;=3,CB202=0),-CHOOSE(CB201,Rollover!$R$21,Rollover!$AE$21,Rollover!$AR$21),0)</f>
        <v>0</v>
      </c>
      <c r="CC209" s="95">
        <f>IF(AND(CC201&gt;=1,CC201&lt;=3,CC202=0),-CHOOSE(CC201,Rollover!$R$21,Rollover!$AE$21,Rollover!$AR$21),0)</f>
        <v>0</v>
      </c>
      <c r="CD209" s="95">
        <f>IF(AND(CD201&gt;=1,CD201&lt;=3,CD202=0),-CHOOSE(CD201,Rollover!$R$21,Rollover!$AE$21,Rollover!$AR$21),0)</f>
        <v>0</v>
      </c>
      <c r="CE209" s="95">
        <f>IF(AND(CE201&gt;=1,CE201&lt;=3,CE202=0),-CHOOSE(CE201,Rollover!$R$21,Rollover!$AE$21,Rollover!$AR$21),0)</f>
        <v>0</v>
      </c>
      <c r="CF209" s="95">
        <f>IF(AND(CF201&gt;=1,CF201&lt;=3,CF202=0),-CHOOSE(CF201,Rollover!$R$21,Rollover!$AE$21,Rollover!$AR$21),0)</f>
        <v>0</v>
      </c>
      <c r="CG209" s="95">
        <f>IF(AND(CG201&gt;=1,CG201&lt;=3,CG202=0),-CHOOSE(CG201,Rollover!$R$21,Rollover!$AE$21,Rollover!$AR$21),0)</f>
        <v>0</v>
      </c>
      <c r="CH209" s="95">
        <f>IF(AND(CH201&gt;=1,CH201&lt;=3,CH202=0),-CHOOSE(CH201,Rollover!$R$21,Rollover!$AE$21,Rollover!$AR$21),0)</f>
        <v>0</v>
      </c>
      <c r="CI209" s="95">
        <f>IF(AND(CI201&gt;=1,CI201&lt;=3,CI202=0),-CHOOSE(CI201,Rollover!$R$21,Rollover!$AE$21,Rollover!$AR$21),0)</f>
        <v>0</v>
      </c>
      <c r="CJ209" s="95">
        <f>IF(AND(CJ201&gt;=1,CJ201&lt;=3,CJ202=0),-CHOOSE(CJ201,Rollover!$R$21,Rollover!$AE$21,Rollover!$AR$21),0)</f>
        <v>0</v>
      </c>
      <c r="CK209" s="95">
        <f>IF(AND(CK201&gt;=1,CK201&lt;=3,CK202=0),-CHOOSE(CK201,Rollover!$R$21,Rollover!$AE$21,Rollover!$AR$21),0)</f>
        <v>0</v>
      </c>
      <c r="CL209" s="95">
        <f>IF(AND(CL201&gt;=1,CL201&lt;=3,CL202=0),-CHOOSE(CL201,Rollover!$R$21,Rollover!$AE$21,Rollover!$AR$21),0)</f>
        <v>0</v>
      </c>
      <c r="CM209" s="95">
        <f>IF(AND(CM201&gt;=1,CM201&lt;=3,CM202=0),-CHOOSE(CM201,Rollover!$R$21,Rollover!$AE$21,Rollover!$AR$21),0)</f>
        <v>0</v>
      </c>
      <c r="CN209" s="95">
        <f>IF(AND(CN201&gt;=1,CN201&lt;=3,CN202=0),-CHOOSE(CN201,Rollover!$R$21,Rollover!$AE$21,Rollover!$AR$21),0)</f>
        <v>0</v>
      </c>
      <c r="CO209" s="95">
        <f>IF(AND(CO201&gt;=1,CO201&lt;=3,CO202=0),-CHOOSE(CO201,Rollover!$R$21,Rollover!$AE$21,Rollover!$AR$21),0)</f>
        <v>0</v>
      </c>
      <c r="CP209" s="95">
        <f>IF(AND(CP201&gt;=1,CP201&lt;=3,CP202=0),-CHOOSE(CP201,Rollover!$R$21,Rollover!$AE$21,Rollover!$AR$21),0)</f>
        <v>0</v>
      </c>
      <c r="CQ209" s="95">
        <f>IF(AND(CQ201&gt;=1,CQ201&lt;=3,CQ202=0),-CHOOSE(CQ201,Rollover!$R$21,Rollover!$AE$21,Rollover!$AR$21),0)</f>
        <v>0</v>
      </c>
      <c r="CR209" s="95">
        <f>IF(AND(CR201&gt;=1,CR201&lt;=3,CR202=0),-CHOOSE(CR201,Rollover!$R$21,Rollover!$AE$21,Rollover!$AR$21),0)</f>
        <v>0</v>
      </c>
      <c r="CS209" s="95">
        <f>IF(AND(CS201&gt;=1,CS201&lt;=3,CS202=0),-CHOOSE(CS201,Rollover!$R$21,Rollover!$AE$21,Rollover!$AR$21),0)</f>
        <v>0</v>
      </c>
      <c r="CT209" s="95">
        <f>IF(AND(CT201&gt;=1,CT201&lt;=3,CT202=0),-CHOOSE(CT201,Rollover!$R$21,Rollover!$AE$21,Rollover!$AR$21),0)</f>
        <v>0</v>
      </c>
      <c r="CU209" s="95">
        <f>IF(AND(CU201&gt;=1,CU201&lt;=3,CU202=0),-CHOOSE(CU201,Rollover!$R$21,Rollover!$AE$21,Rollover!$AR$21),0)</f>
        <v>0</v>
      </c>
      <c r="CV209" s="95">
        <f>IF(AND(CV201&gt;=1,CV201&lt;=3,CV202=0),-CHOOSE(CV201,Rollover!$R$21,Rollover!$AE$21,Rollover!$AR$21),0)</f>
        <v>0</v>
      </c>
      <c r="CW209" s="95">
        <f>IF(AND(CW201&gt;=1,CW201&lt;=3,CW202=0),-CHOOSE(CW201,Rollover!$R$21,Rollover!$AE$21,Rollover!$AR$21),0)</f>
        <v>0</v>
      </c>
      <c r="CX209" s="95">
        <f>IF(AND(CX201&gt;=1,CX201&lt;=3,CX202=0),-CHOOSE(CX201,Rollover!$R$21,Rollover!$AE$21,Rollover!$AR$21),0)</f>
        <v>0</v>
      </c>
      <c r="CY209" s="95">
        <f>IF(AND(CY201&gt;=1,CY201&lt;=3,CY202=0),-CHOOSE(CY201,Rollover!$R$21,Rollover!$AE$21,Rollover!$AR$21),0)</f>
        <v>0</v>
      </c>
      <c r="CZ209" s="95">
        <f>IF(AND(CZ201&gt;=1,CZ201&lt;=3,CZ202=0),-CHOOSE(CZ201,Rollover!$R$21,Rollover!$AE$21,Rollover!$AR$21),0)</f>
        <v>0</v>
      </c>
      <c r="DA209" s="95">
        <f>IF(AND(DA201&gt;=1,DA201&lt;=3,DA202=0),-CHOOSE(DA201,Rollover!$R$21,Rollover!$AE$21,Rollover!$AR$21),0)</f>
        <v>0</v>
      </c>
      <c r="DB209" s="95">
        <f>IF(AND(DB201&gt;=1,DB201&lt;=3,DB202=0),-CHOOSE(DB201,Rollover!$R$21,Rollover!$AE$21,Rollover!$AR$21),0)</f>
        <v>0</v>
      </c>
      <c r="DC209" s="95">
        <f>IF(AND(DC201&gt;=1,DC201&lt;=3,DC202=0),-CHOOSE(DC201,Rollover!$R$21,Rollover!$AE$21,Rollover!$AR$21),0)</f>
        <v>0</v>
      </c>
      <c r="DD209" s="95">
        <f>IF(AND(DD201&gt;=1,DD201&lt;=3,DD202=0),-CHOOSE(DD201,Rollover!$R$21,Rollover!$AE$21,Rollover!$AR$21),0)</f>
        <v>0</v>
      </c>
      <c r="DE209" s="95">
        <f>IF(AND(DE201&gt;=1,DE201&lt;=3,DE202=0),-CHOOSE(DE201,Rollover!$R$21,Rollover!$AE$21,Rollover!$AR$21),0)</f>
        <v>0</v>
      </c>
      <c r="DF209" s="95">
        <f>IF(AND(DF201&gt;=1,DF201&lt;=3,DF202=0),-CHOOSE(DF201,Rollover!$R$21,Rollover!$AE$21,Rollover!$AR$21),0)</f>
        <v>0</v>
      </c>
      <c r="DG209" s="95">
        <f>IF(AND(DG201&gt;=1,DG201&lt;=3,DG202=0),-CHOOSE(DG201,Rollover!$R$21,Rollover!$AE$21,Rollover!$AR$21),0)</f>
        <v>0</v>
      </c>
      <c r="DH209" s="95">
        <f>IF(AND(DH201&gt;=1,DH201&lt;=3,DH202=0),-CHOOSE(DH201,Rollover!$R$21,Rollover!$AE$21,Rollover!$AR$21),0)</f>
        <v>0</v>
      </c>
      <c r="DI209" s="95">
        <f>IF(AND(DI201&gt;=1,DI201&lt;=3,DI202=0),-CHOOSE(DI201,Rollover!$R$21,Rollover!$AE$21,Rollover!$AR$21),0)</f>
        <v>0</v>
      </c>
      <c r="DJ209" s="95">
        <f>IF(AND(DJ201&gt;=1,DJ201&lt;=3,DJ202=0),-CHOOSE(DJ201,Rollover!$R$21,Rollover!$AE$21,Rollover!$AR$21),0)</f>
        <v>0</v>
      </c>
      <c r="DK209" s="95">
        <f>IF(AND(DK201&gt;=1,DK201&lt;=3,DK202=0),-CHOOSE(DK201,Rollover!$R$21,Rollover!$AE$21,Rollover!$AR$21),0)</f>
        <v>0</v>
      </c>
      <c r="DL209" s="95">
        <f>IF(AND(DL201&gt;=1,DL201&lt;=3,DL202=0),-CHOOSE(DL201,Rollover!$R$21,Rollover!$AE$21,Rollover!$AR$21),0)</f>
        <v>0</v>
      </c>
      <c r="DM209" s="95">
        <f>IF(AND(DM201&gt;=1,DM201&lt;=3,DM202=0),-CHOOSE(DM201,Rollover!$R$21,Rollover!$AE$21,Rollover!$AR$21),0)</f>
        <v>0</v>
      </c>
      <c r="DN209" s="95">
        <f>IF(AND(DN201&gt;=1,DN201&lt;=3,DN202=0),-CHOOSE(DN201,Rollover!$R$21,Rollover!$AE$21,Rollover!$AR$21),0)</f>
        <v>0</v>
      </c>
      <c r="DO209" s="95">
        <f>IF(AND(DO201&gt;=1,DO201&lt;=3,DO202=0),-CHOOSE(DO201,Rollover!$R$21,Rollover!$AE$21,Rollover!$AR$21),0)</f>
        <v>0</v>
      </c>
      <c r="DP209" s="95">
        <f>IF(AND(DP201&gt;=1,DP201&lt;=3,DP202=0),-CHOOSE(DP201,Rollover!$R$21,Rollover!$AE$21,Rollover!$AR$21),0)</f>
        <v>0</v>
      </c>
      <c r="DQ209" s="95">
        <f>IF(AND(DQ201&gt;=1,DQ201&lt;=3,DQ202=0),-CHOOSE(DQ201,Rollover!$R$21,Rollover!$AE$21,Rollover!$AR$21),0)</f>
        <v>0</v>
      </c>
      <c r="DR209" s="95">
        <f>IF(AND(DR201&gt;=1,DR201&lt;=3,DR202=0),-CHOOSE(DR201,Rollover!$R$21,Rollover!$AE$21,Rollover!$AR$21),0)</f>
        <v>0</v>
      </c>
      <c r="DS209" s="95">
        <f>IF(AND(DS201&gt;=1,DS201&lt;=3,DS202=0),-CHOOSE(DS201,Rollover!$R$21,Rollover!$AE$21,Rollover!$AR$21),0)</f>
        <v>0</v>
      </c>
      <c r="DT209" s="95">
        <f>IF(AND(DT201&gt;=1,DT201&lt;=3,DT202=0),-CHOOSE(DT201,Rollover!$R$21,Rollover!$AE$21,Rollover!$AR$21),0)</f>
        <v>0</v>
      </c>
      <c r="DU209" s="95">
        <f>IF(AND(DU201&gt;=1,DU201&lt;=3,DU202=0),-CHOOSE(DU201,Rollover!$R$21,Rollover!$AE$21,Rollover!$AR$21),0)</f>
        <v>0</v>
      </c>
      <c r="DV209" s="95">
        <f>IF(AND(DV201&gt;=1,DV201&lt;=3,DV202=0),-CHOOSE(DV201,Rollover!$R$21,Rollover!$AE$21,Rollover!$AR$21),0)</f>
        <v>0</v>
      </c>
      <c r="DW209" s="95">
        <f>IF(AND(DW201&gt;=1,DW201&lt;=3,DW202=0),-CHOOSE(DW201,Rollover!$R$21,Rollover!$AE$21,Rollover!$AR$21),0)</f>
        <v>0</v>
      </c>
      <c r="DX209" s="95">
        <f>IF(AND(DX201&gt;=1,DX201&lt;=3,DX202=0),-CHOOSE(DX201,Rollover!$R$21,Rollover!$AE$21,Rollover!$AR$21),0)</f>
        <v>0</v>
      </c>
      <c r="DY209" s="95">
        <f>IF(AND(DY201&gt;=1,DY201&lt;=3,DY202=0),-CHOOSE(DY201,Rollover!$R$21,Rollover!$AE$21,Rollover!$AR$21),0)</f>
        <v>0</v>
      </c>
      <c r="DZ209" s="95">
        <f>IF(AND(DZ201&gt;=1,DZ201&lt;=3,DZ202=0),-CHOOSE(DZ201,Rollover!$R$21,Rollover!$AE$21,Rollover!$AR$21),0)</f>
        <v>0</v>
      </c>
      <c r="EA209" s="95">
        <f>IF(AND(EA201&gt;=1,EA201&lt;=3,EA202=0),-CHOOSE(EA201,Rollover!$R$21,Rollover!$AE$21,Rollover!$AR$21),0)</f>
        <v>0</v>
      </c>
      <c r="EB209" s="95">
        <f>IF(AND(EB201&gt;=1,EB201&lt;=3,EB202=0),-CHOOSE(EB201,Rollover!$R$21,Rollover!$AE$21,Rollover!$AR$21),0)</f>
        <v>0</v>
      </c>
      <c r="EC209" s="95">
        <f>IF(AND(EC201&gt;=1,EC201&lt;=3,EC202=0),-CHOOSE(EC201,Rollover!$R$21,Rollover!$AE$21,Rollover!$AR$21),0)</f>
        <v>0</v>
      </c>
      <c r="ED209" s="95">
        <f>IF(AND(ED201&gt;=1,ED201&lt;=3,ED202=0),-CHOOSE(ED201,Rollover!$R$21,Rollover!$AE$21,Rollover!$AR$21),0)</f>
        <v>0</v>
      </c>
      <c r="EE209" s="95">
        <f>IF(AND(EE201&gt;=1,EE201&lt;=3,EE202=0),-CHOOSE(EE201,Rollover!$R$21,Rollover!$AE$21,Rollover!$AR$21),0)</f>
        <v>0</v>
      </c>
      <c r="EF209" s="95">
        <f>IF(AND(EF201&gt;=1,EF201&lt;=3,EF202=0),-CHOOSE(EF201,Rollover!$R$21,Rollover!$AE$21,Rollover!$AR$21),0)</f>
        <v>0</v>
      </c>
      <c r="EG209" s="95">
        <f>IF(AND(EG201&gt;=1,EG201&lt;=3,EG202=0),-CHOOSE(EG201,Rollover!$R$21,Rollover!$AE$21,Rollover!$AR$21),0)</f>
        <v>0</v>
      </c>
      <c r="EH209" s="95">
        <f>IF(AND(EH201&gt;=1,EH201&lt;=3,EH202=0),-CHOOSE(EH201,Rollover!$R$21,Rollover!$AE$21,Rollover!$AR$21),0)</f>
        <v>-38508.8039197897</v>
      </c>
      <c r="EI209" s="95">
        <f>IF(AND(EI201&gt;=1,EI201&lt;=3,EI202=0),-CHOOSE(EI201,Rollover!$R$21,Rollover!$AE$21,Rollover!$AR$21),0)</f>
        <v>0</v>
      </c>
    </row>
    <row r="210">
      <c r="B210" t="s" s="23">
        <v>398</v>
      </c>
      <c r="C210" t="s" s="118">
        <v>305</v>
      </c>
      <c r="D210" t="s" s="118">
        <v>436</v>
      </c>
      <c r="H210" s="95">
        <f>IF(AND(H201&gt;=1,H201&lt;=3,H202=0),-CHOOSE(H201,Rollover!$S$21,Rollover!$AF$21,Rollover!$AS$21),0)</f>
        <v>0</v>
      </c>
      <c r="I210" s="95">
        <f>IF(AND(I201&gt;=1,I201&lt;=3,I202=0),-CHOOSE(I201,Rollover!$S$21,Rollover!$AF$21,Rollover!$AS$21),0)</f>
        <v>0</v>
      </c>
      <c r="J210" s="95">
        <f>IF(AND(J201&gt;=1,J201&lt;=3,J202=0),-CHOOSE(J201,Rollover!$S$21,Rollover!$AF$21,Rollover!$AS$21),0)</f>
        <v>0</v>
      </c>
      <c r="K210" s="95">
        <f>IF(AND(K201&gt;=1,K201&lt;=3,K202=0),-CHOOSE(K201,Rollover!$S$21,Rollover!$AF$21,Rollover!$AS$21),0)</f>
        <v>0</v>
      </c>
      <c r="L210" s="95">
        <f>IF(AND(L201&gt;=1,L201&lt;=3,L202=0),-CHOOSE(L201,Rollover!$S$21,Rollover!$AF$21,Rollover!$AS$21),0)</f>
        <v>0</v>
      </c>
      <c r="M210" s="95">
        <f>IF(AND(M201&gt;=1,M201&lt;=3,M202=0),-CHOOSE(M201,Rollover!$S$21,Rollover!$AF$21,Rollover!$AS$21),0)</f>
        <v>0</v>
      </c>
      <c r="N210" s="95">
        <f>IF(AND(N201&gt;=1,N201&lt;=3,N202=0),-CHOOSE(N201,Rollover!$S$21,Rollover!$AF$21,Rollover!$AS$21),0)</f>
        <v>-53651.47108562798</v>
      </c>
      <c r="O210" s="95">
        <f>IF(AND(O201&gt;=1,O201&lt;=3,O202=0),-CHOOSE(O201,Rollover!$S$21,Rollover!$AF$21,Rollover!$AS$21),0)</f>
        <v>0</v>
      </c>
      <c r="P210" s="95">
        <f>IF(AND(P201&gt;=1,P201&lt;=3,P202=0),-CHOOSE(P201,Rollover!$S$21,Rollover!$AF$21,Rollover!$AS$21),0)</f>
        <v>0</v>
      </c>
      <c r="Q210" s="95">
        <f>IF(AND(Q201&gt;=1,Q201&lt;=3,Q202=0),-CHOOSE(Q201,Rollover!$S$21,Rollover!$AF$21,Rollover!$AS$21),0)</f>
        <v>0</v>
      </c>
      <c r="R210" s="95">
        <f>IF(AND(R201&gt;=1,R201&lt;=3,R202=0),-CHOOSE(R201,Rollover!$S$21,Rollover!$AF$21,Rollover!$AS$21),0)</f>
        <v>0</v>
      </c>
      <c r="S210" s="95">
        <f>IF(AND(S201&gt;=1,S201&lt;=3,S202=0),-CHOOSE(S201,Rollover!$S$21,Rollover!$AF$21,Rollover!$AS$21),0)</f>
        <v>0</v>
      </c>
      <c r="T210" s="95">
        <f>IF(AND(T201&gt;=1,T201&lt;=3,T202=0),-CHOOSE(T201,Rollover!$S$21,Rollover!$AF$21,Rollover!$AS$21),0)</f>
        <v>0</v>
      </c>
      <c r="U210" s="95">
        <f>IF(AND(U201&gt;=1,U201&lt;=3,U202=0),-CHOOSE(U201,Rollover!$S$21,Rollover!$AF$21,Rollover!$AS$21),0)</f>
        <v>0</v>
      </c>
      <c r="V210" s="95">
        <f>IF(AND(V201&gt;=1,V201&lt;=3,V202=0),-CHOOSE(V201,Rollover!$S$21,Rollover!$AF$21,Rollover!$AS$21),0)</f>
        <v>0</v>
      </c>
      <c r="W210" s="95">
        <f>IF(AND(W201&gt;=1,W201&lt;=3,W202=0),-CHOOSE(W201,Rollover!$S$21,Rollover!$AF$21,Rollover!$AS$21),0)</f>
        <v>0</v>
      </c>
      <c r="X210" s="95">
        <f>IF(AND(X201&gt;=1,X201&lt;=3,X202=0),-CHOOSE(X201,Rollover!$S$21,Rollover!$AF$21,Rollover!$AS$21),0)</f>
        <v>0</v>
      </c>
      <c r="Y210" s="95">
        <f>IF(AND(Y201&gt;=1,Y201&lt;=3,Y202=0),-CHOOSE(Y201,Rollover!$S$21,Rollover!$AF$21,Rollover!$AS$21),0)</f>
        <v>0</v>
      </c>
      <c r="Z210" s="95">
        <f>IF(AND(Z201&gt;=1,Z201&lt;=3,Z202=0),-CHOOSE(Z201,Rollover!$S$21,Rollover!$AF$21,Rollover!$AS$21),0)</f>
        <v>0</v>
      </c>
      <c r="AA210" s="95">
        <f>IF(AND(AA201&gt;=1,AA201&lt;=3,AA202=0),-CHOOSE(AA201,Rollover!$S$21,Rollover!$AF$21,Rollover!$AS$21),0)</f>
        <v>0</v>
      </c>
      <c r="AB210" s="95">
        <f>IF(AND(AB201&gt;=1,AB201&lt;=3,AB202=0),-CHOOSE(AB201,Rollover!$S$21,Rollover!$AF$21,Rollover!$AS$21),0)</f>
        <v>0</v>
      </c>
      <c r="AC210" s="95">
        <f>IF(AND(AC201&gt;=1,AC201&lt;=3,AC202=0),-CHOOSE(AC201,Rollover!$S$21,Rollover!$AF$21,Rollover!$AS$21),0)</f>
        <v>0</v>
      </c>
      <c r="AD210" s="95">
        <f>IF(AND(AD201&gt;=1,AD201&lt;=3,AD202=0),-CHOOSE(AD201,Rollover!$S$21,Rollover!$AF$21,Rollover!$AS$21),0)</f>
        <v>0</v>
      </c>
      <c r="AE210" s="95">
        <f>IF(AND(AE201&gt;=1,AE201&lt;=3,AE202=0),-CHOOSE(AE201,Rollover!$S$21,Rollover!$AF$21,Rollover!$AS$21),0)</f>
        <v>0</v>
      </c>
      <c r="AF210" s="95">
        <f>IF(AND(AF201&gt;=1,AF201&lt;=3,AF202=0),-CHOOSE(AF201,Rollover!$S$21,Rollover!$AF$21,Rollover!$AS$21),0)</f>
        <v>0</v>
      </c>
      <c r="AG210" s="95">
        <f>IF(AND(AG201&gt;=1,AG201&lt;=3,AG202=0),-CHOOSE(AG201,Rollover!$S$21,Rollover!$AF$21,Rollover!$AS$21),0)</f>
        <v>0</v>
      </c>
      <c r="AH210" s="95">
        <f>IF(AND(AH201&gt;=1,AH201&lt;=3,AH202=0),-CHOOSE(AH201,Rollover!$S$21,Rollover!$AF$21,Rollover!$AS$21),0)</f>
        <v>0</v>
      </c>
      <c r="AI210" s="95">
        <f>IF(AND(AI201&gt;=1,AI201&lt;=3,AI202=0),-CHOOSE(AI201,Rollover!$S$21,Rollover!$AF$21,Rollover!$AS$21),0)</f>
        <v>0</v>
      </c>
      <c r="AJ210" s="95">
        <f>IF(AND(AJ201&gt;=1,AJ201&lt;=3,AJ202=0),-CHOOSE(AJ201,Rollover!$S$21,Rollover!$AF$21,Rollover!$AS$21),0)</f>
        <v>0</v>
      </c>
      <c r="AK210" s="95">
        <f>IF(AND(AK201&gt;=1,AK201&lt;=3,AK202=0),-CHOOSE(AK201,Rollover!$S$21,Rollover!$AF$21,Rollover!$AS$21),0)</f>
        <v>0</v>
      </c>
      <c r="AL210" s="95">
        <f>IF(AND(AL201&gt;=1,AL201&lt;=3,AL202=0),-CHOOSE(AL201,Rollover!$S$21,Rollover!$AF$21,Rollover!$AS$21),0)</f>
        <v>0</v>
      </c>
      <c r="AM210" s="95">
        <f>IF(AND(AM201&gt;=1,AM201&lt;=3,AM202=0),-CHOOSE(AM201,Rollover!$S$21,Rollover!$AF$21,Rollover!$AS$21),0)</f>
        <v>0</v>
      </c>
      <c r="AN210" s="95">
        <f>IF(AND(AN201&gt;=1,AN201&lt;=3,AN202=0),-CHOOSE(AN201,Rollover!$S$21,Rollover!$AF$21,Rollover!$AS$21),0)</f>
        <v>0</v>
      </c>
      <c r="AO210" s="95">
        <f>IF(AND(AO201&gt;=1,AO201&lt;=3,AO202=0),-CHOOSE(AO201,Rollover!$S$21,Rollover!$AF$21,Rollover!$AS$21),0)</f>
        <v>0</v>
      </c>
      <c r="AP210" s="95">
        <f>IF(AND(AP201&gt;=1,AP201&lt;=3,AP202=0),-CHOOSE(AP201,Rollover!$S$21,Rollover!$AF$21,Rollover!$AS$21),0)</f>
        <v>0</v>
      </c>
      <c r="AQ210" s="95">
        <f>IF(AND(AQ201&gt;=1,AQ201&lt;=3,AQ202=0),-CHOOSE(AQ201,Rollover!$S$21,Rollover!$AF$21,Rollover!$AS$21),0)</f>
        <v>0</v>
      </c>
      <c r="AR210" s="95">
        <f>IF(AND(AR201&gt;=1,AR201&lt;=3,AR202=0),-CHOOSE(AR201,Rollover!$S$21,Rollover!$AF$21,Rollover!$AS$21),0)</f>
        <v>0</v>
      </c>
      <c r="AS210" s="95">
        <f>IF(AND(AS201&gt;=1,AS201&lt;=3,AS202=0),-CHOOSE(AS201,Rollover!$S$21,Rollover!$AF$21,Rollover!$AS$21),0)</f>
        <v>0</v>
      </c>
      <c r="AT210" s="95">
        <f>IF(AND(AT201&gt;=1,AT201&lt;=3,AT202=0),-CHOOSE(AT201,Rollover!$S$21,Rollover!$AF$21,Rollover!$AS$21),0)</f>
        <v>0</v>
      </c>
      <c r="AU210" s="95">
        <f>IF(AND(AU201&gt;=1,AU201&lt;=3,AU202=0),-CHOOSE(AU201,Rollover!$S$21,Rollover!$AF$21,Rollover!$AS$21),0)</f>
        <v>0</v>
      </c>
      <c r="AV210" s="95">
        <f>IF(AND(AV201&gt;=1,AV201&lt;=3,AV202=0),-CHOOSE(AV201,Rollover!$S$21,Rollover!$AF$21,Rollover!$AS$21),0)</f>
        <v>0</v>
      </c>
      <c r="AW210" s="95">
        <f>IF(AND(AW201&gt;=1,AW201&lt;=3,AW202=0),-CHOOSE(AW201,Rollover!$S$21,Rollover!$AF$21,Rollover!$AS$21),0)</f>
        <v>0</v>
      </c>
      <c r="AX210" s="95">
        <f>IF(AND(AX201&gt;=1,AX201&lt;=3,AX202=0),-CHOOSE(AX201,Rollover!$S$21,Rollover!$AF$21,Rollover!$AS$21),0)</f>
        <v>0</v>
      </c>
      <c r="AY210" s="95">
        <f>IF(AND(AY201&gt;=1,AY201&lt;=3,AY202=0),-CHOOSE(AY201,Rollover!$S$21,Rollover!$AF$21,Rollover!$AS$21),0)</f>
        <v>0</v>
      </c>
      <c r="AZ210" s="95">
        <f>IF(AND(AZ201&gt;=1,AZ201&lt;=3,AZ202=0),-CHOOSE(AZ201,Rollover!$S$21,Rollover!$AF$21,Rollover!$AS$21),0)</f>
        <v>0</v>
      </c>
      <c r="BA210" s="95">
        <f>IF(AND(BA201&gt;=1,BA201&lt;=3,BA202=0),-CHOOSE(BA201,Rollover!$S$21,Rollover!$AF$21,Rollover!$AS$21),0)</f>
        <v>0</v>
      </c>
      <c r="BB210" s="95">
        <f>IF(AND(BB201&gt;=1,BB201&lt;=3,BB202=0),-CHOOSE(BB201,Rollover!$S$21,Rollover!$AF$21,Rollover!$AS$21),0)</f>
        <v>0</v>
      </c>
      <c r="BC210" s="95">
        <f>IF(AND(BC201&gt;=1,BC201&lt;=3,BC202=0),-CHOOSE(BC201,Rollover!$S$21,Rollover!$AF$21,Rollover!$AS$21),0)</f>
        <v>0</v>
      </c>
      <c r="BD210" s="95">
        <f>IF(AND(BD201&gt;=1,BD201&lt;=3,BD202=0),-CHOOSE(BD201,Rollover!$S$21,Rollover!$AF$21,Rollover!$AS$21),0)</f>
        <v>0</v>
      </c>
      <c r="BE210" s="95">
        <f>IF(AND(BE201&gt;=1,BE201&lt;=3,BE202=0),-CHOOSE(BE201,Rollover!$S$21,Rollover!$AF$21,Rollover!$AS$21),0)</f>
        <v>0</v>
      </c>
      <c r="BF210" s="95">
        <f>IF(AND(BF201&gt;=1,BF201&lt;=3,BF202=0),-CHOOSE(BF201,Rollover!$S$21,Rollover!$AF$21,Rollover!$AS$21),0)</f>
        <v>0</v>
      </c>
      <c r="BG210" s="95">
        <f>IF(AND(BG201&gt;=1,BG201&lt;=3,BG202=0),-CHOOSE(BG201,Rollover!$S$21,Rollover!$AF$21,Rollover!$AS$21),0)</f>
        <v>0</v>
      </c>
      <c r="BH210" s="95">
        <f>IF(AND(BH201&gt;=1,BH201&lt;=3,BH202=0),-CHOOSE(BH201,Rollover!$S$21,Rollover!$AF$21,Rollover!$AS$21),0)</f>
        <v>0</v>
      </c>
      <c r="BI210" s="95">
        <f>IF(AND(BI201&gt;=1,BI201&lt;=3,BI202=0),-CHOOSE(BI201,Rollover!$S$21,Rollover!$AF$21,Rollover!$AS$21),0)</f>
        <v>0</v>
      </c>
      <c r="BJ210" s="95">
        <f>IF(AND(BJ201&gt;=1,BJ201&lt;=3,BJ202=0),-CHOOSE(BJ201,Rollover!$S$21,Rollover!$AF$21,Rollover!$AS$21),0)</f>
        <v>0</v>
      </c>
      <c r="BK210" s="95">
        <f>IF(AND(BK201&gt;=1,BK201&lt;=3,BK202=0),-CHOOSE(BK201,Rollover!$S$21,Rollover!$AF$21,Rollover!$AS$21),0)</f>
        <v>0</v>
      </c>
      <c r="BL210" s="95">
        <f>IF(AND(BL201&gt;=1,BL201&lt;=3,BL202=0),-CHOOSE(BL201,Rollover!$S$21,Rollover!$AF$21,Rollover!$AS$21),0)</f>
        <v>0</v>
      </c>
      <c r="BM210" s="95">
        <f>IF(AND(BM201&gt;=1,BM201&lt;=3,BM202=0),-CHOOSE(BM201,Rollover!$S$21,Rollover!$AF$21,Rollover!$AS$21),0)</f>
        <v>0</v>
      </c>
      <c r="BN210" s="95">
        <f>IF(AND(BN201&gt;=1,BN201&lt;=3,BN202=0),-CHOOSE(BN201,Rollover!$S$21,Rollover!$AF$21,Rollover!$AS$21),0)</f>
        <v>0</v>
      </c>
      <c r="BO210" s="95">
        <f>IF(AND(BO201&gt;=1,BO201&lt;=3,BO202=0),-CHOOSE(BO201,Rollover!$S$21,Rollover!$AF$21,Rollover!$AS$21),0)</f>
        <v>0</v>
      </c>
      <c r="BP210" s="95">
        <f>IF(AND(BP201&gt;=1,BP201&lt;=3,BP202=0),-CHOOSE(BP201,Rollover!$S$21,Rollover!$AF$21,Rollover!$AS$21),0)</f>
        <v>0</v>
      </c>
      <c r="BQ210" s="95">
        <f>IF(AND(BQ201&gt;=1,BQ201&lt;=3,BQ202=0),-CHOOSE(BQ201,Rollover!$S$21,Rollover!$AF$21,Rollover!$AS$21),0)</f>
        <v>0</v>
      </c>
      <c r="BR210" s="95">
        <f>IF(AND(BR201&gt;=1,BR201&lt;=3,BR202=0),-CHOOSE(BR201,Rollover!$S$21,Rollover!$AF$21,Rollover!$AS$21),0)</f>
        <v>0</v>
      </c>
      <c r="BS210" s="95">
        <f>IF(AND(BS201&gt;=1,BS201&lt;=3,BS202=0),-CHOOSE(BS201,Rollover!$S$21,Rollover!$AF$21,Rollover!$AS$21),0)</f>
        <v>0</v>
      </c>
      <c r="BT210" s="95">
        <f>IF(AND(BT201&gt;=1,BT201&lt;=3,BT202=0),-CHOOSE(BT201,Rollover!$S$21,Rollover!$AF$21,Rollover!$AS$21),0)</f>
        <v>0</v>
      </c>
      <c r="BU210" s="95">
        <f>IF(AND(BU201&gt;=1,BU201&lt;=3,BU202=0),-CHOOSE(BU201,Rollover!$S$21,Rollover!$AF$21,Rollover!$AS$21),0)</f>
        <v>0</v>
      </c>
      <c r="BV210" s="95">
        <f>IF(AND(BV201&gt;=1,BV201&lt;=3,BV202=0),-CHOOSE(BV201,Rollover!$S$21,Rollover!$AF$21,Rollover!$AS$21),0)</f>
        <v>0</v>
      </c>
      <c r="BW210" s="95">
        <f>IF(AND(BW201&gt;=1,BW201&lt;=3,BW202=0),-CHOOSE(BW201,Rollover!$S$21,Rollover!$AF$21,Rollover!$AS$21),0)</f>
        <v>0</v>
      </c>
      <c r="BX210" s="95">
        <f>IF(AND(BX201&gt;=1,BX201&lt;=3,BX202=0),-CHOOSE(BX201,Rollover!$S$21,Rollover!$AF$21,Rollover!$AS$21),0)</f>
        <v>-40427.89366045598</v>
      </c>
      <c r="BY210" s="95">
        <f>IF(AND(BY201&gt;=1,BY201&lt;=3,BY202=0),-CHOOSE(BY201,Rollover!$S$21,Rollover!$AF$21,Rollover!$AS$21),0)</f>
        <v>0</v>
      </c>
      <c r="BZ210" s="95">
        <f>IF(AND(BZ201&gt;=1,BZ201&lt;=3,BZ202=0),-CHOOSE(BZ201,Rollover!$S$21,Rollover!$AF$21,Rollover!$AS$21),0)</f>
        <v>0</v>
      </c>
      <c r="CA210" s="95">
        <f>IF(AND(CA201&gt;=1,CA201&lt;=3,CA202=0),-CHOOSE(CA201,Rollover!$S$21,Rollover!$AF$21,Rollover!$AS$21),0)</f>
        <v>0</v>
      </c>
      <c r="CB210" s="95">
        <f>IF(AND(CB201&gt;=1,CB201&lt;=3,CB202=0),-CHOOSE(CB201,Rollover!$S$21,Rollover!$AF$21,Rollover!$AS$21),0)</f>
        <v>0</v>
      </c>
      <c r="CC210" s="95">
        <f>IF(AND(CC201&gt;=1,CC201&lt;=3,CC202=0),-CHOOSE(CC201,Rollover!$S$21,Rollover!$AF$21,Rollover!$AS$21),0)</f>
        <v>0</v>
      </c>
      <c r="CD210" s="95">
        <f>IF(AND(CD201&gt;=1,CD201&lt;=3,CD202=0),-CHOOSE(CD201,Rollover!$S$21,Rollover!$AF$21,Rollover!$AS$21),0)</f>
        <v>0</v>
      </c>
      <c r="CE210" s="95">
        <f>IF(AND(CE201&gt;=1,CE201&lt;=3,CE202=0),-CHOOSE(CE201,Rollover!$S$21,Rollover!$AF$21,Rollover!$AS$21),0)</f>
        <v>0</v>
      </c>
      <c r="CF210" s="95">
        <f>IF(AND(CF201&gt;=1,CF201&lt;=3,CF202=0),-CHOOSE(CF201,Rollover!$S$21,Rollover!$AF$21,Rollover!$AS$21),0)</f>
        <v>0</v>
      </c>
      <c r="CG210" s="95">
        <f>IF(AND(CG201&gt;=1,CG201&lt;=3,CG202=0),-CHOOSE(CG201,Rollover!$S$21,Rollover!$AF$21,Rollover!$AS$21),0)</f>
        <v>0</v>
      </c>
      <c r="CH210" s="95">
        <f>IF(AND(CH201&gt;=1,CH201&lt;=3,CH202=0),-CHOOSE(CH201,Rollover!$S$21,Rollover!$AF$21,Rollover!$AS$21),0)</f>
        <v>0</v>
      </c>
      <c r="CI210" s="95">
        <f>IF(AND(CI201&gt;=1,CI201&lt;=3,CI202=0),-CHOOSE(CI201,Rollover!$S$21,Rollover!$AF$21,Rollover!$AS$21),0)</f>
        <v>0</v>
      </c>
      <c r="CJ210" s="95">
        <f>IF(AND(CJ201&gt;=1,CJ201&lt;=3,CJ202=0),-CHOOSE(CJ201,Rollover!$S$21,Rollover!$AF$21,Rollover!$AS$21),0)</f>
        <v>0</v>
      </c>
      <c r="CK210" s="95">
        <f>IF(AND(CK201&gt;=1,CK201&lt;=3,CK202=0),-CHOOSE(CK201,Rollover!$S$21,Rollover!$AF$21,Rollover!$AS$21),0)</f>
        <v>0</v>
      </c>
      <c r="CL210" s="95">
        <f>IF(AND(CL201&gt;=1,CL201&lt;=3,CL202=0),-CHOOSE(CL201,Rollover!$S$21,Rollover!$AF$21,Rollover!$AS$21),0)</f>
        <v>0</v>
      </c>
      <c r="CM210" s="95">
        <f>IF(AND(CM201&gt;=1,CM201&lt;=3,CM202=0),-CHOOSE(CM201,Rollover!$S$21,Rollover!$AF$21,Rollover!$AS$21),0)</f>
        <v>0</v>
      </c>
      <c r="CN210" s="95">
        <f>IF(AND(CN201&gt;=1,CN201&lt;=3,CN202=0),-CHOOSE(CN201,Rollover!$S$21,Rollover!$AF$21,Rollover!$AS$21),0)</f>
        <v>0</v>
      </c>
      <c r="CO210" s="95">
        <f>IF(AND(CO201&gt;=1,CO201&lt;=3,CO202=0),-CHOOSE(CO201,Rollover!$S$21,Rollover!$AF$21,Rollover!$AS$21),0)</f>
        <v>0</v>
      </c>
      <c r="CP210" s="95">
        <f>IF(AND(CP201&gt;=1,CP201&lt;=3,CP202=0),-CHOOSE(CP201,Rollover!$S$21,Rollover!$AF$21,Rollover!$AS$21),0)</f>
        <v>0</v>
      </c>
      <c r="CQ210" s="95">
        <f>IF(AND(CQ201&gt;=1,CQ201&lt;=3,CQ202=0),-CHOOSE(CQ201,Rollover!$S$21,Rollover!$AF$21,Rollover!$AS$21),0)</f>
        <v>0</v>
      </c>
      <c r="CR210" s="95">
        <f>IF(AND(CR201&gt;=1,CR201&lt;=3,CR202=0),-CHOOSE(CR201,Rollover!$S$21,Rollover!$AF$21,Rollover!$AS$21),0)</f>
        <v>0</v>
      </c>
      <c r="CS210" s="95">
        <f>IF(AND(CS201&gt;=1,CS201&lt;=3,CS202=0),-CHOOSE(CS201,Rollover!$S$21,Rollover!$AF$21,Rollover!$AS$21),0)</f>
        <v>0</v>
      </c>
      <c r="CT210" s="95">
        <f>IF(AND(CT201&gt;=1,CT201&lt;=3,CT202=0),-CHOOSE(CT201,Rollover!$S$21,Rollover!$AF$21,Rollover!$AS$21),0)</f>
        <v>0</v>
      </c>
      <c r="CU210" s="95">
        <f>IF(AND(CU201&gt;=1,CU201&lt;=3,CU202=0),-CHOOSE(CU201,Rollover!$S$21,Rollover!$AF$21,Rollover!$AS$21),0)</f>
        <v>0</v>
      </c>
      <c r="CV210" s="95">
        <f>IF(AND(CV201&gt;=1,CV201&lt;=3,CV202=0),-CHOOSE(CV201,Rollover!$S$21,Rollover!$AF$21,Rollover!$AS$21),0)</f>
        <v>0</v>
      </c>
      <c r="CW210" s="95">
        <f>IF(AND(CW201&gt;=1,CW201&lt;=3,CW202=0),-CHOOSE(CW201,Rollover!$S$21,Rollover!$AF$21,Rollover!$AS$21),0)</f>
        <v>0</v>
      </c>
      <c r="CX210" s="95">
        <f>IF(AND(CX201&gt;=1,CX201&lt;=3,CX202=0),-CHOOSE(CX201,Rollover!$S$21,Rollover!$AF$21,Rollover!$AS$21),0)</f>
        <v>0</v>
      </c>
      <c r="CY210" s="95">
        <f>IF(AND(CY201&gt;=1,CY201&lt;=3,CY202=0),-CHOOSE(CY201,Rollover!$S$21,Rollover!$AF$21,Rollover!$AS$21),0)</f>
        <v>0</v>
      </c>
      <c r="CZ210" s="95">
        <f>IF(AND(CZ201&gt;=1,CZ201&lt;=3,CZ202=0),-CHOOSE(CZ201,Rollover!$S$21,Rollover!$AF$21,Rollover!$AS$21),0)</f>
        <v>0</v>
      </c>
      <c r="DA210" s="95">
        <f>IF(AND(DA201&gt;=1,DA201&lt;=3,DA202=0),-CHOOSE(DA201,Rollover!$S$21,Rollover!$AF$21,Rollover!$AS$21),0)</f>
        <v>0</v>
      </c>
      <c r="DB210" s="95">
        <f>IF(AND(DB201&gt;=1,DB201&lt;=3,DB202=0),-CHOOSE(DB201,Rollover!$S$21,Rollover!$AF$21,Rollover!$AS$21),0)</f>
        <v>0</v>
      </c>
      <c r="DC210" s="95">
        <f>IF(AND(DC201&gt;=1,DC201&lt;=3,DC202=0),-CHOOSE(DC201,Rollover!$S$21,Rollover!$AF$21,Rollover!$AS$21),0)</f>
        <v>0</v>
      </c>
      <c r="DD210" s="95">
        <f>IF(AND(DD201&gt;=1,DD201&lt;=3,DD202=0),-CHOOSE(DD201,Rollover!$S$21,Rollover!$AF$21,Rollover!$AS$21),0)</f>
        <v>0</v>
      </c>
      <c r="DE210" s="95">
        <f>IF(AND(DE201&gt;=1,DE201&lt;=3,DE202=0),-CHOOSE(DE201,Rollover!$S$21,Rollover!$AF$21,Rollover!$AS$21),0)</f>
        <v>0</v>
      </c>
      <c r="DF210" s="95">
        <f>IF(AND(DF201&gt;=1,DF201&lt;=3,DF202=0),-CHOOSE(DF201,Rollover!$S$21,Rollover!$AF$21,Rollover!$AS$21),0)</f>
        <v>0</v>
      </c>
      <c r="DG210" s="95">
        <f>IF(AND(DG201&gt;=1,DG201&lt;=3,DG202=0),-CHOOSE(DG201,Rollover!$S$21,Rollover!$AF$21,Rollover!$AS$21),0)</f>
        <v>0</v>
      </c>
      <c r="DH210" s="95">
        <f>IF(AND(DH201&gt;=1,DH201&lt;=3,DH202=0),-CHOOSE(DH201,Rollover!$S$21,Rollover!$AF$21,Rollover!$AS$21),0)</f>
        <v>0</v>
      </c>
      <c r="DI210" s="95">
        <f>IF(AND(DI201&gt;=1,DI201&lt;=3,DI202=0),-CHOOSE(DI201,Rollover!$S$21,Rollover!$AF$21,Rollover!$AS$21),0)</f>
        <v>0</v>
      </c>
      <c r="DJ210" s="95">
        <f>IF(AND(DJ201&gt;=1,DJ201&lt;=3,DJ202=0),-CHOOSE(DJ201,Rollover!$S$21,Rollover!$AF$21,Rollover!$AS$21),0)</f>
        <v>0</v>
      </c>
      <c r="DK210" s="95">
        <f>IF(AND(DK201&gt;=1,DK201&lt;=3,DK202=0),-CHOOSE(DK201,Rollover!$S$21,Rollover!$AF$21,Rollover!$AS$21),0)</f>
        <v>0</v>
      </c>
      <c r="DL210" s="95">
        <f>IF(AND(DL201&gt;=1,DL201&lt;=3,DL202=0),-CHOOSE(DL201,Rollover!$S$21,Rollover!$AF$21,Rollover!$AS$21),0)</f>
        <v>0</v>
      </c>
      <c r="DM210" s="95">
        <f>IF(AND(DM201&gt;=1,DM201&lt;=3,DM202=0),-CHOOSE(DM201,Rollover!$S$21,Rollover!$AF$21,Rollover!$AS$21),0)</f>
        <v>0</v>
      </c>
      <c r="DN210" s="95">
        <f>IF(AND(DN201&gt;=1,DN201&lt;=3,DN202=0),-CHOOSE(DN201,Rollover!$S$21,Rollover!$AF$21,Rollover!$AS$21),0)</f>
        <v>0</v>
      </c>
      <c r="DO210" s="95">
        <f>IF(AND(DO201&gt;=1,DO201&lt;=3,DO202=0),-CHOOSE(DO201,Rollover!$S$21,Rollover!$AF$21,Rollover!$AS$21),0)</f>
        <v>0</v>
      </c>
      <c r="DP210" s="95">
        <f>IF(AND(DP201&gt;=1,DP201&lt;=3,DP202=0),-CHOOSE(DP201,Rollover!$S$21,Rollover!$AF$21,Rollover!$AS$21),0)</f>
        <v>0</v>
      </c>
      <c r="DQ210" s="95">
        <f>IF(AND(DQ201&gt;=1,DQ201&lt;=3,DQ202=0),-CHOOSE(DQ201,Rollover!$S$21,Rollover!$AF$21,Rollover!$AS$21),0)</f>
        <v>0</v>
      </c>
      <c r="DR210" s="95">
        <f>IF(AND(DR201&gt;=1,DR201&lt;=3,DR202=0),-CHOOSE(DR201,Rollover!$S$21,Rollover!$AF$21,Rollover!$AS$21),0)</f>
        <v>0</v>
      </c>
      <c r="DS210" s="95">
        <f>IF(AND(DS201&gt;=1,DS201&lt;=3,DS202=0),-CHOOSE(DS201,Rollover!$S$21,Rollover!$AF$21,Rollover!$AS$21),0)</f>
        <v>0</v>
      </c>
      <c r="DT210" s="95">
        <f>IF(AND(DT201&gt;=1,DT201&lt;=3,DT202=0),-CHOOSE(DT201,Rollover!$S$21,Rollover!$AF$21,Rollover!$AS$21),0)</f>
        <v>0</v>
      </c>
      <c r="DU210" s="95">
        <f>IF(AND(DU201&gt;=1,DU201&lt;=3,DU202=0),-CHOOSE(DU201,Rollover!$S$21,Rollover!$AF$21,Rollover!$AS$21),0)</f>
        <v>0</v>
      </c>
      <c r="DV210" s="95">
        <f>IF(AND(DV201&gt;=1,DV201&lt;=3,DV202=0),-CHOOSE(DV201,Rollover!$S$21,Rollover!$AF$21,Rollover!$AS$21),0)</f>
        <v>0</v>
      </c>
      <c r="DW210" s="95">
        <f>IF(AND(DW201&gt;=1,DW201&lt;=3,DW202=0),-CHOOSE(DW201,Rollover!$S$21,Rollover!$AF$21,Rollover!$AS$21),0)</f>
        <v>0</v>
      </c>
      <c r="DX210" s="95">
        <f>IF(AND(DX201&gt;=1,DX201&lt;=3,DX202=0),-CHOOSE(DX201,Rollover!$S$21,Rollover!$AF$21,Rollover!$AS$21),0)</f>
        <v>0</v>
      </c>
      <c r="DY210" s="95">
        <f>IF(AND(DY201&gt;=1,DY201&lt;=3,DY202=0),-CHOOSE(DY201,Rollover!$S$21,Rollover!$AF$21,Rollover!$AS$21),0)</f>
        <v>0</v>
      </c>
      <c r="DZ210" s="95">
        <f>IF(AND(DZ201&gt;=1,DZ201&lt;=3,DZ202=0),-CHOOSE(DZ201,Rollover!$S$21,Rollover!$AF$21,Rollover!$AS$21),0)</f>
        <v>0</v>
      </c>
      <c r="EA210" s="95">
        <f>IF(AND(EA201&gt;=1,EA201&lt;=3,EA202=0),-CHOOSE(EA201,Rollover!$S$21,Rollover!$AF$21,Rollover!$AS$21),0)</f>
        <v>0</v>
      </c>
      <c r="EB210" s="95">
        <f>IF(AND(EB201&gt;=1,EB201&lt;=3,EB202=0),-CHOOSE(EB201,Rollover!$S$21,Rollover!$AF$21,Rollover!$AS$21),0)</f>
        <v>0</v>
      </c>
      <c r="EC210" s="95">
        <f>IF(AND(EC201&gt;=1,EC201&lt;=3,EC202=0),-CHOOSE(EC201,Rollover!$S$21,Rollover!$AF$21,Rollover!$AS$21),0)</f>
        <v>0</v>
      </c>
      <c r="ED210" s="95">
        <f>IF(AND(ED201&gt;=1,ED201&lt;=3,ED202=0),-CHOOSE(ED201,Rollover!$S$21,Rollover!$AF$21,Rollover!$AS$21),0)</f>
        <v>0</v>
      </c>
      <c r="EE210" s="95">
        <f>IF(AND(EE201&gt;=1,EE201&lt;=3,EE202=0),-CHOOSE(EE201,Rollover!$S$21,Rollover!$AF$21,Rollover!$AS$21),0)</f>
        <v>0</v>
      </c>
      <c r="EF210" s="95">
        <f>IF(AND(EF201&gt;=1,EF201&lt;=3,EF202=0),-CHOOSE(EF201,Rollover!$S$21,Rollover!$AF$21,Rollover!$AS$21),0)</f>
        <v>0</v>
      </c>
      <c r="EG210" s="95">
        <f>IF(AND(EG201&gt;=1,EG201&lt;=3,EG202=0),-CHOOSE(EG201,Rollover!$S$21,Rollover!$AF$21,Rollover!$AS$21),0)</f>
        <v>0</v>
      </c>
      <c r="EH210" s="95">
        <f>IF(AND(EH201&gt;=1,EH201&lt;=3,EH202=0),-CHOOSE(EH201,Rollover!$S$21,Rollover!$AF$21,Rollover!$AS$21),0)</f>
        <v>-46867.008999123966</v>
      </c>
      <c r="EI210" s="95">
        <f>IF(AND(EI201&gt;=1,EI201&lt;=3,EI202=0),-CHOOSE(EI201,Rollover!$S$21,Rollover!$AF$21,Rollover!$AS$21),0)</f>
        <v>0</v>
      </c>
    </row>
    <row r="211">
      <c r="B211" t="s" s="23">
        <v>399</v>
      </c>
      <c r="C211" t="s" s="118">
        <v>305</v>
      </c>
      <c r="D211" t="s" s="118">
        <v>437</v>
      </c>
      <c r="H211" s="117">
        <f>'Rent Roll'!$G$21*'Rent Roll'!$E$21*IF(H201=0,1,IF(AND(H201&lt;=3,H202&gt;=0),1,0))</f>
        <v>0</v>
      </c>
      <c r="I211" s="117">
        <f>'Rent Roll'!$G$21*'Rent Roll'!$E$21*IF(I201=0,1,IF(AND(I201&lt;=3,I202&gt;=0),1,0))</f>
        <v>0</v>
      </c>
      <c r="J211" s="117">
        <f>'Rent Roll'!$G$21*'Rent Roll'!$E$21*IF(J201=0,1,IF(AND(J201&lt;=3,J202&gt;=0),1,0))</f>
        <v>0</v>
      </c>
      <c r="K211" s="117">
        <f>'Rent Roll'!$G$21*'Rent Roll'!$E$21*IF(K201=0,1,IF(AND(K201&lt;=3,K202&gt;=0),1,0))</f>
        <v>0</v>
      </c>
      <c r="L211" s="117">
        <f>'Rent Roll'!$G$21*'Rent Roll'!$E$21*IF(L201=0,1,IF(AND(L201&lt;=3,L202&gt;=0),1,0))</f>
        <v>0</v>
      </c>
      <c r="M211" s="117">
        <f>'Rent Roll'!$G$21*'Rent Roll'!$E$21*IF(M201=0,1,IF(AND(M201&lt;=3,M202&gt;=0),1,0))</f>
        <v>0</v>
      </c>
      <c r="N211" s="117">
        <f>'Rent Roll'!$G$21*'Rent Roll'!$E$21*IF(N201=0,1,IF(AND(N201&lt;=3,N202&gt;=0),1,0))</f>
        <v>11500</v>
      </c>
      <c r="O211" s="117">
        <f>'Rent Roll'!$G$21*'Rent Roll'!$E$21*IF(O201=0,1,IF(AND(O201&lt;=3,O202&gt;=0),1,0))</f>
        <v>11500</v>
      </c>
      <c r="P211" s="117">
        <f>'Rent Roll'!$G$21*'Rent Roll'!$E$21*IF(P201=0,1,IF(AND(P201&lt;=3,P202&gt;=0),1,0))</f>
        <v>11500</v>
      </c>
      <c r="Q211" s="117">
        <f>'Rent Roll'!$G$21*'Rent Roll'!$E$21*IF(Q201=0,1,IF(AND(Q201&lt;=3,Q202&gt;=0),1,0))</f>
        <v>11500</v>
      </c>
      <c r="R211" s="117">
        <f>'Rent Roll'!$G$21*'Rent Roll'!$E$21*IF(R201=0,1,IF(AND(R201&lt;=3,R202&gt;=0),1,0))</f>
        <v>11500</v>
      </c>
      <c r="S211" s="117">
        <f>'Rent Roll'!$G$21*'Rent Roll'!$E$21*IF(S201=0,1,IF(AND(S201&lt;=3,S202&gt;=0),1,0))</f>
        <v>11500</v>
      </c>
      <c r="T211" s="117">
        <f>'Rent Roll'!$G$21*'Rent Roll'!$E$21*IF(T201=0,1,IF(AND(T201&lt;=3,T202&gt;=0),1,0))</f>
        <v>11500</v>
      </c>
      <c r="U211" s="117">
        <f>'Rent Roll'!$G$21*'Rent Roll'!$E$21*IF(U201=0,1,IF(AND(U201&lt;=3,U202&gt;=0),1,0))</f>
        <v>11500</v>
      </c>
      <c r="V211" s="117">
        <f>'Rent Roll'!$G$21*'Rent Roll'!$E$21*IF(V201=0,1,IF(AND(V201&lt;=3,V202&gt;=0),1,0))</f>
        <v>11500</v>
      </c>
      <c r="W211" s="117">
        <f>'Rent Roll'!$G$21*'Rent Roll'!$E$21*IF(W201=0,1,IF(AND(W201&lt;=3,W202&gt;=0),1,0))</f>
        <v>11500</v>
      </c>
      <c r="X211" s="117">
        <f>'Rent Roll'!$G$21*'Rent Roll'!$E$21*IF(X201=0,1,IF(AND(X201&lt;=3,X202&gt;=0),1,0))</f>
        <v>11500</v>
      </c>
      <c r="Y211" s="117">
        <f>'Rent Roll'!$G$21*'Rent Roll'!$E$21*IF(Y201=0,1,IF(AND(Y201&lt;=3,Y202&gt;=0),1,0))</f>
        <v>11500</v>
      </c>
      <c r="Z211" s="117">
        <f>'Rent Roll'!$G$21*'Rent Roll'!$E$21*IF(Z201=0,1,IF(AND(Z201&lt;=3,Z202&gt;=0),1,0))</f>
        <v>11500</v>
      </c>
      <c r="AA211" s="117">
        <f>'Rent Roll'!$G$21*'Rent Roll'!$E$21*IF(AA201=0,1,IF(AND(AA201&lt;=3,AA202&gt;=0),1,0))</f>
        <v>11500</v>
      </c>
      <c r="AB211" s="117">
        <f>'Rent Roll'!$G$21*'Rent Roll'!$E$21*IF(AB201=0,1,IF(AND(AB201&lt;=3,AB202&gt;=0),1,0))</f>
        <v>11500</v>
      </c>
      <c r="AC211" s="117">
        <f>'Rent Roll'!$G$21*'Rent Roll'!$E$21*IF(AC201=0,1,IF(AND(AC201&lt;=3,AC202&gt;=0),1,0))</f>
        <v>11500</v>
      </c>
      <c r="AD211" s="117">
        <f>'Rent Roll'!$G$21*'Rent Roll'!$E$21*IF(AD201=0,1,IF(AND(AD201&lt;=3,AD202&gt;=0),1,0))</f>
        <v>11500</v>
      </c>
      <c r="AE211" s="117">
        <f>'Rent Roll'!$G$21*'Rent Roll'!$E$21*IF(AE201=0,1,IF(AND(AE201&lt;=3,AE202&gt;=0),1,0))</f>
        <v>11500</v>
      </c>
      <c r="AF211" s="117">
        <f>'Rent Roll'!$G$21*'Rent Roll'!$E$21*IF(AF201=0,1,IF(AND(AF201&lt;=3,AF202&gt;=0),1,0))</f>
        <v>11500</v>
      </c>
      <c r="AG211" s="117">
        <f>'Rent Roll'!$G$21*'Rent Roll'!$E$21*IF(AG201=0,1,IF(AND(AG201&lt;=3,AG202&gt;=0),1,0))</f>
        <v>11500</v>
      </c>
      <c r="AH211" s="117">
        <f>'Rent Roll'!$G$21*'Rent Roll'!$E$21*IF(AH201=0,1,IF(AND(AH201&lt;=3,AH202&gt;=0),1,0))</f>
        <v>11500</v>
      </c>
      <c r="AI211" s="117">
        <f>'Rent Roll'!$G$21*'Rent Roll'!$E$21*IF(AI201=0,1,IF(AND(AI201&lt;=3,AI202&gt;=0),1,0))</f>
        <v>11500</v>
      </c>
      <c r="AJ211" s="117">
        <f>'Rent Roll'!$G$21*'Rent Roll'!$E$21*IF(AJ201=0,1,IF(AND(AJ201&lt;=3,AJ202&gt;=0),1,0))</f>
        <v>11500</v>
      </c>
      <c r="AK211" s="117">
        <f>'Rent Roll'!$G$21*'Rent Roll'!$E$21*IF(AK201=0,1,IF(AND(AK201&lt;=3,AK202&gt;=0),1,0))</f>
        <v>11500</v>
      </c>
      <c r="AL211" s="117">
        <f>'Rent Roll'!$G$21*'Rent Roll'!$E$21*IF(AL201=0,1,IF(AND(AL201&lt;=3,AL202&gt;=0),1,0))</f>
        <v>11500</v>
      </c>
      <c r="AM211" s="117">
        <f>'Rent Roll'!$G$21*'Rent Roll'!$E$21*IF(AM201=0,1,IF(AND(AM201&lt;=3,AM202&gt;=0),1,0))</f>
        <v>11500</v>
      </c>
      <c r="AN211" s="117">
        <f>'Rent Roll'!$G$21*'Rent Roll'!$E$21*IF(AN201=0,1,IF(AND(AN201&lt;=3,AN202&gt;=0),1,0))</f>
        <v>11500</v>
      </c>
      <c r="AO211" s="117">
        <f>'Rent Roll'!$G$21*'Rent Roll'!$E$21*IF(AO201=0,1,IF(AND(AO201&lt;=3,AO202&gt;=0),1,0))</f>
        <v>11500</v>
      </c>
      <c r="AP211" s="117">
        <f>'Rent Roll'!$G$21*'Rent Roll'!$E$21*IF(AP201=0,1,IF(AND(AP201&lt;=3,AP202&gt;=0),1,0))</f>
        <v>11500</v>
      </c>
      <c r="AQ211" s="117">
        <f>'Rent Roll'!$G$21*'Rent Roll'!$E$21*IF(AQ201=0,1,IF(AND(AQ201&lt;=3,AQ202&gt;=0),1,0))</f>
        <v>11500</v>
      </c>
      <c r="AR211" s="117">
        <f>'Rent Roll'!$G$21*'Rent Roll'!$E$21*IF(AR201=0,1,IF(AND(AR201&lt;=3,AR202&gt;=0),1,0))</f>
        <v>11500</v>
      </c>
      <c r="AS211" s="117">
        <f>'Rent Roll'!$G$21*'Rent Roll'!$E$21*IF(AS201=0,1,IF(AND(AS201&lt;=3,AS202&gt;=0),1,0))</f>
        <v>11500</v>
      </c>
      <c r="AT211" s="117">
        <f>'Rent Roll'!$G$21*'Rent Roll'!$E$21*IF(AT201=0,1,IF(AND(AT201&lt;=3,AT202&gt;=0),1,0))</f>
        <v>11500</v>
      </c>
      <c r="AU211" s="117">
        <f>'Rent Roll'!$G$21*'Rent Roll'!$E$21*IF(AU201=0,1,IF(AND(AU201&lt;=3,AU202&gt;=0),1,0))</f>
        <v>11500</v>
      </c>
      <c r="AV211" s="117">
        <f>'Rent Roll'!$G$21*'Rent Roll'!$E$21*IF(AV201=0,1,IF(AND(AV201&lt;=3,AV202&gt;=0),1,0))</f>
        <v>11500</v>
      </c>
      <c r="AW211" s="117">
        <f>'Rent Roll'!$G$21*'Rent Roll'!$E$21*IF(AW201=0,1,IF(AND(AW201&lt;=3,AW202&gt;=0),1,0))</f>
        <v>11500</v>
      </c>
      <c r="AX211" s="117">
        <f>'Rent Roll'!$G$21*'Rent Roll'!$E$21*IF(AX201=0,1,IF(AND(AX201&lt;=3,AX202&gt;=0),1,0))</f>
        <v>11500</v>
      </c>
      <c r="AY211" s="117">
        <f>'Rent Roll'!$G$21*'Rent Roll'!$E$21*IF(AY201=0,1,IF(AND(AY201&lt;=3,AY202&gt;=0),1,0))</f>
        <v>11500</v>
      </c>
      <c r="AZ211" s="117">
        <f>'Rent Roll'!$G$21*'Rent Roll'!$E$21*IF(AZ201=0,1,IF(AND(AZ201&lt;=3,AZ202&gt;=0),1,0))</f>
        <v>11500</v>
      </c>
      <c r="BA211" s="117">
        <f>'Rent Roll'!$G$21*'Rent Roll'!$E$21*IF(BA201=0,1,IF(AND(BA201&lt;=3,BA202&gt;=0),1,0))</f>
        <v>11500</v>
      </c>
      <c r="BB211" s="117">
        <f>'Rent Roll'!$G$21*'Rent Roll'!$E$21*IF(BB201=0,1,IF(AND(BB201&lt;=3,BB202&gt;=0),1,0))</f>
        <v>11500</v>
      </c>
      <c r="BC211" s="117">
        <f>'Rent Roll'!$G$21*'Rent Roll'!$E$21*IF(BC201=0,1,IF(AND(BC201&lt;=3,BC202&gt;=0),1,0))</f>
        <v>11500</v>
      </c>
      <c r="BD211" s="117">
        <f>'Rent Roll'!$G$21*'Rent Roll'!$E$21*IF(BD201=0,1,IF(AND(BD201&lt;=3,BD202&gt;=0),1,0))</f>
        <v>11500</v>
      </c>
      <c r="BE211" s="117">
        <f>'Rent Roll'!$G$21*'Rent Roll'!$E$21*IF(BE201=0,1,IF(AND(BE201&lt;=3,BE202&gt;=0),1,0))</f>
        <v>11500</v>
      </c>
      <c r="BF211" s="117">
        <f>'Rent Roll'!$G$21*'Rent Roll'!$E$21*IF(BF201=0,1,IF(AND(BF201&lt;=3,BF202&gt;=0),1,0))</f>
        <v>11500</v>
      </c>
      <c r="BG211" s="117">
        <f>'Rent Roll'!$G$21*'Rent Roll'!$E$21*IF(BG201=0,1,IF(AND(BG201&lt;=3,BG202&gt;=0),1,0))</f>
        <v>11500</v>
      </c>
      <c r="BH211" s="117">
        <f>'Rent Roll'!$G$21*'Rent Roll'!$E$21*IF(BH201=0,1,IF(AND(BH201&lt;=3,BH202&gt;=0),1,0))</f>
        <v>11500</v>
      </c>
      <c r="BI211" s="117">
        <f>'Rent Roll'!$G$21*'Rent Roll'!$E$21*IF(BI201=0,1,IF(AND(BI201&lt;=3,BI202&gt;=0),1,0))</f>
        <v>11500</v>
      </c>
      <c r="BJ211" s="117">
        <f>'Rent Roll'!$G$21*'Rent Roll'!$E$21*IF(BJ201=0,1,IF(AND(BJ201&lt;=3,BJ202&gt;=0),1,0))</f>
        <v>11500</v>
      </c>
      <c r="BK211" s="117">
        <f>'Rent Roll'!$G$21*'Rent Roll'!$E$21*IF(BK201=0,1,IF(AND(BK201&lt;=3,BK202&gt;=0),1,0))</f>
        <v>11500</v>
      </c>
      <c r="BL211" s="117">
        <f>'Rent Roll'!$G$21*'Rent Roll'!$E$21*IF(BL201=0,1,IF(AND(BL201&lt;=3,BL202&gt;=0),1,0))</f>
        <v>11500</v>
      </c>
      <c r="BM211" s="117">
        <f>'Rent Roll'!$G$21*'Rent Roll'!$E$21*IF(BM201=0,1,IF(AND(BM201&lt;=3,BM202&gt;=0),1,0))</f>
        <v>11500</v>
      </c>
      <c r="BN211" s="117">
        <f>'Rent Roll'!$G$21*'Rent Roll'!$E$21*IF(BN201=0,1,IF(AND(BN201&lt;=3,BN202&gt;=0),1,0))</f>
        <v>11500</v>
      </c>
      <c r="BO211" s="117">
        <f>'Rent Roll'!$G$21*'Rent Roll'!$E$21*IF(BO201=0,1,IF(AND(BO201&lt;=3,BO202&gt;=0),1,0))</f>
        <v>11500</v>
      </c>
      <c r="BP211" s="117">
        <f>'Rent Roll'!$G$21*'Rent Roll'!$E$21*IF(BP201=0,1,IF(AND(BP201&lt;=3,BP202&gt;=0),1,0))</f>
        <v>11500</v>
      </c>
      <c r="BQ211" s="117">
        <f>'Rent Roll'!$G$21*'Rent Roll'!$E$21*IF(BQ201=0,1,IF(AND(BQ201&lt;=3,BQ202&gt;=0),1,0))</f>
        <v>11500</v>
      </c>
      <c r="BR211" s="117">
        <f>'Rent Roll'!$G$21*'Rent Roll'!$E$21*IF(BR201=0,1,IF(AND(BR201&lt;=3,BR202&gt;=0),1,0))</f>
        <v>11500</v>
      </c>
      <c r="BS211" s="117">
        <f>'Rent Roll'!$G$21*'Rent Roll'!$E$21*IF(BS201=0,1,IF(AND(BS201&lt;=3,BS202&gt;=0),1,0))</f>
        <v>11500</v>
      </c>
      <c r="BT211" s="117">
        <f>'Rent Roll'!$G$21*'Rent Roll'!$E$21*IF(BT201=0,1,IF(AND(BT201&lt;=3,BT202&gt;=0),1,0))</f>
        <v>11500</v>
      </c>
      <c r="BU211" s="117">
        <f>'Rent Roll'!$G$21*'Rent Roll'!$E$21*IF(BU201=0,1,IF(AND(BU201&lt;=3,BU202&gt;=0),1,0))</f>
        <v>11500</v>
      </c>
      <c r="BV211" s="117">
        <f>'Rent Roll'!$G$21*'Rent Roll'!$E$21*IF(BV201=0,1,IF(AND(BV201&lt;=3,BV202&gt;=0),1,0))</f>
        <v>0</v>
      </c>
      <c r="BW211" s="117">
        <f>'Rent Roll'!$G$21*'Rent Roll'!$E$21*IF(BW201=0,1,IF(AND(BW201&lt;=3,BW202&gt;=0),1,0))</f>
        <v>0</v>
      </c>
      <c r="BX211" s="117">
        <f>'Rent Roll'!$G$21*'Rent Roll'!$E$21*IF(BX201=0,1,IF(AND(BX201&lt;=3,BX202&gt;=0),1,0))</f>
        <v>11500</v>
      </c>
      <c r="BY211" s="117">
        <f>'Rent Roll'!$G$21*'Rent Roll'!$E$21*IF(BY201=0,1,IF(AND(BY201&lt;=3,BY202&gt;=0),1,0))</f>
        <v>11500</v>
      </c>
      <c r="BZ211" s="117">
        <f>'Rent Roll'!$G$21*'Rent Roll'!$E$21*IF(BZ201=0,1,IF(AND(BZ201&lt;=3,BZ202&gt;=0),1,0))</f>
        <v>11500</v>
      </c>
      <c r="CA211" s="117">
        <f>'Rent Roll'!$G$21*'Rent Roll'!$E$21*IF(CA201=0,1,IF(AND(CA201&lt;=3,CA202&gt;=0),1,0))</f>
        <v>11500</v>
      </c>
      <c r="CB211" s="117">
        <f>'Rent Roll'!$G$21*'Rent Roll'!$E$21*IF(CB201=0,1,IF(AND(CB201&lt;=3,CB202&gt;=0),1,0))</f>
        <v>11500</v>
      </c>
      <c r="CC211" s="117">
        <f>'Rent Roll'!$G$21*'Rent Roll'!$E$21*IF(CC201=0,1,IF(AND(CC201&lt;=3,CC202&gt;=0),1,0))</f>
        <v>11500</v>
      </c>
      <c r="CD211" s="117">
        <f>'Rent Roll'!$G$21*'Rent Roll'!$E$21*IF(CD201=0,1,IF(AND(CD201&lt;=3,CD202&gt;=0),1,0))</f>
        <v>11500</v>
      </c>
      <c r="CE211" s="117">
        <f>'Rent Roll'!$G$21*'Rent Roll'!$E$21*IF(CE201=0,1,IF(AND(CE201&lt;=3,CE202&gt;=0),1,0))</f>
        <v>11500</v>
      </c>
      <c r="CF211" s="117">
        <f>'Rent Roll'!$G$21*'Rent Roll'!$E$21*IF(CF201=0,1,IF(AND(CF201&lt;=3,CF202&gt;=0),1,0))</f>
        <v>11500</v>
      </c>
      <c r="CG211" s="117">
        <f>'Rent Roll'!$G$21*'Rent Roll'!$E$21*IF(CG201=0,1,IF(AND(CG201&lt;=3,CG202&gt;=0),1,0))</f>
        <v>11500</v>
      </c>
      <c r="CH211" s="117">
        <f>'Rent Roll'!$G$21*'Rent Roll'!$E$21*IF(CH201=0,1,IF(AND(CH201&lt;=3,CH202&gt;=0),1,0))</f>
        <v>11500</v>
      </c>
      <c r="CI211" s="117">
        <f>'Rent Roll'!$G$21*'Rent Roll'!$E$21*IF(CI201=0,1,IF(AND(CI201&lt;=3,CI202&gt;=0),1,0))</f>
        <v>11500</v>
      </c>
      <c r="CJ211" s="117">
        <f>'Rent Roll'!$G$21*'Rent Roll'!$E$21*IF(CJ201=0,1,IF(AND(CJ201&lt;=3,CJ202&gt;=0),1,0))</f>
        <v>11500</v>
      </c>
      <c r="CK211" s="117">
        <f>'Rent Roll'!$G$21*'Rent Roll'!$E$21*IF(CK201=0,1,IF(AND(CK201&lt;=3,CK202&gt;=0),1,0))</f>
        <v>11500</v>
      </c>
      <c r="CL211" s="117">
        <f>'Rent Roll'!$G$21*'Rent Roll'!$E$21*IF(CL201=0,1,IF(AND(CL201&lt;=3,CL202&gt;=0),1,0))</f>
        <v>11500</v>
      </c>
      <c r="CM211" s="117">
        <f>'Rent Roll'!$G$21*'Rent Roll'!$E$21*IF(CM201=0,1,IF(AND(CM201&lt;=3,CM202&gt;=0),1,0))</f>
        <v>11500</v>
      </c>
      <c r="CN211" s="117">
        <f>'Rent Roll'!$G$21*'Rent Roll'!$E$21*IF(CN201=0,1,IF(AND(CN201&lt;=3,CN202&gt;=0),1,0))</f>
        <v>11500</v>
      </c>
      <c r="CO211" s="117">
        <f>'Rent Roll'!$G$21*'Rent Roll'!$E$21*IF(CO201=0,1,IF(AND(CO201&lt;=3,CO202&gt;=0),1,0))</f>
        <v>11500</v>
      </c>
      <c r="CP211" s="117">
        <f>'Rent Roll'!$G$21*'Rent Roll'!$E$21*IF(CP201=0,1,IF(AND(CP201&lt;=3,CP202&gt;=0),1,0))</f>
        <v>11500</v>
      </c>
      <c r="CQ211" s="117">
        <f>'Rent Roll'!$G$21*'Rent Roll'!$E$21*IF(CQ201=0,1,IF(AND(CQ201&lt;=3,CQ202&gt;=0),1,0))</f>
        <v>11500</v>
      </c>
      <c r="CR211" s="117">
        <f>'Rent Roll'!$G$21*'Rent Roll'!$E$21*IF(CR201=0,1,IF(AND(CR201&lt;=3,CR202&gt;=0),1,0))</f>
        <v>11500</v>
      </c>
      <c r="CS211" s="117">
        <f>'Rent Roll'!$G$21*'Rent Roll'!$E$21*IF(CS201=0,1,IF(AND(CS201&lt;=3,CS202&gt;=0),1,0))</f>
        <v>11500</v>
      </c>
      <c r="CT211" s="117">
        <f>'Rent Roll'!$G$21*'Rent Roll'!$E$21*IF(CT201=0,1,IF(AND(CT201&lt;=3,CT202&gt;=0),1,0))</f>
        <v>11500</v>
      </c>
      <c r="CU211" s="117">
        <f>'Rent Roll'!$G$21*'Rent Roll'!$E$21*IF(CU201=0,1,IF(AND(CU201&lt;=3,CU202&gt;=0),1,0))</f>
        <v>11500</v>
      </c>
      <c r="CV211" s="117">
        <f>'Rent Roll'!$G$21*'Rent Roll'!$E$21*IF(CV201=0,1,IF(AND(CV201&lt;=3,CV202&gt;=0),1,0))</f>
        <v>11500</v>
      </c>
      <c r="CW211" s="117">
        <f>'Rent Roll'!$G$21*'Rent Roll'!$E$21*IF(CW201=0,1,IF(AND(CW201&lt;=3,CW202&gt;=0),1,0))</f>
        <v>11500</v>
      </c>
      <c r="CX211" s="117">
        <f>'Rent Roll'!$G$21*'Rent Roll'!$E$21*IF(CX201=0,1,IF(AND(CX201&lt;=3,CX202&gt;=0),1,0))</f>
        <v>11500</v>
      </c>
      <c r="CY211" s="117">
        <f>'Rent Roll'!$G$21*'Rent Roll'!$E$21*IF(CY201=0,1,IF(AND(CY201&lt;=3,CY202&gt;=0),1,0))</f>
        <v>11500</v>
      </c>
      <c r="CZ211" s="117">
        <f>'Rent Roll'!$G$21*'Rent Roll'!$E$21*IF(CZ201=0,1,IF(AND(CZ201&lt;=3,CZ202&gt;=0),1,0))</f>
        <v>11500</v>
      </c>
      <c r="DA211" s="117">
        <f>'Rent Roll'!$G$21*'Rent Roll'!$E$21*IF(DA201=0,1,IF(AND(DA201&lt;=3,DA202&gt;=0),1,0))</f>
        <v>11500</v>
      </c>
      <c r="DB211" s="117">
        <f>'Rent Roll'!$G$21*'Rent Roll'!$E$21*IF(DB201=0,1,IF(AND(DB201&lt;=3,DB202&gt;=0),1,0))</f>
        <v>11500</v>
      </c>
      <c r="DC211" s="117">
        <f>'Rent Roll'!$G$21*'Rent Roll'!$E$21*IF(DC201=0,1,IF(AND(DC201&lt;=3,DC202&gt;=0),1,0))</f>
        <v>11500</v>
      </c>
      <c r="DD211" s="117">
        <f>'Rent Roll'!$G$21*'Rent Roll'!$E$21*IF(DD201=0,1,IF(AND(DD201&lt;=3,DD202&gt;=0),1,0))</f>
        <v>11500</v>
      </c>
      <c r="DE211" s="117">
        <f>'Rent Roll'!$G$21*'Rent Roll'!$E$21*IF(DE201=0,1,IF(AND(DE201&lt;=3,DE202&gt;=0),1,0))</f>
        <v>11500</v>
      </c>
      <c r="DF211" s="117">
        <f>'Rent Roll'!$G$21*'Rent Roll'!$E$21*IF(DF201=0,1,IF(AND(DF201&lt;=3,DF202&gt;=0),1,0))</f>
        <v>11500</v>
      </c>
      <c r="DG211" s="117">
        <f>'Rent Roll'!$G$21*'Rent Roll'!$E$21*IF(DG201=0,1,IF(AND(DG201&lt;=3,DG202&gt;=0),1,0))</f>
        <v>11500</v>
      </c>
      <c r="DH211" s="117">
        <f>'Rent Roll'!$G$21*'Rent Roll'!$E$21*IF(DH201=0,1,IF(AND(DH201&lt;=3,DH202&gt;=0),1,0))</f>
        <v>11500</v>
      </c>
      <c r="DI211" s="117">
        <f>'Rent Roll'!$G$21*'Rent Roll'!$E$21*IF(DI201=0,1,IF(AND(DI201&lt;=3,DI202&gt;=0),1,0))</f>
        <v>11500</v>
      </c>
      <c r="DJ211" s="117">
        <f>'Rent Roll'!$G$21*'Rent Roll'!$E$21*IF(DJ201=0,1,IF(AND(DJ201&lt;=3,DJ202&gt;=0),1,0))</f>
        <v>11500</v>
      </c>
      <c r="DK211" s="117">
        <f>'Rent Roll'!$G$21*'Rent Roll'!$E$21*IF(DK201=0,1,IF(AND(DK201&lt;=3,DK202&gt;=0),1,0))</f>
        <v>11500</v>
      </c>
      <c r="DL211" s="117">
        <f>'Rent Roll'!$G$21*'Rent Roll'!$E$21*IF(DL201=0,1,IF(AND(DL201&lt;=3,DL202&gt;=0),1,0))</f>
        <v>11500</v>
      </c>
      <c r="DM211" s="117">
        <f>'Rent Roll'!$G$21*'Rent Roll'!$E$21*IF(DM201=0,1,IF(AND(DM201&lt;=3,DM202&gt;=0),1,0))</f>
        <v>11500</v>
      </c>
      <c r="DN211" s="117">
        <f>'Rent Roll'!$G$21*'Rent Roll'!$E$21*IF(DN201=0,1,IF(AND(DN201&lt;=3,DN202&gt;=0),1,0))</f>
        <v>11500</v>
      </c>
      <c r="DO211" s="117">
        <f>'Rent Roll'!$G$21*'Rent Roll'!$E$21*IF(DO201=0,1,IF(AND(DO201&lt;=3,DO202&gt;=0),1,0))</f>
        <v>11500</v>
      </c>
      <c r="DP211" s="117">
        <f>'Rent Roll'!$G$21*'Rent Roll'!$E$21*IF(DP201=0,1,IF(AND(DP201&lt;=3,DP202&gt;=0),1,0))</f>
        <v>11500</v>
      </c>
      <c r="DQ211" s="117">
        <f>'Rent Roll'!$G$21*'Rent Roll'!$E$21*IF(DQ201=0,1,IF(AND(DQ201&lt;=3,DQ202&gt;=0),1,0))</f>
        <v>11500</v>
      </c>
      <c r="DR211" s="117">
        <f>'Rent Roll'!$G$21*'Rent Roll'!$E$21*IF(DR201=0,1,IF(AND(DR201&lt;=3,DR202&gt;=0),1,0))</f>
        <v>11500</v>
      </c>
      <c r="DS211" s="117">
        <f>'Rent Roll'!$G$21*'Rent Roll'!$E$21*IF(DS201=0,1,IF(AND(DS201&lt;=3,DS202&gt;=0),1,0))</f>
        <v>11500</v>
      </c>
      <c r="DT211" s="117">
        <f>'Rent Roll'!$G$21*'Rent Roll'!$E$21*IF(DT201=0,1,IF(AND(DT201&lt;=3,DT202&gt;=0),1,0))</f>
        <v>11500</v>
      </c>
      <c r="DU211" s="117">
        <f>'Rent Roll'!$G$21*'Rent Roll'!$E$21*IF(DU201=0,1,IF(AND(DU201&lt;=3,DU202&gt;=0),1,0))</f>
        <v>11500</v>
      </c>
      <c r="DV211" s="117">
        <f>'Rent Roll'!$G$21*'Rent Roll'!$E$21*IF(DV201=0,1,IF(AND(DV201&lt;=3,DV202&gt;=0),1,0))</f>
        <v>11500</v>
      </c>
      <c r="DW211" s="117">
        <f>'Rent Roll'!$G$21*'Rent Roll'!$E$21*IF(DW201=0,1,IF(AND(DW201&lt;=3,DW202&gt;=0),1,0))</f>
        <v>11500</v>
      </c>
      <c r="DX211" s="117">
        <f>'Rent Roll'!$G$21*'Rent Roll'!$E$21*IF(DX201=0,1,IF(AND(DX201&lt;=3,DX202&gt;=0),1,0))</f>
        <v>11500</v>
      </c>
      <c r="DY211" s="117">
        <f>'Rent Roll'!$G$21*'Rent Roll'!$E$21*IF(DY201=0,1,IF(AND(DY201&lt;=3,DY202&gt;=0),1,0))</f>
        <v>11500</v>
      </c>
      <c r="DZ211" s="117">
        <f>'Rent Roll'!$G$21*'Rent Roll'!$E$21*IF(DZ201=0,1,IF(AND(DZ201&lt;=3,DZ202&gt;=0),1,0))</f>
        <v>11500</v>
      </c>
      <c r="EA211" s="117">
        <f>'Rent Roll'!$G$21*'Rent Roll'!$E$21*IF(EA201=0,1,IF(AND(EA201&lt;=3,EA202&gt;=0),1,0))</f>
        <v>11500</v>
      </c>
      <c r="EB211" s="117">
        <f>'Rent Roll'!$G$21*'Rent Roll'!$E$21*IF(EB201=0,1,IF(AND(EB201&lt;=3,EB202&gt;=0),1,0))</f>
        <v>11500</v>
      </c>
      <c r="EC211" s="117">
        <f>'Rent Roll'!$G$21*'Rent Roll'!$E$21*IF(EC201=0,1,IF(AND(EC201&lt;=3,EC202&gt;=0),1,0))</f>
        <v>11500</v>
      </c>
      <c r="ED211" s="117">
        <f>'Rent Roll'!$G$21*'Rent Roll'!$E$21*IF(ED201=0,1,IF(AND(ED201&lt;=3,ED202&gt;=0),1,0))</f>
        <v>11500</v>
      </c>
      <c r="EE211" s="117">
        <f>'Rent Roll'!$G$21*'Rent Roll'!$E$21*IF(EE201=0,1,IF(AND(EE201&lt;=3,EE202&gt;=0),1,0))</f>
        <v>11500</v>
      </c>
      <c r="EF211" s="117">
        <f>'Rent Roll'!$G$21*'Rent Roll'!$E$21*IF(EF201=0,1,IF(AND(EF201&lt;=3,EF202&gt;=0),1,0))</f>
        <v>0</v>
      </c>
      <c r="EG211" s="117">
        <f>'Rent Roll'!$G$21*'Rent Roll'!$E$21*IF(EG201=0,1,IF(AND(EG201&lt;=3,EG202&gt;=0),1,0))</f>
        <v>0</v>
      </c>
      <c r="EH211" s="117">
        <f>'Rent Roll'!$G$21*'Rent Roll'!$E$21*IF(EH201=0,1,IF(AND(EH201&lt;=3,EH202&gt;=0),1,0))</f>
        <v>11500</v>
      </c>
      <c r="EI211" s="117">
        <f>'Rent Roll'!$G$21*'Rent Roll'!$E$21*IF(EI201=0,1,IF(AND(EI201&lt;=3,EI202&gt;=0),1,0))</f>
        <v>11500</v>
      </c>
    </row>
    <row r="213">
      <c r="B213" t="s" s="113">
        <v>619</v>
      </c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13"/>
      <c r="AN213" s="113"/>
      <c r="AO213" s="113"/>
      <c r="AP213" s="113"/>
      <c r="AQ213" s="113"/>
      <c r="AR213" s="113"/>
      <c r="AS213" s="113"/>
      <c r="AT213" s="113"/>
      <c r="AU213" s="113"/>
      <c r="AV213" s="113"/>
      <c r="AW213" s="113"/>
      <c r="AX213" s="113"/>
      <c r="AY213" s="113"/>
      <c r="AZ213" s="113"/>
      <c r="BA213" s="113"/>
      <c r="BB213" s="113"/>
      <c r="BC213" s="113"/>
      <c r="BD213" s="113"/>
      <c r="BE213" s="113"/>
      <c r="BF213" s="113"/>
      <c r="BG213" s="113"/>
      <c r="BH213" s="113"/>
      <c r="BI213" s="113"/>
      <c r="BJ213" s="113"/>
      <c r="BK213" s="113"/>
      <c r="BL213" s="113"/>
      <c r="BM213" s="113"/>
      <c r="BN213" s="113"/>
      <c r="BO213" s="113"/>
      <c r="BP213" s="113"/>
      <c r="BQ213" s="113"/>
      <c r="BR213" s="113"/>
      <c r="BS213" s="113"/>
      <c r="BT213" s="113"/>
      <c r="BU213" s="113"/>
      <c r="BV213" s="113"/>
      <c r="BW213" s="113"/>
      <c r="BX213" s="113"/>
      <c r="BY213" s="113"/>
      <c r="BZ213" s="113"/>
      <c r="CA213" s="113"/>
      <c r="CB213" s="113"/>
      <c r="CC213" s="113"/>
      <c r="CD213" s="113"/>
      <c r="CE213" s="113"/>
      <c r="CF213" s="113"/>
      <c r="CG213" s="113"/>
      <c r="CH213" s="113"/>
      <c r="CI213" s="113"/>
      <c r="CJ213" s="113"/>
      <c r="CK213" s="113"/>
      <c r="CL213" s="113"/>
      <c r="CM213" s="113"/>
      <c r="CN213" s="113"/>
      <c r="CO213" s="113"/>
      <c r="CP213" s="113"/>
      <c r="CQ213" s="113"/>
      <c r="CR213" s="113"/>
      <c r="CS213" s="113"/>
      <c r="CT213" s="113"/>
      <c r="CU213" s="113"/>
      <c r="CV213" s="113"/>
      <c r="CW213" s="113"/>
      <c r="CX213" s="113"/>
      <c r="CY213" s="113"/>
      <c r="CZ213" s="113"/>
      <c r="DA213" s="113"/>
      <c r="DB213" s="113"/>
      <c r="DC213" s="113"/>
      <c r="DD213" s="113"/>
      <c r="DE213" s="113"/>
      <c r="DF213" s="113"/>
      <c r="DG213" s="113"/>
      <c r="DH213" s="113"/>
      <c r="DI213" s="113"/>
      <c r="DJ213" s="113"/>
      <c r="DK213" s="113"/>
      <c r="DL213" s="113"/>
      <c r="DM213" s="113"/>
      <c r="DN213" s="113"/>
      <c r="DO213" s="113"/>
      <c r="DP213" s="113"/>
      <c r="DQ213" s="113"/>
      <c r="DR213" s="113"/>
      <c r="DS213" s="113"/>
      <c r="DT213" s="113"/>
      <c r="DU213" s="113"/>
      <c r="DV213" s="113"/>
      <c r="DW213" s="113"/>
      <c r="DX213" s="113"/>
      <c r="DY213" s="113"/>
      <c r="DZ213" s="113"/>
      <c r="EA213" s="113"/>
      <c r="EB213" s="113"/>
      <c r="EC213" s="113"/>
      <c r="ED213" s="113"/>
      <c r="EE213" s="113"/>
      <c r="EF213" s="113"/>
      <c r="EG213" s="113"/>
      <c r="EH213" s="113"/>
      <c r="EI213" s="113"/>
    </row>
    <row r="214">
      <c r="B214" t="s" s="23">
        <v>390</v>
      </c>
      <c r="C214" t="s" s="118">
        <v>37</v>
      </c>
      <c r="D214" t="s" s="118">
        <v>427</v>
      </c>
      <c r="H214" s="114">
        <f>(H$6&gt;Rollover!$G$22)+(H$6&gt;Rollover!$M$22)+(H$6&gt;Rollover!$Z$22)+(H$6&gt;Rollover!$AM$22)</f>
        <v>0</v>
      </c>
      <c r="I214" s="114">
        <f>(I$6&gt;Rollover!$G$22)+(I$6&gt;Rollover!$M$22)+(I$6&gt;Rollover!$Z$22)+(I$6&gt;Rollover!$AM$22)</f>
        <v>0</v>
      </c>
      <c r="J214" s="114">
        <f>(J$6&gt;Rollover!$G$22)+(J$6&gt;Rollover!$M$22)+(J$6&gt;Rollover!$Z$22)+(J$6&gt;Rollover!$AM$22)</f>
        <v>0</v>
      </c>
      <c r="K214" s="114">
        <f>(K$6&gt;Rollover!$G$22)+(K$6&gt;Rollover!$M$22)+(K$6&gt;Rollover!$Z$22)+(K$6&gt;Rollover!$AM$22)</f>
        <v>0</v>
      </c>
      <c r="L214" s="114">
        <f>(L$6&gt;Rollover!$G$22)+(L$6&gt;Rollover!$M$22)+(L$6&gt;Rollover!$Z$22)+(L$6&gt;Rollover!$AM$22)</f>
        <v>0</v>
      </c>
      <c r="M214" s="114">
        <f>(M$6&gt;Rollover!$G$22)+(M$6&gt;Rollover!$M$22)+(M$6&gt;Rollover!$Z$22)+(M$6&gt;Rollover!$AM$22)</f>
        <v>0</v>
      </c>
      <c r="N214" s="114">
        <f>(N$6&gt;Rollover!$G$22)+(N$6&gt;Rollover!$M$22)+(N$6&gt;Rollover!$Z$22)+(N$6&gt;Rollover!$AM$22)</f>
        <v>0</v>
      </c>
      <c r="O214" s="114">
        <f>(O$6&gt;Rollover!$G$22)+(O$6&gt;Rollover!$M$22)+(O$6&gt;Rollover!$Z$22)+(O$6&gt;Rollover!$AM$22)</f>
        <v>0</v>
      </c>
      <c r="P214" s="114">
        <f>(P$6&gt;Rollover!$G$22)+(P$6&gt;Rollover!$M$22)+(P$6&gt;Rollover!$Z$22)+(P$6&gt;Rollover!$AM$22)</f>
        <v>0</v>
      </c>
      <c r="Q214" s="114">
        <f>(Q$6&gt;Rollover!$G$22)+(Q$6&gt;Rollover!$M$22)+(Q$6&gt;Rollover!$Z$22)+(Q$6&gt;Rollover!$AM$22)</f>
        <v>0</v>
      </c>
      <c r="R214" s="114">
        <f>(R$6&gt;Rollover!$G$22)+(R$6&gt;Rollover!$M$22)+(R$6&gt;Rollover!$Z$22)+(R$6&gt;Rollover!$AM$22)</f>
        <v>0</v>
      </c>
      <c r="S214" s="114">
        <f>(S$6&gt;Rollover!$G$22)+(S$6&gt;Rollover!$M$22)+(S$6&gt;Rollover!$Z$22)+(S$6&gt;Rollover!$AM$22)</f>
        <v>0</v>
      </c>
      <c r="T214" s="114">
        <f>(T$6&gt;Rollover!$G$22)+(T$6&gt;Rollover!$M$22)+(T$6&gt;Rollover!$Z$22)+(T$6&gt;Rollover!$AM$22)</f>
        <v>0</v>
      </c>
      <c r="U214" s="114">
        <f>(U$6&gt;Rollover!$G$22)+(U$6&gt;Rollover!$M$22)+(U$6&gt;Rollover!$Z$22)+(U$6&gt;Rollover!$AM$22)</f>
        <v>0</v>
      </c>
      <c r="V214" s="114">
        <f>(V$6&gt;Rollover!$G$22)+(V$6&gt;Rollover!$M$22)+(V$6&gt;Rollover!$Z$22)+(V$6&gt;Rollover!$AM$22)</f>
        <v>0</v>
      </c>
      <c r="W214" s="114">
        <f>(W$6&gt;Rollover!$G$22)+(W$6&gt;Rollover!$M$22)+(W$6&gt;Rollover!$Z$22)+(W$6&gt;Rollover!$AM$22)</f>
        <v>0</v>
      </c>
      <c r="X214" s="114">
        <f>(X$6&gt;Rollover!$G$22)+(X$6&gt;Rollover!$M$22)+(X$6&gt;Rollover!$Z$22)+(X$6&gt;Rollover!$AM$22)</f>
        <v>0</v>
      </c>
      <c r="Y214" s="114">
        <f>(Y$6&gt;Rollover!$G$22)+(Y$6&gt;Rollover!$M$22)+(Y$6&gt;Rollover!$Z$22)+(Y$6&gt;Rollover!$AM$22)</f>
        <v>0</v>
      </c>
      <c r="Z214" s="114">
        <f>(Z$6&gt;Rollover!$G$22)+(Z$6&gt;Rollover!$M$22)+(Z$6&gt;Rollover!$Z$22)+(Z$6&gt;Rollover!$AM$22)</f>
        <v>0</v>
      </c>
      <c r="AA214" s="114">
        <f>(AA$6&gt;Rollover!$G$22)+(AA$6&gt;Rollover!$M$22)+(AA$6&gt;Rollover!$Z$22)+(AA$6&gt;Rollover!$AM$22)</f>
        <v>0</v>
      </c>
      <c r="AB214" s="114">
        <f>(AB$6&gt;Rollover!$G$22)+(AB$6&gt;Rollover!$M$22)+(AB$6&gt;Rollover!$Z$22)+(AB$6&gt;Rollover!$AM$22)</f>
        <v>0</v>
      </c>
      <c r="AC214" s="114">
        <f>(AC$6&gt;Rollover!$G$22)+(AC$6&gt;Rollover!$M$22)+(AC$6&gt;Rollover!$Z$22)+(AC$6&gt;Rollover!$AM$22)</f>
        <v>0</v>
      </c>
      <c r="AD214" s="114">
        <f>(AD$6&gt;Rollover!$G$22)+(AD$6&gt;Rollover!$M$22)+(AD$6&gt;Rollover!$Z$22)+(AD$6&gt;Rollover!$AM$22)</f>
        <v>0</v>
      </c>
      <c r="AE214" s="114">
        <f>(AE$6&gt;Rollover!$G$22)+(AE$6&gt;Rollover!$M$22)+(AE$6&gt;Rollover!$Z$22)+(AE$6&gt;Rollover!$AM$22)</f>
        <v>0</v>
      </c>
      <c r="AF214" s="114">
        <f>(AF$6&gt;Rollover!$G$22)+(AF$6&gt;Rollover!$M$22)+(AF$6&gt;Rollover!$Z$22)+(AF$6&gt;Rollover!$AM$22)</f>
        <v>0</v>
      </c>
      <c r="AG214" s="114">
        <f>(AG$6&gt;Rollover!$G$22)+(AG$6&gt;Rollover!$M$22)+(AG$6&gt;Rollover!$Z$22)+(AG$6&gt;Rollover!$AM$22)</f>
        <v>0</v>
      </c>
      <c r="AH214" s="114">
        <f>(AH$6&gt;Rollover!$G$22)+(AH$6&gt;Rollover!$M$22)+(AH$6&gt;Rollover!$Z$22)+(AH$6&gt;Rollover!$AM$22)</f>
        <v>0</v>
      </c>
      <c r="AI214" s="114">
        <f>(AI$6&gt;Rollover!$G$22)+(AI$6&gt;Rollover!$M$22)+(AI$6&gt;Rollover!$Z$22)+(AI$6&gt;Rollover!$AM$22)</f>
        <v>0</v>
      </c>
      <c r="AJ214" s="114">
        <f>(AJ$6&gt;Rollover!$G$22)+(AJ$6&gt;Rollover!$M$22)+(AJ$6&gt;Rollover!$Z$22)+(AJ$6&gt;Rollover!$AM$22)</f>
        <v>0</v>
      </c>
      <c r="AK214" s="114">
        <f>(AK$6&gt;Rollover!$G$22)+(AK$6&gt;Rollover!$M$22)+(AK$6&gt;Rollover!$Z$22)+(AK$6&gt;Rollover!$AM$22)</f>
        <v>0</v>
      </c>
      <c r="AL214" s="114">
        <f>(AL$6&gt;Rollover!$G$22)+(AL$6&gt;Rollover!$M$22)+(AL$6&gt;Rollover!$Z$22)+(AL$6&gt;Rollover!$AM$22)</f>
        <v>0</v>
      </c>
      <c r="AM214" s="114">
        <f>(AM$6&gt;Rollover!$G$22)+(AM$6&gt;Rollover!$M$22)+(AM$6&gt;Rollover!$Z$22)+(AM$6&gt;Rollover!$AM$22)</f>
        <v>0</v>
      </c>
      <c r="AN214" s="114">
        <f>(AN$6&gt;Rollover!$G$22)+(AN$6&gt;Rollover!$M$22)+(AN$6&gt;Rollover!$Z$22)+(AN$6&gt;Rollover!$AM$22)</f>
        <v>0</v>
      </c>
      <c r="AO214" s="114">
        <f>(AO$6&gt;Rollover!$G$22)+(AO$6&gt;Rollover!$M$22)+(AO$6&gt;Rollover!$Z$22)+(AO$6&gt;Rollover!$AM$22)</f>
        <v>0</v>
      </c>
      <c r="AP214" s="114">
        <f>(AP$6&gt;Rollover!$G$22)+(AP$6&gt;Rollover!$M$22)+(AP$6&gt;Rollover!$Z$22)+(AP$6&gt;Rollover!$AM$22)</f>
        <v>0</v>
      </c>
      <c r="AQ214" s="114">
        <f>(AQ$6&gt;Rollover!$G$22)+(AQ$6&gt;Rollover!$M$22)+(AQ$6&gt;Rollover!$Z$22)+(AQ$6&gt;Rollover!$AM$22)</f>
        <v>0</v>
      </c>
      <c r="AR214" s="114">
        <f>(AR$6&gt;Rollover!$G$22)+(AR$6&gt;Rollover!$M$22)+(AR$6&gt;Rollover!$Z$22)+(AR$6&gt;Rollover!$AM$22)</f>
        <v>0</v>
      </c>
      <c r="AS214" s="114">
        <f>(AS$6&gt;Rollover!$G$22)+(AS$6&gt;Rollover!$M$22)+(AS$6&gt;Rollover!$Z$22)+(AS$6&gt;Rollover!$AM$22)</f>
        <v>0</v>
      </c>
      <c r="AT214" s="114">
        <f>(AT$6&gt;Rollover!$G$22)+(AT$6&gt;Rollover!$M$22)+(AT$6&gt;Rollover!$Z$22)+(AT$6&gt;Rollover!$AM$22)</f>
        <v>0</v>
      </c>
      <c r="AU214" s="114">
        <f>(AU$6&gt;Rollover!$G$22)+(AU$6&gt;Rollover!$M$22)+(AU$6&gt;Rollover!$Z$22)+(AU$6&gt;Rollover!$AM$22)</f>
        <v>0</v>
      </c>
      <c r="AV214" s="114">
        <f>(AV$6&gt;Rollover!$G$22)+(AV$6&gt;Rollover!$M$22)+(AV$6&gt;Rollover!$Z$22)+(AV$6&gt;Rollover!$AM$22)</f>
        <v>0</v>
      </c>
      <c r="AW214" s="114">
        <f>(AW$6&gt;Rollover!$G$22)+(AW$6&gt;Rollover!$M$22)+(AW$6&gt;Rollover!$Z$22)+(AW$6&gt;Rollover!$AM$22)</f>
        <v>0</v>
      </c>
      <c r="AX214" s="114">
        <f>(AX$6&gt;Rollover!$G$22)+(AX$6&gt;Rollover!$M$22)+(AX$6&gt;Rollover!$Z$22)+(AX$6&gt;Rollover!$AM$22)</f>
        <v>0</v>
      </c>
      <c r="AY214" s="114">
        <f>(AY$6&gt;Rollover!$G$22)+(AY$6&gt;Rollover!$M$22)+(AY$6&gt;Rollover!$Z$22)+(AY$6&gt;Rollover!$AM$22)</f>
        <v>0</v>
      </c>
      <c r="AZ214" s="114">
        <f>(AZ$6&gt;Rollover!$G$22)+(AZ$6&gt;Rollover!$M$22)+(AZ$6&gt;Rollover!$Z$22)+(AZ$6&gt;Rollover!$AM$22)</f>
        <v>0</v>
      </c>
      <c r="BA214" s="114">
        <f>(BA$6&gt;Rollover!$G$22)+(BA$6&gt;Rollover!$M$22)+(BA$6&gt;Rollover!$Z$22)+(BA$6&gt;Rollover!$AM$22)</f>
        <v>0</v>
      </c>
      <c r="BB214" s="114">
        <f>(BB$6&gt;Rollover!$G$22)+(BB$6&gt;Rollover!$M$22)+(BB$6&gt;Rollover!$Z$22)+(BB$6&gt;Rollover!$AM$22)</f>
        <v>0</v>
      </c>
      <c r="BC214" s="114">
        <f>(BC$6&gt;Rollover!$G$22)+(BC$6&gt;Rollover!$M$22)+(BC$6&gt;Rollover!$Z$22)+(BC$6&gt;Rollover!$AM$22)</f>
        <v>0</v>
      </c>
      <c r="BD214" s="114">
        <f>(BD$6&gt;Rollover!$G$22)+(BD$6&gt;Rollover!$M$22)+(BD$6&gt;Rollover!$Z$22)+(BD$6&gt;Rollover!$AM$22)</f>
        <v>0</v>
      </c>
      <c r="BE214" s="114">
        <f>(BE$6&gt;Rollover!$G$22)+(BE$6&gt;Rollover!$M$22)+(BE$6&gt;Rollover!$Z$22)+(BE$6&gt;Rollover!$AM$22)</f>
        <v>0</v>
      </c>
      <c r="BF214" s="114">
        <f>(BF$6&gt;Rollover!$G$22)+(BF$6&gt;Rollover!$M$22)+(BF$6&gt;Rollover!$Z$22)+(BF$6&gt;Rollover!$AM$22)</f>
        <v>0</v>
      </c>
      <c r="BG214" s="114">
        <f>(BG$6&gt;Rollover!$G$22)+(BG$6&gt;Rollover!$M$22)+(BG$6&gt;Rollover!$Z$22)+(BG$6&gt;Rollover!$AM$22)</f>
        <v>0</v>
      </c>
      <c r="BH214" s="114">
        <f>(BH$6&gt;Rollover!$G$22)+(BH$6&gt;Rollover!$M$22)+(BH$6&gt;Rollover!$Z$22)+(BH$6&gt;Rollover!$AM$22)</f>
        <v>0</v>
      </c>
      <c r="BI214" s="114">
        <f>(BI$6&gt;Rollover!$G$22)+(BI$6&gt;Rollover!$M$22)+(BI$6&gt;Rollover!$Z$22)+(BI$6&gt;Rollover!$AM$22)</f>
        <v>0</v>
      </c>
      <c r="BJ214" s="114">
        <f>(BJ$6&gt;Rollover!$G$22)+(BJ$6&gt;Rollover!$M$22)+(BJ$6&gt;Rollover!$Z$22)+(BJ$6&gt;Rollover!$AM$22)</f>
        <v>0</v>
      </c>
      <c r="BK214" s="114">
        <f>(BK$6&gt;Rollover!$G$22)+(BK$6&gt;Rollover!$M$22)+(BK$6&gt;Rollover!$Z$22)+(BK$6&gt;Rollover!$AM$22)</f>
        <v>0</v>
      </c>
      <c r="BL214" s="114">
        <f>(BL$6&gt;Rollover!$G$22)+(BL$6&gt;Rollover!$M$22)+(BL$6&gt;Rollover!$Z$22)+(BL$6&gt;Rollover!$AM$22)</f>
        <v>0</v>
      </c>
      <c r="BM214" s="114">
        <f>(BM$6&gt;Rollover!$G$22)+(BM$6&gt;Rollover!$M$22)+(BM$6&gt;Rollover!$Z$22)+(BM$6&gt;Rollover!$AM$22)</f>
        <v>0</v>
      </c>
      <c r="BN214" s="114">
        <f>(BN$6&gt;Rollover!$G$22)+(BN$6&gt;Rollover!$M$22)+(BN$6&gt;Rollover!$Z$22)+(BN$6&gt;Rollover!$AM$22)</f>
        <v>0</v>
      </c>
      <c r="BO214" s="114">
        <f>(BO$6&gt;Rollover!$G$22)+(BO$6&gt;Rollover!$M$22)+(BO$6&gt;Rollover!$Z$22)+(BO$6&gt;Rollover!$AM$22)</f>
        <v>0</v>
      </c>
      <c r="BP214" s="114">
        <f>(BP$6&gt;Rollover!$G$22)+(BP$6&gt;Rollover!$M$22)+(BP$6&gt;Rollover!$Z$22)+(BP$6&gt;Rollover!$AM$22)</f>
        <v>0</v>
      </c>
      <c r="BQ214" s="114">
        <f>(BQ$6&gt;Rollover!$G$22)+(BQ$6&gt;Rollover!$M$22)+(BQ$6&gt;Rollover!$Z$22)+(BQ$6&gt;Rollover!$AM$22)</f>
        <v>0</v>
      </c>
      <c r="BR214" s="114">
        <f>(BR$6&gt;Rollover!$G$22)+(BR$6&gt;Rollover!$M$22)+(BR$6&gt;Rollover!$Z$22)+(BR$6&gt;Rollover!$AM$22)</f>
        <v>0</v>
      </c>
      <c r="BS214" s="114">
        <f>(BS$6&gt;Rollover!$G$22)+(BS$6&gt;Rollover!$M$22)+(BS$6&gt;Rollover!$Z$22)+(BS$6&gt;Rollover!$AM$22)</f>
        <v>0</v>
      </c>
      <c r="BT214" s="114">
        <f>(BT$6&gt;Rollover!$G$22)+(BT$6&gt;Rollover!$M$22)+(BT$6&gt;Rollover!$Z$22)+(BT$6&gt;Rollover!$AM$22)</f>
        <v>0</v>
      </c>
      <c r="BU214" s="114">
        <f>(BU$6&gt;Rollover!$G$22)+(BU$6&gt;Rollover!$M$22)+(BU$6&gt;Rollover!$Z$22)+(BU$6&gt;Rollover!$AM$22)</f>
        <v>0</v>
      </c>
      <c r="BV214" s="114">
        <f>(BV$6&gt;Rollover!$G$22)+(BV$6&gt;Rollover!$M$22)+(BV$6&gt;Rollover!$Z$22)+(BV$6&gt;Rollover!$AM$22)</f>
        <v>0</v>
      </c>
      <c r="BW214" s="114">
        <f>(BW$6&gt;Rollover!$G$22)+(BW$6&gt;Rollover!$M$22)+(BW$6&gt;Rollover!$Z$22)+(BW$6&gt;Rollover!$AM$22)</f>
        <v>0</v>
      </c>
      <c r="BX214" s="114">
        <f>(BX$6&gt;Rollover!$G$22)+(BX$6&gt;Rollover!$M$22)+(BX$6&gt;Rollover!$Z$22)+(BX$6&gt;Rollover!$AM$22)</f>
        <v>1</v>
      </c>
      <c r="BY214" s="114">
        <f>(BY$6&gt;Rollover!$G$22)+(BY$6&gt;Rollover!$M$22)+(BY$6&gt;Rollover!$Z$22)+(BY$6&gt;Rollover!$AM$22)</f>
        <v>1</v>
      </c>
      <c r="BZ214" s="114">
        <f>(BZ$6&gt;Rollover!$G$22)+(BZ$6&gt;Rollover!$M$22)+(BZ$6&gt;Rollover!$Z$22)+(BZ$6&gt;Rollover!$AM$22)</f>
        <v>1</v>
      </c>
      <c r="CA214" s="114">
        <f>(CA$6&gt;Rollover!$G$22)+(CA$6&gt;Rollover!$M$22)+(CA$6&gt;Rollover!$Z$22)+(CA$6&gt;Rollover!$AM$22)</f>
        <v>1</v>
      </c>
      <c r="CB214" s="114">
        <f>(CB$6&gt;Rollover!$G$22)+(CB$6&gt;Rollover!$M$22)+(CB$6&gt;Rollover!$Z$22)+(CB$6&gt;Rollover!$AM$22)</f>
        <v>1</v>
      </c>
      <c r="CC214" s="114">
        <f>(CC$6&gt;Rollover!$G$22)+(CC$6&gt;Rollover!$M$22)+(CC$6&gt;Rollover!$Z$22)+(CC$6&gt;Rollover!$AM$22)</f>
        <v>1</v>
      </c>
      <c r="CD214" s="114">
        <f>(CD$6&gt;Rollover!$G$22)+(CD$6&gt;Rollover!$M$22)+(CD$6&gt;Rollover!$Z$22)+(CD$6&gt;Rollover!$AM$22)</f>
        <v>1</v>
      </c>
      <c r="CE214" s="114">
        <f>(CE$6&gt;Rollover!$G$22)+(CE$6&gt;Rollover!$M$22)+(CE$6&gt;Rollover!$Z$22)+(CE$6&gt;Rollover!$AM$22)</f>
        <v>1</v>
      </c>
      <c r="CF214" s="114">
        <f>(CF$6&gt;Rollover!$G$22)+(CF$6&gt;Rollover!$M$22)+(CF$6&gt;Rollover!$Z$22)+(CF$6&gt;Rollover!$AM$22)</f>
        <v>1</v>
      </c>
      <c r="CG214" s="114">
        <f>(CG$6&gt;Rollover!$G$22)+(CG$6&gt;Rollover!$M$22)+(CG$6&gt;Rollover!$Z$22)+(CG$6&gt;Rollover!$AM$22)</f>
        <v>1</v>
      </c>
      <c r="CH214" s="114">
        <f>(CH$6&gt;Rollover!$G$22)+(CH$6&gt;Rollover!$M$22)+(CH$6&gt;Rollover!$Z$22)+(CH$6&gt;Rollover!$AM$22)</f>
        <v>1</v>
      </c>
      <c r="CI214" s="114">
        <f>(CI$6&gt;Rollover!$G$22)+(CI$6&gt;Rollover!$M$22)+(CI$6&gt;Rollover!$Z$22)+(CI$6&gt;Rollover!$AM$22)</f>
        <v>1</v>
      </c>
      <c r="CJ214" s="114">
        <f>(CJ$6&gt;Rollover!$G$22)+(CJ$6&gt;Rollover!$M$22)+(CJ$6&gt;Rollover!$Z$22)+(CJ$6&gt;Rollover!$AM$22)</f>
        <v>1</v>
      </c>
      <c r="CK214" s="114">
        <f>(CK$6&gt;Rollover!$G$22)+(CK$6&gt;Rollover!$M$22)+(CK$6&gt;Rollover!$Z$22)+(CK$6&gt;Rollover!$AM$22)</f>
        <v>1</v>
      </c>
      <c r="CL214" s="114">
        <f>(CL$6&gt;Rollover!$G$22)+(CL$6&gt;Rollover!$M$22)+(CL$6&gt;Rollover!$Z$22)+(CL$6&gt;Rollover!$AM$22)</f>
        <v>1</v>
      </c>
      <c r="CM214" s="114">
        <f>(CM$6&gt;Rollover!$G$22)+(CM$6&gt;Rollover!$M$22)+(CM$6&gt;Rollover!$Z$22)+(CM$6&gt;Rollover!$AM$22)</f>
        <v>1</v>
      </c>
      <c r="CN214" s="114">
        <f>(CN$6&gt;Rollover!$G$22)+(CN$6&gt;Rollover!$M$22)+(CN$6&gt;Rollover!$Z$22)+(CN$6&gt;Rollover!$AM$22)</f>
        <v>1</v>
      </c>
      <c r="CO214" s="114">
        <f>(CO$6&gt;Rollover!$G$22)+(CO$6&gt;Rollover!$M$22)+(CO$6&gt;Rollover!$Z$22)+(CO$6&gt;Rollover!$AM$22)</f>
        <v>1</v>
      </c>
      <c r="CP214" s="114">
        <f>(CP$6&gt;Rollover!$G$22)+(CP$6&gt;Rollover!$M$22)+(CP$6&gt;Rollover!$Z$22)+(CP$6&gt;Rollover!$AM$22)</f>
        <v>1</v>
      </c>
      <c r="CQ214" s="114">
        <f>(CQ$6&gt;Rollover!$G$22)+(CQ$6&gt;Rollover!$M$22)+(CQ$6&gt;Rollover!$Z$22)+(CQ$6&gt;Rollover!$AM$22)</f>
        <v>1</v>
      </c>
      <c r="CR214" s="114">
        <f>(CR$6&gt;Rollover!$G$22)+(CR$6&gt;Rollover!$M$22)+(CR$6&gt;Rollover!$Z$22)+(CR$6&gt;Rollover!$AM$22)</f>
        <v>1</v>
      </c>
      <c r="CS214" s="114">
        <f>(CS$6&gt;Rollover!$G$22)+(CS$6&gt;Rollover!$M$22)+(CS$6&gt;Rollover!$Z$22)+(CS$6&gt;Rollover!$AM$22)</f>
        <v>1</v>
      </c>
      <c r="CT214" s="114">
        <f>(CT$6&gt;Rollover!$G$22)+(CT$6&gt;Rollover!$M$22)+(CT$6&gt;Rollover!$Z$22)+(CT$6&gt;Rollover!$AM$22)</f>
        <v>1</v>
      </c>
      <c r="CU214" s="114">
        <f>(CU$6&gt;Rollover!$G$22)+(CU$6&gt;Rollover!$M$22)+(CU$6&gt;Rollover!$Z$22)+(CU$6&gt;Rollover!$AM$22)</f>
        <v>1</v>
      </c>
      <c r="CV214" s="114">
        <f>(CV$6&gt;Rollover!$G$22)+(CV$6&gt;Rollover!$M$22)+(CV$6&gt;Rollover!$Z$22)+(CV$6&gt;Rollover!$AM$22)</f>
        <v>1</v>
      </c>
      <c r="CW214" s="114">
        <f>(CW$6&gt;Rollover!$G$22)+(CW$6&gt;Rollover!$M$22)+(CW$6&gt;Rollover!$Z$22)+(CW$6&gt;Rollover!$AM$22)</f>
        <v>1</v>
      </c>
      <c r="CX214" s="114">
        <f>(CX$6&gt;Rollover!$G$22)+(CX$6&gt;Rollover!$M$22)+(CX$6&gt;Rollover!$Z$22)+(CX$6&gt;Rollover!$AM$22)</f>
        <v>1</v>
      </c>
      <c r="CY214" s="114">
        <f>(CY$6&gt;Rollover!$G$22)+(CY$6&gt;Rollover!$M$22)+(CY$6&gt;Rollover!$Z$22)+(CY$6&gt;Rollover!$AM$22)</f>
        <v>1</v>
      </c>
      <c r="CZ214" s="114">
        <f>(CZ$6&gt;Rollover!$G$22)+(CZ$6&gt;Rollover!$M$22)+(CZ$6&gt;Rollover!$Z$22)+(CZ$6&gt;Rollover!$AM$22)</f>
        <v>1</v>
      </c>
      <c r="DA214" s="114">
        <f>(DA$6&gt;Rollover!$G$22)+(DA$6&gt;Rollover!$M$22)+(DA$6&gt;Rollover!$Z$22)+(DA$6&gt;Rollover!$AM$22)</f>
        <v>1</v>
      </c>
      <c r="DB214" s="114">
        <f>(DB$6&gt;Rollover!$G$22)+(DB$6&gt;Rollover!$M$22)+(DB$6&gt;Rollover!$Z$22)+(DB$6&gt;Rollover!$AM$22)</f>
        <v>1</v>
      </c>
      <c r="DC214" s="114">
        <f>(DC$6&gt;Rollover!$G$22)+(DC$6&gt;Rollover!$M$22)+(DC$6&gt;Rollover!$Z$22)+(DC$6&gt;Rollover!$AM$22)</f>
        <v>1</v>
      </c>
      <c r="DD214" s="114">
        <f>(DD$6&gt;Rollover!$G$22)+(DD$6&gt;Rollover!$M$22)+(DD$6&gt;Rollover!$Z$22)+(DD$6&gt;Rollover!$AM$22)</f>
        <v>1</v>
      </c>
      <c r="DE214" s="114">
        <f>(DE$6&gt;Rollover!$G$22)+(DE$6&gt;Rollover!$M$22)+(DE$6&gt;Rollover!$Z$22)+(DE$6&gt;Rollover!$AM$22)</f>
        <v>1</v>
      </c>
      <c r="DF214" s="114">
        <f>(DF$6&gt;Rollover!$G$22)+(DF$6&gt;Rollover!$M$22)+(DF$6&gt;Rollover!$Z$22)+(DF$6&gt;Rollover!$AM$22)</f>
        <v>1</v>
      </c>
      <c r="DG214" s="114">
        <f>(DG$6&gt;Rollover!$G$22)+(DG$6&gt;Rollover!$M$22)+(DG$6&gt;Rollover!$Z$22)+(DG$6&gt;Rollover!$AM$22)</f>
        <v>1</v>
      </c>
      <c r="DH214" s="114">
        <f>(DH$6&gt;Rollover!$G$22)+(DH$6&gt;Rollover!$M$22)+(DH$6&gt;Rollover!$Z$22)+(DH$6&gt;Rollover!$AM$22)</f>
        <v>1</v>
      </c>
      <c r="DI214" s="114">
        <f>(DI$6&gt;Rollover!$G$22)+(DI$6&gt;Rollover!$M$22)+(DI$6&gt;Rollover!$Z$22)+(DI$6&gt;Rollover!$AM$22)</f>
        <v>1</v>
      </c>
      <c r="DJ214" s="114">
        <f>(DJ$6&gt;Rollover!$G$22)+(DJ$6&gt;Rollover!$M$22)+(DJ$6&gt;Rollover!$Z$22)+(DJ$6&gt;Rollover!$AM$22)</f>
        <v>1</v>
      </c>
      <c r="DK214" s="114">
        <f>(DK$6&gt;Rollover!$G$22)+(DK$6&gt;Rollover!$M$22)+(DK$6&gt;Rollover!$Z$22)+(DK$6&gt;Rollover!$AM$22)</f>
        <v>1</v>
      </c>
      <c r="DL214" s="114">
        <f>(DL$6&gt;Rollover!$G$22)+(DL$6&gt;Rollover!$M$22)+(DL$6&gt;Rollover!$Z$22)+(DL$6&gt;Rollover!$AM$22)</f>
        <v>1</v>
      </c>
      <c r="DM214" s="114">
        <f>(DM$6&gt;Rollover!$G$22)+(DM$6&gt;Rollover!$M$22)+(DM$6&gt;Rollover!$Z$22)+(DM$6&gt;Rollover!$AM$22)</f>
        <v>1</v>
      </c>
      <c r="DN214" s="114">
        <f>(DN$6&gt;Rollover!$G$22)+(DN$6&gt;Rollover!$M$22)+(DN$6&gt;Rollover!$Z$22)+(DN$6&gt;Rollover!$AM$22)</f>
        <v>1</v>
      </c>
      <c r="DO214" s="114">
        <f>(DO$6&gt;Rollover!$G$22)+(DO$6&gt;Rollover!$M$22)+(DO$6&gt;Rollover!$Z$22)+(DO$6&gt;Rollover!$AM$22)</f>
        <v>1</v>
      </c>
      <c r="DP214" s="114">
        <f>(DP$6&gt;Rollover!$G$22)+(DP$6&gt;Rollover!$M$22)+(DP$6&gt;Rollover!$Z$22)+(DP$6&gt;Rollover!$AM$22)</f>
        <v>1</v>
      </c>
      <c r="DQ214" s="114">
        <f>(DQ$6&gt;Rollover!$G$22)+(DQ$6&gt;Rollover!$M$22)+(DQ$6&gt;Rollover!$Z$22)+(DQ$6&gt;Rollover!$AM$22)</f>
        <v>1</v>
      </c>
      <c r="DR214" s="114">
        <f>(DR$6&gt;Rollover!$G$22)+(DR$6&gt;Rollover!$M$22)+(DR$6&gt;Rollover!$Z$22)+(DR$6&gt;Rollover!$AM$22)</f>
        <v>1</v>
      </c>
      <c r="DS214" s="114">
        <f>(DS$6&gt;Rollover!$G$22)+(DS$6&gt;Rollover!$M$22)+(DS$6&gt;Rollover!$Z$22)+(DS$6&gt;Rollover!$AM$22)</f>
        <v>1</v>
      </c>
      <c r="DT214" s="114">
        <f>(DT$6&gt;Rollover!$G$22)+(DT$6&gt;Rollover!$M$22)+(DT$6&gt;Rollover!$Z$22)+(DT$6&gt;Rollover!$AM$22)</f>
        <v>1</v>
      </c>
      <c r="DU214" s="114">
        <f>(DU$6&gt;Rollover!$G$22)+(DU$6&gt;Rollover!$M$22)+(DU$6&gt;Rollover!$Z$22)+(DU$6&gt;Rollover!$AM$22)</f>
        <v>1</v>
      </c>
      <c r="DV214" s="114">
        <f>(DV$6&gt;Rollover!$G$22)+(DV$6&gt;Rollover!$M$22)+(DV$6&gt;Rollover!$Z$22)+(DV$6&gt;Rollover!$AM$22)</f>
        <v>1</v>
      </c>
      <c r="DW214" s="114">
        <f>(DW$6&gt;Rollover!$G$22)+(DW$6&gt;Rollover!$M$22)+(DW$6&gt;Rollover!$Z$22)+(DW$6&gt;Rollover!$AM$22)</f>
        <v>1</v>
      </c>
      <c r="DX214" s="114">
        <f>(DX$6&gt;Rollover!$G$22)+(DX$6&gt;Rollover!$M$22)+(DX$6&gt;Rollover!$Z$22)+(DX$6&gt;Rollover!$AM$22)</f>
        <v>1</v>
      </c>
      <c r="DY214" s="114">
        <f>(DY$6&gt;Rollover!$G$22)+(DY$6&gt;Rollover!$M$22)+(DY$6&gt;Rollover!$Z$22)+(DY$6&gt;Rollover!$AM$22)</f>
        <v>1</v>
      </c>
      <c r="DZ214" s="114">
        <f>(DZ$6&gt;Rollover!$G$22)+(DZ$6&gt;Rollover!$M$22)+(DZ$6&gt;Rollover!$Z$22)+(DZ$6&gt;Rollover!$AM$22)</f>
        <v>1</v>
      </c>
      <c r="EA214" s="114">
        <f>(EA$6&gt;Rollover!$G$22)+(EA$6&gt;Rollover!$M$22)+(EA$6&gt;Rollover!$Z$22)+(EA$6&gt;Rollover!$AM$22)</f>
        <v>1</v>
      </c>
      <c r="EB214" s="114">
        <f>(EB$6&gt;Rollover!$G$22)+(EB$6&gt;Rollover!$M$22)+(EB$6&gt;Rollover!$Z$22)+(EB$6&gt;Rollover!$AM$22)</f>
        <v>1</v>
      </c>
      <c r="EC214" s="114">
        <f>(EC$6&gt;Rollover!$G$22)+(EC$6&gt;Rollover!$M$22)+(EC$6&gt;Rollover!$Z$22)+(EC$6&gt;Rollover!$AM$22)</f>
        <v>1</v>
      </c>
      <c r="ED214" s="114">
        <f>(ED$6&gt;Rollover!$G$22)+(ED$6&gt;Rollover!$M$22)+(ED$6&gt;Rollover!$Z$22)+(ED$6&gt;Rollover!$AM$22)</f>
        <v>1</v>
      </c>
      <c r="EE214" s="114">
        <f>(EE$6&gt;Rollover!$G$22)+(EE$6&gt;Rollover!$M$22)+(EE$6&gt;Rollover!$Z$22)+(EE$6&gt;Rollover!$AM$22)</f>
        <v>1</v>
      </c>
      <c r="EF214" s="114">
        <f>(EF$6&gt;Rollover!$G$22)+(EF$6&gt;Rollover!$M$22)+(EF$6&gt;Rollover!$Z$22)+(EF$6&gt;Rollover!$AM$22)</f>
        <v>1</v>
      </c>
      <c r="EG214" s="114">
        <f>(EG$6&gt;Rollover!$G$22)+(EG$6&gt;Rollover!$M$22)+(EG$6&gt;Rollover!$Z$22)+(EG$6&gt;Rollover!$AM$22)</f>
        <v>1</v>
      </c>
      <c r="EH214" s="114">
        <f>(EH$6&gt;Rollover!$G$22)+(EH$6&gt;Rollover!$M$22)+(EH$6&gt;Rollover!$Z$22)+(EH$6&gt;Rollover!$AM$22)</f>
        <v>2</v>
      </c>
      <c r="EI214" s="114">
        <f>(EI$6&gt;Rollover!$G$22)+(EI$6&gt;Rollover!$M$22)+(EI$6&gt;Rollover!$Z$22)+(EI$6&gt;Rollover!$AM$22)</f>
        <v>2</v>
      </c>
    </row>
    <row r="215">
      <c r="B215" t="s" s="23">
        <v>391</v>
      </c>
      <c r="C215" t="s" s="118">
        <v>37</v>
      </c>
      <c r="D215" t="s" s="118">
        <v>428</v>
      </c>
      <c r="H215" s="114">
        <f>IF(OR(H214=0,H214=4),0,(YEAR(H$6)-YEAR(CHOOSE(H214,Rollover!$K$22,Rollover!$X$22,Rollover!$AK$22)))*12+MONTH(H$6)-MONTH(CHOOSE(H214,Rollover!$K$22,Rollover!$X$22,Rollover!$AK$22)))</f>
        <v>0</v>
      </c>
      <c r="I215" s="114">
        <f>IF(OR(I214=0,I214=4),0,(YEAR(I$6)-YEAR(CHOOSE(I214,Rollover!$K$22,Rollover!$X$22,Rollover!$AK$22)))*12+MONTH(I$6)-MONTH(CHOOSE(I214,Rollover!$K$22,Rollover!$X$22,Rollover!$AK$22)))</f>
        <v>0</v>
      </c>
      <c r="J215" s="114">
        <f>IF(OR(J214=0,J214=4),0,(YEAR(J$6)-YEAR(CHOOSE(J214,Rollover!$K$22,Rollover!$X$22,Rollover!$AK$22)))*12+MONTH(J$6)-MONTH(CHOOSE(J214,Rollover!$K$22,Rollover!$X$22,Rollover!$AK$22)))</f>
        <v>0</v>
      </c>
      <c r="K215" s="114">
        <f>IF(OR(K214=0,K214=4),0,(YEAR(K$6)-YEAR(CHOOSE(K214,Rollover!$K$22,Rollover!$X$22,Rollover!$AK$22)))*12+MONTH(K$6)-MONTH(CHOOSE(K214,Rollover!$K$22,Rollover!$X$22,Rollover!$AK$22)))</f>
        <v>0</v>
      </c>
      <c r="L215" s="114">
        <f>IF(OR(L214=0,L214=4),0,(YEAR(L$6)-YEAR(CHOOSE(L214,Rollover!$K$22,Rollover!$X$22,Rollover!$AK$22)))*12+MONTH(L$6)-MONTH(CHOOSE(L214,Rollover!$K$22,Rollover!$X$22,Rollover!$AK$22)))</f>
        <v>0</v>
      </c>
      <c r="M215" s="114">
        <f>IF(OR(M214=0,M214=4),0,(YEAR(M$6)-YEAR(CHOOSE(M214,Rollover!$K$22,Rollover!$X$22,Rollover!$AK$22)))*12+MONTH(M$6)-MONTH(CHOOSE(M214,Rollover!$K$22,Rollover!$X$22,Rollover!$AK$22)))</f>
        <v>0</v>
      </c>
      <c r="N215" s="114">
        <f>IF(OR(N214=0,N214=4),0,(YEAR(N$6)-YEAR(CHOOSE(N214,Rollover!$K$22,Rollover!$X$22,Rollover!$AK$22)))*12+MONTH(N$6)-MONTH(CHOOSE(N214,Rollover!$K$22,Rollover!$X$22,Rollover!$AK$22)))</f>
        <v>0</v>
      </c>
      <c r="O215" s="114">
        <f>IF(OR(O214=0,O214=4),0,(YEAR(O$6)-YEAR(CHOOSE(O214,Rollover!$K$22,Rollover!$X$22,Rollover!$AK$22)))*12+MONTH(O$6)-MONTH(CHOOSE(O214,Rollover!$K$22,Rollover!$X$22,Rollover!$AK$22)))</f>
        <v>0</v>
      </c>
      <c r="P215" s="114">
        <f>IF(OR(P214=0,P214=4),0,(YEAR(P$6)-YEAR(CHOOSE(P214,Rollover!$K$22,Rollover!$X$22,Rollover!$AK$22)))*12+MONTH(P$6)-MONTH(CHOOSE(P214,Rollover!$K$22,Rollover!$X$22,Rollover!$AK$22)))</f>
        <v>0</v>
      </c>
      <c r="Q215" s="114">
        <f>IF(OR(Q214=0,Q214=4),0,(YEAR(Q$6)-YEAR(CHOOSE(Q214,Rollover!$K$22,Rollover!$X$22,Rollover!$AK$22)))*12+MONTH(Q$6)-MONTH(CHOOSE(Q214,Rollover!$K$22,Rollover!$X$22,Rollover!$AK$22)))</f>
        <v>0</v>
      </c>
      <c r="R215" s="114">
        <f>IF(OR(R214=0,R214=4),0,(YEAR(R$6)-YEAR(CHOOSE(R214,Rollover!$K$22,Rollover!$X$22,Rollover!$AK$22)))*12+MONTH(R$6)-MONTH(CHOOSE(R214,Rollover!$K$22,Rollover!$X$22,Rollover!$AK$22)))</f>
        <v>0</v>
      </c>
      <c r="S215" s="114">
        <f>IF(OR(S214=0,S214=4),0,(YEAR(S$6)-YEAR(CHOOSE(S214,Rollover!$K$22,Rollover!$X$22,Rollover!$AK$22)))*12+MONTH(S$6)-MONTH(CHOOSE(S214,Rollover!$K$22,Rollover!$X$22,Rollover!$AK$22)))</f>
        <v>0</v>
      </c>
      <c r="T215" s="114">
        <f>IF(OR(T214=0,T214=4),0,(YEAR(T$6)-YEAR(CHOOSE(T214,Rollover!$K$22,Rollover!$X$22,Rollover!$AK$22)))*12+MONTH(T$6)-MONTH(CHOOSE(T214,Rollover!$K$22,Rollover!$X$22,Rollover!$AK$22)))</f>
        <v>0</v>
      </c>
      <c r="U215" s="114">
        <f>IF(OR(U214=0,U214=4),0,(YEAR(U$6)-YEAR(CHOOSE(U214,Rollover!$K$22,Rollover!$X$22,Rollover!$AK$22)))*12+MONTH(U$6)-MONTH(CHOOSE(U214,Rollover!$K$22,Rollover!$X$22,Rollover!$AK$22)))</f>
        <v>0</v>
      </c>
      <c r="V215" s="114">
        <f>IF(OR(V214=0,V214=4),0,(YEAR(V$6)-YEAR(CHOOSE(V214,Rollover!$K$22,Rollover!$X$22,Rollover!$AK$22)))*12+MONTH(V$6)-MONTH(CHOOSE(V214,Rollover!$K$22,Rollover!$X$22,Rollover!$AK$22)))</f>
        <v>0</v>
      </c>
      <c r="W215" s="114">
        <f>IF(OR(W214=0,W214=4),0,(YEAR(W$6)-YEAR(CHOOSE(W214,Rollover!$K$22,Rollover!$X$22,Rollover!$AK$22)))*12+MONTH(W$6)-MONTH(CHOOSE(W214,Rollover!$K$22,Rollover!$X$22,Rollover!$AK$22)))</f>
        <v>0</v>
      </c>
      <c r="X215" s="114">
        <f>IF(OR(X214=0,X214=4),0,(YEAR(X$6)-YEAR(CHOOSE(X214,Rollover!$K$22,Rollover!$X$22,Rollover!$AK$22)))*12+MONTH(X$6)-MONTH(CHOOSE(X214,Rollover!$K$22,Rollover!$X$22,Rollover!$AK$22)))</f>
        <v>0</v>
      </c>
      <c r="Y215" s="114">
        <f>IF(OR(Y214=0,Y214=4),0,(YEAR(Y$6)-YEAR(CHOOSE(Y214,Rollover!$K$22,Rollover!$X$22,Rollover!$AK$22)))*12+MONTH(Y$6)-MONTH(CHOOSE(Y214,Rollover!$K$22,Rollover!$X$22,Rollover!$AK$22)))</f>
        <v>0</v>
      </c>
      <c r="Z215" s="114">
        <f>IF(OR(Z214=0,Z214=4),0,(YEAR(Z$6)-YEAR(CHOOSE(Z214,Rollover!$K$22,Rollover!$X$22,Rollover!$AK$22)))*12+MONTH(Z$6)-MONTH(CHOOSE(Z214,Rollover!$K$22,Rollover!$X$22,Rollover!$AK$22)))</f>
        <v>0</v>
      </c>
      <c r="AA215" s="114">
        <f>IF(OR(AA214=0,AA214=4),0,(YEAR(AA$6)-YEAR(CHOOSE(AA214,Rollover!$K$22,Rollover!$X$22,Rollover!$AK$22)))*12+MONTH(AA$6)-MONTH(CHOOSE(AA214,Rollover!$K$22,Rollover!$X$22,Rollover!$AK$22)))</f>
        <v>0</v>
      </c>
      <c r="AB215" s="114">
        <f>IF(OR(AB214=0,AB214=4),0,(YEAR(AB$6)-YEAR(CHOOSE(AB214,Rollover!$K$22,Rollover!$X$22,Rollover!$AK$22)))*12+MONTH(AB$6)-MONTH(CHOOSE(AB214,Rollover!$K$22,Rollover!$X$22,Rollover!$AK$22)))</f>
        <v>0</v>
      </c>
      <c r="AC215" s="114">
        <f>IF(OR(AC214=0,AC214=4),0,(YEAR(AC$6)-YEAR(CHOOSE(AC214,Rollover!$K$22,Rollover!$X$22,Rollover!$AK$22)))*12+MONTH(AC$6)-MONTH(CHOOSE(AC214,Rollover!$K$22,Rollover!$X$22,Rollover!$AK$22)))</f>
        <v>0</v>
      </c>
      <c r="AD215" s="114">
        <f>IF(OR(AD214=0,AD214=4),0,(YEAR(AD$6)-YEAR(CHOOSE(AD214,Rollover!$K$22,Rollover!$X$22,Rollover!$AK$22)))*12+MONTH(AD$6)-MONTH(CHOOSE(AD214,Rollover!$K$22,Rollover!$X$22,Rollover!$AK$22)))</f>
        <v>0</v>
      </c>
      <c r="AE215" s="114">
        <f>IF(OR(AE214=0,AE214=4),0,(YEAR(AE$6)-YEAR(CHOOSE(AE214,Rollover!$K$22,Rollover!$X$22,Rollover!$AK$22)))*12+MONTH(AE$6)-MONTH(CHOOSE(AE214,Rollover!$K$22,Rollover!$X$22,Rollover!$AK$22)))</f>
        <v>0</v>
      </c>
      <c r="AF215" s="114">
        <f>IF(OR(AF214=0,AF214=4),0,(YEAR(AF$6)-YEAR(CHOOSE(AF214,Rollover!$K$22,Rollover!$X$22,Rollover!$AK$22)))*12+MONTH(AF$6)-MONTH(CHOOSE(AF214,Rollover!$K$22,Rollover!$X$22,Rollover!$AK$22)))</f>
        <v>0</v>
      </c>
      <c r="AG215" s="114">
        <f>IF(OR(AG214=0,AG214=4),0,(YEAR(AG$6)-YEAR(CHOOSE(AG214,Rollover!$K$22,Rollover!$X$22,Rollover!$AK$22)))*12+MONTH(AG$6)-MONTH(CHOOSE(AG214,Rollover!$K$22,Rollover!$X$22,Rollover!$AK$22)))</f>
        <v>0</v>
      </c>
      <c r="AH215" s="114">
        <f>IF(OR(AH214=0,AH214=4),0,(YEAR(AH$6)-YEAR(CHOOSE(AH214,Rollover!$K$22,Rollover!$X$22,Rollover!$AK$22)))*12+MONTH(AH$6)-MONTH(CHOOSE(AH214,Rollover!$K$22,Rollover!$X$22,Rollover!$AK$22)))</f>
        <v>0</v>
      </c>
      <c r="AI215" s="114">
        <f>IF(OR(AI214=0,AI214=4),0,(YEAR(AI$6)-YEAR(CHOOSE(AI214,Rollover!$K$22,Rollover!$X$22,Rollover!$AK$22)))*12+MONTH(AI$6)-MONTH(CHOOSE(AI214,Rollover!$K$22,Rollover!$X$22,Rollover!$AK$22)))</f>
        <v>0</v>
      </c>
      <c r="AJ215" s="114">
        <f>IF(OR(AJ214=0,AJ214=4),0,(YEAR(AJ$6)-YEAR(CHOOSE(AJ214,Rollover!$K$22,Rollover!$X$22,Rollover!$AK$22)))*12+MONTH(AJ$6)-MONTH(CHOOSE(AJ214,Rollover!$K$22,Rollover!$X$22,Rollover!$AK$22)))</f>
        <v>0</v>
      </c>
      <c r="AK215" s="114">
        <f>IF(OR(AK214=0,AK214=4),0,(YEAR(AK$6)-YEAR(CHOOSE(AK214,Rollover!$K$22,Rollover!$X$22,Rollover!$AK$22)))*12+MONTH(AK$6)-MONTH(CHOOSE(AK214,Rollover!$K$22,Rollover!$X$22,Rollover!$AK$22)))</f>
        <v>0</v>
      </c>
      <c r="AL215" s="114">
        <f>IF(OR(AL214=0,AL214=4),0,(YEAR(AL$6)-YEAR(CHOOSE(AL214,Rollover!$K$22,Rollover!$X$22,Rollover!$AK$22)))*12+MONTH(AL$6)-MONTH(CHOOSE(AL214,Rollover!$K$22,Rollover!$X$22,Rollover!$AK$22)))</f>
        <v>0</v>
      </c>
      <c r="AM215" s="114">
        <f>IF(OR(AM214=0,AM214=4),0,(YEAR(AM$6)-YEAR(CHOOSE(AM214,Rollover!$K$22,Rollover!$X$22,Rollover!$AK$22)))*12+MONTH(AM$6)-MONTH(CHOOSE(AM214,Rollover!$K$22,Rollover!$X$22,Rollover!$AK$22)))</f>
        <v>0</v>
      </c>
      <c r="AN215" s="114">
        <f>IF(OR(AN214=0,AN214=4),0,(YEAR(AN$6)-YEAR(CHOOSE(AN214,Rollover!$K$22,Rollover!$X$22,Rollover!$AK$22)))*12+MONTH(AN$6)-MONTH(CHOOSE(AN214,Rollover!$K$22,Rollover!$X$22,Rollover!$AK$22)))</f>
        <v>0</v>
      </c>
      <c r="AO215" s="114">
        <f>IF(OR(AO214=0,AO214=4),0,(YEAR(AO$6)-YEAR(CHOOSE(AO214,Rollover!$K$22,Rollover!$X$22,Rollover!$AK$22)))*12+MONTH(AO$6)-MONTH(CHOOSE(AO214,Rollover!$K$22,Rollover!$X$22,Rollover!$AK$22)))</f>
        <v>0</v>
      </c>
      <c r="AP215" s="114">
        <f>IF(OR(AP214=0,AP214=4),0,(YEAR(AP$6)-YEAR(CHOOSE(AP214,Rollover!$K$22,Rollover!$X$22,Rollover!$AK$22)))*12+MONTH(AP$6)-MONTH(CHOOSE(AP214,Rollover!$K$22,Rollover!$X$22,Rollover!$AK$22)))</f>
        <v>0</v>
      </c>
      <c r="AQ215" s="114">
        <f>IF(OR(AQ214=0,AQ214=4),0,(YEAR(AQ$6)-YEAR(CHOOSE(AQ214,Rollover!$K$22,Rollover!$X$22,Rollover!$AK$22)))*12+MONTH(AQ$6)-MONTH(CHOOSE(AQ214,Rollover!$K$22,Rollover!$X$22,Rollover!$AK$22)))</f>
        <v>0</v>
      </c>
      <c r="AR215" s="114">
        <f>IF(OR(AR214=0,AR214=4),0,(YEAR(AR$6)-YEAR(CHOOSE(AR214,Rollover!$K$22,Rollover!$X$22,Rollover!$AK$22)))*12+MONTH(AR$6)-MONTH(CHOOSE(AR214,Rollover!$K$22,Rollover!$X$22,Rollover!$AK$22)))</f>
        <v>0</v>
      </c>
      <c r="AS215" s="114">
        <f>IF(OR(AS214=0,AS214=4),0,(YEAR(AS$6)-YEAR(CHOOSE(AS214,Rollover!$K$22,Rollover!$X$22,Rollover!$AK$22)))*12+MONTH(AS$6)-MONTH(CHOOSE(AS214,Rollover!$K$22,Rollover!$X$22,Rollover!$AK$22)))</f>
        <v>0</v>
      </c>
      <c r="AT215" s="114">
        <f>IF(OR(AT214=0,AT214=4),0,(YEAR(AT$6)-YEAR(CHOOSE(AT214,Rollover!$K$22,Rollover!$X$22,Rollover!$AK$22)))*12+MONTH(AT$6)-MONTH(CHOOSE(AT214,Rollover!$K$22,Rollover!$X$22,Rollover!$AK$22)))</f>
        <v>0</v>
      </c>
      <c r="AU215" s="114">
        <f>IF(OR(AU214=0,AU214=4),0,(YEAR(AU$6)-YEAR(CHOOSE(AU214,Rollover!$K$22,Rollover!$X$22,Rollover!$AK$22)))*12+MONTH(AU$6)-MONTH(CHOOSE(AU214,Rollover!$K$22,Rollover!$X$22,Rollover!$AK$22)))</f>
        <v>0</v>
      </c>
      <c r="AV215" s="114">
        <f>IF(OR(AV214=0,AV214=4),0,(YEAR(AV$6)-YEAR(CHOOSE(AV214,Rollover!$K$22,Rollover!$X$22,Rollover!$AK$22)))*12+MONTH(AV$6)-MONTH(CHOOSE(AV214,Rollover!$K$22,Rollover!$X$22,Rollover!$AK$22)))</f>
        <v>0</v>
      </c>
      <c r="AW215" s="114">
        <f>IF(OR(AW214=0,AW214=4),0,(YEAR(AW$6)-YEAR(CHOOSE(AW214,Rollover!$K$22,Rollover!$X$22,Rollover!$AK$22)))*12+MONTH(AW$6)-MONTH(CHOOSE(AW214,Rollover!$K$22,Rollover!$X$22,Rollover!$AK$22)))</f>
        <v>0</v>
      </c>
      <c r="AX215" s="114">
        <f>IF(OR(AX214=0,AX214=4),0,(YEAR(AX$6)-YEAR(CHOOSE(AX214,Rollover!$K$22,Rollover!$X$22,Rollover!$AK$22)))*12+MONTH(AX$6)-MONTH(CHOOSE(AX214,Rollover!$K$22,Rollover!$X$22,Rollover!$AK$22)))</f>
        <v>0</v>
      </c>
      <c r="AY215" s="114">
        <f>IF(OR(AY214=0,AY214=4),0,(YEAR(AY$6)-YEAR(CHOOSE(AY214,Rollover!$K$22,Rollover!$X$22,Rollover!$AK$22)))*12+MONTH(AY$6)-MONTH(CHOOSE(AY214,Rollover!$K$22,Rollover!$X$22,Rollover!$AK$22)))</f>
        <v>0</v>
      </c>
      <c r="AZ215" s="114">
        <f>IF(OR(AZ214=0,AZ214=4),0,(YEAR(AZ$6)-YEAR(CHOOSE(AZ214,Rollover!$K$22,Rollover!$X$22,Rollover!$AK$22)))*12+MONTH(AZ$6)-MONTH(CHOOSE(AZ214,Rollover!$K$22,Rollover!$X$22,Rollover!$AK$22)))</f>
        <v>0</v>
      </c>
      <c r="BA215" s="114">
        <f>IF(OR(BA214=0,BA214=4),0,(YEAR(BA$6)-YEAR(CHOOSE(BA214,Rollover!$K$22,Rollover!$X$22,Rollover!$AK$22)))*12+MONTH(BA$6)-MONTH(CHOOSE(BA214,Rollover!$K$22,Rollover!$X$22,Rollover!$AK$22)))</f>
        <v>0</v>
      </c>
      <c r="BB215" s="114">
        <f>IF(OR(BB214=0,BB214=4),0,(YEAR(BB$6)-YEAR(CHOOSE(BB214,Rollover!$K$22,Rollover!$X$22,Rollover!$AK$22)))*12+MONTH(BB$6)-MONTH(CHOOSE(BB214,Rollover!$K$22,Rollover!$X$22,Rollover!$AK$22)))</f>
        <v>0</v>
      </c>
      <c r="BC215" s="114">
        <f>IF(OR(BC214=0,BC214=4),0,(YEAR(BC$6)-YEAR(CHOOSE(BC214,Rollover!$K$22,Rollover!$X$22,Rollover!$AK$22)))*12+MONTH(BC$6)-MONTH(CHOOSE(BC214,Rollover!$K$22,Rollover!$X$22,Rollover!$AK$22)))</f>
        <v>0</v>
      </c>
      <c r="BD215" s="114">
        <f>IF(OR(BD214=0,BD214=4),0,(YEAR(BD$6)-YEAR(CHOOSE(BD214,Rollover!$K$22,Rollover!$X$22,Rollover!$AK$22)))*12+MONTH(BD$6)-MONTH(CHOOSE(BD214,Rollover!$K$22,Rollover!$X$22,Rollover!$AK$22)))</f>
        <v>0</v>
      </c>
      <c r="BE215" s="114">
        <f>IF(OR(BE214=0,BE214=4),0,(YEAR(BE$6)-YEAR(CHOOSE(BE214,Rollover!$K$22,Rollover!$X$22,Rollover!$AK$22)))*12+MONTH(BE$6)-MONTH(CHOOSE(BE214,Rollover!$K$22,Rollover!$X$22,Rollover!$AK$22)))</f>
        <v>0</v>
      </c>
      <c r="BF215" s="114">
        <f>IF(OR(BF214=0,BF214=4),0,(YEAR(BF$6)-YEAR(CHOOSE(BF214,Rollover!$K$22,Rollover!$X$22,Rollover!$AK$22)))*12+MONTH(BF$6)-MONTH(CHOOSE(BF214,Rollover!$K$22,Rollover!$X$22,Rollover!$AK$22)))</f>
        <v>0</v>
      </c>
      <c r="BG215" s="114">
        <f>IF(OR(BG214=0,BG214=4),0,(YEAR(BG$6)-YEAR(CHOOSE(BG214,Rollover!$K$22,Rollover!$X$22,Rollover!$AK$22)))*12+MONTH(BG$6)-MONTH(CHOOSE(BG214,Rollover!$K$22,Rollover!$X$22,Rollover!$AK$22)))</f>
        <v>0</v>
      </c>
      <c r="BH215" s="114">
        <f>IF(OR(BH214=0,BH214=4),0,(YEAR(BH$6)-YEAR(CHOOSE(BH214,Rollover!$K$22,Rollover!$X$22,Rollover!$AK$22)))*12+MONTH(BH$6)-MONTH(CHOOSE(BH214,Rollover!$K$22,Rollover!$X$22,Rollover!$AK$22)))</f>
        <v>0</v>
      </c>
      <c r="BI215" s="114">
        <f>IF(OR(BI214=0,BI214=4),0,(YEAR(BI$6)-YEAR(CHOOSE(BI214,Rollover!$K$22,Rollover!$X$22,Rollover!$AK$22)))*12+MONTH(BI$6)-MONTH(CHOOSE(BI214,Rollover!$K$22,Rollover!$X$22,Rollover!$AK$22)))</f>
        <v>0</v>
      </c>
      <c r="BJ215" s="114">
        <f>IF(OR(BJ214=0,BJ214=4),0,(YEAR(BJ$6)-YEAR(CHOOSE(BJ214,Rollover!$K$22,Rollover!$X$22,Rollover!$AK$22)))*12+MONTH(BJ$6)-MONTH(CHOOSE(BJ214,Rollover!$K$22,Rollover!$X$22,Rollover!$AK$22)))</f>
        <v>0</v>
      </c>
      <c r="BK215" s="114">
        <f>IF(OR(BK214=0,BK214=4),0,(YEAR(BK$6)-YEAR(CHOOSE(BK214,Rollover!$K$22,Rollover!$X$22,Rollover!$AK$22)))*12+MONTH(BK$6)-MONTH(CHOOSE(BK214,Rollover!$K$22,Rollover!$X$22,Rollover!$AK$22)))</f>
        <v>0</v>
      </c>
      <c r="BL215" s="114">
        <f>IF(OR(BL214=0,BL214=4),0,(YEAR(BL$6)-YEAR(CHOOSE(BL214,Rollover!$K$22,Rollover!$X$22,Rollover!$AK$22)))*12+MONTH(BL$6)-MONTH(CHOOSE(BL214,Rollover!$K$22,Rollover!$X$22,Rollover!$AK$22)))</f>
        <v>0</v>
      </c>
      <c r="BM215" s="114">
        <f>IF(OR(BM214=0,BM214=4),0,(YEAR(BM$6)-YEAR(CHOOSE(BM214,Rollover!$K$22,Rollover!$X$22,Rollover!$AK$22)))*12+MONTH(BM$6)-MONTH(CHOOSE(BM214,Rollover!$K$22,Rollover!$X$22,Rollover!$AK$22)))</f>
        <v>0</v>
      </c>
      <c r="BN215" s="114">
        <f>IF(OR(BN214=0,BN214=4),0,(YEAR(BN$6)-YEAR(CHOOSE(BN214,Rollover!$K$22,Rollover!$X$22,Rollover!$AK$22)))*12+MONTH(BN$6)-MONTH(CHOOSE(BN214,Rollover!$K$22,Rollover!$X$22,Rollover!$AK$22)))</f>
        <v>0</v>
      </c>
      <c r="BO215" s="114">
        <f>IF(OR(BO214=0,BO214=4),0,(YEAR(BO$6)-YEAR(CHOOSE(BO214,Rollover!$K$22,Rollover!$X$22,Rollover!$AK$22)))*12+MONTH(BO$6)-MONTH(CHOOSE(BO214,Rollover!$K$22,Rollover!$X$22,Rollover!$AK$22)))</f>
        <v>0</v>
      </c>
      <c r="BP215" s="114">
        <f>IF(OR(BP214=0,BP214=4),0,(YEAR(BP$6)-YEAR(CHOOSE(BP214,Rollover!$K$22,Rollover!$X$22,Rollover!$AK$22)))*12+MONTH(BP$6)-MONTH(CHOOSE(BP214,Rollover!$K$22,Rollover!$X$22,Rollover!$AK$22)))</f>
        <v>0</v>
      </c>
      <c r="BQ215" s="114">
        <f>IF(OR(BQ214=0,BQ214=4),0,(YEAR(BQ$6)-YEAR(CHOOSE(BQ214,Rollover!$K$22,Rollover!$X$22,Rollover!$AK$22)))*12+MONTH(BQ$6)-MONTH(CHOOSE(BQ214,Rollover!$K$22,Rollover!$X$22,Rollover!$AK$22)))</f>
        <v>0</v>
      </c>
      <c r="BR215" s="114">
        <f>IF(OR(BR214=0,BR214=4),0,(YEAR(BR$6)-YEAR(CHOOSE(BR214,Rollover!$K$22,Rollover!$X$22,Rollover!$AK$22)))*12+MONTH(BR$6)-MONTH(CHOOSE(BR214,Rollover!$K$22,Rollover!$X$22,Rollover!$AK$22)))</f>
        <v>0</v>
      </c>
      <c r="BS215" s="114">
        <f>IF(OR(BS214=0,BS214=4),0,(YEAR(BS$6)-YEAR(CHOOSE(BS214,Rollover!$K$22,Rollover!$X$22,Rollover!$AK$22)))*12+MONTH(BS$6)-MONTH(CHOOSE(BS214,Rollover!$K$22,Rollover!$X$22,Rollover!$AK$22)))</f>
        <v>0</v>
      </c>
      <c r="BT215" s="114">
        <f>IF(OR(BT214=0,BT214=4),0,(YEAR(BT$6)-YEAR(CHOOSE(BT214,Rollover!$K$22,Rollover!$X$22,Rollover!$AK$22)))*12+MONTH(BT$6)-MONTH(CHOOSE(BT214,Rollover!$K$22,Rollover!$X$22,Rollover!$AK$22)))</f>
        <v>0</v>
      </c>
      <c r="BU215" s="114">
        <f>IF(OR(BU214=0,BU214=4),0,(YEAR(BU$6)-YEAR(CHOOSE(BU214,Rollover!$K$22,Rollover!$X$22,Rollover!$AK$22)))*12+MONTH(BU$6)-MONTH(CHOOSE(BU214,Rollover!$K$22,Rollover!$X$22,Rollover!$AK$22)))</f>
        <v>0</v>
      </c>
      <c r="BV215" s="114">
        <f>IF(OR(BV214=0,BV214=4),0,(YEAR(BV$6)-YEAR(CHOOSE(BV214,Rollover!$K$22,Rollover!$X$22,Rollover!$AK$22)))*12+MONTH(BV$6)-MONTH(CHOOSE(BV214,Rollover!$K$22,Rollover!$X$22,Rollover!$AK$22)))</f>
        <v>0</v>
      </c>
      <c r="BW215" s="114">
        <f>IF(OR(BW214=0,BW214=4),0,(YEAR(BW$6)-YEAR(CHOOSE(BW214,Rollover!$K$22,Rollover!$X$22,Rollover!$AK$22)))*12+MONTH(BW$6)-MONTH(CHOOSE(BW214,Rollover!$K$22,Rollover!$X$22,Rollover!$AK$22)))</f>
        <v>0</v>
      </c>
      <c r="BX215" s="114">
        <f>IF(OR(BX214=0,BX214=4),0,(YEAR(BX$6)-YEAR(CHOOSE(BX214,Rollover!$K$22,Rollover!$X$22,Rollover!$AK$22)))*12+MONTH(BX$6)-MONTH(CHOOSE(BX214,Rollover!$K$22,Rollover!$X$22,Rollover!$AK$22)))</f>
        <v>-2</v>
      </c>
      <c r="BY215" s="114">
        <f>IF(OR(BY214=0,BY214=4),0,(YEAR(BY$6)-YEAR(CHOOSE(BY214,Rollover!$K$22,Rollover!$X$22,Rollover!$AK$22)))*12+MONTH(BY$6)-MONTH(CHOOSE(BY214,Rollover!$K$22,Rollover!$X$22,Rollover!$AK$22)))</f>
        <v>-1</v>
      </c>
      <c r="BZ215" s="114">
        <f>IF(OR(BZ214=0,BZ214=4),0,(YEAR(BZ$6)-YEAR(CHOOSE(BZ214,Rollover!$K$22,Rollover!$X$22,Rollover!$AK$22)))*12+MONTH(BZ$6)-MONTH(CHOOSE(BZ214,Rollover!$K$22,Rollover!$X$22,Rollover!$AK$22)))</f>
        <v>0</v>
      </c>
      <c r="CA215" s="114">
        <f>IF(OR(CA214=0,CA214=4),0,(YEAR(CA$6)-YEAR(CHOOSE(CA214,Rollover!$K$22,Rollover!$X$22,Rollover!$AK$22)))*12+MONTH(CA$6)-MONTH(CHOOSE(CA214,Rollover!$K$22,Rollover!$X$22,Rollover!$AK$22)))</f>
        <v>1</v>
      </c>
      <c r="CB215" s="114">
        <f>IF(OR(CB214=0,CB214=4),0,(YEAR(CB$6)-YEAR(CHOOSE(CB214,Rollover!$K$22,Rollover!$X$22,Rollover!$AK$22)))*12+MONTH(CB$6)-MONTH(CHOOSE(CB214,Rollover!$K$22,Rollover!$X$22,Rollover!$AK$22)))</f>
        <v>2</v>
      </c>
      <c r="CC215" s="114">
        <f>IF(OR(CC214=0,CC214=4),0,(YEAR(CC$6)-YEAR(CHOOSE(CC214,Rollover!$K$22,Rollover!$X$22,Rollover!$AK$22)))*12+MONTH(CC$6)-MONTH(CHOOSE(CC214,Rollover!$K$22,Rollover!$X$22,Rollover!$AK$22)))</f>
        <v>3</v>
      </c>
      <c r="CD215" s="114">
        <f>IF(OR(CD214=0,CD214=4),0,(YEAR(CD$6)-YEAR(CHOOSE(CD214,Rollover!$K$22,Rollover!$X$22,Rollover!$AK$22)))*12+MONTH(CD$6)-MONTH(CHOOSE(CD214,Rollover!$K$22,Rollover!$X$22,Rollover!$AK$22)))</f>
        <v>4</v>
      </c>
      <c r="CE215" s="114">
        <f>IF(OR(CE214=0,CE214=4),0,(YEAR(CE$6)-YEAR(CHOOSE(CE214,Rollover!$K$22,Rollover!$X$22,Rollover!$AK$22)))*12+MONTH(CE$6)-MONTH(CHOOSE(CE214,Rollover!$K$22,Rollover!$X$22,Rollover!$AK$22)))</f>
        <v>5</v>
      </c>
      <c r="CF215" s="114">
        <f>IF(OR(CF214=0,CF214=4),0,(YEAR(CF$6)-YEAR(CHOOSE(CF214,Rollover!$K$22,Rollover!$X$22,Rollover!$AK$22)))*12+MONTH(CF$6)-MONTH(CHOOSE(CF214,Rollover!$K$22,Rollover!$X$22,Rollover!$AK$22)))</f>
        <v>6</v>
      </c>
      <c r="CG215" s="114">
        <f>IF(OR(CG214=0,CG214=4),0,(YEAR(CG$6)-YEAR(CHOOSE(CG214,Rollover!$K$22,Rollover!$X$22,Rollover!$AK$22)))*12+MONTH(CG$6)-MONTH(CHOOSE(CG214,Rollover!$K$22,Rollover!$X$22,Rollover!$AK$22)))</f>
        <v>7</v>
      </c>
      <c r="CH215" s="114">
        <f>IF(OR(CH214=0,CH214=4),0,(YEAR(CH$6)-YEAR(CHOOSE(CH214,Rollover!$K$22,Rollover!$X$22,Rollover!$AK$22)))*12+MONTH(CH$6)-MONTH(CHOOSE(CH214,Rollover!$K$22,Rollover!$X$22,Rollover!$AK$22)))</f>
        <v>8</v>
      </c>
      <c r="CI215" s="114">
        <f>IF(OR(CI214=0,CI214=4),0,(YEAR(CI$6)-YEAR(CHOOSE(CI214,Rollover!$K$22,Rollover!$X$22,Rollover!$AK$22)))*12+MONTH(CI$6)-MONTH(CHOOSE(CI214,Rollover!$K$22,Rollover!$X$22,Rollover!$AK$22)))</f>
        <v>9</v>
      </c>
      <c r="CJ215" s="114">
        <f>IF(OR(CJ214=0,CJ214=4),0,(YEAR(CJ$6)-YEAR(CHOOSE(CJ214,Rollover!$K$22,Rollover!$X$22,Rollover!$AK$22)))*12+MONTH(CJ$6)-MONTH(CHOOSE(CJ214,Rollover!$K$22,Rollover!$X$22,Rollover!$AK$22)))</f>
        <v>10</v>
      </c>
      <c r="CK215" s="114">
        <f>IF(OR(CK214=0,CK214=4),0,(YEAR(CK$6)-YEAR(CHOOSE(CK214,Rollover!$K$22,Rollover!$X$22,Rollover!$AK$22)))*12+MONTH(CK$6)-MONTH(CHOOSE(CK214,Rollover!$K$22,Rollover!$X$22,Rollover!$AK$22)))</f>
        <v>11</v>
      </c>
      <c r="CL215" s="114">
        <f>IF(OR(CL214=0,CL214=4),0,(YEAR(CL$6)-YEAR(CHOOSE(CL214,Rollover!$K$22,Rollover!$X$22,Rollover!$AK$22)))*12+MONTH(CL$6)-MONTH(CHOOSE(CL214,Rollover!$K$22,Rollover!$X$22,Rollover!$AK$22)))</f>
        <v>12</v>
      </c>
      <c r="CM215" s="114">
        <f>IF(OR(CM214=0,CM214=4),0,(YEAR(CM$6)-YEAR(CHOOSE(CM214,Rollover!$K$22,Rollover!$X$22,Rollover!$AK$22)))*12+MONTH(CM$6)-MONTH(CHOOSE(CM214,Rollover!$K$22,Rollover!$X$22,Rollover!$AK$22)))</f>
        <v>13</v>
      </c>
      <c r="CN215" s="114">
        <f>IF(OR(CN214=0,CN214=4),0,(YEAR(CN$6)-YEAR(CHOOSE(CN214,Rollover!$K$22,Rollover!$X$22,Rollover!$AK$22)))*12+MONTH(CN$6)-MONTH(CHOOSE(CN214,Rollover!$K$22,Rollover!$X$22,Rollover!$AK$22)))</f>
        <v>14</v>
      </c>
      <c r="CO215" s="114">
        <f>IF(OR(CO214=0,CO214=4),0,(YEAR(CO$6)-YEAR(CHOOSE(CO214,Rollover!$K$22,Rollover!$X$22,Rollover!$AK$22)))*12+MONTH(CO$6)-MONTH(CHOOSE(CO214,Rollover!$K$22,Rollover!$X$22,Rollover!$AK$22)))</f>
        <v>15</v>
      </c>
      <c r="CP215" s="114">
        <f>IF(OR(CP214=0,CP214=4),0,(YEAR(CP$6)-YEAR(CHOOSE(CP214,Rollover!$K$22,Rollover!$X$22,Rollover!$AK$22)))*12+MONTH(CP$6)-MONTH(CHOOSE(CP214,Rollover!$K$22,Rollover!$X$22,Rollover!$AK$22)))</f>
        <v>16</v>
      </c>
      <c r="CQ215" s="114">
        <f>IF(OR(CQ214=0,CQ214=4),0,(YEAR(CQ$6)-YEAR(CHOOSE(CQ214,Rollover!$K$22,Rollover!$X$22,Rollover!$AK$22)))*12+MONTH(CQ$6)-MONTH(CHOOSE(CQ214,Rollover!$K$22,Rollover!$X$22,Rollover!$AK$22)))</f>
        <v>17</v>
      </c>
      <c r="CR215" s="114">
        <f>IF(OR(CR214=0,CR214=4),0,(YEAR(CR$6)-YEAR(CHOOSE(CR214,Rollover!$K$22,Rollover!$X$22,Rollover!$AK$22)))*12+MONTH(CR$6)-MONTH(CHOOSE(CR214,Rollover!$K$22,Rollover!$X$22,Rollover!$AK$22)))</f>
        <v>18</v>
      </c>
      <c r="CS215" s="114">
        <f>IF(OR(CS214=0,CS214=4),0,(YEAR(CS$6)-YEAR(CHOOSE(CS214,Rollover!$K$22,Rollover!$X$22,Rollover!$AK$22)))*12+MONTH(CS$6)-MONTH(CHOOSE(CS214,Rollover!$K$22,Rollover!$X$22,Rollover!$AK$22)))</f>
        <v>19</v>
      </c>
      <c r="CT215" s="114">
        <f>IF(OR(CT214=0,CT214=4),0,(YEAR(CT$6)-YEAR(CHOOSE(CT214,Rollover!$K$22,Rollover!$X$22,Rollover!$AK$22)))*12+MONTH(CT$6)-MONTH(CHOOSE(CT214,Rollover!$K$22,Rollover!$X$22,Rollover!$AK$22)))</f>
        <v>20</v>
      </c>
      <c r="CU215" s="114">
        <f>IF(OR(CU214=0,CU214=4),0,(YEAR(CU$6)-YEAR(CHOOSE(CU214,Rollover!$K$22,Rollover!$X$22,Rollover!$AK$22)))*12+MONTH(CU$6)-MONTH(CHOOSE(CU214,Rollover!$K$22,Rollover!$X$22,Rollover!$AK$22)))</f>
        <v>21</v>
      </c>
      <c r="CV215" s="114">
        <f>IF(OR(CV214=0,CV214=4),0,(YEAR(CV$6)-YEAR(CHOOSE(CV214,Rollover!$K$22,Rollover!$X$22,Rollover!$AK$22)))*12+MONTH(CV$6)-MONTH(CHOOSE(CV214,Rollover!$K$22,Rollover!$X$22,Rollover!$AK$22)))</f>
        <v>22</v>
      </c>
      <c r="CW215" s="114">
        <f>IF(OR(CW214=0,CW214=4),0,(YEAR(CW$6)-YEAR(CHOOSE(CW214,Rollover!$K$22,Rollover!$X$22,Rollover!$AK$22)))*12+MONTH(CW$6)-MONTH(CHOOSE(CW214,Rollover!$K$22,Rollover!$X$22,Rollover!$AK$22)))</f>
        <v>23</v>
      </c>
      <c r="CX215" s="114">
        <f>IF(OR(CX214=0,CX214=4),0,(YEAR(CX$6)-YEAR(CHOOSE(CX214,Rollover!$K$22,Rollover!$X$22,Rollover!$AK$22)))*12+MONTH(CX$6)-MONTH(CHOOSE(CX214,Rollover!$K$22,Rollover!$X$22,Rollover!$AK$22)))</f>
        <v>24</v>
      </c>
      <c r="CY215" s="114">
        <f>IF(OR(CY214=0,CY214=4),0,(YEAR(CY$6)-YEAR(CHOOSE(CY214,Rollover!$K$22,Rollover!$X$22,Rollover!$AK$22)))*12+MONTH(CY$6)-MONTH(CHOOSE(CY214,Rollover!$K$22,Rollover!$X$22,Rollover!$AK$22)))</f>
        <v>25</v>
      </c>
      <c r="CZ215" s="114">
        <f>IF(OR(CZ214=0,CZ214=4),0,(YEAR(CZ$6)-YEAR(CHOOSE(CZ214,Rollover!$K$22,Rollover!$X$22,Rollover!$AK$22)))*12+MONTH(CZ$6)-MONTH(CHOOSE(CZ214,Rollover!$K$22,Rollover!$X$22,Rollover!$AK$22)))</f>
        <v>26</v>
      </c>
      <c r="DA215" s="114">
        <f>IF(OR(DA214=0,DA214=4),0,(YEAR(DA$6)-YEAR(CHOOSE(DA214,Rollover!$K$22,Rollover!$X$22,Rollover!$AK$22)))*12+MONTH(DA$6)-MONTH(CHOOSE(DA214,Rollover!$K$22,Rollover!$X$22,Rollover!$AK$22)))</f>
        <v>27</v>
      </c>
      <c r="DB215" s="114">
        <f>IF(OR(DB214=0,DB214=4),0,(YEAR(DB$6)-YEAR(CHOOSE(DB214,Rollover!$K$22,Rollover!$X$22,Rollover!$AK$22)))*12+MONTH(DB$6)-MONTH(CHOOSE(DB214,Rollover!$K$22,Rollover!$X$22,Rollover!$AK$22)))</f>
        <v>28</v>
      </c>
      <c r="DC215" s="114">
        <f>IF(OR(DC214=0,DC214=4),0,(YEAR(DC$6)-YEAR(CHOOSE(DC214,Rollover!$K$22,Rollover!$X$22,Rollover!$AK$22)))*12+MONTH(DC$6)-MONTH(CHOOSE(DC214,Rollover!$K$22,Rollover!$X$22,Rollover!$AK$22)))</f>
        <v>29</v>
      </c>
      <c r="DD215" s="114">
        <f>IF(OR(DD214=0,DD214=4),0,(YEAR(DD$6)-YEAR(CHOOSE(DD214,Rollover!$K$22,Rollover!$X$22,Rollover!$AK$22)))*12+MONTH(DD$6)-MONTH(CHOOSE(DD214,Rollover!$K$22,Rollover!$X$22,Rollover!$AK$22)))</f>
        <v>30</v>
      </c>
      <c r="DE215" s="114">
        <f>IF(OR(DE214=0,DE214=4),0,(YEAR(DE$6)-YEAR(CHOOSE(DE214,Rollover!$K$22,Rollover!$X$22,Rollover!$AK$22)))*12+MONTH(DE$6)-MONTH(CHOOSE(DE214,Rollover!$K$22,Rollover!$X$22,Rollover!$AK$22)))</f>
        <v>31</v>
      </c>
      <c r="DF215" s="114">
        <f>IF(OR(DF214=0,DF214=4),0,(YEAR(DF$6)-YEAR(CHOOSE(DF214,Rollover!$K$22,Rollover!$X$22,Rollover!$AK$22)))*12+MONTH(DF$6)-MONTH(CHOOSE(DF214,Rollover!$K$22,Rollover!$X$22,Rollover!$AK$22)))</f>
        <v>32</v>
      </c>
      <c r="DG215" s="114">
        <f>IF(OR(DG214=0,DG214=4),0,(YEAR(DG$6)-YEAR(CHOOSE(DG214,Rollover!$K$22,Rollover!$X$22,Rollover!$AK$22)))*12+MONTH(DG$6)-MONTH(CHOOSE(DG214,Rollover!$K$22,Rollover!$X$22,Rollover!$AK$22)))</f>
        <v>33</v>
      </c>
      <c r="DH215" s="114">
        <f>IF(OR(DH214=0,DH214=4),0,(YEAR(DH$6)-YEAR(CHOOSE(DH214,Rollover!$K$22,Rollover!$X$22,Rollover!$AK$22)))*12+MONTH(DH$6)-MONTH(CHOOSE(DH214,Rollover!$K$22,Rollover!$X$22,Rollover!$AK$22)))</f>
        <v>34</v>
      </c>
      <c r="DI215" s="114">
        <f>IF(OR(DI214=0,DI214=4),0,(YEAR(DI$6)-YEAR(CHOOSE(DI214,Rollover!$K$22,Rollover!$X$22,Rollover!$AK$22)))*12+MONTH(DI$6)-MONTH(CHOOSE(DI214,Rollover!$K$22,Rollover!$X$22,Rollover!$AK$22)))</f>
        <v>35</v>
      </c>
      <c r="DJ215" s="114">
        <f>IF(OR(DJ214=0,DJ214=4),0,(YEAR(DJ$6)-YEAR(CHOOSE(DJ214,Rollover!$K$22,Rollover!$X$22,Rollover!$AK$22)))*12+MONTH(DJ$6)-MONTH(CHOOSE(DJ214,Rollover!$K$22,Rollover!$X$22,Rollover!$AK$22)))</f>
        <v>36</v>
      </c>
      <c r="DK215" s="114">
        <f>IF(OR(DK214=0,DK214=4),0,(YEAR(DK$6)-YEAR(CHOOSE(DK214,Rollover!$K$22,Rollover!$X$22,Rollover!$AK$22)))*12+MONTH(DK$6)-MONTH(CHOOSE(DK214,Rollover!$K$22,Rollover!$X$22,Rollover!$AK$22)))</f>
        <v>37</v>
      </c>
      <c r="DL215" s="114">
        <f>IF(OR(DL214=0,DL214=4),0,(YEAR(DL$6)-YEAR(CHOOSE(DL214,Rollover!$K$22,Rollover!$X$22,Rollover!$AK$22)))*12+MONTH(DL$6)-MONTH(CHOOSE(DL214,Rollover!$K$22,Rollover!$X$22,Rollover!$AK$22)))</f>
        <v>38</v>
      </c>
      <c r="DM215" s="114">
        <f>IF(OR(DM214=0,DM214=4),0,(YEAR(DM$6)-YEAR(CHOOSE(DM214,Rollover!$K$22,Rollover!$X$22,Rollover!$AK$22)))*12+MONTH(DM$6)-MONTH(CHOOSE(DM214,Rollover!$K$22,Rollover!$X$22,Rollover!$AK$22)))</f>
        <v>39</v>
      </c>
      <c r="DN215" s="114">
        <f>IF(OR(DN214=0,DN214=4),0,(YEAR(DN$6)-YEAR(CHOOSE(DN214,Rollover!$K$22,Rollover!$X$22,Rollover!$AK$22)))*12+MONTH(DN$6)-MONTH(CHOOSE(DN214,Rollover!$K$22,Rollover!$X$22,Rollover!$AK$22)))</f>
        <v>40</v>
      </c>
      <c r="DO215" s="114">
        <f>IF(OR(DO214=0,DO214=4),0,(YEAR(DO$6)-YEAR(CHOOSE(DO214,Rollover!$K$22,Rollover!$X$22,Rollover!$AK$22)))*12+MONTH(DO$6)-MONTH(CHOOSE(DO214,Rollover!$K$22,Rollover!$X$22,Rollover!$AK$22)))</f>
        <v>41</v>
      </c>
      <c r="DP215" s="114">
        <f>IF(OR(DP214=0,DP214=4),0,(YEAR(DP$6)-YEAR(CHOOSE(DP214,Rollover!$K$22,Rollover!$X$22,Rollover!$AK$22)))*12+MONTH(DP$6)-MONTH(CHOOSE(DP214,Rollover!$K$22,Rollover!$X$22,Rollover!$AK$22)))</f>
        <v>42</v>
      </c>
      <c r="DQ215" s="114">
        <f>IF(OR(DQ214=0,DQ214=4),0,(YEAR(DQ$6)-YEAR(CHOOSE(DQ214,Rollover!$K$22,Rollover!$X$22,Rollover!$AK$22)))*12+MONTH(DQ$6)-MONTH(CHOOSE(DQ214,Rollover!$K$22,Rollover!$X$22,Rollover!$AK$22)))</f>
        <v>43</v>
      </c>
      <c r="DR215" s="114">
        <f>IF(OR(DR214=0,DR214=4),0,(YEAR(DR$6)-YEAR(CHOOSE(DR214,Rollover!$K$22,Rollover!$X$22,Rollover!$AK$22)))*12+MONTH(DR$6)-MONTH(CHOOSE(DR214,Rollover!$K$22,Rollover!$X$22,Rollover!$AK$22)))</f>
        <v>44</v>
      </c>
      <c r="DS215" s="114">
        <f>IF(OR(DS214=0,DS214=4),0,(YEAR(DS$6)-YEAR(CHOOSE(DS214,Rollover!$K$22,Rollover!$X$22,Rollover!$AK$22)))*12+MONTH(DS$6)-MONTH(CHOOSE(DS214,Rollover!$K$22,Rollover!$X$22,Rollover!$AK$22)))</f>
        <v>45</v>
      </c>
      <c r="DT215" s="114">
        <f>IF(OR(DT214=0,DT214=4),0,(YEAR(DT$6)-YEAR(CHOOSE(DT214,Rollover!$K$22,Rollover!$X$22,Rollover!$AK$22)))*12+MONTH(DT$6)-MONTH(CHOOSE(DT214,Rollover!$K$22,Rollover!$X$22,Rollover!$AK$22)))</f>
        <v>46</v>
      </c>
      <c r="DU215" s="114">
        <f>IF(OR(DU214=0,DU214=4),0,(YEAR(DU$6)-YEAR(CHOOSE(DU214,Rollover!$K$22,Rollover!$X$22,Rollover!$AK$22)))*12+MONTH(DU$6)-MONTH(CHOOSE(DU214,Rollover!$K$22,Rollover!$X$22,Rollover!$AK$22)))</f>
        <v>47</v>
      </c>
      <c r="DV215" s="114">
        <f>IF(OR(DV214=0,DV214=4),0,(YEAR(DV$6)-YEAR(CHOOSE(DV214,Rollover!$K$22,Rollover!$X$22,Rollover!$AK$22)))*12+MONTH(DV$6)-MONTH(CHOOSE(DV214,Rollover!$K$22,Rollover!$X$22,Rollover!$AK$22)))</f>
        <v>48</v>
      </c>
      <c r="DW215" s="114">
        <f>IF(OR(DW214=0,DW214=4),0,(YEAR(DW$6)-YEAR(CHOOSE(DW214,Rollover!$K$22,Rollover!$X$22,Rollover!$AK$22)))*12+MONTH(DW$6)-MONTH(CHOOSE(DW214,Rollover!$K$22,Rollover!$X$22,Rollover!$AK$22)))</f>
        <v>49</v>
      </c>
      <c r="DX215" s="114">
        <f>IF(OR(DX214=0,DX214=4),0,(YEAR(DX$6)-YEAR(CHOOSE(DX214,Rollover!$K$22,Rollover!$X$22,Rollover!$AK$22)))*12+MONTH(DX$6)-MONTH(CHOOSE(DX214,Rollover!$K$22,Rollover!$X$22,Rollover!$AK$22)))</f>
        <v>50</v>
      </c>
      <c r="DY215" s="114">
        <f>IF(OR(DY214=0,DY214=4),0,(YEAR(DY$6)-YEAR(CHOOSE(DY214,Rollover!$K$22,Rollover!$X$22,Rollover!$AK$22)))*12+MONTH(DY$6)-MONTH(CHOOSE(DY214,Rollover!$K$22,Rollover!$X$22,Rollover!$AK$22)))</f>
        <v>51</v>
      </c>
      <c r="DZ215" s="114">
        <f>IF(OR(DZ214=0,DZ214=4),0,(YEAR(DZ$6)-YEAR(CHOOSE(DZ214,Rollover!$K$22,Rollover!$X$22,Rollover!$AK$22)))*12+MONTH(DZ$6)-MONTH(CHOOSE(DZ214,Rollover!$K$22,Rollover!$X$22,Rollover!$AK$22)))</f>
        <v>52</v>
      </c>
      <c r="EA215" s="114">
        <f>IF(OR(EA214=0,EA214=4),0,(YEAR(EA$6)-YEAR(CHOOSE(EA214,Rollover!$K$22,Rollover!$X$22,Rollover!$AK$22)))*12+MONTH(EA$6)-MONTH(CHOOSE(EA214,Rollover!$K$22,Rollover!$X$22,Rollover!$AK$22)))</f>
        <v>53</v>
      </c>
      <c r="EB215" s="114">
        <f>IF(OR(EB214=0,EB214=4),0,(YEAR(EB$6)-YEAR(CHOOSE(EB214,Rollover!$K$22,Rollover!$X$22,Rollover!$AK$22)))*12+MONTH(EB$6)-MONTH(CHOOSE(EB214,Rollover!$K$22,Rollover!$X$22,Rollover!$AK$22)))</f>
        <v>54</v>
      </c>
      <c r="EC215" s="114">
        <f>IF(OR(EC214=0,EC214=4),0,(YEAR(EC$6)-YEAR(CHOOSE(EC214,Rollover!$K$22,Rollover!$X$22,Rollover!$AK$22)))*12+MONTH(EC$6)-MONTH(CHOOSE(EC214,Rollover!$K$22,Rollover!$X$22,Rollover!$AK$22)))</f>
        <v>55</v>
      </c>
      <c r="ED215" s="114">
        <f>IF(OR(ED214=0,ED214=4),0,(YEAR(ED$6)-YEAR(CHOOSE(ED214,Rollover!$K$22,Rollover!$X$22,Rollover!$AK$22)))*12+MONTH(ED$6)-MONTH(CHOOSE(ED214,Rollover!$K$22,Rollover!$X$22,Rollover!$AK$22)))</f>
        <v>56</v>
      </c>
      <c r="EE215" s="114">
        <f>IF(OR(EE214=0,EE214=4),0,(YEAR(EE$6)-YEAR(CHOOSE(EE214,Rollover!$K$22,Rollover!$X$22,Rollover!$AK$22)))*12+MONTH(EE$6)-MONTH(CHOOSE(EE214,Rollover!$K$22,Rollover!$X$22,Rollover!$AK$22)))</f>
        <v>57</v>
      </c>
      <c r="EF215" s="114">
        <f>IF(OR(EF214=0,EF214=4),0,(YEAR(EF$6)-YEAR(CHOOSE(EF214,Rollover!$K$22,Rollover!$X$22,Rollover!$AK$22)))*12+MONTH(EF$6)-MONTH(CHOOSE(EF214,Rollover!$K$22,Rollover!$X$22,Rollover!$AK$22)))</f>
        <v>58</v>
      </c>
      <c r="EG215" s="114">
        <f>IF(OR(EG214=0,EG214=4),0,(YEAR(EG$6)-YEAR(CHOOSE(EG214,Rollover!$K$22,Rollover!$X$22,Rollover!$AK$22)))*12+MONTH(EG$6)-MONTH(CHOOSE(EG214,Rollover!$K$22,Rollover!$X$22,Rollover!$AK$22)))</f>
        <v>59</v>
      </c>
      <c r="EH215" s="114">
        <f>IF(OR(EH214=0,EH214=4),0,(YEAR(EH$6)-YEAR(CHOOSE(EH214,Rollover!$K$22,Rollover!$X$22,Rollover!$AK$22)))*12+MONTH(EH$6)-MONTH(CHOOSE(EH214,Rollover!$K$22,Rollover!$X$22,Rollover!$AK$22)))</f>
        <v>-2</v>
      </c>
      <c r="EI215" s="114">
        <f>IF(OR(EI214=0,EI214=4),0,(YEAR(EI$6)-YEAR(CHOOSE(EI214,Rollover!$K$22,Rollover!$X$22,Rollover!$AK$22)))*12+MONTH(EI$6)-MONTH(CHOOSE(EI214,Rollover!$K$22,Rollover!$X$22,Rollover!$AK$22)))</f>
        <v>-1</v>
      </c>
    </row>
    <row r="216">
      <c r="B216" t="s" s="23">
        <v>392</v>
      </c>
      <c r="C216" t="s" s="118">
        <v>37</v>
      </c>
      <c r="D216" t="s" s="118">
        <v>429</v>
      </c>
      <c r="H216" s="115">
        <f>IF(OR(H214=0,H214=4),0,CHOOSE(H214,Rollover!$I$22,Rollover!$V$22,Rollover!$AI$22)*CHOOSE(H214,Rollover!$O$22,Rollover!$AB$22,Rollover!$AO$22)*(1+CHOOSE(H214,Rollover!$P$22,Rollover!$AC$22,Rollover!$AP$22))^(INT(MAX(0,H215)/12))+(1-CHOOSE(H214,Rollover!$I$22,Rollover!$V$22,Rollover!$AI$22))*CHOOSE(H214,Rollover!$N$22,Rollover!$AA$22,Rollover!$AN$22)*(1+Assumptions!$C$25)^(INT(MAX(0,H215)/12)))</f>
        <v>0</v>
      </c>
      <c r="I216" s="115">
        <f>IF(OR(I214=0,I214=4),0,CHOOSE(I214,Rollover!$I$22,Rollover!$V$22,Rollover!$AI$22)*CHOOSE(I214,Rollover!$O$22,Rollover!$AB$22,Rollover!$AO$22)*(1+CHOOSE(I214,Rollover!$P$22,Rollover!$AC$22,Rollover!$AP$22))^(INT(MAX(0,I215)/12))+(1-CHOOSE(I214,Rollover!$I$22,Rollover!$V$22,Rollover!$AI$22))*CHOOSE(I214,Rollover!$N$22,Rollover!$AA$22,Rollover!$AN$22)*(1+Assumptions!$C$25)^(INT(MAX(0,I215)/12)))</f>
        <v>0</v>
      </c>
      <c r="J216" s="115">
        <f>IF(OR(J214=0,J214=4),0,CHOOSE(J214,Rollover!$I$22,Rollover!$V$22,Rollover!$AI$22)*CHOOSE(J214,Rollover!$O$22,Rollover!$AB$22,Rollover!$AO$22)*(1+CHOOSE(J214,Rollover!$P$22,Rollover!$AC$22,Rollover!$AP$22))^(INT(MAX(0,J215)/12))+(1-CHOOSE(J214,Rollover!$I$22,Rollover!$V$22,Rollover!$AI$22))*CHOOSE(J214,Rollover!$N$22,Rollover!$AA$22,Rollover!$AN$22)*(1+Assumptions!$C$25)^(INT(MAX(0,J215)/12)))</f>
        <v>0</v>
      </c>
      <c r="K216" s="115">
        <f>IF(OR(K214=0,K214=4),0,CHOOSE(K214,Rollover!$I$22,Rollover!$V$22,Rollover!$AI$22)*CHOOSE(K214,Rollover!$O$22,Rollover!$AB$22,Rollover!$AO$22)*(1+CHOOSE(K214,Rollover!$P$22,Rollover!$AC$22,Rollover!$AP$22))^(INT(MAX(0,K215)/12))+(1-CHOOSE(K214,Rollover!$I$22,Rollover!$V$22,Rollover!$AI$22))*CHOOSE(K214,Rollover!$N$22,Rollover!$AA$22,Rollover!$AN$22)*(1+Assumptions!$C$25)^(INT(MAX(0,K215)/12)))</f>
        <v>0</v>
      </c>
      <c r="L216" s="115">
        <f>IF(OR(L214=0,L214=4),0,CHOOSE(L214,Rollover!$I$22,Rollover!$V$22,Rollover!$AI$22)*CHOOSE(L214,Rollover!$O$22,Rollover!$AB$22,Rollover!$AO$22)*(1+CHOOSE(L214,Rollover!$P$22,Rollover!$AC$22,Rollover!$AP$22))^(INT(MAX(0,L215)/12))+(1-CHOOSE(L214,Rollover!$I$22,Rollover!$V$22,Rollover!$AI$22))*CHOOSE(L214,Rollover!$N$22,Rollover!$AA$22,Rollover!$AN$22)*(1+Assumptions!$C$25)^(INT(MAX(0,L215)/12)))</f>
        <v>0</v>
      </c>
      <c r="M216" s="115">
        <f>IF(OR(M214=0,M214=4),0,CHOOSE(M214,Rollover!$I$22,Rollover!$V$22,Rollover!$AI$22)*CHOOSE(M214,Rollover!$O$22,Rollover!$AB$22,Rollover!$AO$22)*(1+CHOOSE(M214,Rollover!$P$22,Rollover!$AC$22,Rollover!$AP$22))^(INT(MAX(0,M215)/12))+(1-CHOOSE(M214,Rollover!$I$22,Rollover!$V$22,Rollover!$AI$22))*CHOOSE(M214,Rollover!$N$22,Rollover!$AA$22,Rollover!$AN$22)*(1+Assumptions!$C$25)^(INT(MAX(0,M215)/12)))</f>
        <v>0</v>
      </c>
      <c r="N216" s="115">
        <f>IF(OR(N214=0,N214=4),0,CHOOSE(N214,Rollover!$I$22,Rollover!$V$22,Rollover!$AI$22)*CHOOSE(N214,Rollover!$O$22,Rollover!$AB$22,Rollover!$AO$22)*(1+CHOOSE(N214,Rollover!$P$22,Rollover!$AC$22,Rollover!$AP$22))^(INT(MAX(0,N215)/12))+(1-CHOOSE(N214,Rollover!$I$22,Rollover!$V$22,Rollover!$AI$22))*CHOOSE(N214,Rollover!$N$22,Rollover!$AA$22,Rollover!$AN$22)*(1+Assumptions!$C$25)^(INT(MAX(0,N215)/12)))</f>
        <v>0</v>
      </c>
      <c r="O216" s="115">
        <f>IF(OR(O214=0,O214=4),0,CHOOSE(O214,Rollover!$I$22,Rollover!$V$22,Rollover!$AI$22)*CHOOSE(O214,Rollover!$O$22,Rollover!$AB$22,Rollover!$AO$22)*(1+CHOOSE(O214,Rollover!$P$22,Rollover!$AC$22,Rollover!$AP$22))^(INT(MAX(0,O215)/12))+(1-CHOOSE(O214,Rollover!$I$22,Rollover!$V$22,Rollover!$AI$22))*CHOOSE(O214,Rollover!$N$22,Rollover!$AA$22,Rollover!$AN$22)*(1+Assumptions!$C$25)^(INT(MAX(0,O215)/12)))</f>
        <v>0</v>
      </c>
      <c r="P216" s="115">
        <f>IF(OR(P214=0,P214=4),0,CHOOSE(P214,Rollover!$I$22,Rollover!$V$22,Rollover!$AI$22)*CHOOSE(P214,Rollover!$O$22,Rollover!$AB$22,Rollover!$AO$22)*(1+CHOOSE(P214,Rollover!$P$22,Rollover!$AC$22,Rollover!$AP$22))^(INT(MAX(0,P215)/12))+(1-CHOOSE(P214,Rollover!$I$22,Rollover!$V$22,Rollover!$AI$22))*CHOOSE(P214,Rollover!$N$22,Rollover!$AA$22,Rollover!$AN$22)*(1+Assumptions!$C$25)^(INT(MAX(0,P215)/12)))</f>
        <v>0</v>
      </c>
      <c r="Q216" s="115">
        <f>IF(OR(Q214=0,Q214=4),0,CHOOSE(Q214,Rollover!$I$22,Rollover!$V$22,Rollover!$AI$22)*CHOOSE(Q214,Rollover!$O$22,Rollover!$AB$22,Rollover!$AO$22)*(1+CHOOSE(Q214,Rollover!$P$22,Rollover!$AC$22,Rollover!$AP$22))^(INT(MAX(0,Q215)/12))+(1-CHOOSE(Q214,Rollover!$I$22,Rollover!$V$22,Rollover!$AI$22))*CHOOSE(Q214,Rollover!$N$22,Rollover!$AA$22,Rollover!$AN$22)*(1+Assumptions!$C$25)^(INT(MAX(0,Q215)/12)))</f>
        <v>0</v>
      </c>
      <c r="R216" s="115">
        <f>IF(OR(R214=0,R214=4),0,CHOOSE(R214,Rollover!$I$22,Rollover!$V$22,Rollover!$AI$22)*CHOOSE(R214,Rollover!$O$22,Rollover!$AB$22,Rollover!$AO$22)*(1+CHOOSE(R214,Rollover!$P$22,Rollover!$AC$22,Rollover!$AP$22))^(INT(MAX(0,R215)/12))+(1-CHOOSE(R214,Rollover!$I$22,Rollover!$V$22,Rollover!$AI$22))*CHOOSE(R214,Rollover!$N$22,Rollover!$AA$22,Rollover!$AN$22)*(1+Assumptions!$C$25)^(INT(MAX(0,R215)/12)))</f>
        <v>0</v>
      </c>
      <c r="S216" s="115">
        <f>IF(OR(S214=0,S214=4),0,CHOOSE(S214,Rollover!$I$22,Rollover!$V$22,Rollover!$AI$22)*CHOOSE(S214,Rollover!$O$22,Rollover!$AB$22,Rollover!$AO$22)*(1+CHOOSE(S214,Rollover!$P$22,Rollover!$AC$22,Rollover!$AP$22))^(INT(MAX(0,S215)/12))+(1-CHOOSE(S214,Rollover!$I$22,Rollover!$V$22,Rollover!$AI$22))*CHOOSE(S214,Rollover!$N$22,Rollover!$AA$22,Rollover!$AN$22)*(1+Assumptions!$C$25)^(INT(MAX(0,S215)/12)))</f>
        <v>0</v>
      </c>
      <c r="T216" s="115">
        <f>IF(OR(T214=0,T214=4),0,CHOOSE(T214,Rollover!$I$22,Rollover!$V$22,Rollover!$AI$22)*CHOOSE(T214,Rollover!$O$22,Rollover!$AB$22,Rollover!$AO$22)*(1+CHOOSE(T214,Rollover!$P$22,Rollover!$AC$22,Rollover!$AP$22))^(INT(MAX(0,T215)/12))+(1-CHOOSE(T214,Rollover!$I$22,Rollover!$V$22,Rollover!$AI$22))*CHOOSE(T214,Rollover!$N$22,Rollover!$AA$22,Rollover!$AN$22)*(1+Assumptions!$C$25)^(INT(MAX(0,T215)/12)))</f>
        <v>0</v>
      </c>
      <c r="U216" s="115">
        <f>IF(OR(U214=0,U214=4),0,CHOOSE(U214,Rollover!$I$22,Rollover!$V$22,Rollover!$AI$22)*CHOOSE(U214,Rollover!$O$22,Rollover!$AB$22,Rollover!$AO$22)*(1+CHOOSE(U214,Rollover!$P$22,Rollover!$AC$22,Rollover!$AP$22))^(INT(MAX(0,U215)/12))+(1-CHOOSE(U214,Rollover!$I$22,Rollover!$V$22,Rollover!$AI$22))*CHOOSE(U214,Rollover!$N$22,Rollover!$AA$22,Rollover!$AN$22)*(1+Assumptions!$C$25)^(INT(MAX(0,U215)/12)))</f>
        <v>0</v>
      </c>
      <c r="V216" s="115">
        <f>IF(OR(V214=0,V214=4),0,CHOOSE(V214,Rollover!$I$22,Rollover!$V$22,Rollover!$AI$22)*CHOOSE(V214,Rollover!$O$22,Rollover!$AB$22,Rollover!$AO$22)*(1+CHOOSE(V214,Rollover!$P$22,Rollover!$AC$22,Rollover!$AP$22))^(INT(MAX(0,V215)/12))+(1-CHOOSE(V214,Rollover!$I$22,Rollover!$V$22,Rollover!$AI$22))*CHOOSE(V214,Rollover!$N$22,Rollover!$AA$22,Rollover!$AN$22)*(1+Assumptions!$C$25)^(INT(MAX(0,V215)/12)))</f>
        <v>0</v>
      </c>
      <c r="W216" s="115">
        <f>IF(OR(W214=0,W214=4),0,CHOOSE(W214,Rollover!$I$22,Rollover!$V$22,Rollover!$AI$22)*CHOOSE(W214,Rollover!$O$22,Rollover!$AB$22,Rollover!$AO$22)*(1+CHOOSE(W214,Rollover!$P$22,Rollover!$AC$22,Rollover!$AP$22))^(INT(MAX(0,W215)/12))+(1-CHOOSE(W214,Rollover!$I$22,Rollover!$V$22,Rollover!$AI$22))*CHOOSE(W214,Rollover!$N$22,Rollover!$AA$22,Rollover!$AN$22)*(1+Assumptions!$C$25)^(INT(MAX(0,W215)/12)))</f>
        <v>0</v>
      </c>
      <c r="X216" s="115">
        <f>IF(OR(X214=0,X214=4),0,CHOOSE(X214,Rollover!$I$22,Rollover!$V$22,Rollover!$AI$22)*CHOOSE(X214,Rollover!$O$22,Rollover!$AB$22,Rollover!$AO$22)*(1+CHOOSE(X214,Rollover!$P$22,Rollover!$AC$22,Rollover!$AP$22))^(INT(MAX(0,X215)/12))+(1-CHOOSE(X214,Rollover!$I$22,Rollover!$V$22,Rollover!$AI$22))*CHOOSE(X214,Rollover!$N$22,Rollover!$AA$22,Rollover!$AN$22)*(1+Assumptions!$C$25)^(INT(MAX(0,X215)/12)))</f>
        <v>0</v>
      </c>
      <c r="Y216" s="115">
        <f>IF(OR(Y214=0,Y214=4),0,CHOOSE(Y214,Rollover!$I$22,Rollover!$V$22,Rollover!$AI$22)*CHOOSE(Y214,Rollover!$O$22,Rollover!$AB$22,Rollover!$AO$22)*(1+CHOOSE(Y214,Rollover!$P$22,Rollover!$AC$22,Rollover!$AP$22))^(INT(MAX(0,Y215)/12))+(1-CHOOSE(Y214,Rollover!$I$22,Rollover!$V$22,Rollover!$AI$22))*CHOOSE(Y214,Rollover!$N$22,Rollover!$AA$22,Rollover!$AN$22)*(1+Assumptions!$C$25)^(INT(MAX(0,Y215)/12)))</f>
        <v>0</v>
      </c>
      <c r="Z216" s="115">
        <f>IF(OR(Z214=0,Z214=4),0,CHOOSE(Z214,Rollover!$I$22,Rollover!$V$22,Rollover!$AI$22)*CHOOSE(Z214,Rollover!$O$22,Rollover!$AB$22,Rollover!$AO$22)*(1+CHOOSE(Z214,Rollover!$P$22,Rollover!$AC$22,Rollover!$AP$22))^(INT(MAX(0,Z215)/12))+(1-CHOOSE(Z214,Rollover!$I$22,Rollover!$V$22,Rollover!$AI$22))*CHOOSE(Z214,Rollover!$N$22,Rollover!$AA$22,Rollover!$AN$22)*(1+Assumptions!$C$25)^(INT(MAX(0,Z215)/12)))</f>
        <v>0</v>
      </c>
      <c r="AA216" s="115">
        <f>IF(OR(AA214=0,AA214=4),0,CHOOSE(AA214,Rollover!$I$22,Rollover!$V$22,Rollover!$AI$22)*CHOOSE(AA214,Rollover!$O$22,Rollover!$AB$22,Rollover!$AO$22)*(1+CHOOSE(AA214,Rollover!$P$22,Rollover!$AC$22,Rollover!$AP$22))^(INT(MAX(0,AA215)/12))+(1-CHOOSE(AA214,Rollover!$I$22,Rollover!$V$22,Rollover!$AI$22))*CHOOSE(AA214,Rollover!$N$22,Rollover!$AA$22,Rollover!$AN$22)*(1+Assumptions!$C$25)^(INT(MAX(0,AA215)/12)))</f>
        <v>0</v>
      </c>
      <c r="AB216" s="115">
        <f>IF(OR(AB214=0,AB214=4),0,CHOOSE(AB214,Rollover!$I$22,Rollover!$V$22,Rollover!$AI$22)*CHOOSE(AB214,Rollover!$O$22,Rollover!$AB$22,Rollover!$AO$22)*(1+CHOOSE(AB214,Rollover!$P$22,Rollover!$AC$22,Rollover!$AP$22))^(INT(MAX(0,AB215)/12))+(1-CHOOSE(AB214,Rollover!$I$22,Rollover!$V$22,Rollover!$AI$22))*CHOOSE(AB214,Rollover!$N$22,Rollover!$AA$22,Rollover!$AN$22)*(1+Assumptions!$C$25)^(INT(MAX(0,AB215)/12)))</f>
        <v>0</v>
      </c>
      <c r="AC216" s="115">
        <f>IF(OR(AC214=0,AC214=4),0,CHOOSE(AC214,Rollover!$I$22,Rollover!$V$22,Rollover!$AI$22)*CHOOSE(AC214,Rollover!$O$22,Rollover!$AB$22,Rollover!$AO$22)*(1+CHOOSE(AC214,Rollover!$P$22,Rollover!$AC$22,Rollover!$AP$22))^(INT(MAX(0,AC215)/12))+(1-CHOOSE(AC214,Rollover!$I$22,Rollover!$V$22,Rollover!$AI$22))*CHOOSE(AC214,Rollover!$N$22,Rollover!$AA$22,Rollover!$AN$22)*(1+Assumptions!$C$25)^(INT(MAX(0,AC215)/12)))</f>
        <v>0</v>
      </c>
      <c r="AD216" s="115">
        <f>IF(OR(AD214=0,AD214=4),0,CHOOSE(AD214,Rollover!$I$22,Rollover!$V$22,Rollover!$AI$22)*CHOOSE(AD214,Rollover!$O$22,Rollover!$AB$22,Rollover!$AO$22)*(1+CHOOSE(AD214,Rollover!$P$22,Rollover!$AC$22,Rollover!$AP$22))^(INT(MAX(0,AD215)/12))+(1-CHOOSE(AD214,Rollover!$I$22,Rollover!$V$22,Rollover!$AI$22))*CHOOSE(AD214,Rollover!$N$22,Rollover!$AA$22,Rollover!$AN$22)*(1+Assumptions!$C$25)^(INT(MAX(0,AD215)/12)))</f>
        <v>0</v>
      </c>
      <c r="AE216" s="115">
        <f>IF(OR(AE214=0,AE214=4),0,CHOOSE(AE214,Rollover!$I$22,Rollover!$V$22,Rollover!$AI$22)*CHOOSE(AE214,Rollover!$O$22,Rollover!$AB$22,Rollover!$AO$22)*(1+CHOOSE(AE214,Rollover!$P$22,Rollover!$AC$22,Rollover!$AP$22))^(INT(MAX(0,AE215)/12))+(1-CHOOSE(AE214,Rollover!$I$22,Rollover!$V$22,Rollover!$AI$22))*CHOOSE(AE214,Rollover!$N$22,Rollover!$AA$22,Rollover!$AN$22)*(1+Assumptions!$C$25)^(INT(MAX(0,AE215)/12)))</f>
        <v>0</v>
      </c>
      <c r="AF216" s="115">
        <f>IF(OR(AF214=0,AF214=4),0,CHOOSE(AF214,Rollover!$I$22,Rollover!$V$22,Rollover!$AI$22)*CHOOSE(AF214,Rollover!$O$22,Rollover!$AB$22,Rollover!$AO$22)*(1+CHOOSE(AF214,Rollover!$P$22,Rollover!$AC$22,Rollover!$AP$22))^(INT(MAX(0,AF215)/12))+(1-CHOOSE(AF214,Rollover!$I$22,Rollover!$V$22,Rollover!$AI$22))*CHOOSE(AF214,Rollover!$N$22,Rollover!$AA$22,Rollover!$AN$22)*(1+Assumptions!$C$25)^(INT(MAX(0,AF215)/12)))</f>
        <v>0</v>
      </c>
      <c r="AG216" s="115">
        <f>IF(OR(AG214=0,AG214=4),0,CHOOSE(AG214,Rollover!$I$22,Rollover!$V$22,Rollover!$AI$22)*CHOOSE(AG214,Rollover!$O$22,Rollover!$AB$22,Rollover!$AO$22)*(1+CHOOSE(AG214,Rollover!$P$22,Rollover!$AC$22,Rollover!$AP$22))^(INT(MAX(0,AG215)/12))+(1-CHOOSE(AG214,Rollover!$I$22,Rollover!$V$22,Rollover!$AI$22))*CHOOSE(AG214,Rollover!$N$22,Rollover!$AA$22,Rollover!$AN$22)*(1+Assumptions!$C$25)^(INT(MAX(0,AG215)/12)))</f>
        <v>0</v>
      </c>
      <c r="AH216" s="115">
        <f>IF(OR(AH214=0,AH214=4),0,CHOOSE(AH214,Rollover!$I$22,Rollover!$V$22,Rollover!$AI$22)*CHOOSE(AH214,Rollover!$O$22,Rollover!$AB$22,Rollover!$AO$22)*(1+CHOOSE(AH214,Rollover!$P$22,Rollover!$AC$22,Rollover!$AP$22))^(INT(MAX(0,AH215)/12))+(1-CHOOSE(AH214,Rollover!$I$22,Rollover!$V$22,Rollover!$AI$22))*CHOOSE(AH214,Rollover!$N$22,Rollover!$AA$22,Rollover!$AN$22)*(1+Assumptions!$C$25)^(INT(MAX(0,AH215)/12)))</f>
        <v>0</v>
      </c>
      <c r="AI216" s="115">
        <f>IF(OR(AI214=0,AI214=4),0,CHOOSE(AI214,Rollover!$I$22,Rollover!$V$22,Rollover!$AI$22)*CHOOSE(AI214,Rollover!$O$22,Rollover!$AB$22,Rollover!$AO$22)*(1+CHOOSE(AI214,Rollover!$P$22,Rollover!$AC$22,Rollover!$AP$22))^(INT(MAX(0,AI215)/12))+(1-CHOOSE(AI214,Rollover!$I$22,Rollover!$V$22,Rollover!$AI$22))*CHOOSE(AI214,Rollover!$N$22,Rollover!$AA$22,Rollover!$AN$22)*(1+Assumptions!$C$25)^(INT(MAX(0,AI215)/12)))</f>
        <v>0</v>
      </c>
      <c r="AJ216" s="115">
        <f>IF(OR(AJ214=0,AJ214=4),0,CHOOSE(AJ214,Rollover!$I$22,Rollover!$V$22,Rollover!$AI$22)*CHOOSE(AJ214,Rollover!$O$22,Rollover!$AB$22,Rollover!$AO$22)*(1+CHOOSE(AJ214,Rollover!$P$22,Rollover!$AC$22,Rollover!$AP$22))^(INT(MAX(0,AJ215)/12))+(1-CHOOSE(AJ214,Rollover!$I$22,Rollover!$V$22,Rollover!$AI$22))*CHOOSE(AJ214,Rollover!$N$22,Rollover!$AA$22,Rollover!$AN$22)*(1+Assumptions!$C$25)^(INT(MAX(0,AJ215)/12)))</f>
        <v>0</v>
      </c>
      <c r="AK216" s="115">
        <f>IF(OR(AK214=0,AK214=4),0,CHOOSE(AK214,Rollover!$I$22,Rollover!$V$22,Rollover!$AI$22)*CHOOSE(AK214,Rollover!$O$22,Rollover!$AB$22,Rollover!$AO$22)*(1+CHOOSE(AK214,Rollover!$P$22,Rollover!$AC$22,Rollover!$AP$22))^(INT(MAX(0,AK215)/12))+(1-CHOOSE(AK214,Rollover!$I$22,Rollover!$V$22,Rollover!$AI$22))*CHOOSE(AK214,Rollover!$N$22,Rollover!$AA$22,Rollover!$AN$22)*(1+Assumptions!$C$25)^(INT(MAX(0,AK215)/12)))</f>
        <v>0</v>
      </c>
      <c r="AL216" s="115">
        <f>IF(OR(AL214=0,AL214=4),0,CHOOSE(AL214,Rollover!$I$22,Rollover!$V$22,Rollover!$AI$22)*CHOOSE(AL214,Rollover!$O$22,Rollover!$AB$22,Rollover!$AO$22)*(1+CHOOSE(AL214,Rollover!$P$22,Rollover!$AC$22,Rollover!$AP$22))^(INT(MAX(0,AL215)/12))+(1-CHOOSE(AL214,Rollover!$I$22,Rollover!$V$22,Rollover!$AI$22))*CHOOSE(AL214,Rollover!$N$22,Rollover!$AA$22,Rollover!$AN$22)*(1+Assumptions!$C$25)^(INT(MAX(0,AL215)/12)))</f>
        <v>0</v>
      </c>
      <c r="AM216" s="115">
        <f>IF(OR(AM214=0,AM214=4),0,CHOOSE(AM214,Rollover!$I$22,Rollover!$V$22,Rollover!$AI$22)*CHOOSE(AM214,Rollover!$O$22,Rollover!$AB$22,Rollover!$AO$22)*(1+CHOOSE(AM214,Rollover!$P$22,Rollover!$AC$22,Rollover!$AP$22))^(INT(MAX(0,AM215)/12))+(1-CHOOSE(AM214,Rollover!$I$22,Rollover!$V$22,Rollover!$AI$22))*CHOOSE(AM214,Rollover!$N$22,Rollover!$AA$22,Rollover!$AN$22)*(1+Assumptions!$C$25)^(INT(MAX(0,AM215)/12)))</f>
        <v>0</v>
      </c>
      <c r="AN216" s="115">
        <f>IF(OR(AN214=0,AN214=4),0,CHOOSE(AN214,Rollover!$I$22,Rollover!$V$22,Rollover!$AI$22)*CHOOSE(AN214,Rollover!$O$22,Rollover!$AB$22,Rollover!$AO$22)*(1+CHOOSE(AN214,Rollover!$P$22,Rollover!$AC$22,Rollover!$AP$22))^(INT(MAX(0,AN215)/12))+(1-CHOOSE(AN214,Rollover!$I$22,Rollover!$V$22,Rollover!$AI$22))*CHOOSE(AN214,Rollover!$N$22,Rollover!$AA$22,Rollover!$AN$22)*(1+Assumptions!$C$25)^(INT(MAX(0,AN215)/12)))</f>
        <v>0</v>
      </c>
      <c r="AO216" s="115">
        <f>IF(OR(AO214=0,AO214=4),0,CHOOSE(AO214,Rollover!$I$22,Rollover!$V$22,Rollover!$AI$22)*CHOOSE(AO214,Rollover!$O$22,Rollover!$AB$22,Rollover!$AO$22)*(1+CHOOSE(AO214,Rollover!$P$22,Rollover!$AC$22,Rollover!$AP$22))^(INT(MAX(0,AO215)/12))+(1-CHOOSE(AO214,Rollover!$I$22,Rollover!$V$22,Rollover!$AI$22))*CHOOSE(AO214,Rollover!$N$22,Rollover!$AA$22,Rollover!$AN$22)*(1+Assumptions!$C$25)^(INT(MAX(0,AO215)/12)))</f>
        <v>0</v>
      </c>
      <c r="AP216" s="115">
        <f>IF(OR(AP214=0,AP214=4),0,CHOOSE(AP214,Rollover!$I$22,Rollover!$V$22,Rollover!$AI$22)*CHOOSE(AP214,Rollover!$O$22,Rollover!$AB$22,Rollover!$AO$22)*(1+CHOOSE(AP214,Rollover!$P$22,Rollover!$AC$22,Rollover!$AP$22))^(INT(MAX(0,AP215)/12))+(1-CHOOSE(AP214,Rollover!$I$22,Rollover!$V$22,Rollover!$AI$22))*CHOOSE(AP214,Rollover!$N$22,Rollover!$AA$22,Rollover!$AN$22)*(1+Assumptions!$C$25)^(INT(MAX(0,AP215)/12)))</f>
        <v>0</v>
      </c>
      <c r="AQ216" s="115">
        <f>IF(OR(AQ214=0,AQ214=4),0,CHOOSE(AQ214,Rollover!$I$22,Rollover!$V$22,Rollover!$AI$22)*CHOOSE(AQ214,Rollover!$O$22,Rollover!$AB$22,Rollover!$AO$22)*(1+CHOOSE(AQ214,Rollover!$P$22,Rollover!$AC$22,Rollover!$AP$22))^(INT(MAX(0,AQ215)/12))+(1-CHOOSE(AQ214,Rollover!$I$22,Rollover!$V$22,Rollover!$AI$22))*CHOOSE(AQ214,Rollover!$N$22,Rollover!$AA$22,Rollover!$AN$22)*(1+Assumptions!$C$25)^(INT(MAX(0,AQ215)/12)))</f>
        <v>0</v>
      </c>
      <c r="AR216" s="115">
        <f>IF(OR(AR214=0,AR214=4),0,CHOOSE(AR214,Rollover!$I$22,Rollover!$V$22,Rollover!$AI$22)*CHOOSE(AR214,Rollover!$O$22,Rollover!$AB$22,Rollover!$AO$22)*(1+CHOOSE(AR214,Rollover!$P$22,Rollover!$AC$22,Rollover!$AP$22))^(INT(MAX(0,AR215)/12))+(1-CHOOSE(AR214,Rollover!$I$22,Rollover!$V$22,Rollover!$AI$22))*CHOOSE(AR214,Rollover!$N$22,Rollover!$AA$22,Rollover!$AN$22)*(1+Assumptions!$C$25)^(INT(MAX(0,AR215)/12)))</f>
        <v>0</v>
      </c>
      <c r="AS216" s="115">
        <f>IF(OR(AS214=0,AS214=4),0,CHOOSE(AS214,Rollover!$I$22,Rollover!$V$22,Rollover!$AI$22)*CHOOSE(AS214,Rollover!$O$22,Rollover!$AB$22,Rollover!$AO$22)*(1+CHOOSE(AS214,Rollover!$P$22,Rollover!$AC$22,Rollover!$AP$22))^(INT(MAX(0,AS215)/12))+(1-CHOOSE(AS214,Rollover!$I$22,Rollover!$V$22,Rollover!$AI$22))*CHOOSE(AS214,Rollover!$N$22,Rollover!$AA$22,Rollover!$AN$22)*(1+Assumptions!$C$25)^(INT(MAX(0,AS215)/12)))</f>
        <v>0</v>
      </c>
      <c r="AT216" s="115">
        <f>IF(OR(AT214=0,AT214=4),0,CHOOSE(AT214,Rollover!$I$22,Rollover!$V$22,Rollover!$AI$22)*CHOOSE(AT214,Rollover!$O$22,Rollover!$AB$22,Rollover!$AO$22)*(1+CHOOSE(AT214,Rollover!$P$22,Rollover!$AC$22,Rollover!$AP$22))^(INT(MAX(0,AT215)/12))+(1-CHOOSE(AT214,Rollover!$I$22,Rollover!$V$22,Rollover!$AI$22))*CHOOSE(AT214,Rollover!$N$22,Rollover!$AA$22,Rollover!$AN$22)*(1+Assumptions!$C$25)^(INT(MAX(0,AT215)/12)))</f>
        <v>0</v>
      </c>
      <c r="AU216" s="115">
        <f>IF(OR(AU214=0,AU214=4),0,CHOOSE(AU214,Rollover!$I$22,Rollover!$V$22,Rollover!$AI$22)*CHOOSE(AU214,Rollover!$O$22,Rollover!$AB$22,Rollover!$AO$22)*(1+CHOOSE(AU214,Rollover!$P$22,Rollover!$AC$22,Rollover!$AP$22))^(INT(MAX(0,AU215)/12))+(1-CHOOSE(AU214,Rollover!$I$22,Rollover!$V$22,Rollover!$AI$22))*CHOOSE(AU214,Rollover!$N$22,Rollover!$AA$22,Rollover!$AN$22)*(1+Assumptions!$C$25)^(INT(MAX(0,AU215)/12)))</f>
        <v>0</v>
      </c>
      <c r="AV216" s="115">
        <f>IF(OR(AV214=0,AV214=4),0,CHOOSE(AV214,Rollover!$I$22,Rollover!$V$22,Rollover!$AI$22)*CHOOSE(AV214,Rollover!$O$22,Rollover!$AB$22,Rollover!$AO$22)*(1+CHOOSE(AV214,Rollover!$P$22,Rollover!$AC$22,Rollover!$AP$22))^(INT(MAX(0,AV215)/12))+(1-CHOOSE(AV214,Rollover!$I$22,Rollover!$V$22,Rollover!$AI$22))*CHOOSE(AV214,Rollover!$N$22,Rollover!$AA$22,Rollover!$AN$22)*(1+Assumptions!$C$25)^(INT(MAX(0,AV215)/12)))</f>
        <v>0</v>
      </c>
      <c r="AW216" s="115">
        <f>IF(OR(AW214=0,AW214=4),0,CHOOSE(AW214,Rollover!$I$22,Rollover!$V$22,Rollover!$AI$22)*CHOOSE(AW214,Rollover!$O$22,Rollover!$AB$22,Rollover!$AO$22)*(1+CHOOSE(AW214,Rollover!$P$22,Rollover!$AC$22,Rollover!$AP$22))^(INT(MAX(0,AW215)/12))+(1-CHOOSE(AW214,Rollover!$I$22,Rollover!$V$22,Rollover!$AI$22))*CHOOSE(AW214,Rollover!$N$22,Rollover!$AA$22,Rollover!$AN$22)*(1+Assumptions!$C$25)^(INT(MAX(0,AW215)/12)))</f>
        <v>0</v>
      </c>
      <c r="AX216" s="115">
        <f>IF(OR(AX214=0,AX214=4),0,CHOOSE(AX214,Rollover!$I$22,Rollover!$V$22,Rollover!$AI$22)*CHOOSE(AX214,Rollover!$O$22,Rollover!$AB$22,Rollover!$AO$22)*(1+CHOOSE(AX214,Rollover!$P$22,Rollover!$AC$22,Rollover!$AP$22))^(INT(MAX(0,AX215)/12))+(1-CHOOSE(AX214,Rollover!$I$22,Rollover!$V$22,Rollover!$AI$22))*CHOOSE(AX214,Rollover!$N$22,Rollover!$AA$22,Rollover!$AN$22)*(1+Assumptions!$C$25)^(INT(MAX(0,AX215)/12)))</f>
        <v>0</v>
      </c>
      <c r="AY216" s="115">
        <f>IF(OR(AY214=0,AY214=4),0,CHOOSE(AY214,Rollover!$I$22,Rollover!$V$22,Rollover!$AI$22)*CHOOSE(AY214,Rollover!$O$22,Rollover!$AB$22,Rollover!$AO$22)*(1+CHOOSE(AY214,Rollover!$P$22,Rollover!$AC$22,Rollover!$AP$22))^(INT(MAX(0,AY215)/12))+(1-CHOOSE(AY214,Rollover!$I$22,Rollover!$V$22,Rollover!$AI$22))*CHOOSE(AY214,Rollover!$N$22,Rollover!$AA$22,Rollover!$AN$22)*(1+Assumptions!$C$25)^(INT(MAX(0,AY215)/12)))</f>
        <v>0</v>
      </c>
      <c r="AZ216" s="115">
        <f>IF(OR(AZ214=0,AZ214=4),0,CHOOSE(AZ214,Rollover!$I$22,Rollover!$V$22,Rollover!$AI$22)*CHOOSE(AZ214,Rollover!$O$22,Rollover!$AB$22,Rollover!$AO$22)*(1+CHOOSE(AZ214,Rollover!$P$22,Rollover!$AC$22,Rollover!$AP$22))^(INT(MAX(0,AZ215)/12))+(1-CHOOSE(AZ214,Rollover!$I$22,Rollover!$V$22,Rollover!$AI$22))*CHOOSE(AZ214,Rollover!$N$22,Rollover!$AA$22,Rollover!$AN$22)*(1+Assumptions!$C$25)^(INT(MAX(0,AZ215)/12)))</f>
        <v>0</v>
      </c>
      <c r="BA216" s="115">
        <f>IF(OR(BA214=0,BA214=4),0,CHOOSE(BA214,Rollover!$I$22,Rollover!$V$22,Rollover!$AI$22)*CHOOSE(BA214,Rollover!$O$22,Rollover!$AB$22,Rollover!$AO$22)*(1+CHOOSE(BA214,Rollover!$P$22,Rollover!$AC$22,Rollover!$AP$22))^(INT(MAX(0,BA215)/12))+(1-CHOOSE(BA214,Rollover!$I$22,Rollover!$V$22,Rollover!$AI$22))*CHOOSE(BA214,Rollover!$N$22,Rollover!$AA$22,Rollover!$AN$22)*(1+Assumptions!$C$25)^(INT(MAX(0,BA215)/12)))</f>
        <v>0</v>
      </c>
      <c r="BB216" s="115">
        <f>IF(OR(BB214=0,BB214=4),0,CHOOSE(BB214,Rollover!$I$22,Rollover!$V$22,Rollover!$AI$22)*CHOOSE(BB214,Rollover!$O$22,Rollover!$AB$22,Rollover!$AO$22)*(1+CHOOSE(BB214,Rollover!$P$22,Rollover!$AC$22,Rollover!$AP$22))^(INT(MAX(0,BB215)/12))+(1-CHOOSE(BB214,Rollover!$I$22,Rollover!$V$22,Rollover!$AI$22))*CHOOSE(BB214,Rollover!$N$22,Rollover!$AA$22,Rollover!$AN$22)*(1+Assumptions!$C$25)^(INT(MAX(0,BB215)/12)))</f>
        <v>0</v>
      </c>
      <c r="BC216" s="115">
        <f>IF(OR(BC214=0,BC214=4),0,CHOOSE(BC214,Rollover!$I$22,Rollover!$V$22,Rollover!$AI$22)*CHOOSE(BC214,Rollover!$O$22,Rollover!$AB$22,Rollover!$AO$22)*(1+CHOOSE(BC214,Rollover!$P$22,Rollover!$AC$22,Rollover!$AP$22))^(INT(MAX(0,BC215)/12))+(1-CHOOSE(BC214,Rollover!$I$22,Rollover!$V$22,Rollover!$AI$22))*CHOOSE(BC214,Rollover!$N$22,Rollover!$AA$22,Rollover!$AN$22)*(1+Assumptions!$C$25)^(INT(MAX(0,BC215)/12)))</f>
        <v>0</v>
      </c>
      <c r="BD216" s="115">
        <f>IF(OR(BD214=0,BD214=4),0,CHOOSE(BD214,Rollover!$I$22,Rollover!$V$22,Rollover!$AI$22)*CHOOSE(BD214,Rollover!$O$22,Rollover!$AB$22,Rollover!$AO$22)*(1+CHOOSE(BD214,Rollover!$P$22,Rollover!$AC$22,Rollover!$AP$22))^(INT(MAX(0,BD215)/12))+(1-CHOOSE(BD214,Rollover!$I$22,Rollover!$V$22,Rollover!$AI$22))*CHOOSE(BD214,Rollover!$N$22,Rollover!$AA$22,Rollover!$AN$22)*(1+Assumptions!$C$25)^(INT(MAX(0,BD215)/12)))</f>
        <v>0</v>
      </c>
      <c r="BE216" s="115">
        <f>IF(OR(BE214=0,BE214=4),0,CHOOSE(BE214,Rollover!$I$22,Rollover!$V$22,Rollover!$AI$22)*CHOOSE(BE214,Rollover!$O$22,Rollover!$AB$22,Rollover!$AO$22)*(1+CHOOSE(BE214,Rollover!$P$22,Rollover!$AC$22,Rollover!$AP$22))^(INT(MAX(0,BE215)/12))+(1-CHOOSE(BE214,Rollover!$I$22,Rollover!$V$22,Rollover!$AI$22))*CHOOSE(BE214,Rollover!$N$22,Rollover!$AA$22,Rollover!$AN$22)*(1+Assumptions!$C$25)^(INT(MAX(0,BE215)/12)))</f>
        <v>0</v>
      </c>
      <c r="BF216" s="115">
        <f>IF(OR(BF214=0,BF214=4),0,CHOOSE(BF214,Rollover!$I$22,Rollover!$V$22,Rollover!$AI$22)*CHOOSE(BF214,Rollover!$O$22,Rollover!$AB$22,Rollover!$AO$22)*(1+CHOOSE(BF214,Rollover!$P$22,Rollover!$AC$22,Rollover!$AP$22))^(INT(MAX(0,BF215)/12))+(1-CHOOSE(BF214,Rollover!$I$22,Rollover!$V$22,Rollover!$AI$22))*CHOOSE(BF214,Rollover!$N$22,Rollover!$AA$22,Rollover!$AN$22)*(1+Assumptions!$C$25)^(INT(MAX(0,BF215)/12)))</f>
        <v>0</v>
      </c>
      <c r="BG216" s="115">
        <f>IF(OR(BG214=0,BG214=4),0,CHOOSE(BG214,Rollover!$I$22,Rollover!$V$22,Rollover!$AI$22)*CHOOSE(BG214,Rollover!$O$22,Rollover!$AB$22,Rollover!$AO$22)*(1+CHOOSE(BG214,Rollover!$P$22,Rollover!$AC$22,Rollover!$AP$22))^(INT(MAX(0,BG215)/12))+(1-CHOOSE(BG214,Rollover!$I$22,Rollover!$V$22,Rollover!$AI$22))*CHOOSE(BG214,Rollover!$N$22,Rollover!$AA$22,Rollover!$AN$22)*(1+Assumptions!$C$25)^(INT(MAX(0,BG215)/12)))</f>
        <v>0</v>
      </c>
      <c r="BH216" s="115">
        <f>IF(OR(BH214=0,BH214=4),0,CHOOSE(BH214,Rollover!$I$22,Rollover!$V$22,Rollover!$AI$22)*CHOOSE(BH214,Rollover!$O$22,Rollover!$AB$22,Rollover!$AO$22)*(1+CHOOSE(BH214,Rollover!$P$22,Rollover!$AC$22,Rollover!$AP$22))^(INT(MAX(0,BH215)/12))+(1-CHOOSE(BH214,Rollover!$I$22,Rollover!$V$22,Rollover!$AI$22))*CHOOSE(BH214,Rollover!$N$22,Rollover!$AA$22,Rollover!$AN$22)*(1+Assumptions!$C$25)^(INT(MAX(0,BH215)/12)))</f>
        <v>0</v>
      </c>
      <c r="BI216" s="115">
        <f>IF(OR(BI214=0,BI214=4),0,CHOOSE(BI214,Rollover!$I$22,Rollover!$V$22,Rollover!$AI$22)*CHOOSE(BI214,Rollover!$O$22,Rollover!$AB$22,Rollover!$AO$22)*(1+CHOOSE(BI214,Rollover!$P$22,Rollover!$AC$22,Rollover!$AP$22))^(INT(MAX(0,BI215)/12))+(1-CHOOSE(BI214,Rollover!$I$22,Rollover!$V$22,Rollover!$AI$22))*CHOOSE(BI214,Rollover!$N$22,Rollover!$AA$22,Rollover!$AN$22)*(1+Assumptions!$C$25)^(INT(MAX(0,BI215)/12)))</f>
        <v>0</v>
      </c>
      <c r="BJ216" s="115">
        <f>IF(OR(BJ214=0,BJ214=4),0,CHOOSE(BJ214,Rollover!$I$22,Rollover!$V$22,Rollover!$AI$22)*CHOOSE(BJ214,Rollover!$O$22,Rollover!$AB$22,Rollover!$AO$22)*(1+CHOOSE(BJ214,Rollover!$P$22,Rollover!$AC$22,Rollover!$AP$22))^(INT(MAX(0,BJ215)/12))+(1-CHOOSE(BJ214,Rollover!$I$22,Rollover!$V$22,Rollover!$AI$22))*CHOOSE(BJ214,Rollover!$N$22,Rollover!$AA$22,Rollover!$AN$22)*(1+Assumptions!$C$25)^(INT(MAX(0,BJ215)/12)))</f>
        <v>0</v>
      </c>
      <c r="BK216" s="115">
        <f>IF(OR(BK214=0,BK214=4),0,CHOOSE(BK214,Rollover!$I$22,Rollover!$V$22,Rollover!$AI$22)*CHOOSE(BK214,Rollover!$O$22,Rollover!$AB$22,Rollover!$AO$22)*(1+CHOOSE(BK214,Rollover!$P$22,Rollover!$AC$22,Rollover!$AP$22))^(INT(MAX(0,BK215)/12))+(1-CHOOSE(BK214,Rollover!$I$22,Rollover!$V$22,Rollover!$AI$22))*CHOOSE(BK214,Rollover!$N$22,Rollover!$AA$22,Rollover!$AN$22)*(1+Assumptions!$C$25)^(INT(MAX(0,BK215)/12)))</f>
        <v>0</v>
      </c>
      <c r="BL216" s="115">
        <f>IF(OR(BL214=0,BL214=4),0,CHOOSE(BL214,Rollover!$I$22,Rollover!$V$22,Rollover!$AI$22)*CHOOSE(BL214,Rollover!$O$22,Rollover!$AB$22,Rollover!$AO$22)*(1+CHOOSE(BL214,Rollover!$P$22,Rollover!$AC$22,Rollover!$AP$22))^(INT(MAX(0,BL215)/12))+(1-CHOOSE(BL214,Rollover!$I$22,Rollover!$V$22,Rollover!$AI$22))*CHOOSE(BL214,Rollover!$N$22,Rollover!$AA$22,Rollover!$AN$22)*(1+Assumptions!$C$25)^(INT(MAX(0,BL215)/12)))</f>
        <v>0</v>
      </c>
      <c r="BM216" s="115">
        <f>IF(OR(BM214=0,BM214=4),0,CHOOSE(BM214,Rollover!$I$22,Rollover!$V$22,Rollover!$AI$22)*CHOOSE(BM214,Rollover!$O$22,Rollover!$AB$22,Rollover!$AO$22)*(1+CHOOSE(BM214,Rollover!$P$22,Rollover!$AC$22,Rollover!$AP$22))^(INT(MAX(0,BM215)/12))+(1-CHOOSE(BM214,Rollover!$I$22,Rollover!$V$22,Rollover!$AI$22))*CHOOSE(BM214,Rollover!$N$22,Rollover!$AA$22,Rollover!$AN$22)*(1+Assumptions!$C$25)^(INT(MAX(0,BM215)/12)))</f>
        <v>0</v>
      </c>
      <c r="BN216" s="115">
        <f>IF(OR(BN214=0,BN214=4),0,CHOOSE(BN214,Rollover!$I$22,Rollover!$V$22,Rollover!$AI$22)*CHOOSE(BN214,Rollover!$O$22,Rollover!$AB$22,Rollover!$AO$22)*(1+CHOOSE(BN214,Rollover!$P$22,Rollover!$AC$22,Rollover!$AP$22))^(INT(MAX(0,BN215)/12))+(1-CHOOSE(BN214,Rollover!$I$22,Rollover!$V$22,Rollover!$AI$22))*CHOOSE(BN214,Rollover!$N$22,Rollover!$AA$22,Rollover!$AN$22)*(1+Assumptions!$C$25)^(INT(MAX(0,BN215)/12)))</f>
        <v>0</v>
      </c>
      <c r="BO216" s="115">
        <f>IF(OR(BO214=0,BO214=4),0,CHOOSE(BO214,Rollover!$I$22,Rollover!$V$22,Rollover!$AI$22)*CHOOSE(BO214,Rollover!$O$22,Rollover!$AB$22,Rollover!$AO$22)*(1+CHOOSE(BO214,Rollover!$P$22,Rollover!$AC$22,Rollover!$AP$22))^(INT(MAX(0,BO215)/12))+(1-CHOOSE(BO214,Rollover!$I$22,Rollover!$V$22,Rollover!$AI$22))*CHOOSE(BO214,Rollover!$N$22,Rollover!$AA$22,Rollover!$AN$22)*(1+Assumptions!$C$25)^(INT(MAX(0,BO215)/12)))</f>
        <v>0</v>
      </c>
      <c r="BP216" s="115">
        <f>IF(OR(BP214=0,BP214=4),0,CHOOSE(BP214,Rollover!$I$22,Rollover!$V$22,Rollover!$AI$22)*CHOOSE(BP214,Rollover!$O$22,Rollover!$AB$22,Rollover!$AO$22)*(1+CHOOSE(BP214,Rollover!$P$22,Rollover!$AC$22,Rollover!$AP$22))^(INT(MAX(0,BP215)/12))+(1-CHOOSE(BP214,Rollover!$I$22,Rollover!$V$22,Rollover!$AI$22))*CHOOSE(BP214,Rollover!$N$22,Rollover!$AA$22,Rollover!$AN$22)*(1+Assumptions!$C$25)^(INT(MAX(0,BP215)/12)))</f>
        <v>0</v>
      </c>
      <c r="BQ216" s="115">
        <f>IF(OR(BQ214=0,BQ214=4),0,CHOOSE(BQ214,Rollover!$I$22,Rollover!$V$22,Rollover!$AI$22)*CHOOSE(BQ214,Rollover!$O$22,Rollover!$AB$22,Rollover!$AO$22)*(1+CHOOSE(BQ214,Rollover!$P$22,Rollover!$AC$22,Rollover!$AP$22))^(INT(MAX(0,BQ215)/12))+(1-CHOOSE(BQ214,Rollover!$I$22,Rollover!$V$22,Rollover!$AI$22))*CHOOSE(BQ214,Rollover!$N$22,Rollover!$AA$22,Rollover!$AN$22)*(1+Assumptions!$C$25)^(INT(MAX(0,BQ215)/12)))</f>
        <v>0</v>
      </c>
      <c r="BR216" s="115">
        <f>IF(OR(BR214=0,BR214=4),0,CHOOSE(BR214,Rollover!$I$22,Rollover!$V$22,Rollover!$AI$22)*CHOOSE(BR214,Rollover!$O$22,Rollover!$AB$22,Rollover!$AO$22)*(1+CHOOSE(BR214,Rollover!$P$22,Rollover!$AC$22,Rollover!$AP$22))^(INT(MAX(0,BR215)/12))+(1-CHOOSE(BR214,Rollover!$I$22,Rollover!$V$22,Rollover!$AI$22))*CHOOSE(BR214,Rollover!$N$22,Rollover!$AA$22,Rollover!$AN$22)*(1+Assumptions!$C$25)^(INT(MAX(0,BR215)/12)))</f>
        <v>0</v>
      </c>
      <c r="BS216" s="115">
        <f>IF(OR(BS214=0,BS214=4),0,CHOOSE(BS214,Rollover!$I$22,Rollover!$V$22,Rollover!$AI$22)*CHOOSE(BS214,Rollover!$O$22,Rollover!$AB$22,Rollover!$AO$22)*(1+CHOOSE(BS214,Rollover!$P$22,Rollover!$AC$22,Rollover!$AP$22))^(INT(MAX(0,BS215)/12))+(1-CHOOSE(BS214,Rollover!$I$22,Rollover!$V$22,Rollover!$AI$22))*CHOOSE(BS214,Rollover!$N$22,Rollover!$AA$22,Rollover!$AN$22)*(1+Assumptions!$C$25)^(INT(MAX(0,BS215)/12)))</f>
        <v>0</v>
      </c>
      <c r="BT216" s="115">
        <f>IF(OR(BT214=0,BT214=4),0,CHOOSE(BT214,Rollover!$I$22,Rollover!$V$22,Rollover!$AI$22)*CHOOSE(BT214,Rollover!$O$22,Rollover!$AB$22,Rollover!$AO$22)*(1+CHOOSE(BT214,Rollover!$P$22,Rollover!$AC$22,Rollover!$AP$22))^(INT(MAX(0,BT215)/12))+(1-CHOOSE(BT214,Rollover!$I$22,Rollover!$V$22,Rollover!$AI$22))*CHOOSE(BT214,Rollover!$N$22,Rollover!$AA$22,Rollover!$AN$22)*(1+Assumptions!$C$25)^(INT(MAX(0,BT215)/12)))</f>
        <v>0</v>
      </c>
      <c r="BU216" s="115">
        <f>IF(OR(BU214=0,BU214=4),0,CHOOSE(BU214,Rollover!$I$22,Rollover!$V$22,Rollover!$AI$22)*CHOOSE(BU214,Rollover!$O$22,Rollover!$AB$22,Rollover!$AO$22)*(1+CHOOSE(BU214,Rollover!$P$22,Rollover!$AC$22,Rollover!$AP$22))^(INT(MAX(0,BU215)/12))+(1-CHOOSE(BU214,Rollover!$I$22,Rollover!$V$22,Rollover!$AI$22))*CHOOSE(BU214,Rollover!$N$22,Rollover!$AA$22,Rollover!$AN$22)*(1+Assumptions!$C$25)^(INT(MAX(0,BU215)/12)))</f>
        <v>0</v>
      </c>
      <c r="BV216" s="115">
        <f>IF(OR(BV214=0,BV214=4),0,CHOOSE(BV214,Rollover!$I$22,Rollover!$V$22,Rollover!$AI$22)*CHOOSE(BV214,Rollover!$O$22,Rollover!$AB$22,Rollover!$AO$22)*(1+CHOOSE(BV214,Rollover!$P$22,Rollover!$AC$22,Rollover!$AP$22))^(INT(MAX(0,BV215)/12))+(1-CHOOSE(BV214,Rollover!$I$22,Rollover!$V$22,Rollover!$AI$22))*CHOOSE(BV214,Rollover!$N$22,Rollover!$AA$22,Rollover!$AN$22)*(1+Assumptions!$C$25)^(INT(MAX(0,BV215)/12)))</f>
        <v>0</v>
      </c>
      <c r="BW216" s="115">
        <f>IF(OR(BW214=0,BW214=4),0,CHOOSE(BW214,Rollover!$I$22,Rollover!$V$22,Rollover!$AI$22)*CHOOSE(BW214,Rollover!$O$22,Rollover!$AB$22,Rollover!$AO$22)*(1+CHOOSE(BW214,Rollover!$P$22,Rollover!$AC$22,Rollover!$AP$22))^(INT(MAX(0,BW215)/12))+(1-CHOOSE(BW214,Rollover!$I$22,Rollover!$V$22,Rollover!$AI$22))*CHOOSE(BW214,Rollover!$N$22,Rollover!$AA$22,Rollover!$AN$22)*(1+Assumptions!$C$25)^(INT(MAX(0,BW215)/12)))</f>
        <v>0</v>
      </c>
      <c r="BX216" s="115">
        <f>IF(OR(BX214=0,BX214=4),0,CHOOSE(BX214,Rollover!$I$22,Rollover!$V$22,Rollover!$AI$22)*CHOOSE(BX214,Rollover!$O$22,Rollover!$AB$22,Rollover!$AO$22)*(1+CHOOSE(BX214,Rollover!$P$22,Rollover!$AC$22,Rollover!$AP$22))^(INT(MAX(0,BX215)/12))+(1-CHOOSE(BX214,Rollover!$I$22,Rollover!$V$22,Rollover!$AI$22))*CHOOSE(BX214,Rollover!$N$22,Rollover!$AA$22,Rollover!$AN$22)*(1+Assumptions!$C$25)^(INT(MAX(0,BX215)/12)))</f>
        <v>16.22114248464275</v>
      </c>
      <c r="BY216" s="115">
        <f>IF(OR(BY214=0,BY214=4),0,CHOOSE(BY214,Rollover!$I$22,Rollover!$V$22,Rollover!$AI$22)*CHOOSE(BY214,Rollover!$O$22,Rollover!$AB$22,Rollover!$AO$22)*(1+CHOOSE(BY214,Rollover!$P$22,Rollover!$AC$22,Rollover!$AP$22))^(INT(MAX(0,BY215)/12))+(1-CHOOSE(BY214,Rollover!$I$22,Rollover!$V$22,Rollover!$AI$22))*CHOOSE(BY214,Rollover!$N$22,Rollover!$AA$22,Rollover!$AN$22)*(1+Assumptions!$C$25)^(INT(MAX(0,BY215)/12)))</f>
        <v>16.22114248464275</v>
      </c>
      <c r="BZ216" s="115">
        <f>IF(OR(BZ214=0,BZ214=4),0,CHOOSE(BZ214,Rollover!$I$22,Rollover!$V$22,Rollover!$AI$22)*CHOOSE(BZ214,Rollover!$O$22,Rollover!$AB$22,Rollover!$AO$22)*(1+CHOOSE(BZ214,Rollover!$P$22,Rollover!$AC$22,Rollover!$AP$22))^(INT(MAX(0,BZ215)/12))+(1-CHOOSE(BZ214,Rollover!$I$22,Rollover!$V$22,Rollover!$AI$22))*CHOOSE(BZ214,Rollover!$N$22,Rollover!$AA$22,Rollover!$AN$22)*(1+Assumptions!$C$25)^(INT(MAX(0,BZ215)/12)))</f>
        <v>16.22114248464275</v>
      </c>
      <c r="CA216" s="115">
        <f>IF(OR(CA214=0,CA214=4),0,CHOOSE(CA214,Rollover!$I$22,Rollover!$V$22,Rollover!$AI$22)*CHOOSE(CA214,Rollover!$O$22,Rollover!$AB$22,Rollover!$AO$22)*(1+CHOOSE(CA214,Rollover!$P$22,Rollover!$AC$22,Rollover!$AP$22))^(INT(MAX(0,CA215)/12))+(1-CHOOSE(CA214,Rollover!$I$22,Rollover!$V$22,Rollover!$AI$22))*CHOOSE(CA214,Rollover!$N$22,Rollover!$AA$22,Rollover!$AN$22)*(1+Assumptions!$C$25)^(INT(MAX(0,CA215)/12)))</f>
        <v>16.22114248464275</v>
      </c>
      <c r="CB216" s="115">
        <f>IF(OR(CB214=0,CB214=4),0,CHOOSE(CB214,Rollover!$I$22,Rollover!$V$22,Rollover!$AI$22)*CHOOSE(CB214,Rollover!$O$22,Rollover!$AB$22,Rollover!$AO$22)*(1+CHOOSE(CB214,Rollover!$P$22,Rollover!$AC$22,Rollover!$AP$22))^(INT(MAX(0,CB215)/12))+(1-CHOOSE(CB214,Rollover!$I$22,Rollover!$V$22,Rollover!$AI$22))*CHOOSE(CB214,Rollover!$N$22,Rollover!$AA$22,Rollover!$AN$22)*(1+Assumptions!$C$25)^(INT(MAX(0,CB215)/12)))</f>
        <v>16.22114248464275</v>
      </c>
      <c r="CC216" s="115">
        <f>IF(OR(CC214=0,CC214=4),0,CHOOSE(CC214,Rollover!$I$22,Rollover!$V$22,Rollover!$AI$22)*CHOOSE(CC214,Rollover!$O$22,Rollover!$AB$22,Rollover!$AO$22)*(1+CHOOSE(CC214,Rollover!$P$22,Rollover!$AC$22,Rollover!$AP$22))^(INT(MAX(0,CC215)/12))+(1-CHOOSE(CC214,Rollover!$I$22,Rollover!$V$22,Rollover!$AI$22))*CHOOSE(CC214,Rollover!$N$22,Rollover!$AA$22,Rollover!$AN$22)*(1+Assumptions!$C$25)^(INT(MAX(0,CC215)/12)))</f>
        <v>16.22114248464275</v>
      </c>
      <c r="CD216" s="115">
        <f>IF(OR(CD214=0,CD214=4),0,CHOOSE(CD214,Rollover!$I$22,Rollover!$V$22,Rollover!$AI$22)*CHOOSE(CD214,Rollover!$O$22,Rollover!$AB$22,Rollover!$AO$22)*(1+CHOOSE(CD214,Rollover!$P$22,Rollover!$AC$22,Rollover!$AP$22))^(INT(MAX(0,CD215)/12))+(1-CHOOSE(CD214,Rollover!$I$22,Rollover!$V$22,Rollover!$AI$22))*CHOOSE(CD214,Rollover!$N$22,Rollover!$AA$22,Rollover!$AN$22)*(1+Assumptions!$C$25)^(INT(MAX(0,CD215)/12)))</f>
        <v>16.22114248464275</v>
      </c>
      <c r="CE216" s="115">
        <f>IF(OR(CE214=0,CE214=4),0,CHOOSE(CE214,Rollover!$I$22,Rollover!$V$22,Rollover!$AI$22)*CHOOSE(CE214,Rollover!$O$22,Rollover!$AB$22,Rollover!$AO$22)*(1+CHOOSE(CE214,Rollover!$P$22,Rollover!$AC$22,Rollover!$AP$22))^(INT(MAX(0,CE215)/12))+(1-CHOOSE(CE214,Rollover!$I$22,Rollover!$V$22,Rollover!$AI$22))*CHOOSE(CE214,Rollover!$N$22,Rollover!$AA$22,Rollover!$AN$22)*(1+Assumptions!$C$25)^(INT(MAX(0,CE215)/12)))</f>
        <v>16.22114248464275</v>
      </c>
      <c r="CF216" s="115">
        <f>IF(OR(CF214=0,CF214=4),0,CHOOSE(CF214,Rollover!$I$22,Rollover!$V$22,Rollover!$AI$22)*CHOOSE(CF214,Rollover!$O$22,Rollover!$AB$22,Rollover!$AO$22)*(1+CHOOSE(CF214,Rollover!$P$22,Rollover!$AC$22,Rollover!$AP$22))^(INT(MAX(0,CF215)/12))+(1-CHOOSE(CF214,Rollover!$I$22,Rollover!$V$22,Rollover!$AI$22))*CHOOSE(CF214,Rollover!$N$22,Rollover!$AA$22,Rollover!$AN$22)*(1+Assumptions!$C$25)^(INT(MAX(0,CF215)/12)))</f>
        <v>16.22114248464275</v>
      </c>
      <c r="CG216" s="115">
        <f>IF(OR(CG214=0,CG214=4),0,CHOOSE(CG214,Rollover!$I$22,Rollover!$V$22,Rollover!$AI$22)*CHOOSE(CG214,Rollover!$O$22,Rollover!$AB$22,Rollover!$AO$22)*(1+CHOOSE(CG214,Rollover!$P$22,Rollover!$AC$22,Rollover!$AP$22))^(INT(MAX(0,CG215)/12))+(1-CHOOSE(CG214,Rollover!$I$22,Rollover!$V$22,Rollover!$AI$22))*CHOOSE(CG214,Rollover!$N$22,Rollover!$AA$22,Rollover!$AN$22)*(1+Assumptions!$C$25)^(INT(MAX(0,CG215)/12)))</f>
        <v>16.22114248464275</v>
      </c>
      <c r="CH216" s="115">
        <f>IF(OR(CH214=0,CH214=4),0,CHOOSE(CH214,Rollover!$I$22,Rollover!$V$22,Rollover!$AI$22)*CHOOSE(CH214,Rollover!$O$22,Rollover!$AB$22,Rollover!$AO$22)*(1+CHOOSE(CH214,Rollover!$P$22,Rollover!$AC$22,Rollover!$AP$22))^(INT(MAX(0,CH215)/12))+(1-CHOOSE(CH214,Rollover!$I$22,Rollover!$V$22,Rollover!$AI$22))*CHOOSE(CH214,Rollover!$N$22,Rollover!$AA$22,Rollover!$AN$22)*(1+Assumptions!$C$25)^(INT(MAX(0,CH215)/12)))</f>
        <v>16.22114248464275</v>
      </c>
      <c r="CI216" s="115">
        <f>IF(OR(CI214=0,CI214=4),0,CHOOSE(CI214,Rollover!$I$22,Rollover!$V$22,Rollover!$AI$22)*CHOOSE(CI214,Rollover!$O$22,Rollover!$AB$22,Rollover!$AO$22)*(1+CHOOSE(CI214,Rollover!$P$22,Rollover!$AC$22,Rollover!$AP$22))^(INT(MAX(0,CI215)/12))+(1-CHOOSE(CI214,Rollover!$I$22,Rollover!$V$22,Rollover!$AI$22))*CHOOSE(CI214,Rollover!$N$22,Rollover!$AA$22,Rollover!$AN$22)*(1+Assumptions!$C$25)^(INT(MAX(0,CI215)/12)))</f>
        <v>16.22114248464275</v>
      </c>
      <c r="CJ216" s="115">
        <f>IF(OR(CJ214=0,CJ214=4),0,CHOOSE(CJ214,Rollover!$I$22,Rollover!$V$22,Rollover!$AI$22)*CHOOSE(CJ214,Rollover!$O$22,Rollover!$AB$22,Rollover!$AO$22)*(1+CHOOSE(CJ214,Rollover!$P$22,Rollover!$AC$22,Rollover!$AP$22))^(INT(MAX(0,CJ215)/12))+(1-CHOOSE(CJ214,Rollover!$I$22,Rollover!$V$22,Rollover!$AI$22))*CHOOSE(CJ214,Rollover!$N$22,Rollover!$AA$22,Rollover!$AN$22)*(1+Assumptions!$C$25)^(INT(MAX(0,CJ215)/12)))</f>
        <v>16.22114248464275</v>
      </c>
      <c r="CK216" s="115">
        <f>IF(OR(CK214=0,CK214=4),0,CHOOSE(CK214,Rollover!$I$22,Rollover!$V$22,Rollover!$AI$22)*CHOOSE(CK214,Rollover!$O$22,Rollover!$AB$22,Rollover!$AO$22)*(1+CHOOSE(CK214,Rollover!$P$22,Rollover!$AC$22,Rollover!$AP$22))^(INT(MAX(0,CK215)/12))+(1-CHOOSE(CK214,Rollover!$I$22,Rollover!$V$22,Rollover!$AI$22))*CHOOSE(CK214,Rollover!$N$22,Rollover!$AA$22,Rollover!$AN$22)*(1+Assumptions!$C$25)^(INT(MAX(0,CK215)/12)))</f>
        <v>16.22114248464275</v>
      </c>
      <c r="CL216" s="115">
        <f>IF(OR(CL214=0,CL214=4),0,CHOOSE(CL214,Rollover!$I$22,Rollover!$V$22,Rollover!$AI$22)*CHOOSE(CL214,Rollover!$O$22,Rollover!$AB$22,Rollover!$AO$22)*(1+CHOOSE(CL214,Rollover!$P$22,Rollover!$AC$22,Rollover!$AP$22))^(INT(MAX(0,CL215)/12))+(1-CHOOSE(CL214,Rollover!$I$22,Rollover!$V$22,Rollover!$AI$22))*CHOOSE(CL214,Rollover!$N$22,Rollover!$AA$22,Rollover!$AN$22)*(1+Assumptions!$C$25)^(INT(MAX(0,CL215)/12)))</f>
        <v>16.788882471605245</v>
      </c>
      <c r="CM216" s="115">
        <f>IF(OR(CM214=0,CM214=4),0,CHOOSE(CM214,Rollover!$I$22,Rollover!$V$22,Rollover!$AI$22)*CHOOSE(CM214,Rollover!$O$22,Rollover!$AB$22,Rollover!$AO$22)*(1+CHOOSE(CM214,Rollover!$P$22,Rollover!$AC$22,Rollover!$AP$22))^(INT(MAX(0,CM215)/12))+(1-CHOOSE(CM214,Rollover!$I$22,Rollover!$V$22,Rollover!$AI$22))*CHOOSE(CM214,Rollover!$N$22,Rollover!$AA$22,Rollover!$AN$22)*(1+Assumptions!$C$25)^(INT(MAX(0,CM215)/12)))</f>
        <v>16.788882471605245</v>
      </c>
      <c r="CN216" s="115">
        <f>IF(OR(CN214=0,CN214=4),0,CHOOSE(CN214,Rollover!$I$22,Rollover!$V$22,Rollover!$AI$22)*CHOOSE(CN214,Rollover!$O$22,Rollover!$AB$22,Rollover!$AO$22)*(1+CHOOSE(CN214,Rollover!$P$22,Rollover!$AC$22,Rollover!$AP$22))^(INT(MAX(0,CN215)/12))+(1-CHOOSE(CN214,Rollover!$I$22,Rollover!$V$22,Rollover!$AI$22))*CHOOSE(CN214,Rollover!$N$22,Rollover!$AA$22,Rollover!$AN$22)*(1+Assumptions!$C$25)^(INT(MAX(0,CN215)/12)))</f>
        <v>16.788882471605245</v>
      </c>
      <c r="CO216" s="115">
        <f>IF(OR(CO214=0,CO214=4),0,CHOOSE(CO214,Rollover!$I$22,Rollover!$V$22,Rollover!$AI$22)*CHOOSE(CO214,Rollover!$O$22,Rollover!$AB$22,Rollover!$AO$22)*(1+CHOOSE(CO214,Rollover!$P$22,Rollover!$AC$22,Rollover!$AP$22))^(INT(MAX(0,CO215)/12))+(1-CHOOSE(CO214,Rollover!$I$22,Rollover!$V$22,Rollover!$AI$22))*CHOOSE(CO214,Rollover!$N$22,Rollover!$AA$22,Rollover!$AN$22)*(1+Assumptions!$C$25)^(INT(MAX(0,CO215)/12)))</f>
        <v>16.788882471605245</v>
      </c>
      <c r="CP216" s="115">
        <f>IF(OR(CP214=0,CP214=4),0,CHOOSE(CP214,Rollover!$I$22,Rollover!$V$22,Rollover!$AI$22)*CHOOSE(CP214,Rollover!$O$22,Rollover!$AB$22,Rollover!$AO$22)*(1+CHOOSE(CP214,Rollover!$P$22,Rollover!$AC$22,Rollover!$AP$22))^(INT(MAX(0,CP215)/12))+(1-CHOOSE(CP214,Rollover!$I$22,Rollover!$V$22,Rollover!$AI$22))*CHOOSE(CP214,Rollover!$N$22,Rollover!$AA$22,Rollover!$AN$22)*(1+Assumptions!$C$25)^(INT(MAX(0,CP215)/12)))</f>
        <v>16.788882471605245</v>
      </c>
      <c r="CQ216" s="115">
        <f>IF(OR(CQ214=0,CQ214=4),0,CHOOSE(CQ214,Rollover!$I$22,Rollover!$V$22,Rollover!$AI$22)*CHOOSE(CQ214,Rollover!$O$22,Rollover!$AB$22,Rollover!$AO$22)*(1+CHOOSE(CQ214,Rollover!$P$22,Rollover!$AC$22,Rollover!$AP$22))^(INT(MAX(0,CQ215)/12))+(1-CHOOSE(CQ214,Rollover!$I$22,Rollover!$V$22,Rollover!$AI$22))*CHOOSE(CQ214,Rollover!$N$22,Rollover!$AA$22,Rollover!$AN$22)*(1+Assumptions!$C$25)^(INT(MAX(0,CQ215)/12)))</f>
        <v>16.788882471605245</v>
      </c>
      <c r="CR216" s="115">
        <f>IF(OR(CR214=0,CR214=4),0,CHOOSE(CR214,Rollover!$I$22,Rollover!$V$22,Rollover!$AI$22)*CHOOSE(CR214,Rollover!$O$22,Rollover!$AB$22,Rollover!$AO$22)*(1+CHOOSE(CR214,Rollover!$P$22,Rollover!$AC$22,Rollover!$AP$22))^(INT(MAX(0,CR215)/12))+(1-CHOOSE(CR214,Rollover!$I$22,Rollover!$V$22,Rollover!$AI$22))*CHOOSE(CR214,Rollover!$N$22,Rollover!$AA$22,Rollover!$AN$22)*(1+Assumptions!$C$25)^(INT(MAX(0,CR215)/12)))</f>
        <v>16.788882471605245</v>
      </c>
      <c r="CS216" s="115">
        <f>IF(OR(CS214=0,CS214=4),0,CHOOSE(CS214,Rollover!$I$22,Rollover!$V$22,Rollover!$AI$22)*CHOOSE(CS214,Rollover!$O$22,Rollover!$AB$22,Rollover!$AO$22)*(1+CHOOSE(CS214,Rollover!$P$22,Rollover!$AC$22,Rollover!$AP$22))^(INT(MAX(0,CS215)/12))+(1-CHOOSE(CS214,Rollover!$I$22,Rollover!$V$22,Rollover!$AI$22))*CHOOSE(CS214,Rollover!$N$22,Rollover!$AA$22,Rollover!$AN$22)*(1+Assumptions!$C$25)^(INT(MAX(0,CS215)/12)))</f>
        <v>16.788882471605245</v>
      </c>
      <c r="CT216" s="115">
        <f>IF(OR(CT214=0,CT214=4),0,CHOOSE(CT214,Rollover!$I$22,Rollover!$V$22,Rollover!$AI$22)*CHOOSE(CT214,Rollover!$O$22,Rollover!$AB$22,Rollover!$AO$22)*(1+CHOOSE(CT214,Rollover!$P$22,Rollover!$AC$22,Rollover!$AP$22))^(INT(MAX(0,CT215)/12))+(1-CHOOSE(CT214,Rollover!$I$22,Rollover!$V$22,Rollover!$AI$22))*CHOOSE(CT214,Rollover!$N$22,Rollover!$AA$22,Rollover!$AN$22)*(1+Assumptions!$C$25)^(INT(MAX(0,CT215)/12)))</f>
        <v>16.788882471605245</v>
      </c>
      <c r="CU216" s="115">
        <f>IF(OR(CU214=0,CU214=4),0,CHOOSE(CU214,Rollover!$I$22,Rollover!$V$22,Rollover!$AI$22)*CHOOSE(CU214,Rollover!$O$22,Rollover!$AB$22,Rollover!$AO$22)*(1+CHOOSE(CU214,Rollover!$P$22,Rollover!$AC$22,Rollover!$AP$22))^(INT(MAX(0,CU215)/12))+(1-CHOOSE(CU214,Rollover!$I$22,Rollover!$V$22,Rollover!$AI$22))*CHOOSE(CU214,Rollover!$N$22,Rollover!$AA$22,Rollover!$AN$22)*(1+Assumptions!$C$25)^(INT(MAX(0,CU215)/12)))</f>
        <v>16.788882471605245</v>
      </c>
      <c r="CV216" s="115">
        <f>IF(OR(CV214=0,CV214=4),0,CHOOSE(CV214,Rollover!$I$22,Rollover!$V$22,Rollover!$AI$22)*CHOOSE(CV214,Rollover!$O$22,Rollover!$AB$22,Rollover!$AO$22)*(1+CHOOSE(CV214,Rollover!$P$22,Rollover!$AC$22,Rollover!$AP$22))^(INT(MAX(0,CV215)/12))+(1-CHOOSE(CV214,Rollover!$I$22,Rollover!$V$22,Rollover!$AI$22))*CHOOSE(CV214,Rollover!$N$22,Rollover!$AA$22,Rollover!$AN$22)*(1+Assumptions!$C$25)^(INT(MAX(0,CV215)/12)))</f>
        <v>16.788882471605245</v>
      </c>
      <c r="CW216" s="115">
        <f>IF(OR(CW214=0,CW214=4),0,CHOOSE(CW214,Rollover!$I$22,Rollover!$V$22,Rollover!$AI$22)*CHOOSE(CW214,Rollover!$O$22,Rollover!$AB$22,Rollover!$AO$22)*(1+CHOOSE(CW214,Rollover!$P$22,Rollover!$AC$22,Rollover!$AP$22))^(INT(MAX(0,CW215)/12))+(1-CHOOSE(CW214,Rollover!$I$22,Rollover!$V$22,Rollover!$AI$22))*CHOOSE(CW214,Rollover!$N$22,Rollover!$AA$22,Rollover!$AN$22)*(1+Assumptions!$C$25)^(INT(MAX(0,CW215)/12)))</f>
        <v>16.788882471605245</v>
      </c>
      <c r="CX216" s="115">
        <f>IF(OR(CX214=0,CX214=4),0,CHOOSE(CX214,Rollover!$I$22,Rollover!$V$22,Rollover!$AI$22)*CHOOSE(CX214,Rollover!$O$22,Rollover!$AB$22,Rollover!$AO$22)*(1+CHOOSE(CX214,Rollover!$P$22,Rollover!$AC$22,Rollover!$AP$22))^(INT(MAX(0,CX215)/12))+(1-CHOOSE(CX214,Rollover!$I$22,Rollover!$V$22,Rollover!$AI$22))*CHOOSE(CX214,Rollover!$N$22,Rollover!$AA$22,Rollover!$AN$22)*(1+Assumptions!$C$25)^(INT(MAX(0,CX215)/12)))</f>
        <v>17.37649335811143</v>
      </c>
      <c r="CY216" s="115">
        <f>IF(OR(CY214=0,CY214=4),0,CHOOSE(CY214,Rollover!$I$22,Rollover!$V$22,Rollover!$AI$22)*CHOOSE(CY214,Rollover!$O$22,Rollover!$AB$22,Rollover!$AO$22)*(1+CHOOSE(CY214,Rollover!$P$22,Rollover!$AC$22,Rollover!$AP$22))^(INT(MAX(0,CY215)/12))+(1-CHOOSE(CY214,Rollover!$I$22,Rollover!$V$22,Rollover!$AI$22))*CHOOSE(CY214,Rollover!$N$22,Rollover!$AA$22,Rollover!$AN$22)*(1+Assumptions!$C$25)^(INT(MAX(0,CY215)/12)))</f>
        <v>17.37649335811143</v>
      </c>
      <c r="CZ216" s="115">
        <f>IF(OR(CZ214=0,CZ214=4),0,CHOOSE(CZ214,Rollover!$I$22,Rollover!$V$22,Rollover!$AI$22)*CHOOSE(CZ214,Rollover!$O$22,Rollover!$AB$22,Rollover!$AO$22)*(1+CHOOSE(CZ214,Rollover!$P$22,Rollover!$AC$22,Rollover!$AP$22))^(INT(MAX(0,CZ215)/12))+(1-CHOOSE(CZ214,Rollover!$I$22,Rollover!$V$22,Rollover!$AI$22))*CHOOSE(CZ214,Rollover!$N$22,Rollover!$AA$22,Rollover!$AN$22)*(1+Assumptions!$C$25)^(INT(MAX(0,CZ215)/12)))</f>
        <v>17.37649335811143</v>
      </c>
      <c r="DA216" s="115">
        <f>IF(OR(DA214=0,DA214=4),0,CHOOSE(DA214,Rollover!$I$22,Rollover!$V$22,Rollover!$AI$22)*CHOOSE(DA214,Rollover!$O$22,Rollover!$AB$22,Rollover!$AO$22)*(1+CHOOSE(DA214,Rollover!$P$22,Rollover!$AC$22,Rollover!$AP$22))^(INT(MAX(0,DA215)/12))+(1-CHOOSE(DA214,Rollover!$I$22,Rollover!$V$22,Rollover!$AI$22))*CHOOSE(DA214,Rollover!$N$22,Rollover!$AA$22,Rollover!$AN$22)*(1+Assumptions!$C$25)^(INT(MAX(0,DA215)/12)))</f>
        <v>17.37649335811143</v>
      </c>
      <c r="DB216" s="115">
        <f>IF(OR(DB214=0,DB214=4),0,CHOOSE(DB214,Rollover!$I$22,Rollover!$V$22,Rollover!$AI$22)*CHOOSE(DB214,Rollover!$O$22,Rollover!$AB$22,Rollover!$AO$22)*(1+CHOOSE(DB214,Rollover!$P$22,Rollover!$AC$22,Rollover!$AP$22))^(INT(MAX(0,DB215)/12))+(1-CHOOSE(DB214,Rollover!$I$22,Rollover!$V$22,Rollover!$AI$22))*CHOOSE(DB214,Rollover!$N$22,Rollover!$AA$22,Rollover!$AN$22)*(1+Assumptions!$C$25)^(INT(MAX(0,DB215)/12)))</f>
        <v>17.37649335811143</v>
      </c>
      <c r="DC216" s="115">
        <f>IF(OR(DC214=0,DC214=4),0,CHOOSE(DC214,Rollover!$I$22,Rollover!$V$22,Rollover!$AI$22)*CHOOSE(DC214,Rollover!$O$22,Rollover!$AB$22,Rollover!$AO$22)*(1+CHOOSE(DC214,Rollover!$P$22,Rollover!$AC$22,Rollover!$AP$22))^(INT(MAX(0,DC215)/12))+(1-CHOOSE(DC214,Rollover!$I$22,Rollover!$V$22,Rollover!$AI$22))*CHOOSE(DC214,Rollover!$N$22,Rollover!$AA$22,Rollover!$AN$22)*(1+Assumptions!$C$25)^(INT(MAX(0,DC215)/12)))</f>
        <v>17.37649335811143</v>
      </c>
      <c r="DD216" s="115">
        <f>IF(OR(DD214=0,DD214=4),0,CHOOSE(DD214,Rollover!$I$22,Rollover!$V$22,Rollover!$AI$22)*CHOOSE(DD214,Rollover!$O$22,Rollover!$AB$22,Rollover!$AO$22)*(1+CHOOSE(DD214,Rollover!$P$22,Rollover!$AC$22,Rollover!$AP$22))^(INT(MAX(0,DD215)/12))+(1-CHOOSE(DD214,Rollover!$I$22,Rollover!$V$22,Rollover!$AI$22))*CHOOSE(DD214,Rollover!$N$22,Rollover!$AA$22,Rollover!$AN$22)*(1+Assumptions!$C$25)^(INT(MAX(0,DD215)/12)))</f>
        <v>17.37649335811143</v>
      </c>
      <c r="DE216" s="115">
        <f>IF(OR(DE214=0,DE214=4),0,CHOOSE(DE214,Rollover!$I$22,Rollover!$V$22,Rollover!$AI$22)*CHOOSE(DE214,Rollover!$O$22,Rollover!$AB$22,Rollover!$AO$22)*(1+CHOOSE(DE214,Rollover!$P$22,Rollover!$AC$22,Rollover!$AP$22))^(INT(MAX(0,DE215)/12))+(1-CHOOSE(DE214,Rollover!$I$22,Rollover!$V$22,Rollover!$AI$22))*CHOOSE(DE214,Rollover!$N$22,Rollover!$AA$22,Rollover!$AN$22)*(1+Assumptions!$C$25)^(INT(MAX(0,DE215)/12)))</f>
        <v>17.37649335811143</v>
      </c>
      <c r="DF216" s="115">
        <f>IF(OR(DF214=0,DF214=4),0,CHOOSE(DF214,Rollover!$I$22,Rollover!$V$22,Rollover!$AI$22)*CHOOSE(DF214,Rollover!$O$22,Rollover!$AB$22,Rollover!$AO$22)*(1+CHOOSE(DF214,Rollover!$P$22,Rollover!$AC$22,Rollover!$AP$22))^(INT(MAX(0,DF215)/12))+(1-CHOOSE(DF214,Rollover!$I$22,Rollover!$V$22,Rollover!$AI$22))*CHOOSE(DF214,Rollover!$N$22,Rollover!$AA$22,Rollover!$AN$22)*(1+Assumptions!$C$25)^(INT(MAX(0,DF215)/12)))</f>
        <v>17.37649335811143</v>
      </c>
      <c r="DG216" s="115">
        <f>IF(OR(DG214=0,DG214=4),0,CHOOSE(DG214,Rollover!$I$22,Rollover!$V$22,Rollover!$AI$22)*CHOOSE(DG214,Rollover!$O$22,Rollover!$AB$22,Rollover!$AO$22)*(1+CHOOSE(DG214,Rollover!$P$22,Rollover!$AC$22,Rollover!$AP$22))^(INT(MAX(0,DG215)/12))+(1-CHOOSE(DG214,Rollover!$I$22,Rollover!$V$22,Rollover!$AI$22))*CHOOSE(DG214,Rollover!$N$22,Rollover!$AA$22,Rollover!$AN$22)*(1+Assumptions!$C$25)^(INT(MAX(0,DG215)/12)))</f>
        <v>17.37649335811143</v>
      </c>
      <c r="DH216" s="115">
        <f>IF(OR(DH214=0,DH214=4),0,CHOOSE(DH214,Rollover!$I$22,Rollover!$V$22,Rollover!$AI$22)*CHOOSE(DH214,Rollover!$O$22,Rollover!$AB$22,Rollover!$AO$22)*(1+CHOOSE(DH214,Rollover!$P$22,Rollover!$AC$22,Rollover!$AP$22))^(INT(MAX(0,DH215)/12))+(1-CHOOSE(DH214,Rollover!$I$22,Rollover!$V$22,Rollover!$AI$22))*CHOOSE(DH214,Rollover!$N$22,Rollover!$AA$22,Rollover!$AN$22)*(1+Assumptions!$C$25)^(INT(MAX(0,DH215)/12)))</f>
        <v>17.37649335811143</v>
      </c>
      <c r="DI216" s="115">
        <f>IF(OR(DI214=0,DI214=4),0,CHOOSE(DI214,Rollover!$I$22,Rollover!$V$22,Rollover!$AI$22)*CHOOSE(DI214,Rollover!$O$22,Rollover!$AB$22,Rollover!$AO$22)*(1+CHOOSE(DI214,Rollover!$P$22,Rollover!$AC$22,Rollover!$AP$22))^(INT(MAX(0,DI215)/12))+(1-CHOOSE(DI214,Rollover!$I$22,Rollover!$V$22,Rollover!$AI$22))*CHOOSE(DI214,Rollover!$N$22,Rollover!$AA$22,Rollover!$AN$22)*(1+Assumptions!$C$25)^(INT(MAX(0,DI215)/12)))</f>
        <v>17.37649335811143</v>
      </c>
      <c r="DJ216" s="115">
        <f>IF(OR(DJ214=0,DJ214=4),0,CHOOSE(DJ214,Rollover!$I$22,Rollover!$V$22,Rollover!$AI$22)*CHOOSE(DJ214,Rollover!$O$22,Rollover!$AB$22,Rollover!$AO$22)*(1+CHOOSE(DJ214,Rollover!$P$22,Rollover!$AC$22,Rollover!$AP$22))^(INT(MAX(0,DJ215)/12))+(1-CHOOSE(DJ214,Rollover!$I$22,Rollover!$V$22,Rollover!$AI$22))*CHOOSE(DJ214,Rollover!$N$22,Rollover!$AA$22,Rollover!$AN$22)*(1+Assumptions!$C$25)^(INT(MAX(0,DJ215)/12)))</f>
        <v>17.984670625645325</v>
      </c>
      <c r="DK216" s="115">
        <f>IF(OR(DK214=0,DK214=4),0,CHOOSE(DK214,Rollover!$I$22,Rollover!$V$22,Rollover!$AI$22)*CHOOSE(DK214,Rollover!$O$22,Rollover!$AB$22,Rollover!$AO$22)*(1+CHOOSE(DK214,Rollover!$P$22,Rollover!$AC$22,Rollover!$AP$22))^(INT(MAX(0,DK215)/12))+(1-CHOOSE(DK214,Rollover!$I$22,Rollover!$V$22,Rollover!$AI$22))*CHOOSE(DK214,Rollover!$N$22,Rollover!$AA$22,Rollover!$AN$22)*(1+Assumptions!$C$25)^(INT(MAX(0,DK215)/12)))</f>
        <v>17.984670625645325</v>
      </c>
      <c r="DL216" s="115">
        <f>IF(OR(DL214=0,DL214=4),0,CHOOSE(DL214,Rollover!$I$22,Rollover!$V$22,Rollover!$AI$22)*CHOOSE(DL214,Rollover!$O$22,Rollover!$AB$22,Rollover!$AO$22)*(1+CHOOSE(DL214,Rollover!$P$22,Rollover!$AC$22,Rollover!$AP$22))^(INT(MAX(0,DL215)/12))+(1-CHOOSE(DL214,Rollover!$I$22,Rollover!$V$22,Rollover!$AI$22))*CHOOSE(DL214,Rollover!$N$22,Rollover!$AA$22,Rollover!$AN$22)*(1+Assumptions!$C$25)^(INT(MAX(0,DL215)/12)))</f>
        <v>17.984670625645325</v>
      </c>
      <c r="DM216" s="115">
        <f>IF(OR(DM214=0,DM214=4),0,CHOOSE(DM214,Rollover!$I$22,Rollover!$V$22,Rollover!$AI$22)*CHOOSE(DM214,Rollover!$O$22,Rollover!$AB$22,Rollover!$AO$22)*(1+CHOOSE(DM214,Rollover!$P$22,Rollover!$AC$22,Rollover!$AP$22))^(INT(MAX(0,DM215)/12))+(1-CHOOSE(DM214,Rollover!$I$22,Rollover!$V$22,Rollover!$AI$22))*CHOOSE(DM214,Rollover!$N$22,Rollover!$AA$22,Rollover!$AN$22)*(1+Assumptions!$C$25)^(INT(MAX(0,DM215)/12)))</f>
        <v>17.984670625645325</v>
      </c>
      <c r="DN216" s="115">
        <f>IF(OR(DN214=0,DN214=4),0,CHOOSE(DN214,Rollover!$I$22,Rollover!$V$22,Rollover!$AI$22)*CHOOSE(DN214,Rollover!$O$22,Rollover!$AB$22,Rollover!$AO$22)*(1+CHOOSE(DN214,Rollover!$P$22,Rollover!$AC$22,Rollover!$AP$22))^(INT(MAX(0,DN215)/12))+(1-CHOOSE(DN214,Rollover!$I$22,Rollover!$V$22,Rollover!$AI$22))*CHOOSE(DN214,Rollover!$N$22,Rollover!$AA$22,Rollover!$AN$22)*(1+Assumptions!$C$25)^(INT(MAX(0,DN215)/12)))</f>
        <v>17.984670625645325</v>
      </c>
      <c r="DO216" s="115">
        <f>IF(OR(DO214=0,DO214=4),0,CHOOSE(DO214,Rollover!$I$22,Rollover!$V$22,Rollover!$AI$22)*CHOOSE(DO214,Rollover!$O$22,Rollover!$AB$22,Rollover!$AO$22)*(1+CHOOSE(DO214,Rollover!$P$22,Rollover!$AC$22,Rollover!$AP$22))^(INT(MAX(0,DO215)/12))+(1-CHOOSE(DO214,Rollover!$I$22,Rollover!$V$22,Rollover!$AI$22))*CHOOSE(DO214,Rollover!$N$22,Rollover!$AA$22,Rollover!$AN$22)*(1+Assumptions!$C$25)^(INT(MAX(0,DO215)/12)))</f>
        <v>17.984670625645325</v>
      </c>
      <c r="DP216" s="115">
        <f>IF(OR(DP214=0,DP214=4),0,CHOOSE(DP214,Rollover!$I$22,Rollover!$V$22,Rollover!$AI$22)*CHOOSE(DP214,Rollover!$O$22,Rollover!$AB$22,Rollover!$AO$22)*(1+CHOOSE(DP214,Rollover!$P$22,Rollover!$AC$22,Rollover!$AP$22))^(INT(MAX(0,DP215)/12))+(1-CHOOSE(DP214,Rollover!$I$22,Rollover!$V$22,Rollover!$AI$22))*CHOOSE(DP214,Rollover!$N$22,Rollover!$AA$22,Rollover!$AN$22)*(1+Assumptions!$C$25)^(INT(MAX(0,DP215)/12)))</f>
        <v>17.984670625645325</v>
      </c>
      <c r="DQ216" s="115">
        <f>IF(OR(DQ214=0,DQ214=4),0,CHOOSE(DQ214,Rollover!$I$22,Rollover!$V$22,Rollover!$AI$22)*CHOOSE(DQ214,Rollover!$O$22,Rollover!$AB$22,Rollover!$AO$22)*(1+CHOOSE(DQ214,Rollover!$P$22,Rollover!$AC$22,Rollover!$AP$22))^(INT(MAX(0,DQ215)/12))+(1-CHOOSE(DQ214,Rollover!$I$22,Rollover!$V$22,Rollover!$AI$22))*CHOOSE(DQ214,Rollover!$N$22,Rollover!$AA$22,Rollover!$AN$22)*(1+Assumptions!$C$25)^(INT(MAX(0,DQ215)/12)))</f>
        <v>17.984670625645325</v>
      </c>
      <c r="DR216" s="115">
        <f>IF(OR(DR214=0,DR214=4),0,CHOOSE(DR214,Rollover!$I$22,Rollover!$V$22,Rollover!$AI$22)*CHOOSE(DR214,Rollover!$O$22,Rollover!$AB$22,Rollover!$AO$22)*(1+CHOOSE(DR214,Rollover!$P$22,Rollover!$AC$22,Rollover!$AP$22))^(INT(MAX(0,DR215)/12))+(1-CHOOSE(DR214,Rollover!$I$22,Rollover!$V$22,Rollover!$AI$22))*CHOOSE(DR214,Rollover!$N$22,Rollover!$AA$22,Rollover!$AN$22)*(1+Assumptions!$C$25)^(INT(MAX(0,DR215)/12)))</f>
        <v>17.984670625645325</v>
      </c>
      <c r="DS216" s="115">
        <f>IF(OR(DS214=0,DS214=4),0,CHOOSE(DS214,Rollover!$I$22,Rollover!$V$22,Rollover!$AI$22)*CHOOSE(DS214,Rollover!$O$22,Rollover!$AB$22,Rollover!$AO$22)*(1+CHOOSE(DS214,Rollover!$P$22,Rollover!$AC$22,Rollover!$AP$22))^(INT(MAX(0,DS215)/12))+(1-CHOOSE(DS214,Rollover!$I$22,Rollover!$V$22,Rollover!$AI$22))*CHOOSE(DS214,Rollover!$N$22,Rollover!$AA$22,Rollover!$AN$22)*(1+Assumptions!$C$25)^(INT(MAX(0,DS215)/12)))</f>
        <v>17.984670625645325</v>
      </c>
      <c r="DT216" s="115">
        <f>IF(OR(DT214=0,DT214=4),0,CHOOSE(DT214,Rollover!$I$22,Rollover!$V$22,Rollover!$AI$22)*CHOOSE(DT214,Rollover!$O$22,Rollover!$AB$22,Rollover!$AO$22)*(1+CHOOSE(DT214,Rollover!$P$22,Rollover!$AC$22,Rollover!$AP$22))^(INT(MAX(0,DT215)/12))+(1-CHOOSE(DT214,Rollover!$I$22,Rollover!$V$22,Rollover!$AI$22))*CHOOSE(DT214,Rollover!$N$22,Rollover!$AA$22,Rollover!$AN$22)*(1+Assumptions!$C$25)^(INT(MAX(0,DT215)/12)))</f>
        <v>17.984670625645325</v>
      </c>
      <c r="DU216" s="115">
        <f>IF(OR(DU214=0,DU214=4),0,CHOOSE(DU214,Rollover!$I$22,Rollover!$V$22,Rollover!$AI$22)*CHOOSE(DU214,Rollover!$O$22,Rollover!$AB$22,Rollover!$AO$22)*(1+CHOOSE(DU214,Rollover!$P$22,Rollover!$AC$22,Rollover!$AP$22))^(INT(MAX(0,DU215)/12))+(1-CHOOSE(DU214,Rollover!$I$22,Rollover!$V$22,Rollover!$AI$22))*CHOOSE(DU214,Rollover!$N$22,Rollover!$AA$22,Rollover!$AN$22)*(1+Assumptions!$C$25)^(INT(MAX(0,DU215)/12)))</f>
        <v>17.984670625645325</v>
      </c>
      <c r="DV216" s="115">
        <f>IF(OR(DV214=0,DV214=4),0,CHOOSE(DV214,Rollover!$I$22,Rollover!$V$22,Rollover!$AI$22)*CHOOSE(DV214,Rollover!$O$22,Rollover!$AB$22,Rollover!$AO$22)*(1+CHOOSE(DV214,Rollover!$P$22,Rollover!$AC$22,Rollover!$AP$22))^(INT(MAX(0,DV215)/12))+(1-CHOOSE(DV214,Rollover!$I$22,Rollover!$V$22,Rollover!$AI$22))*CHOOSE(DV214,Rollover!$N$22,Rollover!$AA$22,Rollover!$AN$22)*(1+Assumptions!$C$25)^(INT(MAX(0,DV215)/12)))</f>
        <v>18.614134097542912</v>
      </c>
      <c r="DW216" s="115">
        <f>IF(OR(DW214=0,DW214=4),0,CHOOSE(DW214,Rollover!$I$22,Rollover!$V$22,Rollover!$AI$22)*CHOOSE(DW214,Rollover!$O$22,Rollover!$AB$22,Rollover!$AO$22)*(1+CHOOSE(DW214,Rollover!$P$22,Rollover!$AC$22,Rollover!$AP$22))^(INT(MAX(0,DW215)/12))+(1-CHOOSE(DW214,Rollover!$I$22,Rollover!$V$22,Rollover!$AI$22))*CHOOSE(DW214,Rollover!$N$22,Rollover!$AA$22,Rollover!$AN$22)*(1+Assumptions!$C$25)^(INT(MAX(0,DW215)/12)))</f>
        <v>18.614134097542912</v>
      </c>
      <c r="DX216" s="115">
        <f>IF(OR(DX214=0,DX214=4),0,CHOOSE(DX214,Rollover!$I$22,Rollover!$V$22,Rollover!$AI$22)*CHOOSE(DX214,Rollover!$O$22,Rollover!$AB$22,Rollover!$AO$22)*(1+CHOOSE(DX214,Rollover!$P$22,Rollover!$AC$22,Rollover!$AP$22))^(INT(MAX(0,DX215)/12))+(1-CHOOSE(DX214,Rollover!$I$22,Rollover!$V$22,Rollover!$AI$22))*CHOOSE(DX214,Rollover!$N$22,Rollover!$AA$22,Rollover!$AN$22)*(1+Assumptions!$C$25)^(INT(MAX(0,DX215)/12)))</f>
        <v>18.614134097542912</v>
      </c>
      <c r="DY216" s="115">
        <f>IF(OR(DY214=0,DY214=4),0,CHOOSE(DY214,Rollover!$I$22,Rollover!$V$22,Rollover!$AI$22)*CHOOSE(DY214,Rollover!$O$22,Rollover!$AB$22,Rollover!$AO$22)*(1+CHOOSE(DY214,Rollover!$P$22,Rollover!$AC$22,Rollover!$AP$22))^(INT(MAX(0,DY215)/12))+(1-CHOOSE(DY214,Rollover!$I$22,Rollover!$V$22,Rollover!$AI$22))*CHOOSE(DY214,Rollover!$N$22,Rollover!$AA$22,Rollover!$AN$22)*(1+Assumptions!$C$25)^(INT(MAX(0,DY215)/12)))</f>
        <v>18.614134097542912</v>
      </c>
      <c r="DZ216" s="115">
        <f>IF(OR(DZ214=0,DZ214=4),0,CHOOSE(DZ214,Rollover!$I$22,Rollover!$V$22,Rollover!$AI$22)*CHOOSE(DZ214,Rollover!$O$22,Rollover!$AB$22,Rollover!$AO$22)*(1+CHOOSE(DZ214,Rollover!$P$22,Rollover!$AC$22,Rollover!$AP$22))^(INT(MAX(0,DZ215)/12))+(1-CHOOSE(DZ214,Rollover!$I$22,Rollover!$V$22,Rollover!$AI$22))*CHOOSE(DZ214,Rollover!$N$22,Rollover!$AA$22,Rollover!$AN$22)*(1+Assumptions!$C$25)^(INT(MAX(0,DZ215)/12)))</f>
        <v>18.614134097542912</v>
      </c>
      <c r="EA216" s="115">
        <f>IF(OR(EA214=0,EA214=4),0,CHOOSE(EA214,Rollover!$I$22,Rollover!$V$22,Rollover!$AI$22)*CHOOSE(EA214,Rollover!$O$22,Rollover!$AB$22,Rollover!$AO$22)*(1+CHOOSE(EA214,Rollover!$P$22,Rollover!$AC$22,Rollover!$AP$22))^(INT(MAX(0,EA215)/12))+(1-CHOOSE(EA214,Rollover!$I$22,Rollover!$V$22,Rollover!$AI$22))*CHOOSE(EA214,Rollover!$N$22,Rollover!$AA$22,Rollover!$AN$22)*(1+Assumptions!$C$25)^(INT(MAX(0,EA215)/12)))</f>
        <v>18.614134097542912</v>
      </c>
      <c r="EB216" s="115">
        <f>IF(OR(EB214=0,EB214=4),0,CHOOSE(EB214,Rollover!$I$22,Rollover!$V$22,Rollover!$AI$22)*CHOOSE(EB214,Rollover!$O$22,Rollover!$AB$22,Rollover!$AO$22)*(1+CHOOSE(EB214,Rollover!$P$22,Rollover!$AC$22,Rollover!$AP$22))^(INT(MAX(0,EB215)/12))+(1-CHOOSE(EB214,Rollover!$I$22,Rollover!$V$22,Rollover!$AI$22))*CHOOSE(EB214,Rollover!$N$22,Rollover!$AA$22,Rollover!$AN$22)*(1+Assumptions!$C$25)^(INT(MAX(0,EB215)/12)))</f>
        <v>18.614134097542912</v>
      </c>
      <c r="EC216" s="115">
        <f>IF(OR(EC214=0,EC214=4),0,CHOOSE(EC214,Rollover!$I$22,Rollover!$V$22,Rollover!$AI$22)*CHOOSE(EC214,Rollover!$O$22,Rollover!$AB$22,Rollover!$AO$22)*(1+CHOOSE(EC214,Rollover!$P$22,Rollover!$AC$22,Rollover!$AP$22))^(INT(MAX(0,EC215)/12))+(1-CHOOSE(EC214,Rollover!$I$22,Rollover!$V$22,Rollover!$AI$22))*CHOOSE(EC214,Rollover!$N$22,Rollover!$AA$22,Rollover!$AN$22)*(1+Assumptions!$C$25)^(INT(MAX(0,EC215)/12)))</f>
        <v>18.614134097542912</v>
      </c>
      <c r="ED216" s="115">
        <f>IF(OR(ED214=0,ED214=4),0,CHOOSE(ED214,Rollover!$I$22,Rollover!$V$22,Rollover!$AI$22)*CHOOSE(ED214,Rollover!$O$22,Rollover!$AB$22,Rollover!$AO$22)*(1+CHOOSE(ED214,Rollover!$P$22,Rollover!$AC$22,Rollover!$AP$22))^(INT(MAX(0,ED215)/12))+(1-CHOOSE(ED214,Rollover!$I$22,Rollover!$V$22,Rollover!$AI$22))*CHOOSE(ED214,Rollover!$N$22,Rollover!$AA$22,Rollover!$AN$22)*(1+Assumptions!$C$25)^(INT(MAX(0,ED215)/12)))</f>
        <v>18.614134097542912</v>
      </c>
      <c r="EE216" s="115">
        <f>IF(OR(EE214=0,EE214=4),0,CHOOSE(EE214,Rollover!$I$22,Rollover!$V$22,Rollover!$AI$22)*CHOOSE(EE214,Rollover!$O$22,Rollover!$AB$22,Rollover!$AO$22)*(1+CHOOSE(EE214,Rollover!$P$22,Rollover!$AC$22,Rollover!$AP$22))^(INT(MAX(0,EE215)/12))+(1-CHOOSE(EE214,Rollover!$I$22,Rollover!$V$22,Rollover!$AI$22))*CHOOSE(EE214,Rollover!$N$22,Rollover!$AA$22,Rollover!$AN$22)*(1+Assumptions!$C$25)^(INT(MAX(0,EE215)/12)))</f>
        <v>18.614134097542912</v>
      </c>
      <c r="EF216" s="115">
        <f>IF(OR(EF214=0,EF214=4),0,CHOOSE(EF214,Rollover!$I$22,Rollover!$V$22,Rollover!$AI$22)*CHOOSE(EF214,Rollover!$O$22,Rollover!$AB$22,Rollover!$AO$22)*(1+CHOOSE(EF214,Rollover!$P$22,Rollover!$AC$22,Rollover!$AP$22))^(INT(MAX(0,EF215)/12))+(1-CHOOSE(EF214,Rollover!$I$22,Rollover!$V$22,Rollover!$AI$22))*CHOOSE(EF214,Rollover!$N$22,Rollover!$AA$22,Rollover!$AN$22)*(1+Assumptions!$C$25)^(INT(MAX(0,EF215)/12)))</f>
        <v>18.614134097542912</v>
      </c>
      <c r="EG216" s="115">
        <f>IF(OR(EG214=0,EG214=4),0,CHOOSE(EG214,Rollover!$I$22,Rollover!$V$22,Rollover!$AI$22)*CHOOSE(EG214,Rollover!$O$22,Rollover!$AB$22,Rollover!$AO$22)*(1+CHOOSE(EG214,Rollover!$P$22,Rollover!$AC$22,Rollover!$AP$22))^(INT(MAX(0,EG215)/12))+(1-CHOOSE(EG214,Rollover!$I$22,Rollover!$V$22,Rollover!$AI$22))*CHOOSE(EG214,Rollover!$N$22,Rollover!$AA$22,Rollover!$AN$22)*(1+Assumptions!$C$25)^(INT(MAX(0,EG215)/12)))</f>
        <v>18.614134097542912</v>
      </c>
      <c r="EH216" s="115">
        <f>IF(OR(EH214=0,EH214=4),0,CHOOSE(EH214,Rollover!$I$22,Rollover!$V$22,Rollover!$AI$22)*CHOOSE(EH214,Rollover!$O$22,Rollover!$AB$22,Rollover!$AO$22)*(1+CHOOSE(EH214,Rollover!$P$22,Rollover!$AC$22,Rollover!$AP$22))^(INT(MAX(0,EH215)/12))+(1-CHOOSE(EH214,Rollover!$I$22,Rollover!$V$22,Rollover!$AI$22))*CHOOSE(EH214,Rollover!$N$22,Rollover!$AA$22,Rollover!$AN$22)*(1+Assumptions!$C$25)^(INT(MAX(0,EH215)/12)))</f>
        <v>20.071391125504466</v>
      </c>
      <c r="EI216" s="115">
        <f>IF(OR(EI214=0,EI214=4),0,CHOOSE(EI214,Rollover!$I$22,Rollover!$V$22,Rollover!$AI$22)*CHOOSE(EI214,Rollover!$O$22,Rollover!$AB$22,Rollover!$AO$22)*(1+CHOOSE(EI214,Rollover!$P$22,Rollover!$AC$22,Rollover!$AP$22))^(INT(MAX(0,EI215)/12))+(1-CHOOSE(EI214,Rollover!$I$22,Rollover!$V$22,Rollover!$AI$22))*CHOOSE(EI214,Rollover!$N$22,Rollover!$AA$22,Rollover!$AN$22)*(1+Assumptions!$C$25)^(INT(MAX(0,EI215)/12)))</f>
        <v>20.071391125504466</v>
      </c>
    </row>
    <row r="217">
      <c r="B217" t="s" s="23">
        <v>393</v>
      </c>
      <c r="C217" t="s" s="118">
        <v>37</v>
      </c>
      <c r="D217" t="s" s="118">
        <v>430</v>
      </c>
      <c r="H217" s="95">
        <f>IF(H214=0,'Rent Roll'!$G$22*SUMIFS('Rent Schedules'!$I$6:$I$122,'Rent Schedules'!$B$6:$B$122,$C217,'Rent Schedules'!$D$6:$D$122,"In effect",'Rent Schedules'!$E$6:$E$122,"&lt;="&amp;H$6,'Rent Schedules'!$F$6:$F$122,"&gt;="&amp;H$6),0)</f>
        <v>15020.83</v>
      </c>
      <c r="I217" s="95">
        <f>IF(I214=0,'Rent Roll'!$G$22*SUMIFS('Rent Schedules'!$I$6:$I$122,'Rent Schedules'!$B$6:$B$122,$C217,'Rent Schedules'!$D$6:$D$122,"In effect",'Rent Schedules'!$E$6:$E$122,"&lt;="&amp;I$6,'Rent Schedules'!$F$6:$F$122,"&gt;="&amp;I$6),0)</f>
        <v>15020.83</v>
      </c>
      <c r="J217" s="95">
        <f>IF(J214=0,'Rent Roll'!$G$22*SUMIFS('Rent Schedules'!$I$6:$I$122,'Rent Schedules'!$B$6:$B$122,$C217,'Rent Schedules'!$D$6:$D$122,"In effect",'Rent Schedules'!$E$6:$E$122,"&lt;="&amp;J$6,'Rent Schedules'!$F$6:$F$122,"&gt;="&amp;J$6),0)</f>
        <v>15020.83</v>
      </c>
      <c r="K217" s="95">
        <f>IF(K214=0,'Rent Roll'!$G$22*SUMIFS('Rent Schedules'!$I$6:$I$122,'Rent Schedules'!$B$6:$B$122,$C217,'Rent Schedules'!$D$6:$D$122,"In effect",'Rent Schedules'!$E$6:$E$122,"&lt;="&amp;K$6,'Rent Schedules'!$F$6:$F$122,"&gt;="&amp;K$6),0)</f>
        <v>15020.83</v>
      </c>
      <c r="L217" s="95">
        <f>IF(L214=0,'Rent Roll'!$G$22*SUMIFS('Rent Schedules'!$I$6:$I$122,'Rent Schedules'!$B$6:$B$122,$C217,'Rent Schedules'!$D$6:$D$122,"In effect",'Rent Schedules'!$E$6:$E$122,"&lt;="&amp;L$6,'Rent Schedules'!$F$6:$F$122,"&gt;="&amp;L$6),0)</f>
        <v>15020.83</v>
      </c>
      <c r="M217" s="95">
        <f>IF(M214=0,'Rent Roll'!$G$22*SUMIFS('Rent Schedules'!$I$6:$I$122,'Rent Schedules'!$B$6:$B$122,$C217,'Rent Schedules'!$D$6:$D$122,"In effect",'Rent Schedules'!$E$6:$E$122,"&lt;="&amp;M$6,'Rent Schedules'!$F$6:$F$122,"&gt;="&amp;M$6),0)</f>
        <v>15020.83</v>
      </c>
      <c r="N217" s="95">
        <f>IF(N214=0,'Rent Roll'!$G$22*SUMIFS('Rent Schedules'!$I$6:$I$122,'Rent Schedules'!$B$6:$B$122,$C217,'Rent Schedules'!$D$6:$D$122,"In effect",'Rent Schedules'!$E$6:$E$122,"&lt;="&amp;N$6,'Rent Schedules'!$F$6:$F$122,"&gt;="&amp;N$6),0)</f>
        <v>15020.83</v>
      </c>
      <c r="O217" s="95">
        <f>IF(O214=0,'Rent Roll'!$G$22*SUMIFS('Rent Schedules'!$I$6:$I$122,'Rent Schedules'!$B$6:$B$122,$C217,'Rent Schedules'!$D$6:$D$122,"In effect",'Rent Schedules'!$E$6:$E$122,"&lt;="&amp;O$6,'Rent Schedules'!$F$6:$F$122,"&gt;="&amp;O$6),0)</f>
        <v>15020.83</v>
      </c>
      <c r="P217" s="95">
        <f>IF(P214=0,'Rent Roll'!$G$22*SUMIFS('Rent Schedules'!$I$6:$I$122,'Rent Schedules'!$B$6:$B$122,$C217,'Rent Schedules'!$D$6:$D$122,"In effect",'Rent Schedules'!$E$6:$E$122,"&lt;="&amp;P$6,'Rent Schedules'!$F$6:$F$122,"&gt;="&amp;P$6),0)</f>
        <v>15583.33</v>
      </c>
      <c r="Q217" s="95">
        <f>IF(Q214=0,'Rent Roll'!$G$22*SUMIFS('Rent Schedules'!$I$6:$I$122,'Rent Schedules'!$B$6:$B$122,$C217,'Rent Schedules'!$D$6:$D$122,"In effect",'Rent Schedules'!$E$6:$E$122,"&lt;="&amp;Q$6,'Rent Schedules'!$F$6:$F$122,"&gt;="&amp;Q$6),0)</f>
        <v>15583.33</v>
      </c>
      <c r="R217" s="95">
        <f>IF(R214=0,'Rent Roll'!$G$22*SUMIFS('Rent Schedules'!$I$6:$I$122,'Rent Schedules'!$B$6:$B$122,$C217,'Rent Schedules'!$D$6:$D$122,"In effect",'Rent Schedules'!$E$6:$E$122,"&lt;="&amp;R$6,'Rent Schedules'!$F$6:$F$122,"&gt;="&amp;R$6),0)</f>
        <v>15583.33</v>
      </c>
      <c r="S217" s="95">
        <f>IF(S214=0,'Rent Roll'!$G$22*SUMIFS('Rent Schedules'!$I$6:$I$122,'Rent Schedules'!$B$6:$B$122,$C217,'Rent Schedules'!$D$6:$D$122,"In effect",'Rent Schedules'!$E$6:$E$122,"&lt;="&amp;S$6,'Rent Schedules'!$F$6:$F$122,"&gt;="&amp;S$6),0)</f>
        <v>15583.33</v>
      </c>
      <c r="T217" s="95">
        <f>IF(T214=0,'Rent Roll'!$G$22*SUMIFS('Rent Schedules'!$I$6:$I$122,'Rent Schedules'!$B$6:$B$122,$C217,'Rent Schedules'!$D$6:$D$122,"In effect",'Rent Schedules'!$E$6:$E$122,"&lt;="&amp;T$6,'Rent Schedules'!$F$6:$F$122,"&gt;="&amp;T$6),0)</f>
        <v>15583.33</v>
      </c>
      <c r="U217" s="95">
        <f>IF(U214=0,'Rent Roll'!$G$22*SUMIFS('Rent Schedules'!$I$6:$I$122,'Rent Schedules'!$B$6:$B$122,$C217,'Rent Schedules'!$D$6:$D$122,"In effect",'Rent Schedules'!$E$6:$E$122,"&lt;="&amp;U$6,'Rent Schedules'!$F$6:$F$122,"&gt;="&amp;U$6),0)</f>
        <v>15583.33</v>
      </c>
      <c r="V217" s="95">
        <f>IF(V214=0,'Rent Roll'!$G$22*SUMIFS('Rent Schedules'!$I$6:$I$122,'Rent Schedules'!$B$6:$B$122,$C217,'Rent Schedules'!$D$6:$D$122,"In effect",'Rent Schedules'!$E$6:$E$122,"&lt;="&amp;V$6,'Rent Schedules'!$F$6:$F$122,"&gt;="&amp;V$6),0)</f>
        <v>15583.33</v>
      </c>
      <c r="W217" s="95">
        <f>IF(W214=0,'Rent Roll'!$G$22*SUMIFS('Rent Schedules'!$I$6:$I$122,'Rent Schedules'!$B$6:$B$122,$C217,'Rent Schedules'!$D$6:$D$122,"In effect",'Rent Schedules'!$E$6:$E$122,"&lt;="&amp;W$6,'Rent Schedules'!$F$6:$F$122,"&gt;="&amp;W$6),0)</f>
        <v>15583.33</v>
      </c>
      <c r="X217" s="95">
        <f>IF(X214=0,'Rent Roll'!$G$22*SUMIFS('Rent Schedules'!$I$6:$I$122,'Rent Schedules'!$B$6:$B$122,$C217,'Rent Schedules'!$D$6:$D$122,"In effect",'Rent Schedules'!$E$6:$E$122,"&lt;="&amp;X$6,'Rent Schedules'!$F$6:$F$122,"&gt;="&amp;X$6),0)</f>
        <v>15583.33</v>
      </c>
      <c r="Y217" s="95">
        <f>IF(Y214=0,'Rent Roll'!$G$22*SUMIFS('Rent Schedules'!$I$6:$I$122,'Rent Schedules'!$B$6:$B$122,$C217,'Rent Schedules'!$D$6:$D$122,"In effect",'Rent Schedules'!$E$6:$E$122,"&lt;="&amp;Y$6,'Rent Schedules'!$F$6:$F$122,"&gt;="&amp;Y$6),0)</f>
        <v>15583.33</v>
      </c>
      <c r="Z217" s="95">
        <f>IF(Z214=0,'Rent Roll'!$G$22*SUMIFS('Rent Schedules'!$I$6:$I$122,'Rent Schedules'!$B$6:$B$122,$C217,'Rent Schedules'!$D$6:$D$122,"In effect",'Rent Schedules'!$E$6:$E$122,"&lt;="&amp;Z$6,'Rent Schedules'!$F$6:$F$122,"&gt;="&amp;Z$6),0)</f>
        <v>15583.33</v>
      </c>
      <c r="AA217" s="95">
        <f>IF(AA214=0,'Rent Roll'!$G$22*SUMIFS('Rent Schedules'!$I$6:$I$122,'Rent Schedules'!$B$6:$B$122,$C217,'Rent Schedules'!$D$6:$D$122,"In effect",'Rent Schedules'!$E$6:$E$122,"&lt;="&amp;AA$6,'Rent Schedules'!$F$6:$F$122,"&gt;="&amp;AA$6),0)</f>
        <v>15583.33</v>
      </c>
      <c r="AB217" s="95">
        <f>IF(AB214=0,'Rent Roll'!$G$22*SUMIFS('Rent Schedules'!$I$6:$I$122,'Rent Schedules'!$B$6:$B$122,$C217,'Rent Schedules'!$D$6:$D$122,"In effect",'Rent Schedules'!$E$6:$E$122,"&lt;="&amp;AB$6,'Rent Schedules'!$F$6:$F$122,"&gt;="&amp;AB$6),0)</f>
        <v>16166.67</v>
      </c>
      <c r="AC217" s="95">
        <f>IF(AC214=0,'Rent Roll'!$G$22*SUMIFS('Rent Schedules'!$I$6:$I$122,'Rent Schedules'!$B$6:$B$122,$C217,'Rent Schedules'!$D$6:$D$122,"In effect",'Rent Schedules'!$E$6:$E$122,"&lt;="&amp;AC$6,'Rent Schedules'!$F$6:$F$122,"&gt;="&amp;AC$6),0)</f>
        <v>16166.67</v>
      </c>
      <c r="AD217" s="95">
        <f>IF(AD214=0,'Rent Roll'!$G$22*SUMIFS('Rent Schedules'!$I$6:$I$122,'Rent Schedules'!$B$6:$B$122,$C217,'Rent Schedules'!$D$6:$D$122,"In effect",'Rent Schedules'!$E$6:$E$122,"&lt;="&amp;AD$6,'Rent Schedules'!$F$6:$F$122,"&gt;="&amp;AD$6),0)</f>
        <v>16166.67</v>
      </c>
      <c r="AE217" s="95">
        <f>IF(AE214=0,'Rent Roll'!$G$22*SUMIFS('Rent Schedules'!$I$6:$I$122,'Rent Schedules'!$B$6:$B$122,$C217,'Rent Schedules'!$D$6:$D$122,"In effect",'Rent Schedules'!$E$6:$E$122,"&lt;="&amp;AE$6,'Rent Schedules'!$F$6:$F$122,"&gt;="&amp;AE$6),0)</f>
        <v>16166.67</v>
      </c>
      <c r="AF217" s="95">
        <f>IF(AF214=0,'Rent Roll'!$G$22*SUMIFS('Rent Schedules'!$I$6:$I$122,'Rent Schedules'!$B$6:$B$122,$C217,'Rent Schedules'!$D$6:$D$122,"In effect",'Rent Schedules'!$E$6:$E$122,"&lt;="&amp;AF$6,'Rent Schedules'!$F$6:$F$122,"&gt;="&amp;AF$6),0)</f>
        <v>16166.67</v>
      </c>
      <c r="AG217" s="95">
        <f>IF(AG214=0,'Rent Roll'!$G$22*SUMIFS('Rent Schedules'!$I$6:$I$122,'Rent Schedules'!$B$6:$B$122,$C217,'Rent Schedules'!$D$6:$D$122,"In effect",'Rent Schedules'!$E$6:$E$122,"&lt;="&amp;AG$6,'Rent Schedules'!$F$6:$F$122,"&gt;="&amp;AG$6),0)</f>
        <v>16166.67</v>
      </c>
      <c r="AH217" s="95">
        <f>IF(AH214=0,'Rent Roll'!$G$22*SUMIFS('Rent Schedules'!$I$6:$I$122,'Rent Schedules'!$B$6:$B$122,$C217,'Rent Schedules'!$D$6:$D$122,"In effect",'Rent Schedules'!$E$6:$E$122,"&lt;="&amp;AH$6,'Rent Schedules'!$F$6:$F$122,"&gt;="&amp;AH$6),0)</f>
        <v>16166.67</v>
      </c>
      <c r="AI217" s="95">
        <f>IF(AI214=0,'Rent Roll'!$G$22*SUMIFS('Rent Schedules'!$I$6:$I$122,'Rent Schedules'!$B$6:$B$122,$C217,'Rent Schedules'!$D$6:$D$122,"In effect",'Rent Schedules'!$E$6:$E$122,"&lt;="&amp;AI$6,'Rent Schedules'!$F$6:$F$122,"&gt;="&amp;AI$6),0)</f>
        <v>16166.67</v>
      </c>
      <c r="AJ217" s="95">
        <f>IF(AJ214=0,'Rent Roll'!$G$22*SUMIFS('Rent Schedules'!$I$6:$I$122,'Rent Schedules'!$B$6:$B$122,$C217,'Rent Schedules'!$D$6:$D$122,"In effect",'Rent Schedules'!$E$6:$E$122,"&lt;="&amp;AJ$6,'Rent Schedules'!$F$6:$F$122,"&gt;="&amp;AJ$6),0)</f>
        <v>16166.67</v>
      </c>
      <c r="AK217" s="95">
        <f>IF(AK214=0,'Rent Roll'!$G$22*SUMIFS('Rent Schedules'!$I$6:$I$122,'Rent Schedules'!$B$6:$B$122,$C217,'Rent Schedules'!$D$6:$D$122,"In effect",'Rent Schedules'!$E$6:$E$122,"&lt;="&amp;AK$6,'Rent Schedules'!$F$6:$F$122,"&gt;="&amp;AK$6),0)</f>
        <v>16166.67</v>
      </c>
      <c r="AL217" s="95">
        <f>IF(AL214=0,'Rent Roll'!$G$22*SUMIFS('Rent Schedules'!$I$6:$I$122,'Rent Schedules'!$B$6:$B$122,$C217,'Rent Schedules'!$D$6:$D$122,"In effect",'Rent Schedules'!$E$6:$E$122,"&lt;="&amp;AL$6,'Rent Schedules'!$F$6:$F$122,"&gt;="&amp;AL$6),0)</f>
        <v>16166.67</v>
      </c>
      <c r="AM217" s="95">
        <f>IF(AM214=0,'Rent Roll'!$G$22*SUMIFS('Rent Schedules'!$I$6:$I$122,'Rent Schedules'!$B$6:$B$122,$C217,'Rent Schedules'!$D$6:$D$122,"In effect",'Rent Schedules'!$E$6:$E$122,"&lt;="&amp;AM$6,'Rent Schedules'!$F$6:$F$122,"&gt;="&amp;AM$6),0)</f>
        <v>16166.67</v>
      </c>
      <c r="AN217" s="95">
        <f>IF(AN214=0,'Rent Roll'!$G$22*SUMIFS('Rent Schedules'!$I$6:$I$122,'Rent Schedules'!$B$6:$B$122,$C217,'Rent Schedules'!$D$6:$D$122,"In effect",'Rent Schedules'!$E$6:$E$122,"&lt;="&amp;AN$6,'Rent Schedules'!$F$6:$F$122,"&gt;="&amp;AN$6),0)</f>
        <v>16781.25</v>
      </c>
      <c r="AO217" s="95">
        <f>IF(AO214=0,'Rent Roll'!$G$22*SUMIFS('Rent Schedules'!$I$6:$I$122,'Rent Schedules'!$B$6:$B$122,$C217,'Rent Schedules'!$D$6:$D$122,"In effect",'Rent Schedules'!$E$6:$E$122,"&lt;="&amp;AO$6,'Rent Schedules'!$F$6:$F$122,"&gt;="&amp;AO$6),0)</f>
        <v>16781.25</v>
      </c>
      <c r="AP217" s="95">
        <f>IF(AP214=0,'Rent Roll'!$G$22*SUMIFS('Rent Schedules'!$I$6:$I$122,'Rent Schedules'!$B$6:$B$122,$C217,'Rent Schedules'!$D$6:$D$122,"In effect",'Rent Schedules'!$E$6:$E$122,"&lt;="&amp;AP$6,'Rent Schedules'!$F$6:$F$122,"&gt;="&amp;AP$6),0)</f>
        <v>16781.25</v>
      </c>
      <c r="AQ217" s="95">
        <f>IF(AQ214=0,'Rent Roll'!$G$22*SUMIFS('Rent Schedules'!$I$6:$I$122,'Rent Schedules'!$B$6:$B$122,$C217,'Rent Schedules'!$D$6:$D$122,"In effect",'Rent Schedules'!$E$6:$E$122,"&lt;="&amp;AQ$6,'Rent Schedules'!$F$6:$F$122,"&gt;="&amp;AQ$6),0)</f>
        <v>16781.25</v>
      </c>
      <c r="AR217" s="95">
        <f>IF(AR214=0,'Rent Roll'!$G$22*SUMIFS('Rent Schedules'!$I$6:$I$122,'Rent Schedules'!$B$6:$B$122,$C217,'Rent Schedules'!$D$6:$D$122,"In effect",'Rent Schedules'!$E$6:$E$122,"&lt;="&amp;AR$6,'Rent Schedules'!$F$6:$F$122,"&gt;="&amp;AR$6),0)</f>
        <v>16781.25</v>
      </c>
      <c r="AS217" s="95">
        <f>IF(AS214=0,'Rent Roll'!$G$22*SUMIFS('Rent Schedules'!$I$6:$I$122,'Rent Schedules'!$B$6:$B$122,$C217,'Rent Schedules'!$D$6:$D$122,"In effect",'Rent Schedules'!$E$6:$E$122,"&lt;="&amp;AS$6,'Rent Schedules'!$F$6:$F$122,"&gt;="&amp;AS$6),0)</f>
        <v>16781.25</v>
      </c>
      <c r="AT217" s="95">
        <f>IF(AT214=0,'Rent Roll'!$G$22*SUMIFS('Rent Schedules'!$I$6:$I$122,'Rent Schedules'!$B$6:$B$122,$C217,'Rent Schedules'!$D$6:$D$122,"In effect",'Rent Schedules'!$E$6:$E$122,"&lt;="&amp;AT$6,'Rent Schedules'!$F$6:$F$122,"&gt;="&amp;AT$6),0)</f>
        <v>16781.25</v>
      </c>
      <c r="AU217" s="95">
        <f>IF(AU214=0,'Rent Roll'!$G$22*SUMIFS('Rent Schedules'!$I$6:$I$122,'Rent Schedules'!$B$6:$B$122,$C217,'Rent Schedules'!$D$6:$D$122,"In effect",'Rent Schedules'!$E$6:$E$122,"&lt;="&amp;AU$6,'Rent Schedules'!$F$6:$F$122,"&gt;="&amp;AU$6),0)</f>
        <v>16781.25</v>
      </c>
      <c r="AV217" s="95">
        <f>IF(AV214=0,'Rent Roll'!$G$22*SUMIFS('Rent Schedules'!$I$6:$I$122,'Rent Schedules'!$B$6:$B$122,$C217,'Rent Schedules'!$D$6:$D$122,"In effect",'Rent Schedules'!$E$6:$E$122,"&lt;="&amp;AV$6,'Rent Schedules'!$F$6:$F$122,"&gt;="&amp;AV$6),0)</f>
        <v>16781.25</v>
      </c>
      <c r="AW217" s="95">
        <f>IF(AW214=0,'Rent Roll'!$G$22*SUMIFS('Rent Schedules'!$I$6:$I$122,'Rent Schedules'!$B$6:$B$122,$C217,'Rent Schedules'!$D$6:$D$122,"In effect",'Rent Schedules'!$E$6:$E$122,"&lt;="&amp;AW$6,'Rent Schedules'!$F$6:$F$122,"&gt;="&amp;AW$6),0)</f>
        <v>16781.25</v>
      </c>
      <c r="AX217" s="95">
        <f>IF(AX214=0,'Rent Roll'!$G$22*SUMIFS('Rent Schedules'!$I$6:$I$122,'Rent Schedules'!$B$6:$B$122,$C217,'Rent Schedules'!$D$6:$D$122,"In effect",'Rent Schedules'!$E$6:$E$122,"&lt;="&amp;AX$6,'Rent Schedules'!$F$6:$F$122,"&gt;="&amp;AX$6),0)</f>
        <v>16781.25</v>
      </c>
      <c r="AY217" s="95">
        <f>IF(AY214=0,'Rent Roll'!$G$22*SUMIFS('Rent Schedules'!$I$6:$I$122,'Rent Schedules'!$B$6:$B$122,$C217,'Rent Schedules'!$D$6:$D$122,"In effect",'Rent Schedules'!$E$6:$E$122,"&lt;="&amp;AY$6,'Rent Schedules'!$F$6:$F$122,"&gt;="&amp;AY$6),0)</f>
        <v>16781.25</v>
      </c>
      <c r="AZ217" s="95">
        <f>IF(AZ214=0,'Rent Roll'!$G$22*SUMIFS('Rent Schedules'!$I$6:$I$122,'Rent Schedules'!$B$6:$B$122,$C217,'Rent Schedules'!$D$6:$D$122,"In effect",'Rent Schedules'!$E$6:$E$122,"&lt;="&amp;AZ$6,'Rent Schedules'!$F$6:$F$122,"&gt;="&amp;AZ$6),0)</f>
        <v>17406.25</v>
      </c>
      <c r="BA217" s="95">
        <f>IF(BA214=0,'Rent Roll'!$G$22*SUMIFS('Rent Schedules'!$I$6:$I$122,'Rent Schedules'!$B$6:$B$122,$C217,'Rent Schedules'!$D$6:$D$122,"In effect",'Rent Schedules'!$E$6:$E$122,"&lt;="&amp;BA$6,'Rent Schedules'!$F$6:$F$122,"&gt;="&amp;BA$6),0)</f>
        <v>17406.25</v>
      </c>
      <c r="BB217" s="95">
        <f>IF(BB214=0,'Rent Roll'!$G$22*SUMIFS('Rent Schedules'!$I$6:$I$122,'Rent Schedules'!$B$6:$B$122,$C217,'Rent Schedules'!$D$6:$D$122,"In effect",'Rent Schedules'!$E$6:$E$122,"&lt;="&amp;BB$6,'Rent Schedules'!$F$6:$F$122,"&gt;="&amp;BB$6),0)</f>
        <v>17406.25</v>
      </c>
      <c r="BC217" s="95">
        <f>IF(BC214=0,'Rent Roll'!$G$22*SUMIFS('Rent Schedules'!$I$6:$I$122,'Rent Schedules'!$B$6:$B$122,$C217,'Rent Schedules'!$D$6:$D$122,"In effect",'Rent Schedules'!$E$6:$E$122,"&lt;="&amp;BC$6,'Rent Schedules'!$F$6:$F$122,"&gt;="&amp;BC$6),0)</f>
        <v>17406.25</v>
      </c>
      <c r="BD217" s="95">
        <f>IF(BD214=0,'Rent Roll'!$G$22*SUMIFS('Rent Schedules'!$I$6:$I$122,'Rent Schedules'!$B$6:$B$122,$C217,'Rent Schedules'!$D$6:$D$122,"In effect",'Rent Schedules'!$E$6:$E$122,"&lt;="&amp;BD$6,'Rent Schedules'!$F$6:$F$122,"&gt;="&amp;BD$6),0)</f>
        <v>17406.25</v>
      </c>
      <c r="BE217" s="95">
        <f>IF(BE214=0,'Rent Roll'!$G$22*SUMIFS('Rent Schedules'!$I$6:$I$122,'Rent Schedules'!$B$6:$B$122,$C217,'Rent Schedules'!$D$6:$D$122,"In effect",'Rent Schedules'!$E$6:$E$122,"&lt;="&amp;BE$6,'Rent Schedules'!$F$6:$F$122,"&gt;="&amp;BE$6),0)</f>
        <v>17406.25</v>
      </c>
      <c r="BF217" s="95">
        <f>IF(BF214=0,'Rent Roll'!$G$22*SUMIFS('Rent Schedules'!$I$6:$I$122,'Rent Schedules'!$B$6:$B$122,$C217,'Rent Schedules'!$D$6:$D$122,"In effect",'Rent Schedules'!$E$6:$E$122,"&lt;="&amp;BF$6,'Rent Schedules'!$F$6:$F$122,"&gt;="&amp;BF$6),0)</f>
        <v>17406.25</v>
      </c>
      <c r="BG217" s="95">
        <f>IF(BG214=0,'Rent Roll'!$G$22*SUMIFS('Rent Schedules'!$I$6:$I$122,'Rent Schedules'!$B$6:$B$122,$C217,'Rent Schedules'!$D$6:$D$122,"In effect",'Rent Schedules'!$E$6:$E$122,"&lt;="&amp;BG$6,'Rent Schedules'!$F$6:$F$122,"&gt;="&amp;BG$6),0)</f>
        <v>17406.25</v>
      </c>
      <c r="BH217" s="95">
        <f>IF(BH214=0,'Rent Roll'!$G$22*SUMIFS('Rent Schedules'!$I$6:$I$122,'Rent Schedules'!$B$6:$B$122,$C217,'Rent Schedules'!$D$6:$D$122,"In effect",'Rent Schedules'!$E$6:$E$122,"&lt;="&amp;BH$6,'Rent Schedules'!$F$6:$F$122,"&gt;="&amp;BH$6),0)</f>
        <v>17406.25</v>
      </c>
      <c r="BI217" s="95">
        <f>IF(BI214=0,'Rent Roll'!$G$22*SUMIFS('Rent Schedules'!$I$6:$I$122,'Rent Schedules'!$B$6:$B$122,$C217,'Rent Schedules'!$D$6:$D$122,"In effect",'Rent Schedules'!$E$6:$E$122,"&lt;="&amp;BI$6,'Rent Schedules'!$F$6:$F$122,"&gt;="&amp;BI$6),0)</f>
        <v>17406.25</v>
      </c>
      <c r="BJ217" s="95">
        <f>IF(BJ214=0,'Rent Roll'!$G$22*SUMIFS('Rent Schedules'!$I$6:$I$122,'Rent Schedules'!$B$6:$B$122,$C217,'Rent Schedules'!$D$6:$D$122,"In effect",'Rent Schedules'!$E$6:$E$122,"&lt;="&amp;BJ$6,'Rent Schedules'!$F$6:$F$122,"&gt;="&amp;BJ$6),0)</f>
        <v>17406.25</v>
      </c>
      <c r="BK217" s="95">
        <f>IF(BK214=0,'Rent Roll'!$G$22*SUMIFS('Rent Schedules'!$I$6:$I$122,'Rent Schedules'!$B$6:$B$122,$C217,'Rent Schedules'!$D$6:$D$122,"In effect",'Rent Schedules'!$E$6:$E$122,"&lt;="&amp;BK$6,'Rent Schedules'!$F$6:$F$122,"&gt;="&amp;BK$6),0)</f>
        <v>17406.25</v>
      </c>
      <c r="BL217" s="95">
        <f>IF(BL214=0,'Rent Roll'!$G$22*SUMIFS('Rent Schedules'!$I$6:$I$122,'Rent Schedules'!$B$6:$B$122,$C217,'Rent Schedules'!$D$6:$D$122,"In effect",'Rent Schedules'!$E$6:$E$122,"&lt;="&amp;BL$6,'Rent Schedules'!$F$6:$F$122,"&gt;="&amp;BL$6),0)</f>
        <v>18062.5</v>
      </c>
      <c r="BM217" s="95">
        <f>IF(BM214=0,'Rent Roll'!$G$22*SUMIFS('Rent Schedules'!$I$6:$I$122,'Rent Schedules'!$B$6:$B$122,$C217,'Rent Schedules'!$D$6:$D$122,"In effect",'Rent Schedules'!$E$6:$E$122,"&lt;="&amp;BM$6,'Rent Schedules'!$F$6:$F$122,"&gt;="&amp;BM$6),0)</f>
        <v>18062.5</v>
      </c>
      <c r="BN217" s="95">
        <f>IF(BN214=0,'Rent Roll'!$G$22*SUMIFS('Rent Schedules'!$I$6:$I$122,'Rent Schedules'!$B$6:$B$122,$C217,'Rent Schedules'!$D$6:$D$122,"In effect",'Rent Schedules'!$E$6:$E$122,"&lt;="&amp;BN$6,'Rent Schedules'!$F$6:$F$122,"&gt;="&amp;BN$6),0)</f>
        <v>18062.5</v>
      </c>
      <c r="BO217" s="95">
        <f>IF(BO214=0,'Rent Roll'!$G$22*SUMIFS('Rent Schedules'!$I$6:$I$122,'Rent Schedules'!$B$6:$B$122,$C217,'Rent Schedules'!$D$6:$D$122,"In effect",'Rent Schedules'!$E$6:$E$122,"&lt;="&amp;BO$6,'Rent Schedules'!$F$6:$F$122,"&gt;="&amp;BO$6),0)</f>
        <v>18062.5</v>
      </c>
      <c r="BP217" s="95">
        <f>IF(BP214=0,'Rent Roll'!$G$22*SUMIFS('Rent Schedules'!$I$6:$I$122,'Rent Schedules'!$B$6:$B$122,$C217,'Rent Schedules'!$D$6:$D$122,"In effect",'Rent Schedules'!$E$6:$E$122,"&lt;="&amp;BP$6,'Rent Schedules'!$F$6:$F$122,"&gt;="&amp;BP$6),0)</f>
        <v>18062.5</v>
      </c>
      <c r="BQ217" s="95">
        <f>IF(BQ214=0,'Rent Roll'!$G$22*SUMIFS('Rent Schedules'!$I$6:$I$122,'Rent Schedules'!$B$6:$B$122,$C217,'Rent Schedules'!$D$6:$D$122,"In effect",'Rent Schedules'!$E$6:$E$122,"&lt;="&amp;BQ$6,'Rent Schedules'!$F$6:$F$122,"&gt;="&amp;BQ$6),0)</f>
        <v>18062.5</v>
      </c>
      <c r="BR217" s="95">
        <f>IF(BR214=0,'Rent Roll'!$G$22*SUMIFS('Rent Schedules'!$I$6:$I$122,'Rent Schedules'!$B$6:$B$122,$C217,'Rent Schedules'!$D$6:$D$122,"In effect",'Rent Schedules'!$E$6:$E$122,"&lt;="&amp;BR$6,'Rent Schedules'!$F$6:$F$122,"&gt;="&amp;BR$6),0)</f>
        <v>18062.5</v>
      </c>
      <c r="BS217" s="95">
        <f>IF(BS214=0,'Rent Roll'!$G$22*SUMIFS('Rent Schedules'!$I$6:$I$122,'Rent Schedules'!$B$6:$B$122,$C217,'Rent Schedules'!$D$6:$D$122,"In effect",'Rent Schedules'!$E$6:$E$122,"&lt;="&amp;BS$6,'Rent Schedules'!$F$6:$F$122,"&gt;="&amp;BS$6),0)</f>
        <v>18062.5</v>
      </c>
      <c r="BT217" s="95">
        <f>IF(BT214=0,'Rent Roll'!$G$22*SUMIFS('Rent Schedules'!$I$6:$I$122,'Rent Schedules'!$B$6:$B$122,$C217,'Rent Schedules'!$D$6:$D$122,"In effect",'Rent Schedules'!$E$6:$E$122,"&lt;="&amp;BT$6,'Rent Schedules'!$F$6:$F$122,"&gt;="&amp;BT$6),0)</f>
        <v>18062.5</v>
      </c>
      <c r="BU217" s="95">
        <f>IF(BU214=0,'Rent Roll'!$G$22*SUMIFS('Rent Schedules'!$I$6:$I$122,'Rent Schedules'!$B$6:$B$122,$C217,'Rent Schedules'!$D$6:$D$122,"In effect",'Rent Schedules'!$E$6:$E$122,"&lt;="&amp;BU$6,'Rent Schedules'!$F$6:$F$122,"&gt;="&amp;BU$6),0)</f>
        <v>18062.5</v>
      </c>
      <c r="BV217" s="95">
        <f>IF(BV214=0,'Rent Roll'!$G$22*SUMIFS('Rent Schedules'!$I$6:$I$122,'Rent Schedules'!$B$6:$B$122,$C217,'Rent Schedules'!$D$6:$D$122,"In effect",'Rent Schedules'!$E$6:$E$122,"&lt;="&amp;BV$6,'Rent Schedules'!$F$6:$F$122,"&gt;="&amp;BV$6),0)</f>
        <v>18062.5</v>
      </c>
      <c r="BW217" s="95">
        <f>IF(BW214=0,'Rent Roll'!$G$22*SUMIFS('Rent Schedules'!$I$6:$I$122,'Rent Schedules'!$B$6:$B$122,$C217,'Rent Schedules'!$D$6:$D$122,"In effect",'Rent Schedules'!$E$6:$E$122,"&lt;="&amp;BW$6,'Rent Schedules'!$F$6:$F$122,"&gt;="&amp;BW$6),0)</f>
        <v>18062.5</v>
      </c>
      <c r="BX217" s="95">
        <f>IF(BX214=0,'Rent Roll'!$G$22*SUMIFS('Rent Schedules'!$I$6:$I$122,'Rent Schedules'!$B$6:$B$122,$C217,'Rent Schedules'!$D$6:$D$122,"In effect",'Rent Schedules'!$E$6:$E$122,"&lt;="&amp;BX$6,'Rent Schedules'!$F$6:$F$122,"&gt;="&amp;BX$6),0)</f>
        <v>0</v>
      </c>
      <c r="BY217" s="95">
        <f>IF(BY214=0,'Rent Roll'!$G$22*SUMIFS('Rent Schedules'!$I$6:$I$122,'Rent Schedules'!$B$6:$B$122,$C217,'Rent Schedules'!$D$6:$D$122,"In effect",'Rent Schedules'!$E$6:$E$122,"&lt;="&amp;BY$6,'Rent Schedules'!$F$6:$F$122,"&gt;="&amp;BY$6),0)</f>
        <v>0</v>
      </c>
      <c r="BZ217" s="95">
        <f>IF(BZ214=0,'Rent Roll'!$G$22*SUMIFS('Rent Schedules'!$I$6:$I$122,'Rent Schedules'!$B$6:$B$122,$C217,'Rent Schedules'!$D$6:$D$122,"In effect",'Rent Schedules'!$E$6:$E$122,"&lt;="&amp;BZ$6,'Rent Schedules'!$F$6:$F$122,"&gt;="&amp;BZ$6),0)</f>
        <v>0</v>
      </c>
      <c r="CA217" s="95">
        <f>IF(CA214=0,'Rent Roll'!$G$22*SUMIFS('Rent Schedules'!$I$6:$I$122,'Rent Schedules'!$B$6:$B$122,$C217,'Rent Schedules'!$D$6:$D$122,"In effect",'Rent Schedules'!$E$6:$E$122,"&lt;="&amp;CA$6,'Rent Schedules'!$F$6:$F$122,"&gt;="&amp;CA$6),0)</f>
        <v>0</v>
      </c>
      <c r="CB217" s="95">
        <f>IF(CB214=0,'Rent Roll'!$G$22*SUMIFS('Rent Schedules'!$I$6:$I$122,'Rent Schedules'!$B$6:$B$122,$C217,'Rent Schedules'!$D$6:$D$122,"In effect",'Rent Schedules'!$E$6:$E$122,"&lt;="&amp;CB$6,'Rent Schedules'!$F$6:$F$122,"&gt;="&amp;CB$6),0)</f>
        <v>0</v>
      </c>
      <c r="CC217" s="95">
        <f>IF(CC214=0,'Rent Roll'!$G$22*SUMIFS('Rent Schedules'!$I$6:$I$122,'Rent Schedules'!$B$6:$B$122,$C217,'Rent Schedules'!$D$6:$D$122,"In effect",'Rent Schedules'!$E$6:$E$122,"&lt;="&amp;CC$6,'Rent Schedules'!$F$6:$F$122,"&gt;="&amp;CC$6),0)</f>
        <v>0</v>
      </c>
      <c r="CD217" s="95">
        <f>IF(CD214=0,'Rent Roll'!$G$22*SUMIFS('Rent Schedules'!$I$6:$I$122,'Rent Schedules'!$B$6:$B$122,$C217,'Rent Schedules'!$D$6:$D$122,"In effect",'Rent Schedules'!$E$6:$E$122,"&lt;="&amp;CD$6,'Rent Schedules'!$F$6:$F$122,"&gt;="&amp;CD$6),0)</f>
        <v>0</v>
      </c>
      <c r="CE217" s="95">
        <f>IF(CE214=0,'Rent Roll'!$G$22*SUMIFS('Rent Schedules'!$I$6:$I$122,'Rent Schedules'!$B$6:$B$122,$C217,'Rent Schedules'!$D$6:$D$122,"In effect",'Rent Schedules'!$E$6:$E$122,"&lt;="&amp;CE$6,'Rent Schedules'!$F$6:$F$122,"&gt;="&amp;CE$6),0)</f>
        <v>0</v>
      </c>
      <c r="CF217" s="95">
        <f>IF(CF214=0,'Rent Roll'!$G$22*SUMIFS('Rent Schedules'!$I$6:$I$122,'Rent Schedules'!$B$6:$B$122,$C217,'Rent Schedules'!$D$6:$D$122,"In effect",'Rent Schedules'!$E$6:$E$122,"&lt;="&amp;CF$6,'Rent Schedules'!$F$6:$F$122,"&gt;="&amp;CF$6),0)</f>
        <v>0</v>
      </c>
      <c r="CG217" s="95">
        <f>IF(CG214=0,'Rent Roll'!$G$22*SUMIFS('Rent Schedules'!$I$6:$I$122,'Rent Schedules'!$B$6:$B$122,$C217,'Rent Schedules'!$D$6:$D$122,"In effect",'Rent Schedules'!$E$6:$E$122,"&lt;="&amp;CG$6,'Rent Schedules'!$F$6:$F$122,"&gt;="&amp;CG$6),0)</f>
        <v>0</v>
      </c>
      <c r="CH217" s="95">
        <f>IF(CH214=0,'Rent Roll'!$G$22*SUMIFS('Rent Schedules'!$I$6:$I$122,'Rent Schedules'!$B$6:$B$122,$C217,'Rent Schedules'!$D$6:$D$122,"In effect",'Rent Schedules'!$E$6:$E$122,"&lt;="&amp;CH$6,'Rent Schedules'!$F$6:$F$122,"&gt;="&amp;CH$6),0)</f>
        <v>0</v>
      </c>
      <c r="CI217" s="95">
        <f>IF(CI214=0,'Rent Roll'!$G$22*SUMIFS('Rent Schedules'!$I$6:$I$122,'Rent Schedules'!$B$6:$B$122,$C217,'Rent Schedules'!$D$6:$D$122,"In effect",'Rent Schedules'!$E$6:$E$122,"&lt;="&amp;CI$6,'Rent Schedules'!$F$6:$F$122,"&gt;="&amp;CI$6),0)</f>
        <v>0</v>
      </c>
      <c r="CJ217" s="95">
        <f>IF(CJ214=0,'Rent Roll'!$G$22*SUMIFS('Rent Schedules'!$I$6:$I$122,'Rent Schedules'!$B$6:$B$122,$C217,'Rent Schedules'!$D$6:$D$122,"In effect",'Rent Schedules'!$E$6:$E$122,"&lt;="&amp;CJ$6,'Rent Schedules'!$F$6:$F$122,"&gt;="&amp;CJ$6),0)</f>
        <v>0</v>
      </c>
      <c r="CK217" s="95">
        <f>IF(CK214=0,'Rent Roll'!$G$22*SUMIFS('Rent Schedules'!$I$6:$I$122,'Rent Schedules'!$B$6:$B$122,$C217,'Rent Schedules'!$D$6:$D$122,"In effect",'Rent Schedules'!$E$6:$E$122,"&lt;="&amp;CK$6,'Rent Schedules'!$F$6:$F$122,"&gt;="&amp;CK$6),0)</f>
        <v>0</v>
      </c>
      <c r="CL217" s="95">
        <f>IF(CL214=0,'Rent Roll'!$G$22*SUMIFS('Rent Schedules'!$I$6:$I$122,'Rent Schedules'!$B$6:$B$122,$C217,'Rent Schedules'!$D$6:$D$122,"In effect",'Rent Schedules'!$E$6:$E$122,"&lt;="&amp;CL$6,'Rent Schedules'!$F$6:$F$122,"&gt;="&amp;CL$6),0)</f>
        <v>0</v>
      </c>
      <c r="CM217" s="95">
        <f>IF(CM214=0,'Rent Roll'!$G$22*SUMIFS('Rent Schedules'!$I$6:$I$122,'Rent Schedules'!$B$6:$B$122,$C217,'Rent Schedules'!$D$6:$D$122,"In effect",'Rent Schedules'!$E$6:$E$122,"&lt;="&amp;CM$6,'Rent Schedules'!$F$6:$F$122,"&gt;="&amp;CM$6),0)</f>
        <v>0</v>
      </c>
      <c r="CN217" s="95">
        <f>IF(CN214=0,'Rent Roll'!$G$22*SUMIFS('Rent Schedules'!$I$6:$I$122,'Rent Schedules'!$B$6:$B$122,$C217,'Rent Schedules'!$D$6:$D$122,"In effect",'Rent Schedules'!$E$6:$E$122,"&lt;="&amp;CN$6,'Rent Schedules'!$F$6:$F$122,"&gt;="&amp;CN$6),0)</f>
        <v>0</v>
      </c>
      <c r="CO217" s="95">
        <f>IF(CO214=0,'Rent Roll'!$G$22*SUMIFS('Rent Schedules'!$I$6:$I$122,'Rent Schedules'!$B$6:$B$122,$C217,'Rent Schedules'!$D$6:$D$122,"In effect",'Rent Schedules'!$E$6:$E$122,"&lt;="&amp;CO$6,'Rent Schedules'!$F$6:$F$122,"&gt;="&amp;CO$6),0)</f>
        <v>0</v>
      </c>
      <c r="CP217" s="95">
        <f>IF(CP214=0,'Rent Roll'!$G$22*SUMIFS('Rent Schedules'!$I$6:$I$122,'Rent Schedules'!$B$6:$B$122,$C217,'Rent Schedules'!$D$6:$D$122,"In effect",'Rent Schedules'!$E$6:$E$122,"&lt;="&amp;CP$6,'Rent Schedules'!$F$6:$F$122,"&gt;="&amp;CP$6),0)</f>
        <v>0</v>
      </c>
      <c r="CQ217" s="95">
        <f>IF(CQ214=0,'Rent Roll'!$G$22*SUMIFS('Rent Schedules'!$I$6:$I$122,'Rent Schedules'!$B$6:$B$122,$C217,'Rent Schedules'!$D$6:$D$122,"In effect",'Rent Schedules'!$E$6:$E$122,"&lt;="&amp;CQ$6,'Rent Schedules'!$F$6:$F$122,"&gt;="&amp;CQ$6),0)</f>
        <v>0</v>
      </c>
      <c r="CR217" s="95">
        <f>IF(CR214=0,'Rent Roll'!$G$22*SUMIFS('Rent Schedules'!$I$6:$I$122,'Rent Schedules'!$B$6:$B$122,$C217,'Rent Schedules'!$D$6:$D$122,"In effect",'Rent Schedules'!$E$6:$E$122,"&lt;="&amp;CR$6,'Rent Schedules'!$F$6:$F$122,"&gt;="&amp;CR$6),0)</f>
        <v>0</v>
      </c>
      <c r="CS217" s="95">
        <f>IF(CS214=0,'Rent Roll'!$G$22*SUMIFS('Rent Schedules'!$I$6:$I$122,'Rent Schedules'!$B$6:$B$122,$C217,'Rent Schedules'!$D$6:$D$122,"In effect",'Rent Schedules'!$E$6:$E$122,"&lt;="&amp;CS$6,'Rent Schedules'!$F$6:$F$122,"&gt;="&amp;CS$6),0)</f>
        <v>0</v>
      </c>
      <c r="CT217" s="95">
        <f>IF(CT214=0,'Rent Roll'!$G$22*SUMIFS('Rent Schedules'!$I$6:$I$122,'Rent Schedules'!$B$6:$B$122,$C217,'Rent Schedules'!$D$6:$D$122,"In effect",'Rent Schedules'!$E$6:$E$122,"&lt;="&amp;CT$6,'Rent Schedules'!$F$6:$F$122,"&gt;="&amp;CT$6),0)</f>
        <v>0</v>
      </c>
      <c r="CU217" s="95">
        <f>IF(CU214=0,'Rent Roll'!$G$22*SUMIFS('Rent Schedules'!$I$6:$I$122,'Rent Schedules'!$B$6:$B$122,$C217,'Rent Schedules'!$D$6:$D$122,"In effect",'Rent Schedules'!$E$6:$E$122,"&lt;="&amp;CU$6,'Rent Schedules'!$F$6:$F$122,"&gt;="&amp;CU$6),0)</f>
        <v>0</v>
      </c>
      <c r="CV217" s="95">
        <f>IF(CV214=0,'Rent Roll'!$G$22*SUMIFS('Rent Schedules'!$I$6:$I$122,'Rent Schedules'!$B$6:$B$122,$C217,'Rent Schedules'!$D$6:$D$122,"In effect",'Rent Schedules'!$E$6:$E$122,"&lt;="&amp;CV$6,'Rent Schedules'!$F$6:$F$122,"&gt;="&amp;CV$6),0)</f>
        <v>0</v>
      </c>
      <c r="CW217" s="95">
        <f>IF(CW214=0,'Rent Roll'!$G$22*SUMIFS('Rent Schedules'!$I$6:$I$122,'Rent Schedules'!$B$6:$B$122,$C217,'Rent Schedules'!$D$6:$D$122,"In effect",'Rent Schedules'!$E$6:$E$122,"&lt;="&amp;CW$6,'Rent Schedules'!$F$6:$F$122,"&gt;="&amp;CW$6),0)</f>
        <v>0</v>
      </c>
      <c r="CX217" s="95">
        <f>IF(CX214=0,'Rent Roll'!$G$22*SUMIFS('Rent Schedules'!$I$6:$I$122,'Rent Schedules'!$B$6:$B$122,$C217,'Rent Schedules'!$D$6:$D$122,"In effect",'Rent Schedules'!$E$6:$E$122,"&lt;="&amp;CX$6,'Rent Schedules'!$F$6:$F$122,"&gt;="&amp;CX$6),0)</f>
        <v>0</v>
      </c>
      <c r="CY217" s="95">
        <f>IF(CY214=0,'Rent Roll'!$G$22*SUMIFS('Rent Schedules'!$I$6:$I$122,'Rent Schedules'!$B$6:$B$122,$C217,'Rent Schedules'!$D$6:$D$122,"In effect",'Rent Schedules'!$E$6:$E$122,"&lt;="&amp;CY$6,'Rent Schedules'!$F$6:$F$122,"&gt;="&amp;CY$6),0)</f>
        <v>0</v>
      </c>
      <c r="CZ217" s="95">
        <f>IF(CZ214=0,'Rent Roll'!$G$22*SUMIFS('Rent Schedules'!$I$6:$I$122,'Rent Schedules'!$B$6:$B$122,$C217,'Rent Schedules'!$D$6:$D$122,"In effect",'Rent Schedules'!$E$6:$E$122,"&lt;="&amp;CZ$6,'Rent Schedules'!$F$6:$F$122,"&gt;="&amp;CZ$6),0)</f>
        <v>0</v>
      </c>
      <c r="DA217" s="95">
        <f>IF(DA214=0,'Rent Roll'!$G$22*SUMIFS('Rent Schedules'!$I$6:$I$122,'Rent Schedules'!$B$6:$B$122,$C217,'Rent Schedules'!$D$6:$D$122,"In effect",'Rent Schedules'!$E$6:$E$122,"&lt;="&amp;DA$6,'Rent Schedules'!$F$6:$F$122,"&gt;="&amp;DA$6),0)</f>
        <v>0</v>
      </c>
      <c r="DB217" s="95">
        <f>IF(DB214=0,'Rent Roll'!$G$22*SUMIFS('Rent Schedules'!$I$6:$I$122,'Rent Schedules'!$B$6:$B$122,$C217,'Rent Schedules'!$D$6:$D$122,"In effect",'Rent Schedules'!$E$6:$E$122,"&lt;="&amp;DB$6,'Rent Schedules'!$F$6:$F$122,"&gt;="&amp;DB$6),0)</f>
        <v>0</v>
      </c>
      <c r="DC217" s="95">
        <f>IF(DC214=0,'Rent Roll'!$G$22*SUMIFS('Rent Schedules'!$I$6:$I$122,'Rent Schedules'!$B$6:$B$122,$C217,'Rent Schedules'!$D$6:$D$122,"In effect",'Rent Schedules'!$E$6:$E$122,"&lt;="&amp;DC$6,'Rent Schedules'!$F$6:$F$122,"&gt;="&amp;DC$6),0)</f>
        <v>0</v>
      </c>
      <c r="DD217" s="95">
        <f>IF(DD214=0,'Rent Roll'!$G$22*SUMIFS('Rent Schedules'!$I$6:$I$122,'Rent Schedules'!$B$6:$B$122,$C217,'Rent Schedules'!$D$6:$D$122,"In effect",'Rent Schedules'!$E$6:$E$122,"&lt;="&amp;DD$6,'Rent Schedules'!$F$6:$F$122,"&gt;="&amp;DD$6),0)</f>
        <v>0</v>
      </c>
      <c r="DE217" s="95">
        <f>IF(DE214=0,'Rent Roll'!$G$22*SUMIFS('Rent Schedules'!$I$6:$I$122,'Rent Schedules'!$B$6:$B$122,$C217,'Rent Schedules'!$D$6:$D$122,"In effect",'Rent Schedules'!$E$6:$E$122,"&lt;="&amp;DE$6,'Rent Schedules'!$F$6:$F$122,"&gt;="&amp;DE$6),0)</f>
        <v>0</v>
      </c>
      <c r="DF217" s="95">
        <f>IF(DF214=0,'Rent Roll'!$G$22*SUMIFS('Rent Schedules'!$I$6:$I$122,'Rent Schedules'!$B$6:$B$122,$C217,'Rent Schedules'!$D$6:$D$122,"In effect",'Rent Schedules'!$E$6:$E$122,"&lt;="&amp;DF$6,'Rent Schedules'!$F$6:$F$122,"&gt;="&amp;DF$6),0)</f>
        <v>0</v>
      </c>
      <c r="DG217" s="95">
        <f>IF(DG214=0,'Rent Roll'!$G$22*SUMIFS('Rent Schedules'!$I$6:$I$122,'Rent Schedules'!$B$6:$B$122,$C217,'Rent Schedules'!$D$6:$D$122,"In effect",'Rent Schedules'!$E$6:$E$122,"&lt;="&amp;DG$6,'Rent Schedules'!$F$6:$F$122,"&gt;="&amp;DG$6),0)</f>
        <v>0</v>
      </c>
      <c r="DH217" s="95">
        <f>IF(DH214=0,'Rent Roll'!$G$22*SUMIFS('Rent Schedules'!$I$6:$I$122,'Rent Schedules'!$B$6:$B$122,$C217,'Rent Schedules'!$D$6:$D$122,"In effect",'Rent Schedules'!$E$6:$E$122,"&lt;="&amp;DH$6,'Rent Schedules'!$F$6:$F$122,"&gt;="&amp;DH$6),0)</f>
        <v>0</v>
      </c>
      <c r="DI217" s="95">
        <f>IF(DI214=0,'Rent Roll'!$G$22*SUMIFS('Rent Schedules'!$I$6:$I$122,'Rent Schedules'!$B$6:$B$122,$C217,'Rent Schedules'!$D$6:$D$122,"In effect",'Rent Schedules'!$E$6:$E$122,"&lt;="&amp;DI$6,'Rent Schedules'!$F$6:$F$122,"&gt;="&amp;DI$6),0)</f>
        <v>0</v>
      </c>
      <c r="DJ217" s="95">
        <f>IF(DJ214=0,'Rent Roll'!$G$22*SUMIFS('Rent Schedules'!$I$6:$I$122,'Rent Schedules'!$B$6:$B$122,$C217,'Rent Schedules'!$D$6:$D$122,"In effect",'Rent Schedules'!$E$6:$E$122,"&lt;="&amp;DJ$6,'Rent Schedules'!$F$6:$F$122,"&gt;="&amp;DJ$6),0)</f>
        <v>0</v>
      </c>
      <c r="DK217" s="95">
        <f>IF(DK214=0,'Rent Roll'!$G$22*SUMIFS('Rent Schedules'!$I$6:$I$122,'Rent Schedules'!$B$6:$B$122,$C217,'Rent Schedules'!$D$6:$D$122,"In effect",'Rent Schedules'!$E$6:$E$122,"&lt;="&amp;DK$6,'Rent Schedules'!$F$6:$F$122,"&gt;="&amp;DK$6),0)</f>
        <v>0</v>
      </c>
      <c r="DL217" s="95">
        <f>IF(DL214=0,'Rent Roll'!$G$22*SUMIFS('Rent Schedules'!$I$6:$I$122,'Rent Schedules'!$B$6:$B$122,$C217,'Rent Schedules'!$D$6:$D$122,"In effect",'Rent Schedules'!$E$6:$E$122,"&lt;="&amp;DL$6,'Rent Schedules'!$F$6:$F$122,"&gt;="&amp;DL$6),0)</f>
        <v>0</v>
      </c>
      <c r="DM217" s="95">
        <f>IF(DM214=0,'Rent Roll'!$G$22*SUMIFS('Rent Schedules'!$I$6:$I$122,'Rent Schedules'!$B$6:$B$122,$C217,'Rent Schedules'!$D$6:$D$122,"In effect",'Rent Schedules'!$E$6:$E$122,"&lt;="&amp;DM$6,'Rent Schedules'!$F$6:$F$122,"&gt;="&amp;DM$6),0)</f>
        <v>0</v>
      </c>
      <c r="DN217" s="95">
        <f>IF(DN214=0,'Rent Roll'!$G$22*SUMIFS('Rent Schedules'!$I$6:$I$122,'Rent Schedules'!$B$6:$B$122,$C217,'Rent Schedules'!$D$6:$D$122,"In effect",'Rent Schedules'!$E$6:$E$122,"&lt;="&amp;DN$6,'Rent Schedules'!$F$6:$F$122,"&gt;="&amp;DN$6),0)</f>
        <v>0</v>
      </c>
      <c r="DO217" s="95">
        <f>IF(DO214=0,'Rent Roll'!$G$22*SUMIFS('Rent Schedules'!$I$6:$I$122,'Rent Schedules'!$B$6:$B$122,$C217,'Rent Schedules'!$D$6:$D$122,"In effect",'Rent Schedules'!$E$6:$E$122,"&lt;="&amp;DO$6,'Rent Schedules'!$F$6:$F$122,"&gt;="&amp;DO$6),0)</f>
        <v>0</v>
      </c>
      <c r="DP217" s="95">
        <f>IF(DP214=0,'Rent Roll'!$G$22*SUMIFS('Rent Schedules'!$I$6:$I$122,'Rent Schedules'!$B$6:$B$122,$C217,'Rent Schedules'!$D$6:$D$122,"In effect",'Rent Schedules'!$E$6:$E$122,"&lt;="&amp;DP$6,'Rent Schedules'!$F$6:$F$122,"&gt;="&amp;DP$6),0)</f>
        <v>0</v>
      </c>
      <c r="DQ217" s="95">
        <f>IF(DQ214=0,'Rent Roll'!$G$22*SUMIFS('Rent Schedules'!$I$6:$I$122,'Rent Schedules'!$B$6:$B$122,$C217,'Rent Schedules'!$D$6:$D$122,"In effect",'Rent Schedules'!$E$6:$E$122,"&lt;="&amp;DQ$6,'Rent Schedules'!$F$6:$F$122,"&gt;="&amp;DQ$6),0)</f>
        <v>0</v>
      </c>
      <c r="DR217" s="95">
        <f>IF(DR214=0,'Rent Roll'!$G$22*SUMIFS('Rent Schedules'!$I$6:$I$122,'Rent Schedules'!$B$6:$B$122,$C217,'Rent Schedules'!$D$6:$D$122,"In effect",'Rent Schedules'!$E$6:$E$122,"&lt;="&amp;DR$6,'Rent Schedules'!$F$6:$F$122,"&gt;="&amp;DR$6),0)</f>
        <v>0</v>
      </c>
      <c r="DS217" s="95">
        <f>IF(DS214=0,'Rent Roll'!$G$22*SUMIFS('Rent Schedules'!$I$6:$I$122,'Rent Schedules'!$B$6:$B$122,$C217,'Rent Schedules'!$D$6:$D$122,"In effect",'Rent Schedules'!$E$6:$E$122,"&lt;="&amp;DS$6,'Rent Schedules'!$F$6:$F$122,"&gt;="&amp;DS$6),0)</f>
        <v>0</v>
      </c>
      <c r="DT217" s="95">
        <f>IF(DT214=0,'Rent Roll'!$G$22*SUMIFS('Rent Schedules'!$I$6:$I$122,'Rent Schedules'!$B$6:$B$122,$C217,'Rent Schedules'!$D$6:$D$122,"In effect",'Rent Schedules'!$E$6:$E$122,"&lt;="&amp;DT$6,'Rent Schedules'!$F$6:$F$122,"&gt;="&amp;DT$6),0)</f>
        <v>0</v>
      </c>
      <c r="DU217" s="95">
        <f>IF(DU214=0,'Rent Roll'!$G$22*SUMIFS('Rent Schedules'!$I$6:$I$122,'Rent Schedules'!$B$6:$B$122,$C217,'Rent Schedules'!$D$6:$D$122,"In effect",'Rent Schedules'!$E$6:$E$122,"&lt;="&amp;DU$6,'Rent Schedules'!$F$6:$F$122,"&gt;="&amp;DU$6),0)</f>
        <v>0</v>
      </c>
      <c r="DV217" s="95">
        <f>IF(DV214=0,'Rent Roll'!$G$22*SUMIFS('Rent Schedules'!$I$6:$I$122,'Rent Schedules'!$B$6:$B$122,$C217,'Rent Schedules'!$D$6:$D$122,"In effect",'Rent Schedules'!$E$6:$E$122,"&lt;="&amp;DV$6,'Rent Schedules'!$F$6:$F$122,"&gt;="&amp;DV$6),0)</f>
        <v>0</v>
      </c>
      <c r="DW217" s="95">
        <f>IF(DW214=0,'Rent Roll'!$G$22*SUMIFS('Rent Schedules'!$I$6:$I$122,'Rent Schedules'!$B$6:$B$122,$C217,'Rent Schedules'!$D$6:$D$122,"In effect",'Rent Schedules'!$E$6:$E$122,"&lt;="&amp;DW$6,'Rent Schedules'!$F$6:$F$122,"&gt;="&amp;DW$6),0)</f>
        <v>0</v>
      </c>
      <c r="DX217" s="95">
        <f>IF(DX214=0,'Rent Roll'!$G$22*SUMIFS('Rent Schedules'!$I$6:$I$122,'Rent Schedules'!$B$6:$B$122,$C217,'Rent Schedules'!$D$6:$D$122,"In effect",'Rent Schedules'!$E$6:$E$122,"&lt;="&amp;DX$6,'Rent Schedules'!$F$6:$F$122,"&gt;="&amp;DX$6),0)</f>
        <v>0</v>
      </c>
      <c r="DY217" s="95">
        <f>IF(DY214=0,'Rent Roll'!$G$22*SUMIFS('Rent Schedules'!$I$6:$I$122,'Rent Schedules'!$B$6:$B$122,$C217,'Rent Schedules'!$D$6:$D$122,"In effect",'Rent Schedules'!$E$6:$E$122,"&lt;="&amp;DY$6,'Rent Schedules'!$F$6:$F$122,"&gt;="&amp;DY$6),0)</f>
        <v>0</v>
      </c>
      <c r="DZ217" s="95">
        <f>IF(DZ214=0,'Rent Roll'!$G$22*SUMIFS('Rent Schedules'!$I$6:$I$122,'Rent Schedules'!$B$6:$B$122,$C217,'Rent Schedules'!$D$6:$D$122,"In effect",'Rent Schedules'!$E$6:$E$122,"&lt;="&amp;DZ$6,'Rent Schedules'!$F$6:$F$122,"&gt;="&amp;DZ$6),0)</f>
        <v>0</v>
      </c>
      <c r="EA217" s="95">
        <f>IF(EA214=0,'Rent Roll'!$G$22*SUMIFS('Rent Schedules'!$I$6:$I$122,'Rent Schedules'!$B$6:$B$122,$C217,'Rent Schedules'!$D$6:$D$122,"In effect",'Rent Schedules'!$E$6:$E$122,"&lt;="&amp;EA$6,'Rent Schedules'!$F$6:$F$122,"&gt;="&amp;EA$6),0)</f>
        <v>0</v>
      </c>
      <c r="EB217" s="95">
        <f>IF(EB214=0,'Rent Roll'!$G$22*SUMIFS('Rent Schedules'!$I$6:$I$122,'Rent Schedules'!$B$6:$B$122,$C217,'Rent Schedules'!$D$6:$D$122,"In effect",'Rent Schedules'!$E$6:$E$122,"&lt;="&amp;EB$6,'Rent Schedules'!$F$6:$F$122,"&gt;="&amp;EB$6),0)</f>
        <v>0</v>
      </c>
      <c r="EC217" s="95">
        <f>IF(EC214=0,'Rent Roll'!$G$22*SUMIFS('Rent Schedules'!$I$6:$I$122,'Rent Schedules'!$B$6:$B$122,$C217,'Rent Schedules'!$D$6:$D$122,"In effect",'Rent Schedules'!$E$6:$E$122,"&lt;="&amp;EC$6,'Rent Schedules'!$F$6:$F$122,"&gt;="&amp;EC$6),0)</f>
        <v>0</v>
      </c>
      <c r="ED217" s="95">
        <f>IF(ED214=0,'Rent Roll'!$G$22*SUMIFS('Rent Schedules'!$I$6:$I$122,'Rent Schedules'!$B$6:$B$122,$C217,'Rent Schedules'!$D$6:$D$122,"In effect",'Rent Schedules'!$E$6:$E$122,"&lt;="&amp;ED$6,'Rent Schedules'!$F$6:$F$122,"&gt;="&amp;ED$6),0)</f>
        <v>0</v>
      </c>
      <c r="EE217" s="95">
        <f>IF(EE214=0,'Rent Roll'!$G$22*SUMIFS('Rent Schedules'!$I$6:$I$122,'Rent Schedules'!$B$6:$B$122,$C217,'Rent Schedules'!$D$6:$D$122,"In effect",'Rent Schedules'!$E$6:$E$122,"&lt;="&amp;EE$6,'Rent Schedules'!$F$6:$F$122,"&gt;="&amp;EE$6),0)</f>
        <v>0</v>
      </c>
      <c r="EF217" s="95">
        <f>IF(EF214=0,'Rent Roll'!$G$22*SUMIFS('Rent Schedules'!$I$6:$I$122,'Rent Schedules'!$B$6:$B$122,$C217,'Rent Schedules'!$D$6:$D$122,"In effect",'Rent Schedules'!$E$6:$E$122,"&lt;="&amp;EF$6,'Rent Schedules'!$F$6:$F$122,"&gt;="&amp;EF$6),0)</f>
        <v>0</v>
      </c>
      <c r="EG217" s="95">
        <f>IF(EG214=0,'Rent Roll'!$G$22*SUMIFS('Rent Schedules'!$I$6:$I$122,'Rent Schedules'!$B$6:$B$122,$C217,'Rent Schedules'!$D$6:$D$122,"In effect",'Rent Schedules'!$E$6:$E$122,"&lt;="&amp;EG$6,'Rent Schedules'!$F$6:$F$122,"&gt;="&amp;EG$6),0)</f>
        <v>0</v>
      </c>
      <c r="EH217" s="95">
        <f>IF(EH214=0,'Rent Roll'!$G$22*SUMIFS('Rent Schedules'!$I$6:$I$122,'Rent Schedules'!$B$6:$B$122,$C217,'Rent Schedules'!$D$6:$D$122,"In effect",'Rent Schedules'!$E$6:$E$122,"&lt;="&amp;EH$6,'Rent Schedules'!$F$6:$F$122,"&gt;="&amp;EH$6),0)</f>
        <v>0</v>
      </c>
      <c r="EI217" s="95">
        <f>IF(EI214=0,'Rent Roll'!$G$22*SUMIFS('Rent Schedules'!$I$6:$I$122,'Rent Schedules'!$B$6:$B$122,$C217,'Rent Schedules'!$D$6:$D$122,"In effect",'Rent Schedules'!$E$6:$E$122,"&lt;="&amp;EI$6,'Rent Schedules'!$F$6:$F$122,"&gt;="&amp;EI$6),0)</f>
        <v>0</v>
      </c>
    </row>
    <row r="218">
      <c r="B218" t="s" s="23">
        <v>394</v>
      </c>
      <c r="C218" t="s" s="118">
        <v>37</v>
      </c>
      <c r="D218" t="s" s="118">
        <v>431</v>
      </c>
      <c r="H218" s="95">
        <f>'Rent Roll'!$G$22*'Rent Roll'!$E$22*H216/12</f>
        <v>0</v>
      </c>
      <c r="I218" s="95">
        <f>'Rent Roll'!$G$22*'Rent Roll'!$E$22*I216/12</f>
        <v>0</v>
      </c>
      <c r="J218" s="95">
        <f>'Rent Roll'!$G$22*'Rent Roll'!$E$22*J216/12</f>
        <v>0</v>
      </c>
      <c r="K218" s="95">
        <f>'Rent Roll'!$G$22*'Rent Roll'!$E$22*K216/12</f>
        <v>0</v>
      </c>
      <c r="L218" s="95">
        <f>'Rent Roll'!$G$22*'Rent Roll'!$E$22*L216/12</f>
        <v>0</v>
      </c>
      <c r="M218" s="95">
        <f>'Rent Roll'!$G$22*'Rent Roll'!$E$22*M216/12</f>
        <v>0</v>
      </c>
      <c r="N218" s="95">
        <f>'Rent Roll'!$G$22*'Rent Roll'!$E$22*N216/12</f>
        <v>0</v>
      </c>
      <c r="O218" s="95">
        <f>'Rent Roll'!$G$22*'Rent Roll'!$E$22*O216/12</f>
        <v>0</v>
      </c>
      <c r="P218" s="95">
        <f>'Rent Roll'!$G$22*'Rent Roll'!$E$22*P216/12</f>
        <v>0</v>
      </c>
      <c r="Q218" s="95">
        <f>'Rent Roll'!$G$22*'Rent Roll'!$E$22*Q216/12</f>
        <v>0</v>
      </c>
      <c r="R218" s="95">
        <f>'Rent Roll'!$G$22*'Rent Roll'!$E$22*R216/12</f>
        <v>0</v>
      </c>
      <c r="S218" s="95">
        <f>'Rent Roll'!$G$22*'Rent Roll'!$E$22*S216/12</f>
        <v>0</v>
      </c>
      <c r="T218" s="95">
        <f>'Rent Roll'!$G$22*'Rent Roll'!$E$22*T216/12</f>
        <v>0</v>
      </c>
      <c r="U218" s="95">
        <f>'Rent Roll'!$G$22*'Rent Roll'!$E$22*U216/12</f>
        <v>0</v>
      </c>
      <c r="V218" s="95">
        <f>'Rent Roll'!$G$22*'Rent Roll'!$E$22*V216/12</f>
        <v>0</v>
      </c>
      <c r="W218" s="95">
        <f>'Rent Roll'!$G$22*'Rent Roll'!$E$22*W216/12</f>
        <v>0</v>
      </c>
      <c r="X218" s="95">
        <f>'Rent Roll'!$G$22*'Rent Roll'!$E$22*X216/12</f>
        <v>0</v>
      </c>
      <c r="Y218" s="95">
        <f>'Rent Roll'!$G$22*'Rent Roll'!$E$22*Y216/12</f>
        <v>0</v>
      </c>
      <c r="Z218" s="95">
        <f>'Rent Roll'!$G$22*'Rent Roll'!$E$22*Z216/12</f>
        <v>0</v>
      </c>
      <c r="AA218" s="95">
        <f>'Rent Roll'!$G$22*'Rent Roll'!$E$22*AA216/12</f>
        <v>0</v>
      </c>
      <c r="AB218" s="95">
        <f>'Rent Roll'!$G$22*'Rent Roll'!$E$22*AB216/12</f>
        <v>0</v>
      </c>
      <c r="AC218" s="95">
        <f>'Rent Roll'!$G$22*'Rent Roll'!$E$22*AC216/12</f>
        <v>0</v>
      </c>
      <c r="AD218" s="95">
        <f>'Rent Roll'!$G$22*'Rent Roll'!$E$22*AD216/12</f>
        <v>0</v>
      </c>
      <c r="AE218" s="95">
        <f>'Rent Roll'!$G$22*'Rent Roll'!$E$22*AE216/12</f>
        <v>0</v>
      </c>
      <c r="AF218" s="95">
        <f>'Rent Roll'!$G$22*'Rent Roll'!$E$22*AF216/12</f>
        <v>0</v>
      </c>
      <c r="AG218" s="95">
        <f>'Rent Roll'!$G$22*'Rent Roll'!$E$22*AG216/12</f>
        <v>0</v>
      </c>
      <c r="AH218" s="95">
        <f>'Rent Roll'!$G$22*'Rent Roll'!$E$22*AH216/12</f>
        <v>0</v>
      </c>
      <c r="AI218" s="95">
        <f>'Rent Roll'!$G$22*'Rent Roll'!$E$22*AI216/12</f>
        <v>0</v>
      </c>
      <c r="AJ218" s="95">
        <f>'Rent Roll'!$G$22*'Rent Roll'!$E$22*AJ216/12</f>
        <v>0</v>
      </c>
      <c r="AK218" s="95">
        <f>'Rent Roll'!$G$22*'Rent Roll'!$E$22*AK216/12</f>
        <v>0</v>
      </c>
      <c r="AL218" s="95">
        <f>'Rent Roll'!$G$22*'Rent Roll'!$E$22*AL216/12</f>
        <v>0</v>
      </c>
      <c r="AM218" s="95">
        <f>'Rent Roll'!$G$22*'Rent Roll'!$E$22*AM216/12</f>
        <v>0</v>
      </c>
      <c r="AN218" s="95">
        <f>'Rent Roll'!$G$22*'Rent Roll'!$E$22*AN216/12</f>
        <v>0</v>
      </c>
      <c r="AO218" s="95">
        <f>'Rent Roll'!$G$22*'Rent Roll'!$E$22*AO216/12</f>
        <v>0</v>
      </c>
      <c r="AP218" s="95">
        <f>'Rent Roll'!$G$22*'Rent Roll'!$E$22*AP216/12</f>
        <v>0</v>
      </c>
      <c r="AQ218" s="95">
        <f>'Rent Roll'!$G$22*'Rent Roll'!$E$22*AQ216/12</f>
        <v>0</v>
      </c>
      <c r="AR218" s="95">
        <f>'Rent Roll'!$G$22*'Rent Roll'!$E$22*AR216/12</f>
        <v>0</v>
      </c>
      <c r="AS218" s="95">
        <f>'Rent Roll'!$G$22*'Rent Roll'!$E$22*AS216/12</f>
        <v>0</v>
      </c>
      <c r="AT218" s="95">
        <f>'Rent Roll'!$G$22*'Rent Roll'!$E$22*AT216/12</f>
        <v>0</v>
      </c>
      <c r="AU218" s="95">
        <f>'Rent Roll'!$G$22*'Rent Roll'!$E$22*AU216/12</f>
        <v>0</v>
      </c>
      <c r="AV218" s="95">
        <f>'Rent Roll'!$G$22*'Rent Roll'!$E$22*AV216/12</f>
        <v>0</v>
      </c>
      <c r="AW218" s="95">
        <f>'Rent Roll'!$G$22*'Rent Roll'!$E$22*AW216/12</f>
        <v>0</v>
      </c>
      <c r="AX218" s="95">
        <f>'Rent Roll'!$G$22*'Rent Roll'!$E$22*AX216/12</f>
        <v>0</v>
      </c>
      <c r="AY218" s="95">
        <f>'Rent Roll'!$G$22*'Rent Roll'!$E$22*AY216/12</f>
        <v>0</v>
      </c>
      <c r="AZ218" s="95">
        <f>'Rent Roll'!$G$22*'Rent Roll'!$E$22*AZ216/12</f>
        <v>0</v>
      </c>
      <c r="BA218" s="95">
        <f>'Rent Roll'!$G$22*'Rent Roll'!$E$22*BA216/12</f>
        <v>0</v>
      </c>
      <c r="BB218" s="95">
        <f>'Rent Roll'!$G$22*'Rent Roll'!$E$22*BB216/12</f>
        <v>0</v>
      </c>
      <c r="BC218" s="95">
        <f>'Rent Roll'!$G$22*'Rent Roll'!$E$22*BC216/12</f>
        <v>0</v>
      </c>
      <c r="BD218" s="95">
        <f>'Rent Roll'!$G$22*'Rent Roll'!$E$22*BD216/12</f>
        <v>0</v>
      </c>
      <c r="BE218" s="95">
        <f>'Rent Roll'!$G$22*'Rent Roll'!$E$22*BE216/12</f>
        <v>0</v>
      </c>
      <c r="BF218" s="95">
        <f>'Rent Roll'!$G$22*'Rent Roll'!$E$22*BF216/12</f>
        <v>0</v>
      </c>
      <c r="BG218" s="95">
        <f>'Rent Roll'!$G$22*'Rent Roll'!$E$22*BG216/12</f>
        <v>0</v>
      </c>
      <c r="BH218" s="95">
        <f>'Rent Roll'!$G$22*'Rent Roll'!$E$22*BH216/12</f>
        <v>0</v>
      </c>
      <c r="BI218" s="95">
        <f>'Rent Roll'!$G$22*'Rent Roll'!$E$22*BI216/12</f>
        <v>0</v>
      </c>
      <c r="BJ218" s="95">
        <f>'Rent Roll'!$G$22*'Rent Roll'!$E$22*BJ216/12</f>
        <v>0</v>
      </c>
      <c r="BK218" s="95">
        <f>'Rent Roll'!$G$22*'Rent Roll'!$E$22*BK216/12</f>
        <v>0</v>
      </c>
      <c r="BL218" s="95">
        <f>'Rent Roll'!$G$22*'Rent Roll'!$E$22*BL216/12</f>
        <v>0</v>
      </c>
      <c r="BM218" s="95">
        <f>'Rent Roll'!$G$22*'Rent Roll'!$E$22*BM216/12</f>
        <v>0</v>
      </c>
      <c r="BN218" s="95">
        <f>'Rent Roll'!$G$22*'Rent Roll'!$E$22*BN216/12</f>
        <v>0</v>
      </c>
      <c r="BO218" s="95">
        <f>'Rent Roll'!$G$22*'Rent Roll'!$E$22*BO216/12</f>
        <v>0</v>
      </c>
      <c r="BP218" s="95">
        <f>'Rent Roll'!$G$22*'Rent Roll'!$E$22*BP216/12</f>
        <v>0</v>
      </c>
      <c r="BQ218" s="95">
        <f>'Rent Roll'!$G$22*'Rent Roll'!$E$22*BQ216/12</f>
        <v>0</v>
      </c>
      <c r="BR218" s="95">
        <f>'Rent Roll'!$G$22*'Rent Roll'!$E$22*BR216/12</f>
        <v>0</v>
      </c>
      <c r="BS218" s="95">
        <f>'Rent Roll'!$G$22*'Rent Roll'!$E$22*BS216/12</f>
        <v>0</v>
      </c>
      <c r="BT218" s="95">
        <f>'Rent Roll'!$G$22*'Rent Roll'!$E$22*BT216/12</f>
        <v>0</v>
      </c>
      <c r="BU218" s="95">
        <f>'Rent Roll'!$G$22*'Rent Roll'!$E$22*BU216/12</f>
        <v>0</v>
      </c>
      <c r="BV218" s="95">
        <f>'Rent Roll'!$G$22*'Rent Roll'!$E$22*BV216/12</f>
        <v>0</v>
      </c>
      <c r="BW218" s="95">
        <f>'Rent Roll'!$G$22*'Rent Roll'!$E$22*BW216/12</f>
        <v>0</v>
      </c>
      <c r="BX218" s="95">
        <f>'Rent Roll'!$G$22*'Rent Roll'!$E$22*BX216/12</f>
        <v>16897.023421502865</v>
      </c>
      <c r="BY218" s="95">
        <f>'Rent Roll'!$G$22*'Rent Roll'!$E$22*BY216/12</f>
        <v>16897.023421502865</v>
      </c>
      <c r="BZ218" s="95">
        <f>'Rent Roll'!$G$22*'Rent Roll'!$E$22*BZ216/12</f>
        <v>16897.023421502865</v>
      </c>
      <c r="CA218" s="95">
        <f>'Rent Roll'!$G$22*'Rent Roll'!$E$22*CA216/12</f>
        <v>16897.023421502865</v>
      </c>
      <c r="CB218" s="95">
        <f>'Rent Roll'!$G$22*'Rent Roll'!$E$22*CB216/12</f>
        <v>16897.023421502865</v>
      </c>
      <c r="CC218" s="95">
        <f>'Rent Roll'!$G$22*'Rent Roll'!$E$22*CC216/12</f>
        <v>16897.023421502865</v>
      </c>
      <c r="CD218" s="95">
        <f>'Rent Roll'!$G$22*'Rent Roll'!$E$22*CD216/12</f>
        <v>16897.023421502865</v>
      </c>
      <c r="CE218" s="95">
        <f>'Rent Roll'!$G$22*'Rent Roll'!$E$22*CE216/12</f>
        <v>16897.023421502865</v>
      </c>
      <c r="CF218" s="95">
        <f>'Rent Roll'!$G$22*'Rent Roll'!$E$22*CF216/12</f>
        <v>16897.023421502865</v>
      </c>
      <c r="CG218" s="95">
        <f>'Rent Roll'!$G$22*'Rent Roll'!$E$22*CG216/12</f>
        <v>16897.023421502865</v>
      </c>
      <c r="CH218" s="95">
        <f>'Rent Roll'!$G$22*'Rent Roll'!$E$22*CH216/12</f>
        <v>16897.023421502865</v>
      </c>
      <c r="CI218" s="95">
        <f>'Rent Roll'!$G$22*'Rent Roll'!$E$22*CI216/12</f>
        <v>16897.023421502865</v>
      </c>
      <c r="CJ218" s="95">
        <f>'Rent Roll'!$G$22*'Rent Roll'!$E$22*CJ216/12</f>
        <v>16897.023421502865</v>
      </c>
      <c r="CK218" s="95">
        <f>'Rent Roll'!$G$22*'Rent Roll'!$E$22*CK216/12</f>
        <v>16897.023421502865</v>
      </c>
      <c r="CL218" s="95">
        <f>'Rent Roll'!$G$22*'Rent Roll'!$E$22*CL216/12</f>
        <v>17488.419241255462</v>
      </c>
      <c r="CM218" s="95">
        <f>'Rent Roll'!$G$22*'Rent Roll'!$E$22*CM216/12</f>
        <v>17488.419241255462</v>
      </c>
      <c r="CN218" s="95">
        <f>'Rent Roll'!$G$22*'Rent Roll'!$E$22*CN216/12</f>
        <v>17488.419241255462</v>
      </c>
      <c r="CO218" s="95">
        <f>'Rent Roll'!$G$22*'Rent Roll'!$E$22*CO216/12</f>
        <v>17488.419241255462</v>
      </c>
      <c r="CP218" s="95">
        <f>'Rent Roll'!$G$22*'Rent Roll'!$E$22*CP216/12</f>
        <v>17488.419241255462</v>
      </c>
      <c r="CQ218" s="95">
        <f>'Rent Roll'!$G$22*'Rent Roll'!$E$22*CQ216/12</f>
        <v>17488.419241255462</v>
      </c>
      <c r="CR218" s="95">
        <f>'Rent Roll'!$G$22*'Rent Roll'!$E$22*CR216/12</f>
        <v>17488.419241255462</v>
      </c>
      <c r="CS218" s="95">
        <f>'Rent Roll'!$G$22*'Rent Roll'!$E$22*CS216/12</f>
        <v>17488.419241255462</v>
      </c>
      <c r="CT218" s="95">
        <f>'Rent Roll'!$G$22*'Rent Roll'!$E$22*CT216/12</f>
        <v>17488.419241255462</v>
      </c>
      <c r="CU218" s="95">
        <f>'Rent Roll'!$G$22*'Rent Roll'!$E$22*CU216/12</f>
        <v>17488.419241255462</v>
      </c>
      <c r="CV218" s="95">
        <f>'Rent Roll'!$G$22*'Rent Roll'!$E$22*CV216/12</f>
        <v>17488.419241255462</v>
      </c>
      <c r="CW218" s="95">
        <f>'Rent Roll'!$G$22*'Rent Roll'!$E$22*CW216/12</f>
        <v>17488.419241255462</v>
      </c>
      <c r="CX218" s="95">
        <f>'Rent Roll'!$G$22*'Rent Roll'!$E$22*CX216/12</f>
        <v>18100.513914699404</v>
      </c>
      <c r="CY218" s="95">
        <f>'Rent Roll'!$G$22*'Rent Roll'!$E$22*CY216/12</f>
        <v>18100.513914699404</v>
      </c>
      <c r="CZ218" s="95">
        <f>'Rent Roll'!$G$22*'Rent Roll'!$E$22*CZ216/12</f>
        <v>18100.513914699404</v>
      </c>
      <c r="DA218" s="95">
        <f>'Rent Roll'!$G$22*'Rent Roll'!$E$22*DA216/12</f>
        <v>18100.513914699404</v>
      </c>
      <c r="DB218" s="95">
        <f>'Rent Roll'!$G$22*'Rent Roll'!$E$22*DB216/12</f>
        <v>18100.513914699404</v>
      </c>
      <c r="DC218" s="95">
        <f>'Rent Roll'!$G$22*'Rent Roll'!$E$22*DC216/12</f>
        <v>18100.513914699404</v>
      </c>
      <c r="DD218" s="95">
        <f>'Rent Roll'!$G$22*'Rent Roll'!$E$22*DD216/12</f>
        <v>18100.513914699404</v>
      </c>
      <c r="DE218" s="95">
        <f>'Rent Roll'!$G$22*'Rent Roll'!$E$22*DE216/12</f>
        <v>18100.513914699404</v>
      </c>
      <c r="DF218" s="95">
        <f>'Rent Roll'!$G$22*'Rent Roll'!$E$22*DF216/12</f>
        <v>18100.513914699404</v>
      </c>
      <c r="DG218" s="95">
        <f>'Rent Roll'!$G$22*'Rent Roll'!$E$22*DG216/12</f>
        <v>18100.513914699404</v>
      </c>
      <c r="DH218" s="95">
        <f>'Rent Roll'!$G$22*'Rent Roll'!$E$22*DH216/12</f>
        <v>18100.513914699404</v>
      </c>
      <c r="DI218" s="95">
        <f>'Rent Roll'!$G$22*'Rent Roll'!$E$22*DI216/12</f>
        <v>18100.513914699404</v>
      </c>
      <c r="DJ218" s="95">
        <f>'Rent Roll'!$G$22*'Rent Roll'!$E$22*DJ216/12</f>
        <v>18734.03190171388</v>
      </c>
      <c r="DK218" s="95">
        <f>'Rent Roll'!$G$22*'Rent Roll'!$E$22*DK216/12</f>
        <v>18734.03190171388</v>
      </c>
      <c r="DL218" s="95">
        <f>'Rent Roll'!$G$22*'Rent Roll'!$E$22*DL216/12</f>
        <v>18734.03190171388</v>
      </c>
      <c r="DM218" s="95">
        <f>'Rent Roll'!$G$22*'Rent Roll'!$E$22*DM216/12</f>
        <v>18734.03190171388</v>
      </c>
      <c r="DN218" s="95">
        <f>'Rent Roll'!$G$22*'Rent Roll'!$E$22*DN216/12</f>
        <v>18734.03190171388</v>
      </c>
      <c r="DO218" s="95">
        <f>'Rent Roll'!$G$22*'Rent Roll'!$E$22*DO216/12</f>
        <v>18734.03190171388</v>
      </c>
      <c r="DP218" s="95">
        <f>'Rent Roll'!$G$22*'Rent Roll'!$E$22*DP216/12</f>
        <v>18734.03190171388</v>
      </c>
      <c r="DQ218" s="95">
        <f>'Rent Roll'!$G$22*'Rent Roll'!$E$22*DQ216/12</f>
        <v>18734.03190171388</v>
      </c>
      <c r="DR218" s="95">
        <f>'Rent Roll'!$G$22*'Rent Roll'!$E$22*DR216/12</f>
        <v>18734.03190171388</v>
      </c>
      <c r="DS218" s="95">
        <f>'Rent Roll'!$G$22*'Rent Roll'!$E$22*DS216/12</f>
        <v>18734.03190171388</v>
      </c>
      <c r="DT218" s="95">
        <f>'Rent Roll'!$G$22*'Rent Roll'!$E$22*DT216/12</f>
        <v>18734.03190171388</v>
      </c>
      <c r="DU218" s="95">
        <f>'Rent Roll'!$G$22*'Rent Roll'!$E$22*DU216/12</f>
        <v>18734.03190171388</v>
      </c>
      <c r="DV218" s="95">
        <f>'Rent Roll'!$G$22*'Rent Roll'!$E$22*DV216/12</f>
        <v>19389.723018273868</v>
      </c>
      <c r="DW218" s="95">
        <f>'Rent Roll'!$G$22*'Rent Roll'!$E$22*DW216/12</f>
        <v>19389.723018273868</v>
      </c>
      <c r="DX218" s="95">
        <f>'Rent Roll'!$G$22*'Rent Roll'!$E$22*DX216/12</f>
        <v>19389.723018273868</v>
      </c>
      <c r="DY218" s="95">
        <f>'Rent Roll'!$G$22*'Rent Roll'!$E$22*DY216/12</f>
        <v>19389.723018273868</v>
      </c>
      <c r="DZ218" s="95">
        <f>'Rent Roll'!$G$22*'Rent Roll'!$E$22*DZ216/12</f>
        <v>19389.723018273868</v>
      </c>
      <c r="EA218" s="95">
        <f>'Rent Roll'!$G$22*'Rent Roll'!$E$22*EA216/12</f>
        <v>19389.723018273868</v>
      </c>
      <c r="EB218" s="95">
        <f>'Rent Roll'!$G$22*'Rent Roll'!$E$22*EB216/12</f>
        <v>19389.723018273868</v>
      </c>
      <c r="EC218" s="95">
        <f>'Rent Roll'!$G$22*'Rent Roll'!$E$22*EC216/12</f>
        <v>19389.723018273868</v>
      </c>
      <c r="ED218" s="95">
        <f>'Rent Roll'!$G$22*'Rent Roll'!$E$22*ED216/12</f>
        <v>19389.723018273868</v>
      </c>
      <c r="EE218" s="95">
        <f>'Rent Roll'!$G$22*'Rent Roll'!$E$22*EE216/12</f>
        <v>19389.723018273868</v>
      </c>
      <c r="EF218" s="95">
        <f>'Rent Roll'!$G$22*'Rent Roll'!$E$22*EF216/12</f>
        <v>19389.723018273868</v>
      </c>
      <c r="EG218" s="95">
        <f>'Rent Roll'!$G$22*'Rent Roll'!$E$22*EG216/12</f>
        <v>19389.723018273868</v>
      </c>
      <c r="EH218" s="95">
        <f>'Rent Roll'!$G$22*'Rent Roll'!$E$22*EH216/12</f>
        <v>20907.69908906715</v>
      </c>
      <c r="EI218" s="95">
        <f>'Rent Roll'!$G$22*'Rent Roll'!$E$22*EI216/12</f>
        <v>20907.69908906715</v>
      </c>
    </row>
    <row r="219">
      <c r="B219" t="s" s="23">
        <v>395</v>
      </c>
      <c r="C219" t="s" s="118">
        <v>37</v>
      </c>
      <c r="D219" t="s" s="118">
        <v>432</v>
      </c>
      <c r="H219" s="82">
        <f>IF(AND(H214&gt;=1,H214&lt;=3,H215&lt;0),-H218,0)</f>
        <v>0</v>
      </c>
      <c r="I219" s="82">
        <f>IF(AND(I214&gt;=1,I214&lt;=3,I215&lt;0),-I218,0)</f>
        <v>0</v>
      </c>
      <c r="J219" s="82">
        <f>IF(AND(J214&gt;=1,J214&lt;=3,J215&lt;0),-J218,0)</f>
        <v>0</v>
      </c>
      <c r="K219" s="82">
        <f>IF(AND(K214&gt;=1,K214&lt;=3,K215&lt;0),-K218,0)</f>
        <v>0</v>
      </c>
      <c r="L219" s="82">
        <f>IF(AND(L214&gt;=1,L214&lt;=3,L215&lt;0),-L218,0)</f>
        <v>0</v>
      </c>
      <c r="M219" s="82">
        <f>IF(AND(M214&gt;=1,M214&lt;=3,M215&lt;0),-M218,0)</f>
        <v>0</v>
      </c>
      <c r="N219" s="82">
        <f>IF(AND(N214&gt;=1,N214&lt;=3,N215&lt;0),-N218,0)</f>
        <v>0</v>
      </c>
      <c r="O219" s="82">
        <f>IF(AND(O214&gt;=1,O214&lt;=3,O215&lt;0),-O218,0)</f>
        <v>0</v>
      </c>
      <c r="P219" s="82">
        <f>IF(AND(P214&gt;=1,P214&lt;=3,P215&lt;0),-P218,0)</f>
        <v>0</v>
      </c>
      <c r="Q219" s="82">
        <f>IF(AND(Q214&gt;=1,Q214&lt;=3,Q215&lt;0),-Q218,0)</f>
        <v>0</v>
      </c>
      <c r="R219" s="82">
        <f>IF(AND(R214&gt;=1,R214&lt;=3,R215&lt;0),-R218,0)</f>
        <v>0</v>
      </c>
      <c r="S219" s="82">
        <f>IF(AND(S214&gt;=1,S214&lt;=3,S215&lt;0),-S218,0)</f>
        <v>0</v>
      </c>
      <c r="T219" s="82">
        <f>IF(AND(T214&gt;=1,T214&lt;=3,T215&lt;0),-T218,0)</f>
        <v>0</v>
      </c>
      <c r="U219" s="82">
        <f>IF(AND(U214&gt;=1,U214&lt;=3,U215&lt;0),-U218,0)</f>
        <v>0</v>
      </c>
      <c r="V219" s="82">
        <f>IF(AND(V214&gt;=1,V214&lt;=3,V215&lt;0),-V218,0)</f>
        <v>0</v>
      </c>
      <c r="W219" s="82">
        <f>IF(AND(W214&gt;=1,W214&lt;=3,W215&lt;0),-W218,0)</f>
        <v>0</v>
      </c>
      <c r="X219" s="82">
        <f>IF(AND(X214&gt;=1,X214&lt;=3,X215&lt;0),-X218,0)</f>
        <v>0</v>
      </c>
      <c r="Y219" s="82">
        <f>IF(AND(Y214&gt;=1,Y214&lt;=3,Y215&lt;0),-Y218,0)</f>
        <v>0</v>
      </c>
      <c r="Z219" s="82">
        <f>IF(AND(Z214&gt;=1,Z214&lt;=3,Z215&lt;0),-Z218,0)</f>
        <v>0</v>
      </c>
      <c r="AA219" s="82">
        <f>IF(AND(AA214&gt;=1,AA214&lt;=3,AA215&lt;0),-AA218,0)</f>
        <v>0</v>
      </c>
      <c r="AB219" s="82">
        <f>IF(AND(AB214&gt;=1,AB214&lt;=3,AB215&lt;0),-AB218,0)</f>
        <v>0</v>
      </c>
      <c r="AC219" s="82">
        <f>IF(AND(AC214&gt;=1,AC214&lt;=3,AC215&lt;0),-AC218,0)</f>
        <v>0</v>
      </c>
      <c r="AD219" s="82">
        <f>IF(AND(AD214&gt;=1,AD214&lt;=3,AD215&lt;0),-AD218,0)</f>
        <v>0</v>
      </c>
      <c r="AE219" s="82">
        <f>IF(AND(AE214&gt;=1,AE214&lt;=3,AE215&lt;0),-AE218,0)</f>
        <v>0</v>
      </c>
      <c r="AF219" s="82">
        <f>IF(AND(AF214&gt;=1,AF214&lt;=3,AF215&lt;0),-AF218,0)</f>
        <v>0</v>
      </c>
      <c r="AG219" s="82">
        <f>IF(AND(AG214&gt;=1,AG214&lt;=3,AG215&lt;0),-AG218,0)</f>
        <v>0</v>
      </c>
      <c r="AH219" s="82">
        <f>IF(AND(AH214&gt;=1,AH214&lt;=3,AH215&lt;0),-AH218,0)</f>
        <v>0</v>
      </c>
      <c r="AI219" s="82">
        <f>IF(AND(AI214&gt;=1,AI214&lt;=3,AI215&lt;0),-AI218,0)</f>
        <v>0</v>
      </c>
      <c r="AJ219" s="82">
        <f>IF(AND(AJ214&gt;=1,AJ214&lt;=3,AJ215&lt;0),-AJ218,0)</f>
        <v>0</v>
      </c>
      <c r="AK219" s="82">
        <f>IF(AND(AK214&gt;=1,AK214&lt;=3,AK215&lt;0),-AK218,0)</f>
        <v>0</v>
      </c>
      <c r="AL219" s="82">
        <f>IF(AND(AL214&gt;=1,AL214&lt;=3,AL215&lt;0),-AL218,0)</f>
        <v>0</v>
      </c>
      <c r="AM219" s="82">
        <f>IF(AND(AM214&gt;=1,AM214&lt;=3,AM215&lt;0),-AM218,0)</f>
        <v>0</v>
      </c>
      <c r="AN219" s="82">
        <f>IF(AND(AN214&gt;=1,AN214&lt;=3,AN215&lt;0),-AN218,0)</f>
        <v>0</v>
      </c>
      <c r="AO219" s="82">
        <f>IF(AND(AO214&gt;=1,AO214&lt;=3,AO215&lt;0),-AO218,0)</f>
        <v>0</v>
      </c>
      <c r="AP219" s="82">
        <f>IF(AND(AP214&gt;=1,AP214&lt;=3,AP215&lt;0),-AP218,0)</f>
        <v>0</v>
      </c>
      <c r="AQ219" s="82">
        <f>IF(AND(AQ214&gt;=1,AQ214&lt;=3,AQ215&lt;0),-AQ218,0)</f>
        <v>0</v>
      </c>
      <c r="AR219" s="82">
        <f>IF(AND(AR214&gt;=1,AR214&lt;=3,AR215&lt;0),-AR218,0)</f>
        <v>0</v>
      </c>
      <c r="AS219" s="82">
        <f>IF(AND(AS214&gt;=1,AS214&lt;=3,AS215&lt;0),-AS218,0)</f>
        <v>0</v>
      </c>
      <c r="AT219" s="82">
        <f>IF(AND(AT214&gt;=1,AT214&lt;=3,AT215&lt;0),-AT218,0)</f>
        <v>0</v>
      </c>
      <c r="AU219" s="82">
        <f>IF(AND(AU214&gt;=1,AU214&lt;=3,AU215&lt;0),-AU218,0)</f>
        <v>0</v>
      </c>
      <c r="AV219" s="82">
        <f>IF(AND(AV214&gt;=1,AV214&lt;=3,AV215&lt;0),-AV218,0)</f>
        <v>0</v>
      </c>
      <c r="AW219" s="82">
        <f>IF(AND(AW214&gt;=1,AW214&lt;=3,AW215&lt;0),-AW218,0)</f>
        <v>0</v>
      </c>
      <c r="AX219" s="82">
        <f>IF(AND(AX214&gt;=1,AX214&lt;=3,AX215&lt;0),-AX218,0)</f>
        <v>0</v>
      </c>
      <c r="AY219" s="82">
        <f>IF(AND(AY214&gt;=1,AY214&lt;=3,AY215&lt;0),-AY218,0)</f>
        <v>0</v>
      </c>
      <c r="AZ219" s="82">
        <f>IF(AND(AZ214&gt;=1,AZ214&lt;=3,AZ215&lt;0),-AZ218,0)</f>
        <v>0</v>
      </c>
      <c r="BA219" s="82">
        <f>IF(AND(BA214&gt;=1,BA214&lt;=3,BA215&lt;0),-BA218,0)</f>
        <v>0</v>
      </c>
      <c r="BB219" s="82">
        <f>IF(AND(BB214&gt;=1,BB214&lt;=3,BB215&lt;0),-BB218,0)</f>
        <v>0</v>
      </c>
      <c r="BC219" s="82">
        <f>IF(AND(BC214&gt;=1,BC214&lt;=3,BC215&lt;0),-BC218,0)</f>
        <v>0</v>
      </c>
      <c r="BD219" s="82">
        <f>IF(AND(BD214&gt;=1,BD214&lt;=3,BD215&lt;0),-BD218,0)</f>
        <v>0</v>
      </c>
      <c r="BE219" s="82">
        <f>IF(AND(BE214&gt;=1,BE214&lt;=3,BE215&lt;0),-BE218,0)</f>
        <v>0</v>
      </c>
      <c r="BF219" s="82">
        <f>IF(AND(BF214&gt;=1,BF214&lt;=3,BF215&lt;0),-BF218,0)</f>
        <v>0</v>
      </c>
      <c r="BG219" s="82">
        <f>IF(AND(BG214&gt;=1,BG214&lt;=3,BG215&lt;0),-BG218,0)</f>
        <v>0</v>
      </c>
      <c r="BH219" s="82">
        <f>IF(AND(BH214&gt;=1,BH214&lt;=3,BH215&lt;0),-BH218,0)</f>
        <v>0</v>
      </c>
      <c r="BI219" s="82">
        <f>IF(AND(BI214&gt;=1,BI214&lt;=3,BI215&lt;0),-BI218,0)</f>
        <v>0</v>
      </c>
      <c r="BJ219" s="82">
        <f>IF(AND(BJ214&gt;=1,BJ214&lt;=3,BJ215&lt;0),-BJ218,0)</f>
        <v>0</v>
      </c>
      <c r="BK219" s="82">
        <f>IF(AND(BK214&gt;=1,BK214&lt;=3,BK215&lt;0),-BK218,0)</f>
        <v>0</v>
      </c>
      <c r="BL219" s="82">
        <f>IF(AND(BL214&gt;=1,BL214&lt;=3,BL215&lt;0),-BL218,0)</f>
        <v>0</v>
      </c>
      <c r="BM219" s="82">
        <f>IF(AND(BM214&gt;=1,BM214&lt;=3,BM215&lt;0),-BM218,0)</f>
        <v>0</v>
      </c>
      <c r="BN219" s="82">
        <f>IF(AND(BN214&gt;=1,BN214&lt;=3,BN215&lt;0),-BN218,0)</f>
        <v>0</v>
      </c>
      <c r="BO219" s="82">
        <f>IF(AND(BO214&gt;=1,BO214&lt;=3,BO215&lt;0),-BO218,0)</f>
        <v>0</v>
      </c>
      <c r="BP219" s="82">
        <f>IF(AND(BP214&gt;=1,BP214&lt;=3,BP215&lt;0),-BP218,0)</f>
        <v>0</v>
      </c>
      <c r="BQ219" s="82">
        <f>IF(AND(BQ214&gt;=1,BQ214&lt;=3,BQ215&lt;0),-BQ218,0)</f>
        <v>0</v>
      </c>
      <c r="BR219" s="82">
        <f>IF(AND(BR214&gt;=1,BR214&lt;=3,BR215&lt;0),-BR218,0)</f>
        <v>0</v>
      </c>
      <c r="BS219" s="82">
        <f>IF(AND(BS214&gt;=1,BS214&lt;=3,BS215&lt;0),-BS218,0)</f>
        <v>0</v>
      </c>
      <c r="BT219" s="82">
        <f>IF(AND(BT214&gt;=1,BT214&lt;=3,BT215&lt;0),-BT218,0)</f>
        <v>0</v>
      </c>
      <c r="BU219" s="82">
        <f>IF(AND(BU214&gt;=1,BU214&lt;=3,BU215&lt;0),-BU218,0)</f>
        <v>0</v>
      </c>
      <c r="BV219" s="82">
        <f>IF(AND(BV214&gt;=1,BV214&lt;=3,BV215&lt;0),-BV218,0)</f>
        <v>0</v>
      </c>
      <c r="BW219" s="82">
        <f>IF(AND(BW214&gt;=1,BW214&lt;=3,BW215&lt;0),-BW218,0)</f>
        <v>0</v>
      </c>
      <c r="BX219" s="82">
        <f>IF(AND(BX214&gt;=1,BX214&lt;=3,BX215&lt;0),-BX218,0)</f>
        <v>-16897.023421502865</v>
      </c>
      <c r="BY219" s="82">
        <f>IF(AND(BY214&gt;=1,BY214&lt;=3,BY215&lt;0),-BY218,0)</f>
        <v>-16897.023421502865</v>
      </c>
      <c r="BZ219" s="82">
        <f>IF(AND(BZ214&gt;=1,BZ214&lt;=3,BZ215&lt;0),-BZ218,0)</f>
        <v>0</v>
      </c>
      <c r="CA219" s="82">
        <f>IF(AND(CA214&gt;=1,CA214&lt;=3,CA215&lt;0),-CA218,0)</f>
        <v>0</v>
      </c>
      <c r="CB219" s="82">
        <f>IF(AND(CB214&gt;=1,CB214&lt;=3,CB215&lt;0),-CB218,0)</f>
        <v>0</v>
      </c>
      <c r="CC219" s="82">
        <f>IF(AND(CC214&gt;=1,CC214&lt;=3,CC215&lt;0),-CC218,0)</f>
        <v>0</v>
      </c>
      <c r="CD219" s="82">
        <f>IF(AND(CD214&gt;=1,CD214&lt;=3,CD215&lt;0),-CD218,0)</f>
        <v>0</v>
      </c>
      <c r="CE219" s="82">
        <f>IF(AND(CE214&gt;=1,CE214&lt;=3,CE215&lt;0),-CE218,0)</f>
        <v>0</v>
      </c>
      <c r="CF219" s="82">
        <f>IF(AND(CF214&gt;=1,CF214&lt;=3,CF215&lt;0),-CF218,0)</f>
        <v>0</v>
      </c>
      <c r="CG219" s="82">
        <f>IF(AND(CG214&gt;=1,CG214&lt;=3,CG215&lt;0),-CG218,0)</f>
        <v>0</v>
      </c>
      <c r="CH219" s="82">
        <f>IF(AND(CH214&gt;=1,CH214&lt;=3,CH215&lt;0),-CH218,0)</f>
        <v>0</v>
      </c>
      <c r="CI219" s="82">
        <f>IF(AND(CI214&gt;=1,CI214&lt;=3,CI215&lt;0),-CI218,0)</f>
        <v>0</v>
      </c>
      <c r="CJ219" s="82">
        <f>IF(AND(CJ214&gt;=1,CJ214&lt;=3,CJ215&lt;0),-CJ218,0)</f>
        <v>0</v>
      </c>
      <c r="CK219" s="82">
        <f>IF(AND(CK214&gt;=1,CK214&lt;=3,CK215&lt;0),-CK218,0)</f>
        <v>0</v>
      </c>
      <c r="CL219" s="82">
        <f>IF(AND(CL214&gt;=1,CL214&lt;=3,CL215&lt;0),-CL218,0)</f>
        <v>0</v>
      </c>
      <c r="CM219" s="82">
        <f>IF(AND(CM214&gt;=1,CM214&lt;=3,CM215&lt;0),-CM218,0)</f>
        <v>0</v>
      </c>
      <c r="CN219" s="82">
        <f>IF(AND(CN214&gt;=1,CN214&lt;=3,CN215&lt;0),-CN218,0)</f>
        <v>0</v>
      </c>
      <c r="CO219" s="82">
        <f>IF(AND(CO214&gt;=1,CO214&lt;=3,CO215&lt;0),-CO218,0)</f>
        <v>0</v>
      </c>
      <c r="CP219" s="82">
        <f>IF(AND(CP214&gt;=1,CP214&lt;=3,CP215&lt;0),-CP218,0)</f>
        <v>0</v>
      </c>
      <c r="CQ219" s="82">
        <f>IF(AND(CQ214&gt;=1,CQ214&lt;=3,CQ215&lt;0),-CQ218,0)</f>
        <v>0</v>
      </c>
      <c r="CR219" s="82">
        <f>IF(AND(CR214&gt;=1,CR214&lt;=3,CR215&lt;0),-CR218,0)</f>
        <v>0</v>
      </c>
      <c r="CS219" s="82">
        <f>IF(AND(CS214&gt;=1,CS214&lt;=3,CS215&lt;0),-CS218,0)</f>
        <v>0</v>
      </c>
      <c r="CT219" s="82">
        <f>IF(AND(CT214&gt;=1,CT214&lt;=3,CT215&lt;0),-CT218,0)</f>
        <v>0</v>
      </c>
      <c r="CU219" s="82">
        <f>IF(AND(CU214&gt;=1,CU214&lt;=3,CU215&lt;0),-CU218,0)</f>
        <v>0</v>
      </c>
      <c r="CV219" s="82">
        <f>IF(AND(CV214&gt;=1,CV214&lt;=3,CV215&lt;0),-CV218,0)</f>
        <v>0</v>
      </c>
      <c r="CW219" s="82">
        <f>IF(AND(CW214&gt;=1,CW214&lt;=3,CW215&lt;0),-CW218,0)</f>
        <v>0</v>
      </c>
      <c r="CX219" s="82">
        <f>IF(AND(CX214&gt;=1,CX214&lt;=3,CX215&lt;0),-CX218,0)</f>
        <v>0</v>
      </c>
      <c r="CY219" s="82">
        <f>IF(AND(CY214&gt;=1,CY214&lt;=3,CY215&lt;0),-CY218,0)</f>
        <v>0</v>
      </c>
      <c r="CZ219" s="82">
        <f>IF(AND(CZ214&gt;=1,CZ214&lt;=3,CZ215&lt;0),-CZ218,0)</f>
        <v>0</v>
      </c>
      <c r="DA219" s="82">
        <f>IF(AND(DA214&gt;=1,DA214&lt;=3,DA215&lt;0),-DA218,0)</f>
        <v>0</v>
      </c>
      <c r="DB219" s="82">
        <f>IF(AND(DB214&gt;=1,DB214&lt;=3,DB215&lt;0),-DB218,0)</f>
        <v>0</v>
      </c>
      <c r="DC219" s="82">
        <f>IF(AND(DC214&gt;=1,DC214&lt;=3,DC215&lt;0),-DC218,0)</f>
        <v>0</v>
      </c>
      <c r="DD219" s="82">
        <f>IF(AND(DD214&gt;=1,DD214&lt;=3,DD215&lt;0),-DD218,0)</f>
        <v>0</v>
      </c>
      <c r="DE219" s="82">
        <f>IF(AND(DE214&gt;=1,DE214&lt;=3,DE215&lt;0),-DE218,0)</f>
        <v>0</v>
      </c>
      <c r="DF219" s="82">
        <f>IF(AND(DF214&gt;=1,DF214&lt;=3,DF215&lt;0),-DF218,0)</f>
        <v>0</v>
      </c>
      <c r="DG219" s="82">
        <f>IF(AND(DG214&gt;=1,DG214&lt;=3,DG215&lt;0),-DG218,0)</f>
        <v>0</v>
      </c>
      <c r="DH219" s="82">
        <f>IF(AND(DH214&gt;=1,DH214&lt;=3,DH215&lt;0),-DH218,0)</f>
        <v>0</v>
      </c>
      <c r="DI219" s="82">
        <f>IF(AND(DI214&gt;=1,DI214&lt;=3,DI215&lt;0),-DI218,0)</f>
        <v>0</v>
      </c>
      <c r="DJ219" s="82">
        <f>IF(AND(DJ214&gt;=1,DJ214&lt;=3,DJ215&lt;0),-DJ218,0)</f>
        <v>0</v>
      </c>
      <c r="DK219" s="82">
        <f>IF(AND(DK214&gt;=1,DK214&lt;=3,DK215&lt;0),-DK218,0)</f>
        <v>0</v>
      </c>
      <c r="DL219" s="82">
        <f>IF(AND(DL214&gt;=1,DL214&lt;=3,DL215&lt;0),-DL218,0)</f>
        <v>0</v>
      </c>
      <c r="DM219" s="82">
        <f>IF(AND(DM214&gt;=1,DM214&lt;=3,DM215&lt;0),-DM218,0)</f>
        <v>0</v>
      </c>
      <c r="DN219" s="82">
        <f>IF(AND(DN214&gt;=1,DN214&lt;=3,DN215&lt;0),-DN218,0)</f>
        <v>0</v>
      </c>
      <c r="DO219" s="82">
        <f>IF(AND(DO214&gt;=1,DO214&lt;=3,DO215&lt;0),-DO218,0)</f>
        <v>0</v>
      </c>
      <c r="DP219" s="82">
        <f>IF(AND(DP214&gt;=1,DP214&lt;=3,DP215&lt;0),-DP218,0)</f>
        <v>0</v>
      </c>
      <c r="DQ219" s="82">
        <f>IF(AND(DQ214&gt;=1,DQ214&lt;=3,DQ215&lt;0),-DQ218,0)</f>
        <v>0</v>
      </c>
      <c r="DR219" s="82">
        <f>IF(AND(DR214&gt;=1,DR214&lt;=3,DR215&lt;0),-DR218,0)</f>
        <v>0</v>
      </c>
      <c r="DS219" s="82">
        <f>IF(AND(DS214&gt;=1,DS214&lt;=3,DS215&lt;0),-DS218,0)</f>
        <v>0</v>
      </c>
      <c r="DT219" s="82">
        <f>IF(AND(DT214&gt;=1,DT214&lt;=3,DT215&lt;0),-DT218,0)</f>
        <v>0</v>
      </c>
      <c r="DU219" s="82">
        <f>IF(AND(DU214&gt;=1,DU214&lt;=3,DU215&lt;0),-DU218,0)</f>
        <v>0</v>
      </c>
      <c r="DV219" s="82">
        <f>IF(AND(DV214&gt;=1,DV214&lt;=3,DV215&lt;0),-DV218,0)</f>
        <v>0</v>
      </c>
      <c r="DW219" s="82">
        <f>IF(AND(DW214&gt;=1,DW214&lt;=3,DW215&lt;0),-DW218,0)</f>
        <v>0</v>
      </c>
      <c r="DX219" s="82">
        <f>IF(AND(DX214&gt;=1,DX214&lt;=3,DX215&lt;0),-DX218,0)</f>
        <v>0</v>
      </c>
      <c r="DY219" s="82">
        <f>IF(AND(DY214&gt;=1,DY214&lt;=3,DY215&lt;0),-DY218,0)</f>
        <v>0</v>
      </c>
      <c r="DZ219" s="82">
        <f>IF(AND(DZ214&gt;=1,DZ214&lt;=3,DZ215&lt;0),-DZ218,0)</f>
        <v>0</v>
      </c>
      <c r="EA219" s="82">
        <f>IF(AND(EA214&gt;=1,EA214&lt;=3,EA215&lt;0),-EA218,0)</f>
        <v>0</v>
      </c>
      <c r="EB219" s="82">
        <f>IF(AND(EB214&gt;=1,EB214&lt;=3,EB215&lt;0),-EB218,0)</f>
        <v>0</v>
      </c>
      <c r="EC219" s="82">
        <f>IF(AND(EC214&gt;=1,EC214&lt;=3,EC215&lt;0),-EC218,0)</f>
        <v>0</v>
      </c>
      <c r="ED219" s="82">
        <f>IF(AND(ED214&gt;=1,ED214&lt;=3,ED215&lt;0),-ED218,0)</f>
        <v>0</v>
      </c>
      <c r="EE219" s="82">
        <f>IF(AND(EE214&gt;=1,EE214&lt;=3,EE215&lt;0),-EE218,0)</f>
        <v>0</v>
      </c>
      <c r="EF219" s="82">
        <f>IF(AND(EF214&gt;=1,EF214&lt;=3,EF215&lt;0),-EF218,0)</f>
        <v>0</v>
      </c>
      <c r="EG219" s="82">
        <f>IF(AND(EG214&gt;=1,EG214&lt;=3,EG215&lt;0),-EG218,0)</f>
        <v>0</v>
      </c>
      <c r="EH219" s="82">
        <f>IF(AND(EH214&gt;=1,EH214&lt;=3,EH215&lt;0),-EH218,0)</f>
        <v>-20907.69908906715</v>
      </c>
      <c r="EI219" s="82">
        <f>IF(AND(EI214&gt;=1,EI214&lt;=3,EI215&lt;0),-EI218,0)</f>
        <v>-20907.69908906715</v>
      </c>
    </row>
    <row r="220">
      <c r="B220" t="s" s="23">
        <v>396</v>
      </c>
      <c r="C220" t="s" s="118">
        <v>37</v>
      </c>
      <c r="D220" t="s" s="118">
        <v>433</v>
      </c>
      <c r="H220" s="95">
        <f>IF(AND(H214&gt;=1,H214&lt;=3,H215&gt;=0),-H218*MAX(0,MIN(1,CHOOSE(H214,Rollover!$Q$22,Rollover!$AD$22,Rollover!$AQ$22)-H215)),0)-IF(H$6&lt;='Rent Roll'!$M$22,H217,0)</f>
        <v>0</v>
      </c>
      <c r="I220" s="95">
        <f>IF(AND(I214&gt;=1,I214&lt;=3,I215&gt;=0),-I218*MAX(0,MIN(1,CHOOSE(I214,Rollover!$Q$22,Rollover!$AD$22,Rollover!$AQ$22)-I215)),0)-IF(I$6&lt;='Rent Roll'!$M$22,I217,0)</f>
        <v>0</v>
      </c>
      <c r="J220" s="95">
        <f>IF(AND(J214&gt;=1,J214&lt;=3,J215&gt;=0),-J218*MAX(0,MIN(1,CHOOSE(J214,Rollover!$Q$22,Rollover!$AD$22,Rollover!$AQ$22)-J215)),0)-IF(J$6&lt;='Rent Roll'!$M$22,J217,0)</f>
        <v>0</v>
      </c>
      <c r="K220" s="95">
        <f>IF(AND(K214&gt;=1,K214&lt;=3,K215&gt;=0),-K218*MAX(0,MIN(1,CHOOSE(K214,Rollover!$Q$22,Rollover!$AD$22,Rollover!$AQ$22)-K215)),0)-IF(K$6&lt;='Rent Roll'!$M$22,K217,0)</f>
        <v>0</v>
      </c>
      <c r="L220" s="95">
        <f>IF(AND(L214&gt;=1,L214&lt;=3,L215&gt;=0),-L218*MAX(0,MIN(1,CHOOSE(L214,Rollover!$Q$22,Rollover!$AD$22,Rollover!$AQ$22)-L215)),0)-IF(L$6&lt;='Rent Roll'!$M$22,L217,0)</f>
        <v>0</v>
      </c>
      <c r="M220" s="95">
        <f>IF(AND(M214&gt;=1,M214&lt;=3,M215&gt;=0),-M218*MAX(0,MIN(1,CHOOSE(M214,Rollover!$Q$22,Rollover!$AD$22,Rollover!$AQ$22)-M215)),0)-IF(M$6&lt;='Rent Roll'!$M$22,M217,0)</f>
        <v>0</v>
      </c>
      <c r="N220" s="95">
        <f>IF(AND(N214&gt;=1,N214&lt;=3,N215&gt;=0),-N218*MAX(0,MIN(1,CHOOSE(N214,Rollover!$Q$22,Rollover!$AD$22,Rollover!$AQ$22)-N215)),0)-IF(N$6&lt;='Rent Roll'!$M$22,N217,0)</f>
        <v>0</v>
      </c>
      <c r="O220" s="95">
        <f>IF(AND(O214&gt;=1,O214&lt;=3,O215&gt;=0),-O218*MAX(0,MIN(1,CHOOSE(O214,Rollover!$Q$22,Rollover!$AD$22,Rollover!$AQ$22)-O215)),0)-IF(O$6&lt;='Rent Roll'!$M$22,O217,0)</f>
        <v>0</v>
      </c>
      <c r="P220" s="95">
        <f>IF(AND(P214&gt;=1,P214&lt;=3,P215&gt;=0),-P218*MAX(0,MIN(1,CHOOSE(P214,Rollover!$Q$22,Rollover!$AD$22,Rollover!$AQ$22)-P215)),0)-IF(P$6&lt;='Rent Roll'!$M$22,P217,0)</f>
        <v>0</v>
      </c>
      <c r="Q220" s="95">
        <f>IF(AND(Q214&gt;=1,Q214&lt;=3,Q215&gt;=0),-Q218*MAX(0,MIN(1,CHOOSE(Q214,Rollover!$Q$22,Rollover!$AD$22,Rollover!$AQ$22)-Q215)),0)-IF(Q$6&lt;='Rent Roll'!$M$22,Q217,0)</f>
        <v>0</v>
      </c>
      <c r="R220" s="95">
        <f>IF(AND(R214&gt;=1,R214&lt;=3,R215&gt;=0),-R218*MAX(0,MIN(1,CHOOSE(R214,Rollover!$Q$22,Rollover!$AD$22,Rollover!$AQ$22)-R215)),0)-IF(R$6&lt;='Rent Roll'!$M$22,R217,0)</f>
        <v>0</v>
      </c>
      <c r="S220" s="95">
        <f>IF(AND(S214&gt;=1,S214&lt;=3,S215&gt;=0),-S218*MAX(0,MIN(1,CHOOSE(S214,Rollover!$Q$22,Rollover!$AD$22,Rollover!$AQ$22)-S215)),0)-IF(S$6&lt;='Rent Roll'!$M$22,S217,0)</f>
        <v>0</v>
      </c>
      <c r="T220" s="95">
        <f>IF(AND(T214&gt;=1,T214&lt;=3,T215&gt;=0),-T218*MAX(0,MIN(1,CHOOSE(T214,Rollover!$Q$22,Rollover!$AD$22,Rollover!$AQ$22)-T215)),0)-IF(T$6&lt;='Rent Roll'!$M$22,T217,0)</f>
        <v>0</v>
      </c>
      <c r="U220" s="95">
        <f>IF(AND(U214&gt;=1,U214&lt;=3,U215&gt;=0),-U218*MAX(0,MIN(1,CHOOSE(U214,Rollover!$Q$22,Rollover!$AD$22,Rollover!$AQ$22)-U215)),0)-IF(U$6&lt;='Rent Roll'!$M$22,U217,0)</f>
        <v>0</v>
      </c>
      <c r="V220" s="95">
        <f>IF(AND(V214&gt;=1,V214&lt;=3,V215&gt;=0),-V218*MAX(0,MIN(1,CHOOSE(V214,Rollover!$Q$22,Rollover!$AD$22,Rollover!$AQ$22)-V215)),0)-IF(V$6&lt;='Rent Roll'!$M$22,V217,0)</f>
        <v>0</v>
      </c>
      <c r="W220" s="95">
        <f>IF(AND(W214&gt;=1,W214&lt;=3,W215&gt;=0),-W218*MAX(0,MIN(1,CHOOSE(W214,Rollover!$Q$22,Rollover!$AD$22,Rollover!$AQ$22)-W215)),0)-IF(W$6&lt;='Rent Roll'!$M$22,W217,0)</f>
        <v>0</v>
      </c>
      <c r="X220" s="95">
        <f>IF(AND(X214&gt;=1,X214&lt;=3,X215&gt;=0),-X218*MAX(0,MIN(1,CHOOSE(X214,Rollover!$Q$22,Rollover!$AD$22,Rollover!$AQ$22)-X215)),0)-IF(X$6&lt;='Rent Roll'!$M$22,X217,0)</f>
        <v>0</v>
      </c>
      <c r="Y220" s="95">
        <f>IF(AND(Y214&gt;=1,Y214&lt;=3,Y215&gt;=0),-Y218*MAX(0,MIN(1,CHOOSE(Y214,Rollover!$Q$22,Rollover!$AD$22,Rollover!$AQ$22)-Y215)),0)-IF(Y$6&lt;='Rent Roll'!$M$22,Y217,0)</f>
        <v>0</v>
      </c>
      <c r="Z220" s="95">
        <f>IF(AND(Z214&gt;=1,Z214&lt;=3,Z215&gt;=0),-Z218*MAX(0,MIN(1,CHOOSE(Z214,Rollover!$Q$22,Rollover!$AD$22,Rollover!$AQ$22)-Z215)),0)-IF(Z$6&lt;='Rent Roll'!$M$22,Z217,0)</f>
        <v>0</v>
      </c>
      <c r="AA220" s="95">
        <f>IF(AND(AA214&gt;=1,AA214&lt;=3,AA215&gt;=0),-AA218*MAX(0,MIN(1,CHOOSE(AA214,Rollover!$Q$22,Rollover!$AD$22,Rollover!$AQ$22)-AA215)),0)-IF(AA$6&lt;='Rent Roll'!$M$22,AA217,0)</f>
        <v>0</v>
      </c>
      <c r="AB220" s="95">
        <f>IF(AND(AB214&gt;=1,AB214&lt;=3,AB215&gt;=0),-AB218*MAX(0,MIN(1,CHOOSE(AB214,Rollover!$Q$22,Rollover!$AD$22,Rollover!$AQ$22)-AB215)),0)-IF(AB$6&lt;='Rent Roll'!$M$22,AB217,0)</f>
        <v>0</v>
      </c>
      <c r="AC220" s="95">
        <f>IF(AND(AC214&gt;=1,AC214&lt;=3,AC215&gt;=0),-AC218*MAX(0,MIN(1,CHOOSE(AC214,Rollover!$Q$22,Rollover!$AD$22,Rollover!$AQ$22)-AC215)),0)-IF(AC$6&lt;='Rent Roll'!$M$22,AC217,0)</f>
        <v>0</v>
      </c>
      <c r="AD220" s="95">
        <f>IF(AND(AD214&gt;=1,AD214&lt;=3,AD215&gt;=0),-AD218*MAX(0,MIN(1,CHOOSE(AD214,Rollover!$Q$22,Rollover!$AD$22,Rollover!$AQ$22)-AD215)),0)-IF(AD$6&lt;='Rent Roll'!$M$22,AD217,0)</f>
        <v>0</v>
      </c>
      <c r="AE220" s="95">
        <f>IF(AND(AE214&gt;=1,AE214&lt;=3,AE215&gt;=0),-AE218*MAX(0,MIN(1,CHOOSE(AE214,Rollover!$Q$22,Rollover!$AD$22,Rollover!$AQ$22)-AE215)),0)-IF(AE$6&lt;='Rent Roll'!$M$22,AE217,0)</f>
        <v>0</v>
      </c>
      <c r="AF220" s="95">
        <f>IF(AND(AF214&gt;=1,AF214&lt;=3,AF215&gt;=0),-AF218*MAX(0,MIN(1,CHOOSE(AF214,Rollover!$Q$22,Rollover!$AD$22,Rollover!$AQ$22)-AF215)),0)-IF(AF$6&lt;='Rent Roll'!$M$22,AF217,0)</f>
        <v>0</v>
      </c>
      <c r="AG220" s="95">
        <f>IF(AND(AG214&gt;=1,AG214&lt;=3,AG215&gt;=0),-AG218*MAX(0,MIN(1,CHOOSE(AG214,Rollover!$Q$22,Rollover!$AD$22,Rollover!$AQ$22)-AG215)),0)-IF(AG$6&lt;='Rent Roll'!$M$22,AG217,0)</f>
        <v>0</v>
      </c>
      <c r="AH220" s="95">
        <f>IF(AND(AH214&gt;=1,AH214&lt;=3,AH215&gt;=0),-AH218*MAX(0,MIN(1,CHOOSE(AH214,Rollover!$Q$22,Rollover!$AD$22,Rollover!$AQ$22)-AH215)),0)-IF(AH$6&lt;='Rent Roll'!$M$22,AH217,0)</f>
        <v>0</v>
      </c>
      <c r="AI220" s="95">
        <f>IF(AND(AI214&gt;=1,AI214&lt;=3,AI215&gt;=0),-AI218*MAX(0,MIN(1,CHOOSE(AI214,Rollover!$Q$22,Rollover!$AD$22,Rollover!$AQ$22)-AI215)),0)-IF(AI$6&lt;='Rent Roll'!$M$22,AI217,0)</f>
        <v>0</v>
      </c>
      <c r="AJ220" s="95">
        <f>IF(AND(AJ214&gt;=1,AJ214&lt;=3,AJ215&gt;=0),-AJ218*MAX(0,MIN(1,CHOOSE(AJ214,Rollover!$Q$22,Rollover!$AD$22,Rollover!$AQ$22)-AJ215)),0)-IF(AJ$6&lt;='Rent Roll'!$M$22,AJ217,0)</f>
        <v>0</v>
      </c>
      <c r="AK220" s="95">
        <f>IF(AND(AK214&gt;=1,AK214&lt;=3,AK215&gt;=0),-AK218*MAX(0,MIN(1,CHOOSE(AK214,Rollover!$Q$22,Rollover!$AD$22,Rollover!$AQ$22)-AK215)),0)-IF(AK$6&lt;='Rent Roll'!$M$22,AK217,0)</f>
        <v>0</v>
      </c>
      <c r="AL220" s="95">
        <f>IF(AND(AL214&gt;=1,AL214&lt;=3,AL215&gt;=0),-AL218*MAX(0,MIN(1,CHOOSE(AL214,Rollover!$Q$22,Rollover!$AD$22,Rollover!$AQ$22)-AL215)),0)-IF(AL$6&lt;='Rent Roll'!$M$22,AL217,0)</f>
        <v>0</v>
      </c>
      <c r="AM220" s="95">
        <f>IF(AND(AM214&gt;=1,AM214&lt;=3,AM215&gt;=0),-AM218*MAX(0,MIN(1,CHOOSE(AM214,Rollover!$Q$22,Rollover!$AD$22,Rollover!$AQ$22)-AM215)),0)-IF(AM$6&lt;='Rent Roll'!$M$22,AM217,0)</f>
        <v>0</v>
      </c>
      <c r="AN220" s="95">
        <f>IF(AND(AN214&gt;=1,AN214&lt;=3,AN215&gt;=0),-AN218*MAX(0,MIN(1,CHOOSE(AN214,Rollover!$Q$22,Rollover!$AD$22,Rollover!$AQ$22)-AN215)),0)-IF(AN$6&lt;='Rent Roll'!$M$22,AN217,0)</f>
        <v>0</v>
      </c>
      <c r="AO220" s="95">
        <f>IF(AND(AO214&gt;=1,AO214&lt;=3,AO215&gt;=0),-AO218*MAX(0,MIN(1,CHOOSE(AO214,Rollover!$Q$22,Rollover!$AD$22,Rollover!$AQ$22)-AO215)),0)-IF(AO$6&lt;='Rent Roll'!$M$22,AO217,0)</f>
        <v>0</v>
      </c>
      <c r="AP220" s="95">
        <f>IF(AND(AP214&gt;=1,AP214&lt;=3,AP215&gt;=0),-AP218*MAX(0,MIN(1,CHOOSE(AP214,Rollover!$Q$22,Rollover!$AD$22,Rollover!$AQ$22)-AP215)),0)-IF(AP$6&lt;='Rent Roll'!$M$22,AP217,0)</f>
        <v>0</v>
      </c>
      <c r="AQ220" s="95">
        <f>IF(AND(AQ214&gt;=1,AQ214&lt;=3,AQ215&gt;=0),-AQ218*MAX(0,MIN(1,CHOOSE(AQ214,Rollover!$Q$22,Rollover!$AD$22,Rollover!$AQ$22)-AQ215)),0)-IF(AQ$6&lt;='Rent Roll'!$M$22,AQ217,0)</f>
        <v>0</v>
      </c>
      <c r="AR220" s="95">
        <f>IF(AND(AR214&gt;=1,AR214&lt;=3,AR215&gt;=0),-AR218*MAX(0,MIN(1,CHOOSE(AR214,Rollover!$Q$22,Rollover!$AD$22,Rollover!$AQ$22)-AR215)),0)-IF(AR$6&lt;='Rent Roll'!$M$22,AR217,0)</f>
        <v>0</v>
      </c>
      <c r="AS220" s="95">
        <f>IF(AND(AS214&gt;=1,AS214&lt;=3,AS215&gt;=0),-AS218*MAX(0,MIN(1,CHOOSE(AS214,Rollover!$Q$22,Rollover!$AD$22,Rollover!$AQ$22)-AS215)),0)-IF(AS$6&lt;='Rent Roll'!$M$22,AS217,0)</f>
        <v>0</v>
      </c>
      <c r="AT220" s="95">
        <f>IF(AND(AT214&gt;=1,AT214&lt;=3,AT215&gt;=0),-AT218*MAX(0,MIN(1,CHOOSE(AT214,Rollover!$Q$22,Rollover!$AD$22,Rollover!$AQ$22)-AT215)),0)-IF(AT$6&lt;='Rent Roll'!$M$22,AT217,0)</f>
        <v>0</v>
      </c>
      <c r="AU220" s="95">
        <f>IF(AND(AU214&gt;=1,AU214&lt;=3,AU215&gt;=0),-AU218*MAX(0,MIN(1,CHOOSE(AU214,Rollover!$Q$22,Rollover!$AD$22,Rollover!$AQ$22)-AU215)),0)-IF(AU$6&lt;='Rent Roll'!$M$22,AU217,0)</f>
        <v>0</v>
      </c>
      <c r="AV220" s="95">
        <f>IF(AND(AV214&gt;=1,AV214&lt;=3,AV215&gt;=0),-AV218*MAX(0,MIN(1,CHOOSE(AV214,Rollover!$Q$22,Rollover!$AD$22,Rollover!$AQ$22)-AV215)),0)-IF(AV$6&lt;='Rent Roll'!$M$22,AV217,0)</f>
        <v>0</v>
      </c>
      <c r="AW220" s="95">
        <f>IF(AND(AW214&gt;=1,AW214&lt;=3,AW215&gt;=0),-AW218*MAX(0,MIN(1,CHOOSE(AW214,Rollover!$Q$22,Rollover!$AD$22,Rollover!$AQ$22)-AW215)),0)-IF(AW$6&lt;='Rent Roll'!$M$22,AW217,0)</f>
        <v>0</v>
      </c>
      <c r="AX220" s="95">
        <f>IF(AND(AX214&gt;=1,AX214&lt;=3,AX215&gt;=0),-AX218*MAX(0,MIN(1,CHOOSE(AX214,Rollover!$Q$22,Rollover!$AD$22,Rollover!$AQ$22)-AX215)),0)-IF(AX$6&lt;='Rent Roll'!$M$22,AX217,0)</f>
        <v>0</v>
      </c>
      <c r="AY220" s="95">
        <f>IF(AND(AY214&gt;=1,AY214&lt;=3,AY215&gt;=0),-AY218*MAX(0,MIN(1,CHOOSE(AY214,Rollover!$Q$22,Rollover!$AD$22,Rollover!$AQ$22)-AY215)),0)-IF(AY$6&lt;='Rent Roll'!$M$22,AY217,0)</f>
        <v>0</v>
      </c>
      <c r="AZ220" s="95">
        <f>IF(AND(AZ214&gt;=1,AZ214&lt;=3,AZ215&gt;=0),-AZ218*MAX(0,MIN(1,CHOOSE(AZ214,Rollover!$Q$22,Rollover!$AD$22,Rollover!$AQ$22)-AZ215)),0)-IF(AZ$6&lt;='Rent Roll'!$M$22,AZ217,0)</f>
        <v>0</v>
      </c>
      <c r="BA220" s="95">
        <f>IF(AND(BA214&gt;=1,BA214&lt;=3,BA215&gt;=0),-BA218*MAX(0,MIN(1,CHOOSE(BA214,Rollover!$Q$22,Rollover!$AD$22,Rollover!$AQ$22)-BA215)),0)-IF(BA$6&lt;='Rent Roll'!$M$22,BA217,0)</f>
        <v>0</v>
      </c>
      <c r="BB220" s="95">
        <f>IF(AND(BB214&gt;=1,BB214&lt;=3,BB215&gt;=0),-BB218*MAX(0,MIN(1,CHOOSE(BB214,Rollover!$Q$22,Rollover!$AD$22,Rollover!$AQ$22)-BB215)),0)-IF(BB$6&lt;='Rent Roll'!$M$22,BB217,0)</f>
        <v>0</v>
      </c>
      <c r="BC220" s="95">
        <f>IF(AND(BC214&gt;=1,BC214&lt;=3,BC215&gt;=0),-BC218*MAX(0,MIN(1,CHOOSE(BC214,Rollover!$Q$22,Rollover!$AD$22,Rollover!$AQ$22)-BC215)),0)-IF(BC$6&lt;='Rent Roll'!$M$22,BC217,0)</f>
        <v>0</v>
      </c>
      <c r="BD220" s="95">
        <f>IF(AND(BD214&gt;=1,BD214&lt;=3,BD215&gt;=0),-BD218*MAX(0,MIN(1,CHOOSE(BD214,Rollover!$Q$22,Rollover!$AD$22,Rollover!$AQ$22)-BD215)),0)-IF(BD$6&lt;='Rent Roll'!$M$22,BD217,0)</f>
        <v>0</v>
      </c>
      <c r="BE220" s="95">
        <f>IF(AND(BE214&gt;=1,BE214&lt;=3,BE215&gt;=0),-BE218*MAX(0,MIN(1,CHOOSE(BE214,Rollover!$Q$22,Rollover!$AD$22,Rollover!$AQ$22)-BE215)),0)-IF(BE$6&lt;='Rent Roll'!$M$22,BE217,0)</f>
        <v>0</v>
      </c>
      <c r="BF220" s="95">
        <f>IF(AND(BF214&gt;=1,BF214&lt;=3,BF215&gt;=0),-BF218*MAX(0,MIN(1,CHOOSE(BF214,Rollover!$Q$22,Rollover!$AD$22,Rollover!$AQ$22)-BF215)),0)-IF(BF$6&lt;='Rent Roll'!$M$22,BF217,0)</f>
        <v>0</v>
      </c>
      <c r="BG220" s="95">
        <f>IF(AND(BG214&gt;=1,BG214&lt;=3,BG215&gt;=0),-BG218*MAX(0,MIN(1,CHOOSE(BG214,Rollover!$Q$22,Rollover!$AD$22,Rollover!$AQ$22)-BG215)),0)-IF(BG$6&lt;='Rent Roll'!$M$22,BG217,0)</f>
        <v>0</v>
      </c>
      <c r="BH220" s="95">
        <f>IF(AND(BH214&gt;=1,BH214&lt;=3,BH215&gt;=0),-BH218*MAX(0,MIN(1,CHOOSE(BH214,Rollover!$Q$22,Rollover!$AD$22,Rollover!$AQ$22)-BH215)),0)-IF(BH$6&lt;='Rent Roll'!$M$22,BH217,0)</f>
        <v>0</v>
      </c>
      <c r="BI220" s="95">
        <f>IF(AND(BI214&gt;=1,BI214&lt;=3,BI215&gt;=0),-BI218*MAX(0,MIN(1,CHOOSE(BI214,Rollover!$Q$22,Rollover!$AD$22,Rollover!$AQ$22)-BI215)),0)-IF(BI$6&lt;='Rent Roll'!$M$22,BI217,0)</f>
        <v>0</v>
      </c>
      <c r="BJ220" s="95">
        <f>IF(AND(BJ214&gt;=1,BJ214&lt;=3,BJ215&gt;=0),-BJ218*MAX(0,MIN(1,CHOOSE(BJ214,Rollover!$Q$22,Rollover!$AD$22,Rollover!$AQ$22)-BJ215)),0)-IF(BJ$6&lt;='Rent Roll'!$M$22,BJ217,0)</f>
        <v>0</v>
      </c>
      <c r="BK220" s="95">
        <f>IF(AND(BK214&gt;=1,BK214&lt;=3,BK215&gt;=0),-BK218*MAX(0,MIN(1,CHOOSE(BK214,Rollover!$Q$22,Rollover!$AD$22,Rollover!$AQ$22)-BK215)),0)-IF(BK$6&lt;='Rent Roll'!$M$22,BK217,0)</f>
        <v>0</v>
      </c>
      <c r="BL220" s="95">
        <f>IF(AND(BL214&gt;=1,BL214&lt;=3,BL215&gt;=0),-BL218*MAX(0,MIN(1,CHOOSE(BL214,Rollover!$Q$22,Rollover!$AD$22,Rollover!$AQ$22)-BL215)),0)-IF(BL$6&lt;='Rent Roll'!$M$22,BL217,0)</f>
        <v>0</v>
      </c>
      <c r="BM220" s="95">
        <f>IF(AND(BM214&gt;=1,BM214&lt;=3,BM215&gt;=0),-BM218*MAX(0,MIN(1,CHOOSE(BM214,Rollover!$Q$22,Rollover!$AD$22,Rollover!$AQ$22)-BM215)),0)-IF(BM$6&lt;='Rent Roll'!$M$22,BM217,0)</f>
        <v>0</v>
      </c>
      <c r="BN220" s="95">
        <f>IF(AND(BN214&gt;=1,BN214&lt;=3,BN215&gt;=0),-BN218*MAX(0,MIN(1,CHOOSE(BN214,Rollover!$Q$22,Rollover!$AD$22,Rollover!$AQ$22)-BN215)),0)-IF(BN$6&lt;='Rent Roll'!$M$22,BN217,0)</f>
        <v>0</v>
      </c>
      <c r="BO220" s="95">
        <f>IF(AND(BO214&gt;=1,BO214&lt;=3,BO215&gt;=0),-BO218*MAX(0,MIN(1,CHOOSE(BO214,Rollover!$Q$22,Rollover!$AD$22,Rollover!$AQ$22)-BO215)),0)-IF(BO$6&lt;='Rent Roll'!$M$22,BO217,0)</f>
        <v>0</v>
      </c>
      <c r="BP220" s="95">
        <f>IF(AND(BP214&gt;=1,BP214&lt;=3,BP215&gt;=0),-BP218*MAX(0,MIN(1,CHOOSE(BP214,Rollover!$Q$22,Rollover!$AD$22,Rollover!$AQ$22)-BP215)),0)-IF(BP$6&lt;='Rent Roll'!$M$22,BP217,0)</f>
        <v>0</v>
      </c>
      <c r="BQ220" s="95">
        <f>IF(AND(BQ214&gt;=1,BQ214&lt;=3,BQ215&gt;=0),-BQ218*MAX(0,MIN(1,CHOOSE(BQ214,Rollover!$Q$22,Rollover!$AD$22,Rollover!$AQ$22)-BQ215)),0)-IF(BQ$6&lt;='Rent Roll'!$M$22,BQ217,0)</f>
        <v>0</v>
      </c>
      <c r="BR220" s="95">
        <f>IF(AND(BR214&gt;=1,BR214&lt;=3,BR215&gt;=0),-BR218*MAX(0,MIN(1,CHOOSE(BR214,Rollover!$Q$22,Rollover!$AD$22,Rollover!$AQ$22)-BR215)),0)-IF(BR$6&lt;='Rent Roll'!$M$22,BR217,0)</f>
        <v>0</v>
      </c>
      <c r="BS220" s="95">
        <f>IF(AND(BS214&gt;=1,BS214&lt;=3,BS215&gt;=0),-BS218*MAX(0,MIN(1,CHOOSE(BS214,Rollover!$Q$22,Rollover!$AD$22,Rollover!$AQ$22)-BS215)),0)-IF(BS$6&lt;='Rent Roll'!$M$22,BS217,0)</f>
        <v>0</v>
      </c>
      <c r="BT220" s="95">
        <f>IF(AND(BT214&gt;=1,BT214&lt;=3,BT215&gt;=0),-BT218*MAX(0,MIN(1,CHOOSE(BT214,Rollover!$Q$22,Rollover!$AD$22,Rollover!$AQ$22)-BT215)),0)-IF(BT$6&lt;='Rent Roll'!$M$22,BT217,0)</f>
        <v>0</v>
      </c>
      <c r="BU220" s="95">
        <f>IF(AND(BU214&gt;=1,BU214&lt;=3,BU215&gt;=0),-BU218*MAX(0,MIN(1,CHOOSE(BU214,Rollover!$Q$22,Rollover!$AD$22,Rollover!$AQ$22)-BU215)),0)-IF(BU$6&lt;='Rent Roll'!$M$22,BU217,0)</f>
        <v>0</v>
      </c>
      <c r="BV220" s="95">
        <f>IF(AND(BV214&gt;=1,BV214&lt;=3,BV215&gt;=0),-BV218*MAX(0,MIN(1,CHOOSE(BV214,Rollover!$Q$22,Rollover!$AD$22,Rollover!$AQ$22)-BV215)),0)-IF(BV$6&lt;='Rent Roll'!$M$22,BV217,0)</f>
        <v>0</v>
      </c>
      <c r="BW220" s="95">
        <f>IF(AND(BW214&gt;=1,BW214&lt;=3,BW215&gt;=0),-BW218*MAX(0,MIN(1,CHOOSE(BW214,Rollover!$Q$22,Rollover!$AD$22,Rollover!$AQ$22)-BW215)),0)-IF(BW$6&lt;='Rent Roll'!$M$22,BW217,0)</f>
        <v>0</v>
      </c>
      <c r="BX220" s="95">
        <f>IF(AND(BX214&gt;=1,BX214&lt;=3,BX215&gt;=0),-BX218*MAX(0,MIN(1,CHOOSE(BX214,Rollover!$Q$22,Rollover!$AD$22,Rollover!$AQ$22)-BX215)),0)-IF(BX$6&lt;='Rent Roll'!$M$22,BX217,0)</f>
        <v>0</v>
      </c>
      <c r="BY220" s="95">
        <f>IF(AND(BY214&gt;=1,BY214&lt;=3,BY215&gt;=0),-BY218*MAX(0,MIN(1,CHOOSE(BY214,Rollover!$Q$22,Rollover!$AD$22,Rollover!$AQ$22)-BY215)),0)-IF(BY$6&lt;='Rent Roll'!$M$22,BY217,0)</f>
        <v>0</v>
      </c>
      <c r="BZ220" s="95">
        <f>IF(AND(BZ214&gt;=1,BZ214&lt;=3,BZ215&gt;=0),-BZ218*MAX(0,MIN(1,CHOOSE(BZ214,Rollover!$Q$22,Rollover!$AD$22,Rollover!$AQ$22)-BZ215)),0)-IF(BZ$6&lt;='Rent Roll'!$M$22,BZ217,0)</f>
        <v>-15207.321079352581</v>
      </c>
      <c r="CA220" s="95">
        <f>IF(AND(CA214&gt;=1,CA214&lt;=3,CA215&gt;=0),-CA218*MAX(0,MIN(1,CHOOSE(CA214,Rollover!$Q$22,Rollover!$AD$22,Rollover!$AQ$22)-CA215)),0)-IF(CA$6&lt;='Rent Roll'!$M$22,CA217,0)</f>
        <v>0</v>
      </c>
      <c r="CB220" s="95">
        <f>IF(AND(CB214&gt;=1,CB214&lt;=3,CB215&gt;=0),-CB218*MAX(0,MIN(1,CHOOSE(CB214,Rollover!$Q$22,Rollover!$AD$22,Rollover!$AQ$22)-CB215)),0)-IF(CB$6&lt;='Rent Roll'!$M$22,CB217,0)</f>
        <v>0</v>
      </c>
      <c r="CC220" s="95">
        <f>IF(AND(CC214&gt;=1,CC214&lt;=3,CC215&gt;=0),-CC218*MAX(0,MIN(1,CHOOSE(CC214,Rollover!$Q$22,Rollover!$AD$22,Rollover!$AQ$22)-CC215)),0)-IF(CC$6&lt;='Rent Roll'!$M$22,CC217,0)</f>
        <v>0</v>
      </c>
      <c r="CD220" s="95">
        <f>IF(AND(CD214&gt;=1,CD214&lt;=3,CD215&gt;=0),-CD218*MAX(0,MIN(1,CHOOSE(CD214,Rollover!$Q$22,Rollover!$AD$22,Rollover!$AQ$22)-CD215)),0)-IF(CD$6&lt;='Rent Roll'!$M$22,CD217,0)</f>
        <v>0</v>
      </c>
      <c r="CE220" s="95">
        <f>IF(AND(CE214&gt;=1,CE214&lt;=3,CE215&gt;=0),-CE218*MAX(0,MIN(1,CHOOSE(CE214,Rollover!$Q$22,Rollover!$AD$22,Rollover!$AQ$22)-CE215)),0)-IF(CE$6&lt;='Rent Roll'!$M$22,CE217,0)</f>
        <v>0</v>
      </c>
      <c r="CF220" s="95">
        <f>IF(AND(CF214&gt;=1,CF214&lt;=3,CF215&gt;=0),-CF218*MAX(0,MIN(1,CHOOSE(CF214,Rollover!$Q$22,Rollover!$AD$22,Rollover!$AQ$22)-CF215)),0)-IF(CF$6&lt;='Rent Roll'!$M$22,CF217,0)</f>
        <v>0</v>
      </c>
      <c r="CG220" s="95">
        <f>IF(AND(CG214&gt;=1,CG214&lt;=3,CG215&gt;=0),-CG218*MAX(0,MIN(1,CHOOSE(CG214,Rollover!$Q$22,Rollover!$AD$22,Rollover!$AQ$22)-CG215)),0)-IF(CG$6&lt;='Rent Roll'!$M$22,CG217,0)</f>
        <v>0</v>
      </c>
      <c r="CH220" s="95">
        <f>IF(AND(CH214&gt;=1,CH214&lt;=3,CH215&gt;=0),-CH218*MAX(0,MIN(1,CHOOSE(CH214,Rollover!$Q$22,Rollover!$AD$22,Rollover!$AQ$22)-CH215)),0)-IF(CH$6&lt;='Rent Roll'!$M$22,CH217,0)</f>
        <v>0</v>
      </c>
      <c r="CI220" s="95">
        <f>IF(AND(CI214&gt;=1,CI214&lt;=3,CI215&gt;=0),-CI218*MAX(0,MIN(1,CHOOSE(CI214,Rollover!$Q$22,Rollover!$AD$22,Rollover!$AQ$22)-CI215)),0)-IF(CI$6&lt;='Rent Roll'!$M$22,CI217,0)</f>
        <v>0</v>
      </c>
      <c r="CJ220" s="95">
        <f>IF(AND(CJ214&gt;=1,CJ214&lt;=3,CJ215&gt;=0),-CJ218*MAX(0,MIN(1,CHOOSE(CJ214,Rollover!$Q$22,Rollover!$AD$22,Rollover!$AQ$22)-CJ215)),0)-IF(CJ$6&lt;='Rent Roll'!$M$22,CJ217,0)</f>
        <v>0</v>
      </c>
      <c r="CK220" s="95">
        <f>IF(AND(CK214&gt;=1,CK214&lt;=3,CK215&gt;=0),-CK218*MAX(0,MIN(1,CHOOSE(CK214,Rollover!$Q$22,Rollover!$AD$22,Rollover!$AQ$22)-CK215)),0)-IF(CK$6&lt;='Rent Roll'!$M$22,CK217,0)</f>
        <v>0</v>
      </c>
      <c r="CL220" s="95">
        <f>IF(AND(CL214&gt;=1,CL214&lt;=3,CL215&gt;=0),-CL218*MAX(0,MIN(1,CHOOSE(CL214,Rollover!$Q$22,Rollover!$AD$22,Rollover!$AQ$22)-CL215)),0)-IF(CL$6&lt;='Rent Roll'!$M$22,CL217,0)</f>
        <v>0</v>
      </c>
      <c r="CM220" s="95">
        <f>IF(AND(CM214&gt;=1,CM214&lt;=3,CM215&gt;=0),-CM218*MAX(0,MIN(1,CHOOSE(CM214,Rollover!$Q$22,Rollover!$AD$22,Rollover!$AQ$22)-CM215)),0)-IF(CM$6&lt;='Rent Roll'!$M$22,CM217,0)</f>
        <v>0</v>
      </c>
      <c r="CN220" s="95">
        <f>IF(AND(CN214&gt;=1,CN214&lt;=3,CN215&gt;=0),-CN218*MAX(0,MIN(1,CHOOSE(CN214,Rollover!$Q$22,Rollover!$AD$22,Rollover!$AQ$22)-CN215)),0)-IF(CN$6&lt;='Rent Roll'!$M$22,CN217,0)</f>
        <v>0</v>
      </c>
      <c r="CO220" s="95">
        <f>IF(AND(CO214&gt;=1,CO214&lt;=3,CO215&gt;=0),-CO218*MAX(0,MIN(1,CHOOSE(CO214,Rollover!$Q$22,Rollover!$AD$22,Rollover!$AQ$22)-CO215)),0)-IF(CO$6&lt;='Rent Roll'!$M$22,CO217,0)</f>
        <v>0</v>
      </c>
      <c r="CP220" s="95">
        <f>IF(AND(CP214&gt;=1,CP214&lt;=3,CP215&gt;=0),-CP218*MAX(0,MIN(1,CHOOSE(CP214,Rollover!$Q$22,Rollover!$AD$22,Rollover!$AQ$22)-CP215)),0)-IF(CP$6&lt;='Rent Roll'!$M$22,CP217,0)</f>
        <v>0</v>
      </c>
      <c r="CQ220" s="95">
        <f>IF(AND(CQ214&gt;=1,CQ214&lt;=3,CQ215&gt;=0),-CQ218*MAX(0,MIN(1,CHOOSE(CQ214,Rollover!$Q$22,Rollover!$AD$22,Rollover!$AQ$22)-CQ215)),0)-IF(CQ$6&lt;='Rent Roll'!$M$22,CQ217,0)</f>
        <v>0</v>
      </c>
      <c r="CR220" s="95">
        <f>IF(AND(CR214&gt;=1,CR214&lt;=3,CR215&gt;=0),-CR218*MAX(0,MIN(1,CHOOSE(CR214,Rollover!$Q$22,Rollover!$AD$22,Rollover!$AQ$22)-CR215)),0)-IF(CR$6&lt;='Rent Roll'!$M$22,CR217,0)</f>
        <v>0</v>
      </c>
      <c r="CS220" s="95">
        <f>IF(AND(CS214&gt;=1,CS214&lt;=3,CS215&gt;=0),-CS218*MAX(0,MIN(1,CHOOSE(CS214,Rollover!$Q$22,Rollover!$AD$22,Rollover!$AQ$22)-CS215)),0)-IF(CS$6&lt;='Rent Roll'!$M$22,CS217,0)</f>
        <v>0</v>
      </c>
      <c r="CT220" s="95">
        <f>IF(AND(CT214&gt;=1,CT214&lt;=3,CT215&gt;=0),-CT218*MAX(0,MIN(1,CHOOSE(CT214,Rollover!$Q$22,Rollover!$AD$22,Rollover!$AQ$22)-CT215)),0)-IF(CT$6&lt;='Rent Roll'!$M$22,CT217,0)</f>
        <v>0</v>
      </c>
      <c r="CU220" s="95">
        <f>IF(AND(CU214&gt;=1,CU214&lt;=3,CU215&gt;=0),-CU218*MAX(0,MIN(1,CHOOSE(CU214,Rollover!$Q$22,Rollover!$AD$22,Rollover!$AQ$22)-CU215)),0)-IF(CU$6&lt;='Rent Roll'!$M$22,CU217,0)</f>
        <v>0</v>
      </c>
      <c r="CV220" s="95">
        <f>IF(AND(CV214&gt;=1,CV214&lt;=3,CV215&gt;=0),-CV218*MAX(0,MIN(1,CHOOSE(CV214,Rollover!$Q$22,Rollover!$AD$22,Rollover!$AQ$22)-CV215)),0)-IF(CV$6&lt;='Rent Roll'!$M$22,CV217,0)</f>
        <v>0</v>
      </c>
      <c r="CW220" s="95">
        <f>IF(AND(CW214&gt;=1,CW214&lt;=3,CW215&gt;=0),-CW218*MAX(0,MIN(1,CHOOSE(CW214,Rollover!$Q$22,Rollover!$AD$22,Rollover!$AQ$22)-CW215)),0)-IF(CW$6&lt;='Rent Roll'!$M$22,CW217,0)</f>
        <v>0</v>
      </c>
      <c r="CX220" s="95">
        <f>IF(AND(CX214&gt;=1,CX214&lt;=3,CX215&gt;=0),-CX218*MAX(0,MIN(1,CHOOSE(CX214,Rollover!$Q$22,Rollover!$AD$22,Rollover!$AQ$22)-CX215)),0)-IF(CX$6&lt;='Rent Roll'!$M$22,CX217,0)</f>
        <v>0</v>
      </c>
      <c r="CY220" s="95">
        <f>IF(AND(CY214&gt;=1,CY214&lt;=3,CY215&gt;=0),-CY218*MAX(0,MIN(1,CHOOSE(CY214,Rollover!$Q$22,Rollover!$AD$22,Rollover!$AQ$22)-CY215)),0)-IF(CY$6&lt;='Rent Roll'!$M$22,CY217,0)</f>
        <v>0</v>
      </c>
      <c r="CZ220" s="95">
        <f>IF(AND(CZ214&gt;=1,CZ214&lt;=3,CZ215&gt;=0),-CZ218*MAX(0,MIN(1,CHOOSE(CZ214,Rollover!$Q$22,Rollover!$AD$22,Rollover!$AQ$22)-CZ215)),0)-IF(CZ$6&lt;='Rent Roll'!$M$22,CZ217,0)</f>
        <v>0</v>
      </c>
      <c r="DA220" s="95">
        <f>IF(AND(DA214&gt;=1,DA214&lt;=3,DA215&gt;=0),-DA218*MAX(0,MIN(1,CHOOSE(DA214,Rollover!$Q$22,Rollover!$AD$22,Rollover!$AQ$22)-DA215)),0)-IF(DA$6&lt;='Rent Roll'!$M$22,DA217,0)</f>
        <v>0</v>
      </c>
      <c r="DB220" s="95">
        <f>IF(AND(DB214&gt;=1,DB214&lt;=3,DB215&gt;=0),-DB218*MAX(0,MIN(1,CHOOSE(DB214,Rollover!$Q$22,Rollover!$AD$22,Rollover!$AQ$22)-DB215)),0)-IF(DB$6&lt;='Rent Roll'!$M$22,DB217,0)</f>
        <v>0</v>
      </c>
      <c r="DC220" s="95">
        <f>IF(AND(DC214&gt;=1,DC214&lt;=3,DC215&gt;=0),-DC218*MAX(0,MIN(1,CHOOSE(DC214,Rollover!$Q$22,Rollover!$AD$22,Rollover!$AQ$22)-DC215)),0)-IF(DC$6&lt;='Rent Roll'!$M$22,DC217,0)</f>
        <v>0</v>
      </c>
      <c r="DD220" s="95">
        <f>IF(AND(DD214&gt;=1,DD214&lt;=3,DD215&gt;=0),-DD218*MAX(0,MIN(1,CHOOSE(DD214,Rollover!$Q$22,Rollover!$AD$22,Rollover!$AQ$22)-DD215)),0)-IF(DD$6&lt;='Rent Roll'!$M$22,DD217,0)</f>
        <v>0</v>
      </c>
      <c r="DE220" s="95">
        <f>IF(AND(DE214&gt;=1,DE214&lt;=3,DE215&gt;=0),-DE218*MAX(0,MIN(1,CHOOSE(DE214,Rollover!$Q$22,Rollover!$AD$22,Rollover!$AQ$22)-DE215)),0)-IF(DE$6&lt;='Rent Roll'!$M$22,DE217,0)</f>
        <v>0</v>
      </c>
      <c r="DF220" s="95">
        <f>IF(AND(DF214&gt;=1,DF214&lt;=3,DF215&gt;=0),-DF218*MAX(0,MIN(1,CHOOSE(DF214,Rollover!$Q$22,Rollover!$AD$22,Rollover!$AQ$22)-DF215)),0)-IF(DF$6&lt;='Rent Roll'!$M$22,DF217,0)</f>
        <v>0</v>
      </c>
      <c r="DG220" s="95">
        <f>IF(AND(DG214&gt;=1,DG214&lt;=3,DG215&gt;=0),-DG218*MAX(0,MIN(1,CHOOSE(DG214,Rollover!$Q$22,Rollover!$AD$22,Rollover!$AQ$22)-DG215)),0)-IF(DG$6&lt;='Rent Roll'!$M$22,DG217,0)</f>
        <v>0</v>
      </c>
      <c r="DH220" s="95">
        <f>IF(AND(DH214&gt;=1,DH214&lt;=3,DH215&gt;=0),-DH218*MAX(0,MIN(1,CHOOSE(DH214,Rollover!$Q$22,Rollover!$AD$22,Rollover!$AQ$22)-DH215)),0)-IF(DH$6&lt;='Rent Roll'!$M$22,DH217,0)</f>
        <v>0</v>
      </c>
      <c r="DI220" s="95">
        <f>IF(AND(DI214&gt;=1,DI214&lt;=3,DI215&gt;=0),-DI218*MAX(0,MIN(1,CHOOSE(DI214,Rollover!$Q$22,Rollover!$AD$22,Rollover!$AQ$22)-DI215)),0)-IF(DI$6&lt;='Rent Roll'!$M$22,DI217,0)</f>
        <v>0</v>
      </c>
      <c r="DJ220" s="95">
        <f>IF(AND(DJ214&gt;=1,DJ214&lt;=3,DJ215&gt;=0),-DJ218*MAX(0,MIN(1,CHOOSE(DJ214,Rollover!$Q$22,Rollover!$AD$22,Rollover!$AQ$22)-DJ215)),0)-IF(DJ$6&lt;='Rent Roll'!$M$22,DJ217,0)</f>
        <v>0</v>
      </c>
      <c r="DK220" s="95">
        <f>IF(AND(DK214&gt;=1,DK214&lt;=3,DK215&gt;=0),-DK218*MAX(0,MIN(1,CHOOSE(DK214,Rollover!$Q$22,Rollover!$AD$22,Rollover!$AQ$22)-DK215)),0)-IF(DK$6&lt;='Rent Roll'!$M$22,DK217,0)</f>
        <v>0</v>
      </c>
      <c r="DL220" s="95">
        <f>IF(AND(DL214&gt;=1,DL214&lt;=3,DL215&gt;=0),-DL218*MAX(0,MIN(1,CHOOSE(DL214,Rollover!$Q$22,Rollover!$AD$22,Rollover!$AQ$22)-DL215)),0)-IF(DL$6&lt;='Rent Roll'!$M$22,DL217,0)</f>
        <v>0</v>
      </c>
      <c r="DM220" s="95">
        <f>IF(AND(DM214&gt;=1,DM214&lt;=3,DM215&gt;=0),-DM218*MAX(0,MIN(1,CHOOSE(DM214,Rollover!$Q$22,Rollover!$AD$22,Rollover!$AQ$22)-DM215)),0)-IF(DM$6&lt;='Rent Roll'!$M$22,DM217,0)</f>
        <v>0</v>
      </c>
      <c r="DN220" s="95">
        <f>IF(AND(DN214&gt;=1,DN214&lt;=3,DN215&gt;=0),-DN218*MAX(0,MIN(1,CHOOSE(DN214,Rollover!$Q$22,Rollover!$AD$22,Rollover!$AQ$22)-DN215)),0)-IF(DN$6&lt;='Rent Roll'!$M$22,DN217,0)</f>
        <v>0</v>
      </c>
      <c r="DO220" s="95">
        <f>IF(AND(DO214&gt;=1,DO214&lt;=3,DO215&gt;=0),-DO218*MAX(0,MIN(1,CHOOSE(DO214,Rollover!$Q$22,Rollover!$AD$22,Rollover!$AQ$22)-DO215)),0)-IF(DO$6&lt;='Rent Roll'!$M$22,DO217,0)</f>
        <v>0</v>
      </c>
      <c r="DP220" s="95">
        <f>IF(AND(DP214&gt;=1,DP214&lt;=3,DP215&gt;=0),-DP218*MAX(0,MIN(1,CHOOSE(DP214,Rollover!$Q$22,Rollover!$AD$22,Rollover!$AQ$22)-DP215)),0)-IF(DP$6&lt;='Rent Roll'!$M$22,DP217,0)</f>
        <v>0</v>
      </c>
      <c r="DQ220" s="95">
        <f>IF(AND(DQ214&gt;=1,DQ214&lt;=3,DQ215&gt;=0),-DQ218*MAX(0,MIN(1,CHOOSE(DQ214,Rollover!$Q$22,Rollover!$AD$22,Rollover!$AQ$22)-DQ215)),0)-IF(DQ$6&lt;='Rent Roll'!$M$22,DQ217,0)</f>
        <v>0</v>
      </c>
      <c r="DR220" s="95">
        <f>IF(AND(DR214&gt;=1,DR214&lt;=3,DR215&gt;=0),-DR218*MAX(0,MIN(1,CHOOSE(DR214,Rollover!$Q$22,Rollover!$AD$22,Rollover!$AQ$22)-DR215)),0)-IF(DR$6&lt;='Rent Roll'!$M$22,DR217,0)</f>
        <v>0</v>
      </c>
      <c r="DS220" s="95">
        <f>IF(AND(DS214&gt;=1,DS214&lt;=3,DS215&gt;=0),-DS218*MAX(0,MIN(1,CHOOSE(DS214,Rollover!$Q$22,Rollover!$AD$22,Rollover!$AQ$22)-DS215)),0)-IF(DS$6&lt;='Rent Roll'!$M$22,DS217,0)</f>
        <v>0</v>
      </c>
      <c r="DT220" s="95">
        <f>IF(AND(DT214&gt;=1,DT214&lt;=3,DT215&gt;=0),-DT218*MAX(0,MIN(1,CHOOSE(DT214,Rollover!$Q$22,Rollover!$AD$22,Rollover!$AQ$22)-DT215)),0)-IF(DT$6&lt;='Rent Roll'!$M$22,DT217,0)</f>
        <v>0</v>
      </c>
      <c r="DU220" s="95">
        <f>IF(AND(DU214&gt;=1,DU214&lt;=3,DU215&gt;=0),-DU218*MAX(0,MIN(1,CHOOSE(DU214,Rollover!$Q$22,Rollover!$AD$22,Rollover!$AQ$22)-DU215)),0)-IF(DU$6&lt;='Rent Roll'!$M$22,DU217,0)</f>
        <v>0</v>
      </c>
      <c r="DV220" s="95">
        <f>IF(AND(DV214&gt;=1,DV214&lt;=3,DV215&gt;=0),-DV218*MAX(0,MIN(1,CHOOSE(DV214,Rollover!$Q$22,Rollover!$AD$22,Rollover!$AQ$22)-DV215)),0)-IF(DV$6&lt;='Rent Roll'!$M$22,DV217,0)</f>
        <v>0</v>
      </c>
      <c r="DW220" s="95">
        <f>IF(AND(DW214&gt;=1,DW214&lt;=3,DW215&gt;=0),-DW218*MAX(0,MIN(1,CHOOSE(DW214,Rollover!$Q$22,Rollover!$AD$22,Rollover!$AQ$22)-DW215)),0)-IF(DW$6&lt;='Rent Roll'!$M$22,DW217,0)</f>
        <v>0</v>
      </c>
      <c r="DX220" s="95">
        <f>IF(AND(DX214&gt;=1,DX214&lt;=3,DX215&gt;=0),-DX218*MAX(0,MIN(1,CHOOSE(DX214,Rollover!$Q$22,Rollover!$AD$22,Rollover!$AQ$22)-DX215)),0)-IF(DX$6&lt;='Rent Roll'!$M$22,DX217,0)</f>
        <v>0</v>
      </c>
      <c r="DY220" s="95">
        <f>IF(AND(DY214&gt;=1,DY214&lt;=3,DY215&gt;=0),-DY218*MAX(0,MIN(1,CHOOSE(DY214,Rollover!$Q$22,Rollover!$AD$22,Rollover!$AQ$22)-DY215)),0)-IF(DY$6&lt;='Rent Roll'!$M$22,DY217,0)</f>
        <v>0</v>
      </c>
      <c r="DZ220" s="95">
        <f>IF(AND(DZ214&gt;=1,DZ214&lt;=3,DZ215&gt;=0),-DZ218*MAX(0,MIN(1,CHOOSE(DZ214,Rollover!$Q$22,Rollover!$AD$22,Rollover!$AQ$22)-DZ215)),0)-IF(DZ$6&lt;='Rent Roll'!$M$22,DZ217,0)</f>
        <v>0</v>
      </c>
      <c r="EA220" s="95">
        <f>IF(AND(EA214&gt;=1,EA214&lt;=3,EA215&gt;=0),-EA218*MAX(0,MIN(1,CHOOSE(EA214,Rollover!$Q$22,Rollover!$AD$22,Rollover!$AQ$22)-EA215)),0)-IF(EA$6&lt;='Rent Roll'!$M$22,EA217,0)</f>
        <v>0</v>
      </c>
      <c r="EB220" s="95">
        <f>IF(AND(EB214&gt;=1,EB214&lt;=3,EB215&gt;=0),-EB218*MAX(0,MIN(1,CHOOSE(EB214,Rollover!$Q$22,Rollover!$AD$22,Rollover!$AQ$22)-EB215)),0)-IF(EB$6&lt;='Rent Roll'!$M$22,EB217,0)</f>
        <v>0</v>
      </c>
      <c r="EC220" s="95">
        <f>IF(AND(EC214&gt;=1,EC214&lt;=3,EC215&gt;=0),-EC218*MAX(0,MIN(1,CHOOSE(EC214,Rollover!$Q$22,Rollover!$AD$22,Rollover!$AQ$22)-EC215)),0)-IF(EC$6&lt;='Rent Roll'!$M$22,EC217,0)</f>
        <v>0</v>
      </c>
      <c r="ED220" s="95">
        <f>IF(AND(ED214&gt;=1,ED214&lt;=3,ED215&gt;=0),-ED218*MAX(0,MIN(1,CHOOSE(ED214,Rollover!$Q$22,Rollover!$AD$22,Rollover!$AQ$22)-ED215)),0)-IF(ED$6&lt;='Rent Roll'!$M$22,ED217,0)</f>
        <v>0</v>
      </c>
      <c r="EE220" s="95">
        <f>IF(AND(EE214&gt;=1,EE214&lt;=3,EE215&gt;=0),-EE218*MAX(0,MIN(1,CHOOSE(EE214,Rollover!$Q$22,Rollover!$AD$22,Rollover!$AQ$22)-EE215)),0)-IF(EE$6&lt;='Rent Roll'!$M$22,EE217,0)</f>
        <v>0</v>
      </c>
      <c r="EF220" s="95">
        <f>IF(AND(EF214&gt;=1,EF214&lt;=3,EF215&gt;=0),-EF218*MAX(0,MIN(1,CHOOSE(EF214,Rollover!$Q$22,Rollover!$AD$22,Rollover!$AQ$22)-EF215)),0)-IF(EF$6&lt;='Rent Roll'!$M$22,EF217,0)</f>
        <v>0</v>
      </c>
      <c r="EG220" s="95">
        <f>IF(AND(EG214&gt;=1,EG214&lt;=3,EG215&gt;=0),-EG218*MAX(0,MIN(1,CHOOSE(EG214,Rollover!$Q$22,Rollover!$AD$22,Rollover!$AQ$22)-EG215)),0)-IF(EG$6&lt;='Rent Roll'!$M$22,EG217,0)</f>
        <v>0</v>
      </c>
      <c r="EH220" s="95">
        <f>IF(AND(EH214&gt;=1,EH214&lt;=3,EH215&gt;=0),-EH218*MAX(0,MIN(1,CHOOSE(EH214,Rollover!$Q$22,Rollover!$AD$22,Rollover!$AQ$22)-EH215)),0)-IF(EH$6&lt;='Rent Roll'!$M$22,EH217,0)</f>
        <v>0</v>
      </c>
      <c r="EI220" s="95">
        <f>IF(AND(EI214&gt;=1,EI214&lt;=3,EI215&gt;=0),-EI218*MAX(0,MIN(1,CHOOSE(EI214,Rollover!$Q$22,Rollover!$AD$22,Rollover!$AQ$22)-EI215)),0)-IF(EI$6&lt;='Rent Roll'!$M$22,EI217,0)</f>
        <v>0</v>
      </c>
    </row>
    <row r="221">
      <c r="B221" t="s" s="23">
        <v>53</v>
      </c>
      <c r="C221" t="s" s="118">
        <v>37</v>
      </c>
      <c r="D221" t="s" s="118">
        <v>434</v>
      </c>
      <c r="H221" s="95">
        <f>'Rent Roll'!$G$22*IF(H214=0,IF('Rent Roll'!$N$22="NNN",'Rent Roll'!$F$22*H$15,IF('Rent Roll'!$N$22="NNN capped",'Rent Roll'!$F$22*(H$12+H$13)+MIN('Rent Roll'!$F$22*H$14,'Rent Roll'!$O$22*(1+Assumptions!$C$64)^(H$8-'Rent Roll'!$P$22)*'Rent Roll'!$E$22/12),0)),IF(AND(H214&lt;=3,H215&gt;=0),'Rent Roll'!$F$22*H$15,0))</f>
        <v>6428.048007246378</v>
      </c>
      <c r="I221" s="95">
        <f>'Rent Roll'!$G$22*IF(I214=0,IF('Rent Roll'!$N$22="NNN",'Rent Roll'!$F$22*I$15,IF('Rent Roll'!$N$22="NNN capped",'Rent Roll'!$F$22*(I$12+I$13)+MIN('Rent Roll'!$F$22*I$14,'Rent Roll'!$O$22*(1+Assumptions!$C$64)^(I$8-'Rent Roll'!$P$22)*'Rent Roll'!$E$22/12),0)),IF(AND(I214&lt;=3,I215&gt;=0),'Rent Roll'!$F$22*I$15,0))</f>
        <v>6428.048007246378</v>
      </c>
      <c r="J221" s="95">
        <f>'Rent Roll'!$G$22*IF(J214=0,IF('Rent Roll'!$N$22="NNN",'Rent Roll'!$F$22*J$15,IF('Rent Roll'!$N$22="NNN capped",'Rent Roll'!$F$22*(J$12+J$13)+MIN('Rent Roll'!$F$22*J$14,'Rent Roll'!$O$22*(1+Assumptions!$C$64)^(J$8-'Rent Roll'!$P$22)*'Rent Roll'!$E$22/12),0)),IF(AND(J214&lt;=3,J215&gt;=0),'Rent Roll'!$F$22*J$15,0))</f>
        <v>6428.048007246378</v>
      </c>
      <c r="K221" s="95">
        <f>'Rent Roll'!$G$22*IF(K214=0,IF('Rent Roll'!$N$22="NNN",'Rent Roll'!$F$22*K$15,IF('Rent Roll'!$N$22="NNN capped",'Rent Roll'!$F$22*(K$12+K$13)+MIN('Rent Roll'!$F$22*K$14,'Rent Roll'!$O$22*(1+Assumptions!$C$64)^(K$8-'Rent Roll'!$P$22)*'Rent Roll'!$E$22/12),0)),IF(AND(K214&lt;=3,K215&gt;=0),'Rent Roll'!$F$22*K$15,0))</f>
        <v>6428.048007246378</v>
      </c>
      <c r="L221" s="95">
        <f>'Rent Roll'!$G$22*IF(L214=0,IF('Rent Roll'!$N$22="NNN",'Rent Roll'!$F$22*L$15,IF('Rent Roll'!$N$22="NNN capped",'Rent Roll'!$F$22*(L$12+L$13)+MIN('Rent Roll'!$F$22*L$14,'Rent Roll'!$O$22*(1+Assumptions!$C$64)^(L$8-'Rent Roll'!$P$22)*'Rent Roll'!$E$22/12),0)),IF(AND(L214&lt;=3,L215&gt;=0),'Rent Roll'!$F$22*L$15,0))</f>
        <v>6428.048007246378</v>
      </c>
      <c r="M221" s="95">
        <f>'Rent Roll'!$G$22*IF(M214=0,IF('Rent Roll'!$N$22="NNN",'Rent Roll'!$F$22*M$15,IF('Rent Roll'!$N$22="NNN capped",'Rent Roll'!$F$22*(M$12+M$13)+MIN('Rent Roll'!$F$22*M$14,'Rent Roll'!$O$22*(1+Assumptions!$C$64)^(M$8-'Rent Roll'!$P$22)*'Rent Roll'!$E$22/12),0)),IF(AND(M214&lt;=3,M215&gt;=0),'Rent Roll'!$F$22*M$15,0))</f>
        <v>6428.048007246378</v>
      </c>
      <c r="N221" s="95">
        <f>'Rent Roll'!$G$22*IF(N214=0,IF('Rent Roll'!$N$22="NNN",'Rent Roll'!$F$22*N$15,IF('Rent Roll'!$N$22="NNN capped",'Rent Roll'!$F$22*(N$12+N$13)+MIN('Rent Roll'!$F$22*N$14,'Rent Roll'!$O$22*(1+Assumptions!$C$64)^(N$8-'Rent Roll'!$P$22)*'Rent Roll'!$E$22/12),0)),IF(AND(N214&lt;=3,N215&gt;=0),'Rent Roll'!$F$22*N$15,0))</f>
        <v>6428.048007246378</v>
      </c>
      <c r="O221" s="95">
        <f>'Rent Roll'!$G$22*IF(O214=0,IF('Rent Roll'!$N$22="NNN",'Rent Roll'!$F$22*O$15,IF('Rent Roll'!$N$22="NNN capped",'Rent Roll'!$F$22*(O$12+O$13)+MIN('Rent Roll'!$F$22*O$14,'Rent Roll'!$O$22*(1+Assumptions!$C$64)^(O$8-'Rent Roll'!$P$22)*'Rent Roll'!$E$22/12),0)),IF(AND(O214&lt;=3,O215&gt;=0),'Rent Roll'!$F$22*O$15,0))</f>
        <v>6428.048007246378</v>
      </c>
      <c r="P221" s="95">
        <f>'Rent Roll'!$G$22*IF(P214=0,IF('Rent Roll'!$N$22="NNN",'Rent Roll'!$F$22*P$15,IF('Rent Roll'!$N$22="NNN capped",'Rent Roll'!$F$22*(P$12+P$13)+MIN('Rent Roll'!$F$22*P$14,'Rent Roll'!$O$22*(1+Assumptions!$C$64)^(P$8-'Rent Roll'!$P$22)*'Rent Roll'!$E$22/12),0)),IF(AND(P214&lt;=3,P215&gt;=0),'Rent Roll'!$F$22*P$15,0))</f>
        <v>6428.048007246378</v>
      </c>
      <c r="Q221" s="95">
        <f>'Rent Roll'!$G$22*IF(Q214=0,IF('Rent Roll'!$N$22="NNN",'Rent Roll'!$F$22*Q$15,IF('Rent Roll'!$N$22="NNN capped",'Rent Roll'!$F$22*(Q$12+Q$13)+MIN('Rent Roll'!$F$22*Q$14,'Rent Roll'!$O$22*(1+Assumptions!$C$64)^(Q$8-'Rent Roll'!$P$22)*'Rent Roll'!$E$22/12),0)),IF(AND(Q214&lt;=3,Q215&gt;=0),'Rent Roll'!$F$22*Q$15,0))</f>
        <v>6428.048007246378</v>
      </c>
      <c r="R221" s="95">
        <f>'Rent Roll'!$G$22*IF(R214=0,IF('Rent Roll'!$N$22="NNN",'Rent Roll'!$F$22*R$15,IF('Rent Roll'!$N$22="NNN capped",'Rent Roll'!$F$22*(R$12+R$13)+MIN('Rent Roll'!$F$22*R$14,'Rent Roll'!$O$22*(1+Assumptions!$C$64)^(R$8-'Rent Roll'!$P$22)*'Rent Roll'!$E$22/12),0)),IF(AND(R214&lt;=3,R215&gt;=0),'Rent Roll'!$F$22*R$15,0))</f>
        <v>6428.048007246378</v>
      </c>
      <c r="S221" s="95">
        <f>'Rent Roll'!$G$22*IF(S214=0,IF('Rent Roll'!$N$22="NNN",'Rent Roll'!$F$22*S$15,IF('Rent Roll'!$N$22="NNN capped",'Rent Roll'!$F$22*(S$12+S$13)+MIN('Rent Roll'!$F$22*S$14,'Rent Roll'!$O$22*(1+Assumptions!$C$64)^(S$8-'Rent Roll'!$P$22)*'Rent Roll'!$E$22/12),0)),IF(AND(S214&lt;=3,S215&gt;=0),'Rent Roll'!$F$22*S$15,0))</f>
        <v>6428.048007246378</v>
      </c>
      <c r="T221" s="95">
        <f>'Rent Roll'!$G$22*IF(T214=0,IF('Rent Roll'!$N$22="NNN",'Rent Roll'!$F$22*T$15,IF('Rent Roll'!$N$22="NNN capped",'Rent Roll'!$F$22*(T$12+T$13)+MIN('Rent Roll'!$F$22*T$14,'Rent Roll'!$O$22*(1+Assumptions!$C$64)^(T$8-'Rent Roll'!$P$22)*'Rent Roll'!$E$22/12),0)),IF(AND(T214&lt;=3,T215&gt;=0),'Rent Roll'!$F$22*T$15,0))</f>
        <v>6575.599592391305</v>
      </c>
      <c r="U221" s="95">
        <f>'Rent Roll'!$G$22*IF(U214=0,IF('Rent Roll'!$N$22="NNN",'Rent Roll'!$F$22*U$15,IF('Rent Roll'!$N$22="NNN capped",'Rent Roll'!$F$22*(U$12+U$13)+MIN('Rent Roll'!$F$22*U$14,'Rent Roll'!$O$22*(1+Assumptions!$C$64)^(U$8-'Rent Roll'!$P$22)*'Rent Roll'!$E$22/12),0)),IF(AND(U214&lt;=3,U215&gt;=0),'Rent Roll'!$F$22*U$15,0))</f>
        <v>6575.599592391305</v>
      </c>
      <c r="V221" s="95">
        <f>'Rent Roll'!$G$22*IF(V214=0,IF('Rent Roll'!$N$22="NNN",'Rent Roll'!$F$22*V$15,IF('Rent Roll'!$N$22="NNN capped",'Rent Roll'!$F$22*(V$12+V$13)+MIN('Rent Roll'!$F$22*V$14,'Rent Roll'!$O$22*(1+Assumptions!$C$64)^(V$8-'Rent Roll'!$P$22)*'Rent Roll'!$E$22/12),0)),IF(AND(V214&lt;=3,V215&gt;=0),'Rent Roll'!$F$22*V$15,0))</f>
        <v>6575.599592391305</v>
      </c>
      <c r="W221" s="95">
        <f>'Rent Roll'!$G$22*IF(W214=0,IF('Rent Roll'!$N$22="NNN",'Rent Roll'!$F$22*W$15,IF('Rent Roll'!$N$22="NNN capped",'Rent Roll'!$F$22*(W$12+W$13)+MIN('Rent Roll'!$F$22*W$14,'Rent Roll'!$O$22*(1+Assumptions!$C$64)^(W$8-'Rent Roll'!$P$22)*'Rent Roll'!$E$22/12),0)),IF(AND(W214&lt;=3,W215&gt;=0),'Rent Roll'!$F$22*W$15,0))</f>
        <v>6575.599592391305</v>
      </c>
      <c r="X221" s="95">
        <f>'Rent Roll'!$G$22*IF(X214=0,IF('Rent Roll'!$N$22="NNN",'Rent Roll'!$F$22*X$15,IF('Rent Roll'!$N$22="NNN capped",'Rent Roll'!$F$22*(X$12+X$13)+MIN('Rent Roll'!$F$22*X$14,'Rent Roll'!$O$22*(1+Assumptions!$C$64)^(X$8-'Rent Roll'!$P$22)*'Rent Roll'!$E$22/12),0)),IF(AND(X214&lt;=3,X215&gt;=0),'Rent Roll'!$F$22*X$15,0))</f>
        <v>6575.599592391305</v>
      </c>
      <c r="Y221" s="95">
        <f>'Rent Roll'!$G$22*IF(Y214=0,IF('Rent Roll'!$N$22="NNN",'Rent Roll'!$F$22*Y$15,IF('Rent Roll'!$N$22="NNN capped",'Rent Roll'!$F$22*(Y$12+Y$13)+MIN('Rent Roll'!$F$22*Y$14,'Rent Roll'!$O$22*(1+Assumptions!$C$64)^(Y$8-'Rent Roll'!$P$22)*'Rent Roll'!$E$22/12),0)),IF(AND(Y214&lt;=3,Y215&gt;=0),'Rent Roll'!$F$22*Y$15,0))</f>
        <v>6575.599592391305</v>
      </c>
      <c r="Z221" s="95">
        <f>'Rent Roll'!$G$22*IF(Z214=0,IF('Rent Roll'!$N$22="NNN",'Rent Roll'!$F$22*Z$15,IF('Rent Roll'!$N$22="NNN capped",'Rent Roll'!$F$22*(Z$12+Z$13)+MIN('Rent Roll'!$F$22*Z$14,'Rent Roll'!$O$22*(1+Assumptions!$C$64)^(Z$8-'Rent Roll'!$P$22)*'Rent Roll'!$E$22/12),0)),IF(AND(Z214&lt;=3,Z215&gt;=0),'Rent Roll'!$F$22*Z$15,0))</f>
        <v>6575.599592391305</v>
      </c>
      <c r="AA221" s="95">
        <f>'Rent Roll'!$G$22*IF(AA214=0,IF('Rent Roll'!$N$22="NNN",'Rent Roll'!$F$22*AA$15,IF('Rent Roll'!$N$22="NNN capped",'Rent Roll'!$F$22*(AA$12+AA$13)+MIN('Rent Roll'!$F$22*AA$14,'Rent Roll'!$O$22*(1+Assumptions!$C$64)^(AA$8-'Rent Roll'!$P$22)*'Rent Roll'!$E$22/12),0)),IF(AND(AA214&lt;=3,AA215&gt;=0),'Rent Roll'!$F$22*AA$15,0))</f>
        <v>6575.599592391305</v>
      </c>
      <c r="AB221" s="95">
        <f>'Rent Roll'!$G$22*IF(AB214=0,IF('Rent Roll'!$N$22="NNN",'Rent Roll'!$F$22*AB$15,IF('Rent Roll'!$N$22="NNN capped",'Rent Roll'!$F$22*(AB$12+AB$13)+MIN('Rent Roll'!$F$22*AB$14,'Rent Roll'!$O$22*(1+Assumptions!$C$64)^(AB$8-'Rent Roll'!$P$22)*'Rent Roll'!$E$22/12),0)),IF(AND(AB214&lt;=3,AB215&gt;=0),'Rent Roll'!$F$22*AB$15,0))</f>
        <v>6575.599592391305</v>
      </c>
      <c r="AC221" s="95">
        <f>'Rent Roll'!$G$22*IF(AC214=0,IF('Rent Roll'!$N$22="NNN",'Rent Roll'!$F$22*AC$15,IF('Rent Roll'!$N$22="NNN capped",'Rent Roll'!$F$22*(AC$12+AC$13)+MIN('Rent Roll'!$F$22*AC$14,'Rent Roll'!$O$22*(1+Assumptions!$C$64)^(AC$8-'Rent Roll'!$P$22)*'Rent Roll'!$E$22/12),0)),IF(AND(AC214&lt;=3,AC215&gt;=0),'Rent Roll'!$F$22*AC$15,0))</f>
        <v>6575.599592391305</v>
      </c>
      <c r="AD221" s="95">
        <f>'Rent Roll'!$G$22*IF(AD214=0,IF('Rent Roll'!$N$22="NNN",'Rent Roll'!$F$22*AD$15,IF('Rent Roll'!$N$22="NNN capped",'Rent Roll'!$F$22*(AD$12+AD$13)+MIN('Rent Roll'!$F$22*AD$14,'Rent Roll'!$O$22*(1+Assumptions!$C$64)^(AD$8-'Rent Roll'!$P$22)*'Rent Roll'!$E$22/12),0)),IF(AND(AD214&lt;=3,AD215&gt;=0),'Rent Roll'!$F$22*AD$15,0))</f>
        <v>6575.599592391305</v>
      </c>
      <c r="AE221" s="95">
        <f>'Rent Roll'!$G$22*IF(AE214=0,IF('Rent Roll'!$N$22="NNN",'Rent Roll'!$F$22*AE$15,IF('Rent Roll'!$N$22="NNN capped",'Rent Roll'!$F$22*(AE$12+AE$13)+MIN('Rent Roll'!$F$22*AE$14,'Rent Roll'!$O$22*(1+Assumptions!$C$64)^(AE$8-'Rent Roll'!$P$22)*'Rent Roll'!$E$22/12),0)),IF(AND(AE214&lt;=3,AE215&gt;=0),'Rent Roll'!$F$22*AE$15,0))</f>
        <v>6575.599592391305</v>
      </c>
      <c r="AF221" s="95">
        <f>'Rent Roll'!$G$22*IF(AF214=0,IF('Rent Roll'!$N$22="NNN",'Rent Roll'!$F$22*AF$15,IF('Rent Roll'!$N$22="NNN capped",'Rent Roll'!$F$22*(AF$12+AF$13)+MIN('Rent Roll'!$F$22*AF$14,'Rent Roll'!$O$22*(1+Assumptions!$C$64)^(AF$8-'Rent Roll'!$P$22)*'Rent Roll'!$E$22/12),0)),IF(AND(AF214&lt;=3,AF215&gt;=0),'Rent Roll'!$F$22*AF$15,0))</f>
        <v>6726.67192798913</v>
      </c>
      <c r="AG221" s="95">
        <f>'Rent Roll'!$G$22*IF(AG214=0,IF('Rent Roll'!$N$22="NNN",'Rent Roll'!$F$22*AG$15,IF('Rent Roll'!$N$22="NNN capped",'Rent Roll'!$F$22*(AG$12+AG$13)+MIN('Rent Roll'!$F$22*AG$14,'Rent Roll'!$O$22*(1+Assumptions!$C$64)^(AG$8-'Rent Roll'!$P$22)*'Rent Roll'!$E$22/12),0)),IF(AND(AG214&lt;=3,AG215&gt;=0),'Rent Roll'!$F$22*AG$15,0))</f>
        <v>6726.67192798913</v>
      </c>
      <c r="AH221" s="95">
        <f>'Rent Roll'!$G$22*IF(AH214=0,IF('Rent Roll'!$N$22="NNN",'Rent Roll'!$F$22*AH$15,IF('Rent Roll'!$N$22="NNN capped",'Rent Roll'!$F$22*(AH$12+AH$13)+MIN('Rent Roll'!$F$22*AH$14,'Rent Roll'!$O$22*(1+Assumptions!$C$64)^(AH$8-'Rent Roll'!$P$22)*'Rent Roll'!$E$22/12),0)),IF(AND(AH214&lt;=3,AH215&gt;=0),'Rent Roll'!$F$22*AH$15,0))</f>
        <v>6726.67192798913</v>
      </c>
      <c r="AI221" s="95">
        <f>'Rent Roll'!$G$22*IF(AI214=0,IF('Rent Roll'!$N$22="NNN",'Rent Roll'!$F$22*AI$15,IF('Rent Roll'!$N$22="NNN capped",'Rent Roll'!$F$22*(AI$12+AI$13)+MIN('Rent Roll'!$F$22*AI$14,'Rent Roll'!$O$22*(1+Assumptions!$C$64)^(AI$8-'Rent Roll'!$P$22)*'Rent Roll'!$E$22/12),0)),IF(AND(AI214&lt;=3,AI215&gt;=0),'Rent Roll'!$F$22*AI$15,0))</f>
        <v>6726.67192798913</v>
      </c>
      <c r="AJ221" s="95">
        <f>'Rent Roll'!$G$22*IF(AJ214=0,IF('Rent Roll'!$N$22="NNN",'Rent Roll'!$F$22*AJ$15,IF('Rent Roll'!$N$22="NNN capped",'Rent Roll'!$F$22*(AJ$12+AJ$13)+MIN('Rent Roll'!$F$22*AJ$14,'Rent Roll'!$O$22*(1+Assumptions!$C$64)^(AJ$8-'Rent Roll'!$P$22)*'Rent Roll'!$E$22/12),0)),IF(AND(AJ214&lt;=3,AJ215&gt;=0),'Rent Roll'!$F$22*AJ$15,0))</f>
        <v>6726.67192798913</v>
      </c>
      <c r="AK221" s="95">
        <f>'Rent Roll'!$G$22*IF(AK214=0,IF('Rent Roll'!$N$22="NNN",'Rent Roll'!$F$22*AK$15,IF('Rent Roll'!$N$22="NNN capped",'Rent Roll'!$F$22*(AK$12+AK$13)+MIN('Rent Roll'!$F$22*AK$14,'Rent Roll'!$O$22*(1+Assumptions!$C$64)^(AK$8-'Rent Roll'!$P$22)*'Rent Roll'!$E$22/12),0)),IF(AND(AK214&lt;=3,AK215&gt;=0),'Rent Roll'!$F$22*AK$15,0))</f>
        <v>6726.67192798913</v>
      </c>
      <c r="AL221" s="95">
        <f>'Rent Roll'!$G$22*IF(AL214=0,IF('Rent Roll'!$N$22="NNN",'Rent Roll'!$F$22*AL$15,IF('Rent Roll'!$N$22="NNN capped",'Rent Roll'!$F$22*(AL$12+AL$13)+MIN('Rent Roll'!$F$22*AL$14,'Rent Roll'!$O$22*(1+Assumptions!$C$64)^(AL$8-'Rent Roll'!$P$22)*'Rent Roll'!$E$22/12),0)),IF(AND(AL214&lt;=3,AL215&gt;=0),'Rent Roll'!$F$22*AL$15,0))</f>
        <v>6726.67192798913</v>
      </c>
      <c r="AM221" s="95">
        <f>'Rent Roll'!$G$22*IF(AM214=0,IF('Rent Roll'!$N$22="NNN",'Rent Roll'!$F$22*AM$15,IF('Rent Roll'!$N$22="NNN capped",'Rent Roll'!$F$22*(AM$12+AM$13)+MIN('Rent Roll'!$F$22*AM$14,'Rent Roll'!$O$22*(1+Assumptions!$C$64)^(AM$8-'Rent Roll'!$P$22)*'Rent Roll'!$E$22/12),0)),IF(AND(AM214&lt;=3,AM215&gt;=0),'Rent Roll'!$F$22*AM$15,0))</f>
        <v>6726.67192798913</v>
      </c>
      <c r="AN221" s="95">
        <f>'Rent Roll'!$G$22*IF(AN214=0,IF('Rent Roll'!$N$22="NNN",'Rent Roll'!$F$22*AN$15,IF('Rent Roll'!$N$22="NNN capped",'Rent Roll'!$F$22*(AN$12+AN$13)+MIN('Rent Roll'!$F$22*AN$14,'Rent Roll'!$O$22*(1+Assumptions!$C$64)^(AN$8-'Rent Roll'!$P$22)*'Rent Roll'!$E$22/12),0)),IF(AND(AN214&lt;=3,AN215&gt;=0),'Rent Roll'!$F$22*AN$15,0))</f>
        <v>6726.67192798913</v>
      </c>
      <c r="AO221" s="95">
        <f>'Rent Roll'!$G$22*IF(AO214=0,IF('Rent Roll'!$N$22="NNN",'Rent Roll'!$F$22*AO$15,IF('Rent Roll'!$N$22="NNN capped",'Rent Roll'!$F$22*(AO$12+AO$13)+MIN('Rent Roll'!$F$22*AO$14,'Rent Roll'!$O$22*(1+Assumptions!$C$64)^(AO$8-'Rent Roll'!$P$22)*'Rent Roll'!$E$22/12),0)),IF(AND(AO214&lt;=3,AO215&gt;=0),'Rent Roll'!$F$22*AO$15,0))</f>
        <v>6726.67192798913</v>
      </c>
      <c r="AP221" s="95">
        <f>'Rent Roll'!$G$22*IF(AP214=0,IF('Rent Roll'!$N$22="NNN",'Rent Roll'!$F$22*AP$15,IF('Rent Roll'!$N$22="NNN capped",'Rent Roll'!$F$22*(AP$12+AP$13)+MIN('Rent Roll'!$F$22*AP$14,'Rent Roll'!$O$22*(1+Assumptions!$C$64)^(AP$8-'Rent Roll'!$P$22)*'Rent Roll'!$E$22/12),0)),IF(AND(AP214&lt;=3,AP215&gt;=0),'Rent Roll'!$F$22*AP$15,0))</f>
        <v>6726.67192798913</v>
      </c>
      <c r="AQ221" s="95">
        <f>'Rent Roll'!$G$22*IF(AQ214=0,IF('Rent Roll'!$N$22="NNN",'Rent Roll'!$F$22*AQ$15,IF('Rent Roll'!$N$22="NNN capped",'Rent Roll'!$F$22*(AQ$12+AQ$13)+MIN('Rent Roll'!$F$22*AQ$14,'Rent Roll'!$O$22*(1+Assumptions!$C$64)^(AQ$8-'Rent Roll'!$P$22)*'Rent Roll'!$E$22/12),0)),IF(AND(AQ214&lt;=3,AQ215&gt;=0),'Rent Roll'!$F$22*AQ$15,0))</f>
        <v>6726.67192798913</v>
      </c>
      <c r="AR221" s="95">
        <f>'Rent Roll'!$G$22*IF(AR214=0,IF('Rent Roll'!$N$22="NNN",'Rent Roll'!$F$22*AR$15,IF('Rent Roll'!$N$22="NNN capped",'Rent Roll'!$F$22*(AR$12+AR$13)+MIN('Rent Roll'!$F$22*AR$14,'Rent Roll'!$O$22*(1+Assumptions!$C$64)^(AR$8-'Rent Roll'!$P$22)*'Rent Roll'!$E$22/12),0)),IF(AND(AR214&lt;=3,AR215&gt;=0),'Rent Roll'!$F$22*AR$15,0))</f>
        <v>6881.352520611414</v>
      </c>
      <c r="AS221" s="95">
        <f>'Rent Roll'!$G$22*IF(AS214=0,IF('Rent Roll'!$N$22="NNN",'Rent Roll'!$F$22*AS$15,IF('Rent Roll'!$N$22="NNN capped",'Rent Roll'!$F$22*(AS$12+AS$13)+MIN('Rent Roll'!$F$22*AS$14,'Rent Roll'!$O$22*(1+Assumptions!$C$64)^(AS$8-'Rent Roll'!$P$22)*'Rent Roll'!$E$22/12),0)),IF(AND(AS214&lt;=3,AS215&gt;=0),'Rent Roll'!$F$22*AS$15,0))</f>
        <v>6881.352520611414</v>
      </c>
      <c r="AT221" s="95">
        <f>'Rent Roll'!$G$22*IF(AT214=0,IF('Rent Roll'!$N$22="NNN",'Rent Roll'!$F$22*AT$15,IF('Rent Roll'!$N$22="NNN capped",'Rent Roll'!$F$22*(AT$12+AT$13)+MIN('Rent Roll'!$F$22*AT$14,'Rent Roll'!$O$22*(1+Assumptions!$C$64)^(AT$8-'Rent Roll'!$P$22)*'Rent Roll'!$E$22/12),0)),IF(AND(AT214&lt;=3,AT215&gt;=0),'Rent Roll'!$F$22*AT$15,0))</f>
        <v>6881.352520611414</v>
      </c>
      <c r="AU221" s="95">
        <f>'Rent Roll'!$G$22*IF(AU214=0,IF('Rent Roll'!$N$22="NNN",'Rent Roll'!$F$22*AU$15,IF('Rent Roll'!$N$22="NNN capped",'Rent Roll'!$F$22*(AU$12+AU$13)+MIN('Rent Roll'!$F$22*AU$14,'Rent Roll'!$O$22*(1+Assumptions!$C$64)^(AU$8-'Rent Roll'!$P$22)*'Rent Roll'!$E$22/12),0)),IF(AND(AU214&lt;=3,AU215&gt;=0),'Rent Roll'!$F$22*AU$15,0))</f>
        <v>6881.352520611414</v>
      </c>
      <c r="AV221" s="95">
        <f>'Rent Roll'!$G$22*IF(AV214=0,IF('Rent Roll'!$N$22="NNN",'Rent Roll'!$F$22*AV$15,IF('Rent Roll'!$N$22="NNN capped",'Rent Roll'!$F$22*(AV$12+AV$13)+MIN('Rent Roll'!$F$22*AV$14,'Rent Roll'!$O$22*(1+Assumptions!$C$64)^(AV$8-'Rent Roll'!$P$22)*'Rent Roll'!$E$22/12),0)),IF(AND(AV214&lt;=3,AV215&gt;=0),'Rent Roll'!$F$22*AV$15,0))</f>
        <v>6881.352520611414</v>
      </c>
      <c r="AW221" s="95">
        <f>'Rent Roll'!$G$22*IF(AW214=0,IF('Rent Roll'!$N$22="NNN",'Rent Roll'!$F$22*AW$15,IF('Rent Roll'!$N$22="NNN capped",'Rent Roll'!$F$22*(AW$12+AW$13)+MIN('Rent Roll'!$F$22*AW$14,'Rent Roll'!$O$22*(1+Assumptions!$C$64)^(AW$8-'Rent Roll'!$P$22)*'Rent Roll'!$E$22/12),0)),IF(AND(AW214&lt;=3,AW215&gt;=0),'Rent Roll'!$F$22*AW$15,0))</f>
        <v>6881.352520611414</v>
      </c>
      <c r="AX221" s="95">
        <f>'Rent Roll'!$G$22*IF(AX214=0,IF('Rent Roll'!$N$22="NNN",'Rent Roll'!$F$22*AX$15,IF('Rent Roll'!$N$22="NNN capped",'Rent Roll'!$F$22*(AX$12+AX$13)+MIN('Rent Roll'!$F$22*AX$14,'Rent Roll'!$O$22*(1+Assumptions!$C$64)^(AX$8-'Rent Roll'!$P$22)*'Rent Roll'!$E$22/12),0)),IF(AND(AX214&lt;=3,AX215&gt;=0),'Rent Roll'!$F$22*AX$15,0))</f>
        <v>6881.352520611414</v>
      </c>
      <c r="AY221" s="95">
        <f>'Rent Roll'!$G$22*IF(AY214=0,IF('Rent Roll'!$N$22="NNN",'Rent Roll'!$F$22*AY$15,IF('Rent Roll'!$N$22="NNN capped",'Rent Roll'!$F$22*(AY$12+AY$13)+MIN('Rent Roll'!$F$22*AY$14,'Rent Roll'!$O$22*(1+Assumptions!$C$64)^(AY$8-'Rent Roll'!$P$22)*'Rent Roll'!$E$22/12),0)),IF(AND(AY214&lt;=3,AY215&gt;=0),'Rent Roll'!$F$22*AY$15,0))</f>
        <v>6881.352520611414</v>
      </c>
      <c r="AZ221" s="95">
        <f>'Rent Roll'!$G$22*IF(AZ214=0,IF('Rent Roll'!$N$22="NNN",'Rent Roll'!$F$22*AZ$15,IF('Rent Roll'!$N$22="NNN capped",'Rent Roll'!$F$22*(AZ$12+AZ$13)+MIN('Rent Roll'!$F$22*AZ$14,'Rent Roll'!$O$22*(1+Assumptions!$C$64)^(AZ$8-'Rent Roll'!$P$22)*'Rent Roll'!$E$22/12),0)),IF(AND(AZ214&lt;=3,AZ215&gt;=0),'Rent Roll'!$F$22*AZ$15,0))</f>
        <v>6881.352520611414</v>
      </c>
      <c r="BA221" s="95">
        <f>'Rent Roll'!$G$22*IF(BA214=0,IF('Rent Roll'!$N$22="NNN",'Rent Roll'!$F$22*BA$15,IF('Rent Roll'!$N$22="NNN capped",'Rent Roll'!$F$22*(BA$12+BA$13)+MIN('Rent Roll'!$F$22*BA$14,'Rent Roll'!$O$22*(1+Assumptions!$C$64)^(BA$8-'Rent Roll'!$P$22)*'Rent Roll'!$E$22/12),0)),IF(AND(BA214&lt;=3,BA215&gt;=0),'Rent Roll'!$F$22*BA$15,0))</f>
        <v>6881.352520611414</v>
      </c>
      <c r="BB221" s="95">
        <f>'Rent Roll'!$G$22*IF(BB214=0,IF('Rent Roll'!$N$22="NNN",'Rent Roll'!$F$22*BB$15,IF('Rent Roll'!$N$22="NNN capped",'Rent Roll'!$F$22*(BB$12+BB$13)+MIN('Rent Roll'!$F$22*BB$14,'Rent Roll'!$O$22*(1+Assumptions!$C$64)^(BB$8-'Rent Roll'!$P$22)*'Rent Roll'!$E$22/12),0)),IF(AND(BB214&lt;=3,BB215&gt;=0),'Rent Roll'!$F$22*BB$15,0))</f>
        <v>6881.352520611414</v>
      </c>
      <c r="BC221" s="95">
        <f>'Rent Roll'!$G$22*IF(BC214=0,IF('Rent Roll'!$N$22="NNN",'Rent Roll'!$F$22*BC$15,IF('Rent Roll'!$N$22="NNN capped",'Rent Roll'!$F$22*(BC$12+BC$13)+MIN('Rent Roll'!$F$22*BC$14,'Rent Roll'!$O$22*(1+Assumptions!$C$64)^(BC$8-'Rent Roll'!$P$22)*'Rent Roll'!$E$22/12),0)),IF(AND(BC214&lt;=3,BC215&gt;=0),'Rent Roll'!$F$22*BC$15,0))</f>
        <v>6881.352520611414</v>
      </c>
      <c r="BD221" s="95">
        <f>'Rent Roll'!$G$22*IF(BD214=0,IF('Rent Roll'!$N$22="NNN",'Rent Roll'!$F$22*BD$15,IF('Rent Roll'!$N$22="NNN capped",'Rent Roll'!$F$22*(BD$12+BD$13)+MIN('Rent Roll'!$F$22*BD$14,'Rent Roll'!$O$22*(1+Assumptions!$C$64)^(BD$8-'Rent Roll'!$P$22)*'Rent Roll'!$E$22/12),0)),IF(AND(BD214&lt;=3,BD215&gt;=0),'Rent Roll'!$F$22*BD$15,0))</f>
        <v>7039.731139708017</v>
      </c>
      <c r="BE221" s="95">
        <f>'Rent Roll'!$G$22*IF(BE214=0,IF('Rent Roll'!$N$22="NNN",'Rent Roll'!$F$22*BE$15,IF('Rent Roll'!$N$22="NNN capped",'Rent Roll'!$F$22*(BE$12+BE$13)+MIN('Rent Roll'!$F$22*BE$14,'Rent Roll'!$O$22*(1+Assumptions!$C$64)^(BE$8-'Rent Roll'!$P$22)*'Rent Roll'!$E$22/12),0)),IF(AND(BE214&lt;=3,BE215&gt;=0),'Rent Roll'!$F$22*BE$15,0))</f>
        <v>7039.731139708017</v>
      </c>
      <c r="BF221" s="95">
        <f>'Rent Roll'!$G$22*IF(BF214=0,IF('Rent Roll'!$N$22="NNN",'Rent Roll'!$F$22*BF$15,IF('Rent Roll'!$N$22="NNN capped",'Rent Roll'!$F$22*(BF$12+BF$13)+MIN('Rent Roll'!$F$22*BF$14,'Rent Roll'!$O$22*(1+Assumptions!$C$64)^(BF$8-'Rent Roll'!$P$22)*'Rent Roll'!$E$22/12),0)),IF(AND(BF214&lt;=3,BF215&gt;=0),'Rent Roll'!$F$22*BF$15,0))</f>
        <v>7039.731139708017</v>
      </c>
      <c r="BG221" s="95">
        <f>'Rent Roll'!$G$22*IF(BG214=0,IF('Rent Roll'!$N$22="NNN",'Rent Roll'!$F$22*BG$15,IF('Rent Roll'!$N$22="NNN capped",'Rent Roll'!$F$22*(BG$12+BG$13)+MIN('Rent Roll'!$F$22*BG$14,'Rent Roll'!$O$22*(1+Assumptions!$C$64)^(BG$8-'Rent Roll'!$P$22)*'Rent Roll'!$E$22/12),0)),IF(AND(BG214&lt;=3,BG215&gt;=0),'Rent Roll'!$F$22*BG$15,0))</f>
        <v>7039.731139708017</v>
      </c>
      <c r="BH221" s="95">
        <f>'Rent Roll'!$G$22*IF(BH214=0,IF('Rent Roll'!$N$22="NNN",'Rent Roll'!$F$22*BH$15,IF('Rent Roll'!$N$22="NNN capped",'Rent Roll'!$F$22*(BH$12+BH$13)+MIN('Rent Roll'!$F$22*BH$14,'Rent Roll'!$O$22*(1+Assumptions!$C$64)^(BH$8-'Rent Roll'!$P$22)*'Rent Roll'!$E$22/12),0)),IF(AND(BH214&lt;=3,BH215&gt;=0),'Rent Roll'!$F$22*BH$15,0))</f>
        <v>7039.731139708017</v>
      </c>
      <c r="BI221" s="95">
        <f>'Rent Roll'!$G$22*IF(BI214=0,IF('Rent Roll'!$N$22="NNN",'Rent Roll'!$F$22*BI$15,IF('Rent Roll'!$N$22="NNN capped",'Rent Roll'!$F$22*(BI$12+BI$13)+MIN('Rent Roll'!$F$22*BI$14,'Rent Roll'!$O$22*(1+Assumptions!$C$64)^(BI$8-'Rent Roll'!$P$22)*'Rent Roll'!$E$22/12),0)),IF(AND(BI214&lt;=3,BI215&gt;=0),'Rent Roll'!$F$22*BI$15,0))</f>
        <v>7039.731139708017</v>
      </c>
      <c r="BJ221" s="95">
        <f>'Rent Roll'!$G$22*IF(BJ214=0,IF('Rent Roll'!$N$22="NNN",'Rent Roll'!$F$22*BJ$15,IF('Rent Roll'!$N$22="NNN capped",'Rent Roll'!$F$22*(BJ$12+BJ$13)+MIN('Rent Roll'!$F$22*BJ$14,'Rent Roll'!$O$22*(1+Assumptions!$C$64)^(BJ$8-'Rent Roll'!$P$22)*'Rent Roll'!$E$22/12),0)),IF(AND(BJ214&lt;=3,BJ215&gt;=0),'Rent Roll'!$F$22*BJ$15,0))</f>
        <v>7039.731139708017</v>
      </c>
      <c r="BK221" s="95">
        <f>'Rent Roll'!$G$22*IF(BK214=0,IF('Rent Roll'!$N$22="NNN",'Rent Roll'!$F$22*BK$15,IF('Rent Roll'!$N$22="NNN capped",'Rent Roll'!$F$22*(BK$12+BK$13)+MIN('Rent Roll'!$F$22*BK$14,'Rent Roll'!$O$22*(1+Assumptions!$C$64)^(BK$8-'Rent Roll'!$P$22)*'Rent Roll'!$E$22/12),0)),IF(AND(BK214&lt;=3,BK215&gt;=0),'Rent Roll'!$F$22*BK$15,0))</f>
        <v>7039.731139708017</v>
      </c>
      <c r="BL221" s="95">
        <f>'Rent Roll'!$G$22*IF(BL214=0,IF('Rent Roll'!$N$22="NNN",'Rent Roll'!$F$22*BL$15,IF('Rent Roll'!$N$22="NNN capped",'Rent Roll'!$F$22*(BL$12+BL$13)+MIN('Rent Roll'!$F$22*BL$14,'Rent Roll'!$O$22*(1+Assumptions!$C$64)^(BL$8-'Rent Roll'!$P$22)*'Rent Roll'!$E$22/12),0)),IF(AND(BL214&lt;=3,BL215&gt;=0),'Rent Roll'!$F$22*BL$15,0))</f>
        <v>7039.731139708017</v>
      </c>
      <c r="BM221" s="95">
        <f>'Rent Roll'!$G$22*IF(BM214=0,IF('Rent Roll'!$N$22="NNN",'Rent Roll'!$F$22*BM$15,IF('Rent Roll'!$N$22="NNN capped",'Rent Roll'!$F$22*(BM$12+BM$13)+MIN('Rent Roll'!$F$22*BM$14,'Rent Roll'!$O$22*(1+Assumptions!$C$64)^(BM$8-'Rent Roll'!$P$22)*'Rent Roll'!$E$22/12),0)),IF(AND(BM214&lt;=3,BM215&gt;=0),'Rent Roll'!$F$22*BM$15,0))</f>
        <v>7039.731139708017</v>
      </c>
      <c r="BN221" s="95">
        <f>'Rent Roll'!$G$22*IF(BN214=0,IF('Rent Roll'!$N$22="NNN",'Rent Roll'!$F$22*BN$15,IF('Rent Roll'!$N$22="NNN capped",'Rent Roll'!$F$22*(BN$12+BN$13)+MIN('Rent Roll'!$F$22*BN$14,'Rent Roll'!$O$22*(1+Assumptions!$C$64)^(BN$8-'Rent Roll'!$P$22)*'Rent Roll'!$E$22/12),0)),IF(AND(BN214&lt;=3,BN215&gt;=0),'Rent Roll'!$F$22*BN$15,0))</f>
        <v>7039.731139708017</v>
      </c>
      <c r="BO221" s="95">
        <f>'Rent Roll'!$G$22*IF(BO214=0,IF('Rent Roll'!$N$22="NNN",'Rent Roll'!$F$22*BO$15,IF('Rent Roll'!$N$22="NNN capped",'Rent Roll'!$F$22*(BO$12+BO$13)+MIN('Rent Roll'!$F$22*BO$14,'Rent Roll'!$O$22*(1+Assumptions!$C$64)^(BO$8-'Rent Roll'!$P$22)*'Rent Roll'!$E$22/12),0)),IF(AND(BO214&lt;=3,BO215&gt;=0),'Rent Roll'!$F$22*BO$15,0))</f>
        <v>7039.731139708017</v>
      </c>
      <c r="BP221" s="95">
        <f>'Rent Roll'!$G$22*IF(BP214=0,IF('Rent Roll'!$N$22="NNN",'Rent Roll'!$F$22*BP$15,IF('Rent Roll'!$N$22="NNN capped",'Rent Roll'!$F$22*(BP$12+BP$13)+MIN('Rent Roll'!$F$22*BP$14,'Rent Roll'!$O$22*(1+Assumptions!$C$64)^(BP$8-'Rent Roll'!$P$22)*'Rent Roll'!$E$22/12),0)),IF(AND(BP214&lt;=3,BP215&gt;=0),'Rent Roll'!$F$22*BP$15,0))</f>
        <v>7201.8998782470835</v>
      </c>
      <c r="BQ221" s="95">
        <f>'Rent Roll'!$G$22*IF(BQ214=0,IF('Rent Roll'!$N$22="NNN",'Rent Roll'!$F$22*BQ$15,IF('Rent Roll'!$N$22="NNN capped",'Rent Roll'!$F$22*(BQ$12+BQ$13)+MIN('Rent Roll'!$F$22*BQ$14,'Rent Roll'!$O$22*(1+Assumptions!$C$64)^(BQ$8-'Rent Roll'!$P$22)*'Rent Roll'!$E$22/12),0)),IF(AND(BQ214&lt;=3,BQ215&gt;=0),'Rent Roll'!$F$22*BQ$15,0))</f>
        <v>7201.8998782470835</v>
      </c>
      <c r="BR221" s="95">
        <f>'Rent Roll'!$G$22*IF(BR214=0,IF('Rent Roll'!$N$22="NNN",'Rent Roll'!$F$22*BR$15,IF('Rent Roll'!$N$22="NNN capped",'Rent Roll'!$F$22*(BR$12+BR$13)+MIN('Rent Roll'!$F$22*BR$14,'Rent Roll'!$O$22*(1+Assumptions!$C$64)^(BR$8-'Rent Roll'!$P$22)*'Rent Roll'!$E$22/12),0)),IF(AND(BR214&lt;=3,BR215&gt;=0),'Rent Roll'!$F$22*BR$15,0))</f>
        <v>7201.8998782470835</v>
      </c>
      <c r="BS221" s="95">
        <f>'Rent Roll'!$G$22*IF(BS214=0,IF('Rent Roll'!$N$22="NNN",'Rent Roll'!$F$22*BS$15,IF('Rent Roll'!$N$22="NNN capped",'Rent Roll'!$F$22*(BS$12+BS$13)+MIN('Rent Roll'!$F$22*BS$14,'Rent Roll'!$O$22*(1+Assumptions!$C$64)^(BS$8-'Rent Roll'!$P$22)*'Rent Roll'!$E$22/12),0)),IF(AND(BS214&lt;=3,BS215&gt;=0),'Rent Roll'!$F$22*BS$15,0))</f>
        <v>7201.8998782470835</v>
      </c>
      <c r="BT221" s="95">
        <f>'Rent Roll'!$G$22*IF(BT214=0,IF('Rent Roll'!$N$22="NNN",'Rent Roll'!$F$22*BT$15,IF('Rent Roll'!$N$22="NNN capped",'Rent Roll'!$F$22*(BT$12+BT$13)+MIN('Rent Roll'!$F$22*BT$14,'Rent Roll'!$O$22*(1+Assumptions!$C$64)^(BT$8-'Rent Roll'!$P$22)*'Rent Roll'!$E$22/12),0)),IF(AND(BT214&lt;=3,BT215&gt;=0),'Rent Roll'!$F$22*BT$15,0))</f>
        <v>7201.8998782470835</v>
      </c>
      <c r="BU221" s="95">
        <f>'Rent Roll'!$G$22*IF(BU214=0,IF('Rent Roll'!$N$22="NNN",'Rent Roll'!$F$22*BU$15,IF('Rent Roll'!$N$22="NNN capped",'Rent Roll'!$F$22*(BU$12+BU$13)+MIN('Rent Roll'!$F$22*BU$14,'Rent Roll'!$O$22*(1+Assumptions!$C$64)^(BU$8-'Rent Roll'!$P$22)*'Rent Roll'!$E$22/12),0)),IF(AND(BU214&lt;=3,BU215&gt;=0),'Rent Roll'!$F$22*BU$15,0))</f>
        <v>7201.8998782470835</v>
      </c>
      <c r="BV221" s="95">
        <f>'Rent Roll'!$G$22*IF(BV214=0,IF('Rent Roll'!$N$22="NNN",'Rent Roll'!$F$22*BV$15,IF('Rent Roll'!$N$22="NNN capped",'Rent Roll'!$F$22*(BV$12+BV$13)+MIN('Rent Roll'!$F$22*BV$14,'Rent Roll'!$O$22*(1+Assumptions!$C$64)^(BV$8-'Rent Roll'!$P$22)*'Rent Roll'!$E$22/12),0)),IF(AND(BV214&lt;=3,BV215&gt;=0),'Rent Roll'!$F$22*BV$15,0))</f>
        <v>7201.8998782470835</v>
      </c>
      <c r="BW221" s="95">
        <f>'Rent Roll'!$G$22*IF(BW214=0,IF('Rent Roll'!$N$22="NNN",'Rent Roll'!$F$22*BW$15,IF('Rent Roll'!$N$22="NNN capped",'Rent Roll'!$F$22*(BW$12+BW$13)+MIN('Rent Roll'!$F$22*BW$14,'Rent Roll'!$O$22*(1+Assumptions!$C$64)^(BW$8-'Rent Roll'!$P$22)*'Rent Roll'!$E$22/12),0)),IF(AND(BW214&lt;=3,BW215&gt;=0),'Rent Roll'!$F$22*BW$15,0))</f>
        <v>7201.8998782470835</v>
      </c>
      <c r="BX221" s="95">
        <f>'Rent Roll'!$G$22*IF(BX214=0,IF('Rent Roll'!$N$22="NNN",'Rent Roll'!$F$22*BX$15,IF('Rent Roll'!$N$22="NNN capped",'Rent Roll'!$F$22*(BX$12+BX$13)+MIN('Rent Roll'!$F$22*BX$14,'Rent Roll'!$O$22*(1+Assumptions!$C$64)^(BX$8-'Rent Roll'!$P$22)*'Rent Roll'!$E$22/12),0)),IF(AND(BX214&lt;=3,BX215&gt;=0),'Rent Roll'!$F$22*BX$15,0))</f>
        <v>0</v>
      </c>
      <c r="BY221" s="95">
        <f>'Rent Roll'!$G$22*IF(BY214=0,IF('Rent Roll'!$N$22="NNN",'Rent Roll'!$F$22*BY$15,IF('Rent Roll'!$N$22="NNN capped",'Rent Roll'!$F$22*(BY$12+BY$13)+MIN('Rent Roll'!$F$22*BY$14,'Rent Roll'!$O$22*(1+Assumptions!$C$64)^(BY$8-'Rent Roll'!$P$22)*'Rent Roll'!$E$22/12),0)),IF(AND(BY214&lt;=3,BY215&gt;=0),'Rent Roll'!$F$22*BY$15,0))</f>
        <v>0</v>
      </c>
      <c r="BZ221" s="95">
        <f>'Rent Roll'!$G$22*IF(BZ214=0,IF('Rent Roll'!$N$22="NNN",'Rent Roll'!$F$22*BZ$15,IF('Rent Roll'!$N$22="NNN capped",'Rent Roll'!$F$22*(BZ$12+BZ$13)+MIN('Rent Roll'!$F$22*BZ$14,'Rent Roll'!$O$22*(1+Assumptions!$C$64)^(BZ$8-'Rent Roll'!$P$22)*'Rent Roll'!$E$22/12),0)),IF(AND(BZ214&lt;=3,BZ215&gt;=0),'Rent Roll'!$F$22*BZ$15,0))</f>
        <v>7201.8998782470835</v>
      </c>
      <c r="CA221" s="95">
        <f>'Rent Roll'!$G$22*IF(CA214=0,IF('Rent Roll'!$N$22="NNN",'Rent Roll'!$F$22*CA$15,IF('Rent Roll'!$N$22="NNN capped",'Rent Roll'!$F$22*(CA$12+CA$13)+MIN('Rent Roll'!$F$22*CA$14,'Rent Roll'!$O$22*(1+Assumptions!$C$64)^(CA$8-'Rent Roll'!$P$22)*'Rent Roll'!$E$22/12),0)),IF(AND(CA214&lt;=3,CA215&gt;=0),'Rent Roll'!$F$22*CA$15,0))</f>
        <v>7201.8998782470835</v>
      </c>
      <c r="CB221" s="95">
        <f>'Rent Roll'!$G$22*IF(CB214=0,IF('Rent Roll'!$N$22="NNN",'Rent Roll'!$F$22*CB$15,IF('Rent Roll'!$N$22="NNN capped",'Rent Roll'!$F$22*(CB$12+CB$13)+MIN('Rent Roll'!$F$22*CB$14,'Rent Roll'!$O$22*(1+Assumptions!$C$64)^(CB$8-'Rent Roll'!$P$22)*'Rent Roll'!$E$22/12),0)),IF(AND(CB214&lt;=3,CB215&gt;=0),'Rent Roll'!$F$22*CB$15,0))</f>
        <v>7367.953215029279</v>
      </c>
      <c r="CC221" s="95">
        <f>'Rent Roll'!$G$22*IF(CC214=0,IF('Rent Roll'!$N$22="NNN",'Rent Roll'!$F$22*CC$15,IF('Rent Roll'!$N$22="NNN capped",'Rent Roll'!$F$22*(CC$12+CC$13)+MIN('Rent Roll'!$F$22*CC$14,'Rent Roll'!$O$22*(1+Assumptions!$C$64)^(CC$8-'Rent Roll'!$P$22)*'Rent Roll'!$E$22/12),0)),IF(AND(CC214&lt;=3,CC215&gt;=0),'Rent Roll'!$F$22*CC$15,0))</f>
        <v>7367.953215029279</v>
      </c>
      <c r="CD221" s="95">
        <f>'Rent Roll'!$G$22*IF(CD214=0,IF('Rent Roll'!$N$22="NNN",'Rent Roll'!$F$22*CD$15,IF('Rent Roll'!$N$22="NNN capped",'Rent Roll'!$F$22*(CD$12+CD$13)+MIN('Rent Roll'!$F$22*CD$14,'Rent Roll'!$O$22*(1+Assumptions!$C$64)^(CD$8-'Rent Roll'!$P$22)*'Rent Roll'!$E$22/12),0)),IF(AND(CD214&lt;=3,CD215&gt;=0),'Rent Roll'!$F$22*CD$15,0))</f>
        <v>7367.953215029279</v>
      </c>
      <c r="CE221" s="95">
        <f>'Rent Roll'!$G$22*IF(CE214=0,IF('Rent Roll'!$N$22="NNN",'Rent Roll'!$F$22*CE$15,IF('Rent Roll'!$N$22="NNN capped",'Rent Roll'!$F$22*(CE$12+CE$13)+MIN('Rent Roll'!$F$22*CE$14,'Rent Roll'!$O$22*(1+Assumptions!$C$64)^(CE$8-'Rent Roll'!$P$22)*'Rent Roll'!$E$22/12),0)),IF(AND(CE214&lt;=3,CE215&gt;=0),'Rent Roll'!$F$22*CE$15,0))</f>
        <v>7367.953215029279</v>
      </c>
      <c r="CF221" s="95">
        <f>'Rent Roll'!$G$22*IF(CF214=0,IF('Rent Roll'!$N$22="NNN",'Rent Roll'!$F$22*CF$15,IF('Rent Roll'!$N$22="NNN capped",'Rent Roll'!$F$22*(CF$12+CF$13)+MIN('Rent Roll'!$F$22*CF$14,'Rent Roll'!$O$22*(1+Assumptions!$C$64)^(CF$8-'Rent Roll'!$P$22)*'Rent Roll'!$E$22/12),0)),IF(AND(CF214&lt;=3,CF215&gt;=0),'Rent Roll'!$F$22*CF$15,0))</f>
        <v>7367.953215029279</v>
      </c>
      <c r="CG221" s="95">
        <f>'Rent Roll'!$G$22*IF(CG214=0,IF('Rent Roll'!$N$22="NNN",'Rent Roll'!$F$22*CG$15,IF('Rent Roll'!$N$22="NNN capped",'Rent Roll'!$F$22*(CG$12+CG$13)+MIN('Rent Roll'!$F$22*CG$14,'Rent Roll'!$O$22*(1+Assumptions!$C$64)^(CG$8-'Rent Roll'!$P$22)*'Rent Roll'!$E$22/12),0)),IF(AND(CG214&lt;=3,CG215&gt;=0),'Rent Roll'!$F$22*CG$15,0))</f>
        <v>7367.953215029279</v>
      </c>
      <c r="CH221" s="95">
        <f>'Rent Roll'!$G$22*IF(CH214=0,IF('Rent Roll'!$N$22="NNN",'Rent Roll'!$F$22*CH$15,IF('Rent Roll'!$N$22="NNN capped",'Rent Roll'!$F$22*(CH$12+CH$13)+MIN('Rent Roll'!$F$22*CH$14,'Rent Roll'!$O$22*(1+Assumptions!$C$64)^(CH$8-'Rent Roll'!$P$22)*'Rent Roll'!$E$22/12),0)),IF(AND(CH214&lt;=3,CH215&gt;=0),'Rent Roll'!$F$22*CH$15,0))</f>
        <v>7367.953215029279</v>
      </c>
      <c r="CI221" s="95">
        <f>'Rent Roll'!$G$22*IF(CI214=0,IF('Rent Roll'!$N$22="NNN",'Rent Roll'!$F$22*CI$15,IF('Rent Roll'!$N$22="NNN capped",'Rent Roll'!$F$22*(CI$12+CI$13)+MIN('Rent Roll'!$F$22*CI$14,'Rent Roll'!$O$22*(1+Assumptions!$C$64)^(CI$8-'Rent Roll'!$P$22)*'Rent Roll'!$E$22/12),0)),IF(AND(CI214&lt;=3,CI215&gt;=0),'Rent Roll'!$F$22*CI$15,0))</f>
        <v>7367.953215029279</v>
      </c>
      <c r="CJ221" s="95">
        <f>'Rent Roll'!$G$22*IF(CJ214=0,IF('Rent Roll'!$N$22="NNN",'Rent Roll'!$F$22*CJ$15,IF('Rent Roll'!$N$22="NNN capped",'Rent Roll'!$F$22*(CJ$12+CJ$13)+MIN('Rent Roll'!$F$22*CJ$14,'Rent Roll'!$O$22*(1+Assumptions!$C$64)^(CJ$8-'Rent Roll'!$P$22)*'Rent Roll'!$E$22/12),0)),IF(AND(CJ214&lt;=3,CJ215&gt;=0),'Rent Roll'!$F$22*CJ$15,0))</f>
        <v>7367.953215029279</v>
      </c>
      <c r="CK221" s="95">
        <f>'Rent Roll'!$G$22*IF(CK214=0,IF('Rent Roll'!$N$22="NNN",'Rent Roll'!$F$22*CK$15,IF('Rent Roll'!$N$22="NNN capped",'Rent Roll'!$F$22*(CK$12+CK$13)+MIN('Rent Roll'!$F$22*CK$14,'Rent Roll'!$O$22*(1+Assumptions!$C$64)^(CK$8-'Rent Roll'!$P$22)*'Rent Roll'!$E$22/12),0)),IF(AND(CK214&lt;=3,CK215&gt;=0),'Rent Roll'!$F$22*CK$15,0))</f>
        <v>7367.953215029279</v>
      </c>
      <c r="CL221" s="95">
        <f>'Rent Roll'!$G$22*IF(CL214=0,IF('Rent Roll'!$N$22="NNN",'Rent Roll'!$F$22*CL$15,IF('Rent Roll'!$N$22="NNN capped",'Rent Roll'!$F$22*(CL$12+CL$13)+MIN('Rent Roll'!$F$22*CL$14,'Rent Roll'!$O$22*(1+Assumptions!$C$64)^(CL$8-'Rent Roll'!$P$22)*'Rent Roll'!$E$22/12),0)),IF(AND(CL214&lt;=3,CL215&gt;=0),'Rent Roll'!$F$22*CL$15,0))</f>
        <v>7367.953215029279</v>
      </c>
      <c r="CM221" s="95">
        <f>'Rent Roll'!$G$22*IF(CM214=0,IF('Rent Roll'!$N$22="NNN",'Rent Roll'!$F$22*CM$15,IF('Rent Roll'!$N$22="NNN capped",'Rent Roll'!$F$22*(CM$12+CM$13)+MIN('Rent Roll'!$F$22*CM$14,'Rent Roll'!$O$22*(1+Assumptions!$C$64)^(CM$8-'Rent Roll'!$P$22)*'Rent Roll'!$E$22/12),0)),IF(AND(CM214&lt;=3,CM215&gt;=0),'Rent Roll'!$F$22*CM$15,0))</f>
        <v>7367.953215029279</v>
      </c>
      <c r="CN221" s="95">
        <f>'Rent Roll'!$G$22*IF(CN214=0,IF('Rent Roll'!$N$22="NNN",'Rent Roll'!$F$22*CN$15,IF('Rent Roll'!$N$22="NNN capped",'Rent Roll'!$F$22*(CN$12+CN$13)+MIN('Rent Roll'!$F$22*CN$14,'Rent Roll'!$O$22*(1+Assumptions!$C$64)^(CN$8-'Rent Roll'!$P$22)*'Rent Roll'!$E$22/12),0)),IF(AND(CN214&lt;=3,CN215&gt;=0),'Rent Roll'!$F$22*CN$15,0))</f>
        <v>7537.988078723635</v>
      </c>
      <c r="CO221" s="95">
        <f>'Rent Roll'!$G$22*IF(CO214=0,IF('Rent Roll'!$N$22="NNN",'Rent Roll'!$F$22*CO$15,IF('Rent Roll'!$N$22="NNN capped",'Rent Roll'!$F$22*(CO$12+CO$13)+MIN('Rent Roll'!$F$22*CO$14,'Rent Roll'!$O$22*(1+Assumptions!$C$64)^(CO$8-'Rent Roll'!$P$22)*'Rent Roll'!$E$22/12),0)),IF(AND(CO214&lt;=3,CO215&gt;=0),'Rent Roll'!$F$22*CO$15,0))</f>
        <v>7537.988078723635</v>
      </c>
      <c r="CP221" s="95">
        <f>'Rent Roll'!$G$22*IF(CP214=0,IF('Rent Roll'!$N$22="NNN",'Rent Roll'!$F$22*CP$15,IF('Rent Roll'!$N$22="NNN capped",'Rent Roll'!$F$22*(CP$12+CP$13)+MIN('Rent Roll'!$F$22*CP$14,'Rent Roll'!$O$22*(1+Assumptions!$C$64)^(CP$8-'Rent Roll'!$P$22)*'Rent Roll'!$E$22/12),0)),IF(AND(CP214&lt;=3,CP215&gt;=0),'Rent Roll'!$F$22*CP$15,0))</f>
        <v>7537.988078723635</v>
      </c>
      <c r="CQ221" s="95">
        <f>'Rent Roll'!$G$22*IF(CQ214=0,IF('Rent Roll'!$N$22="NNN",'Rent Roll'!$F$22*CQ$15,IF('Rent Roll'!$N$22="NNN capped",'Rent Roll'!$F$22*(CQ$12+CQ$13)+MIN('Rent Roll'!$F$22*CQ$14,'Rent Roll'!$O$22*(1+Assumptions!$C$64)^(CQ$8-'Rent Roll'!$P$22)*'Rent Roll'!$E$22/12),0)),IF(AND(CQ214&lt;=3,CQ215&gt;=0),'Rent Roll'!$F$22*CQ$15,0))</f>
        <v>7537.988078723635</v>
      </c>
      <c r="CR221" s="95">
        <f>'Rent Roll'!$G$22*IF(CR214=0,IF('Rent Roll'!$N$22="NNN",'Rent Roll'!$F$22*CR$15,IF('Rent Roll'!$N$22="NNN capped",'Rent Roll'!$F$22*(CR$12+CR$13)+MIN('Rent Roll'!$F$22*CR$14,'Rent Roll'!$O$22*(1+Assumptions!$C$64)^(CR$8-'Rent Roll'!$P$22)*'Rent Roll'!$E$22/12),0)),IF(AND(CR214&lt;=3,CR215&gt;=0),'Rent Roll'!$F$22*CR$15,0))</f>
        <v>7537.988078723635</v>
      </c>
      <c r="CS221" s="95">
        <f>'Rent Roll'!$G$22*IF(CS214=0,IF('Rent Roll'!$N$22="NNN",'Rent Roll'!$F$22*CS$15,IF('Rent Roll'!$N$22="NNN capped",'Rent Roll'!$F$22*(CS$12+CS$13)+MIN('Rent Roll'!$F$22*CS$14,'Rent Roll'!$O$22*(1+Assumptions!$C$64)^(CS$8-'Rent Roll'!$P$22)*'Rent Roll'!$E$22/12),0)),IF(AND(CS214&lt;=3,CS215&gt;=0),'Rent Roll'!$F$22*CS$15,0))</f>
        <v>7537.988078723635</v>
      </c>
      <c r="CT221" s="95">
        <f>'Rent Roll'!$G$22*IF(CT214=0,IF('Rent Roll'!$N$22="NNN",'Rent Roll'!$F$22*CT$15,IF('Rent Roll'!$N$22="NNN capped",'Rent Roll'!$F$22*(CT$12+CT$13)+MIN('Rent Roll'!$F$22*CT$14,'Rent Roll'!$O$22*(1+Assumptions!$C$64)^(CT$8-'Rent Roll'!$P$22)*'Rent Roll'!$E$22/12),0)),IF(AND(CT214&lt;=3,CT215&gt;=0),'Rent Roll'!$F$22*CT$15,0))</f>
        <v>7537.988078723635</v>
      </c>
      <c r="CU221" s="95">
        <f>'Rent Roll'!$G$22*IF(CU214=0,IF('Rent Roll'!$N$22="NNN",'Rent Roll'!$F$22*CU$15,IF('Rent Roll'!$N$22="NNN capped",'Rent Roll'!$F$22*(CU$12+CU$13)+MIN('Rent Roll'!$F$22*CU$14,'Rent Roll'!$O$22*(1+Assumptions!$C$64)^(CU$8-'Rent Roll'!$P$22)*'Rent Roll'!$E$22/12),0)),IF(AND(CU214&lt;=3,CU215&gt;=0),'Rent Roll'!$F$22*CU$15,0))</f>
        <v>7537.988078723635</v>
      </c>
      <c r="CV221" s="95">
        <f>'Rent Roll'!$G$22*IF(CV214=0,IF('Rent Roll'!$N$22="NNN",'Rent Roll'!$F$22*CV$15,IF('Rent Roll'!$N$22="NNN capped",'Rent Roll'!$F$22*(CV$12+CV$13)+MIN('Rent Roll'!$F$22*CV$14,'Rent Roll'!$O$22*(1+Assumptions!$C$64)^(CV$8-'Rent Roll'!$P$22)*'Rent Roll'!$E$22/12),0)),IF(AND(CV214&lt;=3,CV215&gt;=0),'Rent Roll'!$F$22*CV$15,0))</f>
        <v>7537.988078723635</v>
      </c>
      <c r="CW221" s="95">
        <f>'Rent Roll'!$G$22*IF(CW214=0,IF('Rent Roll'!$N$22="NNN",'Rent Roll'!$F$22*CW$15,IF('Rent Roll'!$N$22="NNN capped",'Rent Roll'!$F$22*(CW$12+CW$13)+MIN('Rent Roll'!$F$22*CW$14,'Rent Roll'!$O$22*(1+Assumptions!$C$64)^(CW$8-'Rent Roll'!$P$22)*'Rent Roll'!$E$22/12),0)),IF(AND(CW214&lt;=3,CW215&gt;=0),'Rent Roll'!$F$22*CW$15,0))</f>
        <v>7537.988078723635</v>
      </c>
      <c r="CX221" s="95">
        <f>'Rent Roll'!$G$22*IF(CX214=0,IF('Rent Roll'!$N$22="NNN",'Rent Roll'!$F$22*CX$15,IF('Rent Roll'!$N$22="NNN capped",'Rent Roll'!$F$22*(CX$12+CX$13)+MIN('Rent Roll'!$F$22*CX$14,'Rent Roll'!$O$22*(1+Assumptions!$C$64)^(CX$8-'Rent Roll'!$P$22)*'Rent Roll'!$E$22/12),0)),IF(AND(CX214&lt;=3,CX215&gt;=0),'Rent Roll'!$F$22*CX$15,0))</f>
        <v>7537.988078723635</v>
      </c>
      <c r="CY221" s="95">
        <f>'Rent Roll'!$G$22*IF(CY214=0,IF('Rent Roll'!$N$22="NNN",'Rent Roll'!$F$22*CY$15,IF('Rent Roll'!$N$22="NNN capped",'Rent Roll'!$F$22*(CY$12+CY$13)+MIN('Rent Roll'!$F$22*CY$14,'Rent Roll'!$O$22*(1+Assumptions!$C$64)^(CY$8-'Rent Roll'!$P$22)*'Rent Roll'!$E$22/12),0)),IF(AND(CY214&lt;=3,CY215&gt;=0),'Rent Roll'!$F$22*CY$15,0))</f>
        <v>7537.988078723635</v>
      </c>
      <c r="CZ221" s="95">
        <f>'Rent Roll'!$G$22*IF(CZ214=0,IF('Rent Roll'!$N$22="NNN",'Rent Roll'!$F$22*CZ$15,IF('Rent Roll'!$N$22="NNN capped",'Rent Roll'!$F$22*(CZ$12+CZ$13)+MIN('Rent Roll'!$F$22*CZ$14,'Rent Roll'!$O$22*(1+Assumptions!$C$64)^(CZ$8-'Rent Roll'!$P$22)*'Rent Roll'!$E$22/12),0)),IF(AND(CZ214&lt;=3,CZ215&gt;=0),'Rent Roll'!$F$22*CZ$15,0))</f>
        <v>7712.103913673694</v>
      </c>
      <c r="DA221" s="95">
        <f>'Rent Roll'!$G$22*IF(DA214=0,IF('Rent Roll'!$N$22="NNN",'Rent Roll'!$F$22*DA$15,IF('Rent Roll'!$N$22="NNN capped",'Rent Roll'!$F$22*(DA$12+DA$13)+MIN('Rent Roll'!$F$22*DA$14,'Rent Roll'!$O$22*(1+Assumptions!$C$64)^(DA$8-'Rent Roll'!$P$22)*'Rent Roll'!$E$22/12),0)),IF(AND(DA214&lt;=3,DA215&gt;=0),'Rent Roll'!$F$22*DA$15,0))</f>
        <v>7712.103913673694</v>
      </c>
      <c r="DB221" s="95">
        <f>'Rent Roll'!$G$22*IF(DB214=0,IF('Rent Roll'!$N$22="NNN",'Rent Roll'!$F$22*DB$15,IF('Rent Roll'!$N$22="NNN capped",'Rent Roll'!$F$22*(DB$12+DB$13)+MIN('Rent Roll'!$F$22*DB$14,'Rent Roll'!$O$22*(1+Assumptions!$C$64)^(DB$8-'Rent Roll'!$P$22)*'Rent Roll'!$E$22/12),0)),IF(AND(DB214&lt;=3,DB215&gt;=0),'Rent Roll'!$F$22*DB$15,0))</f>
        <v>7712.103913673694</v>
      </c>
      <c r="DC221" s="95">
        <f>'Rent Roll'!$G$22*IF(DC214=0,IF('Rent Roll'!$N$22="NNN",'Rent Roll'!$F$22*DC$15,IF('Rent Roll'!$N$22="NNN capped",'Rent Roll'!$F$22*(DC$12+DC$13)+MIN('Rent Roll'!$F$22*DC$14,'Rent Roll'!$O$22*(1+Assumptions!$C$64)^(DC$8-'Rent Roll'!$P$22)*'Rent Roll'!$E$22/12),0)),IF(AND(DC214&lt;=3,DC215&gt;=0),'Rent Roll'!$F$22*DC$15,0))</f>
        <v>7712.103913673694</v>
      </c>
      <c r="DD221" s="95">
        <f>'Rent Roll'!$G$22*IF(DD214=0,IF('Rent Roll'!$N$22="NNN",'Rent Roll'!$F$22*DD$15,IF('Rent Roll'!$N$22="NNN capped",'Rent Roll'!$F$22*(DD$12+DD$13)+MIN('Rent Roll'!$F$22*DD$14,'Rent Roll'!$O$22*(1+Assumptions!$C$64)^(DD$8-'Rent Roll'!$P$22)*'Rent Roll'!$E$22/12),0)),IF(AND(DD214&lt;=3,DD215&gt;=0),'Rent Roll'!$F$22*DD$15,0))</f>
        <v>7712.103913673694</v>
      </c>
      <c r="DE221" s="95">
        <f>'Rent Roll'!$G$22*IF(DE214=0,IF('Rent Roll'!$N$22="NNN",'Rent Roll'!$F$22*DE$15,IF('Rent Roll'!$N$22="NNN capped",'Rent Roll'!$F$22*(DE$12+DE$13)+MIN('Rent Roll'!$F$22*DE$14,'Rent Roll'!$O$22*(1+Assumptions!$C$64)^(DE$8-'Rent Roll'!$P$22)*'Rent Roll'!$E$22/12),0)),IF(AND(DE214&lt;=3,DE215&gt;=0),'Rent Roll'!$F$22*DE$15,0))</f>
        <v>7712.103913673694</v>
      </c>
      <c r="DF221" s="95">
        <f>'Rent Roll'!$G$22*IF(DF214=0,IF('Rent Roll'!$N$22="NNN",'Rent Roll'!$F$22*DF$15,IF('Rent Roll'!$N$22="NNN capped",'Rent Roll'!$F$22*(DF$12+DF$13)+MIN('Rent Roll'!$F$22*DF$14,'Rent Roll'!$O$22*(1+Assumptions!$C$64)^(DF$8-'Rent Roll'!$P$22)*'Rent Roll'!$E$22/12),0)),IF(AND(DF214&lt;=3,DF215&gt;=0),'Rent Roll'!$F$22*DF$15,0))</f>
        <v>7712.103913673694</v>
      </c>
      <c r="DG221" s="95">
        <f>'Rent Roll'!$G$22*IF(DG214=0,IF('Rent Roll'!$N$22="NNN",'Rent Roll'!$F$22*DG$15,IF('Rent Roll'!$N$22="NNN capped",'Rent Roll'!$F$22*(DG$12+DG$13)+MIN('Rent Roll'!$F$22*DG$14,'Rent Roll'!$O$22*(1+Assumptions!$C$64)^(DG$8-'Rent Roll'!$P$22)*'Rent Roll'!$E$22/12),0)),IF(AND(DG214&lt;=3,DG215&gt;=0),'Rent Roll'!$F$22*DG$15,0))</f>
        <v>7712.103913673694</v>
      </c>
      <c r="DH221" s="95">
        <f>'Rent Roll'!$G$22*IF(DH214=0,IF('Rent Roll'!$N$22="NNN",'Rent Roll'!$F$22*DH$15,IF('Rent Roll'!$N$22="NNN capped",'Rent Roll'!$F$22*(DH$12+DH$13)+MIN('Rent Roll'!$F$22*DH$14,'Rent Roll'!$O$22*(1+Assumptions!$C$64)^(DH$8-'Rent Roll'!$P$22)*'Rent Roll'!$E$22/12),0)),IF(AND(DH214&lt;=3,DH215&gt;=0),'Rent Roll'!$F$22*DH$15,0))</f>
        <v>7712.103913673694</v>
      </c>
      <c r="DI221" s="95">
        <f>'Rent Roll'!$G$22*IF(DI214=0,IF('Rent Roll'!$N$22="NNN",'Rent Roll'!$F$22*DI$15,IF('Rent Roll'!$N$22="NNN capped",'Rent Roll'!$F$22*(DI$12+DI$13)+MIN('Rent Roll'!$F$22*DI$14,'Rent Roll'!$O$22*(1+Assumptions!$C$64)^(DI$8-'Rent Roll'!$P$22)*'Rent Roll'!$E$22/12),0)),IF(AND(DI214&lt;=3,DI215&gt;=0),'Rent Roll'!$F$22*DI$15,0))</f>
        <v>7712.103913673694</v>
      </c>
      <c r="DJ221" s="95">
        <f>'Rent Roll'!$G$22*IF(DJ214=0,IF('Rent Roll'!$N$22="NNN",'Rent Roll'!$F$22*DJ$15,IF('Rent Roll'!$N$22="NNN capped",'Rent Roll'!$F$22*(DJ$12+DJ$13)+MIN('Rent Roll'!$F$22*DJ$14,'Rent Roll'!$O$22*(1+Assumptions!$C$64)^(DJ$8-'Rent Roll'!$P$22)*'Rent Roll'!$E$22/12),0)),IF(AND(DJ214&lt;=3,DJ215&gt;=0),'Rent Roll'!$F$22*DJ$15,0))</f>
        <v>7712.103913673694</v>
      </c>
      <c r="DK221" s="95">
        <f>'Rent Roll'!$G$22*IF(DK214=0,IF('Rent Roll'!$N$22="NNN",'Rent Roll'!$F$22*DK$15,IF('Rent Roll'!$N$22="NNN capped",'Rent Roll'!$F$22*(DK$12+DK$13)+MIN('Rent Roll'!$F$22*DK$14,'Rent Roll'!$O$22*(1+Assumptions!$C$64)^(DK$8-'Rent Roll'!$P$22)*'Rent Roll'!$E$22/12),0)),IF(AND(DK214&lt;=3,DK215&gt;=0),'Rent Roll'!$F$22*DK$15,0))</f>
        <v>7712.103913673694</v>
      </c>
      <c r="DL221" s="95">
        <f>'Rent Roll'!$G$22*IF(DL214=0,IF('Rent Roll'!$N$22="NNN",'Rent Roll'!$F$22*DL$15,IF('Rent Roll'!$N$22="NNN capped",'Rent Roll'!$F$22*(DL$12+DL$13)+MIN('Rent Roll'!$F$22*DL$14,'Rent Roll'!$O$22*(1+Assumptions!$C$64)^(DL$8-'Rent Roll'!$P$22)*'Rent Roll'!$E$22/12),0)),IF(AND(DL214&lt;=3,DL215&gt;=0),'Rent Roll'!$F$22*DL$15,0))</f>
        <v>7890.402747524018</v>
      </c>
      <c r="DM221" s="95">
        <f>'Rent Roll'!$G$22*IF(DM214=0,IF('Rent Roll'!$N$22="NNN",'Rent Roll'!$F$22*DM$15,IF('Rent Roll'!$N$22="NNN capped",'Rent Roll'!$F$22*(DM$12+DM$13)+MIN('Rent Roll'!$F$22*DM$14,'Rent Roll'!$O$22*(1+Assumptions!$C$64)^(DM$8-'Rent Roll'!$P$22)*'Rent Roll'!$E$22/12),0)),IF(AND(DM214&lt;=3,DM215&gt;=0),'Rent Roll'!$F$22*DM$15,0))</f>
        <v>7890.402747524018</v>
      </c>
      <c r="DN221" s="95">
        <f>'Rent Roll'!$G$22*IF(DN214=0,IF('Rent Roll'!$N$22="NNN",'Rent Roll'!$F$22*DN$15,IF('Rent Roll'!$N$22="NNN capped",'Rent Roll'!$F$22*(DN$12+DN$13)+MIN('Rent Roll'!$F$22*DN$14,'Rent Roll'!$O$22*(1+Assumptions!$C$64)^(DN$8-'Rent Roll'!$P$22)*'Rent Roll'!$E$22/12),0)),IF(AND(DN214&lt;=3,DN215&gt;=0),'Rent Roll'!$F$22*DN$15,0))</f>
        <v>7890.402747524018</v>
      </c>
      <c r="DO221" s="95">
        <f>'Rent Roll'!$G$22*IF(DO214=0,IF('Rent Roll'!$N$22="NNN",'Rent Roll'!$F$22*DO$15,IF('Rent Roll'!$N$22="NNN capped",'Rent Roll'!$F$22*(DO$12+DO$13)+MIN('Rent Roll'!$F$22*DO$14,'Rent Roll'!$O$22*(1+Assumptions!$C$64)^(DO$8-'Rent Roll'!$P$22)*'Rent Roll'!$E$22/12),0)),IF(AND(DO214&lt;=3,DO215&gt;=0),'Rent Roll'!$F$22*DO$15,0))</f>
        <v>7890.402747524018</v>
      </c>
      <c r="DP221" s="95">
        <f>'Rent Roll'!$G$22*IF(DP214=0,IF('Rent Roll'!$N$22="NNN",'Rent Roll'!$F$22*DP$15,IF('Rent Roll'!$N$22="NNN capped",'Rent Roll'!$F$22*(DP$12+DP$13)+MIN('Rent Roll'!$F$22*DP$14,'Rent Roll'!$O$22*(1+Assumptions!$C$64)^(DP$8-'Rent Roll'!$P$22)*'Rent Roll'!$E$22/12),0)),IF(AND(DP214&lt;=3,DP215&gt;=0),'Rent Roll'!$F$22*DP$15,0))</f>
        <v>7890.402747524018</v>
      </c>
      <c r="DQ221" s="95">
        <f>'Rent Roll'!$G$22*IF(DQ214=0,IF('Rent Roll'!$N$22="NNN",'Rent Roll'!$F$22*DQ$15,IF('Rent Roll'!$N$22="NNN capped",'Rent Roll'!$F$22*(DQ$12+DQ$13)+MIN('Rent Roll'!$F$22*DQ$14,'Rent Roll'!$O$22*(1+Assumptions!$C$64)^(DQ$8-'Rent Roll'!$P$22)*'Rent Roll'!$E$22/12),0)),IF(AND(DQ214&lt;=3,DQ215&gt;=0),'Rent Roll'!$F$22*DQ$15,0))</f>
        <v>7890.402747524018</v>
      </c>
      <c r="DR221" s="95">
        <f>'Rent Roll'!$G$22*IF(DR214=0,IF('Rent Roll'!$N$22="NNN",'Rent Roll'!$F$22*DR$15,IF('Rent Roll'!$N$22="NNN capped",'Rent Roll'!$F$22*(DR$12+DR$13)+MIN('Rent Roll'!$F$22*DR$14,'Rent Roll'!$O$22*(1+Assumptions!$C$64)^(DR$8-'Rent Roll'!$P$22)*'Rent Roll'!$E$22/12),0)),IF(AND(DR214&lt;=3,DR215&gt;=0),'Rent Roll'!$F$22*DR$15,0))</f>
        <v>7890.402747524018</v>
      </c>
      <c r="DS221" s="95">
        <f>'Rent Roll'!$G$22*IF(DS214=0,IF('Rent Roll'!$N$22="NNN",'Rent Roll'!$F$22*DS$15,IF('Rent Roll'!$N$22="NNN capped",'Rent Roll'!$F$22*(DS$12+DS$13)+MIN('Rent Roll'!$F$22*DS$14,'Rent Roll'!$O$22*(1+Assumptions!$C$64)^(DS$8-'Rent Roll'!$P$22)*'Rent Roll'!$E$22/12),0)),IF(AND(DS214&lt;=3,DS215&gt;=0),'Rent Roll'!$F$22*DS$15,0))</f>
        <v>7890.402747524018</v>
      </c>
      <c r="DT221" s="95">
        <f>'Rent Roll'!$G$22*IF(DT214=0,IF('Rent Roll'!$N$22="NNN",'Rent Roll'!$F$22*DT$15,IF('Rent Roll'!$N$22="NNN capped",'Rent Roll'!$F$22*(DT$12+DT$13)+MIN('Rent Roll'!$F$22*DT$14,'Rent Roll'!$O$22*(1+Assumptions!$C$64)^(DT$8-'Rent Roll'!$P$22)*'Rent Roll'!$E$22/12),0)),IF(AND(DT214&lt;=3,DT215&gt;=0),'Rent Roll'!$F$22*DT$15,0))</f>
        <v>7890.402747524018</v>
      </c>
      <c r="DU221" s="95">
        <f>'Rent Roll'!$G$22*IF(DU214=0,IF('Rent Roll'!$N$22="NNN",'Rent Roll'!$F$22*DU$15,IF('Rent Roll'!$N$22="NNN capped",'Rent Roll'!$F$22*(DU$12+DU$13)+MIN('Rent Roll'!$F$22*DU$14,'Rent Roll'!$O$22*(1+Assumptions!$C$64)^(DU$8-'Rent Roll'!$P$22)*'Rent Roll'!$E$22/12),0)),IF(AND(DU214&lt;=3,DU215&gt;=0),'Rent Roll'!$F$22*DU$15,0))</f>
        <v>7890.402747524018</v>
      </c>
      <c r="DV221" s="95">
        <f>'Rent Roll'!$G$22*IF(DV214=0,IF('Rent Roll'!$N$22="NNN",'Rent Roll'!$F$22*DV$15,IF('Rent Roll'!$N$22="NNN capped",'Rent Roll'!$F$22*(DV$12+DV$13)+MIN('Rent Roll'!$F$22*DV$14,'Rent Roll'!$O$22*(1+Assumptions!$C$64)^(DV$8-'Rent Roll'!$P$22)*'Rent Roll'!$E$22/12),0)),IF(AND(DV214&lt;=3,DV215&gt;=0),'Rent Roll'!$F$22*DV$15,0))</f>
        <v>7890.402747524018</v>
      </c>
      <c r="DW221" s="95">
        <f>'Rent Roll'!$G$22*IF(DW214=0,IF('Rent Roll'!$N$22="NNN",'Rent Roll'!$F$22*DW$15,IF('Rent Roll'!$N$22="NNN capped",'Rent Roll'!$F$22*(DW$12+DW$13)+MIN('Rent Roll'!$F$22*DW$14,'Rent Roll'!$O$22*(1+Assumptions!$C$64)^(DW$8-'Rent Roll'!$P$22)*'Rent Roll'!$E$22/12),0)),IF(AND(DW214&lt;=3,DW215&gt;=0),'Rent Roll'!$F$22*DW$15,0))</f>
        <v>7890.402747524018</v>
      </c>
      <c r="DX221" s="95">
        <f>'Rent Roll'!$G$22*IF(DX214=0,IF('Rent Roll'!$N$22="NNN",'Rent Roll'!$F$22*DX$15,IF('Rent Roll'!$N$22="NNN capped",'Rent Roll'!$F$22*(DX$12+DX$13)+MIN('Rent Roll'!$F$22*DX$14,'Rent Roll'!$O$22*(1+Assumptions!$C$64)^(DX$8-'Rent Roll'!$P$22)*'Rent Roll'!$E$22/12),0)),IF(AND(DX214&lt;=3,DX215&gt;=0),'Rent Roll'!$F$22*DX$15,0))</f>
        <v>8072.989260718657</v>
      </c>
      <c r="DY221" s="95">
        <f>'Rent Roll'!$G$22*IF(DY214=0,IF('Rent Roll'!$N$22="NNN",'Rent Roll'!$F$22*DY$15,IF('Rent Roll'!$N$22="NNN capped",'Rent Roll'!$F$22*(DY$12+DY$13)+MIN('Rent Roll'!$F$22*DY$14,'Rent Roll'!$O$22*(1+Assumptions!$C$64)^(DY$8-'Rent Roll'!$P$22)*'Rent Roll'!$E$22/12),0)),IF(AND(DY214&lt;=3,DY215&gt;=0),'Rent Roll'!$F$22*DY$15,0))</f>
        <v>8072.989260718657</v>
      </c>
      <c r="DZ221" s="95">
        <f>'Rent Roll'!$G$22*IF(DZ214=0,IF('Rent Roll'!$N$22="NNN",'Rent Roll'!$F$22*DZ$15,IF('Rent Roll'!$N$22="NNN capped",'Rent Roll'!$F$22*(DZ$12+DZ$13)+MIN('Rent Roll'!$F$22*DZ$14,'Rent Roll'!$O$22*(1+Assumptions!$C$64)^(DZ$8-'Rent Roll'!$P$22)*'Rent Roll'!$E$22/12),0)),IF(AND(DZ214&lt;=3,DZ215&gt;=0),'Rent Roll'!$F$22*DZ$15,0))</f>
        <v>8072.989260718657</v>
      </c>
      <c r="EA221" s="95">
        <f>'Rent Roll'!$G$22*IF(EA214=0,IF('Rent Roll'!$N$22="NNN",'Rent Roll'!$F$22*EA$15,IF('Rent Roll'!$N$22="NNN capped",'Rent Roll'!$F$22*(EA$12+EA$13)+MIN('Rent Roll'!$F$22*EA$14,'Rent Roll'!$O$22*(1+Assumptions!$C$64)^(EA$8-'Rent Roll'!$P$22)*'Rent Roll'!$E$22/12),0)),IF(AND(EA214&lt;=3,EA215&gt;=0),'Rent Roll'!$F$22*EA$15,0))</f>
        <v>8072.989260718657</v>
      </c>
      <c r="EB221" s="95">
        <f>'Rent Roll'!$G$22*IF(EB214=0,IF('Rent Roll'!$N$22="NNN",'Rent Roll'!$F$22*EB$15,IF('Rent Roll'!$N$22="NNN capped",'Rent Roll'!$F$22*(EB$12+EB$13)+MIN('Rent Roll'!$F$22*EB$14,'Rent Roll'!$O$22*(1+Assumptions!$C$64)^(EB$8-'Rent Roll'!$P$22)*'Rent Roll'!$E$22/12),0)),IF(AND(EB214&lt;=3,EB215&gt;=0),'Rent Roll'!$F$22*EB$15,0))</f>
        <v>8072.989260718657</v>
      </c>
      <c r="EC221" s="95">
        <f>'Rent Roll'!$G$22*IF(EC214=0,IF('Rent Roll'!$N$22="NNN",'Rent Roll'!$F$22*EC$15,IF('Rent Roll'!$N$22="NNN capped",'Rent Roll'!$F$22*(EC$12+EC$13)+MIN('Rent Roll'!$F$22*EC$14,'Rent Roll'!$O$22*(1+Assumptions!$C$64)^(EC$8-'Rent Roll'!$P$22)*'Rent Roll'!$E$22/12),0)),IF(AND(EC214&lt;=3,EC215&gt;=0),'Rent Roll'!$F$22*EC$15,0))</f>
        <v>8072.989260718657</v>
      </c>
      <c r="ED221" s="95">
        <f>'Rent Roll'!$G$22*IF(ED214=0,IF('Rent Roll'!$N$22="NNN",'Rent Roll'!$F$22*ED$15,IF('Rent Roll'!$N$22="NNN capped",'Rent Roll'!$F$22*(ED$12+ED$13)+MIN('Rent Roll'!$F$22*ED$14,'Rent Roll'!$O$22*(1+Assumptions!$C$64)^(ED$8-'Rent Roll'!$P$22)*'Rent Roll'!$E$22/12),0)),IF(AND(ED214&lt;=3,ED215&gt;=0),'Rent Roll'!$F$22*ED$15,0))</f>
        <v>8072.989260718657</v>
      </c>
      <c r="EE221" s="95">
        <f>'Rent Roll'!$G$22*IF(EE214=0,IF('Rent Roll'!$N$22="NNN",'Rent Roll'!$F$22*EE$15,IF('Rent Roll'!$N$22="NNN capped",'Rent Roll'!$F$22*(EE$12+EE$13)+MIN('Rent Roll'!$F$22*EE$14,'Rent Roll'!$O$22*(1+Assumptions!$C$64)^(EE$8-'Rent Roll'!$P$22)*'Rent Roll'!$E$22/12),0)),IF(AND(EE214&lt;=3,EE215&gt;=0),'Rent Roll'!$F$22*EE$15,0))</f>
        <v>8072.989260718657</v>
      </c>
      <c r="EF221" s="95">
        <f>'Rent Roll'!$G$22*IF(EF214=0,IF('Rent Roll'!$N$22="NNN",'Rent Roll'!$F$22*EF$15,IF('Rent Roll'!$N$22="NNN capped",'Rent Roll'!$F$22*(EF$12+EF$13)+MIN('Rent Roll'!$F$22*EF$14,'Rent Roll'!$O$22*(1+Assumptions!$C$64)^(EF$8-'Rent Roll'!$P$22)*'Rent Roll'!$E$22/12),0)),IF(AND(EF214&lt;=3,EF215&gt;=0),'Rent Roll'!$F$22*EF$15,0))</f>
        <v>8072.989260718657</v>
      </c>
      <c r="EG221" s="95">
        <f>'Rent Roll'!$G$22*IF(EG214=0,IF('Rent Roll'!$N$22="NNN",'Rent Roll'!$F$22*EG$15,IF('Rent Roll'!$N$22="NNN capped",'Rent Roll'!$F$22*(EG$12+EG$13)+MIN('Rent Roll'!$F$22*EG$14,'Rent Roll'!$O$22*(1+Assumptions!$C$64)^(EG$8-'Rent Roll'!$P$22)*'Rent Roll'!$E$22/12),0)),IF(AND(EG214&lt;=3,EG215&gt;=0),'Rent Roll'!$F$22*EG$15,0))</f>
        <v>8072.989260718657</v>
      </c>
      <c r="EH221" s="95">
        <f>'Rent Roll'!$G$22*IF(EH214=0,IF('Rent Roll'!$N$22="NNN",'Rent Roll'!$F$22*EH$15,IF('Rent Roll'!$N$22="NNN capped",'Rent Roll'!$F$22*(EH$12+EH$13)+MIN('Rent Roll'!$F$22*EH$14,'Rent Roll'!$O$22*(1+Assumptions!$C$64)^(EH$8-'Rent Roll'!$P$22)*'Rent Roll'!$E$22/12),0)),IF(AND(EH214&lt;=3,EH215&gt;=0),'Rent Roll'!$F$22*EH$15,0))</f>
        <v>0</v>
      </c>
      <c r="EI221" s="95">
        <f>'Rent Roll'!$G$22*IF(EI214=0,IF('Rent Roll'!$N$22="NNN",'Rent Roll'!$F$22*EI$15,IF('Rent Roll'!$N$22="NNN capped",'Rent Roll'!$F$22*(EI$12+EI$13)+MIN('Rent Roll'!$F$22*EI$14,'Rent Roll'!$O$22*(1+Assumptions!$C$64)^(EI$8-'Rent Roll'!$P$22)*'Rent Roll'!$E$22/12),0)),IF(AND(EI214&lt;=3,EI215&gt;=0),'Rent Roll'!$F$22*EI$15,0))</f>
        <v>0</v>
      </c>
    </row>
    <row r="222">
      <c r="B222" t="s" s="23">
        <v>397</v>
      </c>
      <c r="C222" t="s" s="118">
        <v>37</v>
      </c>
      <c r="D222" t="s" s="118">
        <v>435</v>
      </c>
      <c r="H222" s="95">
        <f>IF(AND(H214&gt;=1,H214&lt;=3,H215=0),-CHOOSE(H214,Rollover!$R$22,Rollover!$AE$22,Rollover!$AR$22),0)</f>
        <v>0</v>
      </c>
      <c r="I222" s="95">
        <f>IF(AND(I214&gt;=1,I214&lt;=3,I215=0),-CHOOSE(I214,Rollover!$R$22,Rollover!$AE$22,Rollover!$AR$22),0)</f>
        <v>0</v>
      </c>
      <c r="J222" s="95">
        <f>IF(AND(J214&gt;=1,J214&lt;=3,J215=0),-CHOOSE(J214,Rollover!$R$22,Rollover!$AE$22,Rollover!$AR$22),0)</f>
        <v>0</v>
      </c>
      <c r="K222" s="95">
        <f>IF(AND(K214&gt;=1,K214&lt;=3,K215=0),-CHOOSE(K214,Rollover!$R$22,Rollover!$AE$22,Rollover!$AR$22),0)</f>
        <v>0</v>
      </c>
      <c r="L222" s="95">
        <f>IF(AND(L214&gt;=1,L214&lt;=3,L215=0),-CHOOSE(L214,Rollover!$R$22,Rollover!$AE$22,Rollover!$AR$22),0)</f>
        <v>0</v>
      </c>
      <c r="M222" s="95">
        <f>IF(AND(M214&gt;=1,M214&lt;=3,M215=0),-CHOOSE(M214,Rollover!$R$22,Rollover!$AE$22,Rollover!$AR$22),0)</f>
        <v>0</v>
      </c>
      <c r="N222" s="95">
        <f>IF(AND(N214&gt;=1,N214&lt;=3,N215=0),-CHOOSE(N214,Rollover!$R$22,Rollover!$AE$22,Rollover!$AR$22),0)</f>
        <v>0</v>
      </c>
      <c r="O222" s="95">
        <f>IF(AND(O214&gt;=1,O214&lt;=3,O215=0),-CHOOSE(O214,Rollover!$R$22,Rollover!$AE$22,Rollover!$AR$22),0)</f>
        <v>0</v>
      </c>
      <c r="P222" s="95">
        <f>IF(AND(P214&gt;=1,P214&lt;=3,P215=0),-CHOOSE(P214,Rollover!$R$22,Rollover!$AE$22,Rollover!$AR$22),0)</f>
        <v>0</v>
      </c>
      <c r="Q222" s="95">
        <f>IF(AND(Q214&gt;=1,Q214&lt;=3,Q215=0),-CHOOSE(Q214,Rollover!$R$22,Rollover!$AE$22,Rollover!$AR$22),0)</f>
        <v>0</v>
      </c>
      <c r="R222" s="95">
        <f>IF(AND(R214&gt;=1,R214&lt;=3,R215=0),-CHOOSE(R214,Rollover!$R$22,Rollover!$AE$22,Rollover!$AR$22),0)</f>
        <v>0</v>
      </c>
      <c r="S222" s="95">
        <f>IF(AND(S214&gt;=1,S214&lt;=3,S215=0),-CHOOSE(S214,Rollover!$R$22,Rollover!$AE$22,Rollover!$AR$22),0)</f>
        <v>0</v>
      </c>
      <c r="T222" s="95">
        <f>IF(AND(T214&gt;=1,T214&lt;=3,T215=0),-CHOOSE(T214,Rollover!$R$22,Rollover!$AE$22,Rollover!$AR$22),0)</f>
        <v>0</v>
      </c>
      <c r="U222" s="95">
        <f>IF(AND(U214&gt;=1,U214&lt;=3,U215=0),-CHOOSE(U214,Rollover!$R$22,Rollover!$AE$22,Rollover!$AR$22),0)</f>
        <v>0</v>
      </c>
      <c r="V222" s="95">
        <f>IF(AND(V214&gt;=1,V214&lt;=3,V215=0),-CHOOSE(V214,Rollover!$R$22,Rollover!$AE$22,Rollover!$AR$22),0)</f>
        <v>0</v>
      </c>
      <c r="W222" s="95">
        <f>IF(AND(W214&gt;=1,W214&lt;=3,W215=0),-CHOOSE(W214,Rollover!$R$22,Rollover!$AE$22,Rollover!$AR$22),0)</f>
        <v>0</v>
      </c>
      <c r="X222" s="95">
        <f>IF(AND(X214&gt;=1,X214&lt;=3,X215=0),-CHOOSE(X214,Rollover!$R$22,Rollover!$AE$22,Rollover!$AR$22),0)</f>
        <v>0</v>
      </c>
      <c r="Y222" s="95">
        <f>IF(AND(Y214&gt;=1,Y214&lt;=3,Y215=0),-CHOOSE(Y214,Rollover!$R$22,Rollover!$AE$22,Rollover!$AR$22),0)</f>
        <v>0</v>
      </c>
      <c r="Z222" s="95">
        <f>IF(AND(Z214&gt;=1,Z214&lt;=3,Z215=0),-CHOOSE(Z214,Rollover!$R$22,Rollover!$AE$22,Rollover!$AR$22),0)</f>
        <v>0</v>
      </c>
      <c r="AA222" s="95">
        <f>IF(AND(AA214&gt;=1,AA214&lt;=3,AA215=0),-CHOOSE(AA214,Rollover!$R$22,Rollover!$AE$22,Rollover!$AR$22),0)</f>
        <v>0</v>
      </c>
      <c r="AB222" s="95">
        <f>IF(AND(AB214&gt;=1,AB214&lt;=3,AB215=0),-CHOOSE(AB214,Rollover!$R$22,Rollover!$AE$22,Rollover!$AR$22),0)</f>
        <v>0</v>
      </c>
      <c r="AC222" s="95">
        <f>IF(AND(AC214&gt;=1,AC214&lt;=3,AC215=0),-CHOOSE(AC214,Rollover!$R$22,Rollover!$AE$22,Rollover!$AR$22),0)</f>
        <v>0</v>
      </c>
      <c r="AD222" s="95">
        <f>IF(AND(AD214&gt;=1,AD214&lt;=3,AD215=0),-CHOOSE(AD214,Rollover!$R$22,Rollover!$AE$22,Rollover!$AR$22),0)</f>
        <v>0</v>
      </c>
      <c r="AE222" s="95">
        <f>IF(AND(AE214&gt;=1,AE214&lt;=3,AE215=0),-CHOOSE(AE214,Rollover!$R$22,Rollover!$AE$22,Rollover!$AR$22),0)</f>
        <v>0</v>
      </c>
      <c r="AF222" s="95">
        <f>IF(AND(AF214&gt;=1,AF214&lt;=3,AF215=0),-CHOOSE(AF214,Rollover!$R$22,Rollover!$AE$22,Rollover!$AR$22),0)</f>
        <v>0</v>
      </c>
      <c r="AG222" s="95">
        <f>IF(AND(AG214&gt;=1,AG214&lt;=3,AG215=0),-CHOOSE(AG214,Rollover!$R$22,Rollover!$AE$22,Rollover!$AR$22),0)</f>
        <v>0</v>
      </c>
      <c r="AH222" s="95">
        <f>IF(AND(AH214&gt;=1,AH214&lt;=3,AH215=0),-CHOOSE(AH214,Rollover!$R$22,Rollover!$AE$22,Rollover!$AR$22),0)</f>
        <v>0</v>
      </c>
      <c r="AI222" s="95">
        <f>IF(AND(AI214&gt;=1,AI214&lt;=3,AI215=0),-CHOOSE(AI214,Rollover!$R$22,Rollover!$AE$22,Rollover!$AR$22),0)</f>
        <v>0</v>
      </c>
      <c r="AJ222" s="95">
        <f>IF(AND(AJ214&gt;=1,AJ214&lt;=3,AJ215=0),-CHOOSE(AJ214,Rollover!$R$22,Rollover!$AE$22,Rollover!$AR$22),0)</f>
        <v>0</v>
      </c>
      <c r="AK222" s="95">
        <f>IF(AND(AK214&gt;=1,AK214&lt;=3,AK215=0),-CHOOSE(AK214,Rollover!$R$22,Rollover!$AE$22,Rollover!$AR$22),0)</f>
        <v>0</v>
      </c>
      <c r="AL222" s="95">
        <f>IF(AND(AL214&gt;=1,AL214&lt;=3,AL215=0),-CHOOSE(AL214,Rollover!$R$22,Rollover!$AE$22,Rollover!$AR$22),0)</f>
        <v>0</v>
      </c>
      <c r="AM222" s="95">
        <f>IF(AND(AM214&gt;=1,AM214&lt;=3,AM215=0),-CHOOSE(AM214,Rollover!$R$22,Rollover!$AE$22,Rollover!$AR$22),0)</f>
        <v>0</v>
      </c>
      <c r="AN222" s="95">
        <f>IF(AND(AN214&gt;=1,AN214&lt;=3,AN215=0),-CHOOSE(AN214,Rollover!$R$22,Rollover!$AE$22,Rollover!$AR$22),0)</f>
        <v>0</v>
      </c>
      <c r="AO222" s="95">
        <f>IF(AND(AO214&gt;=1,AO214&lt;=3,AO215=0),-CHOOSE(AO214,Rollover!$R$22,Rollover!$AE$22,Rollover!$AR$22),0)</f>
        <v>0</v>
      </c>
      <c r="AP222" s="95">
        <f>IF(AND(AP214&gt;=1,AP214&lt;=3,AP215=0),-CHOOSE(AP214,Rollover!$R$22,Rollover!$AE$22,Rollover!$AR$22),0)</f>
        <v>0</v>
      </c>
      <c r="AQ222" s="95">
        <f>IF(AND(AQ214&gt;=1,AQ214&lt;=3,AQ215=0),-CHOOSE(AQ214,Rollover!$R$22,Rollover!$AE$22,Rollover!$AR$22),0)</f>
        <v>0</v>
      </c>
      <c r="AR222" s="95">
        <f>IF(AND(AR214&gt;=1,AR214&lt;=3,AR215=0),-CHOOSE(AR214,Rollover!$R$22,Rollover!$AE$22,Rollover!$AR$22),0)</f>
        <v>0</v>
      </c>
      <c r="AS222" s="95">
        <f>IF(AND(AS214&gt;=1,AS214&lt;=3,AS215=0),-CHOOSE(AS214,Rollover!$R$22,Rollover!$AE$22,Rollover!$AR$22),0)</f>
        <v>0</v>
      </c>
      <c r="AT222" s="95">
        <f>IF(AND(AT214&gt;=1,AT214&lt;=3,AT215=0),-CHOOSE(AT214,Rollover!$R$22,Rollover!$AE$22,Rollover!$AR$22),0)</f>
        <v>0</v>
      </c>
      <c r="AU222" s="95">
        <f>IF(AND(AU214&gt;=1,AU214&lt;=3,AU215=0),-CHOOSE(AU214,Rollover!$R$22,Rollover!$AE$22,Rollover!$AR$22),0)</f>
        <v>0</v>
      </c>
      <c r="AV222" s="95">
        <f>IF(AND(AV214&gt;=1,AV214&lt;=3,AV215=0),-CHOOSE(AV214,Rollover!$R$22,Rollover!$AE$22,Rollover!$AR$22),0)</f>
        <v>0</v>
      </c>
      <c r="AW222" s="95">
        <f>IF(AND(AW214&gt;=1,AW214&lt;=3,AW215=0),-CHOOSE(AW214,Rollover!$R$22,Rollover!$AE$22,Rollover!$AR$22),0)</f>
        <v>0</v>
      </c>
      <c r="AX222" s="95">
        <f>IF(AND(AX214&gt;=1,AX214&lt;=3,AX215=0),-CHOOSE(AX214,Rollover!$R$22,Rollover!$AE$22,Rollover!$AR$22),0)</f>
        <v>0</v>
      </c>
      <c r="AY222" s="95">
        <f>IF(AND(AY214&gt;=1,AY214&lt;=3,AY215=0),-CHOOSE(AY214,Rollover!$R$22,Rollover!$AE$22,Rollover!$AR$22),0)</f>
        <v>0</v>
      </c>
      <c r="AZ222" s="95">
        <f>IF(AND(AZ214&gt;=1,AZ214&lt;=3,AZ215=0),-CHOOSE(AZ214,Rollover!$R$22,Rollover!$AE$22,Rollover!$AR$22),0)</f>
        <v>0</v>
      </c>
      <c r="BA222" s="95">
        <f>IF(AND(BA214&gt;=1,BA214&lt;=3,BA215=0),-CHOOSE(BA214,Rollover!$R$22,Rollover!$AE$22,Rollover!$AR$22),0)</f>
        <v>0</v>
      </c>
      <c r="BB222" s="95">
        <f>IF(AND(BB214&gt;=1,BB214&lt;=3,BB215=0),-CHOOSE(BB214,Rollover!$R$22,Rollover!$AE$22,Rollover!$AR$22),0)</f>
        <v>0</v>
      </c>
      <c r="BC222" s="95">
        <f>IF(AND(BC214&gt;=1,BC214&lt;=3,BC215=0),-CHOOSE(BC214,Rollover!$R$22,Rollover!$AE$22,Rollover!$AR$22),0)</f>
        <v>0</v>
      </c>
      <c r="BD222" s="95">
        <f>IF(AND(BD214&gt;=1,BD214&lt;=3,BD215=0),-CHOOSE(BD214,Rollover!$R$22,Rollover!$AE$22,Rollover!$AR$22),0)</f>
        <v>0</v>
      </c>
      <c r="BE222" s="95">
        <f>IF(AND(BE214&gt;=1,BE214&lt;=3,BE215=0),-CHOOSE(BE214,Rollover!$R$22,Rollover!$AE$22,Rollover!$AR$22),0)</f>
        <v>0</v>
      </c>
      <c r="BF222" s="95">
        <f>IF(AND(BF214&gt;=1,BF214&lt;=3,BF215=0),-CHOOSE(BF214,Rollover!$R$22,Rollover!$AE$22,Rollover!$AR$22),0)</f>
        <v>0</v>
      </c>
      <c r="BG222" s="95">
        <f>IF(AND(BG214&gt;=1,BG214&lt;=3,BG215=0),-CHOOSE(BG214,Rollover!$R$22,Rollover!$AE$22,Rollover!$AR$22),0)</f>
        <v>0</v>
      </c>
      <c r="BH222" s="95">
        <f>IF(AND(BH214&gt;=1,BH214&lt;=3,BH215=0),-CHOOSE(BH214,Rollover!$R$22,Rollover!$AE$22,Rollover!$AR$22),0)</f>
        <v>0</v>
      </c>
      <c r="BI222" s="95">
        <f>IF(AND(BI214&gt;=1,BI214&lt;=3,BI215=0),-CHOOSE(BI214,Rollover!$R$22,Rollover!$AE$22,Rollover!$AR$22),0)</f>
        <v>0</v>
      </c>
      <c r="BJ222" s="95">
        <f>IF(AND(BJ214&gt;=1,BJ214&lt;=3,BJ215=0),-CHOOSE(BJ214,Rollover!$R$22,Rollover!$AE$22,Rollover!$AR$22),0)</f>
        <v>0</v>
      </c>
      <c r="BK222" s="95">
        <f>IF(AND(BK214&gt;=1,BK214&lt;=3,BK215=0),-CHOOSE(BK214,Rollover!$R$22,Rollover!$AE$22,Rollover!$AR$22),0)</f>
        <v>0</v>
      </c>
      <c r="BL222" s="95">
        <f>IF(AND(BL214&gt;=1,BL214&lt;=3,BL215=0),-CHOOSE(BL214,Rollover!$R$22,Rollover!$AE$22,Rollover!$AR$22),0)</f>
        <v>0</v>
      </c>
      <c r="BM222" s="95">
        <f>IF(AND(BM214&gt;=1,BM214&lt;=3,BM215=0),-CHOOSE(BM214,Rollover!$R$22,Rollover!$AE$22,Rollover!$AR$22),0)</f>
        <v>0</v>
      </c>
      <c r="BN222" s="95">
        <f>IF(AND(BN214&gt;=1,BN214&lt;=3,BN215=0),-CHOOSE(BN214,Rollover!$R$22,Rollover!$AE$22,Rollover!$AR$22),0)</f>
        <v>0</v>
      </c>
      <c r="BO222" s="95">
        <f>IF(AND(BO214&gt;=1,BO214&lt;=3,BO215=0),-CHOOSE(BO214,Rollover!$R$22,Rollover!$AE$22,Rollover!$AR$22),0)</f>
        <v>0</v>
      </c>
      <c r="BP222" s="95">
        <f>IF(AND(BP214&gt;=1,BP214&lt;=3,BP215=0),-CHOOSE(BP214,Rollover!$R$22,Rollover!$AE$22,Rollover!$AR$22),0)</f>
        <v>0</v>
      </c>
      <c r="BQ222" s="95">
        <f>IF(AND(BQ214&gt;=1,BQ214&lt;=3,BQ215=0),-CHOOSE(BQ214,Rollover!$R$22,Rollover!$AE$22,Rollover!$AR$22),0)</f>
        <v>0</v>
      </c>
      <c r="BR222" s="95">
        <f>IF(AND(BR214&gt;=1,BR214&lt;=3,BR215=0),-CHOOSE(BR214,Rollover!$R$22,Rollover!$AE$22,Rollover!$AR$22),0)</f>
        <v>0</v>
      </c>
      <c r="BS222" s="95">
        <f>IF(AND(BS214&gt;=1,BS214&lt;=3,BS215=0),-CHOOSE(BS214,Rollover!$R$22,Rollover!$AE$22,Rollover!$AR$22),0)</f>
        <v>0</v>
      </c>
      <c r="BT222" s="95">
        <f>IF(AND(BT214&gt;=1,BT214&lt;=3,BT215=0),-CHOOSE(BT214,Rollover!$R$22,Rollover!$AE$22,Rollover!$AR$22),0)</f>
        <v>0</v>
      </c>
      <c r="BU222" s="95">
        <f>IF(AND(BU214&gt;=1,BU214&lt;=3,BU215=0),-CHOOSE(BU214,Rollover!$R$22,Rollover!$AE$22,Rollover!$AR$22),0)</f>
        <v>0</v>
      </c>
      <c r="BV222" s="95">
        <f>IF(AND(BV214&gt;=1,BV214&lt;=3,BV215=0),-CHOOSE(BV214,Rollover!$R$22,Rollover!$AE$22,Rollover!$AR$22),0)</f>
        <v>0</v>
      </c>
      <c r="BW222" s="95">
        <f>IF(AND(BW214&gt;=1,BW214&lt;=3,BW215=0),-CHOOSE(BW214,Rollover!$R$22,Rollover!$AE$22,Rollover!$AR$22),0)</f>
        <v>0</v>
      </c>
      <c r="BX222" s="95">
        <f>IF(AND(BX214&gt;=1,BX214&lt;=3,BX215=0),-CHOOSE(BX214,Rollover!$R$22,Rollover!$AE$22,Rollover!$AR$22),0)</f>
        <v>0</v>
      </c>
      <c r="BY222" s="95">
        <f>IF(AND(BY214&gt;=1,BY214&lt;=3,BY215=0),-CHOOSE(BY214,Rollover!$R$22,Rollover!$AE$22,Rollover!$AR$22),0)</f>
        <v>0</v>
      </c>
      <c r="BZ222" s="95">
        <f>IF(AND(BZ214&gt;=1,BZ214&lt;=3,BZ215=0),-CHOOSE(BZ214,Rollover!$R$22,Rollover!$AE$22,Rollover!$AR$22),0)</f>
        <v>-16664.564818062503</v>
      </c>
      <c r="CA222" s="95">
        <f>IF(AND(CA214&gt;=1,CA214&lt;=3,CA215=0),-CHOOSE(CA214,Rollover!$R$22,Rollover!$AE$22,Rollover!$AR$22),0)</f>
        <v>0</v>
      </c>
      <c r="CB222" s="95">
        <f>IF(AND(CB214&gt;=1,CB214&lt;=3,CB215=0),-CHOOSE(CB214,Rollover!$R$22,Rollover!$AE$22,Rollover!$AR$22),0)</f>
        <v>0</v>
      </c>
      <c r="CC222" s="95">
        <f>IF(AND(CC214&gt;=1,CC214&lt;=3,CC215=0),-CHOOSE(CC214,Rollover!$R$22,Rollover!$AE$22,Rollover!$AR$22),0)</f>
        <v>0</v>
      </c>
      <c r="CD222" s="95">
        <f>IF(AND(CD214&gt;=1,CD214&lt;=3,CD215=0),-CHOOSE(CD214,Rollover!$R$22,Rollover!$AE$22,Rollover!$AR$22),0)</f>
        <v>0</v>
      </c>
      <c r="CE222" s="95">
        <f>IF(AND(CE214&gt;=1,CE214&lt;=3,CE215=0),-CHOOSE(CE214,Rollover!$R$22,Rollover!$AE$22,Rollover!$AR$22),0)</f>
        <v>0</v>
      </c>
      <c r="CF222" s="95">
        <f>IF(AND(CF214&gt;=1,CF214&lt;=3,CF215=0),-CHOOSE(CF214,Rollover!$R$22,Rollover!$AE$22,Rollover!$AR$22),0)</f>
        <v>0</v>
      </c>
      <c r="CG222" s="95">
        <f>IF(AND(CG214&gt;=1,CG214&lt;=3,CG215=0),-CHOOSE(CG214,Rollover!$R$22,Rollover!$AE$22,Rollover!$AR$22),0)</f>
        <v>0</v>
      </c>
      <c r="CH222" s="95">
        <f>IF(AND(CH214&gt;=1,CH214&lt;=3,CH215=0),-CHOOSE(CH214,Rollover!$R$22,Rollover!$AE$22,Rollover!$AR$22),0)</f>
        <v>0</v>
      </c>
      <c r="CI222" s="95">
        <f>IF(AND(CI214&gt;=1,CI214&lt;=3,CI215=0),-CHOOSE(CI214,Rollover!$R$22,Rollover!$AE$22,Rollover!$AR$22),0)</f>
        <v>0</v>
      </c>
      <c r="CJ222" s="95">
        <f>IF(AND(CJ214&gt;=1,CJ214&lt;=3,CJ215=0),-CHOOSE(CJ214,Rollover!$R$22,Rollover!$AE$22,Rollover!$AR$22),0)</f>
        <v>0</v>
      </c>
      <c r="CK222" s="95">
        <f>IF(AND(CK214&gt;=1,CK214&lt;=3,CK215=0),-CHOOSE(CK214,Rollover!$R$22,Rollover!$AE$22,Rollover!$AR$22),0)</f>
        <v>0</v>
      </c>
      <c r="CL222" s="95">
        <f>IF(AND(CL214&gt;=1,CL214&lt;=3,CL215=0),-CHOOSE(CL214,Rollover!$R$22,Rollover!$AE$22,Rollover!$AR$22),0)</f>
        <v>0</v>
      </c>
      <c r="CM222" s="95">
        <f>IF(AND(CM214&gt;=1,CM214&lt;=3,CM215=0),-CHOOSE(CM214,Rollover!$R$22,Rollover!$AE$22,Rollover!$AR$22),0)</f>
        <v>0</v>
      </c>
      <c r="CN222" s="95">
        <f>IF(AND(CN214&gt;=1,CN214&lt;=3,CN215=0),-CHOOSE(CN214,Rollover!$R$22,Rollover!$AE$22,Rollover!$AR$22),0)</f>
        <v>0</v>
      </c>
      <c r="CO222" s="95">
        <f>IF(AND(CO214&gt;=1,CO214&lt;=3,CO215=0),-CHOOSE(CO214,Rollover!$R$22,Rollover!$AE$22,Rollover!$AR$22),0)</f>
        <v>0</v>
      </c>
      <c r="CP222" s="95">
        <f>IF(AND(CP214&gt;=1,CP214&lt;=3,CP215=0),-CHOOSE(CP214,Rollover!$R$22,Rollover!$AE$22,Rollover!$AR$22),0)</f>
        <v>0</v>
      </c>
      <c r="CQ222" s="95">
        <f>IF(AND(CQ214&gt;=1,CQ214&lt;=3,CQ215=0),-CHOOSE(CQ214,Rollover!$R$22,Rollover!$AE$22,Rollover!$AR$22),0)</f>
        <v>0</v>
      </c>
      <c r="CR222" s="95">
        <f>IF(AND(CR214&gt;=1,CR214&lt;=3,CR215=0),-CHOOSE(CR214,Rollover!$R$22,Rollover!$AE$22,Rollover!$AR$22),0)</f>
        <v>0</v>
      </c>
      <c r="CS222" s="95">
        <f>IF(AND(CS214&gt;=1,CS214&lt;=3,CS215=0),-CHOOSE(CS214,Rollover!$R$22,Rollover!$AE$22,Rollover!$AR$22),0)</f>
        <v>0</v>
      </c>
      <c r="CT222" s="95">
        <f>IF(AND(CT214&gt;=1,CT214&lt;=3,CT215=0),-CHOOSE(CT214,Rollover!$R$22,Rollover!$AE$22,Rollover!$AR$22),0)</f>
        <v>0</v>
      </c>
      <c r="CU222" s="95">
        <f>IF(AND(CU214&gt;=1,CU214&lt;=3,CU215=0),-CHOOSE(CU214,Rollover!$R$22,Rollover!$AE$22,Rollover!$AR$22),0)</f>
        <v>0</v>
      </c>
      <c r="CV222" s="95">
        <f>IF(AND(CV214&gt;=1,CV214&lt;=3,CV215=0),-CHOOSE(CV214,Rollover!$R$22,Rollover!$AE$22,Rollover!$AR$22),0)</f>
        <v>0</v>
      </c>
      <c r="CW222" s="95">
        <f>IF(AND(CW214&gt;=1,CW214&lt;=3,CW215=0),-CHOOSE(CW214,Rollover!$R$22,Rollover!$AE$22,Rollover!$AR$22),0)</f>
        <v>0</v>
      </c>
      <c r="CX222" s="95">
        <f>IF(AND(CX214&gt;=1,CX214&lt;=3,CX215=0),-CHOOSE(CX214,Rollover!$R$22,Rollover!$AE$22,Rollover!$AR$22),0)</f>
        <v>0</v>
      </c>
      <c r="CY222" s="95">
        <f>IF(AND(CY214&gt;=1,CY214&lt;=3,CY215=0),-CHOOSE(CY214,Rollover!$R$22,Rollover!$AE$22,Rollover!$AR$22),0)</f>
        <v>0</v>
      </c>
      <c r="CZ222" s="95">
        <f>IF(AND(CZ214&gt;=1,CZ214&lt;=3,CZ215=0),-CHOOSE(CZ214,Rollover!$R$22,Rollover!$AE$22,Rollover!$AR$22),0)</f>
        <v>0</v>
      </c>
      <c r="DA222" s="95">
        <f>IF(AND(DA214&gt;=1,DA214&lt;=3,DA215=0),-CHOOSE(DA214,Rollover!$R$22,Rollover!$AE$22,Rollover!$AR$22),0)</f>
        <v>0</v>
      </c>
      <c r="DB222" s="95">
        <f>IF(AND(DB214&gt;=1,DB214&lt;=3,DB215=0),-CHOOSE(DB214,Rollover!$R$22,Rollover!$AE$22,Rollover!$AR$22),0)</f>
        <v>0</v>
      </c>
      <c r="DC222" s="95">
        <f>IF(AND(DC214&gt;=1,DC214&lt;=3,DC215=0),-CHOOSE(DC214,Rollover!$R$22,Rollover!$AE$22,Rollover!$AR$22),0)</f>
        <v>0</v>
      </c>
      <c r="DD222" s="95">
        <f>IF(AND(DD214&gt;=1,DD214&lt;=3,DD215=0),-CHOOSE(DD214,Rollover!$R$22,Rollover!$AE$22,Rollover!$AR$22),0)</f>
        <v>0</v>
      </c>
      <c r="DE222" s="95">
        <f>IF(AND(DE214&gt;=1,DE214&lt;=3,DE215=0),-CHOOSE(DE214,Rollover!$R$22,Rollover!$AE$22,Rollover!$AR$22),0)</f>
        <v>0</v>
      </c>
      <c r="DF222" s="95">
        <f>IF(AND(DF214&gt;=1,DF214&lt;=3,DF215=0),-CHOOSE(DF214,Rollover!$R$22,Rollover!$AE$22,Rollover!$AR$22),0)</f>
        <v>0</v>
      </c>
      <c r="DG222" s="95">
        <f>IF(AND(DG214&gt;=1,DG214&lt;=3,DG215=0),-CHOOSE(DG214,Rollover!$R$22,Rollover!$AE$22,Rollover!$AR$22),0)</f>
        <v>0</v>
      </c>
      <c r="DH222" s="95">
        <f>IF(AND(DH214&gt;=1,DH214&lt;=3,DH215=0),-CHOOSE(DH214,Rollover!$R$22,Rollover!$AE$22,Rollover!$AR$22),0)</f>
        <v>0</v>
      </c>
      <c r="DI222" s="95">
        <f>IF(AND(DI214&gt;=1,DI214&lt;=3,DI215=0),-CHOOSE(DI214,Rollover!$R$22,Rollover!$AE$22,Rollover!$AR$22),0)</f>
        <v>0</v>
      </c>
      <c r="DJ222" s="95">
        <f>IF(AND(DJ214&gt;=1,DJ214&lt;=3,DJ215=0),-CHOOSE(DJ214,Rollover!$R$22,Rollover!$AE$22,Rollover!$AR$22),0)</f>
        <v>0</v>
      </c>
      <c r="DK222" s="95">
        <f>IF(AND(DK214&gt;=1,DK214&lt;=3,DK215=0),-CHOOSE(DK214,Rollover!$R$22,Rollover!$AE$22,Rollover!$AR$22),0)</f>
        <v>0</v>
      </c>
      <c r="DL222" s="95">
        <f>IF(AND(DL214&gt;=1,DL214&lt;=3,DL215=0),-CHOOSE(DL214,Rollover!$R$22,Rollover!$AE$22,Rollover!$AR$22),0)</f>
        <v>0</v>
      </c>
      <c r="DM222" s="95">
        <f>IF(AND(DM214&gt;=1,DM214&lt;=3,DM215=0),-CHOOSE(DM214,Rollover!$R$22,Rollover!$AE$22,Rollover!$AR$22),0)</f>
        <v>0</v>
      </c>
      <c r="DN222" s="95">
        <f>IF(AND(DN214&gt;=1,DN214&lt;=3,DN215=0),-CHOOSE(DN214,Rollover!$R$22,Rollover!$AE$22,Rollover!$AR$22),0)</f>
        <v>0</v>
      </c>
      <c r="DO222" s="95">
        <f>IF(AND(DO214&gt;=1,DO214&lt;=3,DO215=0),-CHOOSE(DO214,Rollover!$R$22,Rollover!$AE$22,Rollover!$AR$22),0)</f>
        <v>0</v>
      </c>
      <c r="DP222" s="95">
        <f>IF(AND(DP214&gt;=1,DP214&lt;=3,DP215=0),-CHOOSE(DP214,Rollover!$R$22,Rollover!$AE$22,Rollover!$AR$22),0)</f>
        <v>0</v>
      </c>
      <c r="DQ222" s="95">
        <f>IF(AND(DQ214&gt;=1,DQ214&lt;=3,DQ215=0),-CHOOSE(DQ214,Rollover!$R$22,Rollover!$AE$22,Rollover!$AR$22),0)</f>
        <v>0</v>
      </c>
      <c r="DR222" s="95">
        <f>IF(AND(DR214&gt;=1,DR214&lt;=3,DR215=0),-CHOOSE(DR214,Rollover!$R$22,Rollover!$AE$22,Rollover!$AR$22),0)</f>
        <v>0</v>
      </c>
      <c r="DS222" s="95">
        <f>IF(AND(DS214&gt;=1,DS214&lt;=3,DS215=0),-CHOOSE(DS214,Rollover!$R$22,Rollover!$AE$22,Rollover!$AR$22),0)</f>
        <v>0</v>
      </c>
      <c r="DT222" s="95">
        <f>IF(AND(DT214&gt;=1,DT214&lt;=3,DT215=0),-CHOOSE(DT214,Rollover!$R$22,Rollover!$AE$22,Rollover!$AR$22),0)</f>
        <v>0</v>
      </c>
      <c r="DU222" s="95">
        <f>IF(AND(DU214&gt;=1,DU214&lt;=3,DU215=0),-CHOOSE(DU214,Rollover!$R$22,Rollover!$AE$22,Rollover!$AR$22),0)</f>
        <v>0</v>
      </c>
      <c r="DV222" s="95">
        <f>IF(AND(DV214&gt;=1,DV214&lt;=3,DV215=0),-CHOOSE(DV214,Rollover!$R$22,Rollover!$AE$22,Rollover!$AR$22),0)</f>
        <v>0</v>
      </c>
      <c r="DW222" s="95">
        <f>IF(AND(DW214&gt;=1,DW214&lt;=3,DW215=0),-CHOOSE(DW214,Rollover!$R$22,Rollover!$AE$22,Rollover!$AR$22),0)</f>
        <v>0</v>
      </c>
      <c r="DX222" s="95">
        <f>IF(AND(DX214&gt;=1,DX214&lt;=3,DX215=0),-CHOOSE(DX214,Rollover!$R$22,Rollover!$AE$22,Rollover!$AR$22),0)</f>
        <v>0</v>
      </c>
      <c r="DY222" s="95">
        <f>IF(AND(DY214&gt;=1,DY214&lt;=3,DY215=0),-CHOOSE(DY214,Rollover!$R$22,Rollover!$AE$22,Rollover!$AR$22),0)</f>
        <v>0</v>
      </c>
      <c r="DZ222" s="95">
        <f>IF(AND(DZ214&gt;=1,DZ214&lt;=3,DZ215=0),-CHOOSE(DZ214,Rollover!$R$22,Rollover!$AE$22,Rollover!$AR$22),0)</f>
        <v>0</v>
      </c>
      <c r="EA222" s="95">
        <f>IF(AND(EA214&gt;=1,EA214&lt;=3,EA215=0),-CHOOSE(EA214,Rollover!$R$22,Rollover!$AE$22,Rollover!$AR$22),0)</f>
        <v>0</v>
      </c>
      <c r="EB222" s="95">
        <f>IF(AND(EB214&gt;=1,EB214&lt;=3,EB215=0),-CHOOSE(EB214,Rollover!$R$22,Rollover!$AE$22,Rollover!$AR$22),0)</f>
        <v>0</v>
      </c>
      <c r="EC222" s="95">
        <f>IF(AND(EC214&gt;=1,EC214&lt;=3,EC215=0),-CHOOSE(EC214,Rollover!$R$22,Rollover!$AE$22,Rollover!$AR$22),0)</f>
        <v>0</v>
      </c>
      <c r="ED222" s="95">
        <f>IF(AND(ED214&gt;=1,ED214&lt;=3,ED215=0),-CHOOSE(ED214,Rollover!$R$22,Rollover!$AE$22,Rollover!$AR$22),0)</f>
        <v>0</v>
      </c>
      <c r="EE222" s="95">
        <f>IF(AND(EE214&gt;=1,EE214&lt;=3,EE215=0),-CHOOSE(EE214,Rollover!$R$22,Rollover!$AE$22,Rollover!$AR$22),0)</f>
        <v>0</v>
      </c>
      <c r="EF222" s="95">
        <f>IF(AND(EF214&gt;=1,EF214&lt;=3,EF215=0),-CHOOSE(EF214,Rollover!$R$22,Rollover!$AE$22,Rollover!$AR$22),0)</f>
        <v>0</v>
      </c>
      <c r="EG222" s="95">
        <f>IF(AND(EG214&gt;=1,EG214&lt;=3,EG215=0),-CHOOSE(EG214,Rollover!$R$22,Rollover!$AE$22,Rollover!$AR$22),0)</f>
        <v>0</v>
      </c>
      <c r="EH222" s="95">
        <f>IF(AND(EH214&gt;=1,EH214&lt;=3,EH215=0),-CHOOSE(EH214,Rollover!$R$22,Rollover!$AE$22,Rollover!$AR$22),0)</f>
        <v>0</v>
      </c>
      <c r="EI222" s="95">
        <f>IF(AND(EI214&gt;=1,EI214&lt;=3,EI215=0),-CHOOSE(EI214,Rollover!$R$22,Rollover!$AE$22,Rollover!$AR$22),0)</f>
        <v>0</v>
      </c>
    </row>
    <row r="223">
      <c r="B223" t="s" s="23">
        <v>398</v>
      </c>
      <c r="C223" t="s" s="118">
        <v>37</v>
      </c>
      <c r="D223" t="s" s="118">
        <v>436</v>
      </c>
      <c r="H223" s="95">
        <f>IF(AND(H214&gt;=1,H214&lt;=3,H215=0),-CHOOSE(H214,Rollover!$S$22,Rollover!$AF$22,Rollover!$AS$22),0)</f>
        <v>0</v>
      </c>
      <c r="I223" s="95">
        <f>IF(AND(I214&gt;=1,I214&lt;=3,I215=0),-CHOOSE(I214,Rollover!$S$22,Rollover!$AF$22,Rollover!$AS$22),0)</f>
        <v>0</v>
      </c>
      <c r="J223" s="95">
        <f>IF(AND(J214&gt;=1,J214&lt;=3,J215=0),-CHOOSE(J214,Rollover!$S$22,Rollover!$AF$22,Rollover!$AS$22),0)</f>
        <v>0</v>
      </c>
      <c r="K223" s="95">
        <f>IF(AND(K214&gt;=1,K214&lt;=3,K215=0),-CHOOSE(K214,Rollover!$S$22,Rollover!$AF$22,Rollover!$AS$22),0)</f>
        <v>0</v>
      </c>
      <c r="L223" s="95">
        <f>IF(AND(L214&gt;=1,L214&lt;=3,L215=0),-CHOOSE(L214,Rollover!$S$22,Rollover!$AF$22,Rollover!$AS$22),0)</f>
        <v>0</v>
      </c>
      <c r="M223" s="95">
        <f>IF(AND(M214&gt;=1,M214&lt;=3,M215=0),-CHOOSE(M214,Rollover!$S$22,Rollover!$AF$22,Rollover!$AS$22),0)</f>
        <v>0</v>
      </c>
      <c r="N223" s="95">
        <f>IF(AND(N214&gt;=1,N214&lt;=3,N215=0),-CHOOSE(N214,Rollover!$S$22,Rollover!$AF$22,Rollover!$AS$22),0)</f>
        <v>0</v>
      </c>
      <c r="O223" s="95">
        <f>IF(AND(O214&gt;=1,O214&lt;=3,O215=0),-CHOOSE(O214,Rollover!$S$22,Rollover!$AF$22,Rollover!$AS$22),0)</f>
        <v>0</v>
      </c>
      <c r="P223" s="95">
        <f>IF(AND(P214&gt;=1,P214&lt;=3,P215=0),-CHOOSE(P214,Rollover!$S$22,Rollover!$AF$22,Rollover!$AS$22),0)</f>
        <v>0</v>
      </c>
      <c r="Q223" s="95">
        <f>IF(AND(Q214&gt;=1,Q214&lt;=3,Q215=0),-CHOOSE(Q214,Rollover!$S$22,Rollover!$AF$22,Rollover!$AS$22),0)</f>
        <v>0</v>
      </c>
      <c r="R223" s="95">
        <f>IF(AND(R214&gt;=1,R214&lt;=3,R215=0),-CHOOSE(R214,Rollover!$S$22,Rollover!$AF$22,Rollover!$AS$22),0)</f>
        <v>0</v>
      </c>
      <c r="S223" s="95">
        <f>IF(AND(S214&gt;=1,S214&lt;=3,S215=0),-CHOOSE(S214,Rollover!$S$22,Rollover!$AF$22,Rollover!$AS$22),0)</f>
        <v>0</v>
      </c>
      <c r="T223" s="95">
        <f>IF(AND(T214&gt;=1,T214&lt;=3,T215=0),-CHOOSE(T214,Rollover!$S$22,Rollover!$AF$22,Rollover!$AS$22),0)</f>
        <v>0</v>
      </c>
      <c r="U223" s="95">
        <f>IF(AND(U214&gt;=1,U214&lt;=3,U215=0),-CHOOSE(U214,Rollover!$S$22,Rollover!$AF$22,Rollover!$AS$22),0)</f>
        <v>0</v>
      </c>
      <c r="V223" s="95">
        <f>IF(AND(V214&gt;=1,V214&lt;=3,V215=0),-CHOOSE(V214,Rollover!$S$22,Rollover!$AF$22,Rollover!$AS$22),0)</f>
        <v>0</v>
      </c>
      <c r="W223" s="95">
        <f>IF(AND(W214&gt;=1,W214&lt;=3,W215=0),-CHOOSE(W214,Rollover!$S$22,Rollover!$AF$22,Rollover!$AS$22),0)</f>
        <v>0</v>
      </c>
      <c r="X223" s="95">
        <f>IF(AND(X214&gt;=1,X214&lt;=3,X215=0),-CHOOSE(X214,Rollover!$S$22,Rollover!$AF$22,Rollover!$AS$22),0)</f>
        <v>0</v>
      </c>
      <c r="Y223" s="95">
        <f>IF(AND(Y214&gt;=1,Y214&lt;=3,Y215=0),-CHOOSE(Y214,Rollover!$S$22,Rollover!$AF$22,Rollover!$AS$22),0)</f>
        <v>0</v>
      </c>
      <c r="Z223" s="95">
        <f>IF(AND(Z214&gt;=1,Z214&lt;=3,Z215=0),-CHOOSE(Z214,Rollover!$S$22,Rollover!$AF$22,Rollover!$AS$22),0)</f>
        <v>0</v>
      </c>
      <c r="AA223" s="95">
        <f>IF(AND(AA214&gt;=1,AA214&lt;=3,AA215=0),-CHOOSE(AA214,Rollover!$S$22,Rollover!$AF$22,Rollover!$AS$22),0)</f>
        <v>0</v>
      </c>
      <c r="AB223" s="95">
        <f>IF(AND(AB214&gt;=1,AB214&lt;=3,AB215=0),-CHOOSE(AB214,Rollover!$S$22,Rollover!$AF$22,Rollover!$AS$22),0)</f>
        <v>0</v>
      </c>
      <c r="AC223" s="95">
        <f>IF(AND(AC214&gt;=1,AC214&lt;=3,AC215=0),-CHOOSE(AC214,Rollover!$S$22,Rollover!$AF$22,Rollover!$AS$22),0)</f>
        <v>0</v>
      </c>
      <c r="AD223" s="95">
        <f>IF(AND(AD214&gt;=1,AD214&lt;=3,AD215=0),-CHOOSE(AD214,Rollover!$S$22,Rollover!$AF$22,Rollover!$AS$22),0)</f>
        <v>0</v>
      </c>
      <c r="AE223" s="95">
        <f>IF(AND(AE214&gt;=1,AE214&lt;=3,AE215=0),-CHOOSE(AE214,Rollover!$S$22,Rollover!$AF$22,Rollover!$AS$22),0)</f>
        <v>0</v>
      </c>
      <c r="AF223" s="95">
        <f>IF(AND(AF214&gt;=1,AF214&lt;=3,AF215=0),-CHOOSE(AF214,Rollover!$S$22,Rollover!$AF$22,Rollover!$AS$22),0)</f>
        <v>0</v>
      </c>
      <c r="AG223" s="95">
        <f>IF(AND(AG214&gt;=1,AG214&lt;=3,AG215=0),-CHOOSE(AG214,Rollover!$S$22,Rollover!$AF$22,Rollover!$AS$22),0)</f>
        <v>0</v>
      </c>
      <c r="AH223" s="95">
        <f>IF(AND(AH214&gt;=1,AH214&lt;=3,AH215=0),-CHOOSE(AH214,Rollover!$S$22,Rollover!$AF$22,Rollover!$AS$22),0)</f>
        <v>0</v>
      </c>
      <c r="AI223" s="95">
        <f>IF(AND(AI214&gt;=1,AI214&lt;=3,AI215=0),-CHOOSE(AI214,Rollover!$S$22,Rollover!$AF$22,Rollover!$AS$22),0)</f>
        <v>0</v>
      </c>
      <c r="AJ223" s="95">
        <f>IF(AND(AJ214&gt;=1,AJ214&lt;=3,AJ215=0),-CHOOSE(AJ214,Rollover!$S$22,Rollover!$AF$22,Rollover!$AS$22),0)</f>
        <v>0</v>
      </c>
      <c r="AK223" s="95">
        <f>IF(AND(AK214&gt;=1,AK214&lt;=3,AK215=0),-CHOOSE(AK214,Rollover!$S$22,Rollover!$AF$22,Rollover!$AS$22),0)</f>
        <v>0</v>
      </c>
      <c r="AL223" s="95">
        <f>IF(AND(AL214&gt;=1,AL214&lt;=3,AL215=0),-CHOOSE(AL214,Rollover!$S$22,Rollover!$AF$22,Rollover!$AS$22),0)</f>
        <v>0</v>
      </c>
      <c r="AM223" s="95">
        <f>IF(AND(AM214&gt;=1,AM214&lt;=3,AM215=0),-CHOOSE(AM214,Rollover!$S$22,Rollover!$AF$22,Rollover!$AS$22),0)</f>
        <v>0</v>
      </c>
      <c r="AN223" s="95">
        <f>IF(AND(AN214&gt;=1,AN214&lt;=3,AN215=0),-CHOOSE(AN214,Rollover!$S$22,Rollover!$AF$22,Rollover!$AS$22),0)</f>
        <v>0</v>
      </c>
      <c r="AO223" s="95">
        <f>IF(AND(AO214&gt;=1,AO214&lt;=3,AO215=0),-CHOOSE(AO214,Rollover!$S$22,Rollover!$AF$22,Rollover!$AS$22),0)</f>
        <v>0</v>
      </c>
      <c r="AP223" s="95">
        <f>IF(AND(AP214&gt;=1,AP214&lt;=3,AP215=0),-CHOOSE(AP214,Rollover!$S$22,Rollover!$AF$22,Rollover!$AS$22),0)</f>
        <v>0</v>
      </c>
      <c r="AQ223" s="95">
        <f>IF(AND(AQ214&gt;=1,AQ214&lt;=3,AQ215=0),-CHOOSE(AQ214,Rollover!$S$22,Rollover!$AF$22,Rollover!$AS$22),0)</f>
        <v>0</v>
      </c>
      <c r="AR223" s="95">
        <f>IF(AND(AR214&gt;=1,AR214&lt;=3,AR215=0),-CHOOSE(AR214,Rollover!$S$22,Rollover!$AF$22,Rollover!$AS$22),0)</f>
        <v>0</v>
      </c>
      <c r="AS223" s="95">
        <f>IF(AND(AS214&gt;=1,AS214&lt;=3,AS215=0),-CHOOSE(AS214,Rollover!$S$22,Rollover!$AF$22,Rollover!$AS$22),0)</f>
        <v>0</v>
      </c>
      <c r="AT223" s="95">
        <f>IF(AND(AT214&gt;=1,AT214&lt;=3,AT215=0),-CHOOSE(AT214,Rollover!$S$22,Rollover!$AF$22,Rollover!$AS$22),0)</f>
        <v>0</v>
      </c>
      <c r="AU223" s="95">
        <f>IF(AND(AU214&gt;=1,AU214&lt;=3,AU215=0),-CHOOSE(AU214,Rollover!$S$22,Rollover!$AF$22,Rollover!$AS$22),0)</f>
        <v>0</v>
      </c>
      <c r="AV223" s="95">
        <f>IF(AND(AV214&gt;=1,AV214&lt;=3,AV215=0),-CHOOSE(AV214,Rollover!$S$22,Rollover!$AF$22,Rollover!$AS$22),0)</f>
        <v>0</v>
      </c>
      <c r="AW223" s="95">
        <f>IF(AND(AW214&gt;=1,AW214&lt;=3,AW215=0),-CHOOSE(AW214,Rollover!$S$22,Rollover!$AF$22,Rollover!$AS$22),0)</f>
        <v>0</v>
      </c>
      <c r="AX223" s="95">
        <f>IF(AND(AX214&gt;=1,AX214&lt;=3,AX215=0),-CHOOSE(AX214,Rollover!$S$22,Rollover!$AF$22,Rollover!$AS$22),0)</f>
        <v>0</v>
      </c>
      <c r="AY223" s="95">
        <f>IF(AND(AY214&gt;=1,AY214&lt;=3,AY215=0),-CHOOSE(AY214,Rollover!$S$22,Rollover!$AF$22,Rollover!$AS$22),0)</f>
        <v>0</v>
      </c>
      <c r="AZ223" s="95">
        <f>IF(AND(AZ214&gt;=1,AZ214&lt;=3,AZ215=0),-CHOOSE(AZ214,Rollover!$S$22,Rollover!$AF$22,Rollover!$AS$22),0)</f>
        <v>0</v>
      </c>
      <c r="BA223" s="95">
        <f>IF(AND(BA214&gt;=1,BA214&lt;=3,BA215=0),-CHOOSE(BA214,Rollover!$S$22,Rollover!$AF$22,Rollover!$AS$22),0)</f>
        <v>0</v>
      </c>
      <c r="BB223" s="95">
        <f>IF(AND(BB214&gt;=1,BB214&lt;=3,BB215=0),-CHOOSE(BB214,Rollover!$S$22,Rollover!$AF$22,Rollover!$AS$22),0)</f>
        <v>0</v>
      </c>
      <c r="BC223" s="95">
        <f>IF(AND(BC214&gt;=1,BC214&lt;=3,BC215=0),-CHOOSE(BC214,Rollover!$S$22,Rollover!$AF$22,Rollover!$AS$22),0)</f>
        <v>0</v>
      </c>
      <c r="BD223" s="95">
        <f>IF(AND(BD214&gt;=1,BD214&lt;=3,BD215=0),-CHOOSE(BD214,Rollover!$S$22,Rollover!$AF$22,Rollover!$AS$22),0)</f>
        <v>0</v>
      </c>
      <c r="BE223" s="95">
        <f>IF(AND(BE214&gt;=1,BE214&lt;=3,BE215=0),-CHOOSE(BE214,Rollover!$S$22,Rollover!$AF$22,Rollover!$AS$22),0)</f>
        <v>0</v>
      </c>
      <c r="BF223" s="95">
        <f>IF(AND(BF214&gt;=1,BF214&lt;=3,BF215=0),-CHOOSE(BF214,Rollover!$S$22,Rollover!$AF$22,Rollover!$AS$22),0)</f>
        <v>0</v>
      </c>
      <c r="BG223" s="95">
        <f>IF(AND(BG214&gt;=1,BG214&lt;=3,BG215=0),-CHOOSE(BG214,Rollover!$S$22,Rollover!$AF$22,Rollover!$AS$22),0)</f>
        <v>0</v>
      </c>
      <c r="BH223" s="95">
        <f>IF(AND(BH214&gt;=1,BH214&lt;=3,BH215=0),-CHOOSE(BH214,Rollover!$S$22,Rollover!$AF$22,Rollover!$AS$22),0)</f>
        <v>0</v>
      </c>
      <c r="BI223" s="95">
        <f>IF(AND(BI214&gt;=1,BI214&lt;=3,BI215=0),-CHOOSE(BI214,Rollover!$S$22,Rollover!$AF$22,Rollover!$AS$22),0)</f>
        <v>0</v>
      </c>
      <c r="BJ223" s="95">
        <f>IF(AND(BJ214&gt;=1,BJ214&lt;=3,BJ215=0),-CHOOSE(BJ214,Rollover!$S$22,Rollover!$AF$22,Rollover!$AS$22),0)</f>
        <v>0</v>
      </c>
      <c r="BK223" s="95">
        <f>IF(AND(BK214&gt;=1,BK214&lt;=3,BK215=0),-CHOOSE(BK214,Rollover!$S$22,Rollover!$AF$22,Rollover!$AS$22),0)</f>
        <v>0</v>
      </c>
      <c r="BL223" s="95">
        <f>IF(AND(BL214&gt;=1,BL214&lt;=3,BL215=0),-CHOOSE(BL214,Rollover!$S$22,Rollover!$AF$22,Rollover!$AS$22),0)</f>
        <v>0</v>
      </c>
      <c r="BM223" s="95">
        <f>IF(AND(BM214&gt;=1,BM214&lt;=3,BM215=0),-CHOOSE(BM214,Rollover!$S$22,Rollover!$AF$22,Rollover!$AS$22),0)</f>
        <v>0</v>
      </c>
      <c r="BN223" s="95">
        <f>IF(AND(BN214&gt;=1,BN214&lt;=3,BN215=0),-CHOOSE(BN214,Rollover!$S$22,Rollover!$AF$22,Rollover!$AS$22),0)</f>
        <v>0</v>
      </c>
      <c r="BO223" s="95">
        <f>IF(AND(BO214&gt;=1,BO214&lt;=3,BO215=0),-CHOOSE(BO214,Rollover!$S$22,Rollover!$AF$22,Rollover!$AS$22),0)</f>
        <v>0</v>
      </c>
      <c r="BP223" s="95">
        <f>IF(AND(BP214&gt;=1,BP214&lt;=3,BP215=0),-CHOOSE(BP214,Rollover!$S$22,Rollover!$AF$22,Rollover!$AS$22),0)</f>
        <v>0</v>
      </c>
      <c r="BQ223" s="95">
        <f>IF(AND(BQ214&gt;=1,BQ214&lt;=3,BQ215=0),-CHOOSE(BQ214,Rollover!$S$22,Rollover!$AF$22,Rollover!$AS$22),0)</f>
        <v>0</v>
      </c>
      <c r="BR223" s="95">
        <f>IF(AND(BR214&gt;=1,BR214&lt;=3,BR215=0),-CHOOSE(BR214,Rollover!$S$22,Rollover!$AF$22,Rollover!$AS$22),0)</f>
        <v>0</v>
      </c>
      <c r="BS223" s="95">
        <f>IF(AND(BS214&gt;=1,BS214&lt;=3,BS215=0),-CHOOSE(BS214,Rollover!$S$22,Rollover!$AF$22,Rollover!$AS$22),0)</f>
        <v>0</v>
      </c>
      <c r="BT223" s="95">
        <f>IF(AND(BT214&gt;=1,BT214&lt;=3,BT215=0),-CHOOSE(BT214,Rollover!$S$22,Rollover!$AF$22,Rollover!$AS$22),0)</f>
        <v>0</v>
      </c>
      <c r="BU223" s="95">
        <f>IF(AND(BU214&gt;=1,BU214&lt;=3,BU215=0),-CHOOSE(BU214,Rollover!$S$22,Rollover!$AF$22,Rollover!$AS$22),0)</f>
        <v>0</v>
      </c>
      <c r="BV223" s="95">
        <f>IF(AND(BV214&gt;=1,BV214&lt;=3,BV215=0),-CHOOSE(BV214,Rollover!$S$22,Rollover!$AF$22,Rollover!$AS$22),0)</f>
        <v>0</v>
      </c>
      <c r="BW223" s="95">
        <f>IF(AND(BW214&gt;=1,BW214&lt;=3,BW215=0),-CHOOSE(BW214,Rollover!$S$22,Rollover!$AF$22,Rollover!$AS$22),0)</f>
        <v>0</v>
      </c>
      <c r="BX223" s="95">
        <f>IF(AND(BX214&gt;=1,BX214&lt;=3,BX215=0),-CHOOSE(BX214,Rollover!$S$22,Rollover!$AF$22,Rollover!$AS$22),0)</f>
        <v>0</v>
      </c>
      <c r="BY223" s="95">
        <f>IF(AND(BY214&gt;=1,BY214&lt;=3,BY215=0),-CHOOSE(BY214,Rollover!$S$22,Rollover!$AF$22,Rollover!$AS$22),0)</f>
        <v>0</v>
      </c>
      <c r="BZ223" s="95">
        <f>IF(AND(BZ214&gt;=1,BZ214&lt;=3,BZ215=0),-CHOOSE(BZ214,Rollover!$S$22,Rollover!$AF$22,Rollover!$AS$22),0)</f>
        <v>-42760.27214086691</v>
      </c>
      <c r="CA223" s="95">
        <f>IF(AND(CA214&gt;=1,CA214&lt;=3,CA215=0),-CHOOSE(CA214,Rollover!$S$22,Rollover!$AF$22,Rollover!$AS$22),0)</f>
        <v>0</v>
      </c>
      <c r="CB223" s="95">
        <f>IF(AND(CB214&gt;=1,CB214&lt;=3,CB215=0),-CHOOSE(CB214,Rollover!$S$22,Rollover!$AF$22,Rollover!$AS$22),0)</f>
        <v>0</v>
      </c>
      <c r="CC223" s="95">
        <f>IF(AND(CC214&gt;=1,CC214&lt;=3,CC215=0),-CHOOSE(CC214,Rollover!$S$22,Rollover!$AF$22,Rollover!$AS$22),0)</f>
        <v>0</v>
      </c>
      <c r="CD223" s="95">
        <f>IF(AND(CD214&gt;=1,CD214&lt;=3,CD215=0),-CHOOSE(CD214,Rollover!$S$22,Rollover!$AF$22,Rollover!$AS$22),0)</f>
        <v>0</v>
      </c>
      <c r="CE223" s="95">
        <f>IF(AND(CE214&gt;=1,CE214&lt;=3,CE215=0),-CHOOSE(CE214,Rollover!$S$22,Rollover!$AF$22,Rollover!$AS$22),0)</f>
        <v>0</v>
      </c>
      <c r="CF223" s="95">
        <f>IF(AND(CF214&gt;=1,CF214&lt;=3,CF215=0),-CHOOSE(CF214,Rollover!$S$22,Rollover!$AF$22,Rollover!$AS$22),0)</f>
        <v>0</v>
      </c>
      <c r="CG223" s="95">
        <f>IF(AND(CG214&gt;=1,CG214&lt;=3,CG215=0),-CHOOSE(CG214,Rollover!$S$22,Rollover!$AF$22,Rollover!$AS$22),0)</f>
        <v>0</v>
      </c>
      <c r="CH223" s="95">
        <f>IF(AND(CH214&gt;=1,CH214&lt;=3,CH215=0),-CHOOSE(CH214,Rollover!$S$22,Rollover!$AF$22,Rollover!$AS$22),0)</f>
        <v>0</v>
      </c>
      <c r="CI223" s="95">
        <f>IF(AND(CI214&gt;=1,CI214&lt;=3,CI215=0),-CHOOSE(CI214,Rollover!$S$22,Rollover!$AF$22,Rollover!$AS$22),0)</f>
        <v>0</v>
      </c>
      <c r="CJ223" s="95">
        <f>IF(AND(CJ214&gt;=1,CJ214&lt;=3,CJ215=0),-CHOOSE(CJ214,Rollover!$S$22,Rollover!$AF$22,Rollover!$AS$22),0)</f>
        <v>0</v>
      </c>
      <c r="CK223" s="95">
        <f>IF(AND(CK214&gt;=1,CK214&lt;=3,CK215=0),-CHOOSE(CK214,Rollover!$S$22,Rollover!$AF$22,Rollover!$AS$22),0)</f>
        <v>0</v>
      </c>
      <c r="CL223" s="95">
        <f>IF(AND(CL214&gt;=1,CL214&lt;=3,CL215=0),-CHOOSE(CL214,Rollover!$S$22,Rollover!$AF$22,Rollover!$AS$22),0)</f>
        <v>0</v>
      </c>
      <c r="CM223" s="95">
        <f>IF(AND(CM214&gt;=1,CM214&lt;=3,CM215=0),-CHOOSE(CM214,Rollover!$S$22,Rollover!$AF$22,Rollover!$AS$22),0)</f>
        <v>0</v>
      </c>
      <c r="CN223" s="95">
        <f>IF(AND(CN214&gt;=1,CN214&lt;=3,CN215=0),-CHOOSE(CN214,Rollover!$S$22,Rollover!$AF$22,Rollover!$AS$22),0)</f>
        <v>0</v>
      </c>
      <c r="CO223" s="95">
        <f>IF(AND(CO214&gt;=1,CO214&lt;=3,CO215=0),-CHOOSE(CO214,Rollover!$S$22,Rollover!$AF$22,Rollover!$AS$22),0)</f>
        <v>0</v>
      </c>
      <c r="CP223" s="95">
        <f>IF(AND(CP214&gt;=1,CP214&lt;=3,CP215=0),-CHOOSE(CP214,Rollover!$S$22,Rollover!$AF$22,Rollover!$AS$22),0)</f>
        <v>0</v>
      </c>
      <c r="CQ223" s="95">
        <f>IF(AND(CQ214&gt;=1,CQ214&lt;=3,CQ215=0),-CHOOSE(CQ214,Rollover!$S$22,Rollover!$AF$22,Rollover!$AS$22),0)</f>
        <v>0</v>
      </c>
      <c r="CR223" s="95">
        <f>IF(AND(CR214&gt;=1,CR214&lt;=3,CR215=0),-CHOOSE(CR214,Rollover!$S$22,Rollover!$AF$22,Rollover!$AS$22),0)</f>
        <v>0</v>
      </c>
      <c r="CS223" s="95">
        <f>IF(AND(CS214&gt;=1,CS214&lt;=3,CS215=0),-CHOOSE(CS214,Rollover!$S$22,Rollover!$AF$22,Rollover!$AS$22),0)</f>
        <v>0</v>
      </c>
      <c r="CT223" s="95">
        <f>IF(AND(CT214&gt;=1,CT214&lt;=3,CT215=0),-CHOOSE(CT214,Rollover!$S$22,Rollover!$AF$22,Rollover!$AS$22),0)</f>
        <v>0</v>
      </c>
      <c r="CU223" s="95">
        <f>IF(AND(CU214&gt;=1,CU214&lt;=3,CU215=0),-CHOOSE(CU214,Rollover!$S$22,Rollover!$AF$22,Rollover!$AS$22),0)</f>
        <v>0</v>
      </c>
      <c r="CV223" s="95">
        <f>IF(AND(CV214&gt;=1,CV214&lt;=3,CV215=0),-CHOOSE(CV214,Rollover!$S$22,Rollover!$AF$22,Rollover!$AS$22),0)</f>
        <v>0</v>
      </c>
      <c r="CW223" s="95">
        <f>IF(AND(CW214&gt;=1,CW214&lt;=3,CW215=0),-CHOOSE(CW214,Rollover!$S$22,Rollover!$AF$22,Rollover!$AS$22),0)</f>
        <v>0</v>
      </c>
      <c r="CX223" s="95">
        <f>IF(AND(CX214&gt;=1,CX214&lt;=3,CX215=0),-CHOOSE(CX214,Rollover!$S$22,Rollover!$AF$22,Rollover!$AS$22),0)</f>
        <v>0</v>
      </c>
      <c r="CY223" s="95">
        <f>IF(AND(CY214&gt;=1,CY214&lt;=3,CY215=0),-CHOOSE(CY214,Rollover!$S$22,Rollover!$AF$22,Rollover!$AS$22),0)</f>
        <v>0</v>
      </c>
      <c r="CZ223" s="95">
        <f>IF(AND(CZ214&gt;=1,CZ214&lt;=3,CZ215=0),-CHOOSE(CZ214,Rollover!$S$22,Rollover!$AF$22,Rollover!$AS$22),0)</f>
        <v>0</v>
      </c>
      <c r="DA223" s="95">
        <f>IF(AND(DA214&gt;=1,DA214&lt;=3,DA215=0),-CHOOSE(DA214,Rollover!$S$22,Rollover!$AF$22,Rollover!$AS$22),0)</f>
        <v>0</v>
      </c>
      <c r="DB223" s="95">
        <f>IF(AND(DB214&gt;=1,DB214&lt;=3,DB215=0),-CHOOSE(DB214,Rollover!$S$22,Rollover!$AF$22,Rollover!$AS$22),0)</f>
        <v>0</v>
      </c>
      <c r="DC223" s="95">
        <f>IF(AND(DC214&gt;=1,DC214&lt;=3,DC215=0),-CHOOSE(DC214,Rollover!$S$22,Rollover!$AF$22,Rollover!$AS$22),0)</f>
        <v>0</v>
      </c>
      <c r="DD223" s="95">
        <f>IF(AND(DD214&gt;=1,DD214&lt;=3,DD215=0),-CHOOSE(DD214,Rollover!$S$22,Rollover!$AF$22,Rollover!$AS$22),0)</f>
        <v>0</v>
      </c>
      <c r="DE223" s="95">
        <f>IF(AND(DE214&gt;=1,DE214&lt;=3,DE215=0),-CHOOSE(DE214,Rollover!$S$22,Rollover!$AF$22,Rollover!$AS$22),0)</f>
        <v>0</v>
      </c>
      <c r="DF223" s="95">
        <f>IF(AND(DF214&gt;=1,DF214&lt;=3,DF215=0),-CHOOSE(DF214,Rollover!$S$22,Rollover!$AF$22,Rollover!$AS$22),0)</f>
        <v>0</v>
      </c>
      <c r="DG223" s="95">
        <f>IF(AND(DG214&gt;=1,DG214&lt;=3,DG215=0),-CHOOSE(DG214,Rollover!$S$22,Rollover!$AF$22,Rollover!$AS$22),0)</f>
        <v>0</v>
      </c>
      <c r="DH223" s="95">
        <f>IF(AND(DH214&gt;=1,DH214&lt;=3,DH215=0),-CHOOSE(DH214,Rollover!$S$22,Rollover!$AF$22,Rollover!$AS$22),0)</f>
        <v>0</v>
      </c>
      <c r="DI223" s="95">
        <f>IF(AND(DI214&gt;=1,DI214&lt;=3,DI215=0),-CHOOSE(DI214,Rollover!$S$22,Rollover!$AF$22,Rollover!$AS$22),0)</f>
        <v>0</v>
      </c>
      <c r="DJ223" s="95">
        <f>IF(AND(DJ214&gt;=1,DJ214&lt;=3,DJ215=0),-CHOOSE(DJ214,Rollover!$S$22,Rollover!$AF$22,Rollover!$AS$22),0)</f>
        <v>0</v>
      </c>
      <c r="DK223" s="95">
        <f>IF(AND(DK214&gt;=1,DK214&lt;=3,DK215=0),-CHOOSE(DK214,Rollover!$S$22,Rollover!$AF$22,Rollover!$AS$22),0)</f>
        <v>0</v>
      </c>
      <c r="DL223" s="95">
        <f>IF(AND(DL214&gt;=1,DL214&lt;=3,DL215=0),-CHOOSE(DL214,Rollover!$S$22,Rollover!$AF$22,Rollover!$AS$22),0)</f>
        <v>0</v>
      </c>
      <c r="DM223" s="95">
        <f>IF(AND(DM214&gt;=1,DM214&lt;=3,DM215=0),-CHOOSE(DM214,Rollover!$S$22,Rollover!$AF$22,Rollover!$AS$22),0)</f>
        <v>0</v>
      </c>
      <c r="DN223" s="95">
        <f>IF(AND(DN214&gt;=1,DN214&lt;=3,DN215=0),-CHOOSE(DN214,Rollover!$S$22,Rollover!$AF$22,Rollover!$AS$22),0)</f>
        <v>0</v>
      </c>
      <c r="DO223" s="95">
        <f>IF(AND(DO214&gt;=1,DO214&lt;=3,DO215=0),-CHOOSE(DO214,Rollover!$S$22,Rollover!$AF$22,Rollover!$AS$22),0)</f>
        <v>0</v>
      </c>
      <c r="DP223" s="95">
        <f>IF(AND(DP214&gt;=1,DP214&lt;=3,DP215=0),-CHOOSE(DP214,Rollover!$S$22,Rollover!$AF$22,Rollover!$AS$22),0)</f>
        <v>0</v>
      </c>
      <c r="DQ223" s="95">
        <f>IF(AND(DQ214&gt;=1,DQ214&lt;=3,DQ215=0),-CHOOSE(DQ214,Rollover!$S$22,Rollover!$AF$22,Rollover!$AS$22),0)</f>
        <v>0</v>
      </c>
      <c r="DR223" s="95">
        <f>IF(AND(DR214&gt;=1,DR214&lt;=3,DR215=0),-CHOOSE(DR214,Rollover!$S$22,Rollover!$AF$22,Rollover!$AS$22),0)</f>
        <v>0</v>
      </c>
      <c r="DS223" s="95">
        <f>IF(AND(DS214&gt;=1,DS214&lt;=3,DS215=0),-CHOOSE(DS214,Rollover!$S$22,Rollover!$AF$22,Rollover!$AS$22),0)</f>
        <v>0</v>
      </c>
      <c r="DT223" s="95">
        <f>IF(AND(DT214&gt;=1,DT214&lt;=3,DT215=0),-CHOOSE(DT214,Rollover!$S$22,Rollover!$AF$22,Rollover!$AS$22),0)</f>
        <v>0</v>
      </c>
      <c r="DU223" s="95">
        <f>IF(AND(DU214&gt;=1,DU214&lt;=3,DU215=0),-CHOOSE(DU214,Rollover!$S$22,Rollover!$AF$22,Rollover!$AS$22),0)</f>
        <v>0</v>
      </c>
      <c r="DV223" s="95">
        <f>IF(AND(DV214&gt;=1,DV214&lt;=3,DV215=0),-CHOOSE(DV214,Rollover!$S$22,Rollover!$AF$22,Rollover!$AS$22),0)</f>
        <v>0</v>
      </c>
      <c r="DW223" s="95">
        <f>IF(AND(DW214&gt;=1,DW214&lt;=3,DW215=0),-CHOOSE(DW214,Rollover!$S$22,Rollover!$AF$22,Rollover!$AS$22),0)</f>
        <v>0</v>
      </c>
      <c r="DX223" s="95">
        <f>IF(AND(DX214&gt;=1,DX214&lt;=3,DX215=0),-CHOOSE(DX214,Rollover!$S$22,Rollover!$AF$22,Rollover!$AS$22),0)</f>
        <v>0</v>
      </c>
      <c r="DY223" s="95">
        <f>IF(AND(DY214&gt;=1,DY214&lt;=3,DY215=0),-CHOOSE(DY214,Rollover!$S$22,Rollover!$AF$22,Rollover!$AS$22),0)</f>
        <v>0</v>
      </c>
      <c r="DZ223" s="95">
        <f>IF(AND(DZ214&gt;=1,DZ214&lt;=3,DZ215=0),-CHOOSE(DZ214,Rollover!$S$22,Rollover!$AF$22,Rollover!$AS$22),0)</f>
        <v>0</v>
      </c>
      <c r="EA223" s="95">
        <f>IF(AND(EA214&gt;=1,EA214&lt;=3,EA215=0),-CHOOSE(EA214,Rollover!$S$22,Rollover!$AF$22,Rollover!$AS$22),0)</f>
        <v>0</v>
      </c>
      <c r="EB223" s="95">
        <f>IF(AND(EB214&gt;=1,EB214&lt;=3,EB215=0),-CHOOSE(EB214,Rollover!$S$22,Rollover!$AF$22,Rollover!$AS$22),0)</f>
        <v>0</v>
      </c>
      <c r="EC223" s="95">
        <f>IF(AND(EC214&gt;=1,EC214&lt;=3,EC215=0),-CHOOSE(EC214,Rollover!$S$22,Rollover!$AF$22,Rollover!$AS$22),0)</f>
        <v>0</v>
      </c>
      <c r="ED223" s="95">
        <f>IF(AND(ED214&gt;=1,ED214&lt;=3,ED215=0),-CHOOSE(ED214,Rollover!$S$22,Rollover!$AF$22,Rollover!$AS$22),0)</f>
        <v>0</v>
      </c>
      <c r="EE223" s="95">
        <f>IF(AND(EE214&gt;=1,EE214&lt;=3,EE215=0),-CHOOSE(EE214,Rollover!$S$22,Rollover!$AF$22,Rollover!$AS$22),0)</f>
        <v>0</v>
      </c>
      <c r="EF223" s="95">
        <f>IF(AND(EF214&gt;=1,EF214&lt;=3,EF215=0),-CHOOSE(EF214,Rollover!$S$22,Rollover!$AF$22,Rollover!$AS$22),0)</f>
        <v>0</v>
      </c>
      <c r="EG223" s="95">
        <f>IF(AND(EG214&gt;=1,EG214&lt;=3,EG215=0),-CHOOSE(EG214,Rollover!$S$22,Rollover!$AF$22,Rollover!$AS$22),0)</f>
        <v>0</v>
      </c>
      <c r="EH223" s="95">
        <f>IF(AND(EH214&gt;=1,EH214&lt;=3,EH215=0),-CHOOSE(EH214,Rollover!$S$22,Rollover!$AF$22,Rollover!$AS$22),0)</f>
        <v>0</v>
      </c>
      <c r="EI223" s="95">
        <f>IF(AND(EI214&gt;=1,EI214&lt;=3,EI215=0),-CHOOSE(EI214,Rollover!$S$22,Rollover!$AF$22,Rollover!$AS$22),0)</f>
        <v>0</v>
      </c>
    </row>
    <row r="224">
      <c r="B224" t="s" s="23">
        <v>399</v>
      </c>
      <c r="C224" t="s" s="118">
        <v>37</v>
      </c>
      <c r="D224" t="s" s="118">
        <v>437</v>
      </c>
      <c r="H224" s="117">
        <f>'Rent Roll'!$G$22*'Rent Roll'!$E$22*IF(H214=0,1,IF(AND(H214&lt;=3,H215&gt;=0),1,0))</f>
        <v>12500</v>
      </c>
      <c r="I224" s="117">
        <f>'Rent Roll'!$G$22*'Rent Roll'!$E$22*IF(I214=0,1,IF(AND(I214&lt;=3,I215&gt;=0),1,0))</f>
        <v>12500</v>
      </c>
      <c r="J224" s="117">
        <f>'Rent Roll'!$G$22*'Rent Roll'!$E$22*IF(J214=0,1,IF(AND(J214&lt;=3,J215&gt;=0),1,0))</f>
        <v>12500</v>
      </c>
      <c r="K224" s="117">
        <f>'Rent Roll'!$G$22*'Rent Roll'!$E$22*IF(K214=0,1,IF(AND(K214&lt;=3,K215&gt;=0),1,0))</f>
        <v>12500</v>
      </c>
      <c r="L224" s="117">
        <f>'Rent Roll'!$G$22*'Rent Roll'!$E$22*IF(L214=0,1,IF(AND(L214&lt;=3,L215&gt;=0),1,0))</f>
        <v>12500</v>
      </c>
      <c r="M224" s="117">
        <f>'Rent Roll'!$G$22*'Rent Roll'!$E$22*IF(M214=0,1,IF(AND(M214&lt;=3,M215&gt;=0),1,0))</f>
        <v>12500</v>
      </c>
      <c r="N224" s="117">
        <f>'Rent Roll'!$G$22*'Rent Roll'!$E$22*IF(N214=0,1,IF(AND(N214&lt;=3,N215&gt;=0),1,0))</f>
        <v>12500</v>
      </c>
      <c r="O224" s="117">
        <f>'Rent Roll'!$G$22*'Rent Roll'!$E$22*IF(O214=0,1,IF(AND(O214&lt;=3,O215&gt;=0),1,0))</f>
        <v>12500</v>
      </c>
      <c r="P224" s="117">
        <f>'Rent Roll'!$G$22*'Rent Roll'!$E$22*IF(P214=0,1,IF(AND(P214&lt;=3,P215&gt;=0),1,0))</f>
        <v>12500</v>
      </c>
      <c r="Q224" s="117">
        <f>'Rent Roll'!$G$22*'Rent Roll'!$E$22*IF(Q214=0,1,IF(AND(Q214&lt;=3,Q215&gt;=0),1,0))</f>
        <v>12500</v>
      </c>
      <c r="R224" s="117">
        <f>'Rent Roll'!$G$22*'Rent Roll'!$E$22*IF(R214=0,1,IF(AND(R214&lt;=3,R215&gt;=0),1,0))</f>
        <v>12500</v>
      </c>
      <c r="S224" s="117">
        <f>'Rent Roll'!$G$22*'Rent Roll'!$E$22*IF(S214=0,1,IF(AND(S214&lt;=3,S215&gt;=0),1,0))</f>
        <v>12500</v>
      </c>
      <c r="T224" s="117">
        <f>'Rent Roll'!$G$22*'Rent Roll'!$E$22*IF(T214=0,1,IF(AND(T214&lt;=3,T215&gt;=0),1,0))</f>
        <v>12500</v>
      </c>
      <c r="U224" s="117">
        <f>'Rent Roll'!$G$22*'Rent Roll'!$E$22*IF(U214=0,1,IF(AND(U214&lt;=3,U215&gt;=0),1,0))</f>
        <v>12500</v>
      </c>
      <c r="V224" s="117">
        <f>'Rent Roll'!$G$22*'Rent Roll'!$E$22*IF(V214=0,1,IF(AND(V214&lt;=3,V215&gt;=0),1,0))</f>
        <v>12500</v>
      </c>
      <c r="W224" s="117">
        <f>'Rent Roll'!$G$22*'Rent Roll'!$E$22*IF(W214=0,1,IF(AND(W214&lt;=3,W215&gt;=0),1,0))</f>
        <v>12500</v>
      </c>
      <c r="X224" s="117">
        <f>'Rent Roll'!$G$22*'Rent Roll'!$E$22*IF(X214=0,1,IF(AND(X214&lt;=3,X215&gt;=0),1,0))</f>
        <v>12500</v>
      </c>
      <c r="Y224" s="117">
        <f>'Rent Roll'!$G$22*'Rent Roll'!$E$22*IF(Y214=0,1,IF(AND(Y214&lt;=3,Y215&gt;=0),1,0))</f>
        <v>12500</v>
      </c>
      <c r="Z224" s="117">
        <f>'Rent Roll'!$G$22*'Rent Roll'!$E$22*IF(Z214=0,1,IF(AND(Z214&lt;=3,Z215&gt;=0),1,0))</f>
        <v>12500</v>
      </c>
      <c r="AA224" s="117">
        <f>'Rent Roll'!$G$22*'Rent Roll'!$E$22*IF(AA214=0,1,IF(AND(AA214&lt;=3,AA215&gt;=0),1,0))</f>
        <v>12500</v>
      </c>
      <c r="AB224" s="117">
        <f>'Rent Roll'!$G$22*'Rent Roll'!$E$22*IF(AB214=0,1,IF(AND(AB214&lt;=3,AB215&gt;=0),1,0))</f>
        <v>12500</v>
      </c>
      <c r="AC224" s="117">
        <f>'Rent Roll'!$G$22*'Rent Roll'!$E$22*IF(AC214=0,1,IF(AND(AC214&lt;=3,AC215&gt;=0),1,0))</f>
        <v>12500</v>
      </c>
      <c r="AD224" s="117">
        <f>'Rent Roll'!$G$22*'Rent Roll'!$E$22*IF(AD214=0,1,IF(AND(AD214&lt;=3,AD215&gt;=0),1,0))</f>
        <v>12500</v>
      </c>
      <c r="AE224" s="117">
        <f>'Rent Roll'!$G$22*'Rent Roll'!$E$22*IF(AE214=0,1,IF(AND(AE214&lt;=3,AE215&gt;=0),1,0))</f>
        <v>12500</v>
      </c>
      <c r="AF224" s="117">
        <f>'Rent Roll'!$G$22*'Rent Roll'!$E$22*IF(AF214=0,1,IF(AND(AF214&lt;=3,AF215&gt;=0),1,0))</f>
        <v>12500</v>
      </c>
      <c r="AG224" s="117">
        <f>'Rent Roll'!$G$22*'Rent Roll'!$E$22*IF(AG214=0,1,IF(AND(AG214&lt;=3,AG215&gt;=0),1,0))</f>
        <v>12500</v>
      </c>
      <c r="AH224" s="117">
        <f>'Rent Roll'!$G$22*'Rent Roll'!$E$22*IF(AH214=0,1,IF(AND(AH214&lt;=3,AH215&gt;=0),1,0))</f>
        <v>12500</v>
      </c>
      <c r="AI224" s="117">
        <f>'Rent Roll'!$G$22*'Rent Roll'!$E$22*IF(AI214=0,1,IF(AND(AI214&lt;=3,AI215&gt;=0),1,0))</f>
        <v>12500</v>
      </c>
      <c r="AJ224" s="117">
        <f>'Rent Roll'!$G$22*'Rent Roll'!$E$22*IF(AJ214=0,1,IF(AND(AJ214&lt;=3,AJ215&gt;=0),1,0))</f>
        <v>12500</v>
      </c>
      <c r="AK224" s="117">
        <f>'Rent Roll'!$G$22*'Rent Roll'!$E$22*IF(AK214=0,1,IF(AND(AK214&lt;=3,AK215&gt;=0),1,0))</f>
        <v>12500</v>
      </c>
      <c r="AL224" s="117">
        <f>'Rent Roll'!$G$22*'Rent Roll'!$E$22*IF(AL214=0,1,IF(AND(AL214&lt;=3,AL215&gt;=0),1,0))</f>
        <v>12500</v>
      </c>
      <c r="AM224" s="117">
        <f>'Rent Roll'!$G$22*'Rent Roll'!$E$22*IF(AM214=0,1,IF(AND(AM214&lt;=3,AM215&gt;=0),1,0))</f>
        <v>12500</v>
      </c>
      <c r="AN224" s="117">
        <f>'Rent Roll'!$G$22*'Rent Roll'!$E$22*IF(AN214=0,1,IF(AND(AN214&lt;=3,AN215&gt;=0),1,0))</f>
        <v>12500</v>
      </c>
      <c r="AO224" s="117">
        <f>'Rent Roll'!$G$22*'Rent Roll'!$E$22*IF(AO214=0,1,IF(AND(AO214&lt;=3,AO215&gt;=0),1,0))</f>
        <v>12500</v>
      </c>
      <c r="AP224" s="117">
        <f>'Rent Roll'!$G$22*'Rent Roll'!$E$22*IF(AP214=0,1,IF(AND(AP214&lt;=3,AP215&gt;=0),1,0))</f>
        <v>12500</v>
      </c>
      <c r="AQ224" s="117">
        <f>'Rent Roll'!$G$22*'Rent Roll'!$E$22*IF(AQ214=0,1,IF(AND(AQ214&lt;=3,AQ215&gt;=0),1,0))</f>
        <v>12500</v>
      </c>
      <c r="AR224" s="117">
        <f>'Rent Roll'!$G$22*'Rent Roll'!$E$22*IF(AR214=0,1,IF(AND(AR214&lt;=3,AR215&gt;=0),1,0))</f>
        <v>12500</v>
      </c>
      <c r="AS224" s="117">
        <f>'Rent Roll'!$G$22*'Rent Roll'!$E$22*IF(AS214=0,1,IF(AND(AS214&lt;=3,AS215&gt;=0),1,0))</f>
        <v>12500</v>
      </c>
      <c r="AT224" s="117">
        <f>'Rent Roll'!$G$22*'Rent Roll'!$E$22*IF(AT214=0,1,IF(AND(AT214&lt;=3,AT215&gt;=0),1,0))</f>
        <v>12500</v>
      </c>
      <c r="AU224" s="117">
        <f>'Rent Roll'!$G$22*'Rent Roll'!$E$22*IF(AU214=0,1,IF(AND(AU214&lt;=3,AU215&gt;=0),1,0))</f>
        <v>12500</v>
      </c>
      <c r="AV224" s="117">
        <f>'Rent Roll'!$G$22*'Rent Roll'!$E$22*IF(AV214=0,1,IF(AND(AV214&lt;=3,AV215&gt;=0),1,0))</f>
        <v>12500</v>
      </c>
      <c r="AW224" s="117">
        <f>'Rent Roll'!$G$22*'Rent Roll'!$E$22*IF(AW214=0,1,IF(AND(AW214&lt;=3,AW215&gt;=0),1,0))</f>
        <v>12500</v>
      </c>
      <c r="AX224" s="117">
        <f>'Rent Roll'!$G$22*'Rent Roll'!$E$22*IF(AX214=0,1,IF(AND(AX214&lt;=3,AX215&gt;=0),1,0))</f>
        <v>12500</v>
      </c>
      <c r="AY224" s="117">
        <f>'Rent Roll'!$G$22*'Rent Roll'!$E$22*IF(AY214=0,1,IF(AND(AY214&lt;=3,AY215&gt;=0),1,0))</f>
        <v>12500</v>
      </c>
      <c r="AZ224" s="117">
        <f>'Rent Roll'!$G$22*'Rent Roll'!$E$22*IF(AZ214=0,1,IF(AND(AZ214&lt;=3,AZ215&gt;=0),1,0))</f>
        <v>12500</v>
      </c>
      <c r="BA224" s="117">
        <f>'Rent Roll'!$G$22*'Rent Roll'!$E$22*IF(BA214=0,1,IF(AND(BA214&lt;=3,BA215&gt;=0),1,0))</f>
        <v>12500</v>
      </c>
      <c r="BB224" s="117">
        <f>'Rent Roll'!$G$22*'Rent Roll'!$E$22*IF(BB214=0,1,IF(AND(BB214&lt;=3,BB215&gt;=0),1,0))</f>
        <v>12500</v>
      </c>
      <c r="BC224" s="117">
        <f>'Rent Roll'!$G$22*'Rent Roll'!$E$22*IF(BC214=0,1,IF(AND(BC214&lt;=3,BC215&gt;=0),1,0))</f>
        <v>12500</v>
      </c>
      <c r="BD224" s="117">
        <f>'Rent Roll'!$G$22*'Rent Roll'!$E$22*IF(BD214=0,1,IF(AND(BD214&lt;=3,BD215&gt;=0),1,0))</f>
        <v>12500</v>
      </c>
      <c r="BE224" s="117">
        <f>'Rent Roll'!$G$22*'Rent Roll'!$E$22*IF(BE214=0,1,IF(AND(BE214&lt;=3,BE215&gt;=0),1,0))</f>
        <v>12500</v>
      </c>
      <c r="BF224" s="117">
        <f>'Rent Roll'!$G$22*'Rent Roll'!$E$22*IF(BF214=0,1,IF(AND(BF214&lt;=3,BF215&gt;=0),1,0))</f>
        <v>12500</v>
      </c>
      <c r="BG224" s="117">
        <f>'Rent Roll'!$G$22*'Rent Roll'!$E$22*IF(BG214=0,1,IF(AND(BG214&lt;=3,BG215&gt;=0),1,0))</f>
        <v>12500</v>
      </c>
      <c r="BH224" s="117">
        <f>'Rent Roll'!$G$22*'Rent Roll'!$E$22*IF(BH214=0,1,IF(AND(BH214&lt;=3,BH215&gt;=0),1,0))</f>
        <v>12500</v>
      </c>
      <c r="BI224" s="117">
        <f>'Rent Roll'!$G$22*'Rent Roll'!$E$22*IF(BI214=0,1,IF(AND(BI214&lt;=3,BI215&gt;=0),1,0))</f>
        <v>12500</v>
      </c>
      <c r="BJ224" s="117">
        <f>'Rent Roll'!$G$22*'Rent Roll'!$E$22*IF(BJ214=0,1,IF(AND(BJ214&lt;=3,BJ215&gt;=0),1,0))</f>
        <v>12500</v>
      </c>
      <c r="BK224" s="117">
        <f>'Rent Roll'!$G$22*'Rent Roll'!$E$22*IF(BK214=0,1,IF(AND(BK214&lt;=3,BK215&gt;=0),1,0))</f>
        <v>12500</v>
      </c>
      <c r="BL224" s="117">
        <f>'Rent Roll'!$G$22*'Rent Roll'!$E$22*IF(BL214=0,1,IF(AND(BL214&lt;=3,BL215&gt;=0),1,0))</f>
        <v>12500</v>
      </c>
      <c r="BM224" s="117">
        <f>'Rent Roll'!$G$22*'Rent Roll'!$E$22*IF(BM214=0,1,IF(AND(BM214&lt;=3,BM215&gt;=0),1,0))</f>
        <v>12500</v>
      </c>
      <c r="BN224" s="117">
        <f>'Rent Roll'!$G$22*'Rent Roll'!$E$22*IF(BN214=0,1,IF(AND(BN214&lt;=3,BN215&gt;=0),1,0))</f>
        <v>12500</v>
      </c>
      <c r="BO224" s="117">
        <f>'Rent Roll'!$G$22*'Rent Roll'!$E$22*IF(BO214=0,1,IF(AND(BO214&lt;=3,BO215&gt;=0),1,0))</f>
        <v>12500</v>
      </c>
      <c r="BP224" s="117">
        <f>'Rent Roll'!$G$22*'Rent Roll'!$E$22*IF(BP214=0,1,IF(AND(BP214&lt;=3,BP215&gt;=0),1,0))</f>
        <v>12500</v>
      </c>
      <c r="BQ224" s="117">
        <f>'Rent Roll'!$G$22*'Rent Roll'!$E$22*IF(BQ214=0,1,IF(AND(BQ214&lt;=3,BQ215&gt;=0),1,0))</f>
        <v>12500</v>
      </c>
      <c r="BR224" s="117">
        <f>'Rent Roll'!$G$22*'Rent Roll'!$E$22*IF(BR214=0,1,IF(AND(BR214&lt;=3,BR215&gt;=0),1,0))</f>
        <v>12500</v>
      </c>
      <c r="BS224" s="117">
        <f>'Rent Roll'!$G$22*'Rent Roll'!$E$22*IF(BS214=0,1,IF(AND(BS214&lt;=3,BS215&gt;=0),1,0))</f>
        <v>12500</v>
      </c>
      <c r="BT224" s="117">
        <f>'Rent Roll'!$G$22*'Rent Roll'!$E$22*IF(BT214=0,1,IF(AND(BT214&lt;=3,BT215&gt;=0),1,0))</f>
        <v>12500</v>
      </c>
      <c r="BU224" s="117">
        <f>'Rent Roll'!$G$22*'Rent Roll'!$E$22*IF(BU214=0,1,IF(AND(BU214&lt;=3,BU215&gt;=0),1,0))</f>
        <v>12500</v>
      </c>
      <c r="BV224" s="117">
        <f>'Rent Roll'!$G$22*'Rent Roll'!$E$22*IF(BV214=0,1,IF(AND(BV214&lt;=3,BV215&gt;=0),1,0))</f>
        <v>12500</v>
      </c>
      <c r="BW224" s="117">
        <f>'Rent Roll'!$G$22*'Rent Roll'!$E$22*IF(BW214=0,1,IF(AND(BW214&lt;=3,BW215&gt;=0),1,0))</f>
        <v>12500</v>
      </c>
      <c r="BX224" s="117">
        <f>'Rent Roll'!$G$22*'Rent Roll'!$E$22*IF(BX214=0,1,IF(AND(BX214&lt;=3,BX215&gt;=0),1,0))</f>
        <v>0</v>
      </c>
      <c r="BY224" s="117">
        <f>'Rent Roll'!$G$22*'Rent Roll'!$E$22*IF(BY214=0,1,IF(AND(BY214&lt;=3,BY215&gt;=0),1,0))</f>
        <v>0</v>
      </c>
      <c r="BZ224" s="117">
        <f>'Rent Roll'!$G$22*'Rent Roll'!$E$22*IF(BZ214=0,1,IF(AND(BZ214&lt;=3,BZ215&gt;=0),1,0))</f>
        <v>12500</v>
      </c>
      <c r="CA224" s="117">
        <f>'Rent Roll'!$G$22*'Rent Roll'!$E$22*IF(CA214=0,1,IF(AND(CA214&lt;=3,CA215&gt;=0),1,0))</f>
        <v>12500</v>
      </c>
      <c r="CB224" s="117">
        <f>'Rent Roll'!$G$22*'Rent Roll'!$E$22*IF(CB214=0,1,IF(AND(CB214&lt;=3,CB215&gt;=0),1,0))</f>
        <v>12500</v>
      </c>
      <c r="CC224" s="117">
        <f>'Rent Roll'!$G$22*'Rent Roll'!$E$22*IF(CC214=0,1,IF(AND(CC214&lt;=3,CC215&gt;=0),1,0))</f>
        <v>12500</v>
      </c>
      <c r="CD224" s="117">
        <f>'Rent Roll'!$G$22*'Rent Roll'!$E$22*IF(CD214=0,1,IF(AND(CD214&lt;=3,CD215&gt;=0),1,0))</f>
        <v>12500</v>
      </c>
      <c r="CE224" s="117">
        <f>'Rent Roll'!$G$22*'Rent Roll'!$E$22*IF(CE214=0,1,IF(AND(CE214&lt;=3,CE215&gt;=0),1,0))</f>
        <v>12500</v>
      </c>
      <c r="CF224" s="117">
        <f>'Rent Roll'!$G$22*'Rent Roll'!$E$22*IF(CF214=0,1,IF(AND(CF214&lt;=3,CF215&gt;=0),1,0))</f>
        <v>12500</v>
      </c>
      <c r="CG224" s="117">
        <f>'Rent Roll'!$G$22*'Rent Roll'!$E$22*IF(CG214=0,1,IF(AND(CG214&lt;=3,CG215&gt;=0),1,0))</f>
        <v>12500</v>
      </c>
      <c r="CH224" s="117">
        <f>'Rent Roll'!$G$22*'Rent Roll'!$E$22*IF(CH214=0,1,IF(AND(CH214&lt;=3,CH215&gt;=0),1,0))</f>
        <v>12500</v>
      </c>
      <c r="CI224" s="117">
        <f>'Rent Roll'!$G$22*'Rent Roll'!$E$22*IF(CI214=0,1,IF(AND(CI214&lt;=3,CI215&gt;=0),1,0))</f>
        <v>12500</v>
      </c>
      <c r="CJ224" s="117">
        <f>'Rent Roll'!$G$22*'Rent Roll'!$E$22*IF(CJ214=0,1,IF(AND(CJ214&lt;=3,CJ215&gt;=0),1,0))</f>
        <v>12500</v>
      </c>
      <c r="CK224" s="117">
        <f>'Rent Roll'!$G$22*'Rent Roll'!$E$22*IF(CK214=0,1,IF(AND(CK214&lt;=3,CK215&gt;=0),1,0))</f>
        <v>12500</v>
      </c>
      <c r="CL224" s="117">
        <f>'Rent Roll'!$G$22*'Rent Roll'!$E$22*IF(CL214=0,1,IF(AND(CL214&lt;=3,CL215&gt;=0),1,0))</f>
        <v>12500</v>
      </c>
      <c r="CM224" s="117">
        <f>'Rent Roll'!$G$22*'Rent Roll'!$E$22*IF(CM214=0,1,IF(AND(CM214&lt;=3,CM215&gt;=0),1,0))</f>
        <v>12500</v>
      </c>
      <c r="CN224" s="117">
        <f>'Rent Roll'!$G$22*'Rent Roll'!$E$22*IF(CN214=0,1,IF(AND(CN214&lt;=3,CN215&gt;=0),1,0))</f>
        <v>12500</v>
      </c>
      <c r="CO224" s="117">
        <f>'Rent Roll'!$G$22*'Rent Roll'!$E$22*IF(CO214=0,1,IF(AND(CO214&lt;=3,CO215&gt;=0),1,0))</f>
        <v>12500</v>
      </c>
      <c r="CP224" s="117">
        <f>'Rent Roll'!$G$22*'Rent Roll'!$E$22*IF(CP214=0,1,IF(AND(CP214&lt;=3,CP215&gt;=0),1,0))</f>
        <v>12500</v>
      </c>
      <c r="CQ224" s="117">
        <f>'Rent Roll'!$G$22*'Rent Roll'!$E$22*IF(CQ214=0,1,IF(AND(CQ214&lt;=3,CQ215&gt;=0),1,0))</f>
        <v>12500</v>
      </c>
      <c r="CR224" s="117">
        <f>'Rent Roll'!$G$22*'Rent Roll'!$E$22*IF(CR214=0,1,IF(AND(CR214&lt;=3,CR215&gt;=0),1,0))</f>
        <v>12500</v>
      </c>
      <c r="CS224" s="117">
        <f>'Rent Roll'!$G$22*'Rent Roll'!$E$22*IF(CS214=0,1,IF(AND(CS214&lt;=3,CS215&gt;=0),1,0))</f>
        <v>12500</v>
      </c>
      <c r="CT224" s="117">
        <f>'Rent Roll'!$G$22*'Rent Roll'!$E$22*IF(CT214=0,1,IF(AND(CT214&lt;=3,CT215&gt;=0),1,0))</f>
        <v>12500</v>
      </c>
      <c r="CU224" s="117">
        <f>'Rent Roll'!$G$22*'Rent Roll'!$E$22*IF(CU214=0,1,IF(AND(CU214&lt;=3,CU215&gt;=0),1,0))</f>
        <v>12500</v>
      </c>
      <c r="CV224" s="117">
        <f>'Rent Roll'!$G$22*'Rent Roll'!$E$22*IF(CV214=0,1,IF(AND(CV214&lt;=3,CV215&gt;=0),1,0))</f>
        <v>12500</v>
      </c>
      <c r="CW224" s="117">
        <f>'Rent Roll'!$G$22*'Rent Roll'!$E$22*IF(CW214=0,1,IF(AND(CW214&lt;=3,CW215&gt;=0),1,0))</f>
        <v>12500</v>
      </c>
      <c r="CX224" s="117">
        <f>'Rent Roll'!$G$22*'Rent Roll'!$E$22*IF(CX214=0,1,IF(AND(CX214&lt;=3,CX215&gt;=0),1,0))</f>
        <v>12500</v>
      </c>
      <c r="CY224" s="117">
        <f>'Rent Roll'!$G$22*'Rent Roll'!$E$22*IF(CY214=0,1,IF(AND(CY214&lt;=3,CY215&gt;=0),1,0))</f>
        <v>12500</v>
      </c>
      <c r="CZ224" s="117">
        <f>'Rent Roll'!$G$22*'Rent Roll'!$E$22*IF(CZ214=0,1,IF(AND(CZ214&lt;=3,CZ215&gt;=0),1,0))</f>
        <v>12500</v>
      </c>
      <c r="DA224" s="117">
        <f>'Rent Roll'!$G$22*'Rent Roll'!$E$22*IF(DA214=0,1,IF(AND(DA214&lt;=3,DA215&gt;=0),1,0))</f>
        <v>12500</v>
      </c>
      <c r="DB224" s="117">
        <f>'Rent Roll'!$G$22*'Rent Roll'!$E$22*IF(DB214=0,1,IF(AND(DB214&lt;=3,DB215&gt;=0),1,0))</f>
        <v>12500</v>
      </c>
      <c r="DC224" s="117">
        <f>'Rent Roll'!$G$22*'Rent Roll'!$E$22*IF(DC214=0,1,IF(AND(DC214&lt;=3,DC215&gt;=0),1,0))</f>
        <v>12500</v>
      </c>
      <c r="DD224" s="117">
        <f>'Rent Roll'!$G$22*'Rent Roll'!$E$22*IF(DD214=0,1,IF(AND(DD214&lt;=3,DD215&gt;=0),1,0))</f>
        <v>12500</v>
      </c>
      <c r="DE224" s="117">
        <f>'Rent Roll'!$G$22*'Rent Roll'!$E$22*IF(DE214=0,1,IF(AND(DE214&lt;=3,DE215&gt;=0),1,0))</f>
        <v>12500</v>
      </c>
      <c r="DF224" s="117">
        <f>'Rent Roll'!$G$22*'Rent Roll'!$E$22*IF(DF214=0,1,IF(AND(DF214&lt;=3,DF215&gt;=0),1,0))</f>
        <v>12500</v>
      </c>
      <c r="DG224" s="117">
        <f>'Rent Roll'!$G$22*'Rent Roll'!$E$22*IF(DG214=0,1,IF(AND(DG214&lt;=3,DG215&gt;=0),1,0))</f>
        <v>12500</v>
      </c>
      <c r="DH224" s="117">
        <f>'Rent Roll'!$G$22*'Rent Roll'!$E$22*IF(DH214=0,1,IF(AND(DH214&lt;=3,DH215&gt;=0),1,0))</f>
        <v>12500</v>
      </c>
      <c r="DI224" s="117">
        <f>'Rent Roll'!$G$22*'Rent Roll'!$E$22*IF(DI214=0,1,IF(AND(DI214&lt;=3,DI215&gt;=0),1,0))</f>
        <v>12500</v>
      </c>
      <c r="DJ224" s="117">
        <f>'Rent Roll'!$G$22*'Rent Roll'!$E$22*IF(DJ214=0,1,IF(AND(DJ214&lt;=3,DJ215&gt;=0),1,0))</f>
        <v>12500</v>
      </c>
      <c r="DK224" s="117">
        <f>'Rent Roll'!$G$22*'Rent Roll'!$E$22*IF(DK214=0,1,IF(AND(DK214&lt;=3,DK215&gt;=0),1,0))</f>
        <v>12500</v>
      </c>
      <c r="DL224" s="117">
        <f>'Rent Roll'!$G$22*'Rent Roll'!$E$22*IF(DL214=0,1,IF(AND(DL214&lt;=3,DL215&gt;=0),1,0))</f>
        <v>12500</v>
      </c>
      <c r="DM224" s="117">
        <f>'Rent Roll'!$G$22*'Rent Roll'!$E$22*IF(DM214=0,1,IF(AND(DM214&lt;=3,DM215&gt;=0),1,0))</f>
        <v>12500</v>
      </c>
      <c r="DN224" s="117">
        <f>'Rent Roll'!$G$22*'Rent Roll'!$E$22*IF(DN214=0,1,IF(AND(DN214&lt;=3,DN215&gt;=0),1,0))</f>
        <v>12500</v>
      </c>
      <c r="DO224" s="117">
        <f>'Rent Roll'!$G$22*'Rent Roll'!$E$22*IF(DO214=0,1,IF(AND(DO214&lt;=3,DO215&gt;=0),1,0))</f>
        <v>12500</v>
      </c>
      <c r="DP224" s="117">
        <f>'Rent Roll'!$G$22*'Rent Roll'!$E$22*IF(DP214=0,1,IF(AND(DP214&lt;=3,DP215&gt;=0),1,0))</f>
        <v>12500</v>
      </c>
      <c r="DQ224" s="117">
        <f>'Rent Roll'!$G$22*'Rent Roll'!$E$22*IF(DQ214=0,1,IF(AND(DQ214&lt;=3,DQ215&gt;=0),1,0))</f>
        <v>12500</v>
      </c>
      <c r="DR224" s="117">
        <f>'Rent Roll'!$G$22*'Rent Roll'!$E$22*IF(DR214=0,1,IF(AND(DR214&lt;=3,DR215&gt;=0),1,0))</f>
        <v>12500</v>
      </c>
      <c r="DS224" s="117">
        <f>'Rent Roll'!$G$22*'Rent Roll'!$E$22*IF(DS214=0,1,IF(AND(DS214&lt;=3,DS215&gt;=0),1,0))</f>
        <v>12500</v>
      </c>
      <c r="DT224" s="117">
        <f>'Rent Roll'!$G$22*'Rent Roll'!$E$22*IF(DT214=0,1,IF(AND(DT214&lt;=3,DT215&gt;=0),1,0))</f>
        <v>12500</v>
      </c>
      <c r="DU224" s="117">
        <f>'Rent Roll'!$G$22*'Rent Roll'!$E$22*IF(DU214=0,1,IF(AND(DU214&lt;=3,DU215&gt;=0),1,0))</f>
        <v>12500</v>
      </c>
      <c r="DV224" s="117">
        <f>'Rent Roll'!$G$22*'Rent Roll'!$E$22*IF(DV214=0,1,IF(AND(DV214&lt;=3,DV215&gt;=0),1,0))</f>
        <v>12500</v>
      </c>
      <c r="DW224" s="117">
        <f>'Rent Roll'!$G$22*'Rent Roll'!$E$22*IF(DW214=0,1,IF(AND(DW214&lt;=3,DW215&gt;=0),1,0))</f>
        <v>12500</v>
      </c>
      <c r="DX224" s="117">
        <f>'Rent Roll'!$G$22*'Rent Roll'!$E$22*IF(DX214=0,1,IF(AND(DX214&lt;=3,DX215&gt;=0),1,0))</f>
        <v>12500</v>
      </c>
      <c r="DY224" s="117">
        <f>'Rent Roll'!$G$22*'Rent Roll'!$E$22*IF(DY214=0,1,IF(AND(DY214&lt;=3,DY215&gt;=0),1,0))</f>
        <v>12500</v>
      </c>
      <c r="DZ224" s="117">
        <f>'Rent Roll'!$G$22*'Rent Roll'!$E$22*IF(DZ214=0,1,IF(AND(DZ214&lt;=3,DZ215&gt;=0),1,0))</f>
        <v>12500</v>
      </c>
      <c r="EA224" s="117">
        <f>'Rent Roll'!$G$22*'Rent Roll'!$E$22*IF(EA214=0,1,IF(AND(EA214&lt;=3,EA215&gt;=0),1,0))</f>
        <v>12500</v>
      </c>
      <c r="EB224" s="117">
        <f>'Rent Roll'!$G$22*'Rent Roll'!$E$22*IF(EB214=0,1,IF(AND(EB214&lt;=3,EB215&gt;=0),1,0))</f>
        <v>12500</v>
      </c>
      <c r="EC224" s="117">
        <f>'Rent Roll'!$G$22*'Rent Roll'!$E$22*IF(EC214=0,1,IF(AND(EC214&lt;=3,EC215&gt;=0),1,0))</f>
        <v>12500</v>
      </c>
      <c r="ED224" s="117">
        <f>'Rent Roll'!$G$22*'Rent Roll'!$E$22*IF(ED214=0,1,IF(AND(ED214&lt;=3,ED215&gt;=0),1,0))</f>
        <v>12500</v>
      </c>
      <c r="EE224" s="117">
        <f>'Rent Roll'!$G$22*'Rent Roll'!$E$22*IF(EE214=0,1,IF(AND(EE214&lt;=3,EE215&gt;=0),1,0))</f>
        <v>12500</v>
      </c>
      <c r="EF224" s="117">
        <f>'Rent Roll'!$G$22*'Rent Roll'!$E$22*IF(EF214=0,1,IF(AND(EF214&lt;=3,EF215&gt;=0),1,0))</f>
        <v>12500</v>
      </c>
      <c r="EG224" s="117">
        <f>'Rent Roll'!$G$22*'Rent Roll'!$E$22*IF(EG214=0,1,IF(AND(EG214&lt;=3,EG215&gt;=0),1,0))</f>
        <v>12500</v>
      </c>
      <c r="EH224" s="117">
        <f>'Rent Roll'!$G$22*'Rent Roll'!$E$22*IF(EH214=0,1,IF(AND(EH214&lt;=3,EH215&gt;=0),1,0))</f>
        <v>0</v>
      </c>
      <c r="EI224" s="117">
        <f>'Rent Roll'!$G$22*'Rent Roll'!$E$22*IF(EI214=0,1,IF(AND(EI214&lt;=3,EI215&gt;=0),1,0))</f>
        <v>0</v>
      </c>
    </row>
    <row r="226">
      <c r="B226" t="s" s="113">
        <v>620</v>
      </c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3"/>
      <c r="AC226" s="113"/>
      <c r="AD226" s="113"/>
      <c r="AE226" s="113"/>
      <c r="AF226" s="113"/>
      <c r="AG226" s="113"/>
      <c r="AH226" s="113"/>
      <c r="AI226" s="113"/>
      <c r="AJ226" s="113"/>
      <c r="AK226" s="113"/>
      <c r="AL226" s="113"/>
      <c r="AM226" s="113"/>
      <c r="AN226" s="113"/>
      <c r="AO226" s="113"/>
      <c r="AP226" s="113"/>
      <c r="AQ226" s="113"/>
      <c r="AR226" s="113"/>
      <c r="AS226" s="113"/>
      <c r="AT226" s="113"/>
      <c r="AU226" s="113"/>
      <c r="AV226" s="113"/>
      <c r="AW226" s="113"/>
      <c r="AX226" s="113"/>
      <c r="AY226" s="113"/>
      <c r="AZ226" s="113"/>
      <c r="BA226" s="113"/>
      <c r="BB226" s="113"/>
      <c r="BC226" s="113"/>
      <c r="BD226" s="113"/>
      <c r="BE226" s="113"/>
      <c r="BF226" s="113"/>
      <c r="BG226" s="113"/>
      <c r="BH226" s="113"/>
      <c r="BI226" s="113"/>
      <c r="BJ226" s="113"/>
      <c r="BK226" s="113"/>
      <c r="BL226" s="113"/>
      <c r="BM226" s="113"/>
      <c r="BN226" s="113"/>
      <c r="BO226" s="113"/>
      <c r="BP226" s="113"/>
      <c r="BQ226" s="113"/>
      <c r="BR226" s="113"/>
      <c r="BS226" s="113"/>
      <c r="BT226" s="113"/>
      <c r="BU226" s="113"/>
      <c r="BV226" s="113"/>
      <c r="BW226" s="113"/>
      <c r="BX226" s="113"/>
      <c r="BY226" s="113"/>
      <c r="BZ226" s="113"/>
      <c r="CA226" s="113"/>
      <c r="CB226" s="113"/>
      <c r="CC226" s="113"/>
      <c r="CD226" s="113"/>
      <c r="CE226" s="113"/>
      <c r="CF226" s="113"/>
      <c r="CG226" s="113"/>
      <c r="CH226" s="113"/>
      <c r="CI226" s="113"/>
      <c r="CJ226" s="113"/>
      <c r="CK226" s="113"/>
      <c r="CL226" s="113"/>
      <c r="CM226" s="113"/>
      <c r="CN226" s="113"/>
      <c r="CO226" s="113"/>
      <c r="CP226" s="113"/>
      <c r="CQ226" s="113"/>
      <c r="CR226" s="113"/>
      <c r="CS226" s="113"/>
      <c r="CT226" s="113"/>
      <c r="CU226" s="113"/>
      <c r="CV226" s="113"/>
      <c r="CW226" s="113"/>
      <c r="CX226" s="113"/>
      <c r="CY226" s="113"/>
      <c r="CZ226" s="113"/>
      <c r="DA226" s="113"/>
      <c r="DB226" s="113"/>
      <c r="DC226" s="113"/>
      <c r="DD226" s="113"/>
      <c r="DE226" s="113"/>
      <c r="DF226" s="113"/>
      <c r="DG226" s="113"/>
      <c r="DH226" s="113"/>
      <c r="DI226" s="113"/>
      <c r="DJ226" s="113"/>
      <c r="DK226" s="113"/>
      <c r="DL226" s="113"/>
      <c r="DM226" s="113"/>
      <c r="DN226" s="113"/>
      <c r="DO226" s="113"/>
      <c r="DP226" s="113"/>
      <c r="DQ226" s="113"/>
      <c r="DR226" s="113"/>
      <c r="DS226" s="113"/>
      <c r="DT226" s="113"/>
      <c r="DU226" s="113"/>
      <c r="DV226" s="113"/>
      <c r="DW226" s="113"/>
      <c r="DX226" s="113"/>
      <c r="DY226" s="113"/>
      <c r="DZ226" s="113"/>
      <c r="EA226" s="113"/>
      <c r="EB226" s="113"/>
      <c r="EC226" s="113"/>
      <c r="ED226" s="113"/>
      <c r="EE226" s="113"/>
      <c r="EF226" s="113"/>
      <c r="EG226" s="113"/>
      <c r="EH226" s="113"/>
      <c r="EI226" s="113"/>
    </row>
    <row r="227">
      <c r="B227" t="s" s="23">
        <v>390</v>
      </c>
      <c r="C227" t="s" s="118">
        <v>39</v>
      </c>
      <c r="D227" t="s" s="118">
        <v>427</v>
      </c>
      <c r="H227" s="114">
        <f>(H$6&gt;Rollover!$G$23)+(H$6&gt;Rollover!$M$23)+(H$6&gt;Rollover!$Z$23)+(H$6&gt;Rollover!$AM$23)</f>
        <v>0</v>
      </c>
      <c r="I227" s="114">
        <f>(I$6&gt;Rollover!$G$23)+(I$6&gt;Rollover!$M$23)+(I$6&gt;Rollover!$Z$23)+(I$6&gt;Rollover!$AM$23)</f>
        <v>0</v>
      </c>
      <c r="J227" s="114">
        <f>(J$6&gt;Rollover!$G$23)+(J$6&gt;Rollover!$M$23)+(J$6&gt;Rollover!$Z$23)+(J$6&gt;Rollover!$AM$23)</f>
        <v>0</v>
      </c>
      <c r="K227" s="114">
        <f>(K$6&gt;Rollover!$G$23)+(K$6&gt;Rollover!$M$23)+(K$6&gt;Rollover!$Z$23)+(K$6&gt;Rollover!$AM$23)</f>
        <v>0</v>
      </c>
      <c r="L227" s="114">
        <f>(L$6&gt;Rollover!$G$23)+(L$6&gt;Rollover!$M$23)+(L$6&gt;Rollover!$Z$23)+(L$6&gt;Rollover!$AM$23)</f>
        <v>0</v>
      </c>
      <c r="M227" s="114">
        <f>(M$6&gt;Rollover!$G$23)+(M$6&gt;Rollover!$M$23)+(M$6&gt;Rollover!$Z$23)+(M$6&gt;Rollover!$AM$23)</f>
        <v>0</v>
      </c>
      <c r="N227" s="114">
        <f>(N$6&gt;Rollover!$G$23)+(N$6&gt;Rollover!$M$23)+(N$6&gt;Rollover!$Z$23)+(N$6&gt;Rollover!$AM$23)</f>
        <v>0</v>
      </c>
      <c r="O227" s="114">
        <f>(O$6&gt;Rollover!$G$23)+(O$6&gt;Rollover!$M$23)+(O$6&gt;Rollover!$Z$23)+(O$6&gt;Rollover!$AM$23)</f>
        <v>0</v>
      </c>
      <c r="P227" s="114">
        <f>(P$6&gt;Rollover!$G$23)+(P$6&gt;Rollover!$M$23)+(P$6&gt;Rollover!$Z$23)+(P$6&gt;Rollover!$AM$23)</f>
        <v>0</v>
      </c>
      <c r="Q227" s="114">
        <f>(Q$6&gt;Rollover!$G$23)+(Q$6&gt;Rollover!$M$23)+(Q$6&gt;Rollover!$Z$23)+(Q$6&gt;Rollover!$AM$23)</f>
        <v>0</v>
      </c>
      <c r="R227" s="114">
        <f>(R$6&gt;Rollover!$G$23)+(R$6&gt;Rollover!$M$23)+(R$6&gt;Rollover!$Z$23)+(R$6&gt;Rollover!$AM$23)</f>
        <v>0</v>
      </c>
      <c r="S227" s="114">
        <f>(S$6&gt;Rollover!$G$23)+(S$6&gt;Rollover!$M$23)+(S$6&gt;Rollover!$Z$23)+(S$6&gt;Rollover!$AM$23)</f>
        <v>0</v>
      </c>
      <c r="T227" s="114">
        <f>(T$6&gt;Rollover!$G$23)+(T$6&gt;Rollover!$M$23)+(T$6&gt;Rollover!$Z$23)+(T$6&gt;Rollover!$AM$23)</f>
        <v>0</v>
      </c>
      <c r="U227" s="114">
        <f>(U$6&gt;Rollover!$G$23)+(U$6&gt;Rollover!$M$23)+(U$6&gt;Rollover!$Z$23)+(U$6&gt;Rollover!$AM$23)</f>
        <v>0</v>
      </c>
      <c r="V227" s="114">
        <f>(V$6&gt;Rollover!$G$23)+(V$6&gt;Rollover!$M$23)+(V$6&gt;Rollover!$Z$23)+(V$6&gt;Rollover!$AM$23)</f>
        <v>0</v>
      </c>
      <c r="W227" s="114">
        <f>(W$6&gt;Rollover!$G$23)+(W$6&gt;Rollover!$M$23)+(W$6&gt;Rollover!$Z$23)+(W$6&gt;Rollover!$AM$23)</f>
        <v>0</v>
      </c>
      <c r="X227" s="114">
        <f>(X$6&gt;Rollover!$G$23)+(X$6&gt;Rollover!$M$23)+(X$6&gt;Rollover!$Z$23)+(X$6&gt;Rollover!$AM$23)</f>
        <v>0</v>
      </c>
      <c r="Y227" s="114">
        <f>(Y$6&gt;Rollover!$G$23)+(Y$6&gt;Rollover!$M$23)+(Y$6&gt;Rollover!$Z$23)+(Y$6&gt;Rollover!$AM$23)</f>
        <v>0</v>
      </c>
      <c r="Z227" s="114">
        <f>(Z$6&gt;Rollover!$G$23)+(Z$6&gt;Rollover!$M$23)+(Z$6&gt;Rollover!$Z$23)+(Z$6&gt;Rollover!$AM$23)</f>
        <v>0</v>
      </c>
      <c r="AA227" s="114">
        <f>(AA$6&gt;Rollover!$G$23)+(AA$6&gt;Rollover!$M$23)+(AA$6&gt;Rollover!$Z$23)+(AA$6&gt;Rollover!$AM$23)</f>
        <v>0</v>
      </c>
      <c r="AB227" s="114">
        <f>(AB$6&gt;Rollover!$G$23)+(AB$6&gt;Rollover!$M$23)+(AB$6&gt;Rollover!$Z$23)+(AB$6&gt;Rollover!$AM$23)</f>
        <v>0</v>
      </c>
      <c r="AC227" s="114">
        <f>(AC$6&gt;Rollover!$G$23)+(AC$6&gt;Rollover!$M$23)+(AC$6&gt;Rollover!$Z$23)+(AC$6&gt;Rollover!$AM$23)</f>
        <v>0</v>
      </c>
      <c r="AD227" s="114">
        <f>(AD$6&gt;Rollover!$G$23)+(AD$6&gt;Rollover!$M$23)+(AD$6&gt;Rollover!$Z$23)+(AD$6&gt;Rollover!$AM$23)</f>
        <v>0</v>
      </c>
      <c r="AE227" s="114">
        <f>(AE$6&gt;Rollover!$G$23)+(AE$6&gt;Rollover!$M$23)+(AE$6&gt;Rollover!$Z$23)+(AE$6&gt;Rollover!$AM$23)</f>
        <v>0</v>
      </c>
      <c r="AF227" s="114">
        <f>(AF$6&gt;Rollover!$G$23)+(AF$6&gt;Rollover!$M$23)+(AF$6&gt;Rollover!$Z$23)+(AF$6&gt;Rollover!$AM$23)</f>
        <v>1</v>
      </c>
      <c r="AG227" s="114">
        <f>(AG$6&gt;Rollover!$G$23)+(AG$6&gt;Rollover!$M$23)+(AG$6&gt;Rollover!$Z$23)+(AG$6&gt;Rollover!$AM$23)</f>
        <v>1</v>
      </c>
      <c r="AH227" s="114">
        <f>(AH$6&gt;Rollover!$G$23)+(AH$6&gt;Rollover!$M$23)+(AH$6&gt;Rollover!$Z$23)+(AH$6&gt;Rollover!$AM$23)</f>
        <v>1</v>
      </c>
      <c r="AI227" s="114">
        <f>(AI$6&gt;Rollover!$G$23)+(AI$6&gt;Rollover!$M$23)+(AI$6&gt;Rollover!$Z$23)+(AI$6&gt;Rollover!$AM$23)</f>
        <v>1</v>
      </c>
      <c r="AJ227" s="114">
        <f>(AJ$6&gt;Rollover!$G$23)+(AJ$6&gt;Rollover!$M$23)+(AJ$6&gt;Rollover!$Z$23)+(AJ$6&gt;Rollover!$AM$23)</f>
        <v>1</v>
      </c>
      <c r="AK227" s="114">
        <f>(AK$6&gt;Rollover!$G$23)+(AK$6&gt;Rollover!$M$23)+(AK$6&gt;Rollover!$Z$23)+(AK$6&gt;Rollover!$AM$23)</f>
        <v>1</v>
      </c>
      <c r="AL227" s="114">
        <f>(AL$6&gt;Rollover!$G$23)+(AL$6&gt;Rollover!$M$23)+(AL$6&gt;Rollover!$Z$23)+(AL$6&gt;Rollover!$AM$23)</f>
        <v>1</v>
      </c>
      <c r="AM227" s="114">
        <f>(AM$6&gt;Rollover!$G$23)+(AM$6&gt;Rollover!$M$23)+(AM$6&gt;Rollover!$Z$23)+(AM$6&gt;Rollover!$AM$23)</f>
        <v>1</v>
      </c>
      <c r="AN227" s="114">
        <f>(AN$6&gt;Rollover!$G$23)+(AN$6&gt;Rollover!$M$23)+(AN$6&gt;Rollover!$Z$23)+(AN$6&gt;Rollover!$AM$23)</f>
        <v>1</v>
      </c>
      <c r="AO227" s="114">
        <f>(AO$6&gt;Rollover!$G$23)+(AO$6&gt;Rollover!$M$23)+(AO$6&gt;Rollover!$Z$23)+(AO$6&gt;Rollover!$AM$23)</f>
        <v>1</v>
      </c>
      <c r="AP227" s="114">
        <f>(AP$6&gt;Rollover!$G$23)+(AP$6&gt;Rollover!$M$23)+(AP$6&gt;Rollover!$Z$23)+(AP$6&gt;Rollover!$AM$23)</f>
        <v>1</v>
      </c>
      <c r="AQ227" s="114">
        <f>(AQ$6&gt;Rollover!$G$23)+(AQ$6&gt;Rollover!$M$23)+(AQ$6&gt;Rollover!$Z$23)+(AQ$6&gt;Rollover!$AM$23)</f>
        <v>1</v>
      </c>
      <c r="AR227" s="114">
        <f>(AR$6&gt;Rollover!$G$23)+(AR$6&gt;Rollover!$M$23)+(AR$6&gt;Rollover!$Z$23)+(AR$6&gt;Rollover!$AM$23)</f>
        <v>1</v>
      </c>
      <c r="AS227" s="114">
        <f>(AS$6&gt;Rollover!$G$23)+(AS$6&gt;Rollover!$M$23)+(AS$6&gt;Rollover!$Z$23)+(AS$6&gt;Rollover!$AM$23)</f>
        <v>1</v>
      </c>
      <c r="AT227" s="114">
        <f>(AT$6&gt;Rollover!$G$23)+(AT$6&gt;Rollover!$M$23)+(AT$6&gt;Rollover!$Z$23)+(AT$6&gt;Rollover!$AM$23)</f>
        <v>1</v>
      </c>
      <c r="AU227" s="114">
        <f>(AU$6&gt;Rollover!$G$23)+(AU$6&gt;Rollover!$M$23)+(AU$6&gt;Rollover!$Z$23)+(AU$6&gt;Rollover!$AM$23)</f>
        <v>1</v>
      </c>
      <c r="AV227" s="114">
        <f>(AV$6&gt;Rollover!$G$23)+(AV$6&gt;Rollover!$M$23)+(AV$6&gt;Rollover!$Z$23)+(AV$6&gt;Rollover!$AM$23)</f>
        <v>1</v>
      </c>
      <c r="AW227" s="114">
        <f>(AW$6&gt;Rollover!$G$23)+(AW$6&gt;Rollover!$M$23)+(AW$6&gt;Rollover!$Z$23)+(AW$6&gt;Rollover!$AM$23)</f>
        <v>1</v>
      </c>
      <c r="AX227" s="114">
        <f>(AX$6&gt;Rollover!$G$23)+(AX$6&gt;Rollover!$M$23)+(AX$6&gt;Rollover!$Z$23)+(AX$6&gt;Rollover!$AM$23)</f>
        <v>1</v>
      </c>
      <c r="AY227" s="114">
        <f>(AY$6&gt;Rollover!$G$23)+(AY$6&gt;Rollover!$M$23)+(AY$6&gt;Rollover!$Z$23)+(AY$6&gt;Rollover!$AM$23)</f>
        <v>1</v>
      </c>
      <c r="AZ227" s="114">
        <f>(AZ$6&gt;Rollover!$G$23)+(AZ$6&gt;Rollover!$M$23)+(AZ$6&gt;Rollover!$Z$23)+(AZ$6&gt;Rollover!$AM$23)</f>
        <v>1</v>
      </c>
      <c r="BA227" s="114">
        <f>(BA$6&gt;Rollover!$G$23)+(BA$6&gt;Rollover!$M$23)+(BA$6&gt;Rollover!$Z$23)+(BA$6&gt;Rollover!$AM$23)</f>
        <v>1</v>
      </c>
      <c r="BB227" s="114">
        <f>(BB$6&gt;Rollover!$G$23)+(BB$6&gt;Rollover!$M$23)+(BB$6&gt;Rollover!$Z$23)+(BB$6&gt;Rollover!$AM$23)</f>
        <v>1</v>
      </c>
      <c r="BC227" s="114">
        <f>(BC$6&gt;Rollover!$G$23)+(BC$6&gt;Rollover!$M$23)+(BC$6&gt;Rollover!$Z$23)+(BC$6&gt;Rollover!$AM$23)</f>
        <v>1</v>
      </c>
      <c r="BD227" s="114">
        <f>(BD$6&gt;Rollover!$G$23)+(BD$6&gt;Rollover!$M$23)+(BD$6&gt;Rollover!$Z$23)+(BD$6&gt;Rollover!$AM$23)</f>
        <v>1</v>
      </c>
      <c r="BE227" s="114">
        <f>(BE$6&gt;Rollover!$G$23)+(BE$6&gt;Rollover!$M$23)+(BE$6&gt;Rollover!$Z$23)+(BE$6&gt;Rollover!$AM$23)</f>
        <v>1</v>
      </c>
      <c r="BF227" s="114">
        <f>(BF$6&gt;Rollover!$G$23)+(BF$6&gt;Rollover!$M$23)+(BF$6&gt;Rollover!$Z$23)+(BF$6&gt;Rollover!$AM$23)</f>
        <v>1</v>
      </c>
      <c r="BG227" s="114">
        <f>(BG$6&gt;Rollover!$G$23)+(BG$6&gt;Rollover!$M$23)+(BG$6&gt;Rollover!$Z$23)+(BG$6&gt;Rollover!$AM$23)</f>
        <v>1</v>
      </c>
      <c r="BH227" s="114">
        <f>(BH$6&gt;Rollover!$G$23)+(BH$6&gt;Rollover!$M$23)+(BH$6&gt;Rollover!$Z$23)+(BH$6&gt;Rollover!$AM$23)</f>
        <v>1</v>
      </c>
      <c r="BI227" s="114">
        <f>(BI$6&gt;Rollover!$G$23)+(BI$6&gt;Rollover!$M$23)+(BI$6&gt;Rollover!$Z$23)+(BI$6&gt;Rollover!$AM$23)</f>
        <v>1</v>
      </c>
      <c r="BJ227" s="114">
        <f>(BJ$6&gt;Rollover!$G$23)+(BJ$6&gt;Rollover!$M$23)+(BJ$6&gt;Rollover!$Z$23)+(BJ$6&gt;Rollover!$AM$23)</f>
        <v>1</v>
      </c>
      <c r="BK227" s="114">
        <f>(BK$6&gt;Rollover!$G$23)+(BK$6&gt;Rollover!$M$23)+(BK$6&gt;Rollover!$Z$23)+(BK$6&gt;Rollover!$AM$23)</f>
        <v>1</v>
      </c>
      <c r="BL227" s="114">
        <f>(BL$6&gt;Rollover!$G$23)+(BL$6&gt;Rollover!$M$23)+(BL$6&gt;Rollover!$Z$23)+(BL$6&gt;Rollover!$AM$23)</f>
        <v>1</v>
      </c>
      <c r="BM227" s="114">
        <f>(BM$6&gt;Rollover!$G$23)+(BM$6&gt;Rollover!$M$23)+(BM$6&gt;Rollover!$Z$23)+(BM$6&gt;Rollover!$AM$23)</f>
        <v>1</v>
      </c>
      <c r="BN227" s="114">
        <f>(BN$6&gt;Rollover!$G$23)+(BN$6&gt;Rollover!$M$23)+(BN$6&gt;Rollover!$Z$23)+(BN$6&gt;Rollover!$AM$23)</f>
        <v>1</v>
      </c>
      <c r="BO227" s="114">
        <f>(BO$6&gt;Rollover!$G$23)+(BO$6&gt;Rollover!$M$23)+(BO$6&gt;Rollover!$Z$23)+(BO$6&gt;Rollover!$AM$23)</f>
        <v>1</v>
      </c>
      <c r="BP227" s="114">
        <f>(BP$6&gt;Rollover!$G$23)+(BP$6&gt;Rollover!$M$23)+(BP$6&gt;Rollover!$Z$23)+(BP$6&gt;Rollover!$AM$23)</f>
        <v>1</v>
      </c>
      <c r="BQ227" s="114">
        <f>(BQ$6&gt;Rollover!$G$23)+(BQ$6&gt;Rollover!$M$23)+(BQ$6&gt;Rollover!$Z$23)+(BQ$6&gt;Rollover!$AM$23)</f>
        <v>1</v>
      </c>
      <c r="BR227" s="114">
        <f>(BR$6&gt;Rollover!$G$23)+(BR$6&gt;Rollover!$M$23)+(BR$6&gt;Rollover!$Z$23)+(BR$6&gt;Rollover!$AM$23)</f>
        <v>1</v>
      </c>
      <c r="BS227" s="114">
        <f>(BS$6&gt;Rollover!$G$23)+(BS$6&gt;Rollover!$M$23)+(BS$6&gt;Rollover!$Z$23)+(BS$6&gt;Rollover!$AM$23)</f>
        <v>1</v>
      </c>
      <c r="BT227" s="114">
        <f>(BT$6&gt;Rollover!$G$23)+(BT$6&gt;Rollover!$M$23)+(BT$6&gt;Rollover!$Z$23)+(BT$6&gt;Rollover!$AM$23)</f>
        <v>1</v>
      </c>
      <c r="BU227" s="114">
        <f>(BU$6&gt;Rollover!$G$23)+(BU$6&gt;Rollover!$M$23)+(BU$6&gt;Rollover!$Z$23)+(BU$6&gt;Rollover!$AM$23)</f>
        <v>1</v>
      </c>
      <c r="BV227" s="114">
        <f>(BV$6&gt;Rollover!$G$23)+(BV$6&gt;Rollover!$M$23)+(BV$6&gt;Rollover!$Z$23)+(BV$6&gt;Rollover!$AM$23)</f>
        <v>1</v>
      </c>
      <c r="BW227" s="114">
        <f>(BW$6&gt;Rollover!$G$23)+(BW$6&gt;Rollover!$M$23)+(BW$6&gt;Rollover!$Z$23)+(BW$6&gt;Rollover!$AM$23)</f>
        <v>1</v>
      </c>
      <c r="BX227" s="114">
        <f>(BX$6&gt;Rollover!$G$23)+(BX$6&gt;Rollover!$M$23)+(BX$6&gt;Rollover!$Z$23)+(BX$6&gt;Rollover!$AM$23)</f>
        <v>1</v>
      </c>
      <c r="BY227" s="114">
        <f>(BY$6&gt;Rollover!$G$23)+(BY$6&gt;Rollover!$M$23)+(BY$6&gt;Rollover!$Z$23)+(BY$6&gt;Rollover!$AM$23)</f>
        <v>1</v>
      </c>
      <c r="BZ227" s="114">
        <f>(BZ$6&gt;Rollover!$G$23)+(BZ$6&gt;Rollover!$M$23)+(BZ$6&gt;Rollover!$Z$23)+(BZ$6&gt;Rollover!$AM$23)</f>
        <v>1</v>
      </c>
      <c r="CA227" s="114">
        <f>(CA$6&gt;Rollover!$G$23)+(CA$6&gt;Rollover!$M$23)+(CA$6&gt;Rollover!$Z$23)+(CA$6&gt;Rollover!$AM$23)</f>
        <v>1</v>
      </c>
      <c r="CB227" s="114">
        <f>(CB$6&gt;Rollover!$G$23)+(CB$6&gt;Rollover!$M$23)+(CB$6&gt;Rollover!$Z$23)+(CB$6&gt;Rollover!$AM$23)</f>
        <v>1</v>
      </c>
      <c r="CC227" s="114">
        <f>(CC$6&gt;Rollover!$G$23)+(CC$6&gt;Rollover!$M$23)+(CC$6&gt;Rollover!$Z$23)+(CC$6&gt;Rollover!$AM$23)</f>
        <v>1</v>
      </c>
      <c r="CD227" s="114">
        <f>(CD$6&gt;Rollover!$G$23)+(CD$6&gt;Rollover!$M$23)+(CD$6&gt;Rollover!$Z$23)+(CD$6&gt;Rollover!$AM$23)</f>
        <v>1</v>
      </c>
      <c r="CE227" s="114">
        <f>(CE$6&gt;Rollover!$G$23)+(CE$6&gt;Rollover!$M$23)+(CE$6&gt;Rollover!$Z$23)+(CE$6&gt;Rollover!$AM$23)</f>
        <v>1</v>
      </c>
      <c r="CF227" s="114">
        <f>(CF$6&gt;Rollover!$G$23)+(CF$6&gt;Rollover!$M$23)+(CF$6&gt;Rollover!$Z$23)+(CF$6&gt;Rollover!$AM$23)</f>
        <v>1</v>
      </c>
      <c r="CG227" s="114">
        <f>(CG$6&gt;Rollover!$G$23)+(CG$6&gt;Rollover!$M$23)+(CG$6&gt;Rollover!$Z$23)+(CG$6&gt;Rollover!$AM$23)</f>
        <v>1</v>
      </c>
      <c r="CH227" s="114">
        <f>(CH$6&gt;Rollover!$G$23)+(CH$6&gt;Rollover!$M$23)+(CH$6&gt;Rollover!$Z$23)+(CH$6&gt;Rollover!$AM$23)</f>
        <v>1</v>
      </c>
      <c r="CI227" s="114">
        <f>(CI$6&gt;Rollover!$G$23)+(CI$6&gt;Rollover!$M$23)+(CI$6&gt;Rollover!$Z$23)+(CI$6&gt;Rollover!$AM$23)</f>
        <v>1</v>
      </c>
      <c r="CJ227" s="114">
        <f>(CJ$6&gt;Rollover!$G$23)+(CJ$6&gt;Rollover!$M$23)+(CJ$6&gt;Rollover!$Z$23)+(CJ$6&gt;Rollover!$AM$23)</f>
        <v>1</v>
      </c>
      <c r="CK227" s="114">
        <f>(CK$6&gt;Rollover!$G$23)+(CK$6&gt;Rollover!$M$23)+(CK$6&gt;Rollover!$Z$23)+(CK$6&gt;Rollover!$AM$23)</f>
        <v>1</v>
      </c>
      <c r="CL227" s="114">
        <f>(CL$6&gt;Rollover!$G$23)+(CL$6&gt;Rollover!$M$23)+(CL$6&gt;Rollover!$Z$23)+(CL$6&gt;Rollover!$AM$23)</f>
        <v>1</v>
      </c>
      <c r="CM227" s="114">
        <f>(CM$6&gt;Rollover!$G$23)+(CM$6&gt;Rollover!$M$23)+(CM$6&gt;Rollover!$Z$23)+(CM$6&gt;Rollover!$AM$23)</f>
        <v>1</v>
      </c>
      <c r="CN227" s="114">
        <f>(CN$6&gt;Rollover!$G$23)+(CN$6&gt;Rollover!$M$23)+(CN$6&gt;Rollover!$Z$23)+(CN$6&gt;Rollover!$AM$23)</f>
        <v>1</v>
      </c>
      <c r="CO227" s="114">
        <f>(CO$6&gt;Rollover!$G$23)+(CO$6&gt;Rollover!$M$23)+(CO$6&gt;Rollover!$Z$23)+(CO$6&gt;Rollover!$AM$23)</f>
        <v>1</v>
      </c>
      <c r="CP227" s="114">
        <f>(CP$6&gt;Rollover!$G$23)+(CP$6&gt;Rollover!$M$23)+(CP$6&gt;Rollover!$Z$23)+(CP$6&gt;Rollover!$AM$23)</f>
        <v>2</v>
      </c>
      <c r="CQ227" s="114">
        <f>(CQ$6&gt;Rollover!$G$23)+(CQ$6&gt;Rollover!$M$23)+(CQ$6&gt;Rollover!$Z$23)+(CQ$6&gt;Rollover!$AM$23)</f>
        <v>2</v>
      </c>
      <c r="CR227" s="114">
        <f>(CR$6&gt;Rollover!$G$23)+(CR$6&gt;Rollover!$M$23)+(CR$6&gt;Rollover!$Z$23)+(CR$6&gt;Rollover!$AM$23)</f>
        <v>2</v>
      </c>
      <c r="CS227" s="114">
        <f>(CS$6&gt;Rollover!$G$23)+(CS$6&gt;Rollover!$M$23)+(CS$6&gt;Rollover!$Z$23)+(CS$6&gt;Rollover!$AM$23)</f>
        <v>2</v>
      </c>
      <c r="CT227" s="114">
        <f>(CT$6&gt;Rollover!$G$23)+(CT$6&gt;Rollover!$M$23)+(CT$6&gt;Rollover!$Z$23)+(CT$6&gt;Rollover!$AM$23)</f>
        <v>2</v>
      </c>
      <c r="CU227" s="114">
        <f>(CU$6&gt;Rollover!$G$23)+(CU$6&gt;Rollover!$M$23)+(CU$6&gt;Rollover!$Z$23)+(CU$6&gt;Rollover!$AM$23)</f>
        <v>2</v>
      </c>
      <c r="CV227" s="114">
        <f>(CV$6&gt;Rollover!$G$23)+(CV$6&gt;Rollover!$M$23)+(CV$6&gt;Rollover!$Z$23)+(CV$6&gt;Rollover!$AM$23)</f>
        <v>2</v>
      </c>
      <c r="CW227" s="114">
        <f>(CW$6&gt;Rollover!$G$23)+(CW$6&gt;Rollover!$M$23)+(CW$6&gt;Rollover!$Z$23)+(CW$6&gt;Rollover!$AM$23)</f>
        <v>2</v>
      </c>
      <c r="CX227" s="114">
        <f>(CX$6&gt;Rollover!$G$23)+(CX$6&gt;Rollover!$M$23)+(CX$6&gt;Rollover!$Z$23)+(CX$6&gt;Rollover!$AM$23)</f>
        <v>2</v>
      </c>
      <c r="CY227" s="114">
        <f>(CY$6&gt;Rollover!$G$23)+(CY$6&gt;Rollover!$M$23)+(CY$6&gt;Rollover!$Z$23)+(CY$6&gt;Rollover!$AM$23)</f>
        <v>2</v>
      </c>
      <c r="CZ227" s="114">
        <f>(CZ$6&gt;Rollover!$G$23)+(CZ$6&gt;Rollover!$M$23)+(CZ$6&gt;Rollover!$Z$23)+(CZ$6&gt;Rollover!$AM$23)</f>
        <v>2</v>
      </c>
      <c r="DA227" s="114">
        <f>(DA$6&gt;Rollover!$G$23)+(DA$6&gt;Rollover!$M$23)+(DA$6&gt;Rollover!$Z$23)+(DA$6&gt;Rollover!$AM$23)</f>
        <v>2</v>
      </c>
      <c r="DB227" s="114">
        <f>(DB$6&gt;Rollover!$G$23)+(DB$6&gt;Rollover!$M$23)+(DB$6&gt;Rollover!$Z$23)+(DB$6&gt;Rollover!$AM$23)</f>
        <v>2</v>
      </c>
      <c r="DC227" s="114">
        <f>(DC$6&gt;Rollover!$G$23)+(DC$6&gt;Rollover!$M$23)+(DC$6&gt;Rollover!$Z$23)+(DC$6&gt;Rollover!$AM$23)</f>
        <v>2</v>
      </c>
      <c r="DD227" s="114">
        <f>(DD$6&gt;Rollover!$G$23)+(DD$6&gt;Rollover!$M$23)+(DD$6&gt;Rollover!$Z$23)+(DD$6&gt;Rollover!$AM$23)</f>
        <v>2</v>
      </c>
      <c r="DE227" s="114">
        <f>(DE$6&gt;Rollover!$G$23)+(DE$6&gt;Rollover!$M$23)+(DE$6&gt;Rollover!$Z$23)+(DE$6&gt;Rollover!$AM$23)</f>
        <v>2</v>
      </c>
      <c r="DF227" s="114">
        <f>(DF$6&gt;Rollover!$G$23)+(DF$6&gt;Rollover!$M$23)+(DF$6&gt;Rollover!$Z$23)+(DF$6&gt;Rollover!$AM$23)</f>
        <v>2</v>
      </c>
      <c r="DG227" s="114">
        <f>(DG$6&gt;Rollover!$G$23)+(DG$6&gt;Rollover!$M$23)+(DG$6&gt;Rollover!$Z$23)+(DG$6&gt;Rollover!$AM$23)</f>
        <v>2</v>
      </c>
      <c r="DH227" s="114">
        <f>(DH$6&gt;Rollover!$G$23)+(DH$6&gt;Rollover!$M$23)+(DH$6&gt;Rollover!$Z$23)+(DH$6&gt;Rollover!$AM$23)</f>
        <v>2</v>
      </c>
      <c r="DI227" s="114">
        <f>(DI$6&gt;Rollover!$G$23)+(DI$6&gt;Rollover!$M$23)+(DI$6&gt;Rollover!$Z$23)+(DI$6&gt;Rollover!$AM$23)</f>
        <v>2</v>
      </c>
      <c r="DJ227" s="114">
        <f>(DJ$6&gt;Rollover!$G$23)+(DJ$6&gt;Rollover!$M$23)+(DJ$6&gt;Rollover!$Z$23)+(DJ$6&gt;Rollover!$AM$23)</f>
        <v>2</v>
      </c>
      <c r="DK227" s="114">
        <f>(DK$6&gt;Rollover!$G$23)+(DK$6&gt;Rollover!$M$23)+(DK$6&gt;Rollover!$Z$23)+(DK$6&gt;Rollover!$AM$23)</f>
        <v>2</v>
      </c>
      <c r="DL227" s="114">
        <f>(DL$6&gt;Rollover!$G$23)+(DL$6&gt;Rollover!$M$23)+(DL$6&gt;Rollover!$Z$23)+(DL$6&gt;Rollover!$AM$23)</f>
        <v>2</v>
      </c>
      <c r="DM227" s="114">
        <f>(DM$6&gt;Rollover!$G$23)+(DM$6&gt;Rollover!$M$23)+(DM$6&gt;Rollover!$Z$23)+(DM$6&gt;Rollover!$AM$23)</f>
        <v>2</v>
      </c>
      <c r="DN227" s="114">
        <f>(DN$6&gt;Rollover!$G$23)+(DN$6&gt;Rollover!$M$23)+(DN$6&gt;Rollover!$Z$23)+(DN$6&gt;Rollover!$AM$23)</f>
        <v>2</v>
      </c>
      <c r="DO227" s="114">
        <f>(DO$6&gt;Rollover!$G$23)+(DO$6&gt;Rollover!$M$23)+(DO$6&gt;Rollover!$Z$23)+(DO$6&gt;Rollover!$AM$23)</f>
        <v>2</v>
      </c>
      <c r="DP227" s="114">
        <f>(DP$6&gt;Rollover!$G$23)+(DP$6&gt;Rollover!$M$23)+(DP$6&gt;Rollover!$Z$23)+(DP$6&gt;Rollover!$AM$23)</f>
        <v>2</v>
      </c>
      <c r="DQ227" s="114">
        <f>(DQ$6&gt;Rollover!$G$23)+(DQ$6&gt;Rollover!$M$23)+(DQ$6&gt;Rollover!$Z$23)+(DQ$6&gt;Rollover!$AM$23)</f>
        <v>2</v>
      </c>
      <c r="DR227" s="114">
        <f>(DR$6&gt;Rollover!$G$23)+(DR$6&gt;Rollover!$M$23)+(DR$6&gt;Rollover!$Z$23)+(DR$6&gt;Rollover!$AM$23)</f>
        <v>2</v>
      </c>
      <c r="DS227" s="114">
        <f>(DS$6&gt;Rollover!$G$23)+(DS$6&gt;Rollover!$M$23)+(DS$6&gt;Rollover!$Z$23)+(DS$6&gt;Rollover!$AM$23)</f>
        <v>2</v>
      </c>
      <c r="DT227" s="114">
        <f>(DT$6&gt;Rollover!$G$23)+(DT$6&gt;Rollover!$M$23)+(DT$6&gt;Rollover!$Z$23)+(DT$6&gt;Rollover!$AM$23)</f>
        <v>2</v>
      </c>
      <c r="DU227" s="114">
        <f>(DU$6&gt;Rollover!$G$23)+(DU$6&gt;Rollover!$M$23)+(DU$6&gt;Rollover!$Z$23)+(DU$6&gt;Rollover!$AM$23)</f>
        <v>2</v>
      </c>
      <c r="DV227" s="114">
        <f>(DV$6&gt;Rollover!$G$23)+(DV$6&gt;Rollover!$M$23)+(DV$6&gt;Rollover!$Z$23)+(DV$6&gt;Rollover!$AM$23)</f>
        <v>2</v>
      </c>
      <c r="DW227" s="114">
        <f>(DW$6&gt;Rollover!$G$23)+(DW$6&gt;Rollover!$M$23)+(DW$6&gt;Rollover!$Z$23)+(DW$6&gt;Rollover!$AM$23)</f>
        <v>2</v>
      </c>
      <c r="DX227" s="114">
        <f>(DX$6&gt;Rollover!$G$23)+(DX$6&gt;Rollover!$M$23)+(DX$6&gt;Rollover!$Z$23)+(DX$6&gt;Rollover!$AM$23)</f>
        <v>2</v>
      </c>
      <c r="DY227" s="114">
        <f>(DY$6&gt;Rollover!$G$23)+(DY$6&gt;Rollover!$M$23)+(DY$6&gt;Rollover!$Z$23)+(DY$6&gt;Rollover!$AM$23)</f>
        <v>2</v>
      </c>
      <c r="DZ227" s="114">
        <f>(DZ$6&gt;Rollover!$G$23)+(DZ$6&gt;Rollover!$M$23)+(DZ$6&gt;Rollover!$Z$23)+(DZ$6&gt;Rollover!$AM$23)</f>
        <v>2</v>
      </c>
      <c r="EA227" s="114">
        <f>(EA$6&gt;Rollover!$G$23)+(EA$6&gt;Rollover!$M$23)+(EA$6&gt;Rollover!$Z$23)+(EA$6&gt;Rollover!$AM$23)</f>
        <v>2</v>
      </c>
      <c r="EB227" s="114">
        <f>(EB$6&gt;Rollover!$G$23)+(EB$6&gt;Rollover!$M$23)+(EB$6&gt;Rollover!$Z$23)+(EB$6&gt;Rollover!$AM$23)</f>
        <v>2</v>
      </c>
      <c r="EC227" s="114">
        <f>(EC$6&gt;Rollover!$G$23)+(EC$6&gt;Rollover!$M$23)+(EC$6&gt;Rollover!$Z$23)+(EC$6&gt;Rollover!$AM$23)</f>
        <v>2</v>
      </c>
      <c r="ED227" s="114">
        <f>(ED$6&gt;Rollover!$G$23)+(ED$6&gt;Rollover!$M$23)+(ED$6&gt;Rollover!$Z$23)+(ED$6&gt;Rollover!$AM$23)</f>
        <v>2</v>
      </c>
      <c r="EE227" s="114">
        <f>(EE$6&gt;Rollover!$G$23)+(EE$6&gt;Rollover!$M$23)+(EE$6&gt;Rollover!$Z$23)+(EE$6&gt;Rollover!$AM$23)</f>
        <v>2</v>
      </c>
      <c r="EF227" s="114">
        <f>(EF$6&gt;Rollover!$G$23)+(EF$6&gt;Rollover!$M$23)+(EF$6&gt;Rollover!$Z$23)+(EF$6&gt;Rollover!$AM$23)</f>
        <v>2</v>
      </c>
      <c r="EG227" s="114">
        <f>(EG$6&gt;Rollover!$G$23)+(EG$6&gt;Rollover!$M$23)+(EG$6&gt;Rollover!$Z$23)+(EG$6&gt;Rollover!$AM$23)</f>
        <v>2</v>
      </c>
      <c r="EH227" s="114">
        <f>(EH$6&gt;Rollover!$G$23)+(EH$6&gt;Rollover!$M$23)+(EH$6&gt;Rollover!$Z$23)+(EH$6&gt;Rollover!$AM$23)</f>
        <v>2</v>
      </c>
      <c r="EI227" s="114">
        <f>(EI$6&gt;Rollover!$G$23)+(EI$6&gt;Rollover!$M$23)+(EI$6&gt;Rollover!$Z$23)+(EI$6&gt;Rollover!$AM$23)</f>
        <v>2</v>
      </c>
    </row>
    <row r="228">
      <c r="B228" t="s" s="23">
        <v>391</v>
      </c>
      <c r="C228" t="s" s="118">
        <v>39</v>
      </c>
      <c r="D228" t="s" s="118">
        <v>428</v>
      </c>
      <c r="H228" s="114">
        <f>IF(OR(H227=0,H227=4),0,(YEAR(H$6)-YEAR(CHOOSE(H227,Rollover!$K$23,Rollover!$X$23,Rollover!$AK$23)))*12+MONTH(H$6)-MONTH(CHOOSE(H227,Rollover!$K$23,Rollover!$X$23,Rollover!$AK$23)))</f>
        <v>0</v>
      </c>
      <c r="I228" s="114">
        <f>IF(OR(I227=0,I227=4),0,(YEAR(I$6)-YEAR(CHOOSE(I227,Rollover!$K$23,Rollover!$X$23,Rollover!$AK$23)))*12+MONTH(I$6)-MONTH(CHOOSE(I227,Rollover!$K$23,Rollover!$X$23,Rollover!$AK$23)))</f>
        <v>0</v>
      </c>
      <c r="J228" s="114">
        <f>IF(OR(J227=0,J227=4),0,(YEAR(J$6)-YEAR(CHOOSE(J227,Rollover!$K$23,Rollover!$X$23,Rollover!$AK$23)))*12+MONTH(J$6)-MONTH(CHOOSE(J227,Rollover!$K$23,Rollover!$X$23,Rollover!$AK$23)))</f>
        <v>0</v>
      </c>
      <c r="K228" s="114">
        <f>IF(OR(K227=0,K227=4),0,(YEAR(K$6)-YEAR(CHOOSE(K227,Rollover!$K$23,Rollover!$X$23,Rollover!$AK$23)))*12+MONTH(K$6)-MONTH(CHOOSE(K227,Rollover!$K$23,Rollover!$X$23,Rollover!$AK$23)))</f>
        <v>0</v>
      </c>
      <c r="L228" s="114">
        <f>IF(OR(L227=0,L227=4),0,(YEAR(L$6)-YEAR(CHOOSE(L227,Rollover!$K$23,Rollover!$X$23,Rollover!$AK$23)))*12+MONTH(L$6)-MONTH(CHOOSE(L227,Rollover!$K$23,Rollover!$X$23,Rollover!$AK$23)))</f>
        <v>0</v>
      </c>
      <c r="M228" s="114">
        <f>IF(OR(M227=0,M227=4),0,(YEAR(M$6)-YEAR(CHOOSE(M227,Rollover!$K$23,Rollover!$X$23,Rollover!$AK$23)))*12+MONTH(M$6)-MONTH(CHOOSE(M227,Rollover!$K$23,Rollover!$X$23,Rollover!$AK$23)))</f>
        <v>0</v>
      </c>
      <c r="N228" s="114">
        <f>IF(OR(N227=0,N227=4),0,(YEAR(N$6)-YEAR(CHOOSE(N227,Rollover!$K$23,Rollover!$X$23,Rollover!$AK$23)))*12+MONTH(N$6)-MONTH(CHOOSE(N227,Rollover!$K$23,Rollover!$X$23,Rollover!$AK$23)))</f>
        <v>0</v>
      </c>
      <c r="O228" s="114">
        <f>IF(OR(O227=0,O227=4),0,(YEAR(O$6)-YEAR(CHOOSE(O227,Rollover!$K$23,Rollover!$X$23,Rollover!$AK$23)))*12+MONTH(O$6)-MONTH(CHOOSE(O227,Rollover!$K$23,Rollover!$X$23,Rollover!$AK$23)))</f>
        <v>0</v>
      </c>
      <c r="P228" s="114">
        <f>IF(OR(P227=0,P227=4),0,(YEAR(P$6)-YEAR(CHOOSE(P227,Rollover!$K$23,Rollover!$X$23,Rollover!$AK$23)))*12+MONTH(P$6)-MONTH(CHOOSE(P227,Rollover!$K$23,Rollover!$X$23,Rollover!$AK$23)))</f>
        <v>0</v>
      </c>
      <c r="Q228" s="114">
        <f>IF(OR(Q227=0,Q227=4),0,(YEAR(Q$6)-YEAR(CHOOSE(Q227,Rollover!$K$23,Rollover!$X$23,Rollover!$AK$23)))*12+MONTH(Q$6)-MONTH(CHOOSE(Q227,Rollover!$K$23,Rollover!$X$23,Rollover!$AK$23)))</f>
        <v>0</v>
      </c>
      <c r="R228" s="114">
        <f>IF(OR(R227=0,R227=4),0,(YEAR(R$6)-YEAR(CHOOSE(R227,Rollover!$K$23,Rollover!$X$23,Rollover!$AK$23)))*12+MONTH(R$6)-MONTH(CHOOSE(R227,Rollover!$K$23,Rollover!$X$23,Rollover!$AK$23)))</f>
        <v>0</v>
      </c>
      <c r="S228" s="114">
        <f>IF(OR(S227=0,S227=4),0,(YEAR(S$6)-YEAR(CHOOSE(S227,Rollover!$K$23,Rollover!$X$23,Rollover!$AK$23)))*12+MONTH(S$6)-MONTH(CHOOSE(S227,Rollover!$K$23,Rollover!$X$23,Rollover!$AK$23)))</f>
        <v>0</v>
      </c>
      <c r="T228" s="114">
        <f>IF(OR(T227=0,T227=4),0,(YEAR(T$6)-YEAR(CHOOSE(T227,Rollover!$K$23,Rollover!$X$23,Rollover!$AK$23)))*12+MONTH(T$6)-MONTH(CHOOSE(T227,Rollover!$K$23,Rollover!$X$23,Rollover!$AK$23)))</f>
        <v>0</v>
      </c>
      <c r="U228" s="114">
        <f>IF(OR(U227=0,U227=4),0,(YEAR(U$6)-YEAR(CHOOSE(U227,Rollover!$K$23,Rollover!$X$23,Rollover!$AK$23)))*12+MONTH(U$6)-MONTH(CHOOSE(U227,Rollover!$K$23,Rollover!$X$23,Rollover!$AK$23)))</f>
        <v>0</v>
      </c>
      <c r="V228" s="114">
        <f>IF(OR(V227=0,V227=4),0,(YEAR(V$6)-YEAR(CHOOSE(V227,Rollover!$K$23,Rollover!$X$23,Rollover!$AK$23)))*12+MONTH(V$6)-MONTH(CHOOSE(V227,Rollover!$K$23,Rollover!$X$23,Rollover!$AK$23)))</f>
        <v>0</v>
      </c>
      <c r="W228" s="114">
        <f>IF(OR(W227=0,W227=4),0,(YEAR(W$6)-YEAR(CHOOSE(W227,Rollover!$K$23,Rollover!$X$23,Rollover!$AK$23)))*12+MONTH(W$6)-MONTH(CHOOSE(W227,Rollover!$K$23,Rollover!$X$23,Rollover!$AK$23)))</f>
        <v>0</v>
      </c>
      <c r="X228" s="114">
        <f>IF(OR(X227=0,X227=4),0,(YEAR(X$6)-YEAR(CHOOSE(X227,Rollover!$K$23,Rollover!$X$23,Rollover!$AK$23)))*12+MONTH(X$6)-MONTH(CHOOSE(X227,Rollover!$K$23,Rollover!$X$23,Rollover!$AK$23)))</f>
        <v>0</v>
      </c>
      <c r="Y228" s="114">
        <f>IF(OR(Y227=0,Y227=4),0,(YEAR(Y$6)-YEAR(CHOOSE(Y227,Rollover!$K$23,Rollover!$X$23,Rollover!$AK$23)))*12+MONTH(Y$6)-MONTH(CHOOSE(Y227,Rollover!$K$23,Rollover!$X$23,Rollover!$AK$23)))</f>
        <v>0</v>
      </c>
      <c r="Z228" s="114">
        <f>IF(OR(Z227=0,Z227=4),0,(YEAR(Z$6)-YEAR(CHOOSE(Z227,Rollover!$K$23,Rollover!$X$23,Rollover!$AK$23)))*12+MONTH(Z$6)-MONTH(CHOOSE(Z227,Rollover!$K$23,Rollover!$X$23,Rollover!$AK$23)))</f>
        <v>0</v>
      </c>
      <c r="AA228" s="114">
        <f>IF(OR(AA227=0,AA227=4),0,(YEAR(AA$6)-YEAR(CHOOSE(AA227,Rollover!$K$23,Rollover!$X$23,Rollover!$AK$23)))*12+MONTH(AA$6)-MONTH(CHOOSE(AA227,Rollover!$K$23,Rollover!$X$23,Rollover!$AK$23)))</f>
        <v>0</v>
      </c>
      <c r="AB228" s="114">
        <f>IF(OR(AB227=0,AB227=4),0,(YEAR(AB$6)-YEAR(CHOOSE(AB227,Rollover!$K$23,Rollover!$X$23,Rollover!$AK$23)))*12+MONTH(AB$6)-MONTH(CHOOSE(AB227,Rollover!$K$23,Rollover!$X$23,Rollover!$AK$23)))</f>
        <v>0</v>
      </c>
      <c r="AC228" s="114">
        <f>IF(OR(AC227=0,AC227=4),0,(YEAR(AC$6)-YEAR(CHOOSE(AC227,Rollover!$K$23,Rollover!$X$23,Rollover!$AK$23)))*12+MONTH(AC$6)-MONTH(CHOOSE(AC227,Rollover!$K$23,Rollover!$X$23,Rollover!$AK$23)))</f>
        <v>0</v>
      </c>
      <c r="AD228" s="114">
        <f>IF(OR(AD227=0,AD227=4),0,(YEAR(AD$6)-YEAR(CHOOSE(AD227,Rollover!$K$23,Rollover!$X$23,Rollover!$AK$23)))*12+MONTH(AD$6)-MONTH(CHOOSE(AD227,Rollover!$K$23,Rollover!$X$23,Rollover!$AK$23)))</f>
        <v>0</v>
      </c>
      <c r="AE228" s="114">
        <f>IF(OR(AE227=0,AE227=4),0,(YEAR(AE$6)-YEAR(CHOOSE(AE227,Rollover!$K$23,Rollover!$X$23,Rollover!$AK$23)))*12+MONTH(AE$6)-MONTH(CHOOSE(AE227,Rollover!$K$23,Rollover!$X$23,Rollover!$AK$23)))</f>
        <v>0</v>
      </c>
      <c r="AF228" s="114">
        <f>IF(OR(AF227=0,AF227=4),0,(YEAR(AF$6)-YEAR(CHOOSE(AF227,Rollover!$K$23,Rollover!$X$23,Rollover!$AK$23)))*12+MONTH(AF$6)-MONTH(CHOOSE(AF227,Rollover!$K$23,Rollover!$X$23,Rollover!$AK$23)))</f>
        <v>-2</v>
      </c>
      <c r="AG228" s="114">
        <f>IF(OR(AG227=0,AG227=4),0,(YEAR(AG$6)-YEAR(CHOOSE(AG227,Rollover!$K$23,Rollover!$X$23,Rollover!$AK$23)))*12+MONTH(AG$6)-MONTH(CHOOSE(AG227,Rollover!$K$23,Rollover!$X$23,Rollover!$AK$23)))</f>
        <v>-1</v>
      </c>
      <c r="AH228" s="114">
        <f>IF(OR(AH227=0,AH227=4),0,(YEAR(AH$6)-YEAR(CHOOSE(AH227,Rollover!$K$23,Rollover!$X$23,Rollover!$AK$23)))*12+MONTH(AH$6)-MONTH(CHOOSE(AH227,Rollover!$K$23,Rollover!$X$23,Rollover!$AK$23)))</f>
        <v>0</v>
      </c>
      <c r="AI228" s="114">
        <f>IF(OR(AI227=0,AI227=4),0,(YEAR(AI$6)-YEAR(CHOOSE(AI227,Rollover!$K$23,Rollover!$X$23,Rollover!$AK$23)))*12+MONTH(AI$6)-MONTH(CHOOSE(AI227,Rollover!$K$23,Rollover!$X$23,Rollover!$AK$23)))</f>
        <v>1</v>
      </c>
      <c r="AJ228" s="114">
        <f>IF(OR(AJ227=0,AJ227=4),0,(YEAR(AJ$6)-YEAR(CHOOSE(AJ227,Rollover!$K$23,Rollover!$X$23,Rollover!$AK$23)))*12+MONTH(AJ$6)-MONTH(CHOOSE(AJ227,Rollover!$K$23,Rollover!$X$23,Rollover!$AK$23)))</f>
        <v>2</v>
      </c>
      <c r="AK228" s="114">
        <f>IF(OR(AK227=0,AK227=4),0,(YEAR(AK$6)-YEAR(CHOOSE(AK227,Rollover!$K$23,Rollover!$X$23,Rollover!$AK$23)))*12+MONTH(AK$6)-MONTH(CHOOSE(AK227,Rollover!$K$23,Rollover!$X$23,Rollover!$AK$23)))</f>
        <v>3</v>
      </c>
      <c r="AL228" s="114">
        <f>IF(OR(AL227=0,AL227=4),0,(YEAR(AL$6)-YEAR(CHOOSE(AL227,Rollover!$K$23,Rollover!$X$23,Rollover!$AK$23)))*12+MONTH(AL$6)-MONTH(CHOOSE(AL227,Rollover!$K$23,Rollover!$X$23,Rollover!$AK$23)))</f>
        <v>4</v>
      </c>
      <c r="AM228" s="114">
        <f>IF(OR(AM227=0,AM227=4),0,(YEAR(AM$6)-YEAR(CHOOSE(AM227,Rollover!$K$23,Rollover!$X$23,Rollover!$AK$23)))*12+MONTH(AM$6)-MONTH(CHOOSE(AM227,Rollover!$K$23,Rollover!$X$23,Rollover!$AK$23)))</f>
        <v>5</v>
      </c>
      <c r="AN228" s="114">
        <f>IF(OR(AN227=0,AN227=4),0,(YEAR(AN$6)-YEAR(CHOOSE(AN227,Rollover!$K$23,Rollover!$X$23,Rollover!$AK$23)))*12+MONTH(AN$6)-MONTH(CHOOSE(AN227,Rollover!$K$23,Rollover!$X$23,Rollover!$AK$23)))</f>
        <v>6</v>
      </c>
      <c r="AO228" s="114">
        <f>IF(OR(AO227=0,AO227=4),0,(YEAR(AO$6)-YEAR(CHOOSE(AO227,Rollover!$K$23,Rollover!$X$23,Rollover!$AK$23)))*12+MONTH(AO$6)-MONTH(CHOOSE(AO227,Rollover!$K$23,Rollover!$X$23,Rollover!$AK$23)))</f>
        <v>7</v>
      </c>
      <c r="AP228" s="114">
        <f>IF(OR(AP227=0,AP227=4),0,(YEAR(AP$6)-YEAR(CHOOSE(AP227,Rollover!$K$23,Rollover!$X$23,Rollover!$AK$23)))*12+MONTH(AP$6)-MONTH(CHOOSE(AP227,Rollover!$K$23,Rollover!$X$23,Rollover!$AK$23)))</f>
        <v>8</v>
      </c>
      <c r="AQ228" s="114">
        <f>IF(OR(AQ227=0,AQ227=4),0,(YEAR(AQ$6)-YEAR(CHOOSE(AQ227,Rollover!$K$23,Rollover!$X$23,Rollover!$AK$23)))*12+MONTH(AQ$6)-MONTH(CHOOSE(AQ227,Rollover!$K$23,Rollover!$X$23,Rollover!$AK$23)))</f>
        <v>9</v>
      </c>
      <c r="AR228" s="114">
        <f>IF(OR(AR227=0,AR227=4),0,(YEAR(AR$6)-YEAR(CHOOSE(AR227,Rollover!$K$23,Rollover!$X$23,Rollover!$AK$23)))*12+MONTH(AR$6)-MONTH(CHOOSE(AR227,Rollover!$K$23,Rollover!$X$23,Rollover!$AK$23)))</f>
        <v>10</v>
      </c>
      <c r="AS228" s="114">
        <f>IF(OR(AS227=0,AS227=4),0,(YEAR(AS$6)-YEAR(CHOOSE(AS227,Rollover!$K$23,Rollover!$X$23,Rollover!$AK$23)))*12+MONTH(AS$6)-MONTH(CHOOSE(AS227,Rollover!$K$23,Rollover!$X$23,Rollover!$AK$23)))</f>
        <v>11</v>
      </c>
      <c r="AT228" s="114">
        <f>IF(OR(AT227=0,AT227=4),0,(YEAR(AT$6)-YEAR(CHOOSE(AT227,Rollover!$K$23,Rollover!$X$23,Rollover!$AK$23)))*12+MONTH(AT$6)-MONTH(CHOOSE(AT227,Rollover!$K$23,Rollover!$X$23,Rollover!$AK$23)))</f>
        <v>12</v>
      </c>
      <c r="AU228" s="114">
        <f>IF(OR(AU227=0,AU227=4),0,(YEAR(AU$6)-YEAR(CHOOSE(AU227,Rollover!$K$23,Rollover!$X$23,Rollover!$AK$23)))*12+MONTH(AU$6)-MONTH(CHOOSE(AU227,Rollover!$K$23,Rollover!$X$23,Rollover!$AK$23)))</f>
        <v>13</v>
      </c>
      <c r="AV228" s="114">
        <f>IF(OR(AV227=0,AV227=4),0,(YEAR(AV$6)-YEAR(CHOOSE(AV227,Rollover!$K$23,Rollover!$X$23,Rollover!$AK$23)))*12+MONTH(AV$6)-MONTH(CHOOSE(AV227,Rollover!$K$23,Rollover!$X$23,Rollover!$AK$23)))</f>
        <v>14</v>
      </c>
      <c r="AW228" s="114">
        <f>IF(OR(AW227=0,AW227=4),0,(YEAR(AW$6)-YEAR(CHOOSE(AW227,Rollover!$K$23,Rollover!$X$23,Rollover!$AK$23)))*12+MONTH(AW$6)-MONTH(CHOOSE(AW227,Rollover!$K$23,Rollover!$X$23,Rollover!$AK$23)))</f>
        <v>15</v>
      </c>
      <c r="AX228" s="114">
        <f>IF(OR(AX227=0,AX227=4),0,(YEAR(AX$6)-YEAR(CHOOSE(AX227,Rollover!$K$23,Rollover!$X$23,Rollover!$AK$23)))*12+MONTH(AX$6)-MONTH(CHOOSE(AX227,Rollover!$K$23,Rollover!$X$23,Rollover!$AK$23)))</f>
        <v>16</v>
      </c>
      <c r="AY228" s="114">
        <f>IF(OR(AY227=0,AY227=4),0,(YEAR(AY$6)-YEAR(CHOOSE(AY227,Rollover!$K$23,Rollover!$X$23,Rollover!$AK$23)))*12+MONTH(AY$6)-MONTH(CHOOSE(AY227,Rollover!$K$23,Rollover!$X$23,Rollover!$AK$23)))</f>
        <v>17</v>
      </c>
      <c r="AZ228" s="114">
        <f>IF(OR(AZ227=0,AZ227=4),0,(YEAR(AZ$6)-YEAR(CHOOSE(AZ227,Rollover!$K$23,Rollover!$X$23,Rollover!$AK$23)))*12+MONTH(AZ$6)-MONTH(CHOOSE(AZ227,Rollover!$K$23,Rollover!$X$23,Rollover!$AK$23)))</f>
        <v>18</v>
      </c>
      <c r="BA228" s="114">
        <f>IF(OR(BA227=0,BA227=4),0,(YEAR(BA$6)-YEAR(CHOOSE(BA227,Rollover!$K$23,Rollover!$X$23,Rollover!$AK$23)))*12+MONTH(BA$6)-MONTH(CHOOSE(BA227,Rollover!$K$23,Rollover!$X$23,Rollover!$AK$23)))</f>
        <v>19</v>
      </c>
      <c r="BB228" s="114">
        <f>IF(OR(BB227=0,BB227=4),0,(YEAR(BB$6)-YEAR(CHOOSE(BB227,Rollover!$K$23,Rollover!$X$23,Rollover!$AK$23)))*12+MONTH(BB$6)-MONTH(CHOOSE(BB227,Rollover!$K$23,Rollover!$X$23,Rollover!$AK$23)))</f>
        <v>20</v>
      </c>
      <c r="BC228" s="114">
        <f>IF(OR(BC227=0,BC227=4),0,(YEAR(BC$6)-YEAR(CHOOSE(BC227,Rollover!$K$23,Rollover!$X$23,Rollover!$AK$23)))*12+MONTH(BC$6)-MONTH(CHOOSE(BC227,Rollover!$K$23,Rollover!$X$23,Rollover!$AK$23)))</f>
        <v>21</v>
      </c>
      <c r="BD228" s="114">
        <f>IF(OR(BD227=0,BD227=4),0,(YEAR(BD$6)-YEAR(CHOOSE(BD227,Rollover!$K$23,Rollover!$X$23,Rollover!$AK$23)))*12+MONTH(BD$6)-MONTH(CHOOSE(BD227,Rollover!$K$23,Rollover!$X$23,Rollover!$AK$23)))</f>
        <v>22</v>
      </c>
      <c r="BE228" s="114">
        <f>IF(OR(BE227=0,BE227=4),0,(YEAR(BE$6)-YEAR(CHOOSE(BE227,Rollover!$K$23,Rollover!$X$23,Rollover!$AK$23)))*12+MONTH(BE$6)-MONTH(CHOOSE(BE227,Rollover!$K$23,Rollover!$X$23,Rollover!$AK$23)))</f>
        <v>23</v>
      </c>
      <c r="BF228" s="114">
        <f>IF(OR(BF227=0,BF227=4),0,(YEAR(BF$6)-YEAR(CHOOSE(BF227,Rollover!$K$23,Rollover!$X$23,Rollover!$AK$23)))*12+MONTH(BF$6)-MONTH(CHOOSE(BF227,Rollover!$K$23,Rollover!$X$23,Rollover!$AK$23)))</f>
        <v>24</v>
      </c>
      <c r="BG228" s="114">
        <f>IF(OR(BG227=0,BG227=4),0,(YEAR(BG$6)-YEAR(CHOOSE(BG227,Rollover!$K$23,Rollover!$X$23,Rollover!$AK$23)))*12+MONTH(BG$6)-MONTH(CHOOSE(BG227,Rollover!$K$23,Rollover!$X$23,Rollover!$AK$23)))</f>
        <v>25</v>
      </c>
      <c r="BH228" s="114">
        <f>IF(OR(BH227=0,BH227=4),0,(YEAR(BH$6)-YEAR(CHOOSE(BH227,Rollover!$K$23,Rollover!$X$23,Rollover!$AK$23)))*12+MONTH(BH$6)-MONTH(CHOOSE(BH227,Rollover!$K$23,Rollover!$X$23,Rollover!$AK$23)))</f>
        <v>26</v>
      </c>
      <c r="BI228" s="114">
        <f>IF(OR(BI227=0,BI227=4),0,(YEAR(BI$6)-YEAR(CHOOSE(BI227,Rollover!$K$23,Rollover!$X$23,Rollover!$AK$23)))*12+MONTH(BI$6)-MONTH(CHOOSE(BI227,Rollover!$K$23,Rollover!$X$23,Rollover!$AK$23)))</f>
        <v>27</v>
      </c>
      <c r="BJ228" s="114">
        <f>IF(OR(BJ227=0,BJ227=4),0,(YEAR(BJ$6)-YEAR(CHOOSE(BJ227,Rollover!$K$23,Rollover!$X$23,Rollover!$AK$23)))*12+MONTH(BJ$6)-MONTH(CHOOSE(BJ227,Rollover!$K$23,Rollover!$X$23,Rollover!$AK$23)))</f>
        <v>28</v>
      </c>
      <c r="BK228" s="114">
        <f>IF(OR(BK227=0,BK227=4),0,(YEAR(BK$6)-YEAR(CHOOSE(BK227,Rollover!$K$23,Rollover!$X$23,Rollover!$AK$23)))*12+MONTH(BK$6)-MONTH(CHOOSE(BK227,Rollover!$K$23,Rollover!$X$23,Rollover!$AK$23)))</f>
        <v>29</v>
      </c>
      <c r="BL228" s="114">
        <f>IF(OR(BL227=0,BL227=4),0,(YEAR(BL$6)-YEAR(CHOOSE(BL227,Rollover!$K$23,Rollover!$X$23,Rollover!$AK$23)))*12+MONTH(BL$6)-MONTH(CHOOSE(BL227,Rollover!$K$23,Rollover!$X$23,Rollover!$AK$23)))</f>
        <v>30</v>
      </c>
      <c r="BM228" s="114">
        <f>IF(OR(BM227=0,BM227=4),0,(YEAR(BM$6)-YEAR(CHOOSE(BM227,Rollover!$K$23,Rollover!$X$23,Rollover!$AK$23)))*12+MONTH(BM$6)-MONTH(CHOOSE(BM227,Rollover!$K$23,Rollover!$X$23,Rollover!$AK$23)))</f>
        <v>31</v>
      </c>
      <c r="BN228" s="114">
        <f>IF(OR(BN227=0,BN227=4),0,(YEAR(BN$6)-YEAR(CHOOSE(BN227,Rollover!$K$23,Rollover!$X$23,Rollover!$AK$23)))*12+MONTH(BN$6)-MONTH(CHOOSE(BN227,Rollover!$K$23,Rollover!$X$23,Rollover!$AK$23)))</f>
        <v>32</v>
      </c>
      <c r="BO228" s="114">
        <f>IF(OR(BO227=0,BO227=4),0,(YEAR(BO$6)-YEAR(CHOOSE(BO227,Rollover!$K$23,Rollover!$X$23,Rollover!$AK$23)))*12+MONTH(BO$6)-MONTH(CHOOSE(BO227,Rollover!$K$23,Rollover!$X$23,Rollover!$AK$23)))</f>
        <v>33</v>
      </c>
      <c r="BP228" s="114">
        <f>IF(OR(BP227=0,BP227=4),0,(YEAR(BP$6)-YEAR(CHOOSE(BP227,Rollover!$K$23,Rollover!$X$23,Rollover!$AK$23)))*12+MONTH(BP$6)-MONTH(CHOOSE(BP227,Rollover!$K$23,Rollover!$X$23,Rollover!$AK$23)))</f>
        <v>34</v>
      </c>
      <c r="BQ228" s="114">
        <f>IF(OR(BQ227=0,BQ227=4),0,(YEAR(BQ$6)-YEAR(CHOOSE(BQ227,Rollover!$K$23,Rollover!$X$23,Rollover!$AK$23)))*12+MONTH(BQ$6)-MONTH(CHOOSE(BQ227,Rollover!$K$23,Rollover!$X$23,Rollover!$AK$23)))</f>
        <v>35</v>
      </c>
      <c r="BR228" s="114">
        <f>IF(OR(BR227=0,BR227=4),0,(YEAR(BR$6)-YEAR(CHOOSE(BR227,Rollover!$K$23,Rollover!$X$23,Rollover!$AK$23)))*12+MONTH(BR$6)-MONTH(CHOOSE(BR227,Rollover!$K$23,Rollover!$X$23,Rollover!$AK$23)))</f>
        <v>36</v>
      </c>
      <c r="BS228" s="114">
        <f>IF(OR(BS227=0,BS227=4),0,(YEAR(BS$6)-YEAR(CHOOSE(BS227,Rollover!$K$23,Rollover!$X$23,Rollover!$AK$23)))*12+MONTH(BS$6)-MONTH(CHOOSE(BS227,Rollover!$K$23,Rollover!$X$23,Rollover!$AK$23)))</f>
        <v>37</v>
      </c>
      <c r="BT228" s="114">
        <f>IF(OR(BT227=0,BT227=4),0,(YEAR(BT$6)-YEAR(CHOOSE(BT227,Rollover!$K$23,Rollover!$X$23,Rollover!$AK$23)))*12+MONTH(BT$6)-MONTH(CHOOSE(BT227,Rollover!$K$23,Rollover!$X$23,Rollover!$AK$23)))</f>
        <v>38</v>
      </c>
      <c r="BU228" s="114">
        <f>IF(OR(BU227=0,BU227=4),0,(YEAR(BU$6)-YEAR(CHOOSE(BU227,Rollover!$K$23,Rollover!$X$23,Rollover!$AK$23)))*12+MONTH(BU$6)-MONTH(CHOOSE(BU227,Rollover!$K$23,Rollover!$X$23,Rollover!$AK$23)))</f>
        <v>39</v>
      </c>
      <c r="BV228" s="114">
        <f>IF(OR(BV227=0,BV227=4),0,(YEAR(BV$6)-YEAR(CHOOSE(BV227,Rollover!$K$23,Rollover!$X$23,Rollover!$AK$23)))*12+MONTH(BV$6)-MONTH(CHOOSE(BV227,Rollover!$K$23,Rollover!$X$23,Rollover!$AK$23)))</f>
        <v>40</v>
      </c>
      <c r="BW228" s="114">
        <f>IF(OR(BW227=0,BW227=4),0,(YEAR(BW$6)-YEAR(CHOOSE(BW227,Rollover!$K$23,Rollover!$X$23,Rollover!$AK$23)))*12+MONTH(BW$6)-MONTH(CHOOSE(BW227,Rollover!$K$23,Rollover!$X$23,Rollover!$AK$23)))</f>
        <v>41</v>
      </c>
      <c r="BX228" s="114">
        <f>IF(OR(BX227=0,BX227=4),0,(YEAR(BX$6)-YEAR(CHOOSE(BX227,Rollover!$K$23,Rollover!$X$23,Rollover!$AK$23)))*12+MONTH(BX$6)-MONTH(CHOOSE(BX227,Rollover!$K$23,Rollover!$X$23,Rollover!$AK$23)))</f>
        <v>42</v>
      </c>
      <c r="BY228" s="114">
        <f>IF(OR(BY227=0,BY227=4),0,(YEAR(BY$6)-YEAR(CHOOSE(BY227,Rollover!$K$23,Rollover!$X$23,Rollover!$AK$23)))*12+MONTH(BY$6)-MONTH(CHOOSE(BY227,Rollover!$K$23,Rollover!$X$23,Rollover!$AK$23)))</f>
        <v>43</v>
      </c>
      <c r="BZ228" s="114">
        <f>IF(OR(BZ227=0,BZ227=4),0,(YEAR(BZ$6)-YEAR(CHOOSE(BZ227,Rollover!$K$23,Rollover!$X$23,Rollover!$AK$23)))*12+MONTH(BZ$6)-MONTH(CHOOSE(BZ227,Rollover!$K$23,Rollover!$X$23,Rollover!$AK$23)))</f>
        <v>44</v>
      </c>
      <c r="CA228" s="114">
        <f>IF(OR(CA227=0,CA227=4),0,(YEAR(CA$6)-YEAR(CHOOSE(CA227,Rollover!$K$23,Rollover!$X$23,Rollover!$AK$23)))*12+MONTH(CA$6)-MONTH(CHOOSE(CA227,Rollover!$K$23,Rollover!$X$23,Rollover!$AK$23)))</f>
        <v>45</v>
      </c>
      <c r="CB228" s="114">
        <f>IF(OR(CB227=0,CB227=4),0,(YEAR(CB$6)-YEAR(CHOOSE(CB227,Rollover!$K$23,Rollover!$X$23,Rollover!$AK$23)))*12+MONTH(CB$6)-MONTH(CHOOSE(CB227,Rollover!$K$23,Rollover!$X$23,Rollover!$AK$23)))</f>
        <v>46</v>
      </c>
      <c r="CC228" s="114">
        <f>IF(OR(CC227=0,CC227=4),0,(YEAR(CC$6)-YEAR(CHOOSE(CC227,Rollover!$K$23,Rollover!$X$23,Rollover!$AK$23)))*12+MONTH(CC$6)-MONTH(CHOOSE(CC227,Rollover!$K$23,Rollover!$X$23,Rollover!$AK$23)))</f>
        <v>47</v>
      </c>
      <c r="CD228" s="114">
        <f>IF(OR(CD227=0,CD227=4),0,(YEAR(CD$6)-YEAR(CHOOSE(CD227,Rollover!$K$23,Rollover!$X$23,Rollover!$AK$23)))*12+MONTH(CD$6)-MONTH(CHOOSE(CD227,Rollover!$K$23,Rollover!$X$23,Rollover!$AK$23)))</f>
        <v>48</v>
      </c>
      <c r="CE228" s="114">
        <f>IF(OR(CE227=0,CE227=4),0,(YEAR(CE$6)-YEAR(CHOOSE(CE227,Rollover!$K$23,Rollover!$X$23,Rollover!$AK$23)))*12+MONTH(CE$6)-MONTH(CHOOSE(CE227,Rollover!$K$23,Rollover!$X$23,Rollover!$AK$23)))</f>
        <v>49</v>
      </c>
      <c r="CF228" s="114">
        <f>IF(OR(CF227=0,CF227=4),0,(YEAR(CF$6)-YEAR(CHOOSE(CF227,Rollover!$K$23,Rollover!$X$23,Rollover!$AK$23)))*12+MONTH(CF$6)-MONTH(CHOOSE(CF227,Rollover!$K$23,Rollover!$X$23,Rollover!$AK$23)))</f>
        <v>50</v>
      </c>
      <c r="CG228" s="114">
        <f>IF(OR(CG227=0,CG227=4),0,(YEAR(CG$6)-YEAR(CHOOSE(CG227,Rollover!$K$23,Rollover!$X$23,Rollover!$AK$23)))*12+MONTH(CG$6)-MONTH(CHOOSE(CG227,Rollover!$K$23,Rollover!$X$23,Rollover!$AK$23)))</f>
        <v>51</v>
      </c>
      <c r="CH228" s="114">
        <f>IF(OR(CH227=0,CH227=4),0,(YEAR(CH$6)-YEAR(CHOOSE(CH227,Rollover!$K$23,Rollover!$X$23,Rollover!$AK$23)))*12+MONTH(CH$6)-MONTH(CHOOSE(CH227,Rollover!$K$23,Rollover!$X$23,Rollover!$AK$23)))</f>
        <v>52</v>
      </c>
      <c r="CI228" s="114">
        <f>IF(OR(CI227=0,CI227=4),0,(YEAR(CI$6)-YEAR(CHOOSE(CI227,Rollover!$K$23,Rollover!$X$23,Rollover!$AK$23)))*12+MONTH(CI$6)-MONTH(CHOOSE(CI227,Rollover!$K$23,Rollover!$X$23,Rollover!$AK$23)))</f>
        <v>53</v>
      </c>
      <c r="CJ228" s="114">
        <f>IF(OR(CJ227=0,CJ227=4),0,(YEAR(CJ$6)-YEAR(CHOOSE(CJ227,Rollover!$K$23,Rollover!$X$23,Rollover!$AK$23)))*12+MONTH(CJ$6)-MONTH(CHOOSE(CJ227,Rollover!$K$23,Rollover!$X$23,Rollover!$AK$23)))</f>
        <v>54</v>
      </c>
      <c r="CK228" s="114">
        <f>IF(OR(CK227=0,CK227=4),0,(YEAR(CK$6)-YEAR(CHOOSE(CK227,Rollover!$K$23,Rollover!$X$23,Rollover!$AK$23)))*12+MONTH(CK$6)-MONTH(CHOOSE(CK227,Rollover!$K$23,Rollover!$X$23,Rollover!$AK$23)))</f>
        <v>55</v>
      </c>
      <c r="CL228" s="114">
        <f>IF(OR(CL227=0,CL227=4),0,(YEAR(CL$6)-YEAR(CHOOSE(CL227,Rollover!$K$23,Rollover!$X$23,Rollover!$AK$23)))*12+MONTH(CL$6)-MONTH(CHOOSE(CL227,Rollover!$K$23,Rollover!$X$23,Rollover!$AK$23)))</f>
        <v>56</v>
      </c>
      <c r="CM228" s="114">
        <f>IF(OR(CM227=0,CM227=4),0,(YEAR(CM$6)-YEAR(CHOOSE(CM227,Rollover!$K$23,Rollover!$X$23,Rollover!$AK$23)))*12+MONTH(CM$6)-MONTH(CHOOSE(CM227,Rollover!$K$23,Rollover!$X$23,Rollover!$AK$23)))</f>
        <v>57</v>
      </c>
      <c r="CN228" s="114">
        <f>IF(OR(CN227=0,CN227=4),0,(YEAR(CN$6)-YEAR(CHOOSE(CN227,Rollover!$K$23,Rollover!$X$23,Rollover!$AK$23)))*12+MONTH(CN$6)-MONTH(CHOOSE(CN227,Rollover!$K$23,Rollover!$X$23,Rollover!$AK$23)))</f>
        <v>58</v>
      </c>
      <c r="CO228" s="114">
        <f>IF(OR(CO227=0,CO227=4),0,(YEAR(CO$6)-YEAR(CHOOSE(CO227,Rollover!$K$23,Rollover!$X$23,Rollover!$AK$23)))*12+MONTH(CO$6)-MONTH(CHOOSE(CO227,Rollover!$K$23,Rollover!$X$23,Rollover!$AK$23)))</f>
        <v>59</v>
      </c>
      <c r="CP228" s="114">
        <f>IF(OR(CP227=0,CP227=4),0,(YEAR(CP$6)-YEAR(CHOOSE(CP227,Rollover!$K$23,Rollover!$X$23,Rollover!$AK$23)))*12+MONTH(CP$6)-MONTH(CHOOSE(CP227,Rollover!$K$23,Rollover!$X$23,Rollover!$AK$23)))</f>
        <v>-2</v>
      </c>
      <c r="CQ228" s="114">
        <f>IF(OR(CQ227=0,CQ227=4),0,(YEAR(CQ$6)-YEAR(CHOOSE(CQ227,Rollover!$K$23,Rollover!$X$23,Rollover!$AK$23)))*12+MONTH(CQ$6)-MONTH(CHOOSE(CQ227,Rollover!$K$23,Rollover!$X$23,Rollover!$AK$23)))</f>
        <v>-1</v>
      </c>
      <c r="CR228" s="114">
        <f>IF(OR(CR227=0,CR227=4),0,(YEAR(CR$6)-YEAR(CHOOSE(CR227,Rollover!$K$23,Rollover!$X$23,Rollover!$AK$23)))*12+MONTH(CR$6)-MONTH(CHOOSE(CR227,Rollover!$K$23,Rollover!$X$23,Rollover!$AK$23)))</f>
        <v>0</v>
      </c>
      <c r="CS228" s="114">
        <f>IF(OR(CS227=0,CS227=4),0,(YEAR(CS$6)-YEAR(CHOOSE(CS227,Rollover!$K$23,Rollover!$X$23,Rollover!$AK$23)))*12+MONTH(CS$6)-MONTH(CHOOSE(CS227,Rollover!$K$23,Rollover!$X$23,Rollover!$AK$23)))</f>
        <v>1</v>
      </c>
      <c r="CT228" s="114">
        <f>IF(OR(CT227=0,CT227=4),0,(YEAR(CT$6)-YEAR(CHOOSE(CT227,Rollover!$K$23,Rollover!$X$23,Rollover!$AK$23)))*12+MONTH(CT$6)-MONTH(CHOOSE(CT227,Rollover!$K$23,Rollover!$X$23,Rollover!$AK$23)))</f>
        <v>2</v>
      </c>
      <c r="CU228" s="114">
        <f>IF(OR(CU227=0,CU227=4),0,(YEAR(CU$6)-YEAR(CHOOSE(CU227,Rollover!$K$23,Rollover!$X$23,Rollover!$AK$23)))*12+MONTH(CU$6)-MONTH(CHOOSE(CU227,Rollover!$K$23,Rollover!$X$23,Rollover!$AK$23)))</f>
        <v>3</v>
      </c>
      <c r="CV228" s="114">
        <f>IF(OR(CV227=0,CV227=4),0,(YEAR(CV$6)-YEAR(CHOOSE(CV227,Rollover!$K$23,Rollover!$X$23,Rollover!$AK$23)))*12+MONTH(CV$6)-MONTH(CHOOSE(CV227,Rollover!$K$23,Rollover!$X$23,Rollover!$AK$23)))</f>
        <v>4</v>
      </c>
      <c r="CW228" s="114">
        <f>IF(OR(CW227=0,CW227=4),0,(YEAR(CW$6)-YEAR(CHOOSE(CW227,Rollover!$K$23,Rollover!$X$23,Rollover!$AK$23)))*12+MONTH(CW$6)-MONTH(CHOOSE(CW227,Rollover!$K$23,Rollover!$X$23,Rollover!$AK$23)))</f>
        <v>5</v>
      </c>
      <c r="CX228" s="114">
        <f>IF(OR(CX227=0,CX227=4),0,(YEAR(CX$6)-YEAR(CHOOSE(CX227,Rollover!$K$23,Rollover!$X$23,Rollover!$AK$23)))*12+MONTH(CX$6)-MONTH(CHOOSE(CX227,Rollover!$K$23,Rollover!$X$23,Rollover!$AK$23)))</f>
        <v>6</v>
      </c>
      <c r="CY228" s="114">
        <f>IF(OR(CY227=0,CY227=4),0,(YEAR(CY$6)-YEAR(CHOOSE(CY227,Rollover!$K$23,Rollover!$X$23,Rollover!$AK$23)))*12+MONTH(CY$6)-MONTH(CHOOSE(CY227,Rollover!$K$23,Rollover!$X$23,Rollover!$AK$23)))</f>
        <v>7</v>
      </c>
      <c r="CZ228" s="114">
        <f>IF(OR(CZ227=0,CZ227=4),0,(YEAR(CZ$6)-YEAR(CHOOSE(CZ227,Rollover!$K$23,Rollover!$X$23,Rollover!$AK$23)))*12+MONTH(CZ$6)-MONTH(CHOOSE(CZ227,Rollover!$K$23,Rollover!$X$23,Rollover!$AK$23)))</f>
        <v>8</v>
      </c>
      <c r="DA228" s="114">
        <f>IF(OR(DA227=0,DA227=4),0,(YEAR(DA$6)-YEAR(CHOOSE(DA227,Rollover!$K$23,Rollover!$X$23,Rollover!$AK$23)))*12+MONTH(DA$6)-MONTH(CHOOSE(DA227,Rollover!$K$23,Rollover!$X$23,Rollover!$AK$23)))</f>
        <v>9</v>
      </c>
      <c r="DB228" s="114">
        <f>IF(OR(DB227=0,DB227=4),0,(YEAR(DB$6)-YEAR(CHOOSE(DB227,Rollover!$K$23,Rollover!$X$23,Rollover!$AK$23)))*12+MONTH(DB$6)-MONTH(CHOOSE(DB227,Rollover!$K$23,Rollover!$X$23,Rollover!$AK$23)))</f>
        <v>10</v>
      </c>
      <c r="DC228" s="114">
        <f>IF(OR(DC227=0,DC227=4),0,(YEAR(DC$6)-YEAR(CHOOSE(DC227,Rollover!$K$23,Rollover!$X$23,Rollover!$AK$23)))*12+MONTH(DC$6)-MONTH(CHOOSE(DC227,Rollover!$K$23,Rollover!$X$23,Rollover!$AK$23)))</f>
        <v>11</v>
      </c>
      <c r="DD228" s="114">
        <f>IF(OR(DD227=0,DD227=4),0,(YEAR(DD$6)-YEAR(CHOOSE(DD227,Rollover!$K$23,Rollover!$X$23,Rollover!$AK$23)))*12+MONTH(DD$6)-MONTH(CHOOSE(DD227,Rollover!$K$23,Rollover!$X$23,Rollover!$AK$23)))</f>
        <v>12</v>
      </c>
      <c r="DE228" s="114">
        <f>IF(OR(DE227=0,DE227=4),0,(YEAR(DE$6)-YEAR(CHOOSE(DE227,Rollover!$K$23,Rollover!$X$23,Rollover!$AK$23)))*12+MONTH(DE$6)-MONTH(CHOOSE(DE227,Rollover!$K$23,Rollover!$X$23,Rollover!$AK$23)))</f>
        <v>13</v>
      </c>
      <c r="DF228" s="114">
        <f>IF(OR(DF227=0,DF227=4),0,(YEAR(DF$6)-YEAR(CHOOSE(DF227,Rollover!$K$23,Rollover!$X$23,Rollover!$AK$23)))*12+MONTH(DF$6)-MONTH(CHOOSE(DF227,Rollover!$K$23,Rollover!$X$23,Rollover!$AK$23)))</f>
        <v>14</v>
      </c>
      <c r="DG228" s="114">
        <f>IF(OR(DG227=0,DG227=4),0,(YEAR(DG$6)-YEAR(CHOOSE(DG227,Rollover!$K$23,Rollover!$X$23,Rollover!$AK$23)))*12+MONTH(DG$6)-MONTH(CHOOSE(DG227,Rollover!$K$23,Rollover!$X$23,Rollover!$AK$23)))</f>
        <v>15</v>
      </c>
      <c r="DH228" s="114">
        <f>IF(OR(DH227=0,DH227=4),0,(YEAR(DH$6)-YEAR(CHOOSE(DH227,Rollover!$K$23,Rollover!$X$23,Rollover!$AK$23)))*12+MONTH(DH$6)-MONTH(CHOOSE(DH227,Rollover!$K$23,Rollover!$X$23,Rollover!$AK$23)))</f>
        <v>16</v>
      </c>
      <c r="DI228" s="114">
        <f>IF(OR(DI227=0,DI227=4),0,(YEAR(DI$6)-YEAR(CHOOSE(DI227,Rollover!$K$23,Rollover!$X$23,Rollover!$AK$23)))*12+MONTH(DI$6)-MONTH(CHOOSE(DI227,Rollover!$K$23,Rollover!$X$23,Rollover!$AK$23)))</f>
        <v>17</v>
      </c>
      <c r="DJ228" s="114">
        <f>IF(OR(DJ227=0,DJ227=4),0,(YEAR(DJ$6)-YEAR(CHOOSE(DJ227,Rollover!$K$23,Rollover!$X$23,Rollover!$AK$23)))*12+MONTH(DJ$6)-MONTH(CHOOSE(DJ227,Rollover!$K$23,Rollover!$X$23,Rollover!$AK$23)))</f>
        <v>18</v>
      </c>
      <c r="DK228" s="114">
        <f>IF(OR(DK227=0,DK227=4),0,(YEAR(DK$6)-YEAR(CHOOSE(DK227,Rollover!$K$23,Rollover!$X$23,Rollover!$AK$23)))*12+MONTH(DK$6)-MONTH(CHOOSE(DK227,Rollover!$K$23,Rollover!$X$23,Rollover!$AK$23)))</f>
        <v>19</v>
      </c>
      <c r="DL228" s="114">
        <f>IF(OR(DL227=0,DL227=4),0,(YEAR(DL$6)-YEAR(CHOOSE(DL227,Rollover!$K$23,Rollover!$X$23,Rollover!$AK$23)))*12+MONTH(DL$6)-MONTH(CHOOSE(DL227,Rollover!$K$23,Rollover!$X$23,Rollover!$AK$23)))</f>
        <v>20</v>
      </c>
      <c r="DM228" s="114">
        <f>IF(OR(DM227=0,DM227=4),0,(YEAR(DM$6)-YEAR(CHOOSE(DM227,Rollover!$K$23,Rollover!$X$23,Rollover!$AK$23)))*12+MONTH(DM$6)-MONTH(CHOOSE(DM227,Rollover!$K$23,Rollover!$X$23,Rollover!$AK$23)))</f>
        <v>21</v>
      </c>
      <c r="DN228" s="114">
        <f>IF(OR(DN227=0,DN227=4),0,(YEAR(DN$6)-YEAR(CHOOSE(DN227,Rollover!$K$23,Rollover!$X$23,Rollover!$AK$23)))*12+MONTH(DN$6)-MONTH(CHOOSE(DN227,Rollover!$K$23,Rollover!$X$23,Rollover!$AK$23)))</f>
        <v>22</v>
      </c>
      <c r="DO228" s="114">
        <f>IF(OR(DO227=0,DO227=4),0,(YEAR(DO$6)-YEAR(CHOOSE(DO227,Rollover!$K$23,Rollover!$X$23,Rollover!$AK$23)))*12+MONTH(DO$6)-MONTH(CHOOSE(DO227,Rollover!$K$23,Rollover!$X$23,Rollover!$AK$23)))</f>
        <v>23</v>
      </c>
      <c r="DP228" s="114">
        <f>IF(OR(DP227=0,DP227=4),0,(YEAR(DP$6)-YEAR(CHOOSE(DP227,Rollover!$K$23,Rollover!$X$23,Rollover!$AK$23)))*12+MONTH(DP$6)-MONTH(CHOOSE(DP227,Rollover!$K$23,Rollover!$X$23,Rollover!$AK$23)))</f>
        <v>24</v>
      </c>
      <c r="DQ228" s="114">
        <f>IF(OR(DQ227=0,DQ227=4),0,(YEAR(DQ$6)-YEAR(CHOOSE(DQ227,Rollover!$K$23,Rollover!$X$23,Rollover!$AK$23)))*12+MONTH(DQ$6)-MONTH(CHOOSE(DQ227,Rollover!$K$23,Rollover!$X$23,Rollover!$AK$23)))</f>
        <v>25</v>
      </c>
      <c r="DR228" s="114">
        <f>IF(OR(DR227=0,DR227=4),0,(YEAR(DR$6)-YEAR(CHOOSE(DR227,Rollover!$K$23,Rollover!$X$23,Rollover!$AK$23)))*12+MONTH(DR$6)-MONTH(CHOOSE(DR227,Rollover!$K$23,Rollover!$X$23,Rollover!$AK$23)))</f>
        <v>26</v>
      </c>
      <c r="DS228" s="114">
        <f>IF(OR(DS227=0,DS227=4),0,(YEAR(DS$6)-YEAR(CHOOSE(DS227,Rollover!$K$23,Rollover!$X$23,Rollover!$AK$23)))*12+MONTH(DS$6)-MONTH(CHOOSE(DS227,Rollover!$K$23,Rollover!$X$23,Rollover!$AK$23)))</f>
        <v>27</v>
      </c>
      <c r="DT228" s="114">
        <f>IF(OR(DT227=0,DT227=4),0,(YEAR(DT$6)-YEAR(CHOOSE(DT227,Rollover!$K$23,Rollover!$X$23,Rollover!$AK$23)))*12+MONTH(DT$6)-MONTH(CHOOSE(DT227,Rollover!$K$23,Rollover!$X$23,Rollover!$AK$23)))</f>
        <v>28</v>
      </c>
      <c r="DU228" s="114">
        <f>IF(OR(DU227=0,DU227=4),0,(YEAR(DU$6)-YEAR(CHOOSE(DU227,Rollover!$K$23,Rollover!$X$23,Rollover!$AK$23)))*12+MONTH(DU$6)-MONTH(CHOOSE(DU227,Rollover!$K$23,Rollover!$X$23,Rollover!$AK$23)))</f>
        <v>29</v>
      </c>
      <c r="DV228" s="114">
        <f>IF(OR(DV227=0,DV227=4),0,(YEAR(DV$6)-YEAR(CHOOSE(DV227,Rollover!$K$23,Rollover!$X$23,Rollover!$AK$23)))*12+MONTH(DV$6)-MONTH(CHOOSE(DV227,Rollover!$K$23,Rollover!$X$23,Rollover!$AK$23)))</f>
        <v>30</v>
      </c>
      <c r="DW228" s="114">
        <f>IF(OR(DW227=0,DW227=4),0,(YEAR(DW$6)-YEAR(CHOOSE(DW227,Rollover!$K$23,Rollover!$X$23,Rollover!$AK$23)))*12+MONTH(DW$6)-MONTH(CHOOSE(DW227,Rollover!$K$23,Rollover!$X$23,Rollover!$AK$23)))</f>
        <v>31</v>
      </c>
      <c r="DX228" s="114">
        <f>IF(OR(DX227=0,DX227=4),0,(YEAR(DX$6)-YEAR(CHOOSE(DX227,Rollover!$K$23,Rollover!$X$23,Rollover!$AK$23)))*12+MONTH(DX$6)-MONTH(CHOOSE(DX227,Rollover!$K$23,Rollover!$X$23,Rollover!$AK$23)))</f>
        <v>32</v>
      </c>
      <c r="DY228" s="114">
        <f>IF(OR(DY227=0,DY227=4),0,(YEAR(DY$6)-YEAR(CHOOSE(DY227,Rollover!$K$23,Rollover!$X$23,Rollover!$AK$23)))*12+MONTH(DY$6)-MONTH(CHOOSE(DY227,Rollover!$K$23,Rollover!$X$23,Rollover!$AK$23)))</f>
        <v>33</v>
      </c>
      <c r="DZ228" s="114">
        <f>IF(OR(DZ227=0,DZ227=4),0,(YEAR(DZ$6)-YEAR(CHOOSE(DZ227,Rollover!$K$23,Rollover!$X$23,Rollover!$AK$23)))*12+MONTH(DZ$6)-MONTH(CHOOSE(DZ227,Rollover!$K$23,Rollover!$X$23,Rollover!$AK$23)))</f>
        <v>34</v>
      </c>
      <c r="EA228" s="114">
        <f>IF(OR(EA227=0,EA227=4),0,(YEAR(EA$6)-YEAR(CHOOSE(EA227,Rollover!$K$23,Rollover!$X$23,Rollover!$AK$23)))*12+MONTH(EA$6)-MONTH(CHOOSE(EA227,Rollover!$K$23,Rollover!$X$23,Rollover!$AK$23)))</f>
        <v>35</v>
      </c>
      <c r="EB228" s="114">
        <f>IF(OR(EB227=0,EB227=4),0,(YEAR(EB$6)-YEAR(CHOOSE(EB227,Rollover!$K$23,Rollover!$X$23,Rollover!$AK$23)))*12+MONTH(EB$6)-MONTH(CHOOSE(EB227,Rollover!$K$23,Rollover!$X$23,Rollover!$AK$23)))</f>
        <v>36</v>
      </c>
      <c r="EC228" s="114">
        <f>IF(OR(EC227=0,EC227=4),0,(YEAR(EC$6)-YEAR(CHOOSE(EC227,Rollover!$K$23,Rollover!$X$23,Rollover!$AK$23)))*12+MONTH(EC$6)-MONTH(CHOOSE(EC227,Rollover!$K$23,Rollover!$X$23,Rollover!$AK$23)))</f>
        <v>37</v>
      </c>
      <c r="ED228" s="114">
        <f>IF(OR(ED227=0,ED227=4),0,(YEAR(ED$6)-YEAR(CHOOSE(ED227,Rollover!$K$23,Rollover!$X$23,Rollover!$AK$23)))*12+MONTH(ED$6)-MONTH(CHOOSE(ED227,Rollover!$K$23,Rollover!$X$23,Rollover!$AK$23)))</f>
        <v>38</v>
      </c>
      <c r="EE228" s="114">
        <f>IF(OR(EE227=0,EE227=4),0,(YEAR(EE$6)-YEAR(CHOOSE(EE227,Rollover!$K$23,Rollover!$X$23,Rollover!$AK$23)))*12+MONTH(EE$6)-MONTH(CHOOSE(EE227,Rollover!$K$23,Rollover!$X$23,Rollover!$AK$23)))</f>
        <v>39</v>
      </c>
      <c r="EF228" s="114">
        <f>IF(OR(EF227=0,EF227=4),0,(YEAR(EF$6)-YEAR(CHOOSE(EF227,Rollover!$K$23,Rollover!$X$23,Rollover!$AK$23)))*12+MONTH(EF$6)-MONTH(CHOOSE(EF227,Rollover!$K$23,Rollover!$X$23,Rollover!$AK$23)))</f>
        <v>40</v>
      </c>
      <c r="EG228" s="114">
        <f>IF(OR(EG227=0,EG227=4),0,(YEAR(EG$6)-YEAR(CHOOSE(EG227,Rollover!$K$23,Rollover!$X$23,Rollover!$AK$23)))*12+MONTH(EG$6)-MONTH(CHOOSE(EG227,Rollover!$K$23,Rollover!$X$23,Rollover!$AK$23)))</f>
        <v>41</v>
      </c>
      <c r="EH228" s="114">
        <f>IF(OR(EH227=0,EH227=4),0,(YEAR(EH$6)-YEAR(CHOOSE(EH227,Rollover!$K$23,Rollover!$X$23,Rollover!$AK$23)))*12+MONTH(EH$6)-MONTH(CHOOSE(EH227,Rollover!$K$23,Rollover!$X$23,Rollover!$AK$23)))</f>
        <v>42</v>
      </c>
      <c r="EI228" s="114">
        <f>IF(OR(EI227=0,EI227=4),0,(YEAR(EI$6)-YEAR(CHOOSE(EI227,Rollover!$K$23,Rollover!$X$23,Rollover!$AK$23)))*12+MONTH(EI$6)-MONTH(CHOOSE(EI227,Rollover!$K$23,Rollover!$X$23,Rollover!$AK$23)))</f>
        <v>43</v>
      </c>
    </row>
    <row r="229">
      <c r="B229" t="s" s="23">
        <v>392</v>
      </c>
      <c r="C229" t="s" s="118">
        <v>39</v>
      </c>
      <c r="D229" t="s" s="118">
        <v>429</v>
      </c>
      <c r="H229" s="115">
        <f>IF(OR(H227=0,H227=4),0,CHOOSE(H227,Rollover!$I$23,Rollover!$V$23,Rollover!$AI$23)*CHOOSE(H227,Rollover!$O$23,Rollover!$AB$23,Rollover!$AO$23)*(1+CHOOSE(H227,Rollover!$P$23,Rollover!$AC$23,Rollover!$AP$23))^(INT(MAX(0,H228)/12))+(1-CHOOSE(H227,Rollover!$I$23,Rollover!$V$23,Rollover!$AI$23))*CHOOSE(H227,Rollover!$N$23,Rollover!$AA$23,Rollover!$AN$23)*(1+Assumptions!$C$25)^(INT(MAX(0,H228)/12)))</f>
        <v>0</v>
      </c>
      <c r="I229" s="115">
        <f>IF(OR(I227=0,I227=4),0,CHOOSE(I227,Rollover!$I$23,Rollover!$V$23,Rollover!$AI$23)*CHOOSE(I227,Rollover!$O$23,Rollover!$AB$23,Rollover!$AO$23)*(1+CHOOSE(I227,Rollover!$P$23,Rollover!$AC$23,Rollover!$AP$23))^(INT(MAX(0,I228)/12))+(1-CHOOSE(I227,Rollover!$I$23,Rollover!$V$23,Rollover!$AI$23))*CHOOSE(I227,Rollover!$N$23,Rollover!$AA$23,Rollover!$AN$23)*(1+Assumptions!$C$25)^(INT(MAX(0,I228)/12)))</f>
        <v>0</v>
      </c>
      <c r="J229" s="115">
        <f>IF(OR(J227=0,J227=4),0,CHOOSE(J227,Rollover!$I$23,Rollover!$V$23,Rollover!$AI$23)*CHOOSE(J227,Rollover!$O$23,Rollover!$AB$23,Rollover!$AO$23)*(1+CHOOSE(J227,Rollover!$P$23,Rollover!$AC$23,Rollover!$AP$23))^(INT(MAX(0,J228)/12))+(1-CHOOSE(J227,Rollover!$I$23,Rollover!$V$23,Rollover!$AI$23))*CHOOSE(J227,Rollover!$N$23,Rollover!$AA$23,Rollover!$AN$23)*(1+Assumptions!$C$25)^(INT(MAX(0,J228)/12)))</f>
        <v>0</v>
      </c>
      <c r="K229" s="115">
        <f>IF(OR(K227=0,K227=4),0,CHOOSE(K227,Rollover!$I$23,Rollover!$V$23,Rollover!$AI$23)*CHOOSE(K227,Rollover!$O$23,Rollover!$AB$23,Rollover!$AO$23)*(1+CHOOSE(K227,Rollover!$P$23,Rollover!$AC$23,Rollover!$AP$23))^(INT(MAX(0,K228)/12))+(1-CHOOSE(K227,Rollover!$I$23,Rollover!$V$23,Rollover!$AI$23))*CHOOSE(K227,Rollover!$N$23,Rollover!$AA$23,Rollover!$AN$23)*(1+Assumptions!$C$25)^(INT(MAX(0,K228)/12)))</f>
        <v>0</v>
      </c>
      <c r="L229" s="115">
        <f>IF(OR(L227=0,L227=4),0,CHOOSE(L227,Rollover!$I$23,Rollover!$V$23,Rollover!$AI$23)*CHOOSE(L227,Rollover!$O$23,Rollover!$AB$23,Rollover!$AO$23)*(1+CHOOSE(L227,Rollover!$P$23,Rollover!$AC$23,Rollover!$AP$23))^(INT(MAX(0,L228)/12))+(1-CHOOSE(L227,Rollover!$I$23,Rollover!$V$23,Rollover!$AI$23))*CHOOSE(L227,Rollover!$N$23,Rollover!$AA$23,Rollover!$AN$23)*(1+Assumptions!$C$25)^(INT(MAX(0,L228)/12)))</f>
        <v>0</v>
      </c>
      <c r="M229" s="115">
        <f>IF(OR(M227=0,M227=4),0,CHOOSE(M227,Rollover!$I$23,Rollover!$V$23,Rollover!$AI$23)*CHOOSE(M227,Rollover!$O$23,Rollover!$AB$23,Rollover!$AO$23)*(1+CHOOSE(M227,Rollover!$P$23,Rollover!$AC$23,Rollover!$AP$23))^(INT(MAX(0,M228)/12))+(1-CHOOSE(M227,Rollover!$I$23,Rollover!$V$23,Rollover!$AI$23))*CHOOSE(M227,Rollover!$N$23,Rollover!$AA$23,Rollover!$AN$23)*(1+Assumptions!$C$25)^(INT(MAX(0,M228)/12)))</f>
        <v>0</v>
      </c>
      <c r="N229" s="115">
        <f>IF(OR(N227=0,N227=4),0,CHOOSE(N227,Rollover!$I$23,Rollover!$V$23,Rollover!$AI$23)*CHOOSE(N227,Rollover!$O$23,Rollover!$AB$23,Rollover!$AO$23)*(1+CHOOSE(N227,Rollover!$P$23,Rollover!$AC$23,Rollover!$AP$23))^(INT(MAX(0,N228)/12))+(1-CHOOSE(N227,Rollover!$I$23,Rollover!$V$23,Rollover!$AI$23))*CHOOSE(N227,Rollover!$N$23,Rollover!$AA$23,Rollover!$AN$23)*(1+Assumptions!$C$25)^(INT(MAX(0,N228)/12)))</f>
        <v>0</v>
      </c>
      <c r="O229" s="115">
        <f>IF(OR(O227=0,O227=4),0,CHOOSE(O227,Rollover!$I$23,Rollover!$V$23,Rollover!$AI$23)*CHOOSE(O227,Rollover!$O$23,Rollover!$AB$23,Rollover!$AO$23)*(1+CHOOSE(O227,Rollover!$P$23,Rollover!$AC$23,Rollover!$AP$23))^(INT(MAX(0,O228)/12))+(1-CHOOSE(O227,Rollover!$I$23,Rollover!$V$23,Rollover!$AI$23))*CHOOSE(O227,Rollover!$N$23,Rollover!$AA$23,Rollover!$AN$23)*(1+Assumptions!$C$25)^(INT(MAX(0,O228)/12)))</f>
        <v>0</v>
      </c>
      <c r="P229" s="115">
        <f>IF(OR(P227=0,P227=4),0,CHOOSE(P227,Rollover!$I$23,Rollover!$V$23,Rollover!$AI$23)*CHOOSE(P227,Rollover!$O$23,Rollover!$AB$23,Rollover!$AO$23)*(1+CHOOSE(P227,Rollover!$P$23,Rollover!$AC$23,Rollover!$AP$23))^(INT(MAX(0,P228)/12))+(1-CHOOSE(P227,Rollover!$I$23,Rollover!$V$23,Rollover!$AI$23))*CHOOSE(P227,Rollover!$N$23,Rollover!$AA$23,Rollover!$AN$23)*(1+Assumptions!$C$25)^(INT(MAX(0,P228)/12)))</f>
        <v>0</v>
      </c>
      <c r="Q229" s="115">
        <f>IF(OR(Q227=0,Q227=4),0,CHOOSE(Q227,Rollover!$I$23,Rollover!$V$23,Rollover!$AI$23)*CHOOSE(Q227,Rollover!$O$23,Rollover!$AB$23,Rollover!$AO$23)*(1+CHOOSE(Q227,Rollover!$P$23,Rollover!$AC$23,Rollover!$AP$23))^(INT(MAX(0,Q228)/12))+(1-CHOOSE(Q227,Rollover!$I$23,Rollover!$V$23,Rollover!$AI$23))*CHOOSE(Q227,Rollover!$N$23,Rollover!$AA$23,Rollover!$AN$23)*(1+Assumptions!$C$25)^(INT(MAX(0,Q228)/12)))</f>
        <v>0</v>
      </c>
      <c r="R229" s="115">
        <f>IF(OR(R227=0,R227=4),0,CHOOSE(R227,Rollover!$I$23,Rollover!$V$23,Rollover!$AI$23)*CHOOSE(R227,Rollover!$O$23,Rollover!$AB$23,Rollover!$AO$23)*(1+CHOOSE(R227,Rollover!$P$23,Rollover!$AC$23,Rollover!$AP$23))^(INT(MAX(0,R228)/12))+(1-CHOOSE(R227,Rollover!$I$23,Rollover!$V$23,Rollover!$AI$23))*CHOOSE(R227,Rollover!$N$23,Rollover!$AA$23,Rollover!$AN$23)*(1+Assumptions!$C$25)^(INT(MAX(0,R228)/12)))</f>
        <v>0</v>
      </c>
      <c r="S229" s="115">
        <f>IF(OR(S227=0,S227=4),0,CHOOSE(S227,Rollover!$I$23,Rollover!$V$23,Rollover!$AI$23)*CHOOSE(S227,Rollover!$O$23,Rollover!$AB$23,Rollover!$AO$23)*(1+CHOOSE(S227,Rollover!$P$23,Rollover!$AC$23,Rollover!$AP$23))^(INT(MAX(0,S228)/12))+(1-CHOOSE(S227,Rollover!$I$23,Rollover!$V$23,Rollover!$AI$23))*CHOOSE(S227,Rollover!$N$23,Rollover!$AA$23,Rollover!$AN$23)*(1+Assumptions!$C$25)^(INT(MAX(0,S228)/12)))</f>
        <v>0</v>
      </c>
      <c r="T229" s="115">
        <f>IF(OR(T227=0,T227=4),0,CHOOSE(T227,Rollover!$I$23,Rollover!$V$23,Rollover!$AI$23)*CHOOSE(T227,Rollover!$O$23,Rollover!$AB$23,Rollover!$AO$23)*(1+CHOOSE(T227,Rollover!$P$23,Rollover!$AC$23,Rollover!$AP$23))^(INT(MAX(0,T228)/12))+(1-CHOOSE(T227,Rollover!$I$23,Rollover!$V$23,Rollover!$AI$23))*CHOOSE(T227,Rollover!$N$23,Rollover!$AA$23,Rollover!$AN$23)*(1+Assumptions!$C$25)^(INT(MAX(0,T228)/12)))</f>
        <v>0</v>
      </c>
      <c r="U229" s="115">
        <f>IF(OR(U227=0,U227=4),0,CHOOSE(U227,Rollover!$I$23,Rollover!$V$23,Rollover!$AI$23)*CHOOSE(U227,Rollover!$O$23,Rollover!$AB$23,Rollover!$AO$23)*(1+CHOOSE(U227,Rollover!$P$23,Rollover!$AC$23,Rollover!$AP$23))^(INT(MAX(0,U228)/12))+(1-CHOOSE(U227,Rollover!$I$23,Rollover!$V$23,Rollover!$AI$23))*CHOOSE(U227,Rollover!$N$23,Rollover!$AA$23,Rollover!$AN$23)*(1+Assumptions!$C$25)^(INT(MAX(0,U228)/12)))</f>
        <v>0</v>
      </c>
      <c r="V229" s="115">
        <f>IF(OR(V227=0,V227=4),0,CHOOSE(V227,Rollover!$I$23,Rollover!$V$23,Rollover!$AI$23)*CHOOSE(V227,Rollover!$O$23,Rollover!$AB$23,Rollover!$AO$23)*(1+CHOOSE(V227,Rollover!$P$23,Rollover!$AC$23,Rollover!$AP$23))^(INT(MAX(0,V228)/12))+(1-CHOOSE(V227,Rollover!$I$23,Rollover!$V$23,Rollover!$AI$23))*CHOOSE(V227,Rollover!$N$23,Rollover!$AA$23,Rollover!$AN$23)*(1+Assumptions!$C$25)^(INT(MAX(0,V228)/12)))</f>
        <v>0</v>
      </c>
      <c r="W229" s="115">
        <f>IF(OR(W227=0,W227=4),0,CHOOSE(W227,Rollover!$I$23,Rollover!$V$23,Rollover!$AI$23)*CHOOSE(W227,Rollover!$O$23,Rollover!$AB$23,Rollover!$AO$23)*(1+CHOOSE(W227,Rollover!$P$23,Rollover!$AC$23,Rollover!$AP$23))^(INT(MAX(0,W228)/12))+(1-CHOOSE(W227,Rollover!$I$23,Rollover!$V$23,Rollover!$AI$23))*CHOOSE(W227,Rollover!$N$23,Rollover!$AA$23,Rollover!$AN$23)*(1+Assumptions!$C$25)^(INT(MAX(0,W228)/12)))</f>
        <v>0</v>
      </c>
      <c r="X229" s="115">
        <f>IF(OR(X227=0,X227=4),0,CHOOSE(X227,Rollover!$I$23,Rollover!$V$23,Rollover!$AI$23)*CHOOSE(X227,Rollover!$O$23,Rollover!$AB$23,Rollover!$AO$23)*(1+CHOOSE(X227,Rollover!$P$23,Rollover!$AC$23,Rollover!$AP$23))^(INT(MAX(0,X228)/12))+(1-CHOOSE(X227,Rollover!$I$23,Rollover!$V$23,Rollover!$AI$23))*CHOOSE(X227,Rollover!$N$23,Rollover!$AA$23,Rollover!$AN$23)*(1+Assumptions!$C$25)^(INT(MAX(0,X228)/12)))</f>
        <v>0</v>
      </c>
      <c r="Y229" s="115">
        <f>IF(OR(Y227=0,Y227=4),0,CHOOSE(Y227,Rollover!$I$23,Rollover!$V$23,Rollover!$AI$23)*CHOOSE(Y227,Rollover!$O$23,Rollover!$AB$23,Rollover!$AO$23)*(1+CHOOSE(Y227,Rollover!$P$23,Rollover!$AC$23,Rollover!$AP$23))^(INT(MAX(0,Y228)/12))+(1-CHOOSE(Y227,Rollover!$I$23,Rollover!$V$23,Rollover!$AI$23))*CHOOSE(Y227,Rollover!$N$23,Rollover!$AA$23,Rollover!$AN$23)*(1+Assumptions!$C$25)^(INT(MAX(0,Y228)/12)))</f>
        <v>0</v>
      </c>
      <c r="Z229" s="115">
        <f>IF(OR(Z227=0,Z227=4),0,CHOOSE(Z227,Rollover!$I$23,Rollover!$V$23,Rollover!$AI$23)*CHOOSE(Z227,Rollover!$O$23,Rollover!$AB$23,Rollover!$AO$23)*(1+CHOOSE(Z227,Rollover!$P$23,Rollover!$AC$23,Rollover!$AP$23))^(INT(MAX(0,Z228)/12))+(1-CHOOSE(Z227,Rollover!$I$23,Rollover!$V$23,Rollover!$AI$23))*CHOOSE(Z227,Rollover!$N$23,Rollover!$AA$23,Rollover!$AN$23)*(1+Assumptions!$C$25)^(INT(MAX(0,Z228)/12)))</f>
        <v>0</v>
      </c>
      <c r="AA229" s="115">
        <f>IF(OR(AA227=0,AA227=4),0,CHOOSE(AA227,Rollover!$I$23,Rollover!$V$23,Rollover!$AI$23)*CHOOSE(AA227,Rollover!$O$23,Rollover!$AB$23,Rollover!$AO$23)*(1+CHOOSE(AA227,Rollover!$P$23,Rollover!$AC$23,Rollover!$AP$23))^(INT(MAX(0,AA228)/12))+(1-CHOOSE(AA227,Rollover!$I$23,Rollover!$V$23,Rollover!$AI$23))*CHOOSE(AA227,Rollover!$N$23,Rollover!$AA$23,Rollover!$AN$23)*(1+Assumptions!$C$25)^(INT(MAX(0,AA228)/12)))</f>
        <v>0</v>
      </c>
      <c r="AB229" s="115">
        <f>IF(OR(AB227=0,AB227=4),0,CHOOSE(AB227,Rollover!$I$23,Rollover!$V$23,Rollover!$AI$23)*CHOOSE(AB227,Rollover!$O$23,Rollover!$AB$23,Rollover!$AO$23)*(1+CHOOSE(AB227,Rollover!$P$23,Rollover!$AC$23,Rollover!$AP$23))^(INT(MAX(0,AB228)/12))+(1-CHOOSE(AB227,Rollover!$I$23,Rollover!$V$23,Rollover!$AI$23))*CHOOSE(AB227,Rollover!$N$23,Rollover!$AA$23,Rollover!$AN$23)*(1+Assumptions!$C$25)^(INT(MAX(0,AB228)/12)))</f>
        <v>0</v>
      </c>
      <c r="AC229" s="115">
        <f>IF(OR(AC227=0,AC227=4),0,CHOOSE(AC227,Rollover!$I$23,Rollover!$V$23,Rollover!$AI$23)*CHOOSE(AC227,Rollover!$O$23,Rollover!$AB$23,Rollover!$AO$23)*(1+CHOOSE(AC227,Rollover!$P$23,Rollover!$AC$23,Rollover!$AP$23))^(INT(MAX(0,AC228)/12))+(1-CHOOSE(AC227,Rollover!$I$23,Rollover!$V$23,Rollover!$AI$23))*CHOOSE(AC227,Rollover!$N$23,Rollover!$AA$23,Rollover!$AN$23)*(1+Assumptions!$C$25)^(INT(MAX(0,AC228)/12)))</f>
        <v>0</v>
      </c>
      <c r="AD229" s="115">
        <f>IF(OR(AD227=0,AD227=4),0,CHOOSE(AD227,Rollover!$I$23,Rollover!$V$23,Rollover!$AI$23)*CHOOSE(AD227,Rollover!$O$23,Rollover!$AB$23,Rollover!$AO$23)*(1+CHOOSE(AD227,Rollover!$P$23,Rollover!$AC$23,Rollover!$AP$23))^(INT(MAX(0,AD228)/12))+(1-CHOOSE(AD227,Rollover!$I$23,Rollover!$V$23,Rollover!$AI$23))*CHOOSE(AD227,Rollover!$N$23,Rollover!$AA$23,Rollover!$AN$23)*(1+Assumptions!$C$25)^(INT(MAX(0,AD228)/12)))</f>
        <v>0</v>
      </c>
      <c r="AE229" s="115">
        <f>IF(OR(AE227=0,AE227=4),0,CHOOSE(AE227,Rollover!$I$23,Rollover!$V$23,Rollover!$AI$23)*CHOOSE(AE227,Rollover!$O$23,Rollover!$AB$23,Rollover!$AO$23)*(1+CHOOSE(AE227,Rollover!$P$23,Rollover!$AC$23,Rollover!$AP$23))^(INT(MAX(0,AE228)/12))+(1-CHOOSE(AE227,Rollover!$I$23,Rollover!$V$23,Rollover!$AI$23))*CHOOSE(AE227,Rollover!$N$23,Rollover!$AA$23,Rollover!$AN$23)*(1+Assumptions!$C$25)^(INT(MAX(0,AE228)/12)))</f>
        <v>0</v>
      </c>
      <c r="AF229" s="115">
        <f>IF(OR(AF227=0,AF227=4),0,CHOOSE(AF227,Rollover!$I$23,Rollover!$V$23,Rollover!$AI$23)*CHOOSE(AF227,Rollover!$O$23,Rollover!$AB$23,Rollover!$AO$23)*(1+CHOOSE(AF227,Rollover!$P$23,Rollover!$AC$23,Rollover!$AP$23))^(INT(MAX(0,AF228)/12))+(1-CHOOSE(AF227,Rollover!$I$23,Rollover!$V$23,Rollover!$AI$23))*CHOOSE(AF227,Rollover!$N$23,Rollover!$AA$23,Rollover!$AN$23)*(1+Assumptions!$C$25)^(INT(MAX(0,AF228)/12)))</f>
        <v>14.84464325</v>
      </c>
      <c r="AG229" s="115">
        <f>IF(OR(AG227=0,AG227=4),0,CHOOSE(AG227,Rollover!$I$23,Rollover!$V$23,Rollover!$AI$23)*CHOOSE(AG227,Rollover!$O$23,Rollover!$AB$23,Rollover!$AO$23)*(1+CHOOSE(AG227,Rollover!$P$23,Rollover!$AC$23,Rollover!$AP$23))^(INT(MAX(0,AG228)/12))+(1-CHOOSE(AG227,Rollover!$I$23,Rollover!$V$23,Rollover!$AI$23))*CHOOSE(AG227,Rollover!$N$23,Rollover!$AA$23,Rollover!$AN$23)*(1+Assumptions!$C$25)^(INT(MAX(0,AG228)/12)))</f>
        <v>14.84464325</v>
      </c>
      <c r="AH229" s="115">
        <f>IF(OR(AH227=0,AH227=4),0,CHOOSE(AH227,Rollover!$I$23,Rollover!$V$23,Rollover!$AI$23)*CHOOSE(AH227,Rollover!$O$23,Rollover!$AB$23,Rollover!$AO$23)*(1+CHOOSE(AH227,Rollover!$P$23,Rollover!$AC$23,Rollover!$AP$23))^(INT(MAX(0,AH228)/12))+(1-CHOOSE(AH227,Rollover!$I$23,Rollover!$V$23,Rollover!$AI$23))*CHOOSE(AH227,Rollover!$N$23,Rollover!$AA$23,Rollover!$AN$23)*(1+Assumptions!$C$25)^(INT(MAX(0,AH228)/12)))</f>
        <v>14.84464325</v>
      </c>
      <c r="AI229" s="115">
        <f>IF(OR(AI227=0,AI227=4),0,CHOOSE(AI227,Rollover!$I$23,Rollover!$V$23,Rollover!$AI$23)*CHOOSE(AI227,Rollover!$O$23,Rollover!$AB$23,Rollover!$AO$23)*(1+CHOOSE(AI227,Rollover!$P$23,Rollover!$AC$23,Rollover!$AP$23))^(INT(MAX(0,AI228)/12))+(1-CHOOSE(AI227,Rollover!$I$23,Rollover!$V$23,Rollover!$AI$23))*CHOOSE(AI227,Rollover!$N$23,Rollover!$AA$23,Rollover!$AN$23)*(1+Assumptions!$C$25)^(INT(MAX(0,AI228)/12)))</f>
        <v>14.84464325</v>
      </c>
      <c r="AJ229" s="115">
        <f>IF(OR(AJ227=0,AJ227=4),0,CHOOSE(AJ227,Rollover!$I$23,Rollover!$V$23,Rollover!$AI$23)*CHOOSE(AJ227,Rollover!$O$23,Rollover!$AB$23,Rollover!$AO$23)*(1+CHOOSE(AJ227,Rollover!$P$23,Rollover!$AC$23,Rollover!$AP$23))^(INT(MAX(0,AJ228)/12))+(1-CHOOSE(AJ227,Rollover!$I$23,Rollover!$V$23,Rollover!$AI$23))*CHOOSE(AJ227,Rollover!$N$23,Rollover!$AA$23,Rollover!$AN$23)*(1+Assumptions!$C$25)^(INT(MAX(0,AJ228)/12)))</f>
        <v>14.84464325</v>
      </c>
      <c r="AK229" s="115">
        <f>IF(OR(AK227=0,AK227=4),0,CHOOSE(AK227,Rollover!$I$23,Rollover!$V$23,Rollover!$AI$23)*CHOOSE(AK227,Rollover!$O$23,Rollover!$AB$23,Rollover!$AO$23)*(1+CHOOSE(AK227,Rollover!$P$23,Rollover!$AC$23,Rollover!$AP$23))^(INT(MAX(0,AK228)/12))+(1-CHOOSE(AK227,Rollover!$I$23,Rollover!$V$23,Rollover!$AI$23))*CHOOSE(AK227,Rollover!$N$23,Rollover!$AA$23,Rollover!$AN$23)*(1+Assumptions!$C$25)^(INT(MAX(0,AK228)/12)))</f>
        <v>14.84464325</v>
      </c>
      <c r="AL229" s="115">
        <f>IF(OR(AL227=0,AL227=4),0,CHOOSE(AL227,Rollover!$I$23,Rollover!$V$23,Rollover!$AI$23)*CHOOSE(AL227,Rollover!$O$23,Rollover!$AB$23,Rollover!$AO$23)*(1+CHOOSE(AL227,Rollover!$P$23,Rollover!$AC$23,Rollover!$AP$23))^(INT(MAX(0,AL228)/12))+(1-CHOOSE(AL227,Rollover!$I$23,Rollover!$V$23,Rollover!$AI$23))*CHOOSE(AL227,Rollover!$N$23,Rollover!$AA$23,Rollover!$AN$23)*(1+Assumptions!$C$25)^(INT(MAX(0,AL228)/12)))</f>
        <v>14.84464325</v>
      </c>
      <c r="AM229" s="115">
        <f>IF(OR(AM227=0,AM227=4),0,CHOOSE(AM227,Rollover!$I$23,Rollover!$V$23,Rollover!$AI$23)*CHOOSE(AM227,Rollover!$O$23,Rollover!$AB$23,Rollover!$AO$23)*(1+CHOOSE(AM227,Rollover!$P$23,Rollover!$AC$23,Rollover!$AP$23))^(INT(MAX(0,AM228)/12))+(1-CHOOSE(AM227,Rollover!$I$23,Rollover!$V$23,Rollover!$AI$23))*CHOOSE(AM227,Rollover!$N$23,Rollover!$AA$23,Rollover!$AN$23)*(1+Assumptions!$C$25)^(INT(MAX(0,AM228)/12)))</f>
        <v>14.84464325</v>
      </c>
      <c r="AN229" s="115">
        <f>IF(OR(AN227=0,AN227=4),0,CHOOSE(AN227,Rollover!$I$23,Rollover!$V$23,Rollover!$AI$23)*CHOOSE(AN227,Rollover!$O$23,Rollover!$AB$23,Rollover!$AO$23)*(1+CHOOSE(AN227,Rollover!$P$23,Rollover!$AC$23,Rollover!$AP$23))^(INT(MAX(0,AN228)/12))+(1-CHOOSE(AN227,Rollover!$I$23,Rollover!$V$23,Rollover!$AI$23))*CHOOSE(AN227,Rollover!$N$23,Rollover!$AA$23,Rollover!$AN$23)*(1+Assumptions!$C$25)^(INT(MAX(0,AN228)/12)))</f>
        <v>14.84464325</v>
      </c>
      <c r="AO229" s="115">
        <f>IF(OR(AO227=0,AO227=4),0,CHOOSE(AO227,Rollover!$I$23,Rollover!$V$23,Rollover!$AI$23)*CHOOSE(AO227,Rollover!$O$23,Rollover!$AB$23,Rollover!$AO$23)*(1+CHOOSE(AO227,Rollover!$P$23,Rollover!$AC$23,Rollover!$AP$23))^(INT(MAX(0,AO228)/12))+(1-CHOOSE(AO227,Rollover!$I$23,Rollover!$V$23,Rollover!$AI$23))*CHOOSE(AO227,Rollover!$N$23,Rollover!$AA$23,Rollover!$AN$23)*(1+Assumptions!$C$25)^(INT(MAX(0,AO228)/12)))</f>
        <v>14.84464325</v>
      </c>
      <c r="AP229" s="115">
        <f>IF(OR(AP227=0,AP227=4),0,CHOOSE(AP227,Rollover!$I$23,Rollover!$V$23,Rollover!$AI$23)*CHOOSE(AP227,Rollover!$O$23,Rollover!$AB$23,Rollover!$AO$23)*(1+CHOOSE(AP227,Rollover!$P$23,Rollover!$AC$23,Rollover!$AP$23))^(INT(MAX(0,AP228)/12))+(1-CHOOSE(AP227,Rollover!$I$23,Rollover!$V$23,Rollover!$AI$23))*CHOOSE(AP227,Rollover!$N$23,Rollover!$AA$23,Rollover!$AN$23)*(1+Assumptions!$C$25)^(INT(MAX(0,AP228)/12)))</f>
        <v>14.84464325</v>
      </c>
      <c r="AQ229" s="115">
        <f>IF(OR(AQ227=0,AQ227=4),0,CHOOSE(AQ227,Rollover!$I$23,Rollover!$V$23,Rollover!$AI$23)*CHOOSE(AQ227,Rollover!$O$23,Rollover!$AB$23,Rollover!$AO$23)*(1+CHOOSE(AQ227,Rollover!$P$23,Rollover!$AC$23,Rollover!$AP$23))^(INT(MAX(0,AQ228)/12))+(1-CHOOSE(AQ227,Rollover!$I$23,Rollover!$V$23,Rollover!$AI$23))*CHOOSE(AQ227,Rollover!$N$23,Rollover!$AA$23,Rollover!$AN$23)*(1+Assumptions!$C$25)^(INT(MAX(0,AQ228)/12)))</f>
        <v>14.84464325</v>
      </c>
      <c r="AR229" s="115">
        <f>IF(OR(AR227=0,AR227=4),0,CHOOSE(AR227,Rollover!$I$23,Rollover!$V$23,Rollover!$AI$23)*CHOOSE(AR227,Rollover!$O$23,Rollover!$AB$23,Rollover!$AO$23)*(1+CHOOSE(AR227,Rollover!$P$23,Rollover!$AC$23,Rollover!$AP$23))^(INT(MAX(0,AR228)/12))+(1-CHOOSE(AR227,Rollover!$I$23,Rollover!$V$23,Rollover!$AI$23))*CHOOSE(AR227,Rollover!$N$23,Rollover!$AA$23,Rollover!$AN$23)*(1+Assumptions!$C$25)^(INT(MAX(0,AR228)/12)))</f>
        <v>14.84464325</v>
      </c>
      <c r="AS229" s="115">
        <f>IF(OR(AS227=0,AS227=4),0,CHOOSE(AS227,Rollover!$I$23,Rollover!$V$23,Rollover!$AI$23)*CHOOSE(AS227,Rollover!$O$23,Rollover!$AB$23,Rollover!$AO$23)*(1+CHOOSE(AS227,Rollover!$P$23,Rollover!$AC$23,Rollover!$AP$23))^(INT(MAX(0,AS228)/12))+(1-CHOOSE(AS227,Rollover!$I$23,Rollover!$V$23,Rollover!$AI$23))*CHOOSE(AS227,Rollover!$N$23,Rollover!$AA$23,Rollover!$AN$23)*(1+Assumptions!$C$25)^(INT(MAX(0,AS228)/12)))</f>
        <v>14.84464325</v>
      </c>
      <c r="AT229" s="115">
        <f>IF(OR(AT227=0,AT227=4),0,CHOOSE(AT227,Rollover!$I$23,Rollover!$V$23,Rollover!$AI$23)*CHOOSE(AT227,Rollover!$O$23,Rollover!$AB$23,Rollover!$AO$23)*(1+CHOOSE(AT227,Rollover!$P$23,Rollover!$AC$23,Rollover!$AP$23))^(INT(MAX(0,AT228)/12))+(1-CHOOSE(AT227,Rollover!$I$23,Rollover!$V$23,Rollover!$AI$23))*CHOOSE(AT227,Rollover!$N$23,Rollover!$AA$23,Rollover!$AN$23)*(1+Assumptions!$C$25)^(INT(MAX(0,AT228)/12)))</f>
        <v>15.36420576375</v>
      </c>
      <c r="AU229" s="115">
        <f>IF(OR(AU227=0,AU227=4),0,CHOOSE(AU227,Rollover!$I$23,Rollover!$V$23,Rollover!$AI$23)*CHOOSE(AU227,Rollover!$O$23,Rollover!$AB$23,Rollover!$AO$23)*(1+CHOOSE(AU227,Rollover!$P$23,Rollover!$AC$23,Rollover!$AP$23))^(INT(MAX(0,AU228)/12))+(1-CHOOSE(AU227,Rollover!$I$23,Rollover!$V$23,Rollover!$AI$23))*CHOOSE(AU227,Rollover!$N$23,Rollover!$AA$23,Rollover!$AN$23)*(1+Assumptions!$C$25)^(INT(MAX(0,AU228)/12)))</f>
        <v>15.36420576375</v>
      </c>
      <c r="AV229" s="115">
        <f>IF(OR(AV227=0,AV227=4),0,CHOOSE(AV227,Rollover!$I$23,Rollover!$V$23,Rollover!$AI$23)*CHOOSE(AV227,Rollover!$O$23,Rollover!$AB$23,Rollover!$AO$23)*(1+CHOOSE(AV227,Rollover!$P$23,Rollover!$AC$23,Rollover!$AP$23))^(INT(MAX(0,AV228)/12))+(1-CHOOSE(AV227,Rollover!$I$23,Rollover!$V$23,Rollover!$AI$23))*CHOOSE(AV227,Rollover!$N$23,Rollover!$AA$23,Rollover!$AN$23)*(1+Assumptions!$C$25)^(INT(MAX(0,AV228)/12)))</f>
        <v>15.36420576375</v>
      </c>
      <c r="AW229" s="115">
        <f>IF(OR(AW227=0,AW227=4),0,CHOOSE(AW227,Rollover!$I$23,Rollover!$V$23,Rollover!$AI$23)*CHOOSE(AW227,Rollover!$O$23,Rollover!$AB$23,Rollover!$AO$23)*(1+CHOOSE(AW227,Rollover!$P$23,Rollover!$AC$23,Rollover!$AP$23))^(INT(MAX(0,AW228)/12))+(1-CHOOSE(AW227,Rollover!$I$23,Rollover!$V$23,Rollover!$AI$23))*CHOOSE(AW227,Rollover!$N$23,Rollover!$AA$23,Rollover!$AN$23)*(1+Assumptions!$C$25)^(INT(MAX(0,AW228)/12)))</f>
        <v>15.36420576375</v>
      </c>
      <c r="AX229" s="115">
        <f>IF(OR(AX227=0,AX227=4),0,CHOOSE(AX227,Rollover!$I$23,Rollover!$V$23,Rollover!$AI$23)*CHOOSE(AX227,Rollover!$O$23,Rollover!$AB$23,Rollover!$AO$23)*(1+CHOOSE(AX227,Rollover!$P$23,Rollover!$AC$23,Rollover!$AP$23))^(INT(MAX(0,AX228)/12))+(1-CHOOSE(AX227,Rollover!$I$23,Rollover!$V$23,Rollover!$AI$23))*CHOOSE(AX227,Rollover!$N$23,Rollover!$AA$23,Rollover!$AN$23)*(1+Assumptions!$C$25)^(INT(MAX(0,AX228)/12)))</f>
        <v>15.36420576375</v>
      </c>
      <c r="AY229" s="115">
        <f>IF(OR(AY227=0,AY227=4),0,CHOOSE(AY227,Rollover!$I$23,Rollover!$V$23,Rollover!$AI$23)*CHOOSE(AY227,Rollover!$O$23,Rollover!$AB$23,Rollover!$AO$23)*(1+CHOOSE(AY227,Rollover!$P$23,Rollover!$AC$23,Rollover!$AP$23))^(INT(MAX(0,AY228)/12))+(1-CHOOSE(AY227,Rollover!$I$23,Rollover!$V$23,Rollover!$AI$23))*CHOOSE(AY227,Rollover!$N$23,Rollover!$AA$23,Rollover!$AN$23)*(1+Assumptions!$C$25)^(INT(MAX(0,AY228)/12)))</f>
        <v>15.36420576375</v>
      </c>
      <c r="AZ229" s="115">
        <f>IF(OR(AZ227=0,AZ227=4),0,CHOOSE(AZ227,Rollover!$I$23,Rollover!$V$23,Rollover!$AI$23)*CHOOSE(AZ227,Rollover!$O$23,Rollover!$AB$23,Rollover!$AO$23)*(1+CHOOSE(AZ227,Rollover!$P$23,Rollover!$AC$23,Rollover!$AP$23))^(INT(MAX(0,AZ228)/12))+(1-CHOOSE(AZ227,Rollover!$I$23,Rollover!$V$23,Rollover!$AI$23))*CHOOSE(AZ227,Rollover!$N$23,Rollover!$AA$23,Rollover!$AN$23)*(1+Assumptions!$C$25)^(INT(MAX(0,AZ228)/12)))</f>
        <v>15.36420576375</v>
      </c>
      <c r="BA229" s="115">
        <f>IF(OR(BA227=0,BA227=4),0,CHOOSE(BA227,Rollover!$I$23,Rollover!$V$23,Rollover!$AI$23)*CHOOSE(BA227,Rollover!$O$23,Rollover!$AB$23,Rollover!$AO$23)*(1+CHOOSE(BA227,Rollover!$P$23,Rollover!$AC$23,Rollover!$AP$23))^(INT(MAX(0,BA228)/12))+(1-CHOOSE(BA227,Rollover!$I$23,Rollover!$V$23,Rollover!$AI$23))*CHOOSE(BA227,Rollover!$N$23,Rollover!$AA$23,Rollover!$AN$23)*(1+Assumptions!$C$25)^(INT(MAX(0,BA228)/12)))</f>
        <v>15.36420576375</v>
      </c>
      <c r="BB229" s="115">
        <f>IF(OR(BB227=0,BB227=4),0,CHOOSE(BB227,Rollover!$I$23,Rollover!$V$23,Rollover!$AI$23)*CHOOSE(BB227,Rollover!$O$23,Rollover!$AB$23,Rollover!$AO$23)*(1+CHOOSE(BB227,Rollover!$P$23,Rollover!$AC$23,Rollover!$AP$23))^(INT(MAX(0,BB228)/12))+(1-CHOOSE(BB227,Rollover!$I$23,Rollover!$V$23,Rollover!$AI$23))*CHOOSE(BB227,Rollover!$N$23,Rollover!$AA$23,Rollover!$AN$23)*(1+Assumptions!$C$25)^(INT(MAX(0,BB228)/12)))</f>
        <v>15.36420576375</v>
      </c>
      <c r="BC229" s="115">
        <f>IF(OR(BC227=0,BC227=4),0,CHOOSE(BC227,Rollover!$I$23,Rollover!$V$23,Rollover!$AI$23)*CHOOSE(BC227,Rollover!$O$23,Rollover!$AB$23,Rollover!$AO$23)*(1+CHOOSE(BC227,Rollover!$P$23,Rollover!$AC$23,Rollover!$AP$23))^(INT(MAX(0,BC228)/12))+(1-CHOOSE(BC227,Rollover!$I$23,Rollover!$V$23,Rollover!$AI$23))*CHOOSE(BC227,Rollover!$N$23,Rollover!$AA$23,Rollover!$AN$23)*(1+Assumptions!$C$25)^(INT(MAX(0,BC228)/12)))</f>
        <v>15.36420576375</v>
      </c>
      <c r="BD229" s="115">
        <f>IF(OR(BD227=0,BD227=4),0,CHOOSE(BD227,Rollover!$I$23,Rollover!$V$23,Rollover!$AI$23)*CHOOSE(BD227,Rollover!$O$23,Rollover!$AB$23,Rollover!$AO$23)*(1+CHOOSE(BD227,Rollover!$P$23,Rollover!$AC$23,Rollover!$AP$23))^(INT(MAX(0,BD228)/12))+(1-CHOOSE(BD227,Rollover!$I$23,Rollover!$V$23,Rollover!$AI$23))*CHOOSE(BD227,Rollover!$N$23,Rollover!$AA$23,Rollover!$AN$23)*(1+Assumptions!$C$25)^(INT(MAX(0,BD228)/12)))</f>
        <v>15.36420576375</v>
      </c>
      <c r="BE229" s="115">
        <f>IF(OR(BE227=0,BE227=4),0,CHOOSE(BE227,Rollover!$I$23,Rollover!$V$23,Rollover!$AI$23)*CHOOSE(BE227,Rollover!$O$23,Rollover!$AB$23,Rollover!$AO$23)*(1+CHOOSE(BE227,Rollover!$P$23,Rollover!$AC$23,Rollover!$AP$23))^(INT(MAX(0,BE228)/12))+(1-CHOOSE(BE227,Rollover!$I$23,Rollover!$V$23,Rollover!$AI$23))*CHOOSE(BE227,Rollover!$N$23,Rollover!$AA$23,Rollover!$AN$23)*(1+Assumptions!$C$25)^(INT(MAX(0,BE228)/12)))</f>
        <v>15.36420576375</v>
      </c>
      <c r="BF229" s="115">
        <f>IF(OR(BF227=0,BF227=4),0,CHOOSE(BF227,Rollover!$I$23,Rollover!$V$23,Rollover!$AI$23)*CHOOSE(BF227,Rollover!$O$23,Rollover!$AB$23,Rollover!$AO$23)*(1+CHOOSE(BF227,Rollover!$P$23,Rollover!$AC$23,Rollover!$AP$23))^(INT(MAX(0,BF228)/12))+(1-CHOOSE(BF227,Rollover!$I$23,Rollover!$V$23,Rollover!$AI$23))*CHOOSE(BF227,Rollover!$N$23,Rollover!$AA$23,Rollover!$AN$23)*(1+Assumptions!$C$25)^(INT(MAX(0,BF228)/12)))</f>
        <v>15.901952965481247</v>
      </c>
      <c r="BG229" s="115">
        <f>IF(OR(BG227=0,BG227=4),0,CHOOSE(BG227,Rollover!$I$23,Rollover!$V$23,Rollover!$AI$23)*CHOOSE(BG227,Rollover!$O$23,Rollover!$AB$23,Rollover!$AO$23)*(1+CHOOSE(BG227,Rollover!$P$23,Rollover!$AC$23,Rollover!$AP$23))^(INT(MAX(0,BG228)/12))+(1-CHOOSE(BG227,Rollover!$I$23,Rollover!$V$23,Rollover!$AI$23))*CHOOSE(BG227,Rollover!$N$23,Rollover!$AA$23,Rollover!$AN$23)*(1+Assumptions!$C$25)^(INT(MAX(0,BG228)/12)))</f>
        <v>15.901952965481247</v>
      </c>
      <c r="BH229" s="115">
        <f>IF(OR(BH227=0,BH227=4),0,CHOOSE(BH227,Rollover!$I$23,Rollover!$V$23,Rollover!$AI$23)*CHOOSE(BH227,Rollover!$O$23,Rollover!$AB$23,Rollover!$AO$23)*(1+CHOOSE(BH227,Rollover!$P$23,Rollover!$AC$23,Rollover!$AP$23))^(INT(MAX(0,BH228)/12))+(1-CHOOSE(BH227,Rollover!$I$23,Rollover!$V$23,Rollover!$AI$23))*CHOOSE(BH227,Rollover!$N$23,Rollover!$AA$23,Rollover!$AN$23)*(1+Assumptions!$C$25)^(INT(MAX(0,BH228)/12)))</f>
        <v>15.901952965481247</v>
      </c>
      <c r="BI229" s="115">
        <f>IF(OR(BI227=0,BI227=4),0,CHOOSE(BI227,Rollover!$I$23,Rollover!$V$23,Rollover!$AI$23)*CHOOSE(BI227,Rollover!$O$23,Rollover!$AB$23,Rollover!$AO$23)*(1+CHOOSE(BI227,Rollover!$P$23,Rollover!$AC$23,Rollover!$AP$23))^(INT(MAX(0,BI228)/12))+(1-CHOOSE(BI227,Rollover!$I$23,Rollover!$V$23,Rollover!$AI$23))*CHOOSE(BI227,Rollover!$N$23,Rollover!$AA$23,Rollover!$AN$23)*(1+Assumptions!$C$25)^(INT(MAX(0,BI228)/12)))</f>
        <v>15.901952965481247</v>
      </c>
      <c r="BJ229" s="115">
        <f>IF(OR(BJ227=0,BJ227=4),0,CHOOSE(BJ227,Rollover!$I$23,Rollover!$V$23,Rollover!$AI$23)*CHOOSE(BJ227,Rollover!$O$23,Rollover!$AB$23,Rollover!$AO$23)*(1+CHOOSE(BJ227,Rollover!$P$23,Rollover!$AC$23,Rollover!$AP$23))^(INT(MAX(0,BJ228)/12))+(1-CHOOSE(BJ227,Rollover!$I$23,Rollover!$V$23,Rollover!$AI$23))*CHOOSE(BJ227,Rollover!$N$23,Rollover!$AA$23,Rollover!$AN$23)*(1+Assumptions!$C$25)^(INT(MAX(0,BJ228)/12)))</f>
        <v>15.901952965481247</v>
      </c>
      <c r="BK229" s="115">
        <f>IF(OR(BK227=0,BK227=4),0,CHOOSE(BK227,Rollover!$I$23,Rollover!$V$23,Rollover!$AI$23)*CHOOSE(BK227,Rollover!$O$23,Rollover!$AB$23,Rollover!$AO$23)*(1+CHOOSE(BK227,Rollover!$P$23,Rollover!$AC$23,Rollover!$AP$23))^(INT(MAX(0,BK228)/12))+(1-CHOOSE(BK227,Rollover!$I$23,Rollover!$V$23,Rollover!$AI$23))*CHOOSE(BK227,Rollover!$N$23,Rollover!$AA$23,Rollover!$AN$23)*(1+Assumptions!$C$25)^(INT(MAX(0,BK228)/12)))</f>
        <v>15.901952965481247</v>
      </c>
      <c r="BL229" s="115">
        <f>IF(OR(BL227=0,BL227=4),0,CHOOSE(BL227,Rollover!$I$23,Rollover!$V$23,Rollover!$AI$23)*CHOOSE(BL227,Rollover!$O$23,Rollover!$AB$23,Rollover!$AO$23)*(1+CHOOSE(BL227,Rollover!$P$23,Rollover!$AC$23,Rollover!$AP$23))^(INT(MAX(0,BL228)/12))+(1-CHOOSE(BL227,Rollover!$I$23,Rollover!$V$23,Rollover!$AI$23))*CHOOSE(BL227,Rollover!$N$23,Rollover!$AA$23,Rollover!$AN$23)*(1+Assumptions!$C$25)^(INT(MAX(0,BL228)/12)))</f>
        <v>15.901952965481247</v>
      </c>
      <c r="BM229" s="115">
        <f>IF(OR(BM227=0,BM227=4),0,CHOOSE(BM227,Rollover!$I$23,Rollover!$V$23,Rollover!$AI$23)*CHOOSE(BM227,Rollover!$O$23,Rollover!$AB$23,Rollover!$AO$23)*(1+CHOOSE(BM227,Rollover!$P$23,Rollover!$AC$23,Rollover!$AP$23))^(INT(MAX(0,BM228)/12))+(1-CHOOSE(BM227,Rollover!$I$23,Rollover!$V$23,Rollover!$AI$23))*CHOOSE(BM227,Rollover!$N$23,Rollover!$AA$23,Rollover!$AN$23)*(1+Assumptions!$C$25)^(INT(MAX(0,BM228)/12)))</f>
        <v>15.901952965481247</v>
      </c>
      <c r="BN229" s="115">
        <f>IF(OR(BN227=0,BN227=4),0,CHOOSE(BN227,Rollover!$I$23,Rollover!$V$23,Rollover!$AI$23)*CHOOSE(BN227,Rollover!$O$23,Rollover!$AB$23,Rollover!$AO$23)*(1+CHOOSE(BN227,Rollover!$P$23,Rollover!$AC$23,Rollover!$AP$23))^(INT(MAX(0,BN228)/12))+(1-CHOOSE(BN227,Rollover!$I$23,Rollover!$V$23,Rollover!$AI$23))*CHOOSE(BN227,Rollover!$N$23,Rollover!$AA$23,Rollover!$AN$23)*(1+Assumptions!$C$25)^(INT(MAX(0,BN228)/12)))</f>
        <v>15.901952965481247</v>
      </c>
      <c r="BO229" s="115">
        <f>IF(OR(BO227=0,BO227=4),0,CHOOSE(BO227,Rollover!$I$23,Rollover!$V$23,Rollover!$AI$23)*CHOOSE(BO227,Rollover!$O$23,Rollover!$AB$23,Rollover!$AO$23)*(1+CHOOSE(BO227,Rollover!$P$23,Rollover!$AC$23,Rollover!$AP$23))^(INT(MAX(0,BO228)/12))+(1-CHOOSE(BO227,Rollover!$I$23,Rollover!$V$23,Rollover!$AI$23))*CHOOSE(BO227,Rollover!$N$23,Rollover!$AA$23,Rollover!$AN$23)*(1+Assumptions!$C$25)^(INT(MAX(0,BO228)/12)))</f>
        <v>15.901952965481247</v>
      </c>
      <c r="BP229" s="115">
        <f>IF(OR(BP227=0,BP227=4),0,CHOOSE(BP227,Rollover!$I$23,Rollover!$V$23,Rollover!$AI$23)*CHOOSE(BP227,Rollover!$O$23,Rollover!$AB$23,Rollover!$AO$23)*(1+CHOOSE(BP227,Rollover!$P$23,Rollover!$AC$23,Rollover!$AP$23))^(INT(MAX(0,BP228)/12))+(1-CHOOSE(BP227,Rollover!$I$23,Rollover!$V$23,Rollover!$AI$23))*CHOOSE(BP227,Rollover!$N$23,Rollover!$AA$23,Rollover!$AN$23)*(1+Assumptions!$C$25)^(INT(MAX(0,BP228)/12)))</f>
        <v>15.901952965481247</v>
      </c>
      <c r="BQ229" s="115">
        <f>IF(OR(BQ227=0,BQ227=4),0,CHOOSE(BQ227,Rollover!$I$23,Rollover!$V$23,Rollover!$AI$23)*CHOOSE(BQ227,Rollover!$O$23,Rollover!$AB$23,Rollover!$AO$23)*(1+CHOOSE(BQ227,Rollover!$P$23,Rollover!$AC$23,Rollover!$AP$23))^(INT(MAX(0,BQ228)/12))+(1-CHOOSE(BQ227,Rollover!$I$23,Rollover!$V$23,Rollover!$AI$23))*CHOOSE(BQ227,Rollover!$N$23,Rollover!$AA$23,Rollover!$AN$23)*(1+Assumptions!$C$25)^(INT(MAX(0,BQ228)/12)))</f>
        <v>15.901952965481247</v>
      </c>
      <c r="BR229" s="115">
        <f>IF(OR(BR227=0,BR227=4),0,CHOOSE(BR227,Rollover!$I$23,Rollover!$V$23,Rollover!$AI$23)*CHOOSE(BR227,Rollover!$O$23,Rollover!$AB$23,Rollover!$AO$23)*(1+CHOOSE(BR227,Rollover!$P$23,Rollover!$AC$23,Rollover!$AP$23))^(INT(MAX(0,BR228)/12))+(1-CHOOSE(BR227,Rollover!$I$23,Rollover!$V$23,Rollover!$AI$23))*CHOOSE(BR227,Rollover!$N$23,Rollover!$AA$23,Rollover!$AN$23)*(1+Assumptions!$C$25)^(INT(MAX(0,BR228)/12)))</f>
        <v>16.45852131927309</v>
      </c>
      <c r="BS229" s="115">
        <f>IF(OR(BS227=0,BS227=4),0,CHOOSE(BS227,Rollover!$I$23,Rollover!$V$23,Rollover!$AI$23)*CHOOSE(BS227,Rollover!$O$23,Rollover!$AB$23,Rollover!$AO$23)*(1+CHOOSE(BS227,Rollover!$P$23,Rollover!$AC$23,Rollover!$AP$23))^(INT(MAX(0,BS228)/12))+(1-CHOOSE(BS227,Rollover!$I$23,Rollover!$V$23,Rollover!$AI$23))*CHOOSE(BS227,Rollover!$N$23,Rollover!$AA$23,Rollover!$AN$23)*(1+Assumptions!$C$25)^(INT(MAX(0,BS228)/12)))</f>
        <v>16.45852131927309</v>
      </c>
      <c r="BT229" s="115">
        <f>IF(OR(BT227=0,BT227=4),0,CHOOSE(BT227,Rollover!$I$23,Rollover!$V$23,Rollover!$AI$23)*CHOOSE(BT227,Rollover!$O$23,Rollover!$AB$23,Rollover!$AO$23)*(1+CHOOSE(BT227,Rollover!$P$23,Rollover!$AC$23,Rollover!$AP$23))^(INT(MAX(0,BT228)/12))+(1-CHOOSE(BT227,Rollover!$I$23,Rollover!$V$23,Rollover!$AI$23))*CHOOSE(BT227,Rollover!$N$23,Rollover!$AA$23,Rollover!$AN$23)*(1+Assumptions!$C$25)^(INT(MAX(0,BT228)/12)))</f>
        <v>16.45852131927309</v>
      </c>
      <c r="BU229" s="115">
        <f>IF(OR(BU227=0,BU227=4),0,CHOOSE(BU227,Rollover!$I$23,Rollover!$V$23,Rollover!$AI$23)*CHOOSE(BU227,Rollover!$O$23,Rollover!$AB$23,Rollover!$AO$23)*(1+CHOOSE(BU227,Rollover!$P$23,Rollover!$AC$23,Rollover!$AP$23))^(INT(MAX(0,BU228)/12))+(1-CHOOSE(BU227,Rollover!$I$23,Rollover!$V$23,Rollover!$AI$23))*CHOOSE(BU227,Rollover!$N$23,Rollover!$AA$23,Rollover!$AN$23)*(1+Assumptions!$C$25)^(INT(MAX(0,BU228)/12)))</f>
        <v>16.45852131927309</v>
      </c>
      <c r="BV229" s="115">
        <f>IF(OR(BV227=0,BV227=4),0,CHOOSE(BV227,Rollover!$I$23,Rollover!$V$23,Rollover!$AI$23)*CHOOSE(BV227,Rollover!$O$23,Rollover!$AB$23,Rollover!$AO$23)*(1+CHOOSE(BV227,Rollover!$P$23,Rollover!$AC$23,Rollover!$AP$23))^(INT(MAX(0,BV228)/12))+(1-CHOOSE(BV227,Rollover!$I$23,Rollover!$V$23,Rollover!$AI$23))*CHOOSE(BV227,Rollover!$N$23,Rollover!$AA$23,Rollover!$AN$23)*(1+Assumptions!$C$25)^(INT(MAX(0,BV228)/12)))</f>
        <v>16.45852131927309</v>
      </c>
      <c r="BW229" s="115">
        <f>IF(OR(BW227=0,BW227=4),0,CHOOSE(BW227,Rollover!$I$23,Rollover!$V$23,Rollover!$AI$23)*CHOOSE(BW227,Rollover!$O$23,Rollover!$AB$23,Rollover!$AO$23)*(1+CHOOSE(BW227,Rollover!$P$23,Rollover!$AC$23,Rollover!$AP$23))^(INT(MAX(0,BW228)/12))+(1-CHOOSE(BW227,Rollover!$I$23,Rollover!$V$23,Rollover!$AI$23))*CHOOSE(BW227,Rollover!$N$23,Rollover!$AA$23,Rollover!$AN$23)*(1+Assumptions!$C$25)^(INT(MAX(0,BW228)/12)))</f>
        <v>16.45852131927309</v>
      </c>
      <c r="BX229" s="115">
        <f>IF(OR(BX227=0,BX227=4),0,CHOOSE(BX227,Rollover!$I$23,Rollover!$V$23,Rollover!$AI$23)*CHOOSE(BX227,Rollover!$O$23,Rollover!$AB$23,Rollover!$AO$23)*(1+CHOOSE(BX227,Rollover!$P$23,Rollover!$AC$23,Rollover!$AP$23))^(INT(MAX(0,BX228)/12))+(1-CHOOSE(BX227,Rollover!$I$23,Rollover!$V$23,Rollover!$AI$23))*CHOOSE(BX227,Rollover!$N$23,Rollover!$AA$23,Rollover!$AN$23)*(1+Assumptions!$C$25)^(INT(MAX(0,BX228)/12)))</f>
        <v>16.45852131927309</v>
      </c>
      <c r="BY229" s="115">
        <f>IF(OR(BY227=0,BY227=4),0,CHOOSE(BY227,Rollover!$I$23,Rollover!$V$23,Rollover!$AI$23)*CHOOSE(BY227,Rollover!$O$23,Rollover!$AB$23,Rollover!$AO$23)*(1+CHOOSE(BY227,Rollover!$P$23,Rollover!$AC$23,Rollover!$AP$23))^(INT(MAX(0,BY228)/12))+(1-CHOOSE(BY227,Rollover!$I$23,Rollover!$V$23,Rollover!$AI$23))*CHOOSE(BY227,Rollover!$N$23,Rollover!$AA$23,Rollover!$AN$23)*(1+Assumptions!$C$25)^(INT(MAX(0,BY228)/12)))</f>
        <v>16.45852131927309</v>
      </c>
      <c r="BZ229" s="115">
        <f>IF(OR(BZ227=0,BZ227=4),0,CHOOSE(BZ227,Rollover!$I$23,Rollover!$V$23,Rollover!$AI$23)*CHOOSE(BZ227,Rollover!$O$23,Rollover!$AB$23,Rollover!$AO$23)*(1+CHOOSE(BZ227,Rollover!$P$23,Rollover!$AC$23,Rollover!$AP$23))^(INT(MAX(0,BZ228)/12))+(1-CHOOSE(BZ227,Rollover!$I$23,Rollover!$V$23,Rollover!$AI$23))*CHOOSE(BZ227,Rollover!$N$23,Rollover!$AA$23,Rollover!$AN$23)*(1+Assumptions!$C$25)^(INT(MAX(0,BZ228)/12)))</f>
        <v>16.45852131927309</v>
      </c>
      <c r="CA229" s="115">
        <f>IF(OR(CA227=0,CA227=4),0,CHOOSE(CA227,Rollover!$I$23,Rollover!$V$23,Rollover!$AI$23)*CHOOSE(CA227,Rollover!$O$23,Rollover!$AB$23,Rollover!$AO$23)*(1+CHOOSE(CA227,Rollover!$P$23,Rollover!$AC$23,Rollover!$AP$23))^(INT(MAX(0,CA228)/12))+(1-CHOOSE(CA227,Rollover!$I$23,Rollover!$V$23,Rollover!$AI$23))*CHOOSE(CA227,Rollover!$N$23,Rollover!$AA$23,Rollover!$AN$23)*(1+Assumptions!$C$25)^(INT(MAX(0,CA228)/12)))</f>
        <v>16.45852131927309</v>
      </c>
      <c r="CB229" s="115">
        <f>IF(OR(CB227=0,CB227=4),0,CHOOSE(CB227,Rollover!$I$23,Rollover!$V$23,Rollover!$AI$23)*CHOOSE(CB227,Rollover!$O$23,Rollover!$AB$23,Rollover!$AO$23)*(1+CHOOSE(CB227,Rollover!$P$23,Rollover!$AC$23,Rollover!$AP$23))^(INT(MAX(0,CB228)/12))+(1-CHOOSE(CB227,Rollover!$I$23,Rollover!$V$23,Rollover!$AI$23))*CHOOSE(CB227,Rollover!$N$23,Rollover!$AA$23,Rollover!$AN$23)*(1+Assumptions!$C$25)^(INT(MAX(0,CB228)/12)))</f>
        <v>16.45852131927309</v>
      </c>
      <c r="CC229" s="115">
        <f>IF(OR(CC227=0,CC227=4),0,CHOOSE(CC227,Rollover!$I$23,Rollover!$V$23,Rollover!$AI$23)*CHOOSE(CC227,Rollover!$O$23,Rollover!$AB$23,Rollover!$AO$23)*(1+CHOOSE(CC227,Rollover!$P$23,Rollover!$AC$23,Rollover!$AP$23))^(INT(MAX(0,CC228)/12))+(1-CHOOSE(CC227,Rollover!$I$23,Rollover!$V$23,Rollover!$AI$23))*CHOOSE(CC227,Rollover!$N$23,Rollover!$AA$23,Rollover!$AN$23)*(1+Assumptions!$C$25)^(INT(MAX(0,CC228)/12)))</f>
        <v>16.45852131927309</v>
      </c>
      <c r="CD229" s="115">
        <f>IF(OR(CD227=0,CD227=4),0,CHOOSE(CD227,Rollover!$I$23,Rollover!$V$23,Rollover!$AI$23)*CHOOSE(CD227,Rollover!$O$23,Rollover!$AB$23,Rollover!$AO$23)*(1+CHOOSE(CD227,Rollover!$P$23,Rollover!$AC$23,Rollover!$AP$23))^(INT(MAX(0,CD228)/12))+(1-CHOOSE(CD227,Rollover!$I$23,Rollover!$V$23,Rollover!$AI$23))*CHOOSE(CD227,Rollover!$N$23,Rollover!$AA$23,Rollover!$AN$23)*(1+Assumptions!$C$25)^(INT(MAX(0,CD228)/12)))</f>
        <v>17.034569565447647</v>
      </c>
      <c r="CE229" s="115">
        <f>IF(OR(CE227=0,CE227=4),0,CHOOSE(CE227,Rollover!$I$23,Rollover!$V$23,Rollover!$AI$23)*CHOOSE(CE227,Rollover!$O$23,Rollover!$AB$23,Rollover!$AO$23)*(1+CHOOSE(CE227,Rollover!$P$23,Rollover!$AC$23,Rollover!$AP$23))^(INT(MAX(0,CE228)/12))+(1-CHOOSE(CE227,Rollover!$I$23,Rollover!$V$23,Rollover!$AI$23))*CHOOSE(CE227,Rollover!$N$23,Rollover!$AA$23,Rollover!$AN$23)*(1+Assumptions!$C$25)^(INT(MAX(0,CE228)/12)))</f>
        <v>17.034569565447647</v>
      </c>
      <c r="CF229" s="115">
        <f>IF(OR(CF227=0,CF227=4),0,CHOOSE(CF227,Rollover!$I$23,Rollover!$V$23,Rollover!$AI$23)*CHOOSE(CF227,Rollover!$O$23,Rollover!$AB$23,Rollover!$AO$23)*(1+CHOOSE(CF227,Rollover!$P$23,Rollover!$AC$23,Rollover!$AP$23))^(INT(MAX(0,CF228)/12))+(1-CHOOSE(CF227,Rollover!$I$23,Rollover!$V$23,Rollover!$AI$23))*CHOOSE(CF227,Rollover!$N$23,Rollover!$AA$23,Rollover!$AN$23)*(1+Assumptions!$C$25)^(INT(MAX(0,CF228)/12)))</f>
        <v>17.034569565447647</v>
      </c>
      <c r="CG229" s="115">
        <f>IF(OR(CG227=0,CG227=4),0,CHOOSE(CG227,Rollover!$I$23,Rollover!$V$23,Rollover!$AI$23)*CHOOSE(CG227,Rollover!$O$23,Rollover!$AB$23,Rollover!$AO$23)*(1+CHOOSE(CG227,Rollover!$P$23,Rollover!$AC$23,Rollover!$AP$23))^(INT(MAX(0,CG228)/12))+(1-CHOOSE(CG227,Rollover!$I$23,Rollover!$V$23,Rollover!$AI$23))*CHOOSE(CG227,Rollover!$N$23,Rollover!$AA$23,Rollover!$AN$23)*(1+Assumptions!$C$25)^(INT(MAX(0,CG228)/12)))</f>
        <v>17.034569565447647</v>
      </c>
      <c r="CH229" s="115">
        <f>IF(OR(CH227=0,CH227=4),0,CHOOSE(CH227,Rollover!$I$23,Rollover!$V$23,Rollover!$AI$23)*CHOOSE(CH227,Rollover!$O$23,Rollover!$AB$23,Rollover!$AO$23)*(1+CHOOSE(CH227,Rollover!$P$23,Rollover!$AC$23,Rollover!$AP$23))^(INT(MAX(0,CH228)/12))+(1-CHOOSE(CH227,Rollover!$I$23,Rollover!$V$23,Rollover!$AI$23))*CHOOSE(CH227,Rollover!$N$23,Rollover!$AA$23,Rollover!$AN$23)*(1+Assumptions!$C$25)^(INT(MAX(0,CH228)/12)))</f>
        <v>17.034569565447647</v>
      </c>
      <c r="CI229" s="115">
        <f>IF(OR(CI227=0,CI227=4),0,CHOOSE(CI227,Rollover!$I$23,Rollover!$V$23,Rollover!$AI$23)*CHOOSE(CI227,Rollover!$O$23,Rollover!$AB$23,Rollover!$AO$23)*(1+CHOOSE(CI227,Rollover!$P$23,Rollover!$AC$23,Rollover!$AP$23))^(INT(MAX(0,CI228)/12))+(1-CHOOSE(CI227,Rollover!$I$23,Rollover!$V$23,Rollover!$AI$23))*CHOOSE(CI227,Rollover!$N$23,Rollover!$AA$23,Rollover!$AN$23)*(1+Assumptions!$C$25)^(INT(MAX(0,CI228)/12)))</f>
        <v>17.034569565447647</v>
      </c>
      <c r="CJ229" s="115">
        <f>IF(OR(CJ227=0,CJ227=4),0,CHOOSE(CJ227,Rollover!$I$23,Rollover!$V$23,Rollover!$AI$23)*CHOOSE(CJ227,Rollover!$O$23,Rollover!$AB$23,Rollover!$AO$23)*(1+CHOOSE(CJ227,Rollover!$P$23,Rollover!$AC$23,Rollover!$AP$23))^(INT(MAX(0,CJ228)/12))+(1-CHOOSE(CJ227,Rollover!$I$23,Rollover!$V$23,Rollover!$AI$23))*CHOOSE(CJ227,Rollover!$N$23,Rollover!$AA$23,Rollover!$AN$23)*(1+Assumptions!$C$25)^(INT(MAX(0,CJ228)/12)))</f>
        <v>17.034569565447647</v>
      </c>
      <c r="CK229" s="115">
        <f>IF(OR(CK227=0,CK227=4),0,CHOOSE(CK227,Rollover!$I$23,Rollover!$V$23,Rollover!$AI$23)*CHOOSE(CK227,Rollover!$O$23,Rollover!$AB$23,Rollover!$AO$23)*(1+CHOOSE(CK227,Rollover!$P$23,Rollover!$AC$23,Rollover!$AP$23))^(INT(MAX(0,CK228)/12))+(1-CHOOSE(CK227,Rollover!$I$23,Rollover!$V$23,Rollover!$AI$23))*CHOOSE(CK227,Rollover!$N$23,Rollover!$AA$23,Rollover!$AN$23)*(1+Assumptions!$C$25)^(INT(MAX(0,CK228)/12)))</f>
        <v>17.034569565447647</v>
      </c>
      <c r="CL229" s="115">
        <f>IF(OR(CL227=0,CL227=4),0,CHOOSE(CL227,Rollover!$I$23,Rollover!$V$23,Rollover!$AI$23)*CHOOSE(CL227,Rollover!$O$23,Rollover!$AB$23,Rollover!$AO$23)*(1+CHOOSE(CL227,Rollover!$P$23,Rollover!$AC$23,Rollover!$AP$23))^(INT(MAX(0,CL228)/12))+(1-CHOOSE(CL227,Rollover!$I$23,Rollover!$V$23,Rollover!$AI$23))*CHOOSE(CL227,Rollover!$N$23,Rollover!$AA$23,Rollover!$AN$23)*(1+Assumptions!$C$25)^(INT(MAX(0,CL228)/12)))</f>
        <v>17.034569565447647</v>
      </c>
      <c r="CM229" s="115">
        <f>IF(OR(CM227=0,CM227=4),0,CHOOSE(CM227,Rollover!$I$23,Rollover!$V$23,Rollover!$AI$23)*CHOOSE(CM227,Rollover!$O$23,Rollover!$AB$23,Rollover!$AO$23)*(1+CHOOSE(CM227,Rollover!$P$23,Rollover!$AC$23,Rollover!$AP$23))^(INT(MAX(0,CM228)/12))+(1-CHOOSE(CM227,Rollover!$I$23,Rollover!$V$23,Rollover!$AI$23))*CHOOSE(CM227,Rollover!$N$23,Rollover!$AA$23,Rollover!$AN$23)*(1+Assumptions!$C$25)^(INT(MAX(0,CM228)/12)))</f>
        <v>17.034569565447647</v>
      </c>
      <c r="CN229" s="115">
        <f>IF(OR(CN227=0,CN227=4),0,CHOOSE(CN227,Rollover!$I$23,Rollover!$V$23,Rollover!$AI$23)*CHOOSE(CN227,Rollover!$O$23,Rollover!$AB$23,Rollover!$AO$23)*(1+CHOOSE(CN227,Rollover!$P$23,Rollover!$AC$23,Rollover!$AP$23))^(INT(MAX(0,CN228)/12))+(1-CHOOSE(CN227,Rollover!$I$23,Rollover!$V$23,Rollover!$AI$23))*CHOOSE(CN227,Rollover!$N$23,Rollover!$AA$23,Rollover!$AN$23)*(1+Assumptions!$C$25)^(INT(MAX(0,CN228)/12)))</f>
        <v>17.034569565447647</v>
      </c>
      <c r="CO229" s="115">
        <f>IF(OR(CO227=0,CO227=4),0,CHOOSE(CO227,Rollover!$I$23,Rollover!$V$23,Rollover!$AI$23)*CHOOSE(CO227,Rollover!$O$23,Rollover!$AB$23,Rollover!$AO$23)*(1+CHOOSE(CO227,Rollover!$P$23,Rollover!$AC$23,Rollover!$AP$23))^(INT(MAX(0,CO228)/12))+(1-CHOOSE(CO227,Rollover!$I$23,Rollover!$V$23,Rollover!$AI$23))*CHOOSE(CO227,Rollover!$N$23,Rollover!$AA$23,Rollover!$AN$23)*(1+Assumptions!$C$25)^(INT(MAX(0,CO228)/12)))</f>
        <v>17.034569565447647</v>
      </c>
      <c r="CP229" s="115">
        <f>IF(OR(CP227=0,CP227=4),0,CHOOSE(CP227,Rollover!$I$23,Rollover!$V$23,Rollover!$AI$23)*CHOOSE(CP227,Rollover!$O$23,Rollover!$AB$23,Rollover!$AO$23)*(1+CHOOSE(CP227,Rollover!$P$23,Rollover!$AC$23,Rollover!$AP$23))^(INT(MAX(0,CP228)/12))+(1-CHOOSE(CP227,Rollover!$I$23,Rollover!$V$23,Rollover!$AI$23))*CHOOSE(CP227,Rollover!$N$23,Rollover!$AA$23,Rollover!$AN$23)*(1+Assumptions!$C$25)^(INT(MAX(0,CP228)/12)))</f>
        <v>17.833171048660617</v>
      </c>
      <c r="CQ229" s="115">
        <f>IF(OR(CQ227=0,CQ227=4),0,CHOOSE(CQ227,Rollover!$I$23,Rollover!$V$23,Rollover!$AI$23)*CHOOSE(CQ227,Rollover!$O$23,Rollover!$AB$23,Rollover!$AO$23)*(1+CHOOSE(CQ227,Rollover!$P$23,Rollover!$AC$23,Rollover!$AP$23))^(INT(MAX(0,CQ228)/12))+(1-CHOOSE(CQ227,Rollover!$I$23,Rollover!$V$23,Rollover!$AI$23))*CHOOSE(CQ227,Rollover!$N$23,Rollover!$AA$23,Rollover!$AN$23)*(1+Assumptions!$C$25)^(INT(MAX(0,CQ228)/12)))</f>
        <v>17.833171048660617</v>
      </c>
      <c r="CR229" s="115">
        <f>IF(OR(CR227=0,CR227=4),0,CHOOSE(CR227,Rollover!$I$23,Rollover!$V$23,Rollover!$AI$23)*CHOOSE(CR227,Rollover!$O$23,Rollover!$AB$23,Rollover!$AO$23)*(1+CHOOSE(CR227,Rollover!$P$23,Rollover!$AC$23,Rollover!$AP$23))^(INT(MAX(0,CR228)/12))+(1-CHOOSE(CR227,Rollover!$I$23,Rollover!$V$23,Rollover!$AI$23))*CHOOSE(CR227,Rollover!$N$23,Rollover!$AA$23,Rollover!$AN$23)*(1+Assumptions!$C$25)^(INT(MAX(0,CR228)/12)))</f>
        <v>17.833171048660617</v>
      </c>
      <c r="CS229" s="115">
        <f>IF(OR(CS227=0,CS227=4),0,CHOOSE(CS227,Rollover!$I$23,Rollover!$V$23,Rollover!$AI$23)*CHOOSE(CS227,Rollover!$O$23,Rollover!$AB$23,Rollover!$AO$23)*(1+CHOOSE(CS227,Rollover!$P$23,Rollover!$AC$23,Rollover!$AP$23))^(INT(MAX(0,CS228)/12))+(1-CHOOSE(CS227,Rollover!$I$23,Rollover!$V$23,Rollover!$AI$23))*CHOOSE(CS227,Rollover!$N$23,Rollover!$AA$23,Rollover!$AN$23)*(1+Assumptions!$C$25)^(INT(MAX(0,CS228)/12)))</f>
        <v>17.833171048660617</v>
      </c>
      <c r="CT229" s="115">
        <f>IF(OR(CT227=0,CT227=4),0,CHOOSE(CT227,Rollover!$I$23,Rollover!$V$23,Rollover!$AI$23)*CHOOSE(CT227,Rollover!$O$23,Rollover!$AB$23,Rollover!$AO$23)*(1+CHOOSE(CT227,Rollover!$P$23,Rollover!$AC$23,Rollover!$AP$23))^(INT(MAX(0,CT228)/12))+(1-CHOOSE(CT227,Rollover!$I$23,Rollover!$V$23,Rollover!$AI$23))*CHOOSE(CT227,Rollover!$N$23,Rollover!$AA$23,Rollover!$AN$23)*(1+Assumptions!$C$25)^(INT(MAX(0,CT228)/12)))</f>
        <v>17.833171048660617</v>
      </c>
      <c r="CU229" s="115">
        <f>IF(OR(CU227=0,CU227=4),0,CHOOSE(CU227,Rollover!$I$23,Rollover!$V$23,Rollover!$AI$23)*CHOOSE(CU227,Rollover!$O$23,Rollover!$AB$23,Rollover!$AO$23)*(1+CHOOSE(CU227,Rollover!$P$23,Rollover!$AC$23,Rollover!$AP$23))^(INT(MAX(0,CU228)/12))+(1-CHOOSE(CU227,Rollover!$I$23,Rollover!$V$23,Rollover!$AI$23))*CHOOSE(CU227,Rollover!$N$23,Rollover!$AA$23,Rollover!$AN$23)*(1+Assumptions!$C$25)^(INT(MAX(0,CU228)/12)))</f>
        <v>17.833171048660617</v>
      </c>
      <c r="CV229" s="115">
        <f>IF(OR(CV227=0,CV227=4),0,CHOOSE(CV227,Rollover!$I$23,Rollover!$V$23,Rollover!$AI$23)*CHOOSE(CV227,Rollover!$O$23,Rollover!$AB$23,Rollover!$AO$23)*(1+CHOOSE(CV227,Rollover!$P$23,Rollover!$AC$23,Rollover!$AP$23))^(INT(MAX(0,CV228)/12))+(1-CHOOSE(CV227,Rollover!$I$23,Rollover!$V$23,Rollover!$AI$23))*CHOOSE(CV227,Rollover!$N$23,Rollover!$AA$23,Rollover!$AN$23)*(1+Assumptions!$C$25)^(INT(MAX(0,CV228)/12)))</f>
        <v>17.833171048660617</v>
      </c>
      <c r="CW229" s="115">
        <f>IF(OR(CW227=0,CW227=4),0,CHOOSE(CW227,Rollover!$I$23,Rollover!$V$23,Rollover!$AI$23)*CHOOSE(CW227,Rollover!$O$23,Rollover!$AB$23,Rollover!$AO$23)*(1+CHOOSE(CW227,Rollover!$P$23,Rollover!$AC$23,Rollover!$AP$23))^(INT(MAX(0,CW228)/12))+(1-CHOOSE(CW227,Rollover!$I$23,Rollover!$V$23,Rollover!$AI$23))*CHOOSE(CW227,Rollover!$N$23,Rollover!$AA$23,Rollover!$AN$23)*(1+Assumptions!$C$25)^(INT(MAX(0,CW228)/12)))</f>
        <v>17.833171048660617</v>
      </c>
      <c r="CX229" s="115">
        <f>IF(OR(CX227=0,CX227=4),0,CHOOSE(CX227,Rollover!$I$23,Rollover!$V$23,Rollover!$AI$23)*CHOOSE(CX227,Rollover!$O$23,Rollover!$AB$23,Rollover!$AO$23)*(1+CHOOSE(CX227,Rollover!$P$23,Rollover!$AC$23,Rollover!$AP$23))^(INT(MAX(0,CX228)/12))+(1-CHOOSE(CX227,Rollover!$I$23,Rollover!$V$23,Rollover!$AI$23))*CHOOSE(CX227,Rollover!$N$23,Rollover!$AA$23,Rollover!$AN$23)*(1+Assumptions!$C$25)^(INT(MAX(0,CX228)/12)))</f>
        <v>17.833171048660617</v>
      </c>
      <c r="CY229" s="115">
        <f>IF(OR(CY227=0,CY227=4),0,CHOOSE(CY227,Rollover!$I$23,Rollover!$V$23,Rollover!$AI$23)*CHOOSE(CY227,Rollover!$O$23,Rollover!$AB$23,Rollover!$AO$23)*(1+CHOOSE(CY227,Rollover!$P$23,Rollover!$AC$23,Rollover!$AP$23))^(INT(MAX(0,CY228)/12))+(1-CHOOSE(CY227,Rollover!$I$23,Rollover!$V$23,Rollover!$AI$23))*CHOOSE(CY227,Rollover!$N$23,Rollover!$AA$23,Rollover!$AN$23)*(1+Assumptions!$C$25)^(INT(MAX(0,CY228)/12)))</f>
        <v>17.833171048660617</v>
      </c>
      <c r="CZ229" s="115">
        <f>IF(OR(CZ227=0,CZ227=4),0,CHOOSE(CZ227,Rollover!$I$23,Rollover!$V$23,Rollover!$AI$23)*CHOOSE(CZ227,Rollover!$O$23,Rollover!$AB$23,Rollover!$AO$23)*(1+CHOOSE(CZ227,Rollover!$P$23,Rollover!$AC$23,Rollover!$AP$23))^(INT(MAX(0,CZ228)/12))+(1-CHOOSE(CZ227,Rollover!$I$23,Rollover!$V$23,Rollover!$AI$23))*CHOOSE(CZ227,Rollover!$N$23,Rollover!$AA$23,Rollover!$AN$23)*(1+Assumptions!$C$25)^(INT(MAX(0,CZ228)/12)))</f>
        <v>17.833171048660617</v>
      </c>
      <c r="DA229" s="115">
        <f>IF(OR(DA227=0,DA227=4),0,CHOOSE(DA227,Rollover!$I$23,Rollover!$V$23,Rollover!$AI$23)*CHOOSE(DA227,Rollover!$O$23,Rollover!$AB$23,Rollover!$AO$23)*(1+CHOOSE(DA227,Rollover!$P$23,Rollover!$AC$23,Rollover!$AP$23))^(INT(MAX(0,DA228)/12))+(1-CHOOSE(DA227,Rollover!$I$23,Rollover!$V$23,Rollover!$AI$23))*CHOOSE(DA227,Rollover!$N$23,Rollover!$AA$23,Rollover!$AN$23)*(1+Assumptions!$C$25)^(INT(MAX(0,DA228)/12)))</f>
        <v>17.833171048660617</v>
      </c>
      <c r="DB229" s="115">
        <f>IF(OR(DB227=0,DB227=4),0,CHOOSE(DB227,Rollover!$I$23,Rollover!$V$23,Rollover!$AI$23)*CHOOSE(DB227,Rollover!$O$23,Rollover!$AB$23,Rollover!$AO$23)*(1+CHOOSE(DB227,Rollover!$P$23,Rollover!$AC$23,Rollover!$AP$23))^(INT(MAX(0,DB228)/12))+(1-CHOOSE(DB227,Rollover!$I$23,Rollover!$V$23,Rollover!$AI$23))*CHOOSE(DB227,Rollover!$N$23,Rollover!$AA$23,Rollover!$AN$23)*(1+Assumptions!$C$25)^(INT(MAX(0,DB228)/12)))</f>
        <v>17.833171048660617</v>
      </c>
      <c r="DC229" s="115">
        <f>IF(OR(DC227=0,DC227=4),0,CHOOSE(DC227,Rollover!$I$23,Rollover!$V$23,Rollover!$AI$23)*CHOOSE(DC227,Rollover!$O$23,Rollover!$AB$23,Rollover!$AO$23)*(1+CHOOSE(DC227,Rollover!$P$23,Rollover!$AC$23,Rollover!$AP$23))^(INT(MAX(0,DC228)/12))+(1-CHOOSE(DC227,Rollover!$I$23,Rollover!$V$23,Rollover!$AI$23))*CHOOSE(DC227,Rollover!$N$23,Rollover!$AA$23,Rollover!$AN$23)*(1+Assumptions!$C$25)^(INT(MAX(0,DC228)/12)))</f>
        <v>17.833171048660617</v>
      </c>
      <c r="DD229" s="115">
        <f>IF(OR(DD227=0,DD227=4),0,CHOOSE(DD227,Rollover!$I$23,Rollover!$V$23,Rollover!$AI$23)*CHOOSE(DD227,Rollover!$O$23,Rollover!$AB$23,Rollover!$AO$23)*(1+CHOOSE(DD227,Rollover!$P$23,Rollover!$AC$23,Rollover!$AP$23))^(INT(MAX(0,DD228)/12))+(1-CHOOSE(DD227,Rollover!$I$23,Rollover!$V$23,Rollover!$AI$23))*CHOOSE(DD227,Rollover!$N$23,Rollover!$AA$23,Rollover!$AN$23)*(1+Assumptions!$C$25)^(INT(MAX(0,DD228)/12)))</f>
        <v>18.457332035363734</v>
      </c>
      <c r="DE229" s="115">
        <f>IF(OR(DE227=0,DE227=4),0,CHOOSE(DE227,Rollover!$I$23,Rollover!$V$23,Rollover!$AI$23)*CHOOSE(DE227,Rollover!$O$23,Rollover!$AB$23,Rollover!$AO$23)*(1+CHOOSE(DE227,Rollover!$P$23,Rollover!$AC$23,Rollover!$AP$23))^(INT(MAX(0,DE228)/12))+(1-CHOOSE(DE227,Rollover!$I$23,Rollover!$V$23,Rollover!$AI$23))*CHOOSE(DE227,Rollover!$N$23,Rollover!$AA$23,Rollover!$AN$23)*(1+Assumptions!$C$25)^(INT(MAX(0,DE228)/12)))</f>
        <v>18.457332035363734</v>
      </c>
      <c r="DF229" s="115">
        <f>IF(OR(DF227=0,DF227=4),0,CHOOSE(DF227,Rollover!$I$23,Rollover!$V$23,Rollover!$AI$23)*CHOOSE(DF227,Rollover!$O$23,Rollover!$AB$23,Rollover!$AO$23)*(1+CHOOSE(DF227,Rollover!$P$23,Rollover!$AC$23,Rollover!$AP$23))^(INT(MAX(0,DF228)/12))+(1-CHOOSE(DF227,Rollover!$I$23,Rollover!$V$23,Rollover!$AI$23))*CHOOSE(DF227,Rollover!$N$23,Rollover!$AA$23,Rollover!$AN$23)*(1+Assumptions!$C$25)^(INT(MAX(0,DF228)/12)))</f>
        <v>18.457332035363734</v>
      </c>
      <c r="DG229" s="115">
        <f>IF(OR(DG227=0,DG227=4),0,CHOOSE(DG227,Rollover!$I$23,Rollover!$V$23,Rollover!$AI$23)*CHOOSE(DG227,Rollover!$O$23,Rollover!$AB$23,Rollover!$AO$23)*(1+CHOOSE(DG227,Rollover!$P$23,Rollover!$AC$23,Rollover!$AP$23))^(INT(MAX(0,DG228)/12))+(1-CHOOSE(DG227,Rollover!$I$23,Rollover!$V$23,Rollover!$AI$23))*CHOOSE(DG227,Rollover!$N$23,Rollover!$AA$23,Rollover!$AN$23)*(1+Assumptions!$C$25)^(INT(MAX(0,DG228)/12)))</f>
        <v>18.457332035363734</v>
      </c>
      <c r="DH229" s="115">
        <f>IF(OR(DH227=0,DH227=4),0,CHOOSE(DH227,Rollover!$I$23,Rollover!$V$23,Rollover!$AI$23)*CHOOSE(DH227,Rollover!$O$23,Rollover!$AB$23,Rollover!$AO$23)*(1+CHOOSE(DH227,Rollover!$P$23,Rollover!$AC$23,Rollover!$AP$23))^(INT(MAX(0,DH228)/12))+(1-CHOOSE(DH227,Rollover!$I$23,Rollover!$V$23,Rollover!$AI$23))*CHOOSE(DH227,Rollover!$N$23,Rollover!$AA$23,Rollover!$AN$23)*(1+Assumptions!$C$25)^(INT(MAX(0,DH228)/12)))</f>
        <v>18.457332035363734</v>
      </c>
      <c r="DI229" s="115">
        <f>IF(OR(DI227=0,DI227=4),0,CHOOSE(DI227,Rollover!$I$23,Rollover!$V$23,Rollover!$AI$23)*CHOOSE(DI227,Rollover!$O$23,Rollover!$AB$23,Rollover!$AO$23)*(1+CHOOSE(DI227,Rollover!$P$23,Rollover!$AC$23,Rollover!$AP$23))^(INT(MAX(0,DI228)/12))+(1-CHOOSE(DI227,Rollover!$I$23,Rollover!$V$23,Rollover!$AI$23))*CHOOSE(DI227,Rollover!$N$23,Rollover!$AA$23,Rollover!$AN$23)*(1+Assumptions!$C$25)^(INT(MAX(0,DI228)/12)))</f>
        <v>18.457332035363734</v>
      </c>
      <c r="DJ229" s="115">
        <f>IF(OR(DJ227=0,DJ227=4),0,CHOOSE(DJ227,Rollover!$I$23,Rollover!$V$23,Rollover!$AI$23)*CHOOSE(DJ227,Rollover!$O$23,Rollover!$AB$23,Rollover!$AO$23)*(1+CHOOSE(DJ227,Rollover!$P$23,Rollover!$AC$23,Rollover!$AP$23))^(INT(MAX(0,DJ228)/12))+(1-CHOOSE(DJ227,Rollover!$I$23,Rollover!$V$23,Rollover!$AI$23))*CHOOSE(DJ227,Rollover!$N$23,Rollover!$AA$23,Rollover!$AN$23)*(1+Assumptions!$C$25)^(INT(MAX(0,DJ228)/12)))</f>
        <v>18.457332035363734</v>
      </c>
      <c r="DK229" s="115">
        <f>IF(OR(DK227=0,DK227=4),0,CHOOSE(DK227,Rollover!$I$23,Rollover!$V$23,Rollover!$AI$23)*CHOOSE(DK227,Rollover!$O$23,Rollover!$AB$23,Rollover!$AO$23)*(1+CHOOSE(DK227,Rollover!$P$23,Rollover!$AC$23,Rollover!$AP$23))^(INT(MAX(0,DK228)/12))+(1-CHOOSE(DK227,Rollover!$I$23,Rollover!$V$23,Rollover!$AI$23))*CHOOSE(DK227,Rollover!$N$23,Rollover!$AA$23,Rollover!$AN$23)*(1+Assumptions!$C$25)^(INT(MAX(0,DK228)/12)))</f>
        <v>18.457332035363734</v>
      </c>
      <c r="DL229" s="115">
        <f>IF(OR(DL227=0,DL227=4),0,CHOOSE(DL227,Rollover!$I$23,Rollover!$V$23,Rollover!$AI$23)*CHOOSE(DL227,Rollover!$O$23,Rollover!$AB$23,Rollover!$AO$23)*(1+CHOOSE(DL227,Rollover!$P$23,Rollover!$AC$23,Rollover!$AP$23))^(INT(MAX(0,DL228)/12))+(1-CHOOSE(DL227,Rollover!$I$23,Rollover!$V$23,Rollover!$AI$23))*CHOOSE(DL227,Rollover!$N$23,Rollover!$AA$23,Rollover!$AN$23)*(1+Assumptions!$C$25)^(INT(MAX(0,DL228)/12)))</f>
        <v>18.457332035363734</v>
      </c>
      <c r="DM229" s="115">
        <f>IF(OR(DM227=0,DM227=4),0,CHOOSE(DM227,Rollover!$I$23,Rollover!$V$23,Rollover!$AI$23)*CHOOSE(DM227,Rollover!$O$23,Rollover!$AB$23,Rollover!$AO$23)*(1+CHOOSE(DM227,Rollover!$P$23,Rollover!$AC$23,Rollover!$AP$23))^(INT(MAX(0,DM228)/12))+(1-CHOOSE(DM227,Rollover!$I$23,Rollover!$V$23,Rollover!$AI$23))*CHOOSE(DM227,Rollover!$N$23,Rollover!$AA$23,Rollover!$AN$23)*(1+Assumptions!$C$25)^(INT(MAX(0,DM228)/12)))</f>
        <v>18.457332035363734</v>
      </c>
      <c r="DN229" s="115">
        <f>IF(OR(DN227=0,DN227=4),0,CHOOSE(DN227,Rollover!$I$23,Rollover!$V$23,Rollover!$AI$23)*CHOOSE(DN227,Rollover!$O$23,Rollover!$AB$23,Rollover!$AO$23)*(1+CHOOSE(DN227,Rollover!$P$23,Rollover!$AC$23,Rollover!$AP$23))^(INT(MAX(0,DN228)/12))+(1-CHOOSE(DN227,Rollover!$I$23,Rollover!$V$23,Rollover!$AI$23))*CHOOSE(DN227,Rollover!$N$23,Rollover!$AA$23,Rollover!$AN$23)*(1+Assumptions!$C$25)^(INT(MAX(0,DN228)/12)))</f>
        <v>18.457332035363734</v>
      </c>
      <c r="DO229" s="115">
        <f>IF(OR(DO227=0,DO227=4),0,CHOOSE(DO227,Rollover!$I$23,Rollover!$V$23,Rollover!$AI$23)*CHOOSE(DO227,Rollover!$O$23,Rollover!$AB$23,Rollover!$AO$23)*(1+CHOOSE(DO227,Rollover!$P$23,Rollover!$AC$23,Rollover!$AP$23))^(INT(MAX(0,DO228)/12))+(1-CHOOSE(DO227,Rollover!$I$23,Rollover!$V$23,Rollover!$AI$23))*CHOOSE(DO227,Rollover!$N$23,Rollover!$AA$23,Rollover!$AN$23)*(1+Assumptions!$C$25)^(INT(MAX(0,DO228)/12)))</f>
        <v>18.457332035363734</v>
      </c>
      <c r="DP229" s="115">
        <f>IF(OR(DP227=0,DP227=4),0,CHOOSE(DP227,Rollover!$I$23,Rollover!$V$23,Rollover!$AI$23)*CHOOSE(DP227,Rollover!$O$23,Rollover!$AB$23,Rollover!$AO$23)*(1+CHOOSE(DP227,Rollover!$P$23,Rollover!$AC$23,Rollover!$AP$23))^(INT(MAX(0,DP228)/12))+(1-CHOOSE(DP227,Rollover!$I$23,Rollover!$V$23,Rollover!$AI$23))*CHOOSE(DP227,Rollover!$N$23,Rollover!$AA$23,Rollover!$AN$23)*(1+Assumptions!$C$25)^(INT(MAX(0,DP228)/12)))</f>
        <v>19.103338656601466</v>
      </c>
      <c r="DQ229" s="115">
        <f>IF(OR(DQ227=0,DQ227=4),0,CHOOSE(DQ227,Rollover!$I$23,Rollover!$V$23,Rollover!$AI$23)*CHOOSE(DQ227,Rollover!$O$23,Rollover!$AB$23,Rollover!$AO$23)*(1+CHOOSE(DQ227,Rollover!$P$23,Rollover!$AC$23,Rollover!$AP$23))^(INT(MAX(0,DQ228)/12))+(1-CHOOSE(DQ227,Rollover!$I$23,Rollover!$V$23,Rollover!$AI$23))*CHOOSE(DQ227,Rollover!$N$23,Rollover!$AA$23,Rollover!$AN$23)*(1+Assumptions!$C$25)^(INT(MAX(0,DQ228)/12)))</f>
        <v>19.103338656601466</v>
      </c>
      <c r="DR229" s="115">
        <f>IF(OR(DR227=0,DR227=4),0,CHOOSE(DR227,Rollover!$I$23,Rollover!$V$23,Rollover!$AI$23)*CHOOSE(DR227,Rollover!$O$23,Rollover!$AB$23,Rollover!$AO$23)*(1+CHOOSE(DR227,Rollover!$P$23,Rollover!$AC$23,Rollover!$AP$23))^(INT(MAX(0,DR228)/12))+(1-CHOOSE(DR227,Rollover!$I$23,Rollover!$V$23,Rollover!$AI$23))*CHOOSE(DR227,Rollover!$N$23,Rollover!$AA$23,Rollover!$AN$23)*(1+Assumptions!$C$25)^(INT(MAX(0,DR228)/12)))</f>
        <v>19.103338656601466</v>
      </c>
      <c r="DS229" s="115">
        <f>IF(OR(DS227=0,DS227=4),0,CHOOSE(DS227,Rollover!$I$23,Rollover!$V$23,Rollover!$AI$23)*CHOOSE(DS227,Rollover!$O$23,Rollover!$AB$23,Rollover!$AO$23)*(1+CHOOSE(DS227,Rollover!$P$23,Rollover!$AC$23,Rollover!$AP$23))^(INT(MAX(0,DS228)/12))+(1-CHOOSE(DS227,Rollover!$I$23,Rollover!$V$23,Rollover!$AI$23))*CHOOSE(DS227,Rollover!$N$23,Rollover!$AA$23,Rollover!$AN$23)*(1+Assumptions!$C$25)^(INT(MAX(0,DS228)/12)))</f>
        <v>19.103338656601466</v>
      </c>
      <c r="DT229" s="115">
        <f>IF(OR(DT227=0,DT227=4),0,CHOOSE(DT227,Rollover!$I$23,Rollover!$V$23,Rollover!$AI$23)*CHOOSE(DT227,Rollover!$O$23,Rollover!$AB$23,Rollover!$AO$23)*(1+CHOOSE(DT227,Rollover!$P$23,Rollover!$AC$23,Rollover!$AP$23))^(INT(MAX(0,DT228)/12))+(1-CHOOSE(DT227,Rollover!$I$23,Rollover!$V$23,Rollover!$AI$23))*CHOOSE(DT227,Rollover!$N$23,Rollover!$AA$23,Rollover!$AN$23)*(1+Assumptions!$C$25)^(INT(MAX(0,DT228)/12)))</f>
        <v>19.103338656601466</v>
      </c>
      <c r="DU229" s="115">
        <f>IF(OR(DU227=0,DU227=4),0,CHOOSE(DU227,Rollover!$I$23,Rollover!$V$23,Rollover!$AI$23)*CHOOSE(DU227,Rollover!$O$23,Rollover!$AB$23,Rollover!$AO$23)*(1+CHOOSE(DU227,Rollover!$P$23,Rollover!$AC$23,Rollover!$AP$23))^(INT(MAX(0,DU228)/12))+(1-CHOOSE(DU227,Rollover!$I$23,Rollover!$V$23,Rollover!$AI$23))*CHOOSE(DU227,Rollover!$N$23,Rollover!$AA$23,Rollover!$AN$23)*(1+Assumptions!$C$25)^(INT(MAX(0,DU228)/12)))</f>
        <v>19.103338656601466</v>
      </c>
      <c r="DV229" s="115">
        <f>IF(OR(DV227=0,DV227=4),0,CHOOSE(DV227,Rollover!$I$23,Rollover!$V$23,Rollover!$AI$23)*CHOOSE(DV227,Rollover!$O$23,Rollover!$AB$23,Rollover!$AO$23)*(1+CHOOSE(DV227,Rollover!$P$23,Rollover!$AC$23,Rollover!$AP$23))^(INT(MAX(0,DV228)/12))+(1-CHOOSE(DV227,Rollover!$I$23,Rollover!$V$23,Rollover!$AI$23))*CHOOSE(DV227,Rollover!$N$23,Rollover!$AA$23,Rollover!$AN$23)*(1+Assumptions!$C$25)^(INT(MAX(0,DV228)/12)))</f>
        <v>19.103338656601466</v>
      </c>
      <c r="DW229" s="115">
        <f>IF(OR(DW227=0,DW227=4),0,CHOOSE(DW227,Rollover!$I$23,Rollover!$V$23,Rollover!$AI$23)*CHOOSE(DW227,Rollover!$O$23,Rollover!$AB$23,Rollover!$AO$23)*(1+CHOOSE(DW227,Rollover!$P$23,Rollover!$AC$23,Rollover!$AP$23))^(INT(MAX(0,DW228)/12))+(1-CHOOSE(DW227,Rollover!$I$23,Rollover!$V$23,Rollover!$AI$23))*CHOOSE(DW227,Rollover!$N$23,Rollover!$AA$23,Rollover!$AN$23)*(1+Assumptions!$C$25)^(INT(MAX(0,DW228)/12)))</f>
        <v>19.103338656601466</v>
      </c>
      <c r="DX229" s="115">
        <f>IF(OR(DX227=0,DX227=4),0,CHOOSE(DX227,Rollover!$I$23,Rollover!$V$23,Rollover!$AI$23)*CHOOSE(DX227,Rollover!$O$23,Rollover!$AB$23,Rollover!$AO$23)*(1+CHOOSE(DX227,Rollover!$P$23,Rollover!$AC$23,Rollover!$AP$23))^(INT(MAX(0,DX228)/12))+(1-CHOOSE(DX227,Rollover!$I$23,Rollover!$V$23,Rollover!$AI$23))*CHOOSE(DX227,Rollover!$N$23,Rollover!$AA$23,Rollover!$AN$23)*(1+Assumptions!$C$25)^(INT(MAX(0,DX228)/12)))</f>
        <v>19.103338656601466</v>
      </c>
      <c r="DY229" s="115">
        <f>IF(OR(DY227=0,DY227=4),0,CHOOSE(DY227,Rollover!$I$23,Rollover!$V$23,Rollover!$AI$23)*CHOOSE(DY227,Rollover!$O$23,Rollover!$AB$23,Rollover!$AO$23)*(1+CHOOSE(DY227,Rollover!$P$23,Rollover!$AC$23,Rollover!$AP$23))^(INT(MAX(0,DY228)/12))+(1-CHOOSE(DY227,Rollover!$I$23,Rollover!$V$23,Rollover!$AI$23))*CHOOSE(DY227,Rollover!$N$23,Rollover!$AA$23,Rollover!$AN$23)*(1+Assumptions!$C$25)^(INT(MAX(0,DY228)/12)))</f>
        <v>19.103338656601466</v>
      </c>
      <c r="DZ229" s="115">
        <f>IF(OR(DZ227=0,DZ227=4),0,CHOOSE(DZ227,Rollover!$I$23,Rollover!$V$23,Rollover!$AI$23)*CHOOSE(DZ227,Rollover!$O$23,Rollover!$AB$23,Rollover!$AO$23)*(1+CHOOSE(DZ227,Rollover!$P$23,Rollover!$AC$23,Rollover!$AP$23))^(INT(MAX(0,DZ228)/12))+(1-CHOOSE(DZ227,Rollover!$I$23,Rollover!$V$23,Rollover!$AI$23))*CHOOSE(DZ227,Rollover!$N$23,Rollover!$AA$23,Rollover!$AN$23)*(1+Assumptions!$C$25)^(INT(MAX(0,DZ228)/12)))</f>
        <v>19.103338656601466</v>
      </c>
      <c r="EA229" s="115">
        <f>IF(OR(EA227=0,EA227=4),0,CHOOSE(EA227,Rollover!$I$23,Rollover!$V$23,Rollover!$AI$23)*CHOOSE(EA227,Rollover!$O$23,Rollover!$AB$23,Rollover!$AO$23)*(1+CHOOSE(EA227,Rollover!$P$23,Rollover!$AC$23,Rollover!$AP$23))^(INT(MAX(0,EA228)/12))+(1-CHOOSE(EA227,Rollover!$I$23,Rollover!$V$23,Rollover!$AI$23))*CHOOSE(EA227,Rollover!$N$23,Rollover!$AA$23,Rollover!$AN$23)*(1+Assumptions!$C$25)^(INT(MAX(0,EA228)/12)))</f>
        <v>19.103338656601466</v>
      </c>
      <c r="EB229" s="115">
        <f>IF(OR(EB227=0,EB227=4),0,CHOOSE(EB227,Rollover!$I$23,Rollover!$V$23,Rollover!$AI$23)*CHOOSE(EB227,Rollover!$O$23,Rollover!$AB$23,Rollover!$AO$23)*(1+CHOOSE(EB227,Rollover!$P$23,Rollover!$AC$23,Rollover!$AP$23))^(INT(MAX(0,EB228)/12))+(1-CHOOSE(EB227,Rollover!$I$23,Rollover!$V$23,Rollover!$AI$23))*CHOOSE(EB227,Rollover!$N$23,Rollover!$AA$23,Rollover!$AN$23)*(1+Assumptions!$C$25)^(INT(MAX(0,EB228)/12)))</f>
        <v>19.771955509582515</v>
      </c>
      <c r="EC229" s="115">
        <f>IF(OR(EC227=0,EC227=4),0,CHOOSE(EC227,Rollover!$I$23,Rollover!$V$23,Rollover!$AI$23)*CHOOSE(EC227,Rollover!$O$23,Rollover!$AB$23,Rollover!$AO$23)*(1+CHOOSE(EC227,Rollover!$P$23,Rollover!$AC$23,Rollover!$AP$23))^(INT(MAX(0,EC228)/12))+(1-CHOOSE(EC227,Rollover!$I$23,Rollover!$V$23,Rollover!$AI$23))*CHOOSE(EC227,Rollover!$N$23,Rollover!$AA$23,Rollover!$AN$23)*(1+Assumptions!$C$25)^(INT(MAX(0,EC228)/12)))</f>
        <v>19.771955509582515</v>
      </c>
      <c r="ED229" s="115">
        <f>IF(OR(ED227=0,ED227=4),0,CHOOSE(ED227,Rollover!$I$23,Rollover!$V$23,Rollover!$AI$23)*CHOOSE(ED227,Rollover!$O$23,Rollover!$AB$23,Rollover!$AO$23)*(1+CHOOSE(ED227,Rollover!$P$23,Rollover!$AC$23,Rollover!$AP$23))^(INT(MAX(0,ED228)/12))+(1-CHOOSE(ED227,Rollover!$I$23,Rollover!$V$23,Rollover!$AI$23))*CHOOSE(ED227,Rollover!$N$23,Rollover!$AA$23,Rollover!$AN$23)*(1+Assumptions!$C$25)^(INT(MAX(0,ED228)/12)))</f>
        <v>19.771955509582515</v>
      </c>
      <c r="EE229" s="115">
        <f>IF(OR(EE227=0,EE227=4),0,CHOOSE(EE227,Rollover!$I$23,Rollover!$V$23,Rollover!$AI$23)*CHOOSE(EE227,Rollover!$O$23,Rollover!$AB$23,Rollover!$AO$23)*(1+CHOOSE(EE227,Rollover!$P$23,Rollover!$AC$23,Rollover!$AP$23))^(INT(MAX(0,EE228)/12))+(1-CHOOSE(EE227,Rollover!$I$23,Rollover!$V$23,Rollover!$AI$23))*CHOOSE(EE227,Rollover!$N$23,Rollover!$AA$23,Rollover!$AN$23)*(1+Assumptions!$C$25)^(INT(MAX(0,EE228)/12)))</f>
        <v>19.771955509582515</v>
      </c>
      <c r="EF229" s="115">
        <f>IF(OR(EF227=0,EF227=4),0,CHOOSE(EF227,Rollover!$I$23,Rollover!$V$23,Rollover!$AI$23)*CHOOSE(EF227,Rollover!$O$23,Rollover!$AB$23,Rollover!$AO$23)*(1+CHOOSE(EF227,Rollover!$P$23,Rollover!$AC$23,Rollover!$AP$23))^(INT(MAX(0,EF228)/12))+(1-CHOOSE(EF227,Rollover!$I$23,Rollover!$V$23,Rollover!$AI$23))*CHOOSE(EF227,Rollover!$N$23,Rollover!$AA$23,Rollover!$AN$23)*(1+Assumptions!$C$25)^(INT(MAX(0,EF228)/12)))</f>
        <v>19.771955509582515</v>
      </c>
      <c r="EG229" s="115">
        <f>IF(OR(EG227=0,EG227=4),0,CHOOSE(EG227,Rollover!$I$23,Rollover!$V$23,Rollover!$AI$23)*CHOOSE(EG227,Rollover!$O$23,Rollover!$AB$23,Rollover!$AO$23)*(1+CHOOSE(EG227,Rollover!$P$23,Rollover!$AC$23,Rollover!$AP$23))^(INT(MAX(0,EG228)/12))+(1-CHOOSE(EG227,Rollover!$I$23,Rollover!$V$23,Rollover!$AI$23))*CHOOSE(EG227,Rollover!$N$23,Rollover!$AA$23,Rollover!$AN$23)*(1+Assumptions!$C$25)^(INT(MAX(0,EG228)/12)))</f>
        <v>19.771955509582515</v>
      </c>
      <c r="EH229" s="115">
        <f>IF(OR(EH227=0,EH227=4),0,CHOOSE(EH227,Rollover!$I$23,Rollover!$V$23,Rollover!$AI$23)*CHOOSE(EH227,Rollover!$O$23,Rollover!$AB$23,Rollover!$AO$23)*(1+CHOOSE(EH227,Rollover!$P$23,Rollover!$AC$23,Rollover!$AP$23))^(INT(MAX(0,EH228)/12))+(1-CHOOSE(EH227,Rollover!$I$23,Rollover!$V$23,Rollover!$AI$23))*CHOOSE(EH227,Rollover!$N$23,Rollover!$AA$23,Rollover!$AN$23)*(1+Assumptions!$C$25)^(INT(MAX(0,EH228)/12)))</f>
        <v>19.771955509582515</v>
      </c>
      <c r="EI229" s="115">
        <f>IF(OR(EI227=0,EI227=4),0,CHOOSE(EI227,Rollover!$I$23,Rollover!$V$23,Rollover!$AI$23)*CHOOSE(EI227,Rollover!$O$23,Rollover!$AB$23,Rollover!$AO$23)*(1+CHOOSE(EI227,Rollover!$P$23,Rollover!$AC$23,Rollover!$AP$23))^(INT(MAX(0,EI228)/12))+(1-CHOOSE(EI227,Rollover!$I$23,Rollover!$V$23,Rollover!$AI$23))*CHOOSE(EI227,Rollover!$N$23,Rollover!$AA$23,Rollover!$AN$23)*(1+Assumptions!$C$25)^(INT(MAX(0,EI228)/12)))</f>
        <v>19.771955509582515</v>
      </c>
    </row>
    <row r="230">
      <c r="B230" t="s" s="23">
        <v>393</v>
      </c>
      <c r="C230" t="s" s="118">
        <v>39</v>
      </c>
      <c r="D230" t="s" s="118">
        <v>430</v>
      </c>
      <c r="H230" s="95">
        <f>IF(H227=0,'Rent Roll'!$G$23*SUMIFS('Rent Schedules'!$I$6:$I$122,'Rent Schedules'!$B$6:$B$122,$C230,'Rent Schedules'!$D$6:$D$122,"In effect",'Rent Schedules'!$E$6:$E$122,"&lt;="&amp;H$6,'Rent Schedules'!$F$6:$F$122,"&gt;="&amp;H$6),0)</f>
        <v>18810</v>
      </c>
      <c r="I230" s="95">
        <f>IF(I227=0,'Rent Roll'!$G$23*SUMIFS('Rent Schedules'!$I$6:$I$122,'Rent Schedules'!$B$6:$B$122,$C230,'Rent Schedules'!$D$6:$D$122,"In effect",'Rent Schedules'!$E$6:$E$122,"&lt;="&amp;I$6,'Rent Schedules'!$F$6:$F$122,"&gt;="&amp;I$6),0)</f>
        <v>18810</v>
      </c>
      <c r="J230" s="95">
        <f>IF(J227=0,'Rent Roll'!$G$23*SUMIFS('Rent Schedules'!$I$6:$I$122,'Rent Schedules'!$B$6:$B$122,$C230,'Rent Schedules'!$D$6:$D$122,"In effect",'Rent Schedules'!$E$6:$E$122,"&lt;="&amp;J$6,'Rent Schedules'!$F$6:$F$122,"&gt;="&amp;J$6),0)</f>
        <v>18810</v>
      </c>
      <c r="K230" s="95">
        <f>IF(K227=0,'Rent Roll'!$G$23*SUMIFS('Rent Schedules'!$I$6:$I$122,'Rent Schedules'!$B$6:$B$122,$C230,'Rent Schedules'!$D$6:$D$122,"In effect",'Rent Schedules'!$E$6:$E$122,"&lt;="&amp;K$6,'Rent Schedules'!$F$6:$F$122,"&gt;="&amp;K$6),0)</f>
        <v>18810</v>
      </c>
      <c r="L230" s="95">
        <f>IF(L227=0,'Rent Roll'!$G$23*SUMIFS('Rent Schedules'!$I$6:$I$122,'Rent Schedules'!$B$6:$B$122,$C230,'Rent Schedules'!$D$6:$D$122,"In effect",'Rent Schedules'!$E$6:$E$122,"&lt;="&amp;L$6,'Rent Schedules'!$F$6:$F$122,"&gt;="&amp;L$6),0)</f>
        <v>18810</v>
      </c>
      <c r="M230" s="95">
        <f>IF(M227=0,'Rent Roll'!$G$23*SUMIFS('Rent Schedules'!$I$6:$I$122,'Rent Schedules'!$B$6:$B$122,$C230,'Rent Schedules'!$D$6:$D$122,"In effect",'Rent Schedules'!$E$6:$E$122,"&lt;="&amp;M$6,'Rent Schedules'!$F$6:$F$122,"&gt;="&amp;M$6),0)</f>
        <v>18810</v>
      </c>
      <c r="N230" s="95">
        <f>IF(N227=0,'Rent Roll'!$G$23*SUMIFS('Rent Schedules'!$I$6:$I$122,'Rent Schedules'!$B$6:$B$122,$C230,'Rent Schedules'!$D$6:$D$122,"In effect",'Rent Schedules'!$E$6:$E$122,"&lt;="&amp;N$6,'Rent Schedules'!$F$6:$F$122,"&gt;="&amp;N$6),0)</f>
        <v>18810</v>
      </c>
      <c r="O230" s="95">
        <f>IF(O227=0,'Rent Roll'!$G$23*SUMIFS('Rent Schedules'!$I$6:$I$122,'Rent Schedules'!$B$6:$B$122,$C230,'Rent Schedules'!$D$6:$D$122,"In effect",'Rent Schedules'!$E$6:$E$122,"&lt;="&amp;O$6,'Rent Schedules'!$F$6:$F$122,"&gt;="&amp;O$6),0)</f>
        <v>18810</v>
      </c>
      <c r="P230" s="95">
        <f>IF(P227=0,'Rent Roll'!$G$23*SUMIFS('Rent Schedules'!$I$6:$I$122,'Rent Schedules'!$B$6:$B$122,$C230,'Rent Schedules'!$D$6:$D$122,"In effect",'Rent Schedules'!$E$6:$E$122,"&lt;="&amp;P$6,'Rent Schedules'!$F$6:$F$122,"&gt;="&amp;P$6),0)</f>
        <v>18810</v>
      </c>
      <c r="Q230" s="95">
        <f>IF(Q227=0,'Rent Roll'!$G$23*SUMIFS('Rent Schedules'!$I$6:$I$122,'Rent Schedules'!$B$6:$B$122,$C230,'Rent Schedules'!$D$6:$D$122,"In effect",'Rent Schedules'!$E$6:$E$122,"&lt;="&amp;Q$6,'Rent Schedules'!$F$6:$F$122,"&gt;="&amp;Q$6),0)</f>
        <v>18810</v>
      </c>
      <c r="R230" s="95">
        <f>IF(R227=0,'Rent Roll'!$G$23*SUMIFS('Rent Schedules'!$I$6:$I$122,'Rent Schedules'!$B$6:$B$122,$C230,'Rent Schedules'!$D$6:$D$122,"In effect",'Rent Schedules'!$E$6:$E$122,"&lt;="&amp;R$6,'Rent Schedules'!$F$6:$F$122,"&gt;="&amp;R$6),0)</f>
        <v>18810</v>
      </c>
      <c r="S230" s="95">
        <f>IF(S227=0,'Rent Roll'!$G$23*SUMIFS('Rent Schedules'!$I$6:$I$122,'Rent Schedules'!$B$6:$B$122,$C230,'Rent Schedules'!$D$6:$D$122,"In effect",'Rent Schedules'!$E$6:$E$122,"&lt;="&amp;S$6,'Rent Schedules'!$F$6:$F$122,"&gt;="&amp;S$6),0)</f>
        <v>18810</v>
      </c>
      <c r="T230" s="95">
        <f>IF(T227=0,'Rent Roll'!$G$23*SUMIFS('Rent Schedules'!$I$6:$I$122,'Rent Schedules'!$B$6:$B$122,$C230,'Rent Schedules'!$D$6:$D$122,"In effect",'Rent Schedules'!$E$6:$E$122,"&lt;="&amp;T$6,'Rent Schedules'!$F$6:$F$122,"&gt;="&amp;T$6),0)</f>
        <v>19365</v>
      </c>
      <c r="U230" s="95">
        <f>IF(U227=0,'Rent Roll'!$G$23*SUMIFS('Rent Schedules'!$I$6:$I$122,'Rent Schedules'!$B$6:$B$122,$C230,'Rent Schedules'!$D$6:$D$122,"In effect",'Rent Schedules'!$E$6:$E$122,"&lt;="&amp;U$6,'Rent Schedules'!$F$6:$F$122,"&gt;="&amp;U$6),0)</f>
        <v>19365</v>
      </c>
      <c r="V230" s="95">
        <f>IF(V227=0,'Rent Roll'!$G$23*SUMIFS('Rent Schedules'!$I$6:$I$122,'Rent Schedules'!$B$6:$B$122,$C230,'Rent Schedules'!$D$6:$D$122,"In effect",'Rent Schedules'!$E$6:$E$122,"&lt;="&amp;V$6,'Rent Schedules'!$F$6:$F$122,"&gt;="&amp;V$6),0)</f>
        <v>19365</v>
      </c>
      <c r="W230" s="95">
        <f>IF(W227=0,'Rent Roll'!$G$23*SUMIFS('Rent Schedules'!$I$6:$I$122,'Rent Schedules'!$B$6:$B$122,$C230,'Rent Schedules'!$D$6:$D$122,"In effect",'Rent Schedules'!$E$6:$E$122,"&lt;="&amp;W$6,'Rent Schedules'!$F$6:$F$122,"&gt;="&amp;W$6),0)</f>
        <v>19365</v>
      </c>
      <c r="X230" s="95">
        <f>IF(X227=0,'Rent Roll'!$G$23*SUMIFS('Rent Schedules'!$I$6:$I$122,'Rent Schedules'!$B$6:$B$122,$C230,'Rent Schedules'!$D$6:$D$122,"In effect",'Rent Schedules'!$E$6:$E$122,"&lt;="&amp;X$6,'Rent Schedules'!$F$6:$F$122,"&gt;="&amp;X$6),0)</f>
        <v>19365</v>
      </c>
      <c r="Y230" s="95">
        <f>IF(Y227=0,'Rent Roll'!$G$23*SUMIFS('Rent Schedules'!$I$6:$I$122,'Rent Schedules'!$B$6:$B$122,$C230,'Rent Schedules'!$D$6:$D$122,"In effect",'Rent Schedules'!$E$6:$E$122,"&lt;="&amp;Y$6,'Rent Schedules'!$F$6:$F$122,"&gt;="&amp;Y$6),0)</f>
        <v>19365</v>
      </c>
      <c r="Z230" s="95">
        <f>IF(Z227=0,'Rent Roll'!$G$23*SUMIFS('Rent Schedules'!$I$6:$I$122,'Rent Schedules'!$B$6:$B$122,$C230,'Rent Schedules'!$D$6:$D$122,"In effect",'Rent Schedules'!$E$6:$E$122,"&lt;="&amp;Z$6,'Rent Schedules'!$F$6:$F$122,"&gt;="&amp;Z$6),0)</f>
        <v>19365</v>
      </c>
      <c r="AA230" s="95">
        <f>IF(AA227=0,'Rent Roll'!$G$23*SUMIFS('Rent Schedules'!$I$6:$I$122,'Rent Schedules'!$B$6:$B$122,$C230,'Rent Schedules'!$D$6:$D$122,"In effect",'Rent Schedules'!$E$6:$E$122,"&lt;="&amp;AA$6,'Rent Schedules'!$F$6:$F$122,"&gt;="&amp;AA$6),0)</f>
        <v>19365</v>
      </c>
      <c r="AB230" s="95">
        <f>IF(AB227=0,'Rent Roll'!$G$23*SUMIFS('Rent Schedules'!$I$6:$I$122,'Rent Schedules'!$B$6:$B$122,$C230,'Rent Schedules'!$D$6:$D$122,"In effect",'Rent Schedules'!$E$6:$E$122,"&lt;="&amp;AB$6,'Rent Schedules'!$F$6:$F$122,"&gt;="&amp;AB$6),0)</f>
        <v>19365</v>
      </c>
      <c r="AC230" s="95">
        <f>IF(AC227=0,'Rent Roll'!$G$23*SUMIFS('Rent Schedules'!$I$6:$I$122,'Rent Schedules'!$B$6:$B$122,$C230,'Rent Schedules'!$D$6:$D$122,"In effect",'Rent Schedules'!$E$6:$E$122,"&lt;="&amp;AC$6,'Rent Schedules'!$F$6:$F$122,"&gt;="&amp;AC$6),0)</f>
        <v>19365</v>
      </c>
      <c r="AD230" s="95">
        <f>IF(AD227=0,'Rent Roll'!$G$23*SUMIFS('Rent Schedules'!$I$6:$I$122,'Rent Schedules'!$B$6:$B$122,$C230,'Rent Schedules'!$D$6:$D$122,"In effect",'Rent Schedules'!$E$6:$E$122,"&lt;="&amp;AD$6,'Rent Schedules'!$F$6:$F$122,"&gt;="&amp;AD$6),0)</f>
        <v>19365</v>
      </c>
      <c r="AE230" s="95">
        <f>IF(AE227=0,'Rent Roll'!$G$23*SUMIFS('Rent Schedules'!$I$6:$I$122,'Rent Schedules'!$B$6:$B$122,$C230,'Rent Schedules'!$D$6:$D$122,"In effect",'Rent Schedules'!$E$6:$E$122,"&lt;="&amp;AE$6,'Rent Schedules'!$F$6:$F$122,"&gt;="&amp;AE$6),0)</f>
        <v>19365</v>
      </c>
      <c r="AF230" s="95">
        <f>IF(AF227=0,'Rent Roll'!$G$23*SUMIFS('Rent Schedules'!$I$6:$I$122,'Rent Schedules'!$B$6:$B$122,$C230,'Rent Schedules'!$D$6:$D$122,"In effect",'Rent Schedules'!$E$6:$E$122,"&lt;="&amp;AF$6,'Rent Schedules'!$F$6:$F$122,"&gt;="&amp;AF$6),0)</f>
        <v>0</v>
      </c>
      <c r="AG230" s="95">
        <f>IF(AG227=0,'Rent Roll'!$G$23*SUMIFS('Rent Schedules'!$I$6:$I$122,'Rent Schedules'!$B$6:$B$122,$C230,'Rent Schedules'!$D$6:$D$122,"In effect",'Rent Schedules'!$E$6:$E$122,"&lt;="&amp;AG$6,'Rent Schedules'!$F$6:$F$122,"&gt;="&amp;AG$6),0)</f>
        <v>0</v>
      </c>
      <c r="AH230" s="95">
        <f>IF(AH227=0,'Rent Roll'!$G$23*SUMIFS('Rent Schedules'!$I$6:$I$122,'Rent Schedules'!$B$6:$B$122,$C230,'Rent Schedules'!$D$6:$D$122,"In effect",'Rent Schedules'!$E$6:$E$122,"&lt;="&amp;AH$6,'Rent Schedules'!$F$6:$F$122,"&gt;="&amp;AH$6),0)</f>
        <v>0</v>
      </c>
      <c r="AI230" s="95">
        <f>IF(AI227=0,'Rent Roll'!$G$23*SUMIFS('Rent Schedules'!$I$6:$I$122,'Rent Schedules'!$B$6:$B$122,$C230,'Rent Schedules'!$D$6:$D$122,"In effect",'Rent Schedules'!$E$6:$E$122,"&lt;="&amp;AI$6,'Rent Schedules'!$F$6:$F$122,"&gt;="&amp;AI$6),0)</f>
        <v>0</v>
      </c>
      <c r="AJ230" s="95">
        <f>IF(AJ227=0,'Rent Roll'!$G$23*SUMIFS('Rent Schedules'!$I$6:$I$122,'Rent Schedules'!$B$6:$B$122,$C230,'Rent Schedules'!$D$6:$D$122,"In effect",'Rent Schedules'!$E$6:$E$122,"&lt;="&amp;AJ$6,'Rent Schedules'!$F$6:$F$122,"&gt;="&amp;AJ$6),0)</f>
        <v>0</v>
      </c>
      <c r="AK230" s="95">
        <f>IF(AK227=0,'Rent Roll'!$G$23*SUMIFS('Rent Schedules'!$I$6:$I$122,'Rent Schedules'!$B$6:$B$122,$C230,'Rent Schedules'!$D$6:$D$122,"In effect",'Rent Schedules'!$E$6:$E$122,"&lt;="&amp;AK$6,'Rent Schedules'!$F$6:$F$122,"&gt;="&amp;AK$6),0)</f>
        <v>0</v>
      </c>
      <c r="AL230" s="95">
        <f>IF(AL227=0,'Rent Roll'!$G$23*SUMIFS('Rent Schedules'!$I$6:$I$122,'Rent Schedules'!$B$6:$B$122,$C230,'Rent Schedules'!$D$6:$D$122,"In effect",'Rent Schedules'!$E$6:$E$122,"&lt;="&amp;AL$6,'Rent Schedules'!$F$6:$F$122,"&gt;="&amp;AL$6),0)</f>
        <v>0</v>
      </c>
      <c r="AM230" s="95">
        <f>IF(AM227=0,'Rent Roll'!$G$23*SUMIFS('Rent Schedules'!$I$6:$I$122,'Rent Schedules'!$B$6:$B$122,$C230,'Rent Schedules'!$D$6:$D$122,"In effect",'Rent Schedules'!$E$6:$E$122,"&lt;="&amp;AM$6,'Rent Schedules'!$F$6:$F$122,"&gt;="&amp;AM$6),0)</f>
        <v>0</v>
      </c>
      <c r="AN230" s="95">
        <f>IF(AN227=0,'Rent Roll'!$G$23*SUMIFS('Rent Schedules'!$I$6:$I$122,'Rent Schedules'!$B$6:$B$122,$C230,'Rent Schedules'!$D$6:$D$122,"In effect",'Rent Schedules'!$E$6:$E$122,"&lt;="&amp;AN$6,'Rent Schedules'!$F$6:$F$122,"&gt;="&amp;AN$6),0)</f>
        <v>0</v>
      </c>
      <c r="AO230" s="95">
        <f>IF(AO227=0,'Rent Roll'!$G$23*SUMIFS('Rent Schedules'!$I$6:$I$122,'Rent Schedules'!$B$6:$B$122,$C230,'Rent Schedules'!$D$6:$D$122,"In effect",'Rent Schedules'!$E$6:$E$122,"&lt;="&amp;AO$6,'Rent Schedules'!$F$6:$F$122,"&gt;="&amp;AO$6),0)</f>
        <v>0</v>
      </c>
      <c r="AP230" s="95">
        <f>IF(AP227=0,'Rent Roll'!$G$23*SUMIFS('Rent Schedules'!$I$6:$I$122,'Rent Schedules'!$B$6:$B$122,$C230,'Rent Schedules'!$D$6:$D$122,"In effect",'Rent Schedules'!$E$6:$E$122,"&lt;="&amp;AP$6,'Rent Schedules'!$F$6:$F$122,"&gt;="&amp;AP$6),0)</f>
        <v>0</v>
      </c>
      <c r="AQ230" s="95">
        <f>IF(AQ227=0,'Rent Roll'!$G$23*SUMIFS('Rent Schedules'!$I$6:$I$122,'Rent Schedules'!$B$6:$B$122,$C230,'Rent Schedules'!$D$6:$D$122,"In effect",'Rent Schedules'!$E$6:$E$122,"&lt;="&amp;AQ$6,'Rent Schedules'!$F$6:$F$122,"&gt;="&amp;AQ$6),0)</f>
        <v>0</v>
      </c>
      <c r="AR230" s="95">
        <f>IF(AR227=0,'Rent Roll'!$G$23*SUMIFS('Rent Schedules'!$I$6:$I$122,'Rent Schedules'!$B$6:$B$122,$C230,'Rent Schedules'!$D$6:$D$122,"In effect",'Rent Schedules'!$E$6:$E$122,"&lt;="&amp;AR$6,'Rent Schedules'!$F$6:$F$122,"&gt;="&amp;AR$6),0)</f>
        <v>0</v>
      </c>
      <c r="AS230" s="95">
        <f>IF(AS227=0,'Rent Roll'!$G$23*SUMIFS('Rent Schedules'!$I$6:$I$122,'Rent Schedules'!$B$6:$B$122,$C230,'Rent Schedules'!$D$6:$D$122,"In effect",'Rent Schedules'!$E$6:$E$122,"&lt;="&amp;AS$6,'Rent Schedules'!$F$6:$F$122,"&gt;="&amp;AS$6),0)</f>
        <v>0</v>
      </c>
      <c r="AT230" s="95">
        <f>IF(AT227=0,'Rent Roll'!$G$23*SUMIFS('Rent Schedules'!$I$6:$I$122,'Rent Schedules'!$B$6:$B$122,$C230,'Rent Schedules'!$D$6:$D$122,"In effect",'Rent Schedules'!$E$6:$E$122,"&lt;="&amp;AT$6,'Rent Schedules'!$F$6:$F$122,"&gt;="&amp;AT$6),0)</f>
        <v>0</v>
      </c>
      <c r="AU230" s="95">
        <f>IF(AU227=0,'Rent Roll'!$G$23*SUMIFS('Rent Schedules'!$I$6:$I$122,'Rent Schedules'!$B$6:$B$122,$C230,'Rent Schedules'!$D$6:$D$122,"In effect",'Rent Schedules'!$E$6:$E$122,"&lt;="&amp;AU$6,'Rent Schedules'!$F$6:$F$122,"&gt;="&amp;AU$6),0)</f>
        <v>0</v>
      </c>
      <c r="AV230" s="95">
        <f>IF(AV227=0,'Rent Roll'!$G$23*SUMIFS('Rent Schedules'!$I$6:$I$122,'Rent Schedules'!$B$6:$B$122,$C230,'Rent Schedules'!$D$6:$D$122,"In effect",'Rent Schedules'!$E$6:$E$122,"&lt;="&amp;AV$6,'Rent Schedules'!$F$6:$F$122,"&gt;="&amp;AV$6),0)</f>
        <v>0</v>
      </c>
      <c r="AW230" s="95">
        <f>IF(AW227=0,'Rent Roll'!$G$23*SUMIFS('Rent Schedules'!$I$6:$I$122,'Rent Schedules'!$B$6:$B$122,$C230,'Rent Schedules'!$D$6:$D$122,"In effect",'Rent Schedules'!$E$6:$E$122,"&lt;="&amp;AW$6,'Rent Schedules'!$F$6:$F$122,"&gt;="&amp;AW$6),0)</f>
        <v>0</v>
      </c>
      <c r="AX230" s="95">
        <f>IF(AX227=0,'Rent Roll'!$G$23*SUMIFS('Rent Schedules'!$I$6:$I$122,'Rent Schedules'!$B$6:$B$122,$C230,'Rent Schedules'!$D$6:$D$122,"In effect",'Rent Schedules'!$E$6:$E$122,"&lt;="&amp;AX$6,'Rent Schedules'!$F$6:$F$122,"&gt;="&amp;AX$6),0)</f>
        <v>0</v>
      </c>
      <c r="AY230" s="95">
        <f>IF(AY227=0,'Rent Roll'!$G$23*SUMIFS('Rent Schedules'!$I$6:$I$122,'Rent Schedules'!$B$6:$B$122,$C230,'Rent Schedules'!$D$6:$D$122,"In effect",'Rent Schedules'!$E$6:$E$122,"&lt;="&amp;AY$6,'Rent Schedules'!$F$6:$F$122,"&gt;="&amp;AY$6),0)</f>
        <v>0</v>
      </c>
      <c r="AZ230" s="95">
        <f>IF(AZ227=0,'Rent Roll'!$G$23*SUMIFS('Rent Schedules'!$I$6:$I$122,'Rent Schedules'!$B$6:$B$122,$C230,'Rent Schedules'!$D$6:$D$122,"In effect",'Rent Schedules'!$E$6:$E$122,"&lt;="&amp;AZ$6,'Rent Schedules'!$F$6:$F$122,"&gt;="&amp;AZ$6),0)</f>
        <v>0</v>
      </c>
      <c r="BA230" s="95">
        <f>IF(BA227=0,'Rent Roll'!$G$23*SUMIFS('Rent Schedules'!$I$6:$I$122,'Rent Schedules'!$B$6:$B$122,$C230,'Rent Schedules'!$D$6:$D$122,"In effect",'Rent Schedules'!$E$6:$E$122,"&lt;="&amp;BA$6,'Rent Schedules'!$F$6:$F$122,"&gt;="&amp;BA$6),0)</f>
        <v>0</v>
      </c>
      <c r="BB230" s="95">
        <f>IF(BB227=0,'Rent Roll'!$G$23*SUMIFS('Rent Schedules'!$I$6:$I$122,'Rent Schedules'!$B$6:$B$122,$C230,'Rent Schedules'!$D$6:$D$122,"In effect",'Rent Schedules'!$E$6:$E$122,"&lt;="&amp;BB$6,'Rent Schedules'!$F$6:$F$122,"&gt;="&amp;BB$6),0)</f>
        <v>0</v>
      </c>
      <c r="BC230" s="95">
        <f>IF(BC227=0,'Rent Roll'!$G$23*SUMIFS('Rent Schedules'!$I$6:$I$122,'Rent Schedules'!$B$6:$B$122,$C230,'Rent Schedules'!$D$6:$D$122,"In effect",'Rent Schedules'!$E$6:$E$122,"&lt;="&amp;BC$6,'Rent Schedules'!$F$6:$F$122,"&gt;="&amp;BC$6),0)</f>
        <v>0</v>
      </c>
      <c r="BD230" s="95">
        <f>IF(BD227=0,'Rent Roll'!$G$23*SUMIFS('Rent Schedules'!$I$6:$I$122,'Rent Schedules'!$B$6:$B$122,$C230,'Rent Schedules'!$D$6:$D$122,"In effect",'Rent Schedules'!$E$6:$E$122,"&lt;="&amp;BD$6,'Rent Schedules'!$F$6:$F$122,"&gt;="&amp;BD$6),0)</f>
        <v>0</v>
      </c>
      <c r="BE230" s="95">
        <f>IF(BE227=0,'Rent Roll'!$G$23*SUMIFS('Rent Schedules'!$I$6:$I$122,'Rent Schedules'!$B$6:$B$122,$C230,'Rent Schedules'!$D$6:$D$122,"In effect",'Rent Schedules'!$E$6:$E$122,"&lt;="&amp;BE$6,'Rent Schedules'!$F$6:$F$122,"&gt;="&amp;BE$6),0)</f>
        <v>0</v>
      </c>
      <c r="BF230" s="95">
        <f>IF(BF227=0,'Rent Roll'!$G$23*SUMIFS('Rent Schedules'!$I$6:$I$122,'Rent Schedules'!$B$6:$B$122,$C230,'Rent Schedules'!$D$6:$D$122,"In effect",'Rent Schedules'!$E$6:$E$122,"&lt;="&amp;BF$6,'Rent Schedules'!$F$6:$F$122,"&gt;="&amp;BF$6),0)</f>
        <v>0</v>
      </c>
      <c r="BG230" s="95">
        <f>IF(BG227=0,'Rent Roll'!$G$23*SUMIFS('Rent Schedules'!$I$6:$I$122,'Rent Schedules'!$B$6:$B$122,$C230,'Rent Schedules'!$D$6:$D$122,"In effect",'Rent Schedules'!$E$6:$E$122,"&lt;="&amp;BG$6,'Rent Schedules'!$F$6:$F$122,"&gt;="&amp;BG$6),0)</f>
        <v>0</v>
      </c>
      <c r="BH230" s="95">
        <f>IF(BH227=0,'Rent Roll'!$G$23*SUMIFS('Rent Schedules'!$I$6:$I$122,'Rent Schedules'!$B$6:$B$122,$C230,'Rent Schedules'!$D$6:$D$122,"In effect",'Rent Schedules'!$E$6:$E$122,"&lt;="&amp;BH$6,'Rent Schedules'!$F$6:$F$122,"&gt;="&amp;BH$6),0)</f>
        <v>0</v>
      </c>
      <c r="BI230" s="95">
        <f>IF(BI227=0,'Rent Roll'!$G$23*SUMIFS('Rent Schedules'!$I$6:$I$122,'Rent Schedules'!$B$6:$B$122,$C230,'Rent Schedules'!$D$6:$D$122,"In effect",'Rent Schedules'!$E$6:$E$122,"&lt;="&amp;BI$6,'Rent Schedules'!$F$6:$F$122,"&gt;="&amp;BI$6),0)</f>
        <v>0</v>
      </c>
      <c r="BJ230" s="95">
        <f>IF(BJ227=0,'Rent Roll'!$G$23*SUMIFS('Rent Schedules'!$I$6:$I$122,'Rent Schedules'!$B$6:$B$122,$C230,'Rent Schedules'!$D$6:$D$122,"In effect",'Rent Schedules'!$E$6:$E$122,"&lt;="&amp;BJ$6,'Rent Schedules'!$F$6:$F$122,"&gt;="&amp;BJ$6),0)</f>
        <v>0</v>
      </c>
      <c r="BK230" s="95">
        <f>IF(BK227=0,'Rent Roll'!$G$23*SUMIFS('Rent Schedules'!$I$6:$I$122,'Rent Schedules'!$B$6:$B$122,$C230,'Rent Schedules'!$D$6:$D$122,"In effect",'Rent Schedules'!$E$6:$E$122,"&lt;="&amp;BK$6,'Rent Schedules'!$F$6:$F$122,"&gt;="&amp;BK$6),0)</f>
        <v>0</v>
      </c>
      <c r="BL230" s="95">
        <f>IF(BL227=0,'Rent Roll'!$G$23*SUMIFS('Rent Schedules'!$I$6:$I$122,'Rent Schedules'!$B$6:$B$122,$C230,'Rent Schedules'!$D$6:$D$122,"In effect",'Rent Schedules'!$E$6:$E$122,"&lt;="&amp;BL$6,'Rent Schedules'!$F$6:$F$122,"&gt;="&amp;BL$6),0)</f>
        <v>0</v>
      </c>
      <c r="BM230" s="95">
        <f>IF(BM227=0,'Rent Roll'!$G$23*SUMIFS('Rent Schedules'!$I$6:$I$122,'Rent Schedules'!$B$6:$B$122,$C230,'Rent Schedules'!$D$6:$D$122,"In effect",'Rent Schedules'!$E$6:$E$122,"&lt;="&amp;BM$6,'Rent Schedules'!$F$6:$F$122,"&gt;="&amp;BM$6),0)</f>
        <v>0</v>
      </c>
      <c r="BN230" s="95">
        <f>IF(BN227=0,'Rent Roll'!$G$23*SUMIFS('Rent Schedules'!$I$6:$I$122,'Rent Schedules'!$B$6:$B$122,$C230,'Rent Schedules'!$D$6:$D$122,"In effect",'Rent Schedules'!$E$6:$E$122,"&lt;="&amp;BN$6,'Rent Schedules'!$F$6:$F$122,"&gt;="&amp;BN$6),0)</f>
        <v>0</v>
      </c>
      <c r="BO230" s="95">
        <f>IF(BO227=0,'Rent Roll'!$G$23*SUMIFS('Rent Schedules'!$I$6:$I$122,'Rent Schedules'!$B$6:$B$122,$C230,'Rent Schedules'!$D$6:$D$122,"In effect",'Rent Schedules'!$E$6:$E$122,"&lt;="&amp;BO$6,'Rent Schedules'!$F$6:$F$122,"&gt;="&amp;BO$6),0)</f>
        <v>0</v>
      </c>
      <c r="BP230" s="95">
        <f>IF(BP227=0,'Rent Roll'!$G$23*SUMIFS('Rent Schedules'!$I$6:$I$122,'Rent Schedules'!$B$6:$B$122,$C230,'Rent Schedules'!$D$6:$D$122,"In effect",'Rent Schedules'!$E$6:$E$122,"&lt;="&amp;BP$6,'Rent Schedules'!$F$6:$F$122,"&gt;="&amp;BP$6),0)</f>
        <v>0</v>
      </c>
      <c r="BQ230" s="95">
        <f>IF(BQ227=0,'Rent Roll'!$G$23*SUMIFS('Rent Schedules'!$I$6:$I$122,'Rent Schedules'!$B$6:$B$122,$C230,'Rent Schedules'!$D$6:$D$122,"In effect",'Rent Schedules'!$E$6:$E$122,"&lt;="&amp;BQ$6,'Rent Schedules'!$F$6:$F$122,"&gt;="&amp;BQ$6),0)</f>
        <v>0</v>
      </c>
      <c r="BR230" s="95">
        <f>IF(BR227=0,'Rent Roll'!$G$23*SUMIFS('Rent Schedules'!$I$6:$I$122,'Rent Schedules'!$B$6:$B$122,$C230,'Rent Schedules'!$D$6:$D$122,"In effect",'Rent Schedules'!$E$6:$E$122,"&lt;="&amp;BR$6,'Rent Schedules'!$F$6:$F$122,"&gt;="&amp;BR$6),0)</f>
        <v>0</v>
      </c>
      <c r="BS230" s="95">
        <f>IF(BS227=0,'Rent Roll'!$G$23*SUMIFS('Rent Schedules'!$I$6:$I$122,'Rent Schedules'!$B$6:$B$122,$C230,'Rent Schedules'!$D$6:$D$122,"In effect",'Rent Schedules'!$E$6:$E$122,"&lt;="&amp;BS$6,'Rent Schedules'!$F$6:$F$122,"&gt;="&amp;BS$6),0)</f>
        <v>0</v>
      </c>
      <c r="BT230" s="95">
        <f>IF(BT227=0,'Rent Roll'!$G$23*SUMIFS('Rent Schedules'!$I$6:$I$122,'Rent Schedules'!$B$6:$B$122,$C230,'Rent Schedules'!$D$6:$D$122,"In effect",'Rent Schedules'!$E$6:$E$122,"&lt;="&amp;BT$6,'Rent Schedules'!$F$6:$F$122,"&gt;="&amp;BT$6),0)</f>
        <v>0</v>
      </c>
      <c r="BU230" s="95">
        <f>IF(BU227=0,'Rent Roll'!$G$23*SUMIFS('Rent Schedules'!$I$6:$I$122,'Rent Schedules'!$B$6:$B$122,$C230,'Rent Schedules'!$D$6:$D$122,"In effect",'Rent Schedules'!$E$6:$E$122,"&lt;="&amp;BU$6,'Rent Schedules'!$F$6:$F$122,"&gt;="&amp;BU$6),0)</f>
        <v>0</v>
      </c>
      <c r="BV230" s="95">
        <f>IF(BV227=0,'Rent Roll'!$G$23*SUMIFS('Rent Schedules'!$I$6:$I$122,'Rent Schedules'!$B$6:$B$122,$C230,'Rent Schedules'!$D$6:$D$122,"In effect",'Rent Schedules'!$E$6:$E$122,"&lt;="&amp;BV$6,'Rent Schedules'!$F$6:$F$122,"&gt;="&amp;BV$6),0)</f>
        <v>0</v>
      </c>
      <c r="BW230" s="95">
        <f>IF(BW227=0,'Rent Roll'!$G$23*SUMIFS('Rent Schedules'!$I$6:$I$122,'Rent Schedules'!$B$6:$B$122,$C230,'Rent Schedules'!$D$6:$D$122,"In effect",'Rent Schedules'!$E$6:$E$122,"&lt;="&amp;BW$6,'Rent Schedules'!$F$6:$F$122,"&gt;="&amp;BW$6),0)</f>
        <v>0</v>
      </c>
      <c r="BX230" s="95">
        <f>IF(BX227=0,'Rent Roll'!$G$23*SUMIFS('Rent Schedules'!$I$6:$I$122,'Rent Schedules'!$B$6:$B$122,$C230,'Rent Schedules'!$D$6:$D$122,"In effect",'Rent Schedules'!$E$6:$E$122,"&lt;="&amp;BX$6,'Rent Schedules'!$F$6:$F$122,"&gt;="&amp;BX$6),0)</f>
        <v>0</v>
      </c>
      <c r="BY230" s="95">
        <f>IF(BY227=0,'Rent Roll'!$G$23*SUMIFS('Rent Schedules'!$I$6:$I$122,'Rent Schedules'!$B$6:$B$122,$C230,'Rent Schedules'!$D$6:$D$122,"In effect",'Rent Schedules'!$E$6:$E$122,"&lt;="&amp;BY$6,'Rent Schedules'!$F$6:$F$122,"&gt;="&amp;BY$6),0)</f>
        <v>0</v>
      </c>
      <c r="BZ230" s="95">
        <f>IF(BZ227=0,'Rent Roll'!$G$23*SUMIFS('Rent Schedules'!$I$6:$I$122,'Rent Schedules'!$B$6:$B$122,$C230,'Rent Schedules'!$D$6:$D$122,"In effect",'Rent Schedules'!$E$6:$E$122,"&lt;="&amp;BZ$6,'Rent Schedules'!$F$6:$F$122,"&gt;="&amp;BZ$6),0)</f>
        <v>0</v>
      </c>
      <c r="CA230" s="95">
        <f>IF(CA227=0,'Rent Roll'!$G$23*SUMIFS('Rent Schedules'!$I$6:$I$122,'Rent Schedules'!$B$6:$B$122,$C230,'Rent Schedules'!$D$6:$D$122,"In effect",'Rent Schedules'!$E$6:$E$122,"&lt;="&amp;CA$6,'Rent Schedules'!$F$6:$F$122,"&gt;="&amp;CA$6),0)</f>
        <v>0</v>
      </c>
      <c r="CB230" s="95">
        <f>IF(CB227=0,'Rent Roll'!$G$23*SUMIFS('Rent Schedules'!$I$6:$I$122,'Rent Schedules'!$B$6:$B$122,$C230,'Rent Schedules'!$D$6:$D$122,"In effect",'Rent Schedules'!$E$6:$E$122,"&lt;="&amp;CB$6,'Rent Schedules'!$F$6:$F$122,"&gt;="&amp;CB$6),0)</f>
        <v>0</v>
      </c>
      <c r="CC230" s="95">
        <f>IF(CC227=0,'Rent Roll'!$G$23*SUMIFS('Rent Schedules'!$I$6:$I$122,'Rent Schedules'!$B$6:$B$122,$C230,'Rent Schedules'!$D$6:$D$122,"In effect",'Rent Schedules'!$E$6:$E$122,"&lt;="&amp;CC$6,'Rent Schedules'!$F$6:$F$122,"&gt;="&amp;CC$6),0)</f>
        <v>0</v>
      </c>
      <c r="CD230" s="95">
        <f>IF(CD227=0,'Rent Roll'!$G$23*SUMIFS('Rent Schedules'!$I$6:$I$122,'Rent Schedules'!$B$6:$B$122,$C230,'Rent Schedules'!$D$6:$D$122,"In effect",'Rent Schedules'!$E$6:$E$122,"&lt;="&amp;CD$6,'Rent Schedules'!$F$6:$F$122,"&gt;="&amp;CD$6),0)</f>
        <v>0</v>
      </c>
      <c r="CE230" s="95">
        <f>IF(CE227=0,'Rent Roll'!$G$23*SUMIFS('Rent Schedules'!$I$6:$I$122,'Rent Schedules'!$B$6:$B$122,$C230,'Rent Schedules'!$D$6:$D$122,"In effect",'Rent Schedules'!$E$6:$E$122,"&lt;="&amp;CE$6,'Rent Schedules'!$F$6:$F$122,"&gt;="&amp;CE$6),0)</f>
        <v>0</v>
      </c>
      <c r="CF230" s="95">
        <f>IF(CF227=0,'Rent Roll'!$G$23*SUMIFS('Rent Schedules'!$I$6:$I$122,'Rent Schedules'!$B$6:$B$122,$C230,'Rent Schedules'!$D$6:$D$122,"In effect",'Rent Schedules'!$E$6:$E$122,"&lt;="&amp;CF$6,'Rent Schedules'!$F$6:$F$122,"&gt;="&amp;CF$6),0)</f>
        <v>0</v>
      </c>
      <c r="CG230" s="95">
        <f>IF(CG227=0,'Rent Roll'!$G$23*SUMIFS('Rent Schedules'!$I$6:$I$122,'Rent Schedules'!$B$6:$B$122,$C230,'Rent Schedules'!$D$6:$D$122,"In effect",'Rent Schedules'!$E$6:$E$122,"&lt;="&amp;CG$6,'Rent Schedules'!$F$6:$F$122,"&gt;="&amp;CG$6),0)</f>
        <v>0</v>
      </c>
      <c r="CH230" s="95">
        <f>IF(CH227=0,'Rent Roll'!$G$23*SUMIFS('Rent Schedules'!$I$6:$I$122,'Rent Schedules'!$B$6:$B$122,$C230,'Rent Schedules'!$D$6:$D$122,"In effect",'Rent Schedules'!$E$6:$E$122,"&lt;="&amp;CH$6,'Rent Schedules'!$F$6:$F$122,"&gt;="&amp;CH$6),0)</f>
        <v>0</v>
      </c>
      <c r="CI230" s="95">
        <f>IF(CI227=0,'Rent Roll'!$G$23*SUMIFS('Rent Schedules'!$I$6:$I$122,'Rent Schedules'!$B$6:$B$122,$C230,'Rent Schedules'!$D$6:$D$122,"In effect",'Rent Schedules'!$E$6:$E$122,"&lt;="&amp;CI$6,'Rent Schedules'!$F$6:$F$122,"&gt;="&amp;CI$6),0)</f>
        <v>0</v>
      </c>
      <c r="CJ230" s="95">
        <f>IF(CJ227=0,'Rent Roll'!$G$23*SUMIFS('Rent Schedules'!$I$6:$I$122,'Rent Schedules'!$B$6:$B$122,$C230,'Rent Schedules'!$D$6:$D$122,"In effect",'Rent Schedules'!$E$6:$E$122,"&lt;="&amp;CJ$6,'Rent Schedules'!$F$6:$F$122,"&gt;="&amp;CJ$6),0)</f>
        <v>0</v>
      </c>
      <c r="CK230" s="95">
        <f>IF(CK227=0,'Rent Roll'!$G$23*SUMIFS('Rent Schedules'!$I$6:$I$122,'Rent Schedules'!$B$6:$B$122,$C230,'Rent Schedules'!$D$6:$D$122,"In effect",'Rent Schedules'!$E$6:$E$122,"&lt;="&amp;CK$6,'Rent Schedules'!$F$6:$F$122,"&gt;="&amp;CK$6),0)</f>
        <v>0</v>
      </c>
      <c r="CL230" s="95">
        <f>IF(CL227=0,'Rent Roll'!$G$23*SUMIFS('Rent Schedules'!$I$6:$I$122,'Rent Schedules'!$B$6:$B$122,$C230,'Rent Schedules'!$D$6:$D$122,"In effect",'Rent Schedules'!$E$6:$E$122,"&lt;="&amp;CL$6,'Rent Schedules'!$F$6:$F$122,"&gt;="&amp;CL$6),0)</f>
        <v>0</v>
      </c>
      <c r="CM230" s="95">
        <f>IF(CM227=0,'Rent Roll'!$G$23*SUMIFS('Rent Schedules'!$I$6:$I$122,'Rent Schedules'!$B$6:$B$122,$C230,'Rent Schedules'!$D$6:$D$122,"In effect",'Rent Schedules'!$E$6:$E$122,"&lt;="&amp;CM$6,'Rent Schedules'!$F$6:$F$122,"&gt;="&amp;CM$6),0)</f>
        <v>0</v>
      </c>
      <c r="CN230" s="95">
        <f>IF(CN227=0,'Rent Roll'!$G$23*SUMIFS('Rent Schedules'!$I$6:$I$122,'Rent Schedules'!$B$6:$B$122,$C230,'Rent Schedules'!$D$6:$D$122,"In effect",'Rent Schedules'!$E$6:$E$122,"&lt;="&amp;CN$6,'Rent Schedules'!$F$6:$F$122,"&gt;="&amp;CN$6),0)</f>
        <v>0</v>
      </c>
      <c r="CO230" s="95">
        <f>IF(CO227=0,'Rent Roll'!$G$23*SUMIFS('Rent Schedules'!$I$6:$I$122,'Rent Schedules'!$B$6:$B$122,$C230,'Rent Schedules'!$D$6:$D$122,"In effect",'Rent Schedules'!$E$6:$E$122,"&lt;="&amp;CO$6,'Rent Schedules'!$F$6:$F$122,"&gt;="&amp;CO$6),0)</f>
        <v>0</v>
      </c>
      <c r="CP230" s="95">
        <f>IF(CP227=0,'Rent Roll'!$G$23*SUMIFS('Rent Schedules'!$I$6:$I$122,'Rent Schedules'!$B$6:$B$122,$C230,'Rent Schedules'!$D$6:$D$122,"In effect",'Rent Schedules'!$E$6:$E$122,"&lt;="&amp;CP$6,'Rent Schedules'!$F$6:$F$122,"&gt;="&amp;CP$6),0)</f>
        <v>0</v>
      </c>
      <c r="CQ230" s="95">
        <f>IF(CQ227=0,'Rent Roll'!$G$23*SUMIFS('Rent Schedules'!$I$6:$I$122,'Rent Schedules'!$B$6:$B$122,$C230,'Rent Schedules'!$D$6:$D$122,"In effect",'Rent Schedules'!$E$6:$E$122,"&lt;="&amp;CQ$6,'Rent Schedules'!$F$6:$F$122,"&gt;="&amp;CQ$6),0)</f>
        <v>0</v>
      </c>
      <c r="CR230" s="95">
        <f>IF(CR227=0,'Rent Roll'!$G$23*SUMIFS('Rent Schedules'!$I$6:$I$122,'Rent Schedules'!$B$6:$B$122,$C230,'Rent Schedules'!$D$6:$D$122,"In effect",'Rent Schedules'!$E$6:$E$122,"&lt;="&amp;CR$6,'Rent Schedules'!$F$6:$F$122,"&gt;="&amp;CR$6),0)</f>
        <v>0</v>
      </c>
      <c r="CS230" s="95">
        <f>IF(CS227=0,'Rent Roll'!$G$23*SUMIFS('Rent Schedules'!$I$6:$I$122,'Rent Schedules'!$B$6:$B$122,$C230,'Rent Schedules'!$D$6:$D$122,"In effect",'Rent Schedules'!$E$6:$E$122,"&lt;="&amp;CS$6,'Rent Schedules'!$F$6:$F$122,"&gt;="&amp;CS$6),0)</f>
        <v>0</v>
      </c>
      <c r="CT230" s="95">
        <f>IF(CT227=0,'Rent Roll'!$G$23*SUMIFS('Rent Schedules'!$I$6:$I$122,'Rent Schedules'!$B$6:$B$122,$C230,'Rent Schedules'!$D$6:$D$122,"In effect",'Rent Schedules'!$E$6:$E$122,"&lt;="&amp;CT$6,'Rent Schedules'!$F$6:$F$122,"&gt;="&amp;CT$6),0)</f>
        <v>0</v>
      </c>
      <c r="CU230" s="95">
        <f>IF(CU227=0,'Rent Roll'!$G$23*SUMIFS('Rent Schedules'!$I$6:$I$122,'Rent Schedules'!$B$6:$B$122,$C230,'Rent Schedules'!$D$6:$D$122,"In effect",'Rent Schedules'!$E$6:$E$122,"&lt;="&amp;CU$6,'Rent Schedules'!$F$6:$F$122,"&gt;="&amp;CU$6),0)</f>
        <v>0</v>
      </c>
      <c r="CV230" s="95">
        <f>IF(CV227=0,'Rent Roll'!$G$23*SUMIFS('Rent Schedules'!$I$6:$I$122,'Rent Schedules'!$B$6:$B$122,$C230,'Rent Schedules'!$D$6:$D$122,"In effect",'Rent Schedules'!$E$6:$E$122,"&lt;="&amp;CV$6,'Rent Schedules'!$F$6:$F$122,"&gt;="&amp;CV$6),0)</f>
        <v>0</v>
      </c>
      <c r="CW230" s="95">
        <f>IF(CW227=0,'Rent Roll'!$G$23*SUMIFS('Rent Schedules'!$I$6:$I$122,'Rent Schedules'!$B$6:$B$122,$C230,'Rent Schedules'!$D$6:$D$122,"In effect",'Rent Schedules'!$E$6:$E$122,"&lt;="&amp;CW$6,'Rent Schedules'!$F$6:$F$122,"&gt;="&amp;CW$6),0)</f>
        <v>0</v>
      </c>
      <c r="CX230" s="95">
        <f>IF(CX227=0,'Rent Roll'!$G$23*SUMIFS('Rent Schedules'!$I$6:$I$122,'Rent Schedules'!$B$6:$B$122,$C230,'Rent Schedules'!$D$6:$D$122,"In effect",'Rent Schedules'!$E$6:$E$122,"&lt;="&amp;CX$6,'Rent Schedules'!$F$6:$F$122,"&gt;="&amp;CX$6),0)</f>
        <v>0</v>
      </c>
      <c r="CY230" s="95">
        <f>IF(CY227=0,'Rent Roll'!$G$23*SUMIFS('Rent Schedules'!$I$6:$I$122,'Rent Schedules'!$B$6:$B$122,$C230,'Rent Schedules'!$D$6:$D$122,"In effect",'Rent Schedules'!$E$6:$E$122,"&lt;="&amp;CY$6,'Rent Schedules'!$F$6:$F$122,"&gt;="&amp;CY$6),0)</f>
        <v>0</v>
      </c>
      <c r="CZ230" s="95">
        <f>IF(CZ227=0,'Rent Roll'!$G$23*SUMIFS('Rent Schedules'!$I$6:$I$122,'Rent Schedules'!$B$6:$B$122,$C230,'Rent Schedules'!$D$6:$D$122,"In effect",'Rent Schedules'!$E$6:$E$122,"&lt;="&amp;CZ$6,'Rent Schedules'!$F$6:$F$122,"&gt;="&amp;CZ$6),0)</f>
        <v>0</v>
      </c>
      <c r="DA230" s="95">
        <f>IF(DA227=0,'Rent Roll'!$G$23*SUMIFS('Rent Schedules'!$I$6:$I$122,'Rent Schedules'!$B$6:$B$122,$C230,'Rent Schedules'!$D$6:$D$122,"In effect",'Rent Schedules'!$E$6:$E$122,"&lt;="&amp;DA$6,'Rent Schedules'!$F$6:$F$122,"&gt;="&amp;DA$6),0)</f>
        <v>0</v>
      </c>
      <c r="DB230" s="95">
        <f>IF(DB227=0,'Rent Roll'!$G$23*SUMIFS('Rent Schedules'!$I$6:$I$122,'Rent Schedules'!$B$6:$B$122,$C230,'Rent Schedules'!$D$6:$D$122,"In effect",'Rent Schedules'!$E$6:$E$122,"&lt;="&amp;DB$6,'Rent Schedules'!$F$6:$F$122,"&gt;="&amp;DB$6),0)</f>
        <v>0</v>
      </c>
      <c r="DC230" s="95">
        <f>IF(DC227=0,'Rent Roll'!$G$23*SUMIFS('Rent Schedules'!$I$6:$I$122,'Rent Schedules'!$B$6:$B$122,$C230,'Rent Schedules'!$D$6:$D$122,"In effect",'Rent Schedules'!$E$6:$E$122,"&lt;="&amp;DC$6,'Rent Schedules'!$F$6:$F$122,"&gt;="&amp;DC$6),0)</f>
        <v>0</v>
      </c>
      <c r="DD230" s="95">
        <f>IF(DD227=0,'Rent Roll'!$G$23*SUMIFS('Rent Schedules'!$I$6:$I$122,'Rent Schedules'!$B$6:$B$122,$C230,'Rent Schedules'!$D$6:$D$122,"In effect",'Rent Schedules'!$E$6:$E$122,"&lt;="&amp;DD$6,'Rent Schedules'!$F$6:$F$122,"&gt;="&amp;DD$6),0)</f>
        <v>0</v>
      </c>
      <c r="DE230" s="95">
        <f>IF(DE227=0,'Rent Roll'!$G$23*SUMIFS('Rent Schedules'!$I$6:$I$122,'Rent Schedules'!$B$6:$B$122,$C230,'Rent Schedules'!$D$6:$D$122,"In effect",'Rent Schedules'!$E$6:$E$122,"&lt;="&amp;DE$6,'Rent Schedules'!$F$6:$F$122,"&gt;="&amp;DE$6),0)</f>
        <v>0</v>
      </c>
      <c r="DF230" s="95">
        <f>IF(DF227=0,'Rent Roll'!$G$23*SUMIFS('Rent Schedules'!$I$6:$I$122,'Rent Schedules'!$B$6:$B$122,$C230,'Rent Schedules'!$D$6:$D$122,"In effect",'Rent Schedules'!$E$6:$E$122,"&lt;="&amp;DF$6,'Rent Schedules'!$F$6:$F$122,"&gt;="&amp;DF$6),0)</f>
        <v>0</v>
      </c>
      <c r="DG230" s="95">
        <f>IF(DG227=0,'Rent Roll'!$G$23*SUMIFS('Rent Schedules'!$I$6:$I$122,'Rent Schedules'!$B$6:$B$122,$C230,'Rent Schedules'!$D$6:$D$122,"In effect",'Rent Schedules'!$E$6:$E$122,"&lt;="&amp;DG$6,'Rent Schedules'!$F$6:$F$122,"&gt;="&amp;DG$6),0)</f>
        <v>0</v>
      </c>
      <c r="DH230" s="95">
        <f>IF(DH227=0,'Rent Roll'!$G$23*SUMIFS('Rent Schedules'!$I$6:$I$122,'Rent Schedules'!$B$6:$B$122,$C230,'Rent Schedules'!$D$6:$D$122,"In effect",'Rent Schedules'!$E$6:$E$122,"&lt;="&amp;DH$6,'Rent Schedules'!$F$6:$F$122,"&gt;="&amp;DH$6),0)</f>
        <v>0</v>
      </c>
      <c r="DI230" s="95">
        <f>IF(DI227=0,'Rent Roll'!$G$23*SUMIFS('Rent Schedules'!$I$6:$I$122,'Rent Schedules'!$B$6:$B$122,$C230,'Rent Schedules'!$D$6:$D$122,"In effect",'Rent Schedules'!$E$6:$E$122,"&lt;="&amp;DI$6,'Rent Schedules'!$F$6:$F$122,"&gt;="&amp;DI$6),0)</f>
        <v>0</v>
      </c>
      <c r="DJ230" s="95">
        <f>IF(DJ227=0,'Rent Roll'!$G$23*SUMIFS('Rent Schedules'!$I$6:$I$122,'Rent Schedules'!$B$6:$B$122,$C230,'Rent Schedules'!$D$6:$D$122,"In effect",'Rent Schedules'!$E$6:$E$122,"&lt;="&amp;DJ$6,'Rent Schedules'!$F$6:$F$122,"&gt;="&amp;DJ$6),0)</f>
        <v>0</v>
      </c>
      <c r="DK230" s="95">
        <f>IF(DK227=0,'Rent Roll'!$G$23*SUMIFS('Rent Schedules'!$I$6:$I$122,'Rent Schedules'!$B$6:$B$122,$C230,'Rent Schedules'!$D$6:$D$122,"In effect",'Rent Schedules'!$E$6:$E$122,"&lt;="&amp;DK$6,'Rent Schedules'!$F$6:$F$122,"&gt;="&amp;DK$6),0)</f>
        <v>0</v>
      </c>
      <c r="DL230" s="95">
        <f>IF(DL227=0,'Rent Roll'!$G$23*SUMIFS('Rent Schedules'!$I$6:$I$122,'Rent Schedules'!$B$6:$B$122,$C230,'Rent Schedules'!$D$6:$D$122,"In effect",'Rent Schedules'!$E$6:$E$122,"&lt;="&amp;DL$6,'Rent Schedules'!$F$6:$F$122,"&gt;="&amp;DL$6),0)</f>
        <v>0</v>
      </c>
      <c r="DM230" s="95">
        <f>IF(DM227=0,'Rent Roll'!$G$23*SUMIFS('Rent Schedules'!$I$6:$I$122,'Rent Schedules'!$B$6:$B$122,$C230,'Rent Schedules'!$D$6:$D$122,"In effect",'Rent Schedules'!$E$6:$E$122,"&lt;="&amp;DM$6,'Rent Schedules'!$F$6:$F$122,"&gt;="&amp;DM$6),0)</f>
        <v>0</v>
      </c>
      <c r="DN230" s="95">
        <f>IF(DN227=0,'Rent Roll'!$G$23*SUMIFS('Rent Schedules'!$I$6:$I$122,'Rent Schedules'!$B$6:$B$122,$C230,'Rent Schedules'!$D$6:$D$122,"In effect",'Rent Schedules'!$E$6:$E$122,"&lt;="&amp;DN$6,'Rent Schedules'!$F$6:$F$122,"&gt;="&amp;DN$6),0)</f>
        <v>0</v>
      </c>
      <c r="DO230" s="95">
        <f>IF(DO227=0,'Rent Roll'!$G$23*SUMIFS('Rent Schedules'!$I$6:$I$122,'Rent Schedules'!$B$6:$B$122,$C230,'Rent Schedules'!$D$6:$D$122,"In effect",'Rent Schedules'!$E$6:$E$122,"&lt;="&amp;DO$6,'Rent Schedules'!$F$6:$F$122,"&gt;="&amp;DO$6),0)</f>
        <v>0</v>
      </c>
      <c r="DP230" s="95">
        <f>IF(DP227=0,'Rent Roll'!$G$23*SUMIFS('Rent Schedules'!$I$6:$I$122,'Rent Schedules'!$B$6:$B$122,$C230,'Rent Schedules'!$D$6:$D$122,"In effect",'Rent Schedules'!$E$6:$E$122,"&lt;="&amp;DP$6,'Rent Schedules'!$F$6:$F$122,"&gt;="&amp;DP$6),0)</f>
        <v>0</v>
      </c>
      <c r="DQ230" s="95">
        <f>IF(DQ227=0,'Rent Roll'!$G$23*SUMIFS('Rent Schedules'!$I$6:$I$122,'Rent Schedules'!$B$6:$B$122,$C230,'Rent Schedules'!$D$6:$D$122,"In effect",'Rent Schedules'!$E$6:$E$122,"&lt;="&amp;DQ$6,'Rent Schedules'!$F$6:$F$122,"&gt;="&amp;DQ$6),0)</f>
        <v>0</v>
      </c>
      <c r="DR230" s="95">
        <f>IF(DR227=0,'Rent Roll'!$G$23*SUMIFS('Rent Schedules'!$I$6:$I$122,'Rent Schedules'!$B$6:$B$122,$C230,'Rent Schedules'!$D$6:$D$122,"In effect",'Rent Schedules'!$E$6:$E$122,"&lt;="&amp;DR$6,'Rent Schedules'!$F$6:$F$122,"&gt;="&amp;DR$6),0)</f>
        <v>0</v>
      </c>
      <c r="DS230" s="95">
        <f>IF(DS227=0,'Rent Roll'!$G$23*SUMIFS('Rent Schedules'!$I$6:$I$122,'Rent Schedules'!$B$6:$B$122,$C230,'Rent Schedules'!$D$6:$D$122,"In effect",'Rent Schedules'!$E$6:$E$122,"&lt;="&amp;DS$6,'Rent Schedules'!$F$6:$F$122,"&gt;="&amp;DS$6),0)</f>
        <v>0</v>
      </c>
      <c r="DT230" s="95">
        <f>IF(DT227=0,'Rent Roll'!$G$23*SUMIFS('Rent Schedules'!$I$6:$I$122,'Rent Schedules'!$B$6:$B$122,$C230,'Rent Schedules'!$D$6:$D$122,"In effect",'Rent Schedules'!$E$6:$E$122,"&lt;="&amp;DT$6,'Rent Schedules'!$F$6:$F$122,"&gt;="&amp;DT$6),0)</f>
        <v>0</v>
      </c>
      <c r="DU230" s="95">
        <f>IF(DU227=0,'Rent Roll'!$G$23*SUMIFS('Rent Schedules'!$I$6:$I$122,'Rent Schedules'!$B$6:$B$122,$C230,'Rent Schedules'!$D$6:$D$122,"In effect",'Rent Schedules'!$E$6:$E$122,"&lt;="&amp;DU$6,'Rent Schedules'!$F$6:$F$122,"&gt;="&amp;DU$6),0)</f>
        <v>0</v>
      </c>
      <c r="DV230" s="95">
        <f>IF(DV227=0,'Rent Roll'!$G$23*SUMIFS('Rent Schedules'!$I$6:$I$122,'Rent Schedules'!$B$6:$B$122,$C230,'Rent Schedules'!$D$6:$D$122,"In effect",'Rent Schedules'!$E$6:$E$122,"&lt;="&amp;DV$6,'Rent Schedules'!$F$6:$F$122,"&gt;="&amp;DV$6),0)</f>
        <v>0</v>
      </c>
      <c r="DW230" s="95">
        <f>IF(DW227=0,'Rent Roll'!$G$23*SUMIFS('Rent Schedules'!$I$6:$I$122,'Rent Schedules'!$B$6:$B$122,$C230,'Rent Schedules'!$D$6:$D$122,"In effect",'Rent Schedules'!$E$6:$E$122,"&lt;="&amp;DW$6,'Rent Schedules'!$F$6:$F$122,"&gt;="&amp;DW$6),0)</f>
        <v>0</v>
      </c>
      <c r="DX230" s="95">
        <f>IF(DX227=0,'Rent Roll'!$G$23*SUMIFS('Rent Schedules'!$I$6:$I$122,'Rent Schedules'!$B$6:$B$122,$C230,'Rent Schedules'!$D$6:$D$122,"In effect",'Rent Schedules'!$E$6:$E$122,"&lt;="&amp;DX$6,'Rent Schedules'!$F$6:$F$122,"&gt;="&amp;DX$6),0)</f>
        <v>0</v>
      </c>
      <c r="DY230" s="95">
        <f>IF(DY227=0,'Rent Roll'!$G$23*SUMIFS('Rent Schedules'!$I$6:$I$122,'Rent Schedules'!$B$6:$B$122,$C230,'Rent Schedules'!$D$6:$D$122,"In effect",'Rent Schedules'!$E$6:$E$122,"&lt;="&amp;DY$6,'Rent Schedules'!$F$6:$F$122,"&gt;="&amp;DY$6),0)</f>
        <v>0</v>
      </c>
      <c r="DZ230" s="95">
        <f>IF(DZ227=0,'Rent Roll'!$G$23*SUMIFS('Rent Schedules'!$I$6:$I$122,'Rent Schedules'!$B$6:$B$122,$C230,'Rent Schedules'!$D$6:$D$122,"In effect",'Rent Schedules'!$E$6:$E$122,"&lt;="&amp;DZ$6,'Rent Schedules'!$F$6:$F$122,"&gt;="&amp;DZ$6),0)</f>
        <v>0</v>
      </c>
      <c r="EA230" s="95">
        <f>IF(EA227=0,'Rent Roll'!$G$23*SUMIFS('Rent Schedules'!$I$6:$I$122,'Rent Schedules'!$B$6:$B$122,$C230,'Rent Schedules'!$D$6:$D$122,"In effect",'Rent Schedules'!$E$6:$E$122,"&lt;="&amp;EA$6,'Rent Schedules'!$F$6:$F$122,"&gt;="&amp;EA$6),0)</f>
        <v>0</v>
      </c>
      <c r="EB230" s="95">
        <f>IF(EB227=0,'Rent Roll'!$G$23*SUMIFS('Rent Schedules'!$I$6:$I$122,'Rent Schedules'!$B$6:$B$122,$C230,'Rent Schedules'!$D$6:$D$122,"In effect",'Rent Schedules'!$E$6:$E$122,"&lt;="&amp;EB$6,'Rent Schedules'!$F$6:$F$122,"&gt;="&amp;EB$6),0)</f>
        <v>0</v>
      </c>
      <c r="EC230" s="95">
        <f>IF(EC227=0,'Rent Roll'!$G$23*SUMIFS('Rent Schedules'!$I$6:$I$122,'Rent Schedules'!$B$6:$B$122,$C230,'Rent Schedules'!$D$6:$D$122,"In effect",'Rent Schedules'!$E$6:$E$122,"&lt;="&amp;EC$6,'Rent Schedules'!$F$6:$F$122,"&gt;="&amp;EC$6),0)</f>
        <v>0</v>
      </c>
      <c r="ED230" s="95">
        <f>IF(ED227=0,'Rent Roll'!$G$23*SUMIFS('Rent Schedules'!$I$6:$I$122,'Rent Schedules'!$B$6:$B$122,$C230,'Rent Schedules'!$D$6:$D$122,"In effect",'Rent Schedules'!$E$6:$E$122,"&lt;="&amp;ED$6,'Rent Schedules'!$F$6:$F$122,"&gt;="&amp;ED$6),0)</f>
        <v>0</v>
      </c>
      <c r="EE230" s="95">
        <f>IF(EE227=0,'Rent Roll'!$G$23*SUMIFS('Rent Schedules'!$I$6:$I$122,'Rent Schedules'!$B$6:$B$122,$C230,'Rent Schedules'!$D$6:$D$122,"In effect",'Rent Schedules'!$E$6:$E$122,"&lt;="&amp;EE$6,'Rent Schedules'!$F$6:$F$122,"&gt;="&amp;EE$6),0)</f>
        <v>0</v>
      </c>
      <c r="EF230" s="95">
        <f>IF(EF227=0,'Rent Roll'!$G$23*SUMIFS('Rent Schedules'!$I$6:$I$122,'Rent Schedules'!$B$6:$B$122,$C230,'Rent Schedules'!$D$6:$D$122,"In effect",'Rent Schedules'!$E$6:$E$122,"&lt;="&amp;EF$6,'Rent Schedules'!$F$6:$F$122,"&gt;="&amp;EF$6),0)</f>
        <v>0</v>
      </c>
      <c r="EG230" s="95">
        <f>IF(EG227=0,'Rent Roll'!$G$23*SUMIFS('Rent Schedules'!$I$6:$I$122,'Rent Schedules'!$B$6:$B$122,$C230,'Rent Schedules'!$D$6:$D$122,"In effect",'Rent Schedules'!$E$6:$E$122,"&lt;="&amp;EG$6,'Rent Schedules'!$F$6:$F$122,"&gt;="&amp;EG$6),0)</f>
        <v>0</v>
      </c>
      <c r="EH230" s="95">
        <f>IF(EH227=0,'Rent Roll'!$G$23*SUMIFS('Rent Schedules'!$I$6:$I$122,'Rent Schedules'!$B$6:$B$122,$C230,'Rent Schedules'!$D$6:$D$122,"In effect",'Rent Schedules'!$E$6:$E$122,"&lt;="&amp;EH$6,'Rent Schedules'!$F$6:$F$122,"&gt;="&amp;EH$6),0)</f>
        <v>0</v>
      </c>
      <c r="EI230" s="95">
        <f>IF(EI227=0,'Rent Roll'!$G$23*SUMIFS('Rent Schedules'!$I$6:$I$122,'Rent Schedules'!$B$6:$B$122,$C230,'Rent Schedules'!$D$6:$D$122,"In effect",'Rent Schedules'!$E$6:$E$122,"&lt;="&amp;EI$6,'Rent Schedules'!$F$6:$F$122,"&gt;="&amp;EI$6),0)</f>
        <v>0</v>
      </c>
    </row>
    <row r="231">
      <c r="B231" t="s" s="23">
        <v>394</v>
      </c>
      <c r="C231" t="s" s="118">
        <v>39</v>
      </c>
      <c r="D231" t="s" s="118">
        <v>431</v>
      </c>
      <c r="H231" s="95">
        <f>'Rent Roll'!$G$23*'Rent Roll'!$E$23*H229/12</f>
        <v>0</v>
      </c>
      <c r="I231" s="95">
        <f>'Rent Roll'!$G$23*'Rent Roll'!$E$23*I229/12</f>
        <v>0</v>
      </c>
      <c r="J231" s="95">
        <f>'Rent Roll'!$G$23*'Rent Roll'!$E$23*J229/12</f>
        <v>0</v>
      </c>
      <c r="K231" s="95">
        <f>'Rent Roll'!$G$23*'Rent Roll'!$E$23*K229/12</f>
        <v>0</v>
      </c>
      <c r="L231" s="95">
        <f>'Rent Roll'!$G$23*'Rent Roll'!$E$23*L229/12</f>
        <v>0</v>
      </c>
      <c r="M231" s="95">
        <f>'Rent Roll'!$G$23*'Rent Roll'!$E$23*M229/12</f>
        <v>0</v>
      </c>
      <c r="N231" s="95">
        <f>'Rent Roll'!$G$23*'Rent Roll'!$E$23*N229/12</f>
        <v>0</v>
      </c>
      <c r="O231" s="95">
        <f>'Rent Roll'!$G$23*'Rent Roll'!$E$23*O229/12</f>
        <v>0</v>
      </c>
      <c r="P231" s="95">
        <f>'Rent Roll'!$G$23*'Rent Roll'!$E$23*P229/12</f>
        <v>0</v>
      </c>
      <c r="Q231" s="95">
        <f>'Rent Roll'!$G$23*'Rent Roll'!$E$23*Q229/12</f>
        <v>0</v>
      </c>
      <c r="R231" s="95">
        <f>'Rent Roll'!$G$23*'Rent Roll'!$E$23*R229/12</f>
        <v>0</v>
      </c>
      <c r="S231" s="95">
        <f>'Rent Roll'!$G$23*'Rent Roll'!$E$23*S229/12</f>
        <v>0</v>
      </c>
      <c r="T231" s="95">
        <f>'Rent Roll'!$G$23*'Rent Roll'!$E$23*T229/12</f>
        <v>0</v>
      </c>
      <c r="U231" s="95">
        <f>'Rent Roll'!$G$23*'Rent Roll'!$E$23*U229/12</f>
        <v>0</v>
      </c>
      <c r="V231" s="95">
        <f>'Rent Roll'!$G$23*'Rent Roll'!$E$23*V229/12</f>
        <v>0</v>
      </c>
      <c r="W231" s="95">
        <f>'Rent Roll'!$G$23*'Rent Roll'!$E$23*W229/12</f>
        <v>0</v>
      </c>
      <c r="X231" s="95">
        <f>'Rent Roll'!$G$23*'Rent Roll'!$E$23*X229/12</f>
        <v>0</v>
      </c>
      <c r="Y231" s="95">
        <f>'Rent Roll'!$G$23*'Rent Roll'!$E$23*Y229/12</f>
        <v>0</v>
      </c>
      <c r="Z231" s="95">
        <f>'Rent Roll'!$G$23*'Rent Roll'!$E$23*Z229/12</f>
        <v>0</v>
      </c>
      <c r="AA231" s="95">
        <f>'Rent Roll'!$G$23*'Rent Roll'!$E$23*AA229/12</f>
        <v>0</v>
      </c>
      <c r="AB231" s="95">
        <f>'Rent Roll'!$G$23*'Rent Roll'!$E$23*AB229/12</f>
        <v>0</v>
      </c>
      <c r="AC231" s="95">
        <f>'Rent Roll'!$G$23*'Rent Roll'!$E$23*AC229/12</f>
        <v>0</v>
      </c>
      <c r="AD231" s="95">
        <f>'Rent Roll'!$G$23*'Rent Roll'!$E$23*AD229/12</f>
        <v>0</v>
      </c>
      <c r="AE231" s="95">
        <f>'Rent Roll'!$G$23*'Rent Roll'!$E$23*AE229/12</f>
        <v>0</v>
      </c>
      <c r="AF231" s="95">
        <f>'Rent Roll'!$G$23*'Rent Roll'!$E$23*AF229/12</f>
        <v>22266.964875</v>
      </c>
      <c r="AG231" s="95">
        <f>'Rent Roll'!$G$23*'Rent Roll'!$E$23*AG229/12</f>
        <v>22266.964875</v>
      </c>
      <c r="AH231" s="95">
        <f>'Rent Roll'!$G$23*'Rent Roll'!$E$23*AH229/12</f>
        <v>22266.964875</v>
      </c>
      <c r="AI231" s="95">
        <f>'Rent Roll'!$G$23*'Rent Roll'!$E$23*AI229/12</f>
        <v>22266.964875</v>
      </c>
      <c r="AJ231" s="95">
        <f>'Rent Roll'!$G$23*'Rent Roll'!$E$23*AJ229/12</f>
        <v>22266.964875</v>
      </c>
      <c r="AK231" s="95">
        <f>'Rent Roll'!$G$23*'Rent Roll'!$E$23*AK229/12</f>
        <v>22266.964875</v>
      </c>
      <c r="AL231" s="95">
        <f>'Rent Roll'!$G$23*'Rent Roll'!$E$23*AL229/12</f>
        <v>22266.964875</v>
      </c>
      <c r="AM231" s="95">
        <f>'Rent Roll'!$G$23*'Rent Roll'!$E$23*AM229/12</f>
        <v>22266.964875</v>
      </c>
      <c r="AN231" s="95">
        <f>'Rent Roll'!$G$23*'Rent Roll'!$E$23*AN229/12</f>
        <v>22266.964875</v>
      </c>
      <c r="AO231" s="95">
        <f>'Rent Roll'!$G$23*'Rent Roll'!$E$23*AO229/12</f>
        <v>22266.964875</v>
      </c>
      <c r="AP231" s="95">
        <f>'Rent Roll'!$G$23*'Rent Roll'!$E$23*AP229/12</f>
        <v>22266.964875</v>
      </c>
      <c r="AQ231" s="95">
        <f>'Rent Roll'!$G$23*'Rent Roll'!$E$23*AQ229/12</f>
        <v>22266.964875</v>
      </c>
      <c r="AR231" s="95">
        <f>'Rent Roll'!$G$23*'Rent Roll'!$E$23*AR229/12</f>
        <v>22266.964875</v>
      </c>
      <c r="AS231" s="95">
        <f>'Rent Roll'!$G$23*'Rent Roll'!$E$23*AS229/12</f>
        <v>22266.964875</v>
      </c>
      <c r="AT231" s="95">
        <f>'Rent Roll'!$G$23*'Rent Roll'!$E$23*AT229/12</f>
        <v>23046.308645625002</v>
      </c>
      <c r="AU231" s="95">
        <f>'Rent Roll'!$G$23*'Rent Roll'!$E$23*AU229/12</f>
        <v>23046.308645625002</v>
      </c>
      <c r="AV231" s="95">
        <f>'Rent Roll'!$G$23*'Rent Roll'!$E$23*AV229/12</f>
        <v>23046.308645625002</v>
      </c>
      <c r="AW231" s="95">
        <f>'Rent Roll'!$G$23*'Rent Roll'!$E$23*AW229/12</f>
        <v>23046.308645625002</v>
      </c>
      <c r="AX231" s="95">
        <f>'Rent Roll'!$G$23*'Rent Roll'!$E$23*AX229/12</f>
        <v>23046.308645625002</v>
      </c>
      <c r="AY231" s="95">
        <f>'Rent Roll'!$G$23*'Rent Roll'!$E$23*AY229/12</f>
        <v>23046.308645625002</v>
      </c>
      <c r="AZ231" s="95">
        <f>'Rent Roll'!$G$23*'Rent Roll'!$E$23*AZ229/12</f>
        <v>23046.308645625002</v>
      </c>
      <c r="BA231" s="95">
        <f>'Rent Roll'!$G$23*'Rent Roll'!$E$23*BA229/12</f>
        <v>23046.308645625002</v>
      </c>
      <c r="BB231" s="95">
        <f>'Rent Roll'!$G$23*'Rent Roll'!$E$23*BB229/12</f>
        <v>23046.308645625002</v>
      </c>
      <c r="BC231" s="95">
        <f>'Rent Roll'!$G$23*'Rent Roll'!$E$23*BC229/12</f>
        <v>23046.308645625002</v>
      </c>
      <c r="BD231" s="95">
        <f>'Rent Roll'!$G$23*'Rent Roll'!$E$23*BD229/12</f>
        <v>23046.308645625002</v>
      </c>
      <c r="BE231" s="95">
        <f>'Rent Roll'!$G$23*'Rent Roll'!$E$23*BE229/12</f>
        <v>23046.308645625002</v>
      </c>
      <c r="BF231" s="95">
        <f>'Rent Roll'!$G$23*'Rent Roll'!$E$23*BF229/12</f>
        <v>23852.92944822187</v>
      </c>
      <c r="BG231" s="95">
        <f>'Rent Roll'!$G$23*'Rent Roll'!$E$23*BG229/12</f>
        <v>23852.92944822187</v>
      </c>
      <c r="BH231" s="95">
        <f>'Rent Roll'!$G$23*'Rent Roll'!$E$23*BH229/12</f>
        <v>23852.92944822187</v>
      </c>
      <c r="BI231" s="95">
        <f>'Rent Roll'!$G$23*'Rent Roll'!$E$23*BI229/12</f>
        <v>23852.92944822187</v>
      </c>
      <c r="BJ231" s="95">
        <f>'Rent Roll'!$G$23*'Rent Roll'!$E$23*BJ229/12</f>
        <v>23852.92944822187</v>
      </c>
      <c r="BK231" s="95">
        <f>'Rent Roll'!$G$23*'Rent Roll'!$E$23*BK229/12</f>
        <v>23852.92944822187</v>
      </c>
      <c r="BL231" s="95">
        <f>'Rent Roll'!$G$23*'Rent Roll'!$E$23*BL229/12</f>
        <v>23852.92944822187</v>
      </c>
      <c r="BM231" s="95">
        <f>'Rent Roll'!$G$23*'Rent Roll'!$E$23*BM229/12</f>
        <v>23852.92944822187</v>
      </c>
      <c r="BN231" s="95">
        <f>'Rent Roll'!$G$23*'Rent Roll'!$E$23*BN229/12</f>
        <v>23852.92944822187</v>
      </c>
      <c r="BO231" s="95">
        <f>'Rent Roll'!$G$23*'Rent Roll'!$E$23*BO229/12</f>
        <v>23852.92944822187</v>
      </c>
      <c r="BP231" s="95">
        <f>'Rent Roll'!$G$23*'Rent Roll'!$E$23*BP229/12</f>
        <v>23852.92944822187</v>
      </c>
      <c r="BQ231" s="95">
        <f>'Rent Roll'!$G$23*'Rent Roll'!$E$23*BQ229/12</f>
        <v>23852.92944822187</v>
      </c>
      <c r="BR231" s="95">
        <f>'Rent Roll'!$G$23*'Rent Roll'!$E$23*BR229/12</f>
        <v>24687.781978909636</v>
      </c>
      <c r="BS231" s="95">
        <f>'Rent Roll'!$G$23*'Rent Roll'!$E$23*BS229/12</f>
        <v>24687.781978909636</v>
      </c>
      <c r="BT231" s="95">
        <f>'Rent Roll'!$G$23*'Rent Roll'!$E$23*BT229/12</f>
        <v>24687.781978909636</v>
      </c>
      <c r="BU231" s="95">
        <f>'Rent Roll'!$G$23*'Rent Roll'!$E$23*BU229/12</f>
        <v>24687.781978909636</v>
      </c>
      <c r="BV231" s="95">
        <f>'Rent Roll'!$G$23*'Rent Roll'!$E$23*BV229/12</f>
        <v>24687.781978909636</v>
      </c>
      <c r="BW231" s="95">
        <f>'Rent Roll'!$G$23*'Rent Roll'!$E$23*BW229/12</f>
        <v>24687.781978909636</v>
      </c>
      <c r="BX231" s="95">
        <f>'Rent Roll'!$G$23*'Rent Roll'!$E$23*BX229/12</f>
        <v>24687.781978909636</v>
      </c>
      <c r="BY231" s="95">
        <f>'Rent Roll'!$G$23*'Rent Roll'!$E$23*BY229/12</f>
        <v>24687.781978909636</v>
      </c>
      <c r="BZ231" s="95">
        <f>'Rent Roll'!$G$23*'Rent Roll'!$E$23*BZ229/12</f>
        <v>24687.781978909636</v>
      </c>
      <c r="CA231" s="95">
        <f>'Rent Roll'!$G$23*'Rent Roll'!$E$23*CA229/12</f>
        <v>24687.781978909636</v>
      </c>
      <c r="CB231" s="95">
        <f>'Rent Roll'!$G$23*'Rent Roll'!$E$23*CB229/12</f>
        <v>24687.781978909636</v>
      </c>
      <c r="CC231" s="95">
        <f>'Rent Roll'!$G$23*'Rent Roll'!$E$23*CC229/12</f>
        <v>24687.781978909636</v>
      </c>
      <c r="CD231" s="95">
        <f>'Rent Roll'!$G$23*'Rent Roll'!$E$23*CD229/12</f>
        <v>25551.854348171473</v>
      </c>
      <c r="CE231" s="95">
        <f>'Rent Roll'!$G$23*'Rent Roll'!$E$23*CE229/12</f>
        <v>25551.854348171473</v>
      </c>
      <c r="CF231" s="95">
        <f>'Rent Roll'!$G$23*'Rent Roll'!$E$23*CF229/12</f>
        <v>25551.854348171473</v>
      </c>
      <c r="CG231" s="95">
        <f>'Rent Roll'!$G$23*'Rent Roll'!$E$23*CG229/12</f>
        <v>25551.854348171473</v>
      </c>
      <c r="CH231" s="95">
        <f>'Rent Roll'!$G$23*'Rent Roll'!$E$23*CH229/12</f>
        <v>25551.854348171473</v>
      </c>
      <c r="CI231" s="95">
        <f>'Rent Roll'!$G$23*'Rent Roll'!$E$23*CI229/12</f>
        <v>25551.854348171473</v>
      </c>
      <c r="CJ231" s="95">
        <f>'Rent Roll'!$G$23*'Rent Roll'!$E$23*CJ229/12</f>
        <v>25551.854348171473</v>
      </c>
      <c r="CK231" s="95">
        <f>'Rent Roll'!$G$23*'Rent Roll'!$E$23*CK229/12</f>
        <v>25551.854348171473</v>
      </c>
      <c r="CL231" s="95">
        <f>'Rent Roll'!$G$23*'Rent Roll'!$E$23*CL229/12</f>
        <v>25551.854348171473</v>
      </c>
      <c r="CM231" s="95">
        <f>'Rent Roll'!$G$23*'Rent Roll'!$E$23*CM229/12</f>
        <v>25551.854348171473</v>
      </c>
      <c r="CN231" s="95">
        <f>'Rent Roll'!$G$23*'Rent Roll'!$E$23*CN229/12</f>
        <v>25551.854348171473</v>
      </c>
      <c r="CO231" s="95">
        <f>'Rent Roll'!$G$23*'Rent Roll'!$E$23*CO229/12</f>
        <v>25551.854348171473</v>
      </c>
      <c r="CP231" s="95">
        <f>'Rent Roll'!$G$23*'Rent Roll'!$E$23*CP229/12</f>
        <v>26749.756572990926</v>
      </c>
      <c r="CQ231" s="95">
        <f>'Rent Roll'!$G$23*'Rent Roll'!$E$23*CQ229/12</f>
        <v>26749.756572990926</v>
      </c>
      <c r="CR231" s="95">
        <f>'Rent Roll'!$G$23*'Rent Roll'!$E$23*CR229/12</f>
        <v>26749.756572990926</v>
      </c>
      <c r="CS231" s="95">
        <f>'Rent Roll'!$G$23*'Rent Roll'!$E$23*CS229/12</f>
        <v>26749.756572990926</v>
      </c>
      <c r="CT231" s="95">
        <f>'Rent Roll'!$G$23*'Rent Roll'!$E$23*CT229/12</f>
        <v>26749.756572990926</v>
      </c>
      <c r="CU231" s="95">
        <f>'Rent Roll'!$G$23*'Rent Roll'!$E$23*CU229/12</f>
        <v>26749.756572990926</v>
      </c>
      <c r="CV231" s="95">
        <f>'Rent Roll'!$G$23*'Rent Roll'!$E$23*CV229/12</f>
        <v>26749.756572990926</v>
      </c>
      <c r="CW231" s="95">
        <f>'Rent Roll'!$G$23*'Rent Roll'!$E$23*CW229/12</f>
        <v>26749.756572990926</v>
      </c>
      <c r="CX231" s="95">
        <f>'Rent Roll'!$G$23*'Rent Roll'!$E$23*CX229/12</f>
        <v>26749.756572990926</v>
      </c>
      <c r="CY231" s="95">
        <f>'Rent Roll'!$G$23*'Rent Roll'!$E$23*CY229/12</f>
        <v>26749.756572990926</v>
      </c>
      <c r="CZ231" s="95">
        <f>'Rent Roll'!$G$23*'Rent Roll'!$E$23*CZ229/12</f>
        <v>26749.756572990926</v>
      </c>
      <c r="DA231" s="95">
        <f>'Rent Roll'!$G$23*'Rent Roll'!$E$23*DA229/12</f>
        <v>26749.756572990926</v>
      </c>
      <c r="DB231" s="95">
        <f>'Rent Roll'!$G$23*'Rent Roll'!$E$23*DB229/12</f>
        <v>26749.756572990926</v>
      </c>
      <c r="DC231" s="95">
        <f>'Rent Roll'!$G$23*'Rent Roll'!$E$23*DC229/12</f>
        <v>26749.756572990926</v>
      </c>
      <c r="DD231" s="95">
        <f>'Rent Roll'!$G$23*'Rent Roll'!$E$23*DD229/12</f>
        <v>27685.998053045598</v>
      </c>
      <c r="DE231" s="95">
        <f>'Rent Roll'!$G$23*'Rent Roll'!$E$23*DE229/12</f>
        <v>27685.998053045598</v>
      </c>
      <c r="DF231" s="95">
        <f>'Rent Roll'!$G$23*'Rent Roll'!$E$23*DF229/12</f>
        <v>27685.998053045598</v>
      </c>
      <c r="DG231" s="95">
        <f>'Rent Roll'!$G$23*'Rent Roll'!$E$23*DG229/12</f>
        <v>27685.998053045598</v>
      </c>
      <c r="DH231" s="95">
        <f>'Rent Roll'!$G$23*'Rent Roll'!$E$23*DH229/12</f>
        <v>27685.998053045598</v>
      </c>
      <c r="DI231" s="95">
        <f>'Rent Roll'!$G$23*'Rent Roll'!$E$23*DI229/12</f>
        <v>27685.998053045598</v>
      </c>
      <c r="DJ231" s="95">
        <f>'Rent Roll'!$G$23*'Rent Roll'!$E$23*DJ229/12</f>
        <v>27685.998053045598</v>
      </c>
      <c r="DK231" s="95">
        <f>'Rent Roll'!$G$23*'Rent Roll'!$E$23*DK229/12</f>
        <v>27685.998053045598</v>
      </c>
      <c r="DL231" s="95">
        <f>'Rent Roll'!$G$23*'Rent Roll'!$E$23*DL229/12</f>
        <v>27685.998053045598</v>
      </c>
      <c r="DM231" s="95">
        <f>'Rent Roll'!$G$23*'Rent Roll'!$E$23*DM229/12</f>
        <v>27685.998053045598</v>
      </c>
      <c r="DN231" s="95">
        <f>'Rent Roll'!$G$23*'Rent Roll'!$E$23*DN229/12</f>
        <v>27685.998053045598</v>
      </c>
      <c r="DO231" s="95">
        <f>'Rent Roll'!$G$23*'Rent Roll'!$E$23*DO229/12</f>
        <v>27685.998053045598</v>
      </c>
      <c r="DP231" s="95">
        <f>'Rent Roll'!$G$23*'Rent Roll'!$E$23*DP229/12</f>
        <v>28655.0079849022</v>
      </c>
      <c r="DQ231" s="95">
        <f>'Rent Roll'!$G$23*'Rent Roll'!$E$23*DQ229/12</f>
        <v>28655.0079849022</v>
      </c>
      <c r="DR231" s="95">
        <f>'Rent Roll'!$G$23*'Rent Roll'!$E$23*DR229/12</f>
        <v>28655.0079849022</v>
      </c>
      <c r="DS231" s="95">
        <f>'Rent Roll'!$G$23*'Rent Roll'!$E$23*DS229/12</f>
        <v>28655.0079849022</v>
      </c>
      <c r="DT231" s="95">
        <f>'Rent Roll'!$G$23*'Rent Roll'!$E$23*DT229/12</f>
        <v>28655.0079849022</v>
      </c>
      <c r="DU231" s="95">
        <f>'Rent Roll'!$G$23*'Rent Roll'!$E$23*DU229/12</f>
        <v>28655.0079849022</v>
      </c>
      <c r="DV231" s="95">
        <f>'Rent Roll'!$G$23*'Rent Roll'!$E$23*DV229/12</f>
        <v>28655.0079849022</v>
      </c>
      <c r="DW231" s="95">
        <f>'Rent Roll'!$G$23*'Rent Roll'!$E$23*DW229/12</f>
        <v>28655.0079849022</v>
      </c>
      <c r="DX231" s="95">
        <f>'Rent Roll'!$G$23*'Rent Roll'!$E$23*DX229/12</f>
        <v>28655.0079849022</v>
      </c>
      <c r="DY231" s="95">
        <f>'Rent Roll'!$G$23*'Rent Roll'!$E$23*DY229/12</f>
        <v>28655.0079849022</v>
      </c>
      <c r="DZ231" s="95">
        <f>'Rent Roll'!$G$23*'Rent Roll'!$E$23*DZ229/12</f>
        <v>28655.0079849022</v>
      </c>
      <c r="EA231" s="95">
        <f>'Rent Roll'!$G$23*'Rent Roll'!$E$23*EA229/12</f>
        <v>28655.0079849022</v>
      </c>
      <c r="EB231" s="95">
        <f>'Rent Roll'!$G$23*'Rent Roll'!$E$23*EB229/12</f>
        <v>29657.933264373773</v>
      </c>
      <c r="EC231" s="95">
        <f>'Rent Roll'!$G$23*'Rent Roll'!$E$23*EC229/12</f>
        <v>29657.933264373773</v>
      </c>
      <c r="ED231" s="95">
        <f>'Rent Roll'!$G$23*'Rent Roll'!$E$23*ED229/12</f>
        <v>29657.933264373773</v>
      </c>
      <c r="EE231" s="95">
        <f>'Rent Roll'!$G$23*'Rent Roll'!$E$23*EE229/12</f>
        <v>29657.933264373773</v>
      </c>
      <c r="EF231" s="95">
        <f>'Rent Roll'!$G$23*'Rent Roll'!$E$23*EF229/12</f>
        <v>29657.933264373773</v>
      </c>
      <c r="EG231" s="95">
        <f>'Rent Roll'!$G$23*'Rent Roll'!$E$23*EG229/12</f>
        <v>29657.933264373773</v>
      </c>
      <c r="EH231" s="95">
        <f>'Rent Roll'!$G$23*'Rent Roll'!$E$23*EH229/12</f>
        <v>29657.933264373773</v>
      </c>
      <c r="EI231" s="95">
        <f>'Rent Roll'!$G$23*'Rent Roll'!$E$23*EI229/12</f>
        <v>29657.933264373773</v>
      </c>
    </row>
    <row r="232">
      <c r="B232" t="s" s="23">
        <v>395</v>
      </c>
      <c r="C232" t="s" s="118">
        <v>39</v>
      </c>
      <c r="D232" t="s" s="118">
        <v>432</v>
      </c>
      <c r="H232" s="82">
        <f>IF(AND(H227&gt;=1,H227&lt;=3,H228&lt;0),-H231,0)</f>
        <v>0</v>
      </c>
      <c r="I232" s="82">
        <f>IF(AND(I227&gt;=1,I227&lt;=3,I228&lt;0),-I231,0)</f>
        <v>0</v>
      </c>
      <c r="J232" s="82">
        <f>IF(AND(J227&gt;=1,J227&lt;=3,J228&lt;0),-J231,0)</f>
        <v>0</v>
      </c>
      <c r="K232" s="82">
        <f>IF(AND(K227&gt;=1,K227&lt;=3,K228&lt;0),-K231,0)</f>
        <v>0</v>
      </c>
      <c r="L232" s="82">
        <f>IF(AND(L227&gt;=1,L227&lt;=3,L228&lt;0),-L231,0)</f>
        <v>0</v>
      </c>
      <c r="M232" s="82">
        <f>IF(AND(M227&gt;=1,M227&lt;=3,M228&lt;0),-M231,0)</f>
        <v>0</v>
      </c>
      <c r="N232" s="82">
        <f>IF(AND(N227&gt;=1,N227&lt;=3,N228&lt;0),-N231,0)</f>
        <v>0</v>
      </c>
      <c r="O232" s="82">
        <f>IF(AND(O227&gt;=1,O227&lt;=3,O228&lt;0),-O231,0)</f>
        <v>0</v>
      </c>
      <c r="P232" s="82">
        <f>IF(AND(P227&gt;=1,P227&lt;=3,P228&lt;0),-P231,0)</f>
        <v>0</v>
      </c>
      <c r="Q232" s="82">
        <f>IF(AND(Q227&gt;=1,Q227&lt;=3,Q228&lt;0),-Q231,0)</f>
        <v>0</v>
      </c>
      <c r="R232" s="82">
        <f>IF(AND(R227&gt;=1,R227&lt;=3,R228&lt;0),-R231,0)</f>
        <v>0</v>
      </c>
      <c r="S232" s="82">
        <f>IF(AND(S227&gt;=1,S227&lt;=3,S228&lt;0),-S231,0)</f>
        <v>0</v>
      </c>
      <c r="T232" s="82">
        <f>IF(AND(T227&gt;=1,T227&lt;=3,T228&lt;0),-T231,0)</f>
        <v>0</v>
      </c>
      <c r="U232" s="82">
        <f>IF(AND(U227&gt;=1,U227&lt;=3,U228&lt;0),-U231,0)</f>
        <v>0</v>
      </c>
      <c r="V232" s="82">
        <f>IF(AND(V227&gt;=1,V227&lt;=3,V228&lt;0),-V231,0)</f>
        <v>0</v>
      </c>
      <c r="W232" s="82">
        <f>IF(AND(W227&gt;=1,W227&lt;=3,W228&lt;0),-W231,0)</f>
        <v>0</v>
      </c>
      <c r="X232" s="82">
        <f>IF(AND(X227&gt;=1,X227&lt;=3,X228&lt;0),-X231,0)</f>
        <v>0</v>
      </c>
      <c r="Y232" s="82">
        <f>IF(AND(Y227&gt;=1,Y227&lt;=3,Y228&lt;0),-Y231,0)</f>
        <v>0</v>
      </c>
      <c r="Z232" s="82">
        <f>IF(AND(Z227&gt;=1,Z227&lt;=3,Z228&lt;0),-Z231,0)</f>
        <v>0</v>
      </c>
      <c r="AA232" s="82">
        <f>IF(AND(AA227&gt;=1,AA227&lt;=3,AA228&lt;0),-AA231,0)</f>
        <v>0</v>
      </c>
      <c r="AB232" s="82">
        <f>IF(AND(AB227&gt;=1,AB227&lt;=3,AB228&lt;0),-AB231,0)</f>
        <v>0</v>
      </c>
      <c r="AC232" s="82">
        <f>IF(AND(AC227&gt;=1,AC227&lt;=3,AC228&lt;0),-AC231,0)</f>
        <v>0</v>
      </c>
      <c r="AD232" s="82">
        <f>IF(AND(AD227&gt;=1,AD227&lt;=3,AD228&lt;0),-AD231,0)</f>
        <v>0</v>
      </c>
      <c r="AE232" s="82">
        <f>IF(AND(AE227&gt;=1,AE227&lt;=3,AE228&lt;0),-AE231,0)</f>
        <v>0</v>
      </c>
      <c r="AF232" s="82">
        <f>IF(AND(AF227&gt;=1,AF227&lt;=3,AF228&lt;0),-AF231,0)</f>
        <v>-22266.964875</v>
      </c>
      <c r="AG232" s="82">
        <f>IF(AND(AG227&gt;=1,AG227&lt;=3,AG228&lt;0),-AG231,0)</f>
        <v>-22266.964875</v>
      </c>
      <c r="AH232" s="82">
        <f>IF(AND(AH227&gt;=1,AH227&lt;=3,AH228&lt;0),-AH231,0)</f>
        <v>0</v>
      </c>
      <c r="AI232" s="82">
        <f>IF(AND(AI227&gt;=1,AI227&lt;=3,AI228&lt;0),-AI231,0)</f>
        <v>0</v>
      </c>
      <c r="AJ232" s="82">
        <f>IF(AND(AJ227&gt;=1,AJ227&lt;=3,AJ228&lt;0),-AJ231,0)</f>
        <v>0</v>
      </c>
      <c r="AK232" s="82">
        <f>IF(AND(AK227&gt;=1,AK227&lt;=3,AK228&lt;0),-AK231,0)</f>
        <v>0</v>
      </c>
      <c r="AL232" s="82">
        <f>IF(AND(AL227&gt;=1,AL227&lt;=3,AL228&lt;0),-AL231,0)</f>
        <v>0</v>
      </c>
      <c r="AM232" s="82">
        <f>IF(AND(AM227&gt;=1,AM227&lt;=3,AM228&lt;0),-AM231,0)</f>
        <v>0</v>
      </c>
      <c r="AN232" s="82">
        <f>IF(AND(AN227&gt;=1,AN227&lt;=3,AN228&lt;0),-AN231,0)</f>
        <v>0</v>
      </c>
      <c r="AO232" s="82">
        <f>IF(AND(AO227&gt;=1,AO227&lt;=3,AO228&lt;0),-AO231,0)</f>
        <v>0</v>
      </c>
      <c r="AP232" s="82">
        <f>IF(AND(AP227&gt;=1,AP227&lt;=3,AP228&lt;0),-AP231,0)</f>
        <v>0</v>
      </c>
      <c r="AQ232" s="82">
        <f>IF(AND(AQ227&gt;=1,AQ227&lt;=3,AQ228&lt;0),-AQ231,0)</f>
        <v>0</v>
      </c>
      <c r="AR232" s="82">
        <f>IF(AND(AR227&gt;=1,AR227&lt;=3,AR228&lt;0),-AR231,0)</f>
        <v>0</v>
      </c>
      <c r="AS232" s="82">
        <f>IF(AND(AS227&gt;=1,AS227&lt;=3,AS228&lt;0),-AS231,0)</f>
        <v>0</v>
      </c>
      <c r="AT232" s="82">
        <f>IF(AND(AT227&gt;=1,AT227&lt;=3,AT228&lt;0),-AT231,0)</f>
        <v>0</v>
      </c>
      <c r="AU232" s="82">
        <f>IF(AND(AU227&gt;=1,AU227&lt;=3,AU228&lt;0),-AU231,0)</f>
        <v>0</v>
      </c>
      <c r="AV232" s="82">
        <f>IF(AND(AV227&gt;=1,AV227&lt;=3,AV228&lt;0),-AV231,0)</f>
        <v>0</v>
      </c>
      <c r="AW232" s="82">
        <f>IF(AND(AW227&gt;=1,AW227&lt;=3,AW228&lt;0),-AW231,0)</f>
        <v>0</v>
      </c>
      <c r="AX232" s="82">
        <f>IF(AND(AX227&gt;=1,AX227&lt;=3,AX228&lt;0),-AX231,0)</f>
        <v>0</v>
      </c>
      <c r="AY232" s="82">
        <f>IF(AND(AY227&gt;=1,AY227&lt;=3,AY228&lt;0),-AY231,0)</f>
        <v>0</v>
      </c>
      <c r="AZ232" s="82">
        <f>IF(AND(AZ227&gt;=1,AZ227&lt;=3,AZ228&lt;0),-AZ231,0)</f>
        <v>0</v>
      </c>
      <c r="BA232" s="82">
        <f>IF(AND(BA227&gt;=1,BA227&lt;=3,BA228&lt;0),-BA231,0)</f>
        <v>0</v>
      </c>
      <c r="BB232" s="82">
        <f>IF(AND(BB227&gt;=1,BB227&lt;=3,BB228&lt;0),-BB231,0)</f>
        <v>0</v>
      </c>
      <c r="BC232" s="82">
        <f>IF(AND(BC227&gt;=1,BC227&lt;=3,BC228&lt;0),-BC231,0)</f>
        <v>0</v>
      </c>
      <c r="BD232" s="82">
        <f>IF(AND(BD227&gt;=1,BD227&lt;=3,BD228&lt;0),-BD231,0)</f>
        <v>0</v>
      </c>
      <c r="BE232" s="82">
        <f>IF(AND(BE227&gt;=1,BE227&lt;=3,BE228&lt;0),-BE231,0)</f>
        <v>0</v>
      </c>
      <c r="BF232" s="82">
        <f>IF(AND(BF227&gt;=1,BF227&lt;=3,BF228&lt;0),-BF231,0)</f>
        <v>0</v>
      </c>
      <c r="BG232" s="82">
        <f>IF(AND(BG227&gt;=1,BG227&lt;=3,BG228&lt;0),-BG231,0)</f>
        <v>0</v>
      </c>
      <c r="BH232" s="82">
        <f>IF(AND(BH227&gt;=1,BH227&lt;=3,BH228&lt;0),-BH231,0)</f>
        <v>0</v>
      </c>
      <c r="BI232" s="82">
        <f>IF(AND(BI227&gt;=1,BI227&lt;=3,BI228&lt;0),-BI231,0)</f>
        <v>0</v>
      </c>
      <c r="BJ232" s="82">
        <f>IF(AND(BJ227&gt;=1,BJ227&lt;=3,BJ228&lt;0),-BJ231,0)</f>
        <v>0</v>
      </c>
      <c r="BK232" s="82">
        <f>IF(AND(BK227&gt;=1,BK227&lt;=3,BK228&lt;0),-BK231,0)</f>
        <v>0</v>
      </c>
      <c r="BL232" s="82">
        <f>IF(AND(BL227&gt;=1,BL227&lt;=3,BL228&lt;0),-BL231,0)</f>
        <v>0</v>
      </c>
      <c r="BM232" s="82">
        <f>IF(AND(BM227&gt;=1,BM227&lt;=3,BM228&lt;0),-BM231,0)</f>
        <v>0</v>
      </c>
      <c r="BN232" s="82">
        <f>IF(AND(BN227&gt;=1,BN227&lt;=3,BN228&lt;0),-BN231,0)</f>
        <v>0</v>
      </c>
      <c r="BO232" s="82">
        <f>IF(AND(BO227&gt;=1,BO227&lt;=3,BO228&lt;0),-BO231,0)</f>
        <v>0</v>
      </c>
      <c r="BP232" s="82">
        <f>IF(AND(BP227&gt;=1,BP227&lt;=3,BP228&lt;0),-BP231,0)</f>
        <v>0</v>
      </c>
      <c r="BQ232" s="82">
        <f>IF(AND(BQ227&gt;=1,BQ227&lt;=3,BQ228&lt;0),-BQ231,0)</f>
        <v>0</v>
      </c>
      <c r="BR232" s="82">
        <f>IF(AND(BR227&gt;=1,BR227&lt;=3,BR228&lt;0),-BR231,0)</f>
        <v>0</v>
      </c>
      <c r="BS232" s="82">
        <f>IF(AND(BS227&gt;=1,BS227&lt;=3,BS228&lt;0),-BS231,0)</f>
        <v>0</v>
      </c>
      <c r="BT232" s="82">
        <f>IF(AND(BT227&gt;=1,BT227&lt;=3,BT228&lt;0),-BT231,0)</f>
        <v>0</v>
      </c>
      <c r="BU232" s="82">
        <f>IF(AND(BU227&gt;=1,BU227&lt;=3,BU228&lt;0),-BU231,0)</f>
        <v>0</v>
      </c>
      <c r="BV232" s="82">
        <f>IF(AND(BV227&gt;=1,BV227&lt;=3,BV228&lt;0),-BV231,0)</f>
        <v>0</v>
      </c>
      <c r="BW232" s="82">
        <f>IF(AND(BW227&gt;=1,BW227&lt;=3,BW228&lt;0),-BW231,0)</f>
        <v>0</v>
      </c>
      <c r="BX232" s="82">
        <f>IF(AND(BX227&gt;=1,BX227&lt;=3,BX228&lt;0),-BX231,0)</f>
        <v>0</v>
      </c>
      <c r="BY232" s="82">
        <f>IF(AND(BY227&gt;=1,BY227&lt;=3,BY228&lt;0),-BY231,0)</f>
        <v>0</v>
      </c>
      <c r="BZ232" s="82">
        <f>IF(AND(BZ227&gt;=1,BZ227&lt;=3,BZ228&lt;0),-BZ231,0)</f>
        <v>0</v>
      </c>
      <c r="CA232" s="82">
        <f>IF(AND(CA227&gt;=1,CA227&lt;=3,CA228&lt;0),-CA231,0)</f>
        <v>0</v>
      </c>
      <c r="CB232" s="82">
        <f>IF(AND(CB227&gt;=1,CB227&lt;=3,CB228&lt;0),-CB231,0)</f>
        <v>0</v>
      </c>
      <c r="CC232" s="82">
        <f>IF(AND(CC227&gt;=1,CC227&lt;=3,CC228&lt;0),-CC231,0)</f>
        <v>0</v>
      </c>
      <c r="CD232" s="82">
        <f>IF(AND(CD227&gt;=1,CD227&lt;=3,CD228&lt;0),-CD231,0)</f>
        <v>0</v>
      </c>
      <c r="CE232" s="82">
        <f>IF(AND(CE227&gt;=1,CE227&lt;=3,CE228&lt;0),-CE231,0)</f>
        <v>0</v>
      </c>
      <c r="CF232" s="82">
        <f>IF(AND(CF227&gt;=1,CF227&lt;=3,CF228&lt;0),-CF231,0)</f>
        <v>0</v>
      </c>
      <c r="CG232" s="82">
        <f>IF(AND(CG227&gt;=1,CG227&lt;=3,CG228&lt;0),-CG231,0)</f>
        <v>0</v>
      </c>
      <c r="CH232" s="82">
        <f>IF(AND(CH227&gt;=1,CH227&lt;=3,CH228&lt;0),-CH231,0)</f>
        <v>0</v>
      </c>
      <c r="CI232" s="82">
        <f>IF(AND(CI227&gt;=1,CI227&lt;=3,CI228&lt;0),-CI231,0)</f>
        <v>0</v>
      </c>
      <c r="CJ232" s="82">
        <f>IF(AND(CJ227&gt;=1,CJ227&lt;=3,CJ228&lt;0),-CJ231,0)</f>
        <v>0</v>
      </c>
      <c r="CK232" s="82">
        <f>IF(AND(CK227&gt;=1,CK227&lt;=3,CK228&lt;0),-CK231,0)</f>
        <v>0</v>
      </c>
      <c r="CL232" s="82">
        <f>IF(AND(CL227&gt;=1,CL227&lt;=3,CL228&lt;0),-CL231,0)</f>
        <v>0</v>
      </c>
      <c r="CM232" s="82">
        <f>IF(AND(CM227&gt;=1,CM227&lt;=3,CM228&lt;0),-CM231,0)</f>
        <v>0</v>
      </c>
      <c r="CN232" s="82">
        <f>IF(AND(CN227&gt;=1,CN227&lt;=3,CN228&lt;0),-CN231,0)</f>
        <v>0</v>
      </c>
      <c r="CO232" s="82">
        <f>IF(AND(CO227&gt;=1,CO227&lt;=3,CO228&lt;0),-CO231,0)</f>
        <v>0</v>
      </c>
      <c r="CP232" s="82">
        <f>IF(AND(CP227&gt;=1,CP227&lt;=3,CP228&lt;0),-CP231,0)</f>
        <v>-26749.756572990926</v>
      </c>
      <c r="CQ232" s="82">
        <f>IF(AND(CQ227&gt;=1,CQ227&lt;=3,CQ228&lt;0),-CQ231,0)</f>
        <v>-26749.756572990926</v>
      </c>
      <c r="CR232" s="82">
        <f>IF(AND(CR227&gt;=1,CR227&lt;=3,CR228&lt;0),-CR231,0)</f>
        <v>0</v>
      </c>
      <c r="CS232" s="82">
        <f>IF(AND(CS227&gt;=1,CS227&lt;=3,CS228&lt;0),-CS231,0)</f>
        <v>0</v>
      </c>
      <c r="CT232" s="82">
        <f>IF(AND(CT227&gt;=1,CT227&lt;=3,CT228&lt;0),-CT231,0)</f>
        <v>0</v>
      </c>
      <c r="CU232" s="82">
        <f>IF(AND(CU227&gt;=1,CU227&lt;=3,CU228&lt;0),-CU231,0)</f>
        <v>0</v>
      </c>
      <c r="CV232" s="82">
        <f>IF(AND(CV227&gt;=1,CV227&lt;=3,CV228&lt;0),-CV231,0)</f>
        <v>0</v>
      </c>
      <c r="CW232" s="82">
        <f>IF(AND(CW227&gt;=1,CW227&lt;=3,CW228&lt;0),-CW231,0)</f>
        <v>0</v>
      </c>
      <c r="CX232" s="82">
        <f>IF(AND(CX227&gt;=1,CX227&lt;=3,CX228&lt;0),-CX231,0)</f>
        <v>0</v>
      </c>
      <c r="CY232" s="82">
        <f>IF(AND(CY227&gt;=1,CY227&lt;=3,CY228&lt;0),-CY231,0)</f>
        <v>0</v>
      </c>
      <c r="CZ232" s="82">
        <f>IF(AND(CZ227&gt;=1,CZ227&lt;=3,CZ228&lt;0),-CZ231,0)</f>
        <v>0</v>
      </c>
      <c r="DA232" s="82">
        <f>IF(AND(DA227&gt;=1,DA227&lt;=3,DA228&lt;0),-DA231,0)</f>
        <v>0</v>
      </c>
      <c r="DB232" s="82">
        <f>IF(AND(DB227&gt;=1,DB227&lt;=3,DB228&lt;0),-DB231,0)</f>
        <v>0</v>
      </c>
      <c r="DC232" s="82">
        <f>IF(AND(DC227&gt;=1,DC227&lt;=3,DC228&lt;0),-DC231,0)</f>
        <v>0</v>
      </c>
      <c r="DD232" s="82">
        <f>IF(AND(DD227&gt;=1,DD227&lt;=3,DD228&lt;0),-DD231,0)</f>
        <v>0</v>
      </c>
      <c r="DE232" s="82">
        <f>IF(AND(DE227&gt;=1,DE227&lt;=3,DE228&lt;0),-DE231,0)</f>
        <v>0</v>
      </c>
      <c r="DF232" s="82">
        <f>IF(AND(DF227&gt;=1,DF227&lt;=3,DF228&lt;0),-DF231,0)</f>
        <v>0</v>
      </c>
      <c r="DG232" s="82">
        <f>IF(AND(DG227&gt;=1,DG227&lt;=3,DG228&lt;0),-DG231,0)</f>
        <v>0</v>
      </c>
      <c r="DH232" s="82">
        <f>IF(AND(DH227&gt;=1,DH227&lt;=3,DH228&lt;0),-DH231,0)</f>
        <v>0</v>
      </c>
      <c r="DI232" s="82">
        <f>IF(AND(DI227&gt;=1,DI227&lt;=3,DI228&lt;0),-DI231,0)</f>
        <v>0</v>
      </c>
      <c r="DJ232" s="82">
        <f>IF(AND(DJ227&gt;=1,DJ227&lt;=3,DJ228&lt;0),-DJ231,0)</f>
        <v>0</v>
      </c>
      <c r="DK232" s="82">
        <f>IF(AND(DK227&gt;=1,DK227&lt;=3,DK228&lt;0),-DK231,0)</f>
        <v>0</v>
      </c>
      <c r="DL232" s="82">
        <f>IF(AND(DL227&gt;=1,DL227&lt;=3,DL228&lt;0),-DL231,0)</f>
        <v>0</v>
      </c>
      <c r="DM232" s="82">
        <f>IF(AND(DM227&gt;=1,DM227&lt;=3,DM228&lt;0),-DM231,0)</f>
        <v>0</v>
      </c>
      <c r="DN232" s="82">
        <f>IF(AND(DN227&gt;=1,DN227&lt;=3,DN228&lt;0),-DN231,0)</f>
        <v>0</v>
      </c>
      <c r="DO232" s="82">
        <f>IF(AND(DO227&gt;=1,DO227&lt;=3,DO228&lt;0),-DO231,0)</f>
        <v>0</v>
      </c>
      <c r="DP232" s="82">
        <f>IF(AND(DP227&gt;=1,DP227&lt;=3,DP228&lt;0),-DP231,0)</f>
        <v>0</v>
      </c>
      <c r="DQ232" s="82">
        <f>IF(AND(DQ227&gt;=1,DQ227&lt;=3,DQ228&lt;0),-DQ231,0)</f>
        <v>0</v>
      </c>
      <c r="DR232" s="82">
        <f>IF(AND(DR227&gt;=1,DR227&lt;=3,DR228&lt;0),-DR231,0)</f>
        <v>0</v>
      </c>
      <c r="DS232" s="82">
        <f>IF(AND(DS227&gt;=1,DS227&lt;=3,DS228&lt;0),-DS231,0)</f>
        <v>0</v>
      </c>
      <c r="DT232" s="82">
        <f>IF(AND(DT227&gt;=1,DT227&lt;=3,DT228&lt;0),-DT231,0)</f>
        <v>0</v>
      </c>
      <c r="DU232" s="82">
        <f>IF(AND(DU227&gt;=1,DU227&lt;=3,DU228&lt;0),-DU231,0)</f>
        <v>0</v>
      </c>
      <c r="DV232" s="82">
        <f>IF(AND(DV227&gt;=1,DV227&lt;=3,DV228&lt;0),-DV231,0)</f>
        <v>0</v>
      </c>
      <c r="DW232" s="82">
        <f>IF(AND(DW227&gt;=1,DW227&lt;=3,DW228&lt;0),-DW231,0)</f>
        <v>0</v>
      </c>
      <c r="DX232" s="82">
        <f>IF(AND(DX227&gt;=1,DX227&lt;=3,DX228&lt;0),-DX231,0)</f>
        <v>0</v>
      </c>
      <c r="DY232" s="82">
        <f>IF(AND(DY227&gt;=1,DY227&lt;=3,DY228&lt;0),-DY231,0)</f>
        <v>0</v>
      </c>
      <c r="DZ232" s="82">
        <f>IF(AND(DZ227&gt;=1,DZ227&lt;=3,DZ228&lt;0),-DZ231,0)</f>
        <v>0</v>
      </c>
      <c r="EA232" s="82">
        <f>IF(AND(EA227&gt;=1,EA227&lt;=3,EA228&lt;0),-EA231,0)</f>
        <v>0</v>
      </c>
      <c r="EB232" s="82">
        <f>IF(AND(EB227&gt;=1,EB227&lt;=3,EB228&lt;0),-EB231,0)</f>
        <v>0</v>
      </c>
      <c r="EC232" s="82">
        <f>IF(AND(EC227&gt;=1,EC227&lt;=3,EC228&lt;0),-EC231,0)</f>
        <v>0</v>
      </c>
      <c r="ED232" s="82">
        <f>IF(AND(ED227&gt;=1,ED227&lt;=3,ED228&lt;0),-ED231,0)</f>
        <v>0</v>
      </c>
      <c r="EE232" s="82">
        <f>IF(AND(EE227&gt;=1,EE227&lt;=3,EE228&lt;0),-EE231,0)</f>
        <v>0</v>
      </c>
      <c r="EF232" s="82">
        <f>IF(AND(EF227&gt;=1,EF227&lt;=3,EF228&lt;0),-EF231,0)</f>
        <v>0</v>
      </c>
      <c r="EG232" s="82">
        <f>IF(AND(EG227&gt;=1,EG227&lt;=3,EG228&lt;0),-EG231,0)</f>
        <v>0</v>
      </c>
      <c r="EH232" s="82">
        <f>IF(AND(EH227&gt;=1,EH227&lt;=3,EH228&lt;0),-EH231,0)</f>
        <v>0</v>
      </c>
      <c r="EI232" s="82">
        <f>IF(AND(EI227&gt;=1,EI227&lt;=3,EI228&lt;0),-EI231,0)</f>
        <v>0</v>
      </c>
    </row>
    <row r="233">
      <c r="B233" t="s" s="23">
        <v>396</v>
      </c>
      <c r="C233" t="s" s="118">
        <v>39</v>
      </c>
      <c r="D233" t="s" s="118">
        <v>433</v>
      </c>
      <c r="H233" s="95">
        <f>IF(AND(H227&gt;=1,H227&lt;=3,H228&gt;=0),-H231*MAX(0,MIN(1,CHOOSE(H227,Rollover!$Q$23,Rollover!$AD$23,Rollover!$AQ$23)-H228)),0)-IF(H$6&lt;='Rent Roll'!$M$23,H230,0)</f>
        <v>0</v>
      </c>
      <c r="I233" s="95">
        <f>IF(AND(I227&gt;=1,I227&lt;=3,I228&gt;=0),-I231*MAX(0,MIN(1,CHOOSE(I227,Rollover!$Q$23,Rollover!$AD$23,Rollover!$AQ$23)-I228)),0)-IF(I$6&lt;='Rent Roll'!$M$23,I230,0)</f>
        <v>0</v>
      </c>
      <c r="J233" s="95">
        <f>IF(AND(J227&gt;=1,J227&lt;=3,J228&gt;=0),-J231*MAX(0,MIN(1,CHOOSE(J227,Rollover!$Q$23,Rollover!$AD$23,Rollover!$AQ$23)-J228)),0)-IF(J$6&lt;='Rent Roll'!$M$23,J230,0)</f>
        <v>0</v>
      </c>
      <c r="K233" s="95">
        <f>IF(AND(K227&gt;=1,K227&lt;=3,K228&gt;=0),-K231*MAX(0,MIN(1,CHOOSE(K227,Rollover!$Q$23,Rollover!$AD$23,Rollover!$AQ$23)-K228)),0)-IF(K$6&lt;='Rent Roll'!$M$23,K230,0)</f>
        <v>0</v>
      </c>
      <c r="L233" s="95">
        <f>IF(AND(L227&gt;=1,L227&lt;=3,L228&gt;=0),-L231*MAX(0,MIN(1,CHOOSE(L227,Rollover!$Q$23,Rollover!$AD$23,Rollover!$AQ$23)-L228)),0)-IF(L$6&lt;='Rent Roll'!$M$23,L230,0)</f>
        <v>0</v>
      </c>
      <c r="M233" s="95">
        <f>IF(AND(M227&gt;=1,M227&lt;=3,M228&gt;=0),-M231*MAX(0,MIN(1,CHOOSE(M227,Rollover!$Q$23,Rollover!$AD$23,Rollover!$AQ$23)-M228)),0)-IF(M$6&lt;='Rent Roll'!$M$23,M230,0)</f>
        <v>0</v>
      </c>
      <c r="N233" s="95">
        <f>IF(AND(N227&gt;=1,N227&lt;=3,N228&gt;=0),-N231*MAX(0,MIN(1,CHOOSE(N227,Rollover!$Q$23,Rollover!$AD$23,Rollover!$AQ$23)-N228)),0)-IF(N$6&lt;='Rent Roll'!$M$23,N230,0)</f>
        <v>0</v>
      </c>
      <c r="O233" s="95">
        <f>IF(AND(O227&gt;=1,O227&lt;=3,O228&gt;=0),-O231*MAX(0,MIN(1,CHOOSE(O227,Rollover!$Q$23,Rollover!$AD$23,Rollover!$AQ$23)-O228)),0)-IF(O$6&lt;='Rent Roll'!$M$23,O230,0)</f>
        <v>0</v>
      </c>
      <c r="P233" s="95">
        <f>IF(AND(P227&gt;=1,P227&lt;=3,P228&gt;=0),-P231*MAX(0,MIN(1,CHOOSE(P227,Rollover!$Q$23,Rollover!$AD$23,Rollover!$AQ$23)-P228)),0)-IF(P$6&lt;='Rent Roll'!$M$23,P230,0)</f>
        <v>0</v>
      </c>
      <c r="Q233" s="95">
        <f>IF(AND(Q227&gt;=1,Q227&lt;=3,Q228&gt;=0),-Q231*MAX(0,MIN(1,CHOOSE(Q227,Rollover!$Q$23,Rollover!$AD$23,Rollover!$AQ$23)-Q228)),0)-IF(Q$6&lt;='Rent Roll'!$M$23,Q230,0)</f>
        <v>0</v>
      </c>
      <c r="R233" s="95">
        <f>IF(AND(R227&gt;=1,R227&lt;=3,R228&gt;=0),-R231*MAX(0,MIN(1,CHOOSE(R227,Rollover!$Q$23,Rollover!$AD$23,Rollover!$AQ$23)-R228)),0)-IF(R$6&lt;='Rent Roll'!$M$23,R230,0)</f>
        <v>0</v>
      </c>
      <c r="S233" s="95">
        <f>IF(AND(S227&gt;=1,S227&lt;=3,S228&gt;=0),-S231*MAX(0,MIN(1,CHOOSE(S227,Rollover!$Q$23,Rollover!$AD$23,Rollover!$AQ$23)-S228)),0)-IF(S$6&lt;='Rent Roll'!$M$23,S230,0)</f>
        <v>0</v>
      </c>
      <c r="T233" s="95">
        <f>IF(AND(T227&gt;=1,T227&lt;=3,T228&gt;=0),-T231*MAX(0,MIN(1,CHOOSE(T227,Rollover!$Q$23,Rollover!$AD$23,Rollover!$AQ$23)-T228)),0)-IF(T$6&lt;='Rent Roll'!$M$23,T230,0)</f>
        <v>0</v>
      </c>
      <c r="U233" s="95">
        <f>IF(AND(U227&gt;=1,U227&lt;=3,U228&gt;=0),-U231*MAX(0,MIN(1,CHOOSE(U227,Rollover!$Q$23,Rollover!$AD$23,Rollover!$AQ$23)-U228)),0)-IF(U$6&lt;='Rent Roll'!$M$23,U230,0)</f>
        <v>0</v>
      </c>
      <c r="V233" s="95">
        <f>IF(AND(V227&gt;=1,V227&lt;=3,V228&gt;=0),-V231*MAX(0,MIN(1,CHOOSE(V227,Rollover!$Q$23,Rollover!$AD$23,Rollover!$AQ$23)-V228)),0)-IF(V$6&lt;='Rent Roll'!$M$23,V230,0)</f>
        <v>0</v>
      </c>
      <c r="W233" s="95">
        <f>IF(AND(W227&gt;=1,W227&lt;=3,W228&gt;=0),-W231*MAX(0,MIN(1,CHOOSE(W227,Rollover!$Q$23,Rollover!$AD$23,Rollover!$AQ$23)-W228)),0)-IF(W$6&lt;='Rent Roll'!$M$23,W230,0)</f>
        <v>0</v>
      </c>
      <c r="X233" s="95">
        <f>IF(AND(X227&gt;=1,X227&lt;=3,X228&gt;=0),-X231*MAX(0,MIN(1,CHOOSE(X227,Rollover!$Q$23,Rollover!$AD$23,Rollover!$AQ$23)-X228)),0)-IF(X$6&lt;='Rent Roll'!$M$23,X230,0)</f>
        <v>0</v>
      </c>
      <c r="Y233" s="95">
        <f>IF(AND(Y227&gt;=1,Y227&lt;=3,Y228&gt;=0),-Y231*MAX(0,MIN(1,CHOOSE(Y227,Rollover!$Q$23,Rollover!$AD$23,Rollover!$AQ$23)-Y228)),0)-IF(Y$6&lt;='Rent Roll'!$M$23,Y230,0)</f>
        <v>0</v>
      </c>
      <c r="Z233" s="95">
        <f>IF(AND(Z227&gt;=1,Z227&lt;=3,Z228&gt;=0),-Z231*MAX(0,MIN(1,CHOOSE(Z227,Rollover!$Q$23,Rollover!$AD$23,Rollover!$AQ$23)-Z228)),0)-IF(Z$6&lt;='Rent Roll'!$M$23,Z230,0)</f>
        <v>0</v>
      </c>
      <c r="AA233" s="95">
        <f>IF(AND(AA227&gt;=1,AA227&lt;=3,AA228&gt;=0),-AA231*MAX(0,MIN(1,CHOOSE(AA227,Rollover!$Q$23,Rollover!$AD$23,Rollover!$AQ$23)-AA228)),0)-IF(AA$6&lt;='Rent Roll'!$M$23,AA230,0)</f>
        <v>0</v>
      </c>
      <c r="AB233" s="95">
        <f>IF(AND(AB227&gt;=1,AB227&lt;=3,AB228&gt;=0),-AB231*MAX(0,MIN(1,CHOOSE(AB227,Rollover!$Q$23,Rollover!$AD$23,Rollover!$AQ$23)-AB228)),0)-IF(AB$6&lt;='Rent Roll'!$M$23,AB230,0)</f>
        <v>0</v>
      </c>
      <c r="AC233" s="95">
        <f>IF(AND(AC227&gt;=1,AC227&lt;=3,AC228&gt;=0),-AC231*MAX(0,MIN(1,CHOOSE(AC227,Rollover!$Q$23,Rollover!$AD$23,Rollover!$AQ$23)-AC228)),0)-IF(AC$6&lt;='Rent Roll'!$M$23,AC230,0)</f>
        <v>0</v>
      </c>
      <c r="AD233" s="95">
        <f>IF(AND(AD227&gt;=1,AD227&lt;=3,AD228&gt;=0),-AD231*MAX(0,MIN(1,CHOOSE(AD227,Rollover!$Q$23,Rollover!$AD$23,Rollover!$AQ$23)-AD228)),0)-IF(AD$6&lt;='Rent Roll'!$M$23,AD230,0)</f>
        <v>0</v>
      </c>
      <c r="AE233" s="95">
        <f>IF(AND(AE227&gt;=1,AE227&lt;=3,AE228&gt;=0),-AE231*MAX(0,MIN(1,CHOOSE(AE227,Rollover!$Q$23,Rollover!$AD$23,Rollover!$AQ$23)-AE228)),0)-IF(AE$6&lt;='Rent Roll'!$M$23,AE230,0)</f>
        <v>0</v>
      </c>
      <c r="AF233" s="95">
        <f>IF(AND(AF227&gt;=1,AF227&lt;=3,AF228&gt;=0),-AF231*MAX(0,MIN(1,CHOOSE(AF227,Rollover!$Q$23,Rollover!$AD$23,Rollover!$AQ$23)-AF228)),0)-IF(AF$6&lt;='Rent Roll'!$M$23,AF230,0)</f>
        <v>0</v>
      </c>
      <c r="AG233" s="95">
        <f>IF(AND(AG227&gt;=1,AG227&lt;=3,AG228&gt;=0),-AG231*MAX(0,MIN(1,CHOOSE(AG227,Rollover!$Q$23,Rollover!$AD$23,Rollover!$AQ$23)-AG228)),0)-IF(AG$6&lt;='Rent Roll'!$M$23,AG230,0)</f>
        <v>0</v>
      </c>
      <c r="AH233" s="95">
        <f>IF(AND(AH227&gt;=1,AH227&lt;=3,AH228&gt;=0),-AH231*MAX(0,MIN(1,CHOOSE(AH227,Rollover!$Q$23,Rollover!$AD$23,Rollover!$AQ$23)-AH228)),0)-IF(AH$6&lt;='Rent Roll'!$M$23,AH230,0)</f>
        <v>-20040.268387500004</v>
      </c>
      <c r="AI233" s="95">
        <f>IF(AND(AI227&gt;=1,AI227&lt;=3,AI228&gt;=0),-AI231*MAX(0,MIN(1,CHOOSE(AI227,Rollover!$Q$23,Rollover!$AD$23,Rollover!$AQ$23)-AI228)),0)-IF(AI$6&lt;='Rent Roll'!$M$23,AI230,0)</f>
        <v>0</v>
      </c>
      <c r="AJ233" s="95">
        <f>IF(AND(AJ227&gt;=1,AJ227&lt;=3,AJ228&gt;=0),-AJ231*MAX(0,MIN(1,CHOOSE(AJ227,Rollover!$Q$23,Rollover!$AD$23,Rollover!$AQ$23)-AJ228)),0)-IF(AJ$6&lt;='Rent Roll'!$M$23,AJ230,0)</f>
        <v>0</v>
      </c>
      <c r="AK233" s="95">
        <f>IF(AND(AK227&gt;=1,AK227&lt;=3,AK228&gt;=0),-AK231*MAX(0,MIN(1,CHOOSE(AK227,Rollover!$Q$23,Rollover!$AD$23,Rollover!$AQ$23)-AK228)),0)-IF(AK$6&lt;='Rent Roll'!$M$23,AK230,0)</f>
        <v>0</v>
      </c>
      <c r="AL233" s="95">
        <f>IF(AND(AL227&gt;=1,AL227&lt;=3,AL228&gt;=0),-AL231*MAX(0,MIN(1,CHOOSE(AL227,Rollover!$Q$23,Rollover!$AD$23,Rollover!$AQ$23)-AL228)),0)-IF(AL$6&lt;='Rent Roll'!$M$23,AL230,0)</f>
        <v>0</v>
      </c>
      <c r="AM233" s="95">
        <f>IF(AND(AM227&gt;=1,AM227&lt;=3,AM228&gt;=0),-AM231*MAX(0,MIN(1,CHOOSE(AM227,Rollover!$Q$23,Rollover!$AD$23,Rollover!$AQ$23)-AM228)),0)-IF(AM$6&lt;='Rent Roll'!$M$23,AM230,0)</f>
        <v>0</v>
      </c>
      <c r="AN233" s="95">
        <f>IF(AND(AN227&gt;=1,AN227&lt;=3,AN228&gt;=0),-AN231*MAX(0,MIN(1,CHOOSE(AN227,Rollover!$Q$23,Rollover!$AD$23,Rollover!$AQ$23)-AN228)),0)-IF(AN$6&lt;='Rent Roll'!$M$23,AN230,0)</f>
        <v>0</v>
      </c>
      <c r="AO233" s="95">
        <f>IF(AND(AO227&gt;=1,AO227&lt;=3,AO228&gt;=0),-AO231*MAX(0,MIN(1,CHOOSE(AO227,Rollover!$Q$23,Rollover!$AD$23,Rollover!$AQ$23)-AO228)),0)-IF(AO$6&lt;='Rent Roll'!$M$23,AO230,0)</f>
        <v>0</v>
      </c>
      <c r="AP233" s="95">
        <f>IF(AND(AP227&gt;=1,AP227&lt;=3,AP228&gt;=0),-AP231*MAX(0,MIN(1,CHOOSE(AP227,Rollover!$Q$23,Rollover!$AD$23,Rollover!$AQ$23)-AP228)),0)-IF(AP$6&lt;='Rent Roll'!$M$23,AP230,0)</f>
        <v>0</v>
      </c>
      <c r="AQ233" s="95">
        <f>IF(AND(AQ227&gt;=1,AQ227&lt;=3,AQ228&gt;=0),-AQ231*MAX(0,MIN(1,CHOOSE(AQ227,Rollover!$Q$23,Rollover!$AD$23,Rollover!$AQ$23)-AQ228)),0)-IF(AQ$6&lt;='Rent Roll'!$M$23,AQ230,0)</f>
        <v>0</v>
      </c>
      <c r="AR233" s="95">
        <f>IF(AND(AR227&gt;=1,AR227&lt;=3,AR228&gt;=0),-AR231*MAX(0,MIN(1,CHOOSE(AR227,Rollover!$Q$23,Rollover!$AD$23,Rollover!$AQ$23)-AR228)),0)-IF(AR$6&lt;='Rent Roll'!$M$23,AR230,0)</f>
        <v>0</v>
      </c>
      <c r="AS233" s="95">
        <f>IF(AND(AS227&gt;=1,AS227&lt;=3,AS228&gt;=0),-AS231*MAX(0,MIN(1,CHOOSE(AS227,Rollover!$Q$23,Rollover!$AD$23,Rollover!$AQ$23)-AS228)),0)-IF(AS$6&lt;='Rent Roll'!$M$23,AS230,0)</f>
        <v>0</v>
      </c>
      <c r="AT233" s="95">
        <f>IF(AND(AT227&gt;=1,AT227&lt;=3,AT228&gt;=0),-AT231*MAX(0,MIN(1,CHOOSE(AT227,Rollover!$Q$23,Rollover!$AD$23,Rollover!$AQ$23)-AT228)),0)-IF(AT$6&lt;='Rent Roll'!$M$23,AT230,0)</f>
        <v>0</v>
      </c>
      <c r="AU233" s="95">
        <f>IF(AND(AU227&gt;=1,AU227&lt;=3,AU228&gt;=0),-AU231*MAX(0,MIN(1,CHOOSE(AU227,Rollover!$Q$23,Rollover!$AD$23,Rollover!$AQ$23)-AU228)),0)-IF(AU$6&lt;='Rent Roll'!$M$23,AU230,0)</f>
        <v>0</v>
      </c>
      <c r="AV233" s="95">
        <f>IF(AND(AV227&gt;=1,AV227&lt;=3,AV228&gt;=0),-AV231*MAX(0,MIN(1,CHOOSE(AV227,Rollover!$Q$23,Rollover!$AD$23,Rollover!$AQ$23)-AV228)),0)-IF(AV$6&lt;='Rent Roll'!$M$23,AV230,0)</f>
        <v>0</v>
      </c>
      <c r="AW233" s="95">
        <f>IF(AND(AW227&gt;=1,AW227&lt;=3,AW228&gt;=0),-AW231*MAX(0,MIN(1,CHOOSE(AW227,Rollover!$Q$23,Rollover!$AD$23,Rollover!$AQ$23)-AW228)),0)-IF(AW$6&lt;='Rent Roll'!$M$23,AW230,0)</f>
        <v>0</v>
      </c>
      <c r="AX233" s="95">
        <f>IF(AND(AX227&gt;=1,AX227&lt;=3,AX228&gt;=0),-AX231*MAX(0,MIN(1,CHOOSE(AX227,Rollover!$Q$23,Rollover!$AD$23,Rollover!$AQ$23)-AX228)),0)-IF(AX$6&lt;='Rent Roll'!$M$23,AX230,0)</f>
        <v>0</v>
      </c>
      <c r="AY233" s="95">
        <f>IF(AND(AY227&gt;=1,AY227&lt;=3,AY228&gt;=0),-AY231*MAX(0,MIN(1,CHOOSE(AY227,Rollover!$Q$23,Rollover!$AD$23,Rollover!$AQ$23)-AY228)),0)-IF(AY$6&lt;='Rent Roll'!$M$23,AY230,0)</f>
        <v>0</v>
      </c>
      <c r="AZ233" s="95">
        <f>IF(AND(AZ227&gt;=1,AZ227&lt;=3,AZ228&gt;=0),-AZ231*MAX(0,MIN(1,CHOOSE(AZ227,Rollover!$Q$23,Rollover!$AD$23,Rollover!$AQ$23)-AZ228)),0)-IF(AZ$6&lt;='Rent Roll'!$M$23,AZ230,0)</f>
        <v>0</v>
      </c>
      <c r="BA233" s="95">
        <f>IF(AND(BA227&gt;=1,BA227&lt;=3,BA228&gt;=0),-BA231*MAX(0,MIN(1,CHOOSE(BA227,Rollover!$Q$23,Rollover!$AD$23,Rollover!$AQ$23)-BA228)),0)-IF(BA$6&lt;='Rent Roll'!$M$23,BA230,0)</f>
        <v>0</v>
      </c>
      <c r="BB233" s="95">
        <f>IF(AND(BB227&gt;=1,BB227&lt;=3,BB228&gt;=0),-BB231*MAX(0,MIN(1,CHOOSE(BB227,Rollover!$Q$23,Rollover!$AD$23,Rollover!$AQ$23)-BB228)),0)-IF(BB$6&lt;='Rent Roll'!$M$23,BB230,0)</f>
        <v>0</v>
      </c>
      <c r="BC233" s="95">
        <f>IF(AND(BC227&gt;=1,BC227&lt;=3,BC228&gt;=0),-BC231*MAX(0,MIN(1,CHOOSE(BC227,Rollover!$Q$23,Rollover!$AD$23,Rollover!$AQ$23)-BC228)),0)-IF(BC$6&lt;='Rent Roll'!$M$23,BC230,0)</f>
        <v>0</v>
      </c>
      <c r="BD233" s="95">
        <f>IF(AND(BD227&gt;=1,BD227&lt;=3,BD228&gt;=0),-BD231*MAX(0,MIN(1,CHOOSE(BD227,Rollover!$Q$23,Rollover!$AD$23,Rollover!$AQ$23)-BD228)),0)-IF(BD$6&lt;='Rent Roll'!$M$23,BD230,0)</f>
        <v>0</v>
      </c>
      <c r="BE233" s="95">
        <f>IF(AND(BE227&gt;=1,BE227&lt;=3,BE228&gt;=0),-BE231*MAX(0,MIN(1,CHOOSE(BE227,Rollover!$Q$23,Rollover!$AD$23,Rollover!$AQ$23)-BE228)),0)-IF(BE$6&lt;='Rent Roll'!$M$23,BE230,0)</f>
        <v>0</v>
      </c>
      <c r="BF233" s="95">
        <f>IF(AND(BF227&gt;=1,BF227&lt;=3,BF228&gt;=0),-BF231*MAX(0,MIN(1,CHOOSE(BF227,Rollover!$Q$23,Rollover!$AD$23,Rollover!$AQ$23)-BF228)),0)-IF(BF$6&lt;='Rent Roll'!$M$23,BF230,0)</f>
        <v>0</v>
      </c>
      <c r="BG233" s="95">
        <f>IF(AND(BG227&gt;=1,BG227&lt;=3,BG228&gt;=0),-BG231*MAX(0,MIN(1,CHOOSE(BG227,Rollover!$Q$23,Rollover!$AD$23,Rollover!$AQ$23)-BG228)),0)-IF(BG$6&lt;='Rent Roll'!$M$23,BG230,0)</f>
        <v>0</v>
      </c>
      <c r="BH233" s="95">
        <f>IF(AND(BH227&gt;=1,BH227&lt;=3,BH228&gt;=0),-BH231*MAX(0,MIN(1,CHOOSE(BH227,Rollover!$Q$23,Rollover!$AD$23,Rollover!$AQ$23)-BH228)),0)-IF(BH$6&lt;='Rent Roll'!$M$23,BH230,0)</f>
        <v>0</v>
      </c>
      <c r="BI233" s="95">
        <f>IF(AND(BI227&gt;=1,BI227&lt;=3,BI228&gt;=0),-BI231*MAX(0,MIN(1,CHOOSE(BI227,Rollover!$Q$23,Rollover!$AD$23,Rollover!$AQ$23)-BI228)),0)-IF(BI$6&lt;='Rent Roll'!$M$23,BI230,0)</f>
        <v>0</v>
      </c>
      <c r="BJ233" s="95">
        <f>IF(AND(BJ227&gt;=1,BJ227&lt;=3,BJ228&gt;=0),-BJ231*MAX(0,MIN(1,CHOOSE(BJ227,Rollover!$Q$23,Rollover!$AD$23,Rollover!$AQ$23)-BJ228)),0)-IF(BJ$6&lt;='Rent Roll'!$M$23,BJ230,0)</f>
        <v>0</v>
      </c>
      <c r="BK233" s="95">
        <f>IF(AND(BK227&gt;=1,BK227&lt;=3,BK228&gt;=0),-BK231*MAX(0,MIN(1,CHOOSE(BK227,Rollover!$Q$23,Rollover!$AD$23,Rollover!$AQ$23)-BK228)),0)-IF(BK$6&lt;='Rent Roll'!$M$23,BK230,0)</f>
        <v>0</v>
      </c>
      <c r="BL233" s="95">
        <f>IF(AND(BL227&gt;=1,BL227&lt;=3,BL228&gt;=0),-BL231*MAX(0,MIN(1,CHOOSE(BL227,Rollover!$Q$23,Rollover!$AD$23,Rollover!$AQ$23)-BL228)),0)-IF(BL$6&lt;='Rent Roll'!$M$23,BL230,0)</f>
        <v>0</v>
      </c>
      <c r="BM233" s="95">
        <f>IF(AND(BM227&gt;=1,BM227&lt;=3,BM228&gt;=0),-BM231*MAX(0,MIN(1,CHOOSE(BM227,Rollover!$Q$23,Rollover!$AD$23,Rollover!$AQ$23)-BM228)),0)-IF(BM$6&lt;='Rent Roll'!$M$23,BM230,0)</f>
        <v>0</v>
      </c>
      <c r="BN233" s="95">
        <f>IF(AND(BN227&gt;=1,BN227&lt;=3,BN228&gt;=0),-BN231*MAX(0,MIN(1,CHOOSE(BN227,Rollover!$Q$23,Rollover!$AD$23,Rollover!$AQ$23)-BN228)),0)-IF(BN$6&lt;='Rent Roll'!$M$23,BN230,0)</f>
        <v>0</v>
      </c>
      <c r="BO233" s="95">
        <f>IF(AND(BO227&gt;=1,BO227&lt;=3,BO228&gt;=0),-BO231*MAX(0,MIN(1,CHOOSE(BO227,Rollover!$Q$23,Rollover!$AD$23,Rollover!$AQ$23)-BO228)),0)-IF(BO$6&lt;='Rent Roll'!$M$23,BO230,0)</f>
        <v>0</v>
      </c>
      <c r="BP233" s="95">
        <f>IF(AND(BP227&gt;=1,BP227&lt;=3,BP228&gt;=0),-BP231*MAX(0,MIN(1,CHOOSE(BP227,Rollover!$Q$23,Rollover!$AD$23,Rollover!$AQ$23)-BP228)),0)-IF(BP$6&lt;='Rent Roll'!$M$23,BP230,0)</f>
        <v>0</v>
      </c>
      <c r="BQ233" s="95">
        <f>IF(AND(BQ227&gt;=1,BQ227&lt;=3,BQ228&gt;=0),-BQ231*MAX(0,MIN(1,CHOOSE(BQ227,Rollover!$Q$23,Rollover!$AD$23,Rollover!$AQ$23)-BQ228)),0)-IF(BQ$6&lt;='Rent Roll'!$M$23,BQ230,0)</f>
        <v>0</v>
      </c>
      <c r="BR233" s="95">
        <f>IF(AND(BR227&gt;=1,BR227&lt;=3,BR228&gt;=0),-BR231*MAX(0,MIN(1,CHOOSE(BR227,Rollover!$Q$23,Rollover!$AD$23,Rollover!$AQ$23)-BR228)),0)-IF(BR$6&lt;='Rent Roll'!$M$23,BR230,0)</f>
        <v>0</v>
      </c>
      <c r="BS233" s="95">
        <f>IF(AND(BS227&gt;=1,BS227&lt;=3,BS228&gt;=0),-BS231*MAX(0,MIN(1,CHOOSE(BS227,Rollover!$Q$23,Rollover!$AD$23,Rollover!$AQ$23)-BS228)),0)-IF(BS$6&lt;='Rent Roll'!$M$23,BS230,0)</f>
        <v>0</v>
      </c>
      <c r="BT233" s="95">
        <f>IF(AND(BT227&gt;=1,BT227&lt;=3,BT228&gt;=0),-BT231*MAX(0,MIN(1,CHOOSE(BT227,Rollover!$Q$23,Rollover!$AD$23,Rollover!$AQ$23)-BT228)),0)-IF(BT$6&lt;='Rent Roll'!$M$23,BT230,0)</f>
        <v>0</v>
      </c>
      <c r="BU233" s="95">
        <f>IF(AND(BU227&gt;=1,BU227&lt;=3,BU228&gt;=0),-BU231*MAX(0,MIN(1,CHOOSE(BU227,Rollover!$Q$23,Rollover!$AD$23,Rollover!$AQ$23)-BU228)),0)-IF(BU$6&lt;='Rent Roll'!$M$23,BU230,0)</f>
        <v>0</v>
      </c>
      <c r="BV233" s="95">
        <f>IF(AND(BV227&gt;=1,BV227&lt;=3,BV228&gt;=0),-BV231*MAX(0,MIN(1,CHOOSE(BV227,Rollover!$Q$23,Rollover!$AD$23,Rollover!$AQ$23)-BV228)),0)-IF(BV$6&lt;='Rent Roll'!$M$23,BV230,0)</f>
        <v>0</v>
      </c>
      <c r="BW233" s="95">
        <f>IF(AND(BW227&gt;=1,BW227&lt;=3,BW228&gt;=0),-BW231*MAX(0,MIN(1,CHOOSE(BW227,Rollover!$Q$23,Rollover!$AD$23,Rollover!$AQ$23)-BW228)),0)-IF(BW$6&lt;='Rent Roll'!$M$23,BW230,0)</f>
        <v>0</v>
      </c>
      <c r="BX233" s="95">
        <f>IF(AND(BX227&gt;=1,BX227&lt;=3,BX228&gt;=0),-BX231*MAX(0,MIN(1,CHOOSE(BX227,Rollover!$Q$23,Rollover!$AD$23,Rollover!$AQ$23)-BX228)),0)-IF(BX$6&lt;='Rent Roll'!$M$23,BX230,0)</f>
        <v>0</v>
      </c>
      <c r="BY233" s="95">
        <f>IF(AND(BY227&gt;=1,BY227&lt;=3,BY228&gt;=0),-BY231*MAX(0,MIN(1,CHOOSE(BY227,Rollover!$Q$23,Rollover!$AD$23,Rollover!$AQ$23)-BY228)),0)-IF(BY$6&lt;='Rent Roll'!$M$23,BY230,0)</f>
        <v>0</v>
      </c>
      <c r="BZ233" s="95">
        <f>IF(AND(BZ227&gt;=1,BZ227&lt;=3,BZ228&gt;=0),-BZ231*MAX(0,MIN(1,CHOOSE(BZ227,Rollover!$Q$23,Rollover!$AD$23,Rollover!$AQ$23)-BZ228)),0)-IF(BZ$6&lt;='Rent Roll'!$M$23,BZ230,0)</f>
        <v>0</v>
      </c>
      <c r="CA233" s="95">
        <f>IF(AND(CA227&gt;=1,CA227&lt;=3,CA228&gt;=0),-CA231*MAX(0,MIN(1,CHOOSE(CA227,Rollover!$Q$23,Rollover!$AD$23,Rollover!$AQ$23)-CA228)),0)-IF(CA$6&lt;='Rent Roll'!$M$23,CA230,0)</f>
        <v>0</v>
      </c>
      <c r="CB233" s="95">
        <f>IF(AND(CB227&gt;=1,CB227&lt;=3,CB228&gt;=0),-CB231*MAX(0,MIN(1,CHOOSE(CB227,Rollover!$Q$23,Rollover!$AD$23,Rollover!$AQ$23)-CB228)),0)-IF(CB$6&lt;='Rent Roll'!$M$23,CB230,0)</f>
        <v>0</v>
      </c>
      <c r="CC233" s="95">
        <f>IF(AND(CC227&gt;=1,CC227&lt;=3,CC228&gt;=0),-CC231*MAX(0,MIN(1,CHOOSE(CC227,Rollover!$Q$23,Rollover!$AD$23,Rollover!$AQ$23)-CC228)),0)-IF(CC$6&lt;='Rent Roll'!$M$23,CC230,0)</f>
        <v>0</v>
      </c>
      <c r="CD233" s="95">
        <f>IF(AND(CD227&gt;=1,CD227&lt;=3,CD228&gt;=0),-CD231*MAX(0,MIN(1,CHOOSE(CD227,Rollover!$Q$23,Rollover!$AD$23,Rollover!$AQ$23)-CD228)),0)-IF(CD$6&lt;='Rent Roll'!$M$23,CD230,0)</f>
        <v>0</v>
      </c>
      <c r="CE233" s="95">
        <f>IF(AND(CE227&gt;=1,CE227&lt;=3,CE228&gt;=0),-CE231*MAX(0,MIN(1,CHOOSE(CE227,Rollover!$Q$23,Rollover!$AD$23,Rollover!$AQ$23)-CE228)),0)-IF(CE$6&lt;='Rent Roll'!$M$23,CE230,0)</f>
        <v>0</v>
      </c>
      <c r="CF233" s="95">
        <f>IF(AND(CF227&gt;=1,CF227&lt;=3,CF228&gt;=0),-CF231*MAX(0,MIN(1,CHOOSE(CF227,Rollover!$Q$23,Rollover!$AD$23,Rollover!$AQ$23)-CF228)),0)-IF(CF$6&lt;='Rent Roll'!$M$23,CF230,0)</f>
        <v>0</v>
      </c>
      <c r="CG233" s="95">
        <f>IF(AND(CG227&gt;=1,CG227&lt;=3,CG228&gt;=0),-CG231*MAX(0,MIN(1,CHOOSE(CG227,Rollover!$Q$23,Rollover!$AD$23,Rollover!$AQ$23)-CG228)),0)-IF(CG$6&lt;='Rent Roll'!$M$23,CG230,0)</f>
        <v>0</v>
      </c>
      <c r="CH233" s="95">
        <f>IF(AND(CH227&gt;=1,CH227&lt;=3,CH228&gt;=0),-CH231*MAX(0,MIN(1,CHOOSE(CH227,Rollover!$Q$23,Rollover!$AD$23,Rollover!$AQ$23)-CH228)),0)-IF(CH$6&lt;='Rent Roll'!$M$23,CH230,0)</f>
        <v>0</v>
      </c>
      <c r="CI233" s="95">
        <f>IF(AND(CI227&gt;=1,CI227&lt;=3,CI228&gt;=0),-CI231*MAX(0,MIN(1,CHOOSE(CI227,Rollover!$Q$23,Rollover!$AD$23,Rollover!$AQ$23)-CI228)),0)-IF(CI$6&lt;='Rent Roll'!$M$23,CI230,0)</f>
        <v>0</v>
      </c>
      <c r="CJ233" s="95">
        <f>IF(AND(CJ227&gt;=1,CJ227&lt;=3,CJ228&gt;=0),-CJ231*MAX(0,MIN(1,CHOOSE(CJ227,Rollover!$Q$23,Rollover!$AD$23,Rollover!$AQ$23)-CJ228)),0)-IF(CJ$6&lt;='Rent Roll'!$M$23,CJ230,0)</f>
        <v>0</v>
      </c>
      <c r="CK233" s="95">
        <f>IF(AND(CK227&gt;=1,CK227&lt;=3,CK228&gt;=0),-CK231*MAX(0,MIN(1,CHOOSE(CK227,Rollover!$Q$23,Rollover!$AD$23,Rollover!$AQ$23)-CK228)),0)-IF(CK$6&lt;='Rent Roll'!$M$23,CK230,0)</f>
        <v>0</v>
      </c>
      <c r="CL233" s="95">
        <f>IF(AND(CL227&gt;=1,CL227&lt;=3,CL228&gt;=0),-CL231*MAX(0,MIN(1,CHOOSE(CL227,Rollover!$Q$23,Rollover!$AD$23,Rollover!$AQ$23)-CL228)),0)-IF(CL$6&lt;='Rent Roll'!$M$23,CL230,0)</f>
        <v>0</v>
      </c>
      <c r="CM233" s="95">
        <f>IF(AND(CM227&gt;=1,CM227&lt;=3,CM228&gt;=0),-CM231*MAX(0,MIN(1,CHOOSE(CM227,Rollover!$Q$23,Rollover!$AD$23,Rollover!$AQ$23)-CM228)),0)-IF(CM$6&lt;='Rent Roll'!$M$23,CM230,0)</f>
        <v>0</v>
      </c>
      <c r="CN233" s="95">
        <f>IF(AND(CN227&gt;=1,CN227&lt;=3,CN228&gt;=0),-CN231*MAX(0,MIN(1,CHOOSE(CN227,Rollover!$Q$23,Rollover!$AD$23,Rollover!$AQ$23)-CN228)),0)-IF(CN$6&lt;='Rent Roll'!$M$23,CN230,0)</f>
        <v>0</v>
      </c>
      <c r="CO233" s="95">
        <f>IF(AND(CO227&gt;=1,CO227&lt;=3,CO228&gt;=0),-CO231*MAX(0,MIN(1,CHOOSE(CO227,Rollover!$Q$23,Rollover!$AD$23,Rollover!$AQ$23)-CO228)),0)-IF(CO$6&lt;='Rent Roll'!$M$23,CO230,0)</f>
        <v>0</v>
      </c>
      <c r="CP233" s="95">
        <f>IF(AND(CP227&gt;=1,CP227&lt;=3,CP228&gt;=0),-CP231*MAX(0,MIN(1,CHOOSE(CP227,Rollover!$Q$23,Rollover!$AD$23,Rollover!$AQ$23)-CP228)),0)-IF(CP$6&lt;='Rent Roll'!$M$23,CP230,0)</f>
        <v>0</v>
      </c>
      <c r="CQ233" s="95">
        <f>IF(AND(CQ227&gt;=1,CQ227&lt;=3,CQ228&gt;=0),-CQ231*MAX(0,MIN(1,CHOOSE(CQ227,Rollover!$Q$23,Rollover!$AD$23,Rollover!$AQ$23)-CQ228)),0)-IF(CQ$6&lt;='Rent Roll'!$M$23,CQ230,0)</f>
        <v>0</v>
      </c>
      <c r="CR233" s="95">
        <f>IF(AND(CR227&gt;=1,CR227&lt;=3,CR228&gt;=0),-CR231*MAX(0,MIN(1,CHOOSE(CR227,Rollover!$Q$23,Rollover!$AD$23,Rollover!$AQ$23)-CR228)),0)-IF(CR$6&lt;='Rent Roll'!$M$23,CR230,0)</f>
        <v>-26749.756572990926</v>
      </c>
      <c r="CS233" s="95">
        <f>IF(AND(CS227&gt;=1,CS227&lt;=3,CS228&gt;=0),-CS231*MAX(0,MIN(1,CHOOSE(CS227,Rollover!$Q$23,Rollover!$AD$23,Rollover!$AQ$23)-CS228)),0)-IF(CS$6&lt;='Rent Roll'!$M$23,CS230,0)</f>
        <v>-25412.268744341378</v>
      </c>
      <c r="CT233" s="95">
        <f>IF(AND(CT227&gt;=1,CT227&lt;=3,CT228&gt;=0),-CT231*MAX(0,MIN(1,CHOOSE(CT227,Rollover!$Q$23,Rollover!$AD$23,Rollover!$AQ$23)-CT228)),0)-IF(CT$6&lt;='Rent Roll'!$M$23,CT230,0)</f>
        <v>0</v>
      </c>
      <c r="CU233" s="95">
        <f>IF(AND(CU227&gt;=1,CU227&lt;=3,CU228&gt;=0),-CU231*MAX(0,MIN(1,CHOOSE(CU227,Rollover!$Q$23,Rollover!$AD$23,Rollover!$AQ$23)-CU228)),0)-IF(CU$6&lt;='Rent Roll'!$M$23,CU230,0)</f>
        <v>0</v>
      </c>
      <c r="CV233" s="95">
        <f>IF(AND(CV227&gt;=1,CV227&lt;=3,CV228&gt;=0),-CV231*MAX(0,MIN(1,CHOOSE(CV227,Rollover!$Q$23,Rollover!$AD$23,Rollover!$AQ$23)-CV228)),0)-IF(CV$6&lt;='Rent Roll'!$M$23,CV230,0)</f>
        <v>0</v>
      </c>
      <c r="CW233" s="95">
        <f>IF(AND(CW227&gt;=1,CW227&lt;=3,CW228&gt;=0),-CW231*MAX(0,MIN(1,CHOOSE(CW227,Rollover!$Q$23,Rollover!$AD$23,Rollover!$AQ$23)-CW228)),0)-IF(CW$6&lt;='Rent Roll'!$M$23,CW230,0)</f>
        <v>0</v>
      </c>
      <c r="CX233" s="95">
        <f>IF(AND(CX227&gt;=1,CX227&lt;=3,CX228&gt;=0),-CX231*MAX(0,MIN(1,CHOOSE(CX227,Rollover!$Q$23,Rollover!$AD$23,Rollover!$AQ$23)-CX228)),0)-IF(CX$6&lt;='Rent Roll'!$M$23,CX230,0)</f>
        <v>0</v>
      </c>
      <c r="CY233" s="95">
        <f>IF(AND(CY227&gt;=1,CY227&lt;=3,CY228&gt;=0),-CY231*MAX(0,MIN(1,CHOOSE(CY227,Rollover!$Q$23,Rollover!$AD$23,Rollover!$AQ$23)-CY228)),0)-IF(CY$6&lt;='Rent Roll'!$M$23,CY230,0)</f>
        <v>0</v>
      </c>
      <c r="CZ233" s="95">
        <f>IF(AND(CZ227&gt;=1,CZ227&lt;=3,CZ228&gt;=0),-CZ231*MAX(0,MIN(1,CHOOSE(CZ227,Rollover!$Q$23,Rollover!$AD$23,Rollover!$AQ$23)-CZ228)),0)-IF(CZ$6&lt;='Rent Roll'!$M$23,CZ230,0)</f>
        <v>0</v>
      </c>
      <c r="DA233" s="95">
        <f>IF(AND(DA227&gt;=1,DA227&lt;=3,DA228&gt;=0),-DA231*MAX(0,MIN(1,CHOOSE(DA227,Rollover!$Q$23,Rollover!$AD$23,Rollover!$AQ$23)-DA228)),0)-IF(DA$6&lt;='Rent Roll'!$M$23,DA230,0)</f>
        <v>0</v>
      </c>
      <c r="DB233" s="95">
        <f>IF(AND(DB227&gt;=1,DB227&lt;=3,DB228&gt;=0),-DB231*MAX(0,MIN(1,CHOOSE(DB227,Rollover!$Q$23,Rollover!$AD$23,Rollover!$AQ$23)-DB228)),0)-IF(DB$6&lt;='Rent Roll'!$M$23,DB230,0)</f>
        <v>0</v>
      </c>
      <c r="DC233" s="95">
        <f>IF(AND(DC227&gt;=1,DC227&lt;=3,DC228&gt;=0),-DC231*MAX(0,MIN(1,CHOOSE(DC227,Rollover!$Q$23,Rollover!$AD$23,Rollover!$AQ$23)-DC228)),0)-IF(DC$6&lt;='Rent Roll'!$M$23,DC230,0)</f>
        <v>0</v>
      </c>
      <c r="DD233" s="95">
        <f>IF(AND(DD227&gt;=1,DD227&lt;=3,DD228&gt;=0),-DD231*MAX(0,MIN(1,CHOOSE(DD227,Rollover!$Q$23,Rollover!$AD$23,Rollover!$AQ$23)-DD228)),0)-IF(DD$6&lt;='Rent Roll'!$M$23,DD230,0)</f>
        <v>0</v>
      </c>
      <c r="DE233" s="95">
        <f>IF(AND(DE227&gt;=1,DE227&lt;=3,DE228&gt;=0),-DE231*MAX(0,MIN(1,CHOOSE(DE227,Rollover!$Q$23,Rollover!$AD$23,Rollover!$AQ$23)-DE228)),0)-IF(DE$6&lt;='Rent Roll'!$M$23,DE230,0)</f>
        <v>0</v>
      </c>
      <c r="DF233" s="95">
        <f>IF(AND(DF227&gt;=1,DF227&lt;=3,DF228&gt;=0),-DF231*MAX(0,MIN(1,CHOOSE(DF227,Rollover!$Q$23,Rollover!$AD$23,Rollover!$AQ$23)-DF228)),0)-IF(DF$6&lt;='Rent Roll'!$M$23,DF230,0)</f>
        <v>0</v>
      </c>
      <c r="DG233" s="95">
        <f>IF(AND(DG227&gt;=1,DG227&lt;=3,DG228&gt;=0),-DG231*MAX(0,MIN(1,CHOOSE(DG227,Rollover!$Q$23,Rollover!$AD$23,Rollover!$AQ$23)-DG228)),0)-IF(DG$6&lt;='Rent Roll'!$M$23,DG230,0)</f>
        <v>0</v>
      </c>
      <c r="DH233" s="95">
        <f>IF(AND(DH227&gt;=1,DH227&lt;=3,DH228&gt;=0),-DH231*MAX(0,MIN(1,CHOOSE(DH227,Rollover!$Q$23,Rollover!$AD$23,Rollover!$AQ$23)-DH228)),0)-IF(DH$6&lt;='Rent Roll'!$M$23,DH230,0)</f>
        <v>0</v>
      </c>
      <c r="DI233" s="95">
        <f>IF(AND(DI227&gt;=1,DI227&lt;=3,DI228&gt;=0),-DI231*MAX(0,MIN(1,CHOOSE(DI227,Rollover!$Q$23,Rollover!$AD$23,Rollover!$AQ$23)-DI228)),0)-IF(DI$6&lt;='Rent Roll'!$M$23,DI230,0)</f>
        <v>0</v>
      </c>
      <c r="DJ233" s="95">
        <f>IF(AND(DJ227&gt;=1,DJ227&lt;=3,DJ228&gt;=0),-DJ231*MAX(0,MIN(1,CHOOSE(DJ227,Rollover!$Q$23,Rollover!$AD$23,Rollover!$AQ$23)-DJ228)),0)-IF(DJ$6&lt;='Rent Roll'!$M$23,DJ230,0)</f>
        <v>0</v>
      </c>
      <c r="DK233" s="95">
        <f>IF(AND(DK227&gt;=1,DK227&lt;=3,DK228&gt;=0),-DK231*MAX(0,MIN(1,CHOOSE(DK227,Rollover!$Q$23,Rollover!$AD$23,Rollover!$AQ$23)-DK228)),0)-IF(DK$6&lt;='Rent Roll'!$M$23,DK230,0)</f>
        <v>0</v>
      </c>
      <c r="DL233" s="95">
        <f>IF(AND(DL227&gt;=1,DL227&lt;=3,DL228&gt;=0),-DL231*MAX(0,MIN(1,CHOOSE(DL227,Rollover!$Q$23,Rollover!$AD$23,Rollover!$AQ$23)-DL228)),0)-IF(DL$6&lt;='Rent Roll'!$M$23,DL230,0)</f>
        <v>0</v>
      </c>
      <c r="DM233" s="95">
        <f>IF(AND(DM227&gt;=1,DM227&lt;=3,DM228&gt;=0),-DM231*MAX(0,MIN(1,CHOOSE(DM227,Rollover!$Q$23,Rollover!$AD$23,Rollover!$AQ$23)-DM228)),0)-IF(DM$6&lt;='Rent Roll'!$M$23,DM230,0)</f>
        <v>0</v>
      </c>
      <c r="DN233" s="95">
        <f>IF(AND(DN227&gt;=1,DN227&lt;=3,DN228&gt;=0),-DN231*MAX(0,MIN(1,CHOOSE(DN227,Rollover!$Q$23,Rollover!$AD$23,Rollover!$AQ$23)-DN228)),0)-IF(DN$6&lt;='Rent Roll'!$M$23,DN230,0)</f>
        <v>0</v>
      </c>
      <c r="DO233" s="95">
        <f>IF(AND(DO227&gt;=1,DO227&lt;=3,DO228&gt;=0),-DO231*MAX(0,MIN(1,CHOOSE(DO227,Rollover!$Q$23,Rollover!$AD$23,Rollover!$AQ$23)-DO228)),0)-IF(DO$6&lt;='Rent Roll'!$M$23,DO230,0)</f>
        <v>0</v>
      </c>
      <c r="DP233" s="95">
        <f>IF(AND(DP227&gt;=1,DP227&lt;=3,DP228&gt;=0),-DP231*MAX(0,MIN(1,CHOOSE(DP227,Rollover!$Q$23,Rollover!$AD$23,Rollover!$AQ$23)-DP228)),0)-IF(DP$6&lt;='Rent Roll'!$M$23,DP230,0)</f>
        <v>0</v>
      </c>
      <c r="DQ233" s="95">
        <f>IF(AND(DQ227&gt;=1,DQ227&lt;=3,DQ228&gt;=0),-DQ231*MAX(0,MIN(1,CHOOSE(DQ227,Rollover!$Q$23,Rollover!$AD$23,Rollover!$AQ$23)-DQ228)),0)-IF(DQ$6&lt;='Rent Roll'!$M$23,DQ230,0)</f>
        <v>0</v>
      </c>
      <c r="DR233" s="95">
        <f>IF(AND(DR227&gt;=1,DR227&lt;=3,DR228&gt;=0),-DR231*MAX(0,MIN(1,CHOOSE(DR227,Rollover!$Q$23,Rollover!$AD$23,Rollover!$AQ$23)-DR228)),0)-IF(DR$6&lt;='Rent Roll'!$M$23,DR230,0)</f>
        <v>0</v>
      </c>
      <c r="DS233" s="95">
        <f>IF(AND(DS227&gt;=1,DS227&lt;=3,DS228&gt;=0),-DS231*MAX(0,MIN(1,CHOOSE(DS227,Rollover!$Q$23,Rollover!$AD$23,Rollover!$AQ$23)-DS228)),0)-IF(DS$6&lt;='Rent Roll'!$M$23,DS230,0)</f>
        <v>0</v>
      </c>
      <c r="DT233" s="95">
        <f>IF(AND(DT227&gt;=1,DT227&lt;=3,DT228&gt;=0),-DT231*MAX(0,MIN(1,CHOOSE(DT227,Rollover!$Q$23,Rollover!$AD$23,Rollover!$AQ$23)-DT228)),0)-IF(DT$6&lt;='Rent Roll'!$M$23,DT230,0)</f>
        <v>0</v>
      </c>
      <c r="DU233" s="95">
        <f>IF(AND(DU227&gt;=1,DU227&lt;=3,DU228&gt;=0),-DU231*MAX(0,MIN(1,CHOOSE(DU227,Rollover!$Q$23,Rollover!$AD$23,Rollover!$AQ$23)-DU228)),0)-IF(DU$6&lt;='Rent Roll'!$M$23,DU230,0)</f>
        <v>0</v>
      </c>
      <c r="DV233" s="95">
        <f>IF(AND(DV227&gt;=1,DV227&lt;=3,DV228&gt;=0),-DV231*MAX(0,MIN(1,CHOOSE(DV227,Rollover!$Q$23,Rollover!$AD$23,Rollover!$AQ$23)-DV228)),0)-IF(DV$6&lt;='Rent Roll'!$M$23,DV230,0)</f>
        <v>0</v>
      </c>
      <c r="DW233" s="95">
        <f>IF(AND(DW227&gt;=1,DW227&lt;=3,DW228&gt;=0),-DW231*MAX(0,MIN(1,CHOOSE(DW227,Rollover!$Q$23,Rollover!$AD$23,Rollover!$AQ$23)-DW228)),0)-IF(DW$6&lt;='Rent Roll'!$M$23,DW230,0)</f>
        <v>0</v>
      </c>
      <c r="DX233" s="95">
        <f>IF(AND(DX227&gt;=1,DX227&lt;=3,DX228&gt;=0),-DX231*MAX(0,MIN(1,CHOOSE(DX227,Rollover!$Q$23,Rollover!$AD$23,Rollover!$AQ$23)-DX228)),0)-IF(DX$6&lt;='Rent Roll'!$M$23,DX230,0)</f>
        <v>0</v>
      </c>
      <c r="DY233" s="95">
        <f>IF(AND(DY227&gt;=1,DY227&lt;=3,DY228&gt;=0),-DY231*MAX(0,MIN(1,CHOOSE(DY227,Rollover!$Q$23,Rollover!$AD$23,Rollover!$AQ$23)-DY228)),0)-IF(DY$6&lt;='Rent Roll'!$M$23,DY230,0)</f>
        <v>0</v>
      </c>
      <c r="DZ233" s="95">
        <f>IF(AND(DZ227&gt;=1,DZ227&lt;=3,DZ228&gt;=0),-DZ231*MAX(0,MIN(1,CHOOSE(DZ227,Rollover!$Q$23,Rollover!$AD$23,Rollover!$AQ$23)-DZ228)),0)-IF(DZ$6&lt;='Rent Roll'!$M$23,DZ230,0)</f>
        <v>0</v>
      </c>
      <c r="EA233" s="95">
        <f>IF(AND(EA227&gt;=1,EA227&lt;=3,EA228&gt;=0),-EA231*MAX(0,MIN(1,CHOOSE(EA227,Rollover!$Q$23,Rollover!$AD$23,Rollover!$AQ$23)-EA228)),0)-IF(EA$6&lt;='Rent Roll'!$M$23,EA230,0)</f>
        <v>0</v>
      </c>
      <c r="EB233" s="95">
        <f>IF(AND(EB227&gt;=1,EB227&lt;=3,EB228&gt;=0),-EB231*MAX(0,MIN(1,CHOOSE(EB227,Rollover!$Q$23,Rollover!$AD$23,Rollover!$AQ$23)-EB228)),0)-IF(EB$6&lt;='Rent Roll'!$M$23,EB230,0)</f>
        <v>0</v>
      </c>
      <c r="EC233" s="95">
        <f>IF(AND(EC227&gt;=1,EC227&lt;=3,EC228&gt;=0),-EC231*MAX(0,MIN(1,CHOOSE(EC227,Rollover!$Q$23,Rollover!$AD$23,Rollover!$AQ$23)-EC228)),0)-IF(EC$6&lt;='Rent Roll'!$M$23,EC230,0)</f>
        <v>0</v>
      </c>
      <c r="ED233" s="95">
        <f>IF(AND(ED227&gt;=1,ED227&lt;=3,ED228&gt;=0),-ED231*MAX(0,MIN(1,CHOOSE(ED227,Rollover!$Q$23,Rollover!$AD$23,Rollover!$AQ$23)-ED228)),0)-IF(ED$6&lt;='Rent Roll'!$M$23,ED230,0)</f>
        <v>0</v>
      </c>
      <c r="EE233" s="95">
        <f>IF(AND(EE227&gt;=1,EE227&lt;=3,EE228&gt;=0),-EE231*MAX(0,MIN(1,CHOOSE(EE227,Rollover!$Q$23,Rollover!$AD$23,Rollover!$AQ$23)-EE228)),0)-IF(EE$6&lt;='Rent Roll'!$M$23,EE230,0)</f>
        <v>0</v>
      </c>
      <c r="EF233" s="95">
        <f>IF(AND(EF227&gt;=1,EF227&lt;=3,EF228&gt;=0),-EF231*MAX(0,MIN(1,CHOOSE(EF227,Rollover!$Q$23,Rollover!$AD$23,Rollover!$AQ$23)-EF228)),0)-IF(EF$6&lt;='Rent Roll'!$M$23,EF230,0)</f>
        <v>0</v>
      </c>
      <c r="EG233" s="95">
        <f>IF(AND(EG227&gt;=1,EG227&lt;=3,EG228&gt;=0),-EG231*MAX(0,MIN(1,CHOOSE(EG227,Rollover!$Q$23,Rollover!$AD$23,Rollover!$AQ$23)-EG228)),0)-IF(EG$6&lt;='Rent Roll'!$M$23,EG230,0)</f>
        <v>0</v>
      </c>
      <c r="EH233" s="95">
        <f>IF(AND(EH227&gt;=1,EH227&lt;=3,EH228&gt;=0),-EH231*MAX(0,MIN(1,CHOOSE(EH227,Rollover!$Q$23,Rollover!$AD$23,Rollover!$AQ$23)-EH228)),0)-IF(EH$6&lt;='Rent Roll'!$M$23,EH230,0)</f>
        <v>0</v>
      </c>
      <c r="EI233" s="95">
        <f>IF(AND(EI227&gt;=1,EI227&lt;=3,EI228&gt;=0),-EI231*MAX(0,MIN(1,CHOOSE(EI227,Rollover!$Q$23,Rollover!$AD$23,Rollover!$AQ$23)-EI228)),0)-IF(EI$6&lt;='Rent Roll'!$M$23,EI230,0)</f>
        <v>0</v>
      </c>
    </row>
    <row r="234">
      <c r="B234" t="s" s="23">
        <v>53</v>
      </c>
      <c r="C234" t="s" s="118">
        <v>39</v>
      </c>
      <c r="D234" t="s" s="118">
        <v>434</v>
      </c>
      <c r="H234" s="95">
        <f>'Rent Roll'!$G$23*IF(H227=0,IF('Rent Roll'!$N$23="NNN",'Rent Roll'!$F$23*H$15,IF('Rent Roll'!$N$23="NNN capped",'Rent Roll'!$F$23*(H$12+H$13)+MIN('Rent Roll'!$F$23*H$14,'Rent Roll'!$O$23*(1+Assumptions!$C$64)^(H$8-'Rent Roll'!$P$23)*'Rent Roll'!$E$23/12),0)),IF(AND(H227&lt;=3,H228&gt;=0),'Rent Roll'!$F$23*H$15,0))</f>
        <v>9180.782591372285</v>
      </c>
      <c r="I234" s="95">
        <f>'Rent Roll'!$G$23*IF(I227=0,IF('Rent Roll'!$N$23="NNN",'Rent Roll'!$F$23*I$15,IF('Rent Roll'!$N$23="NNN capped",'Rent Roll'!$F$23*(I$12+I$13)+MIN('Rent Roll'!$F$23*I$14,'Rent Roll'!$O$23*(1+Assumptions!$C$64)^(I$8-'Rent Roll'!$P$23)*'Rent Roll'!$E$23/12),0)),IF(AND(I227&lt;=3,I228&gt;=0),'Rent Roll'!$F$23*I$15,0))</f>
        <v>9180.782591372285</v>
      </c>
      <c r="J234" s="95">
        <f>'Rent Roll'!$G$23*IF(J227=0,IF('Rent Roll'!$N$23="NNN",'Rent Roll'!$F$23*J$15,IF('Rent Roll'!$N$23="NNN capped",'Rent Roll'!$F$23*(J$12+J$13)+MIN('Rent Roll'!$F$23*J$14,'Rent Roll'!$O$23*(1+Assumptions!$C$64)^(J$8-'Rent Roll'!$P$23)*'Rent Roll'!$E$23/12),0)),IF(AND(J227&lt;=3,J228&gt;=0),'Rent Roll'!$F$23*J$15,0))</f>
        <v>9180.782591372285</v>
      </c>
      <c r="K234" s="95">
        <f>'Rent Roll'!$G$23*IF(K227=0,IF('Rent Roll'!$N$23="NNN",'Rent Roll'!$F$23*K$15,IF('Rent Roll'!$N$23="NNN capped",'Rent Roll'!$F$23*(K$12+K$13)+MIN('Rent Roll'!$F$23*K$14,'Rent Roll'!$O$23*(1+Assumptions!$C$64)^(K$8-'Rent Roll'!$P$23)*'Rent Roll'!$E$23/12),0)),IF(AND(K227&lt;=3,K228&gt;=0),'Rent Roll'!$F$23*K$15,0))</f>
        <v>9180.782591372285</v>
      </c>
      <c r="L234" s="95">
        <f>'Rent Roll'!$G$23*IF(L227=0,IF('Rent Roll'!$N$23="NNN",'Rent Roll'!$F$23*L$15,IF('Rent Roll'!$N$23="NNN capped",'Rent Roll'!$F$23*(L$12+L$13)+MIN('Rent Roll'!$F$23*L$14,'Rent Roll'!$O$23*(1+Assumptions!$C$64)^(L$8-'Rent Roll'!$P$23)*'Rent Roll'!$E$23/12),0)),IF(AND(L227&lt;=3,L228&gt;=0),'Rent Roll'!$F$23*L$15,0))</f>
        <v>9180.782591372285</v>
      </c>
      <c r="M234" s="95">
        <f>'Rent Roll'!$G$23*IF(M227=0,IF('Rent Roll'!$N$23="NNN",'Rent Roll'!$F$23*M$15,IF('Rent Roll'!$N$23="NNN capped",'Rent Roll'!$F$23*(M$12+M$13)+MIN('Rent Roll'!$F$23*M$14,'Rent Roll'!$O$23*(1+Assumptions!$C$64)^(M$8-'Rent Roll'!$P$23)*'Rent Roll'!$E$23/12),0)),IF(AND(M227&lt;=3,M228&gt;=0),'Rent Roll'!$F$23*M$15,0))</f>
        <v>9180.782591372285</v>
      </c>
      <c r="N234" s="95">
        <f>'Rent Roll'!$G$23*IF(N227=0,IF('Rent Roll'!$N$23="NNN",'Rent Roll'!$F$23*N$15,IF('Rent Roll'!$N$23="NNN capped",'Rent Roll'!$F$23*(N$12+N$13)+MIN('Rent Roll'!$F$23*N$14,'Rent Roll'!$O$23*(1+Assumptions!$C$64)^(N$8-'Rent Roll'!$P$23)*'Rent Roll'!$E$23/12),0)),IF(AND(N227&lt;=3,N228&gt;=0),'Rent Roll'!$F$23*N$15,0))</f>
        <v>9180.782591372285</v>
      </c>
      <c r="O234" s="95">
        <f>'Rent Roll'!$G$23*IF(O227=0,IF('Rent Roll'!$N$23="NNN",'Rent Roll'!$F$23*O$15,IF('Rent Roll'!$N$23="NNN capped",'Rent Roll'!$F$23*(O$12+O$13)+MIN('Rent Roll'!$F$23*O$14,'Rent Roll'!$O$23*(1+Assumptions!$C$64)^(O$8-'Rent Roll'!$P$23)*'Rent Roll'!$E$23/12),0)),IF(AND(O227&lt;=3,O228&gt;=0),'Rent Roll'!$F$23*O$15,0))</f>
        <v>9180.782591372285</v>
      </c>
      <c r="P234" s="95">
        <f>'Rent Roll'!$G$23*IF(P227=0,IF('Rent Roll'!$N$23="NNN",'Rent Roll'!$F$23*P$15,IF('Rent Roll'!$N$23="NNN capped",'Rent Roll'!$F$23*(P$12+P$13)+MIN('Rent Roll'!$F$23*P$14,'Rent Roll'!$O$23*(1+Assumptions!$C$64)^(P$8-'Rent Roll'!$P$23)*'Rent Roll'!$E$23/12),0)),IF(AND(P227&lt;=3,P228&gt;=0),'Rent Roll'!$F$23*P$15,0))</f>
        <v>9180.782591372285</v>
      </c>
      <c r="Q234" s="95">
        <f>'Rent Roll'!$G$23*IF(Q227=0,IF('Rent Roll'!$N$23="NNN",'Rent Roll'!$F$23*Q$15,IF('Rent Roll'!$N$23="NNN capped",'Rent Roll'!$F$23*(Q$12+Q$13)+MIN('Rent Roll'!$F$23*Q$14,'Rent Roll'!$O$23*(1+Assumptions!$C$64)^(Q$8-'Rent Roll'!$P$23)*'Rent Roll'!$E$23/12),0)),IF(AND(Q227&lt;=3,Q228&gt;=0),'Rent Roll'!$F$23*Q$15,0))</f>
        <v>9180.782591372285</v>
      </c>
      <c r="R234" s="95">
        <f>'Rent Roll'!$G$23*IF(R227=0,IF('Rent Roll'!$N$23="NNN",'Rent Roll'!$F$23*R$15,IF('Rent Roll'!$N$23="NNN capped",'Rent Roll'!$F$23*(R$12+R$13)+MIN('Rent Roll'!$F$23*R$14,'Rent Roll'!$O$23*(1+Assumptions!$C$64)^(R$8-'Rent Roll'!$P$23)*'Rent Roll'!$E$23/12),0)),IF(AND(R227&lt;=3,R228&gt;=0),'Rent Roll'!$F$23*R$15,0))</f>
        <v>9180.782591372285</v>
      </c>
      <c r="S234" s="95">
        <f>'Rent Roll'!$G$23*IF(S227=0,IF('Rent Roll'!$N$23="NNN",'Rent Roll'!$F$23*S$15,IF('Rent Roll'!$N$23="NNN capped",'Rent Roll'!$F$23*(S$12+S$13)+MIN('Rent Roll'!$F$23*S$14,'Rent Roll'!$O$23*(1+Assumptions!$C$64)^(S$8-'Rent Roll'!$P$23)*'Rent Roll'!$E$23/12),0)),IF(AND(S227&lt;=3,S228&gt;=0),'Rent Roll'!$F$23*S$15,0))</f>
        <v>9180.782591372285</v>
      </c>
      <c r="T234" s="95">
        <f>'Rent Roll'!$G$23*IF(T227=0,IF('Rent Roll'!$N$23="NNN",'Rent Roll'!$F$23*T$15,IF('Rent Roll'!$N$23="NNN capped",'Rent Roll'!$F$23*(T$12+T$13)+MIN('Rent Roll'!$F$23*T$14,'Rent Roll'!$O$23*(1+Assumptions!$C$64)^(T$8-'Rent Roll'!$P$23)*'Rent Roll'!$E$23/12),0)),IF(AND(T227&lt;=3,T228&gt;=0),'Rent Roll'!$F$23*T$15,0))</f>
        <v>9431.191547027855</v>
      </c>
      <c r="U234" s="95">
        <f>'Rent Roll'!$G$23*IF(U227=0,IF('Rent Roll'!$N$23="NNN",'Rent Roll'!$F$23*U$15,IF('Rent Roll'!$N$23="NNN capped",'Rent Roll'!$F$23*(U$12+U$13)+MIN('Rent Roll'!$F$23*U$14,'Rent Roll'!$O$23*(1+Assumptions!$C$64)^(U$8-'Rent Roll'!$P$23)*'Rent Roll'!$E$23/12),0)),IF(AND(U227&lt;=3,U228&gt;=0),'Rent Roll'!$F$23*U$15,0))</f>
        <v>9431.191547027855</v>
      </c>
      <c r="V234" s="95">
        <f>'Rent Roll'!$G$23*IF(V227=0,IF('Rent Roll'!$N$23="NNN",'Rent Roll'!$F$23*V$15,IF('Rent Roll'!$N$23="NNN capped",'Rent Roll'!$F$23*(V$12+V$13)+MIN('Rent Roll'!$F$23*V$14,'Rent Roll'!$O$23*(1+Assumptions!$C$64)^(V$8-'Rent Roll'!$P$23)*'Rent Roll'!$E$23/12),0)),IF(AND(V227&lt;=3,V228&gt;=0),'Rent Roll'!$F$23*V$15,0))</f>
        <v>9431.191547027855</v>
      </c>
      <c r="W234" s="95">
        <f>'Rent Roll'!$G$23*IF(W227=0,IF('Rent Roll'!$N$23="NNN",'Rent Roll'!$F$23*W$15,IF('Rent Roll'!$N$23="NNN capped",'Rent Roll'!$F$23*(W$12+W$13)+MIN('Rent Roll'!$F$23*W$14,'Rent Roll'!$O$23*(1+Assumptions!$C$64)^(W$8-'Rent Roll'!$P$23)*'Rent Roll'!$E$23/12),0)),IF(AND(W227&lt;=3,W228&gt;=0),'Rent Roll'!$F$23*W$15,0))</f>
        <v>9431.191547027855</v>
      </c>
      <c r="X234" s="95">
        <f>'Rent Roll'!$G$23*IF(X227=0,IF('Rent Roll'!$N$23="NNN",'Rent Roll'!$F$23*X$15,IF('Rent Roll'!$N$23="NNN capped",'Rent Roll'!$F$23*(X$12+X$13)+MIN('Rent Roll'!$F$23*X$14,'Rent Roll'!$O$23*(1+Assumptions!$C$64)^(X$8-'Rent Roll'!$P$23)*'Rent Roll'!$E$23/12),0)),IF(AND(X227&lt;=3,X228&gt;=0),'Rent Roll'!$F$23*X$15,0))</f>
        <v>9431.191547027855</v>
      </c>
      <c r="Y234" s="95">
        <f>'Rent Roll'!$G$23*IF(Y227=0,IF('Rent Roll'!$N$23="NNN",'Rent Roll'!$F$23*Y$15,IF('Rent Roll'!$N$23="NNN capped",'Rent Roll'!$F$23*(Y$12+Y$13)+MIN('Rent Roll'!$F$23*Y$14,'Rent Roll'!$O$23*(1+Assumptions!$C$64)^(Y$8-'Rent Roll'!$P$23)*'Rent Roll'!$E$23/12),0)),IF(AND(Y227&lt;=3,Y228&gt;=0),'Rent Roll'!$F$23*Y$15,0))</f>
        <v>9431.191547027855</v>
      </c>
      <c r="Z234" s="95">
        <f>'Rent Roll'!$G$23*IF(Z227=0,IF('Rent Roll'!$N$23="NNN",'Rent Roll'!$F$23*Z$15,IF('Rent Roll'!$N$23="NNN capped",'Rent Roll'!$F$23*(Z$12+Z$13)+MIN('Rent Roll'!$F$23*Z$14,'Rent Roll'!$O$23*(1+Assumptions!$C$64)^(Z$8-'Rent Roll'!$P$23)*'Rent Roll'!$E$23/12),0)),IF(AND(Z227&lt;=3,Z228&gt;=0),'Rent Roll'!$F$23*Z$15,0))</f>
        <v>9431.191547027855</v>
      </c>
      <c r="AA234" s="95">
        <f>'Rent Roll'!$G$23*IF(AA227=0,IF('Rent Roll'!$N$23="NNN",'Rent Roll'!$F$23*AA$15,IF('Rent Roll'!$N$23="NNN capped",'Rent Roll'!$F$23*(AA$12+AA$13)+MIN('Rent Roll'!$F$23*AA$14,'Rent Roll'!$O$23*(1+Assumptions!$C$64)^(AA$8-'Rent Roll'!$P$23)*'Rent Roll'!$E$23/12),0)),IF(AND(AA227&lt;=3,AA228&gt;=0),'Rent Roll'!$F$23*AA$15,0))</f>
        <v>9431.191547027855</v>
      </c>
      <c r="AB234" s="95">
        <f>'Rent Roll'!$G$23*IF(AB227=0,IF('Rent Roll'!$N$23="NNN",'Rent Roll'!$F$23*AB$15,IF('Rent Roll'!$N$23="NNN capped",'Rent Roll'!$F$23*(AB$12+AB$13)+MIN('Rent Roll'!$F$23*AB$14,'Rent Roll'!$O$23*(1+Assumptions!$C$64)^(AB$8-'Rent Roll'!$P$23)*'Rent Roll'!$E$23/12),0)),IF(AND(AB227&lt;=3,AB228&gt;=0),'Rent Roll'!$F$23*AB$15,0))</f>
        <v>9431.191547027855</v>
      </c>
      <c r="AC234" s="95">
        <f>'Rent Roll'!$G$23*IF(AC227=0,IF('Rent Roll'!$N$23="NNN",'Rent Roll'!$F$23*AC$15,IF('Rent Roll'!$N$23="NNN capped",'Rent Roll'!$F$23*(AC$12+AC$13)+MIN('Rent Roll'!$F$23*AC$14,'Rent Roll'!$O$23*(1+Assumptions!$C$64)^(AC$8-'Rent Roll'!$P$23)*'Rent Roll'!$E$23/12),0)),IF(AND(AC227&lt;=3,AC228&gt;=0),'Rent Roll'!$F$23*AC$15,0))</f>
        <v>9431.191547027855</v>
      </c>
      <c r="AD234" s="95">
        <f>'Rent Roll'!$G$23*IF(AD227=0,IF('Rent Roll'!$N$23="NNN",'Rent Roll'!$F$23*AD$15,IF('Rent Roll'!$N$23="NNN capped",'Rent Roll'!$F$23*(AD$12+AD$13)+MIN('Rent Roll'!$F$23*AD$14,'Rent Roll'!$O$23*(1+Assumptions!$C$64)^(AD$8-'Rent Roll'!$P$23)*'Rent Roll'!$E$23/12),0)),IF(AND(AD227&lt;=3,AD228&gt;=0),'Rent Roll'!$F$23*AD$15,0))</f>
        <v>9431.191547027855</v>
      </c>
      <c r="AE234" s="95">
        <f>'Rent Roll'!$G$23*IF(AE227=0,IF('Rent Roll'!$N$23="NNN",'Rent Roll'!$F$23*AE$15,IF('Rent Roll'!$N$23="NNN capped",'Rent Roll'!$F$23*(AE$12+AE$13)+MIN('Rent Roll'!$F$23*AE$14,'Rent Roll'!$O$23*(1+Assumptions!$C$64)^(AE$8-'Rent Roll'!$P$23)*'Rent Roll'!$E$23/12),0)),IF(AND(AE227&lt;=3,AE228&gt;=0),'Rent Roll'!$F$23*AE$15,0))</f>
        <v>9431.191547027855</v>
      </c>
      <c r="AF234" s="95">
        <f>'Rent Roll'!$G$23*IF(AF227=0,IF('Rent Roll'!$N$23="NNN",'Rent Roll'!$F$23*AF$15,IF('Rent Roll'!$N$23="NNN capped",'Rent Roll'!$F$23*(AF$12+AF$13)+MIN('Rent Roll'!$F$23*AF$14,'Rent Roll'!$O$23*(1+Assumptions!$C$64)^(AF$8-'Rent Roll'!$P$23)*'Rent Roll'!$E$23/12),0)),IF(AND(AF227&lt;=3,AF228&gt;=0),'Rent Roll'!$F$23*AF$15,0))</f>
        <v>0</v>
      </c>
      <c r="AG234" s="95">
        <f>'Rent Roll'!$G$23*IF(AG227=0,IF('Rent Roll'!$N$23="NNN",'Rent Roll'!$F$23*AG$15,IF('Rent Roll'!$N$23="NNN capped",'Rent Roll'!$F$23*(AG$12+AG$13)+MIN('Rent Roll'!$F$23*AG$14,'Rent Roll'!$O$23*(1+Assumptions!$C$64)^(AG$8-'Rent Roll'!$P$23)*'Rent Roll'!$E$23/12),0)),IF(AND(AG227&lt;=3,AG228&gt;=0),'Rent Roll'!$F$23*AG$15,0))</f>
        <v>0</v>
      </c>
      <c r="AH234" s="95">
        <f>'Rent Roll'!$G$23*IF(AH227=0,IF('Rent Roll'!$N$23="NNN",'Rent Roll'!$F$23*AH$15,IF('Rent Roll'!$N$23="NNN capped",'Rent Roll'!$F$23*(AH$12+AH$13)+MIN('Rent Roll'!$F$23*AH$14,'Rent Roll'!$O$23*(1+Assumptions!$C$64)^(AH$8-'Rent Roll'!$P$23)*'Rent Roll'!$E$23/12),0)),IF(AND(AH227&lt;=3,AH228&gt;=0),'Rent Roll'!$F$23*AH$15,0))</f>
        <v>9686.407576304347</v>
      </c>
      <c r="AI234" s="95">
        <f>'Rent Roll'!$G$23*IF(AI227=0,IF('Rent Roll'!$N$23="NNN",'Rent Roll'!$F$23*AI$15,IF('Rent Roll'!$N$23="NNN capped",'Rent Roll'!$F$23*(AI$12+AI$13)+MIN('Rent Roll'!$F$23*AI$14,'Rent Roll'!$O$23*(1+Assumptions!$C$64)^(AI$8-'Rent Roll'!$P$23)*'Rent Roll'!$E$23/12),0)),IF(AND(AI227&lt;=3,AI228&gt;=0),'Rent Roll'!$F$23*AI$15,0))</f>
        <v>9686.407576304347</v>
      </c>
      <c r="AJ234" s="95">
        <f>'Rent Roll'!$G$23*IF(AJ227=0,IF('Rent Roll'!$N$23="NNN",'Rent Roll'!$F$23*AJ$15,IF('Rent Roll'!$N$23="NNN capped",'Rent Roll'!$F$23*(AJ$12+AJ$13)+MIN('Rent Roll'!$F$23*AJ$14,'Rent Roll'!$O$23*(1+Assumptions!$C$64)^(AJ$8-'Rent Roll'!$P$23)*'Rent Roll'!$E$23/12),0)),IF(AND(AJ227&lt;=3,AJ228&gt;=0),'Rent Roll'!$F$23*AJ$15,0))</f>
        <v>9686.407576304347</v>
      </c>
      <c r="AK234" s="95">
        <f>'Rent Roll'!$G$23*IF(AK227=0,IF('Rent Roll'!$N$23="NNN",'Rent Roll'!$F$23*AK$15,IF('Rent Roll'!$N$23="NNN capped",'Rent Roll'!$F$23*(AK$12+AK$13)+MIN('Rent Roll'!$F$23*AK$14,'Rent Roll'!$O$23*(1+Assumptions!$C$64)^(AK$8-'Rent Roll'!$P$23)*'Rent Roll'!$E$23/12),0)),IF(AND(AK227&lt;=3,AK228&gt;=0),'Rent Roll'!$F$23*AK$15,0))</f>
        <v>9686.407576304347</v>
      </c>
      <c r="AL234" s="95">
        <f>'Rent Roll'!$G$23*IF(AL227=0,IF('Rent Roll'!$N$23="NNN",'Rent Roll'!$F$23*AL$15,IF('Rent Roll'!$N$23="NNN capped",'Rent Roll'!$F$23*(AL$12+AL$13)+MIN('Rent Roll'!$F$23*AL$14,'Rent Roll'!$O$23*(1+Assumptions!$C$64)^(AL$8-'Rent Roll'!$P$23)*'Rent Roll'!$E$23/12),0)),IF(AND(AL227&lt;=3,AL228&gt;=0),'Rent Roll'!$F$23*AL$15,0))</f>
        <v>9686.407576304347</v>
      </c>
      <c r="AM234" s="95">
        <f>'Rent Roll'!$G$23*IF(AM227=0,IF('Rent Roll'!$N$23="NNN",'Rent Roll'!$F$23*AM$15,IF('Rent Roll'!$N$23="NNN capped",'Rent Roll'!$F$23*(AM$12+AM$13)+MIN('Rent Roll'!$F$23*AM$14,'Rent Roll'!$O$23*(1+Assumptions!$C$64)^(AM$8-'Rent Roll'!$P$23)*'Rent Roll'!$E$23/12),0)),IF(AND(AM227&lt;=3,AM228&gt;=0),'Rent Roll'!$F$23*AM$15,0))</f>
        <v>9686.407576304347</v>
      </c>
      <c r="AN234" s="95">
        <f>'Rent Roll'!$G$23*IF(AN227=0,IF('Rent Roll'!$N$23="NNN",'Rent Roll'!$F$23*AN$15,IF('Rent Roll'!$N$23="NNN capped",'Rent Roll'!$F$23*(AN$12+AN$13)+MIN('Rent Roll'!$F$23*AN$14,'Rent Roll'!$O$23*(1+Assumptions!$C$64)^(AN$8-'Rent Roll'!$P$23)*'Rent Roll'!$E$23/12),0)),IF(AND(AN227&lt;=3,AN228&gt;=0),'Rent Roll'!$F$23*AN$15,0))</f>
        <v>9686.407576304347</v>
      </c>
      <c r="AO234" s="95">
        <f>'Rent Roll'!$G$23*IF(AO227=0,IF('Rent Roll'!$N$23="NNN",'Rent Roll'!$F$23*AO$15,IF('Rent Roll'!$N$23="NNN capped",'Rent Roll'!$F$23*(AO$12+AO$13)+MIN('Rent Roll'!$F$23*AO$14,'Rent Roll'!$O$23*(1+Assumptions!$C$64)^(AO$8-'Rent Roll'!$P$23)*'Rent Roll'!$E$23/12),0)),IF(AND(AO227&lt;=3,AO228&gt;=0),'Rent Roll'!$F$23*AO$15,0))</f>
        <v>9686.407576304347</v>
      </c>
      <c r="AP234" s="95">
        <f>'Rent Roll'!$G$23*IF(AP227=0,IF('Rent Roll'!$N$23="NNN",'Rent Roll'!$F$23*AP$15,IF('Rent Roll'!$N$23="NNN capped",'Rent Roll'!$F$23*(AP$12+AP$13)+MIN('Rent Roll'!$F$23*AP$14,'Rent Roll'!$O$23*(1+Assumptions!$C$64)^(AP$8-'Rent Roll'!$P$23)*'Rent Roll'!$E$23/12),0)),IF(AND(AP227&lt;=3,AP228&gt;=0),'Rent Roll'!$F$23*AP$15,0))</f>
        <v>9686.407576304347</v>
      </c>
      <c r="AQ234" s="95">
        <f>'Rent Roll'!$G$23*IF(AQ227=0,IF('Rent Roll'!$N$23="NNN",'Rent Roll'!$F$23*AQ$15,IF('Rent Roll'!$N$23="NNN capped",'Rent Roll'!$F$23*(AQ$12+AQ$13)+MIN('Rent Roll'!$F$23*AQ$14,'Rent Roll'!$O$23*(1+Assumptions!$C$64)^(AQ$8-'Rent Roll'!$P$23)*'Rent Roll'!$E$23/12),0)),IF(AND(AQ227&lt;=3,AQ228&gt;=0),'Rent Roll'!$F$23*AQ$15,0))</f>
        <v>9686.407576304347</v>
      </c>
      <c r="AR234" s="95">
        <f>'Rent Roll'!$G$23*IF(AR227=0,IF('Rent Roll'!$N$23="NNN",'Rent Roll'!$F$23*AR$15,IF('Rent Roll'!$N$23="NNN capped",'Rent Roll'!$F$23*(AR$12+AR$13)+MIN('Rent Roll'!$F$23*AR$14,'Rent Roll'!$O$23*(1+Assumptions!$C$64)^(AR$8-'Rent Roll'!$P$23)*'Rent Roll'!$E$23/12),0)),IF(AND(AR227&lt;=3,AR228&gt;=0),'Rent Roll'!$F$23*AR$15,0))</f>
        <v>9909.147629680436</v>
      </c>
      <c r="AS234" s="95">
        <f>'Rent Roll'!$G$23*IF(AS227=0,IF('Rent Roll'!$N$23="NNN",'Rent Roll'!$F$23*AS$15,IF('Rent Roll'!$N$23="NNN capped",'Rent Roll'!$F$23*(AS$12+AS$13)+MIN('Rent Roll'!$F$23*AS$14,'Rent Roll'!$O$23*(1+Assumptions!$C$64)^(AS$8-'Rent Roll'!$P$23)*'Rent Roll'!$E$23/12),0)),IF(AND(AS227&lt;=3,AS228&gt;=0),'Rent Roll'!$F$23*AS$15,0))</f>
        <v>9909.147629680436</v>
      </c>
      <c r="AT234" s="95">
        <f>'Rent Roll'!$G$23*IF(AT227=0,IF('Rent Roll'!$N$23="NNN",'Rent Roll'!$F$23*AT$15,IF('Rent Roll'!$N$23="NNN capped",'Rent Roll'!$F$23*(AT$12+AT$13)+MIN('Rent Roll'!$F$23*AT$14,'Rent Roll'!$O$23*(1+Assumptions!$C$64)^(AT$8-'Rent Roll'!$P$23)*'Rent Roll'!$E$23/12),0)),IF(AND(AT227&lt;=3,AT228&gt;=0),'Rent Roll'!$F$23*AT$15,0))</f>
        <v>9909.147629680436</v>
      </c>
      <c r="AU234" s="95">
        <f>'Rent Roll'!$G$23*IF(AU227=0,IF('Rent Roll'!$N$23="NNN",'Rent Roll'!$F$23*AU$15,IF('Rent Roll'!$N$23="NNN capped",'Rent Roll'!$F$23*(AU$12+AU$13)+MIN('Rent Roll'!$F$23*AU$14,'Rent Roll'!$O$23*(1+Assumptions!$C$64)^(AU$8-'Rent Roll'!$P$23)*'Rent Roll'!$E$23/12),0)),IF(AND(AU227&lt;=3,AU228&gt;=0),'Rent Roll'!$F$23*AU$15,0))</f>
        <v>9909.147629680436</v>
      </c>
      <c r="AV234" s="95">
        <f>'Rent Roll'!$G$23*IF(AV227=0,IF('Rent Roll'!$N$23="NNN",'Rent Roll'!$F$23*AV$15,IF('Rent Roll'!$N$23="NNN capped",'Rent Roll'!$F$23*(AV$12+AV$13)+MIN('Rent Roll'!$F$23*AV$14,'Rent Roll'!$O$23*(1+Assumptions!$C$64)^(AV$8-'Rent Roll'!$P$23)*'Rent Roll'!$E$23/12),0)),IF(AND(AV227&lt;=3,AV228&gt;=0),'Rent Roll'!$F$23*AV$15,0))</f>
        <v>9909.147629680436</v>
      </c>
      <c r="AW234" s="95">
        <f>'Rent Roll'!$G$23*IF(AW227=0,IF('Rent Roll'!$N$23="NNN",'Rent Roll'!$F$23*AW$15,IF('Rent Roll'!$N$23="NNN capped",'Rent Roll'!$F$23*(AW$12+AW$13)+MIN('Rent Roll'!$F$23*AW$14,'Rent Roll'!$O$23*(1+Assumptions!$C$64)^(AW$8-'Rent Roll'!$P$23)*'Rent Roll'!$E$23/12),0)),IF(AND(AW227&lt;=3,AW228&gt;=0),'Rent Roll'!$F$23*AW$15,0))</f>
        <v>9909.147629680436</v>
      </c>
      <c r="AX234" s="95">
        <f>'Rent Roll'!$G$23*IF(AX227=0,IF('Rent Roll'!$N$23="NNN",'Rent Roll'!$F$23*AX$15,IF('Rent Roll'!$N$23="NNN capped",'Rent Roll'!$F$23*(AX$12+AX$13)+MIN('Rent Roll'!$F$23*AX$14,'Rent Roll'!$O$23*(1+Assumptions!$C$64)^(AX$8-'Rent Roll'!$P$23)*'Rent Roll'!$E$23/12),0)),IF(AND(AX227&lt;=3,AX228&gt;=0),'Rent Roll'!$F$23*AX$15,0))</f>
        <v>9909.147629680436</v>
      </c>
      <c r="AY234" s="95">
        <f>'Rent Roll'!$G$23*IF(AY227=0,IF('Rent Roll'!$N$23="NNN",'Rent Roll'!$F$23*AY$15,IF('Rent Roll'!$N$23="NNN capped",'Rent Roll'!$F$23*(AY$12+AY$13)+MIN('Rent Roll'!$F$23*AY$14,'Rent Roll'!$O$23*(1+Assumptions!$C$64)^(AY$8-'Rent Roll'!$P$23)*'Rent Roll'!$E$23/12),0)),IF(AND(AY227&lt;=3,AY228&gt;=0),'Rent Roll'!$F$23*AY$15,0))</f>
        <v>9909.147629680436</v>
      </c>
      <c r="AZ234" s="95">
        <f>'Rent Roll'!$G$23*IF(AZ227=0,IF('Rent Roll'!$N$23="NNN",'Rent Roll'!$F$23*AZ$15,IF('Rent Roll'!$N$23="NNN capped",'Rent Roll'!$F$23*(AZ$12+AZ$13)+MIN('Rent Roll'!$F$23*AZ$14,'Rent Roll'!$O$23*(1+Assumptions!$C$64)^(AZ$8-'Rent Roll'!$P$23)*'Rent Roll'!$E$23/12),0)),IF(AND(AZ227&lt;=3,AZ228&gt;=0),'Rent Roll'!$F$23*AZ$15,0))</f>
        <v>9909.147629680436</v>
      </c>
      <c r="BA234" s="95">
        <f>'Rent Roll'!$G$23*IF(BA227=0,IF('Rent Roll'!$N$23="NNN",'Rent Roll'!$F$23*BA$15,IF('Rent Roll'!$N$23="NNN capped",'Rent Roll'!$F$23*(BA$12+BA$13)+MIN('Rent Roll'!$F$23*BA$14,'Rent Roll'!$O$23*(1+Assumptions!$C$64)^(BA$8-'Rent Roll'!$P$23)*'Rent Roll'!$E$23/12),0)),IF(AND(BA227&lt;=3,BA228&gt;=0),'Rent Roll'!$F$23*BA$15,0))</f>
        <v>9909.147629680436</v>
      </c>
      <c r="BB234" s="95">
        <f>'Rent Roll'!$G$23*IF(BB227=0,IF('Rent Roll'!$N$23="NNN",'Rent Roll'!$F$23*BB$15,IF('Rent Roll'!$N$23="NNN capped",'Rent Roll'!$F$23*(BB$12+BB$13)+MIN('Rent Roll'!$F$23*BB$14,'Rent Roll'!$O$23*(1+Assumptions!$C$64)^(BB$8-'Rent Roll'!$P$23)*'Rent Roll'!$E$23/12),0)),IF(AND(BB227&lt;=3,BB228&gt;=0),'Rent Roll'!$F$23*BB$15,0))</f>
        <v>9909.147629680436</v>
      </c>
      <c r="BC234" s="95">
        <f>'Rent Roll'!$G$23*IF(BC227=0,IF('Rent Roll'!$N$23="NNN",'Rent Roll'!$F$23*BC$15,IF('Rent Roll'!$N$23="NNN capped",'Rent Roll'!$F$23*(BC$12+BC$13)+MIN('Rent Roll'!$F$23*BC$14,'Rent Roll'!$O$23*(1+Assumptions!$C$64)^(BC$8-'Rent Roll'!$P$23)*'Rent Roll'!$E$23/12),0)),IF(AND(BC227&lt;=3,BC228&gt;=0),'Rent Roll'!$F$23*BC$15,0))</f>
        <v>9909.147629680436</v>
      </c>
      <c r="BD234" s="95">
        <f>'Rent Roll'!$G$23*IF(BD227=0,IF('Rent Roll'!$N$23="NNN",'Rent Roll'!$F$23*BD$15,IF('Rent Roll'!$N$23="NNN capped",'Rent Roll'!$F$23*(BD$12+BD$13)+MIN('Rent Roll'!$F$23*BD$14,'Rent Roll'!$O$23*(1+Assumptions!$C$64)^(BD$8-'Rent Roll'!$P$23)*'Rent Roll'!$E$23/12),0)),IF(AND(BD227&lt;=3,BD228&gt;=0),'Rent Roll'!$F$23*BD$15,0))</f>
        <v>10137.212841179544</v>
      </c>
      <c r="BE234" s="95">
        <f>'Rent Roll'!$G$23*IF(BE227=0,IF('Rent Roll'!$N$23="NNN",'Rent Roll'!$F$23*BE$15,IF('Rent Roll'!$N$23="NNN capped",'Rent Roll'!$F$23*(BE$12+BE$13)+MIN('Rent Roll'!$F$23*BE$14,'Rent Roll'!$O$23*(1+Assumptions!$C$64)^(BE$8-'Rent Roll'!$P$23)*'Rent Roll'!$E$23/12),0)),IF(AND(BE227&lt;=3,BE228&gt;=0),'Rent Roll'!$F$23*BE$15,0))</f>
        <v>10137.212841179544</v>
      </c>
      <c r="BF234" s="95">
        <f>'Rent Roll'!$G$23*IF(BF227=0,IF('Rent Roll'!$N$23="NNN",'Rent Roll'!$F$23*BF$15,IF('Rent Roll'!$N$23="NNN capped",'Rent Roll'!$F$23*(BF$12+BF$13)+MIN('Rent Roll'!$F$23*BF$14,'Rent Roll'!$O$23*(1+Assumptions!$C$64)^(BF$8-'Rent Roll'!$P$23)*'Rent Roll'!$E$23/12),0)),IF(AND(BF227&lt;=3,BF228&gt;=0),'Rent Roll'!$F$23*BF$15,0))</f>
        <v>10137.212841179544</v>
      </c>
      <c r="BG234" s="95">
        <f>'Rent Roll'!$G$23*IF(BG227=0,IF('Rent Roll'!$N$23="NNN",'Rent Roll'!$F$23*BG$15,IF('Rent Roll'!$N$23="NNN capped",'Rent Roll'!$F$23*(BG$12+BG$13)+MIN('Rent Roll'!$F$23*BG$14,'Rent Roll'!$O$23*(1+Assumptions!$C$64)^(BG$8-'Rent Roll'!$P$23)*'Rent Roll'!$E$23/12),0)),IF(AND(BG227&lt;=3,BG228&gt;=0),'Rent Roll'!$F$23*BG$15,0))</f>
        <v>10137.212841179544</v>
      </c>
      <c r="BH234" s="95">
        <f>'Rent Roll'!$G$23*IF(BH227=0,IF('Rent Roll'!$N$23="NNN",'Rent Roll'!$F$23*BH$15,IF('Rent Roll'!$N$23="NNN capped",'Rent Roll'!$F$23*(BH$12+BH$13)+MIN('Rent Roll'!$F$23*BH$14,'Rent Roll'!$O$23*(1+Assumptions!$C$64)^(BH$8-'Rent Roll'!$P$23)*'Rent Roll'!$E$23/12),0)),IF(AND(BH227&lt;=3,BH228&gt;=0),'Rent Roll'!$F$23*BH$15,0))</f>
        <v>10137.212841179544</v>
      </c>
      <c r="BI234" s="95">
        <f>'Rent Roll'!$G$23*IF(BI227=0,IF('Rent Roll'!$N$23="NNN",'Rent Roll'!$F$23*BI$15,IF('Rent Roll'!$N$23="NNN capped",'Rent Roll'!$F$23*(BI$12+BI$13)+MIN('Rent Roll'!$F$23*BI$14,'Rent Roll'!$O$23*(1+Assumptions!$C$64)^(BI$8-'Rent Roll'!$P$23)*'Rent Roll'!$E$23/12),0)),IF(AND(BI227&lt;=3,BI228&gt;=0),'Rent Roll'!$F$23*BI$15,0))</f>
        <v>10137.212841179544</v>
      </c>
      <c r="BJ234" s="95">
        <f>'Rent Roll'!$G$23*IF(BJ227=0,IF('Rent Roll'!$N$23="NNN",'Rent Roll'!$F$23*BJ$15,IF('Rent Roll'!$N$23="NNN capped",'Rent Roll'!$F$23*(BJ$12+BJ$13)+MIN('Rent Roll'!$F$23*BJ$14,'Rent Roll'!$O$23*(1+Assumptions!$C$64)^(BJ$8-'Rent Roll'!$P$23)*'Rent Roll'!$E$23/12),0)),IF(AND(BJ227&lt;=3,BJ228&gt;=0),'Rent Roll'!$F$23*BJ$15,0))</f>
        <v>10137.212841179544</v>
      </c>
      <c r="BK234" s="95">
        <f>'Rent Roll'!$G$23*IF(BK227=0,IF('Rent Roll'!$N$23="NNN",'Rent Roll'!$F$23*BK$15,IF('Rent Roll'!$N$23="NNN capped",'Rent Roll'!$F$23*(BK$12+BK$13)+MIN('Rent Roll'!$F$23*BK$14,'Rent Roll'!$O$23*(1+Assumptions!$C$64)^(BK$8-'Rent Roll'!$P$23)*'Rent Roll'!$E$23/12),0)),IF(AND(BK227&lt;=3,BK228&gt;=0),'Rent Roll'!$F$23*BK$15,0))</f>
        <v>10137.212841179544</v>
      </c>
      <c r="BL234" s="95">
        <f>'Rent Roll'!$G$23*IF(BL227=0,IF('Rent Roll'!$N$23="NNN",'Rent Roll'!$F$23*BL$15,IF('Rent Roll'!$N$23="NNN capped",'Rent Roll'!$F$23*(BL$12+BL$13)+MIN('Rent Roll'!$F$23*BL$14,'Rent Roll'!$O$23*(1+Assumptions!$C$64)^(BL$8-'Rent Roll'!$P$23)*'Rent Roll'!$E$23/12),0)),IF(AND(BL227&lt;=3,BL228&gt;=0),'Rent Roll'!$F$23*BL$15,0))</f>
        <v>10137.212841179544</v>
      </c>
      <c r="BM234" s="95">
        <f>'Rent Roll'!$G$23*IF(BM227=0,IF('Rent Roll'!$N$23="NNN",'Rent Roll'!$F$23*BM$15,IF('Rent Roll'!$N$23="NNN capped",'Rent Roll'!$F$23*(BM$12+BM$13)+MIN('Rent Roll'!$F$23*BM$14,'Rent Roll'!$O$23*(1+Assumptions!$C$64)^(BM$8-'Rent Roll'!$P$23)*'Rent Roll'!$E$23/12),0)),IF(AND(BM227&lt;=3,BM228&gt;=0),'Rent Roll'!$F$23*BM$15,0))</f>
        <v>10137.212841179544</v>
      </c>
      <c r="BN234" s="95">
        <f>'Rent Roll'!$G$23*IF(BN227=0,IF('Rent Roll'!$N$23="NNN",'Rent Roll'!$F$23*BN$15,IF('Rent Roll'!$N$23="NNN capped",'Rent Roll'!$F$23*(BN$12+BN$13)+MIN('Rent Roll'!$F$23*BN$14,'Rent Roll'!$O$23*(1+Assumptions!$C$64)^(BN$8-'Rent Roll'!$P$23)*'Rent Roll'!$E$23/12),0)),IF(AND(BN227&lt;=3,BN228&gt;=0),'Rent Roll'!$F$23*BN$15,0))</f>
        <v>10137.212841179544</v>
      </c>
      <c r="BO234" s="95">
        <f>'Rent Roll'!$G$23*IF(BO227=0,IF('Rent Roll'!$N$23="NNN",'Rent Roll'!$F$23*BO$15,IF('Rent Roll'!$N$23="NNN capped",'Rent Roll'!$F$23*(BO$12+BO$13)+MIN('Rent Roll'!$F$23*BO$14,'Rent Roll'!$O$23*(1+Assumptions!$C$64)^(BO$8-'Rent Roll'!$P$23)*'Rent Roll'!$E$23/12),0)),IF(AND(BO227&lt;=3,BO228&gt;=0),'Rent Roll'!$F$23*BO$15,0))</f>
        <v>10137.212841179544</v>
      </c>
      <c r="BP234" s="95">
        <f>'Rent Roll'!$G$23*IF(BP227=0,IF('Rent Roll'!$N$23="NNN",'Rent Roll'!$F$23*BP$15,IF('Rent Roll'!$N$23="NNN capped",'Rent Roll'!$F$23*(BP$12+BP$13)+MIN('Rent Roll'!$F$23*BP$14,'Rent Roll'!$O$23*(1+Assumptions!$C$64)^(BP$8-'Rent Roll'!$P$23)*'Rent Roll'!$E$23/12),0)),IF(AND(BP227&lt;=3,BP228&gt;=0),'Rent Roll'!$F$23*BP$15,0))</f>
        <v>10370.735824675801</v>
      </c>
      <c r="BQ234" s="95">
        <f>'Rent Roll'!$G$23*IF(BQ227=0,IF('Rent Roll'!$N$23="NNN",'Rent Roll'!$F$23*BQ$15,IF('Rent Roll'!$N$23="NNN capped",'Rent Roll'!$F$23*(BQ$12+BQ$13)+MIN('Rent Roll'!$F$23*BQ$14,'Rent Roll'!$O$23*(1+Assumptions!$C$64)^(BQ$8-'Rent Roll'!$P$23)*'Rent Roll'!$E$23/12),0)),IF(AND(BQ227&lt;=3,BQ228&gt;=0),'Rent Roll'!$F$23*BQ$15,0))</f>
        <v>10370.735824675801</v>
      </c>
      <c r="BR234" s="95">
        <f>'Rent Roll'!$G$23*IF(BR227=0,IF('Rent Roll'!$N$23="NNN",'Rent Roll'!$F$23*BR$15,IF('Rent Roll'!$N$23="NNN capped",'Rent Roll'!$F$23*(BR$12+BR$13)+MIN('Rent Roll'!$F$23*BR$14,'Rent Roll'!$O$23*(1+Assumptions!$C$64)^(BR$8-'Rent Roll'!$P$23)*'Rent Roll'!$E$23/12),0)),IF(AND(BR227&lt;=3,BR228&gt;=0),'Rent Roll'!$F$23*BR$15,0))</f>
        <v>10370.735824675801</v>
      </c>
      <c r="BS234" s="95">
        <f>'Rent Roll'!$G$23*IF(BS227=0,IF('Rent Roll'!$N$23="NNN",'Rent Roll'!$F$23*BS$15,IF('Rent Roll'!$N$23="NNN capped",'Rent Roll'!$F$23*(BS$12+BS$13)+MIN('Rent Roll'!$F$23*BS$14,'Rent Roll'!$O$23*(1+Assumptions!$C$64)^(BS$8-'Rent Roll'!$P$23)*'Rent Roll'!$E$23/12),0)),IF(AND(BS227&lt;=3,BS228&gt;=0),'Rent Roll'!$F$23*BS$15,0))</f>
        <v>10370.735824675801</v>
      </c>
      <c r="BT234" s="95">
        <f>'Rent Roll'!$G$23*IF(BT227=0,IF('Rent Roll'!$N$23="NNN",'Rent Roll'!$F$23*BT$15,IF('Rent Roll'!$N$23="NNN capped",'Rent Roll'!$F$23*(BT$12+BT$13)+MIN('Rent Roll'!$F$23*BT$14,'Rent Roll'!$O$23*(1+Assumptions!$C$64)^(BT$8-'Rent Roll'!$P$23)*'Rent Roll'!$E$23/12),0)),IF(AND(BT227&lt;=3,BT228&gt;=0),'Rent Roll'!$F$23*BT$15,0))</f>
        <v>10370.735824675801</v>
      </c>
      <c r="BU234" s="95">
        <f>'Rent Roll'!$G$23*IF(BU227=0,IF('Rent Roll'!$N$23="NNN",'Rent Roll'!$F$23*BU$15,IF('Rent Roll'!$N$23="NNN capped",'Rent Roll'!$F$23*(BU$12+BU$13)+MIN('Rent Roll'!$F$23*BU$14,'Rent Roll'!$O$23*(1+Assumptions!$C$64)^(BU$8-'Rent Roll'!$P$23)*'Rent Roll'!$E$23/12),0)),IF(AND(BU227&lt;=3,BU228&gt;=0),'Rent Roll'!$F$23*BU$15,0))</f>
        <v>10370.735824675801</v>
      </c>
      <c r="BV234" s="95">
        <f>'Rent Roll'!$G$23*IF(BV227=0,IF('Rent Roll'!$N$23="NNN",'Rent Roll'!$F$23*BV$15,IF('Rent Roll'!$N$23="NNN capped",'Rent Roll'!$F$23*(BV$12+BV$13)+MIN('Rent Roll'!$F$23*BV$14,'Rent Roll'!$O$23*(1+Assumptions!$C$64)^(BV$8-'Rent Roll'!$P$23)*'Rent Roll'!$E$23/12),0)),IF(AND(BV227&lt;=3,BV228&gt;=0),'Rent Roll'!$F$23*BV$15,0))</f>
        <v>10370.735824675801</v>
      </c>
      <c r="BW234" s="95">
        <f>'Rent Roll'!$G$23*IF(BW227=0,IF('Rent Roll'!$N$23="NNN",'Rent Roll'!$F$23*BW$15,IF('Rent Roll'!$N$23="NNN capped",'Rent Roll'!$F$23*(BW$12+BW$13)+MIN('Rent Roll'!$F$23*BW$14,'Rent Roll'!$O$23*(1+Assumptions!$C$64)^(BW$8-'Rent Roll'!$P$23)*'Rent Roll'!$E$23/12),0)),IF(AND(BW227&lt;=3,BW228&gt;=0),'Rent Roll'!$F$23*BW$15,0))</f>
        <v>10370.735824675801</v>
      </c>
      <c r="BX234" s="95">
        <f>'Rent Roll'!$G$23*IF(BX227=0,IF('Rent Roll'!$N$23="NNN",'Rent Roll'!$F$23*BX$15,IF('Rent Roll'!$N$23="NNN capped",'Rent Roll'!$F$23*(BX$12+BX$13)+MIN('Rent Roll'!$F$23*BX$14,'Rent Roll'!$O$23*(1+Assumptions!$C$64)^(BX$8-'Rent Roll'!$P$23)*'Rent Roll'!$E$23/12),0)),IF(AND(BX227&lt;=3,BX228&gt;=0),'Rent Roll'!$F$23*BX$15,0))</f>
        <v>10370.735824675801</v>
      </c>
      <c r="BY234" s="95">
        <f>'Rent Roll'!$G$23*IF(BY227=0,IF('Rent Roll'!$N$23="NNN",'Rent Roll'!$F$23*BY$15,IF('Rent Roll'!$N$23="NNN capped",'Rent Roll'!$F$23*(BY$12+BY$13)+MIN('Rent Roll'!$F$23*BY$14,'Rent Roll'!$O$23*(1+Assumptions!$C$64)^(BY$8-'Rent Roll'!$P$23)*'Rent Roll'!$E$23/12),0)),IF(AND(BY227&lt;=3,BY228&gt;=0),'Rent Roll'!$F$23*BY$15,0))</f>
        <v>10370.735824675801</v>
      </c>
      <c r="BZ234" s="95">
        <f>'Rent Roll'!$G$23*IF(BZ227=0,IF('Rent Roll'!$N$23="NNN",'Rent Roll'!$F$23*BZ$15,IF('Rent Roll'!$N$23="NNN capped",'Rent Roll'!$F$23*(BZ$12+BZ$13)+MIN('Rent Roll'!$F$23*BZ$14,'Rent Roll'!$O$23*(1+Assumptions!$C$64)^(BZ$8-'Rent Roll'!$P$23)*'Rent Roll'!$E$23/12),0)),IF(AND(BZ227&lt;=3,BZ228&gt;=0),'Rent Roll'!$F$23*BZ$15,0))</f>
        <v>10370.735824675801</v>
      </c>
      <c r="CA234" s="95">
        <f>'Rent Roll'!$G$23*IF(CA227=0,IF('Rent Roll'!$N$23="NNN",'Rent Roll'!$F$23*CA$15,IF('Rent Roll'!$N$23="NNN capped",'Rent Roll'!$F$23*(CA$12+CA$13)+MIN('Rent Roll'!$F$23*CA$14,'Rent Roll'!$O$23*(1+Assumptions!$C$64)^(CA$8-'Rent Roll'!$P$23)*'Rent Roll'!$E$23/12),0)),IF(AND(CA227&lt;=3,CA228&gt;=0),'Rent Roll'!$F$23*CA$15,0))</f>
        <v>10370.735824675801</v>
      </c>
      <c r="CB234" s="95">
        <f>'Rent Roll'!$G$23*IF(CB227=0,IF('Rent Roll'!$N$23="NNN",'Rent Roll'!$F$23*CB$15,IF('Rent Roll'!$N$23="NNN capped",'Rent Roll'!$F$23*(CB$12+CB$13)+MIN('Rent Roll'!$F$23*CB$14,'Rent Roll'!$O$23*(1+Assumptions!$C$64)^(CB$8-'Rent Roll'!$P$23)*'Rent Roll'!$E$23/12),0)),IF(AND(CB227&lt;=3,CB228&gt;=0),'Rent Roll'!$F$23*CB$15,0))</f>
        <v>10609.85262964216</v>
      </c>
      <c r="CC234" s="95">
        <f>'Rent Roll'!$G$23*IF(CC227=0,IF('Rent Roll'!$N$23="NNN",'Rent Roll'!$F$23*CC$15,IF('Rent Roll'!$N$23="NNN capped",'Rent Roll'!$F$23*(CC$12+CC$13)+MIN('Rent Roll'!$F$23*CC$14,'Rent Roll'!$O$23*(1+Assumptions!$C$64)^(CC$8-'Rent Roll'!$P$23)*'Rent Roll'!$E$23/12),0)),IF(AND(CC227&lt;=3,CC228&gt;=0),'Rent Roll'!$F$23*CC$15,0))</f>
        <v>10609.85262964216</v>
      </c>
      <c r="CD234" s="95">
        <f>'Rent Roll'!$G$23*IF(CD227=0,IF('Rent Roll'!$N$23="NNN",'Rent Roll'!$F$23*CD$15,IF('Rent Roll'!$N$23="NNN capped",'Rent Roll'!$F$23*(CD$12+CD$13)+MIN('Rent Roll'!$F$23*CD$14,'Rent Roll'!$O$23*(1+Assumptions!$C$64)^(CD$8-'Rent Roll'!$P$23)*'Rent Roll'!$E$23/12),0)),IF(AND(CD227&lt;=3,CD228&gt;=0),'Rent Roll'!$F$23*CD$15,0))</f>
        <v>10609.85262964216</v>
      </c>
      <c r="CE234" s="95">
        <f>'Rent Roll'!$G$23*IF(CE227=0,IF('Rent Roll'!$N$23="NNN",'Rent Roll'!$F$23*CE$15,IF('Rent Roll'!$N$23="NNN capped",'Rent Roll'!$F$23*(CE$12+CE$13)+MIN('Rent Roll'!$F$23*CE$14,'Rent Roll'!$O$23*(1+Assumptions!$C$64)^(CE$8-'Rent Roll'!$P$23)*'Rent Roll'!$E$23/12),0)),IF(AND(CE227&lt;=3,CE228&gt;=0),'Rent Roll'!$F$23*CE$15,0))</f>
        <v>10609.85262964216</v>
      </c>
      <c r="CF234" s="95">
        <f>'Rent Roll'!$G$23*IF(CF227=0,IF('Rent Roll'!$N$23="NNN",'Rent Roll'!$F$23*CF$15,IF('Rent Roll'!$N$23="NNN capped",'Rent Roll'!$F$23*(CF$12+CF$13)+MIN('Rent Roll'!$F$23*CF$14,'Rent Roll'!$O$23*(1+Assumptions!$C$64)^(CF$8-'Rent Roll'!$P$23)*'Rent Roll'!$E$23/12),0)),IF(AND(CF227&lt;=3,CF228&gt;=0),'Rent Roll'!$F$23*CF$15,0))</f>
        <v>10609.85262964216</v>
      </c>
      <c r="CG234" s="95">
        <f>'Rent Roll'!$G$23*IF(CG227=0,IF('Rent Roll'!$N$23="NNN",'Rent Roll'!$F$23*CG$15,IF('Rent Roll'!$N$23="NNN capped",'Rent Roll'!$F$23*(CG$12+CG$13)+MIN('Rent Roll'!$F$23*CG$14,'Rent Roll'!$O$23*(1+Assumptions!$C$64)^(CG$8-'Rent Roll'!$P$23)*'Rent Roll'!$E$23/12),0)),IF(AND(CG227&lt;=3,CG228&gt;=0),'Rent Roll'!$F$23*CG$15,0))</f>
        <v>10609.85262964216</v>
      </c>
      <c r="CH234" s="95">
        <f>'Rent Roll'!$G$23*IF(CH227=0,IF('Rent Roll'!$N$23="NNN",'Rent Roll'!$F$23*CH$15,IF('Rent Roll'!$N$23="NNN capped",'Rent Roll'!$F$23*(CH$12+CH$13)+MIN('Rent Roll'!$F$23*CH$14,'Rent Roll'!$O$23*(1+Assumptions!$C$64)^(CH$8-'Rent Roll'!$P$23)*'Rent Roll'!$E$23/12),0)),IF(AND(CH227&lt;=3,CH228&gt;=0),'Rent Roll'!$F$23*CH$15,0))</f>
        <v>10609.85262964216</v>
      </c>
      <c r="CI234" s="95">
        <f>'Rent Roll'!$G$23*IF(CI227=0,IF('Rent Roll'!$N$23="NNN",'Rent Roll'!$F$23*CI$15,IF('Rent Roll'!$N$23="NNN capped",'Rent Roll'!$F$23*(CI$12+CI$13)+MIN('Rent Roll'!$F$23*CI$14,'Rent Roll'!$O$23*(1+Assumptions!$C$64)^(CI$8-'Rent Roll'!$P$23)*'Rent Roll'!$E$23/12),0)),IF(AND(CI227&lt;=3,CI228&gt;=0),'Rent Roll'!$F$23*CI$15,0))</f>
        <v>10609.85262964216</v>
      </c>
      <c r="CJ234" s="95">
        <f>'Rent Roll'!$G$23*IF(CJ227=0,IF('Rent Roll'!$N$23="NNN",'Rent Roll'!$F$23*CJ$15,IF('Rent Roll'!$N$23="NNN capped",'Rent Roll'!$F$23*(CJ$12+CJ$13)+MIN('Rent Roll'!$F$23*CJ$14,'Rent Roll'!$O$23*(1+Assumptions!$C$64)^(CJ$8-'Rent Roll'!$P$23)*'Rent Roll'!$E$23/12),0)),IF(AND(CJ227&lt;=3,CJ228&gt;=0),'Rent Roll'!$F$23*CJ$15,0))</f>
        <v>10609.85262964216</v>
      </c>
      <c r="CK234" s="95">
        <f>'Rent Roll'!$G$23*IF(CK227=0,IF('Rent Roll'!$N$23="NNN",'Rent Roll'!$F$23*CK$15,IF('Rent Roll'!$N$23="NNN capped",'Rent Roll'!$F$23*(CK$12+CK$13)+MIN('Rent Roll'!$F$23*CK$14,'Rent Roll'!$O$23*(1+Assumptions!$C$64)^(CK$8-'Rent Roll'!$P$23)*'Rent Roll'!$E$23/12),0)),IF(AND(CK227&lt;=3,CK228&gt;=0),'Rent Roll'!$F$23*CK$15,0))</f>
        <v>10609.85262964216</v>
      </c>
      <c r="CL234" s="95">
        <f>'Rent Roll'!$G$23*IF(CL227=0,IF('Rent Roll'!$N$23="NNN",'Rent Roll'!$F$23*CL$15,IF('Rent Roll'!$N$23="NNN capped",'Rent Roll'!$F$23*(CL$12+CL$13)+MIN('Rent Roll'!$F$23*CL$14,'Rent Roll'!$O$23*(1+Assumptions!$C$64)^(CL$8-'Rent Roll'!$P$23)*'Rent Roll'!$E$23/12),0)),IF(AND(CL227&lt;=3,CL228&gt;=0),'Rent Roll'!$F$23*CL$15,0))</f>
        <v>10609.85262964216</v>
      </c>
      <c r="CM234" s="95">
        <f>'Rent Roll'!$G$23*IF(CM227=0,IF('Rent Roll'!$N$23="NNN",'Rent Roll'!$F$23*CM$15,IF('Rent Roll'!$N$23="NNN capped",'Rent Roll'!$F$23*(CM$12+CM$13)+MIN('Rent Roll'!$F$23*CM$14,'Rent Roll'!$O$23*(1+Assumptions!$C$64)^(CM$8-'Rent Roll'!$P$23)*'Rent Roll'!$E$23/12),0)),IF(AND(CM227&lt;=3,CM228&gt;=0),'Rent Roll'!$F$23*CM$15,0))</f>
        <v>10609.85262964216</v>
      </c>
      <c r="CN234" s="95">
        <f>'Rent Roll'!$G$23*IF(CN227=0,IF('Rent Roll'!$N$23="NNN",'Rent Roll'!$F$23*CN$15,IF('Rent Roll'!$N$23="NNN capped",'Rent Roll'!$F$23*(CN$12+CN$13)+MIN('Rent Roll'!$F$23*CN$14,'Rent Roll'!$O$23*(1+Assumptions!$C$64)^(CN$8-'Rent Roll'!$P$23)*'Rent Roll'!$E$23/12),0)),IF(AND(CN227&lt;=3,CN228&gt;=0),'Rent Roll'!$F$23*CN$15,0))</f>
        <v>10854.702833362035</v>
      </c>
      <c r="CO234" s="95">
        <f>'Rent Roll'!$G$23*IF(CO227=0,IF('Rent Roll'!$N$23="NNN",'Rent Roll'!$F$23*CO$15,IF('Rent Roll'!$N$23="NNN capped",'Rent Roll'!$F$23*(CO$12+CO$13)+MIN('Rent Roll'!$F$23*CO$14,'Rent Roll'!$O$23*(1+Assumptions!$C$64)^(CO$8-'Rent Roll'!$P$23)*'Rent Roll'!$E$23/12),0)),IF(AND(CO227&lt;=3,CO228&gt;=0),'Rent Roll'!$F$23*CO$15,0))</f>
        <v>10854.702833362035</v>
      </c>
      <c r="CP234" s="95">
        <f>'Rent Roll'!$G$23*IF(CP227=0,IF('Rent Roll'!$N$23="NNN",'Rent Roll'!$F$23*CP$15,IF('Rent Roll'!$N$23="NNN capped",'Rent Roll'!$F$23*(CP$12+CP$13)+MIN('Rent Roll'!$F$23*CP$14,'Rent Roll'!$O$23*(1+Assumptions!$C$64)^(CP$8-'Rent Roll'!$P$23)*'Rent Roll'!$E$23/12),0)),IF(AND(CP227&lt;=3,CP228&gt;=0),'Rent Roll'!$F$23*CP$15,0))</f>
        <v>0</v>
      </c>
      <c r="CQ234" s="95">
        <f>'Rent Roll'!$G$23*IF(CQ227=0,IF('Rent Roll'!$N$23="NNN",'Rent Roll'!$F$23*CQ$15,IF('Rent Roll'!$N$23="NNN capped",'Rent Roll'!$F$23*(CQ$12+CQ$13)+MIN('Rent Roll'!$F$23*CQ$14,'Rent Roll'!$O$23*(1+Assumptions!$C$64)^(CQ$8-'Rent Roll'!$P$23)*'Rent Roll'!$E$23/12),0)),IF(AND(CQ227&lt;=3,CQ228&gt;=0),'Rent Roll'!$F$23*CQ$15,0))</f>
        <v>0</v>
      </c>
      <c r="CR234" s="95">
        <f>'Rent Roll'!$G$23*IF(CR227=0,IF('Rent Roll'!$N$23="NNN",'Rent Roll'!$F$23*CR$15,IF('Rent Roll'!$N$23="NNN capped",'Rent Roll'!$F$23*(CR$12+CR$13)+MIN('Rent Roll'!$F$23*CR$14,'Rent Roll'!$O$23*(1+Assumptions!$C$64)^(CR$8-'Rent Roll'!$P$23)*'Rent Roll'!$E$23/12),0)),IF(AND(CR227&lt;=3,CR228&gt;=0),'Rent Roll'!$F$23*CR$15,0))</f>
        <v>10854.702833362035</v>
      </c>
      <c r="CS234" s="95">
        <f>'Rent Roll'!$G$23*IF(CS227=0,IF('Rent Roll'!$N$23="NNN",'Rent Roll'!$F$23*CS$15,IF('Rent Roll'!$N$23="NNN capped",'Rent Roll'!$F$23*(CS$12+CS$13)+MIN('Rent Roll'!$F$23*CS$14,'Rent Roll'!$O$23*(1+Assumptions!$C$64)^(CS$8-'Rent Roll'!$P$23)*'Rent Roll'!$E$23/12),0)),IF(AND(CS227&lt;=3,CS228&gt;=0),'Rent Roll'!$F$23*CS$15,0))</f>
        <v>10854.702833362035</v>
      </c>
      <c r="CT234" s="95">
        <f>'Rent Roll'!$G$23*IF(CT227=0,IF('Rent Roll'!$N$23="NNN",'Rent Roll'!$F$23*CT$15,IF('Rent Roll'!$N$23="NNN capped",'Rent Roll'!$F$23*(CT$12+CT$13)+MIN('Rent Roll'!$F$23*CT$14,'Rent Roll'!$O$23*(1+Assumptions!$C$64)^(CT$8-'Rent Roll'!$P$23)*'Rent Roll'!$E$23/12),0)),IF(AND(CT227&lt;=3,CT228&gt;=0),'Rent Roll'!$F$23*CT$15,0))</f>
        <v>10854.702833362035</v>
      </c>
      <c r="CU234" s="95">
        <f>'Rent Roll'!$G$23*IF(CU227=0,IF('Rent Roll'!$N$23="NNN",'Rent Roll'!$F$23*CU$15,IF('Rent Roll'!$N$23="NNN capped",'Rent Roll'!$F$23*(CU$12+CU$13)+MIN('Rent Roll'!$F$23*CU$14,'Rent Roll'!$O$23*(1+Assumptions!$C$64)^(CU$8-'Rent Roll'!$P$23)*'Rent Roll'!$E$23/12),0)),IF(AND(CU227&lt;=3,CU228&gt;=0),'Rent Roll'!$F$23*CU$15,0))</f>
        <v>10854.702833362035</v>
      </c>
      <c r="CV234" s="95">
        <f>'Rent Roll'!$G$23*IF(CV227=0,IF('Rent Roll'!$N$23="NNN",'Rent Roll'!$F$23*CV$15,IF('Rent Roll'!$N$23="NNN capped",'Rent Roll'!$F$23*(CV$12+CV$13)+MIN('Rent Roll'!$F$23*CV$14,'Rent Roll'!$O$23*(1+Assumptions!$C$64)^(CV$8-'Rent Roll'!$P$23)*'Rent Roll'!$E$23/12),0)),IF(AND(CV227&lt;=3,CV228&gt;=0),'Rent Roll'!$F$23*CV$15,0))</f>
        <v>10854.702833362035</v>
      </c>
      <c r="CW234" s="95">
        <f>'Rent Roll'!$G$23*IF(CW227=0,IF('Rent Roll'!$N$23="NNN",'Rent Roll'!$F$23*CW$15,IF('Rent Roll'!$N$23="NNN capped",'Rent Roll'!$F$23*(CW$12+CW$13)+MIN('Rent Roll'!$F$23*CW$14,'Rent Roll'!$O$23*(1+Assumptions!$C$64)^(CW$8-'Rent Roll'!$P$23)*'Rent Roll'!$E$23/12),0)),IF(AND(CW227&lt;=3,CW228&gt;=0),'Rent Roll'!$F$23*CW$15,0))</f>
        <v>10854.702833362035</v>
      </c>
      <c r="CX234" s="95">
        <f>'Rent Roll'!$G$23*IF(CX227=0,IF('Rent Roll'!$N$23="NNN",'Rent Roll'!$F$23*CX$15,IF('Rent Roll'!$N$23="NNN capped",'Rent Roll'!$F$23*(CX$12+CX$13)+MIN('Rent Roll'!$F$23*CX$14,'Rent Roll'!$O$23*(1+Assumptions!$C$64)^(CX$8-'Rent Roll'!$P$23)*'Rent Roll'!$E$23/12),0)),IF(AND(CX227&lt;=3,CX228&gt;=0),'Rent Roll'!$F$23*CX$15,0))</f>
        <v>10854.702833362035</v>
      </c>
      <c r="CY234" s="95">
        <f>'Rent Roll'!$G$23*IF(CY227=0,IF('Rent Roll'!$N$23="NNN",'Rent Roll'!$F$23*CY$15,IF('Rent Roll'!$N$23="NNN capped",'Rent Roll'!$F$23*(CY$12+CY$13)+MIN('Rent Roll'!$F$23*CY$14,'Rent Roll'!$O$23*(1+Assumptions!$C$64)^(CY$8-'Rent Roll'!$P$23)*'Rent Roll'!$E$23/12),0)),IF(AND(CY227&lt;=3,CY228&gt;=0),'Rent Roll'!$F$23*CY$15,0))</f>
        <v>10854.702833362035</v>
      </c>
      <c r="CZ234" s="95">
        <f>'Rent Roll'!$G$23*IF(CZ227=0,IF('Rent Roll'!$N$23="NNN",'Rent Roll'!$F$23*CZ$15,IF('Rent Roll'!$N$23="NNN capped",'Rent Roll'!$F$23*(CZ$12+CZ$13)+MIN('Rent Roll'!$F$23*CZ$14,'Rent Roll'!$O$23*(1+Assumptions!$C$64)^(CZ$8-'Rent Roll'!$P$23)*'Rent Roll'!$E$23/12),0)),IF(AND(CZ227&lt;=3,CZ228&gt;=0),'Rent Roll'!$F$23*CZ$15,0))</f>
        <v>11105.429635690118</v>
      </c>
      <c r="DA234" s="95">
        <f>'Rent Roll'!$G$23*IF(DA227=0,IF('Rent Roll'!$N$23="NNN",'Rent Roll'!$F$23*DA$15,IF('Rent Roll'!$N$23="NNN capped",'Rent Roll'!$F$23*(DA$12+DA$13)+MIN('Rent Roll'!$F$23*DA$14,'Rent Roll'!$O$23*(1+Assumptions!$C$64)^(DA$8-'Rent Roll'!$P$23)*'Rent Roll'!$E$23/12),0)),IF(AND(DA227&lt;=3,DA228&gt;=0),'Rent Roll'!$F$23*DA$15,0))</f>
        <v>11105.429635690118</v>
      </c>
      <c r="DB234" s="95">
        <f>'Rent Roll'!$G$23*IF(DB227=0,IF('Rent Roll'!$N$23="NNN",'Rent Roll'!$F$23*DB$15,IF('Rent Roll'!$N$23="NNN capped",'Rent Roll'!$F$23*(DB$12+DB$13)+MIN('Rent Roll'!$F$23*DB$14,'Rent Roll'!$O$23*(1+Assumptions!$C$64)^(DB$8-'Rent Roll'!$P$23)*'Rent Roll'!$E$23/12),0)),IF(AND(DB227&lt;=3,DB228&gt;=0),'Rent Roll'!$F$23*DB$15,0))</f>
        <v>11105.429635690118</v>
      </c>
      <c r="DC234" s="95">
        <f>'Rent Roll'!$G$23*IF(DC227=0,IF('Rent Roll'!$N$23="NNN",'Rent Roll'!$F$23*DC$15,IF('Rent Roll'!$N$23="NNN capped",'Rent Roll'!$F$23*(DC$12+DC$13)+MIN('Rent Roll'!$F$23*DC$14,'Rent Roll'!$O$23*(1+Assumptions!$C$64)^(DC$8-'Rent Roll'!$P$23)*'Rent Roll'!$E$23/12),0)),IF(AND(DC227&lt;=3,DC228&gt;=0),'Rent Roll'!$F$23*DC$15,0))</f>
        <v>11105.429635690118</v>
      </c>
      <c r="DD234" s="95">
        <f>'Rent Roll'!$G$23*IF(DD227=0,IF('Rent Roll'!$N$23="NNN",'Rent Roll'!$F$23*DD$15,IF('Rent Roll'!$N$23="NNN capped",'Rent Roll'!$F$23*(DD$12+DD$13)+MIN('Rent Roll'!$F$23*DD$14,'Rent Roll'!$O$23*(1+Assumptions!$C$64)^(DD$8-'Rent Roll'!$P$23)*'Rent Roll'!$E$23/12),0)),IF(AND(DD227&lt;=3,DD228&gt;=0),'Rent Roll'!$F$23*DD$15,0))</f>
        <v>11105.429635690118</v>
      </c>
      <c r="DE234" s="95">
        <f>'Rent Roll'!$G$23*IF(DE227=0,IF('Rent Roll'!$N$23="NNN",'Rent Roll'!$F$23*DE$15,IF('Rent Roll'!$N$23="NNN capped",'Rent Roll'!$F$23*(DE$12+DE$13)+MIN('Rent Roll'!$F$23*DE$14,'Rent Roll'!$O$23*(1+Assumptions!$C$64)^(DE$8-'Rent Roll'!$P$23)*'Rent Roll'!$E$23/12),0)),IF(AND(DE227&lt;=3,DE228&gt;=0),'Rent Roll'!$F$23*DE$15,0))</f>
        <v>11105.429635690118</v>
      </c>
      <c r="DF234" s="95">
        <f>'Rent Roll'!$G$23*IF(DF227=0,IF('Rent Roll'!$N$23="NNN",'Rent Roll'!$F$23*DF$15,IF('Rent Roll'!$N$23="NNN capped",'Rent Roll'!$F$23*(DF$12+DF$13)+MIN('Rent Roll'!$F$23*DF$14,'Rent Roll'!$O$23*(1+Assumptions!$C$64)^(DF$8-'Rent Roll'!$P$23)*'Rent Roll'!$E$23/12),0)),IF(AND(DF227&lt;=3,DF228&gt;=0),'Rent Roll'!$F$23*DF$15,0))</f>
        <v>11105.429635690118</v>
      </c>
      <c r="DG234" s="95">
        <f>'Rent Roll'!$G$23*IF(DG227=0,IF('Rent Roll'!$N$23="NNN",'Rent Roll'!$F$23*DG$15,IF('Rent Roll'!$N$23="NNN capped",'Rent Roll'!$F$23*(DG$12+DG$13)+MIN('Rent Roll'!$F$23*DG$14,'Rent Roll'!$O$23*(1+Assumptions!$C$64)^(DG$8-'Rent Roll'!$P$23)*'Rent Roll'!$E$23/12),0)),IF(AND(DG227&lt;=3,DG228&gt;=0),'Rent Roll'!$F$23*DG$15,0))</f>
        <v>11105.429635690118</v>
      </c>
      <c r="DH234" s="95">
        <f>'Rent Roll'!$G$23*IF(DH227=0,IF('Rent Roll'!$N$23="NNN",'Rent Roll'!$F$23*DH$15,IF('Rent Roll'!$N$23="NNN capped",'Rent Roll'!$F$23*(DH$12+DH$13)+MIN('Rent Roll'!$F$23*DH$14,'Rent Roll'!$O$23*(1+Assumptions!$C$64)^(DH$8-'Rent Roll'!$P$23)*'Rent Roll'!$E$23/12),0)),IF(AND(DH227&lt;=3,DH228&gt;=0),'Rent Roll'!$F$23*DH$15,0))</f>
        <v>11105.429635690118</v>
      </c>
      <c r="DI234" s="95">
        <f>'Rent Roll'!$G$23*IF(DI227=0,IF('Rent Roll'!$N$23="NNN",'Rent Roll'!$F$23*DI$15,IF('Rent Roll'!$N$23="NNN capped",'Rent Roll'!$F$23*(DI$12+DI$13)+MIN('Rent Roll'!$F$23*DI$14,'Rent Roll'!$O$23*(1+Assumptions!$C$64)^(DI$8-'Rent Roll'!$P$23)*'Rent Roll'!$E$23/12),0)),IF(AND(DI227&lt;=3,DI228&gt;=0),'Rent Roll'!$F$23*DI$15,0))</f>
        <v>11105.429635690118</v>
      </c>
      <c r="DJ234" s="95">
        <f>'Rent Roll'!$G$23*IF(DJ227=0,IF('Rent Roll'!$N$23="NNN",'Rent Roll'!$F$23*DJ$15,IF('Rent Roll'!$N$23="NNN capped",'Rent Roll'!$F$23*(DJ$12+DJ$13)+MIN('Rent Roll'!$F$23*DJ$14,'Rent Roll'!$O$23*(1+Assumptions!$C$64)^(DJ$8-'Rent Roll'!$P$23)*'Rent Roll'!$E$23/12),0)),IF(AND(DJ227&lt;=3,DJ228&gt;=0),'Rent Roll'!$F$23*DJ$15,0))</f>
        <v>11105.429635690118</v>
      </c>
      <c r="DK234" s="95">
        <f>'Rent Roll'!$G$23*IF(DK227=0,IF('Rent Roll'!$N$23="NNN",'Rent Roll'!$F$23*DK$15,IF('Rent Roll'!$N$23="NNN capped",'Rent Roll'!$F$23*(DK$12+DK$13)+MIN('Rent Roll'!$F$23*DK$14,'Rent Roll'!$O$23*(1+Assumptions!$C$64)^(DK$8-'Rent Roll'!$P$23)*'Rent Roll'!$E$23/12),0)),IF(AND(DK227&lt;=3,DK228&gt;=0),'Rent Roll'!$F$23*DK$15,0))</f>
        <v>11105.429635690118</v>
      </c>
      <c r="DL234" s="95">
        <f>'Rent Roll'!$G$23*IF(DL227=0,IF('Rent Roll'!$N$23="NNN",'Rent Roll'!$F$23*DL$15,IF('Rent Roll'!$N$23="NNN capped",'Rent Roll'!$F$23*(DL$12+DL$13)+MIN('Rent Roll'!$F$23*DL$14,'Rent Roll'!$O$23*(1+Assumptions!$C$64)^(DL$8-'Rent Roll'!$P$23)*'Rent Roll'!$E$23/12),0)),IF(AND(DL227&lt;=3,DL228&gt;=0),'Rent Roll'!$F$23*DL$15,0))</f>
        <v>11362.179956434586</v>
      </c>
      <c r="DM234" s="95">
        <f>'Rent Roll'!$G$23*IF(DM227=0,IF('Rent Roll'!$N$23="NNN",'Rent Roll'!$F$23*DM$15,IF('Rent Roll'!$N$23="NNN capped",'Rent Roll'!$F$23*(DM$12+DM$13)+MIN('Rent Roll'!$F$23*DM$14,'Rent Roll'!$O$23*(1+Assumptions!$C$64)^(DM$8-'Rent Roll'!$P$23)*'Rent Roll'!$E$23/12),0)),IF(AND(DM227&lt;=3,DM228&gt;=0),'Rent Roll'!$F$23*DM$15,0))</f>
        <v>11362.179956434586</v>
      </c>
      <c r="DN234" s="95">
        <f>'Rent Roll'!$G$23*IF(DN227=0,IF('Rent Roll'!$N$23="NNN",'Rent Roll'!$F$23*DN$15,IF('Rent Roll'!$N$23="NNN capped",'Rent Roll'!$F$23*(DN$12+DN$13)+MIN('Rent Roll'!$F$23*DN$14,'Rent Roll'!$O$23*(1+Assumptions!$C$64)^(DN$8-'Rent Roll'!$P$23)*'Rent Roll'!$E$23/12),0)),IF(AND(DN227&lt;=3,DN228&gt;=0),'Rent Roll'!$F$23*DN$15,0))</f>
        <v>11362.179956434586</v>
      </c>
      <c r="DO234" s="95">
        <f>'Rent Roll'!$G$23*IF(DO227=0,IF('Rent Roll'!$N$23="NNN",'Rent Roll'!$F$23*DO$15,IF('Rent Roll'!$N$23="NNN capped",'Rent Roll'!$F$23*(DO$12+DO$13)+MIN('Rent Roll'!$F$23*DO$14,'Rent Roll'!$O$23*(1+Assumptions!$C$64)^(DO$8-'Rent Roll'!$P$23)*'Rent Roll'!$E$23/12),0)),IF(AND(DO227&lt;=3,DO228&gt;=0),'Rent Roll'!$F$23*DO$15,0))</f>
        <v>11362.179956434586</v>
      </c>
      <c r="DP234" s="95">
        <f>'Rent Roll'!$G$23*IF(DP227=0,IF('Rent Roll'!$N$23="NNN",'Rent Roll'!$F$23*DP$15,IF('Rent Roll'!$N$23="NNN capped",'Rent Roll'!$F$23*(DP$12+DP$13)+MIN('Rent Roll'!$F$23*DP$14,'Rent Roll'!$O$23*(1+Assumptions!$C$64)^(DP$8-'Rent Roll'!$P$23)*'Rent Roll'!$E$23/12),0)),IF(AND(DP227&lt;=3,DP228&gt;=0),'Rent Roll'!$F$23*DP$15,0))</f>
        <v>11362.179956434586</v>
      </c>
      <c r="DQ234" s="95">
        <f>'Rent Roll'!$G$23*IF(DQ227=0,IF('Rent Roll'!$N$23="NNN",'Rent Roll'!$F$23*DQ$15,IF('Rent Roll'!$N$23="NNN capped",'Rent Roll'!$F$23*(DQ$12+DQ$13)+MIN('Rent Roll'!$F$23*DQ$14,'Rent Roll'!$O$23*(1+Assumptions!$C$64)^(DQ$8-'Rent Roll'!$P$23)*'Rent Roll'!$E$23/12),0)),IF(AND(DQ227&lt;=3,DQ228&gt;=0),'Rent Roll'!$F$23*DQ$15,0))</f>
        <v>11362.179956434586</v>
      </c>
      <c r="DR234" s="95">
        <f>'Rent Roll'!$G$23*IF(DR227=0,IF('Rent Roll'!$N$23="NNN",'Rent Roll'!$F$23*DR$15,IF('Rent Roll'!$N$23="NNN capped",'Rent Roll'!$F$23*(DR$12+DR$13)+MIN('Rent Roll'!$F$23*DR$14,'Rent Roll'!$O$23*(1+Assumptions!$C$64)^(DR$8-'Rent Roll'!$P$23)*'Rent Roll'!$E$23/12),0)),IF(AND(DR227&lt;=3,DR228&gt;=0),'Rent Roll'!$F$23*DR$15,0))</f>
        <v>11362.179956434586</v>
      </c>
      <c r="DS234" s="95">
        <f>'Rent Roll'!$G$23*IF(DS227=0,IF('Rent Roll'!$N$23="NNN",'Rent Roll'!$F$23*DS$15,IF('Rent Roll'!$N$23="NNN capped",'Rent Roll'!$F$23*(DS$12+DS$13)+MIN('Rent Roll'!$F$23*DS$14,'Rent Roll'!$O$23*(1+Assumptions!$C$64)^(DS$8-'Rent Roll'!$P$23)*'Rent Roll'!$E$23/12),0)),IF(AND(DS227&lt;=3,DS228&gt;=0),'Rent Roll'!$F$23*DS$15,0))</f>
        <v>11362.179956434586</v>
      </c>
      <c r="DT234" s="95">
        <f>'Rent Roll'!$G$23*IF(DT227=0,IF('Rent Roll'!$N$23="NNN",'Rent Roll'!$F$23*DT$15,IF('Rent Roll'!$N$23="NNN capped",'Rent Roll'!$F$23*(DT$12+DT$13)+MIN('Rent Roll'!$F$23*DT$14,'Rent Roll'!$O$23*(1+Assumptions!$C$64)^(DT$8-'Rent Roll'!$P$23)*'Rent Roll'!$E$23/12),0)),IF(AND(DT227&lt;=3,DT228&gt;=0),'Rent Roll'!$F$23*DT$15,0))</f>
        <v>11362.179956434586</v>
      </c>
      <c r="DU234" s="95">
        <f>'Rent Roll'!$G$23*IF(DU227=0,IF('Rent Roll'!$N$23="NNN",'Rent Roll'!$F$23*DU$15,IF('Rent Roll'!$N$23="NNN capped",'Rent Roll'!$F$23*(DU$12+DU$13)+MIN('Rent Roll'!$F$23*DU$14,'Rent Roll'!$O$23*(1+Assumptions!$C$64)^(DU$8-'Rent Roll'!$P$23)*'Rent Roll'!$E$23/12),0)),IF(AND(DU227&lt;=3,DU228&gt;=0),'Rent Roll'!$F$23*DU$15,0))</f>
        <v>11362.179956434586</v>
      </c>
      <c r="DV234" s="95">
        <f>'Rent Roll'!$G$23*IF(DV227=0,IF('Rent Roll'!$N$23="NNN",'Rent Roll'!$F$23*DV$15,IF('Rent Roll'!$N$23="NNN capped",'Rent Roll'!$F$23*(DV$12+DV$13)+MIN('Rent Roll'!$F$23*DV$14,'Rent Roll'!$O$23*(1+Assumptions!$C$64)^(DV$8-'Rent Roll'!$P$23)*'Rent Roll'!$E$23/12),0)),IF(AND(DV227&lt;=3,DV228&gt;=0),'Rent Roll'!$F$23*DV$15,0))</f>
        <v>11362.179956434586</v>
      </c>
      <c r="DW234" s="95">
        <f>'Rent Roll'!$G$23*IF(DW227=0,IF('Rent Roll'!$N$23="NNN",'Rent Roll'!$F$23*DW$15,IF('Rent Roll'!$N$23="NNN capped",'Rent Roll'!$F$23*(DW$12+DW$13)+MIN('Rent Roll'!$F$23*DW$14,'Rent Roll'!$O$23*(1+Assumptions!$C$64)^(DW$8-'Rent Roll'!$P$23)*'Rent Roll'!$E$23/12),0)),IF(AND(DW227&lt;=3,DW228&gt;=0),'Rent Roll'!$F$23*DW$15,0))</f>
        <v>11362.179956434586</v>
      </c>
      <c r="DX234" s="95">
        <f>'Rent Roll'!$G$23*IF(DX227=0,IF('Rent Roll'!$N$23="NNN",'Rent Roll'!$F$23*DX$15,IF('Rent Roll'!$N$23="NNN capped",'Rent Roll'!$F$23*(DX$12+DX$13)+MIN('Rent Roll'!$F$23*DX$14,'Rent Roll'!$O$23*(1+Assumptions!$C$64)^(DX$8-'Rent Roll'!$P$23)*'Rent Roll'!$E$23/12),0)),IF(AND(DX227&lt;=3,DX228&gt;=0),'Rent Roll'!$F$23*DX$15,0))</f>
        <v>11625.104535434866</v>
      </c>
      <c r="DY234" s="95">
        <f>'Rent Roll'!$G$23*IF(DY227=0,IF('Rent Roll'!$N$23="NNN",'Rent Roll'!$F$23*DY$15,IF('Rent Roll'!$N$23="NNN capped",'Rent Roll'!$F$23*(DY$12+DY$13)+MIN('Rent Roll'!$F$23*DY$14,'Rent Roll'!$O$23*(1+Assumptions!$C$64)^(DY$8-'Rent Roll'!$P$23)*'Rent Roll'!$E$23/12),0)),IF(AND(DY227&lt;=3,DY228&gt;=0),'Rent Roll'!$F$23*DY$15,0))</f>
        <v>11625.104535434866</v>
      </c>
      <c r="DZ234" s="95">
        <f>'Rent Roll'!$G$23*IF(DZ227=0,IF('Rent Roll'!$N$23="NNN",'Rent Roll'!$F$23*DZ$15,IF('Rent Roll'!$N$23="NNN capped",'Rent Roll'!$F$23*(DZ$12+DZ$13)+MIN('Rent Roll'!$F$23*DZ$14,'Rent Roll'!$O$23*(1+Assumptions!$C$64)^(DZ$8-'Rent Roll'!$P$23)*'Rent Roll'!$E$23/12),0)),IF(AND(DZ227&lt;=3,DZ228&gt;=0),'Rent Roll'!$F$23*DZ$15,0))</f>
        <v>11625.104535434866</v>
      </c>
      <c r="EA234" s="95">
        <f>'Rent Roll'!$G$23*IF(EA227=0,IF('Rent Roll'!$N$23="NNN",'Rent Roll'!$F$23*EA$15,IF('Rent Roll'!$N$23="NNN capped",'Rent Roll'!$F$23*(EA$12+EA$13)+MIN('Rent Roll'!$F$23*EA$14,'Rent Roll'!$O$23*(1+Assumptions!$C$64)^(EA$8-'Rent Roll'!$P$23)*'Rent Roll'!$E$23/12),0)),IF(AND(EA227&lt;=3,EA228&gt;=0),'Rent Roll'!$F$23*EA$15,0))</f>
        <v>11625.104535434866</v>
      </c>
      <c r="EB234" s="95">
        <f>'Rent Roll'!$G$23*IF(EB227=0,IF('Rent Roll'!$N$23="NNN",'Rent Roll'!$F$23*EB$15,IF('Rent Roll'!$N$23="NNN capped",'Rent Roll'!$F$23*(EB$12+EB$13)+MIN('Rent Roll'!$F$23*EB$14,'Rent Roll'!$O$23*(1+Assumptions!$C$64)^(EB$8-'Rent Roll'!$P$23)*'Rent Roll'!$E$23/12),0)),IF(AND(EB227&lt;=3,EB228&gt;=0),'Rent Roll'!$F$23*EB$15,0))</f>
        <v>11625.104535434866</v>
      </c>
      <c r="EC234" s="95">
        <f>'Rent Roll'!$G$23*IF(EC227=0,IF('Rent Roll'!$N$23="NNN",'Rent Roll'!$F$23*EC$15,IF('Rent Roll'!$N$23="NNN capped",'Rent Roll'!$F$23*(EC$12+EC$13)+MIN('Rent Roll'!$F$23*EC$14,'Rent Roll'!$O$23*(1+Assumptions!$C$64)^(EC$8-'Rent Roll'!$P$23)*'Rent Roll'!$E$23/12),0)),IF(AND(EC227&lt;=3,EC228&gt;=0),'Rent Roll'!$F$23*EC$15,0))</f>
        <v>11625.104535434866</v>
      </c>
      <c r="ED234" s="95">
        <f>'Rent Roll'!$G$23*IF(ED227=0,IF('Rent Roll'!$N$23="NNN",'Rent Roll'!$F$23*ED$15,IF('Rent Roll'!$N$23="NNN capped",'Rent Roll'!$F$23*(ED$12+ED$13)+MIN('Rent Roll'!$F$23*ED$14,'Rent Roll'!$O$23*(1+Assumptions!$C$64)^(ED$8-'Rent Roll'!$P$23)*'Rent Roll'!$E$23/12),0)),IF(AND(ED227&lt;=3,ED228&gt;=0),'Rent Roll'!$F$23*ED$15,0))</f>
        <v>11625.104535434866</v>
      </c>
      <c r="EE234" s="95">
        <f>'Rent Roll'!$G$23*IF(EE227=0,IF('Rent Roll'!$N$23="NNN",'Rent Roll'!$F$23*EE$15,IF('Rent Roll'!$N$23="NNN capped",'Rent Roll'!$F$23*(EE$12+EE$13)+MIN('Rent Roll'!$F$23*EE$14,'Rent Roll'!$O$23*(1+Assumptions!$C$64)^(EE$8-'Rent Roll'!$P$23)*'Rent Roll'!$E$23/12),0)),IF(AND(EE227&lt;=3,EE228&gt;=0),'Rent Roll'!$F$23*EE$15,0))</f>
        <v>11625.104535434866</v>
      </c>
      <c r="EF234" s="95">
        <f>'Rent Roll'!$G$23*IF(EF227=0,IF('Rent Roll'!$N$23="NNN",'Rent Roll'!$F$23*EF$15,IF('Rent Roll'!$N$23="NNN capped",'Rent Roll'!$F$23*(EF$12+EF$13)+MIN('Rent Roll'!$F$23*EF$14,'Rent Roll'!$O$23*(1+Assumptions!$C$64)^(EF$8-'Rent Roll'!$P$23)*'Rent Roll'!$E$23/12),0)),IF(AND(EF227&lt;=3,EF228&gt;=0),'Rent Roll'!$F$23*EF$15,0))</f>
        <v>11625.104535434866</v>
      </c>
      <c r="EG234" s="95">
        <f>'Rent Roll'!$G$23*IF(EG227=0,IF('Rent Roll'!$N$23="NNN",'Rent Roll'!$F$23*EG$15,IF('Rent Roll'!$N$23="NNN capped",'Rent Roll'!$F$23*(EG$12+EG$13)+MIN('Rent Roll'!$F$23*EG$14,'Rent Roll'!$O$23*(1+Assumptions!$C$64)^(EG$8-'Rent Roll'!$P$23)*'Rent Roll'!$E$23/12),0)),IF(AND(EG227&lt;=3,EG228&gt;=0),'Rent Roll'!$F$23*EG$15,0))</f>
        <v>11625.104535434866</v>
      </c>
      <c r="EH234" s="95">
        <f>'Rent Roll'!$G$23*IF(EH227=0,IF('Rent Roll'!$N$23="NNN",'Rent Roll'!$F$23*EH$15,IF('Rent Roll'!$N$23="NNN capped",'Rent Roll'!$F$23*(EH$12+EH$13)+MIN('Rent Roll'!$F$23*EH$14,'Rent Roll'!$O$23*(1+Assumptions!$C$64)^(EH$8-'Rent Roll'!$P$23)*'Rent Roll'!$E$23/12),0)),IF(AND(EH227&lt;=3,EH228&gt;=0),'Rent Roll'!$F$23*EH$15,0))</f>
        <v>11625.104535434866</v>
      </c>
      <c r="EI234" s="95">
        <f>'Rent Roll'!$G$23*IF(EI227=0,IF('Rent Roll'!$N$23="NNN",'Rent Roll'!$F$23*EI$15,IF('Rent Roll'!$N$23="NNN capped",'Rent Roll'!$F$23*(EI$12+EI$13)+MIN('Rent Roll'!$F$23*EI$14,'Rent Roll'!$O$23*(1+Assumptions!$C$64)^(EI$8-'Rent Roll'!$P$23)*'Rent Roll'!$E$23/12),0)),IF(AND(EI227&lt;=3,EI228&gt;=0),'Rent Roll'!$F$23*EI$15,0))</f>
        <v>11625.104535434866</v>
      </c>
    </row>
    <row r="235">
      <c r="B235" t="s" s="23">
        <v>397</v>
      </c>
      <c r="C235" t="s" s="118">
        <v>39</v>
      </c>
      <c r="D235" t="s" s="118">
        <v>435</v>
      </c>
      <c r="H235" s="95">
        <f>IF(AND(H227&gt;=1,H227&lt;=3,H228=0),-CHOOSE(H227,Rollover!$R$23,Rollover!$AE$23,Rollover!$AR$23),0)</f>
        <v>0</v>
      </c>
      <c r="I235" s="95">
        <f>IF(AND(I227&gt;=1,I227&lt;=3,I228=0),-CHOOSE(I227,Rollover!$R$23,Rollover!$AE$23,Rollover!$AR$23),0)</f>
        <v>0</v>
      </c>
      <c r="J235" s="95">
        <f>IF(AND(J227&gt;=1,J227&lt;=3,J228=0),-CHOOSE(J227,Rollover!$R$23,Rollover!$AE$23,Rollover!$AR$23),0)</f>
        <v>0</v>
      </c>
      <c r="K235" s="95">
        <f>IF(AND(K227&gt;=1,K227&lt;=3,K228=0),-CHOOSE(K227,Rollover!$R$23,Rollover!$AE$23,Rollover!$AR$23),0)</f>
        <v>0</v>
      </c>
      <c r="L235" s="95">
        <f>IF(AND(L227&gt;=1,L227&lt;=3,L228=0),-CHOOSE(L227,Rollover!$R$23,Rollover!$AE$23,Rollover!$AR$23),0)</f>
        <v>0</v>
      </c>
      <c r="M235" s="95">
        <f>IF(AND(M227&gt;=1,M227&lt;=3,M228=0),-CHOOSE(M227,Rollover!$R$23,Rollover!$AE$23,Rollover!$AR$23),0)</f>
        <v>0</v>
      </c>
      <c r="N235" s="95">
        <f>IF(AND(N227&gt;=1,N227&lt;=3,N228=0),-CHOOSE(N227,Rollover!$R$23,Rollover!$AE$23,Rollover!$AR$23),0)</f>
        <v>0</v>
      </c>
      <c r="O235" s="95">
        <f>IF(AND(O227&gt;=1,O227&lt;=3,O228=0),-CHOOSE(O227,Rollover!$R$23,Rollover!$AE$23,Rollover!$AR$23),0)</f>
        <v>0</v>
      </c>
      <c r="P235" s="95">
        <f>IF(AND(P227&gt;=1,P227&lt;=3,P228=0),-CHOOSE(P227,Rollover!$R$23,Rollover!$AE$23,Rollover!$AR$23),0)</f>
        <v>0</v>
      </c>
      <c r="Q235" s="95">
        <f>IF(AND(Q227&gt;=1,Q227&lt;=3,Q228=0),-CHOOSE(Q227,Rollover!$R$23,Rollover!$AE$23,Rollover!$AR$23),0)</f>
        <v>0</v>
      </c>
      <c r="R235" s="95">
        <f>IF(AND(R227&gt;=1,R227&lt;=3,R228=0),-CHOOSE(R227,Rollover!$R$23,Rollover!$AE$23,Rollover!$AR$23),0)</f>
        <v>0</v>
      </c>
      <c r="S235" s="95">
        <f>IF(AND(S227&gt;=1,S227&lt;=3,S228=0),-CHOOSE(S227,Rollover!$R$23,Rollover!$AE$23,Rollover!$AR$23),0)</f>
        <v>0</v>
      </c>
      <c r="T235" s="95">
        <f>IF(AND(T227&gt;=1,T227&lt;=3,T228=0),-CHOOSE(T227,Rollover!$R$23,Rollover!$AE$23,Rollover!$AR$23),0)</f>
        <v>0</v>
      </c>
      <c r="U235" s="95">
        <f>IF(AND(U227&gt;=1,U227&lt;=3,U228=0),-CHOOSE(U227,Rollover!$R$23,Rollover!$AE$23,Rollover!$AR$23),0)</f>
        <v>0</v>
      </c>
      <c r="V235" s="95">
        <f>IF(AND(V227&gt;=1,V227&lt;=3,V228=0),-CHOOSE(V227,Rollover!$R$23,Rollover!$AE$23,Rollover!$AR$23),0)</f>
        <v>0</v>
      </c>
      <c r="W235" s="95">
        <f>IF(AND(W227&gt;=1,W227&lt;=3,W228=0),-CHOOSE(W227,Rollover!$R$23,Rollover!$AE$23,Rollover!$AR$23),0)</f>
        <v>0</v>
      </c>
      <c r="X235" s="95">
        <f>IF(AND(X227&gt;=1,X227&lt;=3,X228=0),-CHOOSE(X227,Rollover!$R$23,Rollover!$AE$23,Rollover!$AR$23),0)</f>
        <v>0</v>
      </c>
      <c r="Y235" s="95">
        <f>IF(AND(Y227&gt;=1,Y227&lt;=3,Y228=0),-CHOOSE(Y227,Rollover!$R$23,Rollover!$AE$23,Rollover!$AR$23),0)</f>
        <v>0</v>
      </c>
      <c r="Z235" s="95">
        <f>IF(AND(Z227&gt;=1,Z227&lt;=3,Z228=0),-CHOOSE(Z227,Rollover!$R$23,Rollover!$AE$23,Rollover!$AR$23),0)</f>
        <v>0</v>
      </c>
      <c r="AA235" s="95">
        <f>IF(AND(AA227&gt;=1,AA227&lt;=3,AA228=0),-CHOOSE(AA227,Rollover!$R$23,Rollover!$AE$23,Rollover!$AR$23),0)</f>
        <v>0</v>
      </c>
      <c r="AB235" s="95">
        <f>IF(AND(AB227&gt;=1,AB227&lt;=3,AB228=0),-CHOOSE(AB227,Rollover!$R$23,Rollover!$AE$23,Rollover!$AR$23),0)</f>
        <v>0</v>
      </c>
      <c r="AC235" s="95">
        <f>IF(AND(AC227&gt;=1,AC227&lt;=3,AC228=0),-CHOOSE(AC227,Rollover!$R$23,Rollover!$AE$23,Rollover!$AR$23),0)</f>
        <v>0</v>
      </c>
      <c r="AD235" s="95">
        <f>IF(AND(AD227&gt;=1,AD227&lt;=3,AD228=0),-CHOOSE(AD227,Rollover!$R$23,Rollover!$AE$23,Rollover!$AR$23),0)</f>
        <v>0</v>
      </c>
      <c r="AE235" s="95">
        <f>IF(AND(AE227&gt;=1,AE227&lt;=3,AE228=0),-CHOOSE(AE227,Rollover!$R$23,Rollover!$AE$23,Rollover!$AR$23),0)</f>
        <v>0</v>
      </c>
      <c r="AF235" s="95">
        <f>IF(AND(AF227&gt;=1,AF227&lt;=3,AF228=0),-CHOOSE(AF227,Rollover!$R$23,Rollover!$AE$23,Rollover!$AR$23),0)</f>
        <v>0</v>
      </c>
      <c r="AG235" s="95">
        <f>IF(AND(AG227&gt;=1,AG227&lt;=3,AG228=0),-CHOOSE(AG227,Rollover!$R$23,Rollover!$AE$23,Rollover!$AR$23),0)</f>
        <v>0</v>
      </c>
      <c r="AH235" s="95">
        <f>IF(AND(AH227&gt;=1,AH227&lt;=3,AH228=0),-CHOOSE(AH227,Rollover!$R$23,Rollover!$AE$23,Rollover!$AR$23),0)</f>
        <v>-21960.630000000005</v>
      </c>
      <c r="AI235" s="95">
        <f>IF(AND(AI227&gt;=1,AI227&lt;=3,AI228=0),-CHOOSE(AI227,Rollover!$R$23,Rollover!$AE$23,Rollover!$AR$23),0)</f>
        <v>0</v>
      </c>
      <c r="AJ235" s="95">
        <f>IF(AND(AJ227&gt;=1,AJ227&lt;=3,AJ228=0),-CHOOSE(AJ227,Rollover!$R$23,Rollover!$AE$23,Rollover!$AR$23),0)</f>
        <v>0</v>
      </c>
      <c r="AK235" s="95">
        <f>IF(AND(AK227&gt;=1,AK227&lt;=3,AK228=0),-CHOOSE(AK227,Rollover!$R$23,Rollover!$AE$23,Rollover!$AR$23),0)</f>
        <v>0</v>
      </c>
      <c r="AL235" s="95">
        <f>IF(AND(AL227&gt;=1,AL227&lt;=3,AL228=0),-CHOOSE(AL227,Rollover!$R$23,Rollover!$AE$23,Rollover!$AR$23),0)</f>
        <v>0</v>
      </c>
      <c r="AM235" s="95">
        <f>IF(AND(AM227&gt;=1,AM227&lt;=3,AM228=0),-CHOOSE(AM227,Rollover!$R$23,Rollover!$AE$23,Rollover!$AR$23),0)</f>
        <v>0</v>
      </c>
      <c r="AN235" s="95">
        <f>IF(AND(AN227&gt;=1,AN227&lt;=3,AN228=0),-CHOOSE(AN227,Rollover!$R$23,Rollover!$AE$23,Rollover!$AR$23),0)</f>
        <v>0</v>
      </c>
      <c r="AO235" s="95">
        <f>IF(AND(AO227&gt;=1,AO227&lt;=3,AO228=0),-CHOOSE(AO227,Rollover!$R$23,Rollover!$AE$23,Rollover!$AR$23),0)</f>
        <v>0</v>
      </c>
      <c r="AP235" s="95">
        <f>IF(AND(AP227&gt;=1,AP227&lt;=3,AP228=0),-CHOOSE(AP227,Rollover!$R$23,Rollover!$AE$23,Rollover!$AR$23),0)</f>
        <v>0</v>
      </c>
      <c r="AQ235" s="95">
        <f>IF(AND(AQ227&gt;=1,AQ227&lt;=3,AQ228=0),-CHOOSE(AQ227,Rollover!$R$23,Rollover!$AE$23,Rollover!$AR$23),0)</f>
        <v>0</v>
      </c>
      <c r="AR235" s="95">
        <f>IF(AND(AR227&gt;=1,AR227&lt;=3,AR228=0),-CHOOSE(AR227,Rollover!$R$23,Rollover!$AE$23,Rollover!$AR$23),0)</f>
        <v>0</v>
      </c>
      <c r="AS235" s="95">
        <f>IF(AND(AS227&gt;=1,AS227&lt;=3,AS228=0),-CHOOSE(AS227,Rollover!$R$23,Rollover!$AE$23,Rollover!$AR$23),0)</f>
        <v>0</v>
      </c>
      <c r="AT235" s="95">
        <f>IF(AND(AT227&gt;=1,AT227&lt;=3,AT228=0),-CHOOSE(AT227,Rollover!$R$23,Rollover!$AE$23,Rollover!$AR$23),0)</f>
        <v>0</v>
      </c>
      <c r="AU235" s="95">
        <f>IF(AND(AU227&gt;=1,AU227&lt;=3,AU228=0),-CHOOSE(AU227,Rollover!$R$23,Rollover!$AE$23,Rollover!$AR$23),0)</f>
        <v>0</v>
      </c>
      <c r="AV235" s="95">
        <f>IF(AND(AV227&gt;=1,AV227&lt;=3,AV228=0),-CHOOSE(AV227,Rollover!$R$23,Rollover!$AE$23,Rollover!$AR$23),0)</f>
        <v>0</v>
      </c>
      <c r="AW235" s="95">
        <f>IF(AND(AW227&gt;=1,AW227&lt;=3,AW228=0),-CHOOSE(AW227,Rollover!$R$23,Rollover!$AE$23,Rollover!$AR$23),0)</f>
        <v>0</v>
      </c>
      <c r="AX235" s="95">
        <f>IF(AND(AX227&gt;=1,AX227&lt;=3,AX228=0),-CHOOSE(AX227,Rollover!$R$23,Rollover!$AE$23,Rollover!$AR$23),0)</f>
        <v>0</v>
      </c>
      <c r="AY235" s="95">
        <f>IF(AND(AY227&gt;=1,AY227&lt;=3,AY228=0),-CHOOSE(AY227,Rollover!$R$23,Rollover!$AE$23,Rollover!$AR$23),0)</f>
        <v>0</v>
      </c>
      <c r="AZ235" s="95">
        <f>IF(AND(AZ227&gt;=1,AZ227&lt;=3,AZ228=0),-CHOOSE(AZ227,Rollover!$R$23,Rollover!$AE$23,Rollover!$AR$23),0)</f>
        <v>0</v>
      </c>
      <c r="BA235" s="95">
        <f>IF(AND(BA227&gt;=1,BA227&lt;=3,BA228=0),-CHOOSE(BA227,Rollover!$R$23,Rollover!$AE$23,Rollover!$AR$23),0)</f>
        <v>0</v>
      </c>
      <c r="BB235" s="95">
        <f>IF(AND(BB227&gt;=1,BB227&lt;=3,BB228=0),-CHOOSE(BB227,Rollover!$R$23,Rollover!$AE$23,Rollover!$AR$23),0)</f>
        <v>0</v>
      </c>
      <c r="BC235" s="95">
        <f>IF(AND(BC227&gt;=1,BC227&lt;=3,BC228=0),-CHOOSE(BC227,Rollover!$R$23,Rollover!$AE$23,Rollover!$AR$23),0)</f>
        <v>0</v>
      </c>
      <c r="BD235" s="95">
        <f>IF(AND(BD227&gt;=1,BD227&lt;=3,BD228=0),-CHOOSE(BD227,Rollover!$R$23,Rollover!$AE$23,Rollover!$AR$23),0)</f>
        <v>0</v>
      </c>
      <c r="BE235" s="95">
        <f>IF(AND(BE227&gt;=1,BE227&lt;=3,BE228=0),-CHOOSE(BE227,Rollover!$R$23,Rollover!$AE$23,Rollover!$AR$23),0)</f>
        <v>0</v>
      </c>
      <c r="BF235" s="95">
        <f>IF(AND(BF227&gt;=1,BF227&lt;=3,BF228=0),-CHOOSE(BF227,Rollover!$R$23,Rollover!$AE$23,Rollover!$AR$23),0)</f>
        <v>0</v>
      </c>
      <c r="BG235" s="95">
        <f>IF(AND(BG227&gt;=1,BG227&lt;=3,BG228=0),-CHOOSE(BG227,Rollover!$R$23,Rollover!$AE$23,Rollover!$AR$23),0)</f>
        <v>0</v>
      </c>
      <c r="BH235" s="95">
        <f>IF(AND(BH227&gt;=1,BH227&lt;=3,BH228=0),-CHOOSE(BH227,Rollover!$R$23,Rollover!$AE$23,Rollover!$AR$23),0)</f>
        <v>0</v>
      </c>
      <c r="BI235" s="95">
        <f>IF(AND(BI227&gt;=1,BI227&lt;=3,BI228=0),-CHOOSE(BI227,Rollover!$R$23,Rollover!$AE$23,Rollover!$AR$23),0)</f>
        <v>0</v>
      </c>
      <c r="BJ235" s="95">
        <f>IF(AND(BJ227&gt;=1,BJ227&lt;=3,BJ228=0),-CHOOSE(BJ227,Rollover!$R$23,Rollover!$AE$23,Rollover!$AR$23),0)</f>
        <v>0</v>
      </c>
      <c r="BK235" s="95">
        <f>IF(AND(BK227&gt;=1,BK227&lt;=3,BK228=0),-CHOOSE(BK227,Rollover!$R$23,Rollover!$AE$23,Rollover!$AR$23),0)</f>
        <v>0</v>
      </c>
      <c r="BL235" s="95">
        <f>IF(AND(BL227&gt;=1,BL227&lt;=3,BL228=0),-CHOOSE(BL227,Rollover!$R$23,Rollover!$AE$23,Rollover!$AR$23),0)</f>
        <v>0</v>
      </c>
      <c r="BM235" s="95">
        <f>IF(AND(BM227&gt;=1,BM227&lt;=3,BM228=0),-CHOOSE(BM227,Rollover!$R$23,Rollover!$AE$23,Rollover!$AR$23),0)</f>
        <v>0</v>
      </c>
      <c r="BN235" s="95">
        <f>IF(AND(BN227&gt;=1,BN227&lt;=3,BN228=0),-CHOOSE(BN227,Rollover!$R$23,Rollover!$AE$23,Rollover!$AR$23),0)</f>
        <v>0</v>
      </c>
      <c r="BO235" s="95">
        <f>IF(AND(BO227&gt;=1,BO227&lt;=3,BO228=0),-CHOOSE(BO227,Rollover!$R$23,Rollover!$AE$23,Rollover!$AR$23),0)</f>
        <v>0</v>
      </c>
      <c r="BP235" s="95">
        <f>IF(AND(BP227&gt;=1,BP227&lt;=3,BP228=0),-CHOOSE(BP227,Rollover!$R$23,Rollover!$AE$23,Rollover!$AR$23),0)</f>
        <v>0</v>
      </c>
      <c r="BQ235" s="95">
        <f>IF(AND(BQ227&gt;=1,BQ227&lt;=3,BQ228=0),-CHOOSE(BQ227,Rollover!$R$23,Rollover!$AE$23,Rollover!$AR$23),0)</f>
        <v>0</v>
      </c>
      <c r="BR235" s="95">
        <f>IF(AND(BR227&gt;=1,BR227&lt;=3,BR228=0),-CHOOSE(BR227,Rollover!$R$23,Rollover!$AE$23,Rollover!$AR$23),0)</f>
        <v>0</v>
      </c>
      <c r="BS235" s="95">
        <f>IF(AND(BS227&gt;=1,BS227&lt;=3,BS228=0),-CHOOSE(BS227,Rollover!$R$23,Rollover!$AE$23,Rollover!$AR$23),0)</f>
        <v>0</v>
      </c>
      <c r="BT235" s="95">
        <f>IF(AND(BT227&gt;=1,BT227&lt;=3,BT228=0),-CHOOSE(BT227,Rollover!$R$23,Rollover!$AE$23,Rollover!$AR$23),0)</f>
        <v>0</v>
      </c>
      <c r="BU235" s="95">
        <f>IF(AND(BU227&gt;=1,BU227&lt;=3,BU228=0),-CHOOSE(BU227,Rollover!$R$23,Rollover!$AE$23,Rollover!$AR$23),0)</f>
        <v>0</v>
      </c>
      <c r="BV235" s="95">
        <f>IF(AND(BV227&gt;=1,BV227&lt;=3,BV228=0),-CHOOSE(BV227,Rollover!$R$23,Rollover!$AE$23,Rollover!$AR$23),0)</f>
        <v>0</v>
      </c>
      <c r="BW235" s="95">
        <f>IF(AND(BW227&gt;=1,BW227&lt;=3,BW228=0),-CHOOSE(BW227,Rollover!$R$23,Rollover!$AE$23,Rollover!$AR$23),0)</f>
        <v>0</v>
      </c>
      <c r="BX235" s="95">
        <f>IF(AND(BX227&gt;=1,BX227&lt;=3,BX228=0),-CHOOSE(BX227,Rollover!$R$23,Rollover!$AE$23,Rollover!$AR$23),0)</f>
        <v>0</v>
      </c>
      <c r="BY235" s="95">
        <f>IF(AND(BY227&gt;=1,BY227&lt;=3,BY228=0),-CHOOSE(BY227,Rollover!$R$23,Rollover!$AE$23,Rollover!$AR$23),0)</f>
        <v>0</v>
      </c>
      <c r="BZ235" s="95">
        <f>IF(AND(BZ227&gt;=1,BZ227&lt;=3,BZ228=0),-CHOOSE(BZ227,Rollover!$R$23,Rollover!$AE$23,Rollover!$AR$23),0)</f>
        <v>0</v>
      </c>
      <c r="CA235" s="95">
        <f>IF(AND(CA227&gt;=1,CA227&lt;=3,CA228=0),-CHOOSE(CA227,Rollover!$R$23,Rollover!$AE$23,Rollover!$AR$23),0)</f>
        <v>0</v>
      </c>
      <c r="CB235" s="95">
        <f>IF(AND(CB227&gt;=1,CB227&lt;=3,CB228=0),-CHOOSE(CB227,Rollover!$R$23,Rollover!$AE$23,Rollover!$AR$23),0)</f>
        <v>0</v>
      </c>
      <c r="CC235" s="95">
        <f>IF(AND(CC227&gt;=1,CC227&lt;=3,CC228=0),-CHOOSE(CC227,Rollover!$R$23,Rollover!$AE$23,Rollover!$AR$23),0)</f>
        <v>0</v>
      </c>
      <c r="CD235" s="95">
        <f>IF(AND(CD227&gt;=1,CD227&lt;=3,CD228=0),-CHOOSE(CD227,Rollover!$R$23,Rollover!$AE$23,Rollover!$AR$23),0)</f>
        <v>0</v>
      </c>
      <c r="CE235" s="95">
        <f>IF(AND(CE227&gt;=1,CE227&lt;=3,CE228=0),-CHOOSE(CE227,Rollover!$R$23,Rollover!$AE$23,Rollover!$AR$23),0)</f>
        <v>0</v>
      </c>
      <c r="CF235" s="95">
        <f>IF(AND(CF227&gt;=1,CF227&lt;=3,CF228=0),-CHOOSE(CF227,Rollover!$R$23,Rollover!$AE$23,Rollover!$AR$23),0)</f>
        <v>0</v>
      </c>
      <c r="CG235" s="95">
        <f>IF(AND(CG227&gt;=1,CG227&lt;=3,CG228=0),-CHOOSE(CG227,Rollover!$R$23,Rollover!$AE$23,Rollover!$AR$23),0)</f>
        <v>0</v>
      </c>
      <c r="CH235" s="95">
        <f>IF(AND(CH227&gt;=1,CH227&lt;=3,CH228=0),-CHOOSE(CH227,Rollover!$R$23,Rollover!$AE$23,Rollover!$AR$23),0)</f>
        <v>0</v>
      </c>
      <c r="CI235" s="95">
        <f>IF(AND(CI227&gt;=1,CI227&lt;=3,CI228=0),-CHOOSE(CI227,Rollover!$R$23,Rollover!$AE$23,Rollover!$AR$23),0)</f>
        <v>0</v>
      </c>
      <c r="CJ235" s="95">
        <f>IF(AND(CJ227&gt;=1,CJ227&lt;=3,CJ228=0),-CHOOSE(CJ227,Rollover!$R$23,Rollover!$AE$23,Rollover!$AR$23),0)</f>
        <v>0</v>
      </c>
      <c r="CK235" s="95">
        <f>IF(AND(CK227&gt;=1,CK227&lt;=3,CK228=0),-CHOOSE(CK227,Rollover!$R$23,Rollover!$AE$23,Rollover!$AR$23),0)</f>
        <v>0</v>
      </c>
      <c r="CL235" s="95">
        <f>IF(AND(CL227&gt;=1,CL227&lt;=3,CL228=0),-CHOOSE(CL227,Rollover!$R$23,Rollover!$AE$23,Rollover!$AR$23),0)</f>
        <v>0</v>
      </c>
      <c r="CM235" s="95">
        <f>IF(AND(CM227&gt;=1,CM227&lt;=3,CM228=0),-CHOOSE(CM227,Rollover!$R$23,Rollover!$AE$23,Rollover!$AR$23),0)</f>
        <v>0</v>
      </c>
      <c r="CN235" s="95">
        <f>IF(AND(CN227&gt;=1,CN227&lt;=3,CN228=0),-CHOOSE(CN227,Rollover!$R$23,Rollover!$AE$23,Rollover!$AR$23),0)</f>
        <v>0</v>
      </c>
      <c r="CO235" s="95">
        <f>IF(AND(CO227&gt;=1,CO227&lt;=3,CO228=0),-CHOOSE(CO227,Rollover!$R$23,Rollover!$AE$23,Rollover!$AR$23),0)</f>
        <v>0</v>
      </c>
      <c r="CP235" s="95">
        <f>IF(AND(CP227&gt;=1,CP227&lt;=3,CP228=0),-CHOOSE(CP227,Rollover!$R$23,Rollover!$AE$23,Rollover!$AR$23),0)</f>
        <v>0</v>
      </c>
      <c r="CQ235" s="95">
        <f>IF(AND(CQ227&gt;=1,CQ227&lt;=3,CQ228=0),-CHOOSE(CQ227,Rollover!$R$23,Rollover!$AE$23,Rollover!$AR$23),0)</f>
        <v>0</v>
      </c>
      <c r="CR235" s="95">
        <f>IF(AND(CR227&gt;=1,CR227&lt;=3,CR228=0),-CHOOSE(CR227,Rollover!$R$23,Rollover!$AE$23,Rollover!$AR$23),0)</f>
        <v>-55159.84286430543</v>
      </c>
      <c r="CS235" s="95">
        <f>IF(AND(CS227&gt;=1,CS227&lt;=3,CS228=0),-CHOOSE(CS227,Rollover!$R$23,Rollover!$AE$23,Rollover!$AR$23),0)</f>
        <v>0</v>
      </c>
      <c r="CT235" s="95">
        <f>IF(AND(CT227&gt;=1,CT227&lt;=3,CT228=0),-CHOOSE(CT227,Rollover!$R$23,Rollover!$AE$23,Rollover!$AR$23),0)</f>
        <v>0</v>
      </c>
      <c r="CU235" s="95">
        <f>IF(AND(CU227&gt;=1,CU227&lt;=3,CU228=0),-CHOOSE(CU227,Rollover!$R$23,Rollover!$AE$23,Rollover!$AR$23),0)</f>
        <v>0</v>
      </c>
      <c r="CV235" s="95">
        <f>IF(AND(CV227&gt;=1,CV227&lt;=3,CV228=0),-CHOOSE(CV227,Rollover!$R$23,Rollover!$AE$23,Rollover!$AR$23),0)</f>
        <v>0</v>
      </c>
      <c r="CW235" s="95">
        <f>IF(AND(CW227&gt;=1,CW227&lt;=3,CW228=0),-CHOOSE(CW227,Rollover!$R$23,Rollover!$AE$23,Rollover!$AR$23),0)</f>
        <v>0</v>
      </c>
      <c r="CX235" s="95">
        <f>IF(AND(CX227&gt;=1,CX227&lt;=3,CX228=0),-CHOOSE(CX227,Rollover!$R$23,Rollover!$AE$23,Rollover!$AR$23),0)</f>
        <v>0</v>
      </c>
      <c r="CY235" s="95">
        <f>IF(AND(CY227&gt;=1,CY227&lt;=3,CY228=0),-CHOOSE(CY227,Rollover!$R$23,Rollover!$AE$23,Rollover!$AR$23),0)</f>
        <v>0</v>
      </c>
      <c r="CZ235" s="95">
        <f>IF(AND(CZ227&gt;=1,CZ227&lt;=3,CZ228=0),-CHOOSE(CZ227,Rollover!$R$23,Rollover!$AE$23,Rollover!$AR$23),0)</f>
        <v>0</v>
      </c>
      <c r="DA235" s="95">
        <f>IF(AND(DA227&gt;=1,DA227&lt;=3,DA228=0),-CHOOSE(DA227,Rollover!$R$23,Rollover!$AE$23,Rollover!$AR$23),0)</f>
        <v>0</v>
      </c>
      <c r="DB235" s="95">
        <f>IF(AND(DB227&gt;=1,DB227&lt;=3,DB228=0),-CHOOSE(DB227,Rollover!$R$23,Rollover!$AE$23,Rollover!$AR$23),0)</f>
        <v>0</v>
      </c>
      <c r="DC235" s="95">
        <f>IF(AND(DC227&gt;=1,DC227&lt;=3,DC228=0),-CHOOSE(DC227,Rollover!$R$23,Rollover!$AE$23,Rollover!$AR$23),0)</f>
        <v>0</v>
      </c>
      <c r="DD235" s="95">
        <f>IF(AND(DD227&gt;=1,DD227&lt;=3,DD228=0),-CHOOSE(DD227,Rollover!$R$23,Rollover!$AE$23,Rollover!$AR$23),0)</f>
        <v>0</v>
      </c>
      <c r="DE235" s="95">
        <f>IF(AND(DE227&gt;=1,DE227&lt;=3,DE228=0),-CHOOSE(DE227,Rollover!$R$23,Rollover!$AE$23,Rollover!$AR$23),0)</f>
        <v>0</v>
      </c>
      <c r="DF235" s="95">
        <f>IF(AND(DF227&gt;=1,DF227&lt;=3,DF228=0),-CHOOSE(DF227,Rollover!$R$23,Rollover!$AE$23,Rollover!$AR$23),0)</f>
        <v>0</v>
      </c>
      <c r="DG235" s="95">
        <f>IF(AND(DG227&gt;=1,DG227&lt;=3,DG228=0),-CHOOSE(DG227,Rollover!$R$23,Rollover!$AE$23,Rollover!$AR$23),0)</f>
        <v>0</v>
      </c>
      <c r="DH235" s="95">
        <f>IF(AND(DH227&gt;=1,DH227&lt;=3,DH228=0),-CHOOSE(DH227,Rollover!$R$23,Rollover!$AE$23,Rollover!$AR$23),0)</f>
        <v>0</v>
      </c>
      <c r="DI235" s="95">
        <f>IF(AND(DI227&gt;=1,DI227&lt;=3,DI228=0),-CHOOSE(DI227,Rollover!$R$23,Rollover!$AE$23,Rollover!$AR$23),0)</f>
        <v>0</v>
      </c>
      <c r="DJ235" s="95">
        <f>IF(AND(DJ227&gt;=1,DJ227&lt;=3,DJ228=0),-CHOOSE(DJ227,Rollover!$R$23,Rollover!$AE$23,Rollover!$AR$23),0)</f>
        <v>0</v>
      </c>
      <c r="DK235" s="95">
        <f>IF(AND(DK227&gt;=1,DK227&lt;=3,DK228=0),-CHOOSE(DK227,Rollover!$R$23,Rollover!$AE$23,Rollover!$AR$23),0)</f>
        <v>0</v>
      </c>
      <c r="DL235" s="95">
        <f>IF(AND(DL227&gt;=1,DL227&lt;=3,DL228=0),-CHOOSE(DL227,Rollover!$R$23,Rollover!$AE$23,Rollover!$AR$23),0)</f>
        <v>0</v>
      </c>
      <c r="DM235" s="95">
        <f>IF(AND(DM227&gt;=1,DM227&lt;=3,DM228=0),-CHOOSE(DM227,Rollover!$R$23,Rollover!$AE$23,Rollover!$AR$23),0)</f>
        <v>0</v>
      </c>
      <c r="DN235" s="95">
        <f>IF(AND(DN227&gt;=1,DN227&lt;=3,DN228=0),-CHOOSE(DN227,Rollover!$R$23,Rollover!$AE$23,Rollover!$AR$23),0)</f>
        <v>0</v>
      </c>
      <c r="DO235" s="95">
        <f>IF(AND(DO227&gt;=1,DO227&lt;=3,DO228=0),-CHOOSE(DO227,Rollover!$R$23,Rollover!$AE$23,Rollover!$AR$23),0)</f>
        <v>0</v>
      </c>
      <c r="DP235" s="95">
        <f>IF(AND(DP227&gt;=1,DP227&lt;=3,DP228=0),-CHOOSE(DP227,Rollover!$R$23,Rollover!$AE$23,Rollover!$AR$23),0)</f>
        <v>0</v>
      </c>
      <c r="DQ235" s="95">
        <f>IF(AND(DQ227&gt;=1,DQ227&lt;=3,DQ228=0),-CHOOSE(DQ227,Rollover!$R$23,Rollover!$AE$23,Rollover!$AR$23),0)</f>
        <v>0</v>
      </c>
      <c r="DR235" s="95">
        <f>IF(AND(DR227&gt;=1,DR227&lt;=3,DR228=0),-CHOOSE(DR227,Rollover!$R$23,Rollover!$AE$23,Rollover!$AR$23),0)</f>
        <v>0</v>
      </c>
      <c r="DS235" s="95">
        <f>IF(AND(DS227&gt;=1,DS227&lt;=3,DS228=0),-CHOOSE(DS227,Rollover!$R$23,Rollover!$AE$23,Rollover!$AR$23),0)</f>
        <v>0</v>
      </c>
      <c r="DT235" s="95">
        <f>IF(AND(DT227&gt;=1,DT227&lt;=3,DT228=0),-CHOOSE(DT227,Rollover!$R$23,Rollover!$AE$23,Rollover!$AR$23),0)</f>
        <v>0</v>
      </c>
      <c r="DU235" s="95">
        <f>IF(AND(DU227&gt;=1,DU227&lt;=3,DU228=0),-CHOOSE(DU227,Rollover!$R$23,Rollover!$AE$23,Rollover!$AR$23),0)</f>
        <v>0</v>
      </c>
      <c r="DV235" s="95">
        <f>IF(AND(DV227&gt;=1,DV227&lt;=3,DV228=0),-CHOOSE(DV227,Rollover!$R$23,Rollover!$AE$23,Rollover!$AR$23),0)</f>
        <v>0</v>
      </c>
      <c r="DW235" s="95">
        <f>IF(AND(DW227&gt;=1,DW227&lt;=3,DW228=0),-CHOOSE(DW227,Rollover!$R$23,Rollover!$AE$23,Rollover!$AR$23),0)</f>
        <v>0</v>
      </c>
      <c r="DX235" s="95">
        <f>IF(AND(DX227&gt;=1,DX227&lt;=3,DX228=0),-CHOOSE(DX227,Rollover!$R$23,Rollover!$AE$23,Rollover!$AR$23),0)</f>
        <v>0</v>
      </c>
      <c r="DY235" s="95">
        <f>IF(AND(DY227&gt;=1,DY227&lt;=3,DY228=0),-CHOOSE(DY227,Rollover!$R$23,Rollover!$AE$23,Rollover!$AR$23),0)</f>
        <v>0</v>
      </c>
      <c r="DZ235" s="95">
        <f>IF(AND(DZ227&gt;=1,DZ227&lt;=3,DZ228=0),-CHOOSE(DZ227,Rollover!$R$23,Rollover!$AE$23,Rollover!$AR$23),0)</f>
        <v>0</v>
      </c>
      <c r="EA235" s="95">
        <f>IF(AND(EA227&gt;=1,EA227&lt;=3,EA228=0),-CHOOSE(EA227,Rollover!$R$23,Rollover!$AE$23,Rollover!$AR$23),0)</f>
        <v>0</v>
      </c>
      <c r="EB235" s="95">
        <f>IF(AND(EB227&gt;=1,EB227&lt;=3,EB228=0),-CHOOSE(EB227,Rollover!$R$23,Rollover!$AE$23,Rollover!$AR$23),0)</f>
        <v>0</v>
      </c>
      <c r="EC235" s="95">
        <f>IF(AND(EC227&gt;=1,EC227&lt;=3,EC228=0),-CHOOSE(EC227,Rollover!$R$23,Rollover!$AE$23,Rollover!$AR$23),0)</f>
        <v>0</v>
      </c>
      <c r="ED235" s="95">
        <f>IF(AND(ED227&gt;=1,ED227&lt;=3,ED228=0),-CHOOSE(ED227,Rollover!$R$23,Rollover!$AE$23,Rollover!$AR$23),0)</f>
        <v>0</v>
      </c>
      <c r="EE235" s="95">
        <f>IF(AND(EE227&gt;=1,EE227&lt;=3,EE228=0),-CHOOSE(EE227,Rollover!$R$23,Rollover!$AE$23,Rollover!$AR$23),0)</f>
        <v>0</v>
      </c>
      <c r="EF235" s="95">
        <f>IF(AND(EF227&gt;=1,EF227&lt;=3,EF228=0),-CHOOSE(EF227,Rollover!$R$23,Rollover!$AE$23,Rollover!$AR$23),0)</f>
        <v>0</v>
      </c>
      <c r="EG235" s="95">
        <f>IF(AND(EG227&gt;=1,EG227&lt;=3,EG228=0),-CHOOSE(EG227,Rollover!$R$23,Rollover!$AE$23,Rollover!$AR$23),0)</f>
        <v>0</v>
      </c>
      <c r="EH235" s="95">
        <f>IF(AND(EH227&gt;=1,EH227&lt;=3,EH228=0),-CHOOSE(EH227,Rollover!$R$23,Rollover!$AE$23,Rollover!$AR$23),0)</f>
        <v>0</v>
      </c>
      <c r="EI235" s="95">
        <f>IF(AND(EI227&gt;=1,EI227&lt;=3,EI228=0),-CHOOSE(EI227,Rollover!$R$23,Rollover!$AE$23,Rollover!$AR$23),0)</f>
        <v>0</v>
      </c>
    </row>
    <row r="236">
      <c r="B236" t="s" s="23">
        <v>398</v>
      </c>
      <c r="C236" t="s" s="118">
        <v>39</v>
      </c>
      <c r="D236" t="s" s="118">
        <v>436</v>
      </c>
      <c r="H236" s="95">
        <f>IF(AND(H227&gt;=1,H227&lt;=3,H228=0),-CHOOSE(H227,Rollover!$S$23,Rollover!$AF$23,Rollover!$AS$23),0)</f>
        <v>0</v>
      </c>
      <c r="I236" s="95">
        <f>IF(AND(I227&gt;=1,I227&lt;=3,I228=0),-CHOOSE(I227,Rollover!$S$23,Rollover!$AF$23,Rollover!$AS$23),0)</f>
        <v>0</v>
      </c>
      <c r="J236" s="95">
        <f>IF(AND(J227&gt;=1,J227&lt;=3,J228=0),-CHOOSE(J227,Rollover!$S$23,Rollover!$AF$23,Rollover!$AS$23),0)</f>
        <v>0</v>
      </c>
      <c r="K236" s="95">
        <f>IF(AND(K227&gt;=1,K227&lt;=3,K228=0),-CHOOSE(K227,Rollover!$S$23,Rollover!$AF$23,Rollover!$AS$23),0)</f>
        <v>0</v>
      </c>
      <c r="L236" s="95">
        <f>IF(AND(L227&gt;=1,L227&lt;=3,L228=0),-CHOOSE(L227,Rollover!$S$23,Rollover!$AF$23,Rollover!$AS$23),0)</f>
        <v>0</v>
      </c>
      <c r="M236" s="95">
        <f>IF(AND(M227&gt;=1,M227&lt;=3,M228=0),-CHOOSE(M227,Rollover!$S$23,Rollover!$AF$23,Rollover!$AS$23),0)</f>
        <v>0</v>
      </c>
      <c r="N236" s="95">
        <f>IF(AND(N227&gt;=1,N227&lt;=3,N228=0),-CHOOSE(N227,Rollover!$S$23,Rollover!$AF$23,Rollover!$AS$23),0)</f>
        <v>0</v>
      </c>
      <c r="O236" s="95">
        <f>IF(AND(O227&gt;=1,O227&lt;=3,O228=0),-CHOOSE(O227,Rollover!$S$23,Rollover!$AF$23,Rollover!$AS$23),0)</f>
        <v>0</v>
      </c>
      <c r="P236" s="95">
        <f>IF(AND(P227&gt;=1,P227&lt;=3,P228=0),-CHOOSE(P227,Rollover!$S$23,Rollover!$AF$23,Rollover!$AS$23),0)</f>
        <v>0</v>
      </c>
      <c r="Q236" s="95">
        <f>IF(AND(Q227&gt;=1,Q227&lt;=3,Q228=0),-CHOOSE(Q227,Rollover!$S$23,Rollover!$AF$23,Rollover!$AS$23),0)</f>
        <v>0</v>
      </c>
      <c r="R236" s="95">
        <f>IF(AND(R227&gt;=1,R227&lt;=3,R228=0),-CHOOSE(R227,Rollover!$S$23,Rollover!$AF$23,Rollover!$AS$23),0)</f>
        <v>0</v>
      </c>
      <c r="S236" s="95">
        <f>IF(AND(S227&gt;=1,S227&lt;=3,S228=0),-CHOOSE(S227,Rollover!$S$23,Rollover!$AF$23,Rollover!$AS$23),0)</f>
        <v>0</v>
      </c>
      <c r="T236" s="95">
        <f>IF(AND(T227&gt;=1,T227&lt;=3,T228=0),-CHOOSE(T227,Rollover!$S$23,Rollover!$AF$23,Rollover!$AS$23),0)</f>
        <v>0</v>
      </c>
      <c r="U236" s="95">
        <f>IF(AND(U227&gt;=1,U227&lt;=3,U228=0),-CHOOSE(U227,Rollover!$S$23,Rollover!$AF$23,Rollover!$AS$23),0)</f>
        <v>0</v>
      </c>
      <c r="V236" s="95">
        <f>IF(AND(V227&gt;=1,V227&lt;=3,V228=0),-CHOOSE(V227,Rollover!$S$23,Rollover!$AF$23,Rollover!$AS$23),0)</f>
        <v>0</v>
      </c>
      <c r="W236" s="95">
        <f>IF(AND(W227&gt;=1,W227&lt;=3,W228=0),-CHOOSE(W227,Rollover!$S$23,Rollover!$AF$23,Rollover!$AS$23),0)</f>
        <v>0</v>
      </c>
      <c r="X236" s="95">
        <f>IF(AND(X227&gt;=1,X227&lt;=3,X228=0),-CHOOSE(X227,Rollover!$S$23,Rollover!$AF$23,Rollover!$AS$23),0)</f>
        <v>0</v>
      </c>
      <c r="Y236" s="95">
        <f>IF(AND(Y227&gt;=1,Y227&lt;=3,Y228=0),-CHOOSE(Y227,Rollover!$S$23,Rollover!$AF$23,Rollover!$AS$23),0)</f>
        <v>0</v>
      </c>
      <c r="Z236" s="95">
        <f>IF(AND(Z227&gt;=1,Z227&lt;=3,Z228=0),-CHOOSE(Z227,Rollover!$S$23,Rollover!$AF$23,Rollover!$AS$23),0)</f>
        <v>0</v>
      </c>
      <c r="AA236" s="95">
        <f>IF(AND(AA227&gt;=1,AA227&lt;=3,AA228=0),-CHOOSE(AA227,Rollover!$S$23,Rollover!$AF$23,Rollover!$AS$23),0)</f>
        <v>0</v>
      </c>
      <c r="AB236" s="95">
        <f>IF(AND(AB227&gt;=1,AB227&lt;=3,AB228=0),-CHOOSE(AB227,Rollover!$S$23,Rollover!$AF$23,Rollover!$AS$23),0)</f>
        <v>0</v>
      </c>
      <c r="AC236" s="95">
        <f>IF(AND(AC227&gt;=1,AC227&lt;=3,AC228=0),-CHOOSE(AC227,Rollover!$S$23,Rollover!$AF$23,Rollover!$AS$23),0)</f>
        <v>0</v>
      </c>
      <c r="AD236" s="95">
        <f>IF(AND(AD227&gt;=1,AD227&lt;=3,AD228=0),-CHOOSE(AD227,Rollover!$S$23,Rollover!$AF$23,Rollover!$AS$23),0)</f>
        <v>0</v>
      </c>
      <c r="AE236" s="95">
        <f>IF(AND(AE227&gt;=1,AE227&lt;=3,AE228=0),-CHOOSE(AE227,Rollover!$S$23,Rollover!$AF$23,Rollover!$AS$23),0)</f>
        <v>0</v>
      </c>
      <c r="AF236" s="95">
        <f>IF(AND(AF227&gt;=1,AF227&lt;=3,AF228=0),-CHOOSE(AF227,Rollover!$S$23,Rollover!$AF$23,Rollover!$AS$23),0)</f>
        <v>0</v>
      </c>
      <c r="AG236" s="95">
        <f>IF(AND(AG227&gt;=1,AG227&lt;=3,AG228=0),-CHOOSE(AG227,Rollover!$S$23,Rollover!$AF$23,Rollover!$AS$23),0)</f>
        <v>0</v>
      </c>
      <c r="AH236" s="95">
        <f>IF(AND(AH227&gt;=1,AH227&lt;=3,AH228=0),-CHOOSE(AH227,Rollover!$S$23,Rollover!$AF$23,Rollover!$AS$23),0)</f>
        <v>-56349.657217995285</v>
      </c>
      <c r="AI236" s="95">
        <f>IF(AND(AI227&gt;=1,AI227&lt;=3,AI228=0),-CHOOSE(AI227,Rollover!$S$23,Rollover!$AF$23,Rollover!$AS$23),0)</f>
        <v>0</v>
      </c>
      <c r="AJ236" s="95">
        <f>IF(AND(AJ227&gt;=1,AJ227&lt;=3,AJ228=0),-CHOOSE(AJ227,Rollover!$S$23,Rollover!$AF$23,Rollover!$AS$23),0)</f>
        <v>0</v>
      </c>
      <c r="AK236" s="95">
        <f>IF(AND(AK227&gt;=1,AK227&lt;=3,AK228=0),-CHOOSE(AK227,Rollover!$S$23,Rollover!$AF$23,Rollover!$AS$23),0)</f>
        <v>0</v>
      </c>
      <c r="AL236" s="95">
        <f>IF(AND(AL227&gt;=1,AL227&lt;=3,AL228=0),-CHOOSE(AL227,Rollover!$S$23,Rollover!$AF$23,Rollover!$AS$23),0)</f>
        <v>0</v>
      </c>
      <c r="AM236" s="95">
        <f>IF(AND(AM227&gt;=1,AM227&lt;=3,AM228=0),-CHOOSE(AM227,Rollover!$S$23,Rollover!$AF$23,Rollover!$AS$23),0)</f>
        <v>0</v>
      </c>
      <c r="AN236" s="95">
        <f>IF(AND(AN227&gt;=1,AN227&lt;=3,AN228=0),-CHOOSE(AN227,Rollover!$S$23,Rollover!$AF$23,Rollover!$AS$23),0)</f>
        <v>0</v>
      </c>
      <c r="AO236" s="95">
        <f>IF(AND(AO227&gt;=1,AO227&lt;=3,AO228=0),-CHOOSE(AO227,Rollover!$S$23,Rollover!$AF$23,Rollover!$AS$23),0)</f>
        <v>0</v>
      </c>
      <c r="AP236" s="95">
        <f>IF(AND(AP227&gt;=1,AP227&lt;=3,AP228=0),-CHOOSE(AP227,Rollover!$S$23,Rollover!$AF$23,Rollover!$AS$23),0)</f>
        <v>0</v>
      </c>
      <c r="AQ236" s="95">
        <f>IF(AND(AQ227&gt;=1,AQ227&lt;=3,AQ228=0),-CHOOSE(AQ227,Rollover!$S$23,Rollover!$AF$23,Rollover!$AS$23),0)</f>
        <v>0</v>
      </c>
      <c r="AR236" s="95">
        <f>IF(AND(AR227&gt;=1,AR227&lt;=3,AR228=0),-CHOOSE(AR227,Rollover!$S$23,Rollover!$AF$23,Rollover!$AS$23),0)</f>
        <v>0</v>
      </c>
      <c r="AS236" s="95">
        <f>IF(AND(AS227&gt;=1,AS227&lt;=3,AS228=0),-CHOOSE(AS227,Rollover!$S$23,Rollover!$AF$23,Rollover!$AS$23),0)</f>
        <v>0</v>
      </c>
      <c r="AT236" s="95">
        <f>IF(AND(AT227&gt;=1,AT227&lt;=3,AT228=0),-CHOOSE(AT227,Rollover!$S$23,Rollover!$AF$23,Rollover!$AS$23),0)</f>
        <v>0</v>
      </c>
      <c r="AU236" s="95">
        <f>IF(AND(AU227&gt;=1,AU227&lt;=3,AU228=0),-CHOOSE(AU227,Rollover!$S$23,Rollover!$AF$23,Rollover!$AS$23),0)</f>
        <v>0</v>
      </c>
      <c r="AV236" s="95">
        <f>IF(AND(AV227&gt;=1,AV227&lt;=3,AV228=0),-CHOOSE(AV227,Rollover!$S$23,Rollover!$AF$23,Rollover!$AS$23),0)</f>
        <v>0</v>
      </c>
      <c r="AW236" s="95">
        <f>IF(AND(AW227&gt;=1,AW227&lt;=3,AW228=0),-CHOOSE(AW227,Rollover!$S$23,Rollover!$AF$23,Rollover!$AS$23),0)</f>
        <v>0</v>
      </c>
      <c r="AX236" s="95">
        <f>IF(AND(AX227&gt;=1,AX227&lt;=3,AX228=0),-CHOOSE(AX227,Rollover!$S$23,Rollover!$AF$23,Rollover!$AS$23),0)</f>
        <v>0</v>
      </c>
      <c r="AY236" s="95">
        <f>IF(AND(AY227&gt;=1,AY227&lt;=3,AY228=0),-CHOOSE(AY227,Rollover!$S$23,Rollover!$AF$23,Rollover!$AS$23),0)</f>
        <v>0</v>
      </c>
      <c r="AZ236" s="95">
        <f>IF(AND(AZ227&gt;=1,AZ227&lt;=3,AZ228=0),-CHOOSE(AZ227,Rollover!$S$23,Rollover!$AF$23,Rollover!$AS$23),0)</f>
        <v>0</v>
      </c>
      <c r="BA236" s="95">
        <f>IF(AND(BA227&gt;=1,BA227&lt;=3,BA228=0),-CHOOSE(BA227,Rollover!$S$23,Rollover!$AF$23,Rollover!$AS$23),0)</f>
        <v>0</v>
      </c>
      <c r="BB236" s="95">
        <f>IF(AND(BB227&gt;=1,BB227&lt;=3,BB228=0),-CHOOSE(BB227,Rollover!$S$23,Rollover!$AF$23,Rollover!$AS$23),0)</f>
        <v>0</v>
      </c>
      <c r="BC236" s="95">
        <f>IF(AND(BC227&gt;=1,BC227&lt;=3,BC228=0),-CHOOSE(BC227,Rollover!$S$23,Rollover!$AF$23,Rollover!$AS$23),0)</f>
        <v>0</v>
      </c>
      <c r="BD236" s="95">
        <f>IF(AND(BD227&gt;=1,BD227&lt;=3,BD228=0),-CHOOSE(BD227,Rollover!$S$23,Rollover!$AF$23,Rollover!$AS$23),0)</f>
        <v>0</v>
      </c>
      <c r="BE236" s="95">
        <f>IF(AND(BE227&gt;=1,BE227&lt;=3,BE228=0),-CHOOSE(BE227,Rollover!$S$23,Rollover!$AF$23,Rollover!$AS$23),0)</f>
        <v>0</v>
      </c>
      <c r="BF236" s="95">
        <f>IF(AND(BF227&gt;=1,BF227&lt;=3,BF228=0),-CHOOSE(BF227,Rollover!$S$23,Rollover!$AF$23,Rollover!$AS$23),0)</f>
        <v>0</v>
      </c>
      <c r="BG236" s="95">
        <f>IF(AND(BG227&gt;=1,BG227&lt;=3,BG228=0),-CHOOSE(BG227,Rollover!$S$23,Rollover!$AF$23,Rollover!$AS$23),0)</f>
        <v>0</v>
      </c>
      <c r="BH236" s="95">
        <f>IF(AND(BH227&gt;=1,BH227&lt;=3,BH228=0),-CHOOSE(BH227,Rollover!$S$23,Rollover!$AF$23,Rollover!$AS$23),0)</f>
        <v>0</v>
      </c>
      <c r="BI236" s="95">
        <f>IF(AND(BI227&gt;=1,BI227&lt;=3,BI228=0),-CHOOSE(BI227,Rollover!$S$23,Rollover!$AF$23,Rollover!$AS$23),0)</f>
        <v>0</v>
      </c>
      <c r="BJ236" s="95">
        <f>IF(AND(BJ227&gt;=1,BJ227&lt;=3,BJ228=0),-CHOOSE(BJ227,Rollover!$S$23,Rollover!$AF$23,Rollover!$AS$23),0)</f>
        <v>0</v>
      </c>
      <c r="BK236" s="95">
        <f>IF(AND(BK227&gt;=1,BK227&lt;=3,BK228=0),-CHOOSE(BK227,Rollover!$S$23,Rollover!$AF$23,Rollover!$AS$23),0)</f>
        <v>0</v>
      </c>
      <c r="BL236" s="95">
        <f>IF(AND(BL227&gt;=1,BL227&lt;=3,BL228=0),-CHOOSE(BL227,Rollover!$S$23,Rollover!$AF$23,Rollover!$AS$23),0)</f>
        <v>0</v>
      </c>
      <c r="BM236" s="95">
        <f>IF(AND(BM227&gt;=1,BM227&lt;=3,BM228=0),-CHOOSE(BM227,Rollover!$S$23,Rollover!$AF$23,Rollover!$AS$23),0)</f>
        <v>0</v>
      </c>
      <c r="BN236" s="95">
        <f>IF(AND(BN227&gt;=1,BN227&lt;=3,BN228=0),-CHOOSE(BN227,Rollover!$S$23,Rollover!$AF$23,Rollover!$AS$23),0)</f>
        <v>0</v>
      </c>
      <c r="BO236" s="95">
        <f>IF(AND(BO227&gt;=1,BO227&lt;=3,BO228=0),-CHOOSE(BO227,Rollover!$S$23,Rollover!$AF$23,Rollover!$AS$23),0)</f>
        <v>0</v>
      </c>
      <c r="BP236" s="95">
        <f>IF(AND(BP227&gt;=1,BP227&lt;=3,BP228=0),-CHOOSE(BP227,Rollover!$S$23,Rollover!$AF$23,Rollover!$AS$23),0)</f>
        <v>0</v>
      </c>
      <c r="BQ236" s="95">
        <f>IF(AND(BQ227&gt;=1,BQ227&lt;=3,BQ228=0),-CHOOSE(BQ227,Rollover!$S$23,Rollover!$AF$23,Rollover!$AS$23),0)</f>
        <v>0</v>
      </c>
      <c r="BR236" s="95">
        <f>IF(AND(BR227&gt;=1,BR227&lt;=3,BR228=0),-CHOOSE(BR227,Rollover!$S$23,Rollover!$AF$23,Rollover!$AS$23),0)</f>
        <v>0</v>
      </c>
      <c r="BS236" s="95">
        <f>IF(AND(BS227&gt;=1,BS227&lt;=3,BS228=0),-CHOOSE(BS227,Rollover!$S$23,Rollover!$AF$23,Rollover!$AS$23),0)</f>
        <v>0</v>
      </c>
      <c r="BT236" s="95">
        <f>IF(AND(BT227&gt;=1,BT227&lt;=3,BT228=0),-CHOOSE(BT227,Rollover!$S$23,Rollover!$AF$23,Rollover!$AS$23),0)</f>
        <v>0</v>
      </c>
      <c r="BU236" s="95">
        <f>IF(AND(BU227&gt;=1,BU227&lt;=3,BU228=0),-CHOOSE(BU227,Rollover!$S$23,Rollover!$AF$23,Rollover!$AS$23),0)</f>
        <v>0</v>
      </c>
      <c r="BV236" s="95">
        <f>IF(AND(BV227&gt;=1,BV227&lt;=3,BV228=0),-CHOOSE(BV227,Rollover!$S$23,Rollover!$AF$23,Rollover!$AS$23),0)</f>
        <v>0</v>
      </c>
      <c r="BW236" s="95">
        <f>IF(AND(BW227&gt;=1,BW227&lt;=3,BW228=0),-CHOOSE(BW227,Rollover!$S$23,Rollover!$AF$23,Rollover!$AS$23),0)</f>
        <v>0</v>
      </c>
      <c r="BX236" s="95">
        <f>IF(AND(BX227&gt;=1,BX227&lt;=3,BX228=0),-CHOOSE(BX227,Rollover!$S$23,Rollover!$AF$23,Rollover!$AS$23),0)</f>
        <v>0</v>
      </c>
      <c r="BY236" s="95">
        <f>IF(AND(BY227&gt;=1,BY227&lt;=3,BY228=0),-CHOOSE(BY227,Rollover!$S$23,Rollover!$AF$23,Rollover!$AS$23),0)</f>
        <v>0</v>
      </c>
      <c r="BZ236" s="95">
        <f>IF(AND(BZ227&gt;=1,BZ227&lt;=3,BZ228=0),-CHOOSE(BZ227,Rollover!$S$23,Rollover!$AF$23,Rollover!$AS$23),0)</f>
        <v>0</v>
      </c>
      <c r="CA236" s="95">
        <f>IF(AND(CA227&gt;=1,CA227&lt;=3,CA228=0),-CHOOSE(CA227,Rollover!$S$23,Rollover!$AF$23,Rollover!$AS$23),0)</f>
        <v>0</v>
      </c>
      <c r="CB236" s="95">
        <f>IF(AND(CB227&gt;=1,CB227&lt;=3,CB228=0),-CHOOSE(CB227,Rollover!$S$23,Rollover!$AF$23,Rollover!$AS$23),0)</f>
        <v>0</v>
      </c>
      <c r="CC236" s="95">
        <f>IF(AND(CC227&gt;=1,CC227&lt;=3,CC228=0),-CHOOSE(CC227,Rollover!$S$23,Rollover!$AF$23,Rollover!$AS$23),0)</f>
        <v>0</v>
      </c>
      <c r="CD236" s="95">
        <f>IF(AND(CD227&gt;=1,CD227&lt;=3,CD228=0),-CHOOSE(CD227,Rollover!$S$23,Rollover!$AF$23,Rollover!$AS$23),0)</f>
        <v>0</v>
      </c>
      <c r="CE236" s="95">
        <f>IF(AND(CE227&gt;=1,CE227&lt;=3,CE228=0),-CHOOSE(CE227,Rollover!$S$23,Rollover!$AF$23,Rollover!$AS$23),0)</f>
        <v>0</v>
      </c>
      <c r="CF236" s="95">
        <f>IF(AND(CF227&gt;=1,CF227&lt;=3,CF228=0),-CHOOSE(CF227,Rollover!$S$23,Rollover!$AF$23,Rollover!$AS$23),0)</f>
        <v>0</v>
      </c>
      <c r="CG236" s="95">
        <f>IF(AND(CG227&gt;=1,CG227&lt;=3,CG228=0),-CHOOSE(CG227,Rollover!$S$23,Rollover!$AF$23,Rollover!$AS$23),0)</f>
        <v>0</v>
      </c>
      <c r="CH236" s="95">
        <f>IF(AND(CH227&gt;=1,CH227&lt;=3,CH228=0),-CHOOSE(CH227,Rollover!$S$23,Rollover!$AF$23,Rollover!$AS$23),0)</f>
        <v>0</v>
      </c>
      <c r="CI236" s="95">
        <f>IF(AND(CI227&gt;=1,CI227&lt;=3,CI228=0),-CHOOSE(CI227,Rollover!$S$23,Rollover!$AF$23,Rollover!$AS$23),0)</f>
        <v>0</v>
      </c>
      <c r="CJ236" s="95">
        <f>IF(AND(CJ227&gt;=1,CJ227&lt;=3,CJ228=0),-CHOOSE(CJ227,Rollover!$S$23,Rollover!$AF$23,Rollover!$AS$23),0)</f>
        <v>0</v>
      </c>
      <c r="CK236" s="95">
        <f>IF(AND(CK227&gt;=1,CK227&lt;=3,CK228=0),-CHOOSE(CK227,Rollover!$S$23,Rollover!$AF$23,Rollover!$AS$23),0)</f>
        <v>0</v>
      </c>
      <c r="CL236" s="95">
        <f>IF(AND(CL227&gt;=1,CL227&lt;=3,CL228=0),-CHOOSE(CL227,Rollover!$S$23,Rollover!$AF$23,Rollover!$AS$23),0)</f>
        <v>0</v>
      </c>
      <c r="CM236" s="95">
        <f>IF(AND(CM227&gt;=1,CM227&lt;=3,CM228=0),-CHOOSE(CM227,Rollover!$S$23,Rollover!$AF$23,Rollover!$AS$23),0)</f>
        <v>0</v>
      </c>
      <c r="CN236" s="95">
        <f>IF(AND(CN227&gt;=1,CN227&lt;=3,CN228=0),-CHOOSE(CN227,Rollover!$S$23,Rollover!$AF$23,Rollover!$AS$23),0)</f>
        <v>0</v>
      </c>
      <c r="CO236" s="95">
        <f>IF(AND(CO227&gt;=1,CO227&lt;=3,CO228=0),-CHOOSE(CO227,Rollover!$S$23,Rollover!$AF$23,Rollover!$AS$23),0)</f>
        <v>0</v>
      </c>
      <c r="CP236" s="95">
        <f>IF(AND(CP227&gt;=1,CP227&lt;=3,CP228=0),-CHOOSE(CP227,Rollover!$S$23,Rollover!$AF$23,Rollover!$AS$23),0)</f>
        <v>0</v>
      </c>
      <c r="CQ236" s="95">
        <f>IF(AND(CQ227&gt;=1,CQ227&lt;=3,CQ228=0),-CHOOSE(CQ227,Rollover!$S$23,Rollover!$AF$23,Rollover!$AS$23),0)</f>
        <v>0</v>
      </c>
      <c r="CR236" s="95">
        <f>IF(AND(CR227&gt;=1,CR227&lt;=3,CR228=0),-CHOOSE(CR227,Rollover!$S$23,Rollover!$AF$23,Rollover!$AS$23),0)</f>
        <v>-67132.09938424344</v>
      </c>
      <c r="CS236" s="95">
        <f>IF(AND(CS227&gt;=1,CS227&lt;=3,CS228=0),-CHOOSE(CS227,Rollover!$S$23,Rollover!$AF$23,Rollover!$AS$23),0)</f>
        <v>0</v>
      </c>
      <c r="CT236" s="95">
        <f>IF(AND(CT227&gt;=1,CT227&lt;=3,CT228=0),-CHOOSE(CT227,Rollover!$S$23,Rollover!$AF$23,Rollover!$AS$23),0)</f>
        <v>0</v>
      </c>
      <c r="CU236" s="95">
        <f>IF(AND(CU227&gt;=1,CU227&lt;=3,CU228=0),-CHOOSE(CU227,Rollover!$S$23,Rollover!$AF$23,Rollover!$AS$23),0)</f>
        <v>0</v>
      </c>
      <c r="CV236" s="95">
        <f>IF(AND(CV227&gt;=1,CV227&lt;=3,CV228=0),-CHOOSE(CV227,Rollover!$S$23,Rollover!$AF$23,Rollover!$AS$23),0)</f>
        <v>0</v>
      </c>
      <c r="CW236" s="95">
        <f>IF(AND(CW227&gt;=1,CW227&lt;=3,CW228=0),-CHOOSE(CW227,Rollover!$S$23,Rollover!$AF$23,Rollover!$AS$23),0)</f>
        <v>0</v>
      </c>
      <c r="CX236" s="95">
        <f>IF(AND(CX227&gt;=1,CX227&lt;=3,CX228=0),-CHOOSE(CX227,Rollover!$S$23,Rollover!$AF$23,Rollover!$AS$23),0)</f>
        <v>0</v>
      </c>
      <c r="CY236" s="95">
        <f>IF(AND(CY227&gt;=1,CY227&lt;=3,CY228=0),-CHOOSE(CY227,Rollover!$S$23,Rollover!$AF$23,Rollover!$AS$23),0)</f>
        <v>0</v>
      </c>
      <c r="CZ236" s="95">
        <f>IF(AND(CZ227&gt;=1,CZ227&lt;=3,CZ228=0),-CHOOSE(CZ227,Rollover!$S$23,Rollover!$AF$23,Rollover!$AS$23),0)</f>
        <v>0</v>
      </c>
      <c r="DA236" s="95">
        <f>IF(AND(DA227&gt;=1,DA227&lt;=3,DA228=0),-CHOOSE(DA227,Rollover!$S$23,Rollover!$AF$23,Rollover!$AS$23),0)</f>
        <v>0</v>
      </c>
      <c r="DB236" s="95">
        <f>IF(AND(DB227&gt;=1,DB227&lt;=3,DB228=0),-CHOOSE(DB227,Rollover!$S$23,Rollover!$AF$23,Rollover!$AS$23),0)</f>
        <v>0</v>
      </c>
      <c r="DC236" s="95">
        <f>IF(AND(DC227&gt;=1,DC227&lt;=3,DC228=0),-CHOOSE(DC227,Rollover!$S$23,Rollover!$AF$23,Rollover!$AS$23),0)</f>
        <v>0</v>
      </c>
      <c r="DD236" s="95">
        <f>IF(AND(DD227&gt;=1,DD227&lt;=3,DD228=0),-CHOOSE(DD227,Rollover!$S$23,Rollover!$AF$23,Rollover!$AS$23),0)</f>
        <v>0</v>
      </c>
      <c r="DE236" s="95">
        <f>IF(AND(DE227&gt;=1,DE227&lt;=3,DE228=0),-CHOOSE(DE227,Rollover!$S$23,Rollover!$AF$23,Rollover!$AS$23),0)</f>
        <v>0</v>
      </c>
      <c r="DF236" s="95">
        <f>IF(AND(DF227&gt;=1,DF227&lt;=3,DF228=0),-CHOOSE(DF227,Rollover!$S$23,Rollover!$AF$23,Rollover!$AS$23),0)</f>
        <v>0</v>
      </c>
      <c r="DG236" s="95">
        <f>IF(AND(DG227&gt;=1,DG227&lt;=3,DG228=0),-CHOOSE(DG227,Rollover!$S$23,Rollover!$AF$23,Rollover!$AS$23),0)</f>
        <v>0</v>
      </c>
      <c r="DH236" s="95">
        <f>IF(AND(DH227&gt;=1,DH227&lt;=3,DH228=0),-CHOOSE(DH227,Rollover!$S$23,Rollover!$AF$23,Rollover!$AS$23),0)</f>
        <v>0</v>
      </c>
      <c r="DI236" s="95">
        <f>IF(AND(DI227&gt;=1,DI227&lt;=3,DI228=0),-CHOOSE(DI227,Rollover!$S$23,Rollover!$AF$23,Rollover!$AS$23),0)</f>
        <v>0</v>
      </c>
      <c r="DJ236" s="95">
        <f>IF(AND(DJ227&gt;=1,DJ227&lt;=3,DJ228=0),-CHOOSE(DJ227,Rollover!$S$23,Rollover!$AF$23,Rollover!$AS$23),0)</f>
        <v>0</v>
      </c>
      <c r="DK236" s="95">
        <f>IF(AND(DK227&gt;=1,DK227&lt;=3,DK228=0),-CHOOSE(DK227,Rollover!$S$23,Rollover!$AF$23,Rollover!$AS$23),0)</f>
        <v>0</v>
      </c>
      <c r="DL236" s="95">
        <f>IF(AND(DL227&gt;=1,DL227&lt;=3,DL228=0),-CHOOSE(DL227,Rollover!$S$23,Rollover!$AF$23,Rollover!$AS$23),0)</f>
        <v>0</v>
      </c>
      <c r="DM236" s="95">
        <f>IF(AND(DM227&gt;=1,DM227&lt;=3,DM228=0),-CHOOSE(DM227,Rollover!$S$23,Rollover!$AF$23,Rollover!$AS$23),0)</f>
        <v>0</v>
      </c>
      <c r="DN236" s="95">
        <f>IF(AND(DN227&gt;=1,DN227&lt;=3,DN228=0),-CHOOSE(DN227,Rollover!$S$23,Rollover!$AF$23,Rollover!$AS$23),0)</f>
        <v>0</v>
      </c>
      <c r="DO236" s="95">
        <f>IF(AND(DO227&gt;=1,DO227&lt;=3,DO228=0),-CHOOSE(DO227,Rollover!$S$23,Rollover!$AF$23,Rollover!$AS$23),0)</f>
        <v>0</v>
      </c>
      <c r="DP236" s="95">
        <f>IF(AND(DP227&gt;=1,DP227&lt;=3,DP228=0),-CHOOSE(DP227,Rollover!$S$23,Rollover!$AF$23,Rollover!$AS$23),0)</f>
        <v>0</v>
      </c>
      <c r="DQ236" s="95">
        <f>IF(AND(DQ227&gt;=1,DQ227&lt;=3,DQ228=0),-CHOOSE(DQ227,Rollover!$S$23,Rollover!$AF$23,Rollover!$AS$23),0)</f>
        <v>0</v>
      </c>
      <c r="DR236" s="95">
        <f>IF(AND(DR227&gt;=1,DR227&lt;=3,DR228=0),-CHOOSE(DR227,Rollover!$S$23,Rollover!$AF$23,Rollover!$AS$23),0)</f>
        <v>0</v>
      </c>
      <c r="DS236" s="95">
        <f>IF(AND(DS227&gt;=1,DS227&lt;=3,DS228=0),-CHOOSE(DS227,Rollover!$S$23,Rollover!$AF$23,Rollover!$AS$23),0)</f>
        <v>0</v>
      </c>
      <c r="DT236" s="95">
        <f>IF(AND(DT227&gt;=1,DT227&lt;=3,DT228=0),-CHOOSE(DT227,Rollover!$S$23,Rollover!$AF$23,Rollover!$AS$23),0)</f>
        <v>0</v>
      </c>
      <c r="DU236" s="95">
        <f>IF(AND(DU227&gt;=1,DU227&lt;=3,DU228=0),-CHOOSE(DU227,Rollover!$S$23,Rollover!$AF$23,Rollover!$AS$23),0)</f>
        <v>0</v>
      </c>
      <c r="DV236" s="95">
        <f>IF(AND(DV227&gt;=1,DV227&lt;=3,DV228=0),-CHOOSE(DV227,Rollover!$S$23,Rollover!$AF$23,Rollover!$AS$23),0)</f>
        <v>0</v>
      </c>
      <c r="DW236" s="95">
        <f>IF(AND(DW227&gt;=1,DW227&lt;=3,DW228=0),-CHOOSE(DW227,Rollover!$S$23,Rollover!$AF$23,Rollover!$AS$23),0)</f>
        <v>0</v>
      </c>
      <c r="DX236" s="95">
        <f>IF(AND(DX227&gt;=1,DX227&lt;=3,DX228=0),-CHOOSE(DX227,Rollover!$S$23,Rollover!$AF$23,Rollover!$AS$23),0)</f>
        <v>0</v>
      </c>
      <c r="DY236" s="95">
        <f>IF(AND(DY227&gt;=1,DY227&lt;=3,DY228=0),-CHOOSE(DY227,Rollover!$S$23,Rollover!$AF$23,Rollover!$AS$23),0)</f>
        <v>0</v>
      </c>
      <c r="DZ236" s="95">
        <f>IF(AND(DZ227&gt;=1,DZ227&lt;=3,DZ228=0),-CHOOSE(DZ227,Rollover!$S$23,Rollover!$AF$23,Rollover!$AS$23),0)</f>
        <v>0</v>
      </c>
      <c r="EA236" s="95">
        <f>IF(AND(EA227&gt;=1,EA227&lt;=3,EA228=0),-CHOOSE(EA227,Rollover!$S$23,Rollover!$AF$23,Rollover!$AS$23),0)</f>
        <v>0</v>
      </c>
      <c r="EB236" s="95">
        <f>IF(AND(EB227&gt;=1,EB227&lt;=3,EB228=0),-CHOOSE(EB227,Rollover!$S$23,Rollover!$AF$23,Rollover!$AS$23),0)</f>
        <v>0</v>
      </c>
      <c r="EC236" s="95">
        <f>IF(AND(EC227&gt;=1,EC227&lt;=3,EC228=0),-CHOOSE(EC227,Rollover!$S$23,Rollover!$AF$23,Rollover!$AS$23),0)</f>
        <v>0</v>
      </c>
      <c r="ED236" s="95">
        <f>IF(AND(ED227&gt;=1,ED227&lt;=3,ED228=0),-CHOOSE(ED227,Rollover!$S$23,Rollover!$AF$23,Rollover!$AS$23),0)</f>
        <v>0</v>
      </c>
      <c r="EE236" s="95">
        <f>IF(AND(EE227&gt;=1,EE227&lt;=3,EE228=0),-CHOOSE(EE227,Rollover!$S$23,Rollover!$AF$23,Rollover!$AS$23),0)</f>
        <v>0</v>
      </c>
      <c r="EF236" s="95">
        <f>IF(AND(EF227&gt;=1,EF227&lt;=3,EF228=0),-CHOOSE(EF227,Rollover!$S$23,Rollover!$AF$23,Rollover!$AS$23),0)</f>
        <v>0</v>
      </c>
      <c r="EG236" s="95">
        <f>IF(AND(EG227&gt;=1,EG227&lt;=3,EG228=0),-CHOOSE(EG227,Rollover!$S$23,Rollover!$AF$23,Rollover!$AS$23),0)</f>
        <v>0</v>
      </c>
      <c r="EH236" s="95">
        <f>IF(AND(EH227&gt;=1,EH227&lt;=3,EH228=0),-CHOOSE(EH227,Rollover!$S$23,Rollover!$AF$23,Rollover!$AS$23),0)</f>
        <v>0</v>
      </c>
      <c r="EI236" s="95">
        <f>IF(AND(EI227&gt;=1,EI227&lt;=3,EI228=0),-CHOOSE(EI227,Rollover!$S$23,Rollover!$AF$23,Rollover!$AS$23),0)</f>
        <v>0</v>
      </c>
    </row>
    <row r="237">
      <c r="B237" t="s" s="23">
        <v>399</v>
      </c>
      <c r="C237" t="s" s="118">
        <v>39</v>
      </c>
      <c r="D237" t="s" s="118">
        <v>437</v>
      </c>
      <c r="H237" s="117">
        <f>'Rent Roll'!$G$23*'Rent Roll'!$E$23*IF(H227=0,1,IF(AND(H227&lt;=3,H228&gt;=0),1,0))</f>
        <v>18000</v>
      </c>
      <c r="I237" s="117">
        <f>'Rent Roll'!$G$23*'Rent Roll'!$E$23*IF(I227=0,1,IF(AND(I227&lt;=3,I228&gt;=0),1,0))</f>
        <v>18000</v>
      </c>
      <c r="J237" s="117">
        <f>'Rent Roll'!$G$23*'Rent Roll'!$E$23*IF(J227=0,1,IF(AND(J227&lt;=3,J228&gt;=0),1,0))</f>
        <v>18000</v>
      </c>
      <c r="K237" s="117">
        <f>'Rent Roll'!$G$23*'Rent Roll'!$E$23*IF(K227=0,1,IF(AND(K227&lt;=3,K228&gt;=0),1,0))</f>
        <v>18000</v>
      </c>
      <c r="L237" s="117">
        <f>'Rent Roll'!$G$23*'Rent Roll'!$E$23*IF(L227=0,1,IF(AND(L227&lt;=3,L228&gt;=0),1,0))</f>
        <v>18000</v>
      </c>
      <c r="M237" s="117">
        <f>'Rent Roll'!$G$23*'Rent Roll'!$E$23*IF(M227=0,1,IF(AND(M227&lt;=3,M228&gt;=0),1,0))</f>
        <v>18000</v>
      </c>
      <c r="N237" s="117">
        <f>'Rent Roll'!$G$23*'Rent Roll'!$E$23*IF(N227=0,1,IF(AND(N227&lt;=3,N228&gt;=0),1,0))</f>
        <v>18000</v>
      </c>
      <c r="O237" s="117">
        <f>'Rent Roll'!$G$23*'Rent Roll'!$E$23*IF(O227=0,1,IF(AND(O227&lt;=3,O228&gt;=0),1,0))</f>
        <v>18000</v>
      </c>
      <c r="P237" s="117">
        <f>'Rent Roll'!$G$23*'Rent Roll'!$E$23*IF(P227=0,1,IF(AND(P227&lt;=3,P228&gt;=0),1,0))</f>
        <v>18000</v>
      </c>
      <c r="Q237" s="117">
        <f>'Rent Roll'!$G$23*'Rent Roll'!$E$23*IF(Q227=0,1,IF(AND(Q227&lt;=3,Q228&gt;=0),1,0))</f>
        <v>18000</v>
      </c>
      <c r="R237" s="117">
        <f>'Rent Roll'!$G$23*'Rent Roll'!$E$23*IF(R227=0,1,IF(AND(R227&lt;=3,R228&gt;=0),1,0))</f>
        <v>18000</v>
      </c>
      <c r="S237" s="117">
        <f>'Rent Roll'!$G$23*'Rent Roll'!$E$23*IF(S227=0,1,IF(AND(S227&lt;=3,S228&gt;=0),1,0))</f>
        <v>18000</v>
      </c>
      <c r="T237" s="117">
        <f>'Rent Roll'!$G$23*'Rent Roll'!$E$23*IF(T227=0,1,IF(AND(T227&lt;=3,T228&gt;=0),1,0))</f>
        <v>18000</v>
      </c>
      <c r="U237" s="117">
        <f>'Rent Roll'!$G$23*'Rent Roll'!$E$23*IF(U227=0,1,IF(AND(U227&lt;=3,U228&gt;=0),1,0))</f>
        <v>18000</v>
      </c>
      <c r="V237" s="117">
        <f>'Rent Roll'!$G$23*'Rent Roll'!$E$23*IF(V227=0,1,IF(AND(V227&lt;=3,V228&gt;=0),1,0))</f>
        <v>18000</v>
      </c>
      <c r="W237" s="117">
        <f>'Rent Roll'!$G$23*'Rent Roll'!$E$23*IF(W227=0,1,IF(AND(W227&lt;=3,W228&gt;=0),1,0))</f>
        <v>18000</v>
      </c>
      <c r="X237" s="117">
        <f>'Rent Roll'!$G$23*'Rent Roll'!$E$23*IF(X227=0,1,IF(AND(X227&lt;=3,X228&gt;=0),1,0))</f>
        <v>18000</v>
      </c>
      <c r="Y237" s="117">
        <f>'Rent Roll'!$G$23*'Rent Roll'!$E$23*IF(Y227=0,1,IF(AND(Y227&lt;=3,Y228&gt;=0),1,0))</f>
        <v>18000</v>
      </c>
      <c r="Z237" s="117">
        <f>'Rent Roll'!$G$23*'Rent Roll'!$E$23*IF(Z227=0,1,IF(AND(Z227&lt;=3,Z228&gt;=0),1,0))</f>
        <v>18000</v>
      </c>
      <c r="AA237" s="117">
        <f>'Rent Roll'!$G$23*'Rent Roll'!$E$23*IF(AA227=0,1,IF(AND(AA227&lt;=3,AA228&gt;=0),1,0))</f>
        <v>18000</v>
      </c>
      <c r="AB237" s="117">
        <f>'Rent Roll'!$G$23*'Rent Roll'!$E$23*IF(AB227=0,1,IF(AND(AB227&lt;=3,AB228&gt;=0),1,0))</f>
        <v>18000</v>
      </c>
      <c r="AC237" s="117">
        <f>'Rent Roll'!$G$23*'Rent Roll'!$E$23*IF(AC227=0,1,IF(AND(AC227&lt;=3,AC228&gt;=0),1,0))</f>
        <v>18000</v>
      </c>
      <c r="AD237" s="117">
        <f>'Rent Roll'!$G$23*'Rent Roll'!$E$23*IF(AD227=0,1,IF(AND(AD227&lt;=3,AD228&gt;=0),1,0))</f>
        <v>18000</v>
      </c>
      <c r="AE237" s="117">
        <f>'Rent Roll'!$G$23*'Rent Roll'!$E$23*IF(AE227=0,1,IF(AND(AE227&lt;=3,AE228&gt;=0),1,0))</f>
        <v>18000</v>
      </c>
      <c r="AF237" s="117">
        <f>'Rent Roll'!$G$23*'Rent Roll'!$E$23*IF(AF227=0,1,IF(AND(AF227&lt;=3,AF228&gt;=0),1,0))</f>
        <v>0</v>
      </c>
      <c r="AG237" s="117">
        <f>'Rent Roll'!$G$23*'Rent Roll'!$E$23*IF(AG227=0,1,IF(AND(AG227&lt;=3,AG228&gt;=0),1,0))</f>
        <v>0</v>
      </c>
      <c r="AH237" s="117">
        <f>'Rent Roll'!$G$23*'Rent Roll'!$E$23*IF(AH227=0,1,IF(AND(AH227&lt;=3,AH228&gt;=0),1,0))</f>
        <v>18000</v>
      </c>
      <c r="AI237" s="117">
        <f>'Rent Roll'!$G$23*'Rent Roll'!$E$23*IF(AI227=0,1,IF(AND(AI227&lt;=3,AI228&gt;=0),1,0))</f>
        <v>18000</v>
      </c>
      <c r="AJ237" s="117">
        <f>'Rent Roll'!$G$23*'Rent Roll'!$E$23*IF(AJ227=0,1,IF(AND(AJ227&lt;=3,AJ228&gt;=0),1,0))</f>
        <v>18000</v>
      </c>
      <c r="AK237" s="117">
        <f>'Rent Roll'!$G$23*'Rent Roll'!$E$23*IF(AK227=0,1,IF(AND(AK227&lt;=3,AK228&gt;=0),1,0))</f>
        <v>18000</v>
      </c>
      <c r="AL237" s="117">
        <f>'Rent Roll'!$G$23*'Rent Roll'!$E$23*IF(AL227=0,1,IF(AND(AL227&lt;=3,AL228&gt;=0),1,0))</f>
        <v>18000</v>
      </c>
      <c r="AM237" s="117">
        <f>'Rent Roll'!$G$23*'Rent Roll'!$E$23*IF(AM227=0,1,IF(AND(AM227&lt;=3,AM228&gt;=0),1,0))</f>
        <v>18000</v>
      </c>
      <c r="AN237" s="117">
        <f>'Rent Roll'!$G$23*'Rent Roll'!$E$23*IF(AN227=0,1,IF(AND(AN227&lt;=3,AN228&gt;=0),1,0))</f>
        <v>18000</v>
      </c>
      <c r="AO237" s="117">
        <f>'Rent Roll'!$G$23*'Rent Roll'!$E$23*IF(AO227=0,1,IF(AND(AO227&lt;=3,AO228&gt;=0),1,0))</f>
        <v>18000</v>
      </c>
      <c r="AP237" s="117">
        <f>'Rent Roll'!$G$23*'Rent Roll'!$E$23*IF(AP227=0,1,IF(AND(AP227&lt;=3,AP228&gt;=0),1,0))</f>
        <v>18000</v>
      </c>
      <c r="AQ237" s="117">
        <f>'Rent Roll'!$G$23*'Rent Roll'!$E$23*IF(AQ227=0,1,IF(AND(AQ227&lt;=3,AQ228&gt;=0),1,0))</f>
        <v>18000</v>
      </c>
      <c r="AR237" s="117">
        <f>'Rent Roll'!$G$23*'Rent Roll'!$E$23*IF(AR227=0,1,IF(AND(AR227&lt;=3,AR228&gt;=0),1,0))</f>
        <v>18000</v>
      </c>
      <c r="AS237" s="117">
        <f>'Rent Roll'!$G$23*'Rent Roll'!$E$23*IF(AS227=0,1,IF(AND(AS227&lt;=3,AS228&gt;=0),1,0))</f>
        <v>18000</v>
      </c>
      <c r="AT237" s="117">
        <f>'Rent Roll'!$G$23*'Rent Roll'!$E$23*IF(AT227=0,1,IF(AND(AT227&lt;=3,AT228&gt;=0),1,0))</f>
        <v>18000</v>
      </c>
      <c r="AU237" s="117">
        <f>'Rent Roll'!$G$23*'Rent Roll'!$E$23*IF(AU227=0,1,IF(AND(AU227&lt;=3,AU228&gt;=0),1,0))</f>
        <v>18000</v>
      </c>
      <c r="AV237" s="117">
        <f>'Rent Roll'!$G$23*'Rent Roll'!$E$23*IF(AV227=0,1,IF(AND(AV227&lt;=3,AV228&gt;=0),1,0))</f>
        <v>18000</v>
      </c>
      <c r="AW237" s="117">
        <f>'Rent Roll'!$G$23*'Rent Roll'!$E$23*IF(AW227=0,1,IF(AND(AW227&lt;=3,AW228&gt;=0),1,0))</f>
        <v>18000</v>
      </c>
      <c r="AX237" s="117">
        <f>'Rent Roll'!$G$23*'Rent Roll'!$E$23*IF(AX227=0,1,IF(AND(AX227&lt;=3,AX228&gt;=0),1,0))</f>
        <v>18000</v>
      </c>
      <c r="AY237" s="117">
        <f>'Rent Roll'!$G$23*'Rent Roll'!$E$23*IF(AY227=0,1,IF(AND(AY227&lt;=3,AY228&gt;=0),1,0))</f>
        <v>18000</v>
      </c>
      <c r="AZ237" s="117">
        <f>'Rent Roll'!$G$23*'Rent Roll'!$E$23*IF(AZ227=0,1,IF(AND(AZ227&lt;=3,AZ228&gt;=0),1,0))</f>
        <v>18000</v>
      </c>
      <c r="BA237" s="117">
        <f>'Rent Roll'!$G$23*'Rent Roll'!$E$23*IF(BA227=0,1,IF(AND(BA227&lt;=3,BA228&gt;=0),1,0))</f>
        <v>18000</v>
      </c>
      <c r="BB237" s="117">
        <f>'Rent Roll'!$G$23*'Rent Roll'!$E$23*IF(BB227=0,1,IF(AND(BB227&lt;=3,BB228&gt;=0),1,0))</f>
        <v>18000</v>
      </c>
      <c r="BC237" s="117">
        <f>'Rent Roll'!$G$23*'Rent Roll'!$E$23*IF(BC227=0,1,IF(AND(BC227&lt;=3,BC228&gt;=0),1,0))</f>
        <v>18000</v>
      </c>
      <c r="BD237" s="117">
        <f>'Rent Roll'!$G$23*'Rent Roll'!$E$23*IF(BD227=0,1,IF(AND(BD227&lt;=3,BD228&gt;=0),1,0))</f>
        <v>18000</v>
      </c>
      <c r="BE237" s="117">
        <f>'Rent Roll'!$G$23*'Rent Roll'!$E$23*IF(BE227=0,1,IF(AND(BE227&lt;=3,BE228&gt;=0),1,0))</f>
        <v>18000</v>
      </c>
      <c r="BF237" s="117">
        <f>'Rent Roll'!$G$23*'Rent Roll'!$E$23*IF(BF227=0,1,IF(AND(BF227&lt;=3,BF228&gt;=0),1,0))</f>
        <v>18000</v>
      </c>
      <c r="BG237" s="117">
        <f>'Rent Roll'!$G$23*'Rent Roll'!$E$23*IF(BG227=0,1,IF(AND(BG227&lt;=3,BG228&gt;=0),1,0))</f>
        <v>18000</v>
      </c>
      <c r="BH237" s="117">
        <f>'Rent Roll'!$G$23*'Rent Roll'!$E$23*IF(BH227=0,1,IF(AND(BH227&lt;=3,BH228&gt;=0),1,0))</f>
        <v>18000</v>
      </c>
      <c r="BI237" s="117">
        <f>'Rent Roll'!$G$23*'Rent Roll'!$E$23*IF(BI227=0,1,IF(AND(BI227&lt;=3,BI228&gt;=0),1,0))</f>
        <v>18000</v>
      </c>
      <c r="BJ237" s="117">
        <f>'Rent Roll'!$G$23*'Rent Roll'!$E$23*IF(BJ227=0,1,IF(AND(BJ227&lt;=3,BJ228&gt;=0),1,0))</f>
        <v>18000</v>
      </c>
      <c r="BK237" s="117">
        <f>'Rent Roll'!$G$23*'Rent Roll'!$E$23*IF(BK227=0,1,IF(AND(BK227&lt;=3,BK228&gt;=0),1,0))</f>
        <v>18000</v>
      </c>
      <c r="BL237" s="117">
        <f>'Rent Roll'!$G$23*'Rent Roll'!$E$23*IF(BL227=0,1,IF(AND(BL227&lt;=3,BL228&gt;=0),1,0))</f>
        <v>18000</v>
      </c>
      <c r="BM237" s="117">
        <f>'Rent Roll'!$G$23*'Rent Roll'!$E$23*IF(BM227=0,1,IF(AND(BM227&lt;=3,BM228&gt;=0),1,0))</f>
        <v>18000</v>
      </c>
      <c r="BN237" s="117">
        <f>'Rent Roll'!$G$23*'Rent Roll'!$E$23*IF(BN227=0,1,IF(AND(BN227&lt;=3,BN228&gt;=0),1,0))</f>
        <v>18000</v>
      </c>
      <c r="BO237" s="117">
        <f>'Rent Roll'!$G$23*'Rent Roll'!$E$23*IF(BO227=0,1,IF(AND(BO227&lt;=3,BO228&gt;=0),1,0))</f>
        <v>18000</v>
      </c>
      <c r="BP237" s="117">
        <f>'Rent Roll'!$G$23*'Rent Roll'!$E$23*IF(BP227=0,1,IF(AND(BP227&lt;=3,BP228&gt;=0),1,0))</f>
        <v>18000</v>
      </c>
      <c r="BQ237" s="117">
        <f>'Rent Roll'!$G$23*'Rent Roll'!$E$23*IF(BQ227=0,1,IF(AND(BQ227&lt;=3,BQ228&gt;=0),1,0))</f>
        <v>18000</v>
      </c>
      <c r="BR237" s="117">
        <f>'Rent Roll'!$G$23*'Rent Roll'!$E$23*IF(BR227=0,1,IF(AND(BR227&lt;=3,BR228&gt;=0),1,0))</f>
        <v>18000</v>
      </c>
      <c r="BS237" s="117">
        <f>'Rent Roll'!$G$23*'Rent Roll'!$E$23*IF(BS227=0,1,IF(AND(BS227&lt;=3,BS228&gt;=0),1,0))</f>
        <v>18000</v>
      </c>
      <c r="BT237" s="117">
        <f>'Rent Roll'!$G$23*'Rent Roll'!$E$23*IF(BT227=0,1,IF(AND(BT227&lt;=3,BT228&gt;=0),1,0))</f>
        <v>18000</v>
      </c>
      <c r="BU237" s="117">
        <f>'Rent Roll'!$G$23*'Rent Roll'!$E$23*IF(BU227=0,1,IF(AND(BU227&lt;=3,BU228&gt;=0),1,0))</f>
        <v>18000</v>
      </c>
      <c r="BV237" s="117">
        <f>'Rent Roll'!$G$23*'Rent Roll'!$E$23*IF(BV227=0,1,IF(AND(BV227&lt;=3,BV228&gt;=0),1,0))</f>
        <v>18000</v>
      </c>
      <c r="BW237" s="117">
        <f>'Rent Roll'!$G$23*'Rent Roll'!$E$23*IF(BW227=0,1,IF(AND(BW227&lt;=3,BW228&gt;=0),1,0))</f>
        <v>18000</v>
      </c>
      <c r="BX237" s="117">
        <f>'Rent Roll'!$G$23*'Rent Roll'!$E$23*IF(BX227=0,1,IF(AND(BX227&lt;=3,BX228&gt;=0),1,0))</f>
        <v>18000</v>
      </c>
      <c r="BY237" s="117">
        <f>'Rent Roll'!$G$23*'Rent Roll'!$E$23*IF(BY227=0,1,IF(AND(BY227&lt;=3,BY228&gt;=0),1,0))</f>
        <v>18000</v>
      </c>
      <c r="BZ237" s="117">
        <f>'Rent Roll'!$G$23*'Rent Roll'!$E$23*IF(BZ227=0,1,IF(AND(BZ227&lt;=3,BZ228&gt;=0),1,0))</f>
        <v>18000</v>
      </c>
      <c r="CA237" s="117">
        <f>'Rent Roll'!$G$23*'Rent Roll'!$E$23*IF(CA227=0,1,IF(AND(CA227&lt;=3,CA228&gt;=0),1,0))</f>
        <v>18000</v>
      </c>
      <c r="CB237" s="117">
        <f>'Rent Roll'!$G$23*'Rent Roll'!$E$23*IF(CB227=0,1,IF(AND(CB227&lt;=3,CB228&gt;=0),1,0))</f>
        <v>18000</v>
      </c>
      <c r="CC237" s="117">
        <f>'Rent Roll'!$G$23*'Rent Roll'!$E$23*IF(CC227=0,1,IF(AND(CC227&lt;=3,CC228&gt;=0),1,0))</f>
        <v>18000</v>
      </c>
      <c r="CD237" s="117">
        <f>'Rent Roll'!$G$23*'Rent Roll'!$E$23*IF(CD227=0,1,IF(AND(CD227&lt;=3,CD228&gt;=0),1,0))</f>
        <v>18000</v>
      </c>
      <c r="CE237" s="117">
        <f>'Rent Roll'!$G$23*'Rent Roll'!$E$23*IF(CE227=0,1,IF(AND(CE227&lt;=3,CE228&gt;=0),1,0))</f>
        <v>18000</v>
      </c>
      <c r="CF237" s="117">
        <f>'Rent Roll'!$G$23*'Rent Roll'!$E$23*IF(CF227=0,1,IF(AND(CF227&lt;=3,CF228&gt;=0),1,0))</f>
        <v>18000</v>
      </c>
      <c r="CG237" s="117">
        <f>'Rent Roll'!$G$23*'Rent Roll'!$E$23*IF(CG227=0,1,IF(AND(CG227&lt;=3,CG228&gt;=0),1,0))</f>
        <v>18000</v>
      </c>
      <c r="CH237" s="117">
        <f>'Rent Roll'!$G$23*'Rent Roll'!$E$23*IF(CH227=0,1,IF(AND(CH227&lt;=3,CH228&gt;=0),1,0))</f>
        <v>18000</v>
      </c>
      <c r="CI237" s="117">
        <f>'Rent Roll'!$G$23*'Rent Roll'!$E$23*IF(CI227=0,1,IF(AND(CI227&lt;=3,CI228&gt;=0),1,0))</f>
        <v>18000</v>
      </c>
      <c r="CJ237" s="117">
        <f>'Rent Roll'!$G$23*'Rent Roll'!$E$23*IF(CJ227=0,1,IF(AND(CJ227&lt;=3,CJ228&gt;=0),1,0))</f>
        <v>18000</v>
      </c>
      <c r="CK237" s="117">
        <f>'Rent Roll'!$G$23*'Rent Roll'!$E$23*IF(CK227=0,1,IF(AND(CK227&lt;=3,CK228&gt;=0),1,0))</f>
        <v>18000</v>
      </c>
      <c r="CL237" s="117">
        <f>'Rent Roll'!$G$23*'Rent Roll'!$E$23*IF(CL227=0,1,IF(AND(CL227&lt;=3,CL228&gt;=0),1,0))</f>
        <v>18000</v>
      </c>
      <c r="CM237" s="117">
        <f>'Rent Roll'!$G$23*'Rent Roll'!$E$23*IF(CM227=0,1,IF(AND(CM227&lt;=3,CM228&gt;=0),1,0))</f>
        <v>18000</v>
      </c>
      <c r="CN237" s="117">
        <f>'Rent Roll'!$G$23*'Rent Roll'!$E$23*IF(CN227=0,1,IF(AND(CN227&lt;=3,CN228&gt;=0),1,0))</f>
        <v>18000</v>
      </c>
      <c r="CO237" s="117">
        <f>'Rent Roll'!$G$23*'Rent Roll'!$E$23*IF(CO227=0,1,IF(AND(CO227&lt;=3,CO228&gt;=0),1,0))</f>
        <v>18000</v>
      </c>
      <c r="CP237" s="117">
        <f>'Rent Roll'!$G$23*'Rent Roll'!$E$23*IF(CP227=0,1,IF(AND(CP227&lt;=3,CP228&gt;=0),1,0))</f>
        <v>0</v>
      </c>
      <c r="CQ237" s="117">
        <f>'Rent Roll'!$G$23*'Rent Roll'!$E$23*IF(CQ227=0,1,IF(AND(CQ227&lt;=3,CQ228&gt;=0),1,0))</f>
        <v>0</v>
      </c>
      <c r="CR237" s="117">
        <f>'Rent Roll'!$G$23*'Rent Roll'!$E$23*IF(CR227=0,1,IF(AND(CR227&lt;=3,CR228&gt;=0),1,0))</f>
        <v>18000</v>
      </c>
      <c r="CS237" s="117">
        <f>'Rent Roll'!$G$23*'Rent Roll'!$E$23*IF(CS227=0,1,IF(AND(CS227&lt;=3,CS228&gt;=0),1,0))</f>
        <v>18000</v>
      </c>
      <c r="CT237" s="117">
        <f>'Rent Roll'!$G$23*'Rent Roll'!$E$23*IF(CT227=0,1,IF(AND(CT227&lt;=3,CT228&gt;=0),1,0))</f>
        <v>18000</v>
      </c>
      <c r="CU237" s="117">
        <f>'Rent Roll'!$G$23*'Rent Roll'!$E$23*IF(CU227=0,1,IF(AND(CU227&lt;=3,CU228&gt;=0),1,0))</f>
        <v>18000</v>
      </c>
      <c r="CV237" s="117">
        <f>'Rent Roll'!$G$23*'Rent Roll'!$E$23*IF(CV227=0,1,IF(AND(CV227&lt;=3,CV228&gt;=0),1,0))</f>
        <v>18000</v>
      </c>
      <c r="CW237" s="117">
        <f>'Rent Roll'!$G$23*'Rent Roll'!$E$23*IF(CW227=0,1,IF(AND(CW227&lt;=3,CW228&gt;=0),1,0))</f>
        <v>18000</v>
      </c>
      <c r="CX237" s="117">
        <f>'Rent Roll'!$G$23*'Rent Roll'!$E$23*IF(CX227=0,1,IF(AND(CX227&lt;=3,CX228&gt;=0),1,0))</f>
        <v>18000</v>
      </c>
      <c r="CY237" s="117">
        <f>'Rent Roll'!$G$23*'Rent Roll'!$E$23*IF(CY227=0,1,IF(AND(CY227&lt;=3,CY228&gt;=0),1,0))</f>
        <v>18000</v>
      </c>
      <c r="CZ237" s="117">
        <f>'Rent Roll'!$G$23*'Rent Roll'!$E$23*IF(CZ227=0,1,IF(AND(CZ227&lt;=3,CZ228&gt;=0),1,0))</f>
        <v>18000</v>
      </c>
      <c r="DA237" s="117">
        <f>'Rent Roll'!$G$23*'Rent Roll'!$E$23*IF(DA227=0,1,IF(AND(DA227&lt;=3,DA228&gt;=0),1,0))</f>
        <v>18000</v>
      </c>
      <c r="DB237" s="117">
        <f>'Rent Roll'!$G$23*'Rent Roll'!$E$23*IF(DB227=0,1,IF(AND(DB227&lt;=3,DB228&gt;=0),1,0))</f>
        <v>18000</v>
      </c>
      <c r="DC237" s="117">
        <f>'Rent Roll'!$G$23*'Rent Roll'!$E$23*IF(DC227=0,1,IF(AND(DC227&lt;=3,DC228&gt;=0),1,0))</f>
        <v>18000</v>
      </c>
      <c r="DD237" s="117">
        <f>'Rent Roll'!$G$23*'Rent Roll'!$E$23*IF(DD227=0,1,IF(AND(DD227&lt;=3,DD228&gt;=0),1,0))</f>
        <v>18000</v>
      </c>
      <c r="DE237" s="117">
        <f>'Rent Roll'!$G$23*'Rent Roll'!$E$23*IF(DE227=0,1,IF(AND(DE227&lt;=3,DE228&gt;=0),1,0))</f>
        <v>18000</v>
      </c>
      <c r="DF237" s="117">
        <f>'Rent Roll'!$G$23*'Rent Roll'!$E$23*IF(DF227=0,1,IF(AND(DF227&lt;=3,DF228&gt;=0),1,0))</f>
        <v>18000</v>
      </c>
      <c r="DG237" s="117">
        <f>'Rent Roll'!$G$23*'Rent Roll'!$E$23*IF(DG227=0,1,IF(AND(DG227&lt;=3,DG228&gt;=0),1,0))</f>
        <v>18000</v>
      </c>
      <c r="DH237" s="117">
        <f>'Rent Roll'!$G$23*'Rent Roll'!$E$23*IF(DH227=0,1,IF(AND(DH227&lt;=3,DH228&gt;=0),1,0))</f>
        <v>18000</v>
      </c>
      <c r="DI237" s="117">
        <f>'Rent Roll'!$G$23*'Rent Roll'!$E$23*IF(DI227=0,1,IF(AND(DI227&lt;=3,DI228&gt;=0),1,0))</f>
        <v>18000</v>
      </c>
      <c r="DJ237" s="117">
        <f>'Rent Roll'!$G$23*'Rent Roll'!$E$23*IF(DJ227=0,1,IF(AND(DJ227&lt;=3,DJ228&gt;=0),1,0))</f>
        <v>18000</v>
      </c>
      <c r="DK237" s="117">
        <f>'Rent Roll'!$G$23*'Rent Roll'!$E$23*IF(DK227=0,1,IF(AND(DK227&lt;=3,DK228&gt;=0),1,0))</f>
        <v>18000</v>
      </c>
      <c r="DL237" s="117">
        <f>'Rent Roll'!$G$23*'Rent Roll'!$E$23*IF(DL227=0,1,IF(AND(DL227&lt;=3,DL228&gt;=0),1,0))</f>
        <v>18000</v>
      </c>
      <c r="DM237" s="117">
        <f>'Rent Roll'!$G$23*'Rent Roll'!$E$23*IF(DM227=0,1,IF(AND(DM227&lt;=3,DM228&gt;=0),1,0))</f>
        <v>18000</v>
      </c>
      <c r="DN237" s="117">
        <f>'Rent Roll'!$G$23*'Rent Roll'!$E$23*IF(DN227=0,1,IF(AND(DN227&lt;=3,DN228&gt;=0),1,0))</f>
        <v>18000</v>
      </c>
      <c r="DO237" s="117">
        <f>'Rent Roll'!$G$23*'Rent Roll'!$E$23*IF(DO227=0,1,IF(AND(DO227&lt;=3,DO228&gt;=0),1,0))</f>
        <v>18000</v>
      </c>
      <c r="DP237" s="117">
        <f>'Rent Roll'!$G$23*'Rent Roll'!$E$23*IF(DP227=0,1,IF(AND(DP227&lt;=3,DP228&gt;=0),1,0))</f>
        <v>18000</v>
      </c>
      <c r="DQ237" s="117">
        <f>'Rent Roll'!$G$23*'Rent Roll'!$E$23*IF(DQ227=0,1,IF(AND(DQ227&lt;=3,DQ228&gt;=0),1,0))</f>
        <v>18000</v>
      </c>
      <c r="DR237" s="117">
        <f>'Rent Roll'!$G$23*'Rent Roll'!$E$23*IF(DR227=0,1,IF(AND(DR227&lt;=3,DR228&gt;=0),1,0))</f>
        <v>18000</v>
      </c>
      <c r="DS237" s="117">
        <f>'Rent Roll'!$G$23*'Rent Roll'!$E$23*IF(DS227=0,1,IF(AND(DS227&lt;=3,DS228&gt;=0),1,0))</f>
        <v>18000</v>
      </c>
      <c r="DT237" s="117">
        <f>'Rent Roll'!$G$23*'Rent Roll'!$E$23*IF(DT227=0,1,IF(AND(DT227&lt;=3,DT228&gt;=0),1,0))</f>
        <v>18000</v>
      </c>
      <c r="DU237" s="117">
        <f>'Rent Roll'!$G$23*'Rent Roll'!$E$23*IF(DU227=0,1,IF(AND(DU227&lt;=3,DU228&gt;=0),1,0))</f>
        <v>18000</v>
      </c>
      <c r="DV237" s="117">
        <f>'Rent Roll'!$G$23*'Rent Roll'!$E$23*IF(DV227=0,1,IF(AND(DV227&lt;=3,DV228&gt;=0),1,0))</f>
        <v>18000</v>
      </c>
      <c r="DW237" s="117">
        <f>'Rent Roll'!$G$23*'Rent Roll'!$E$23*IF(DW227=0,1,IF(AND(DW227&lt;=3,DW228&gt;=0),1,0))</f>
        <v>18000</v>
      </c>
      <c r="DX237" s="117">
        <f>'Rent Roll'!$G$23*'Rent Roll'!$E$23*IF(DX227=0,1,IF(AND(DX227&lt;=3,DX228&gt;=0),1,0))</f>
        <v>18000</v>
      </c>
      <c r="DY237" s="117">
        <f>'Rent Roll'!$G$23*'Rent Roll'!$E$23*IF(DY227=0,1,IF(AND(DY227&lt;=3,DY228&gt;=0),1,0))</f>
        <v>18000</v>
      </c>
      <c r="DZ237" s="117">
        <f>'Rent Roll'!$G$23*'Rent Roll'!$E$23*IF(DZ227=0,1,IF(AND(DZ227&lt;=3,DZ228&gt;=0),1,0))</f>
        <v>18000</v>
      </c>
      <c r="EA237" s="117">
        <f>'Rent Roll'!$G$23*'Rent Roll'!$E$23*IF(EA227=0,1,IF(AND(EA227&lt;=3,EA228&gt;=0),1,0))</f>
        <v>18000</v>
      </c>
      <c r="EB237" s="117">
        <f>'Rent Roll'!$G$23*'Rent Roll'!$E$23*IF(EB227=0,1,IF(AND(EB227&lt;=3,EB228&gt;=0),1,0))</f>
        <v>18000</v>
      </c>
      <c r="EC237" s="117">
        <f>'Rent Roll'!$G$23*'Rent Roll'!$E$23*IF(EC227=0,1,IF(AND(EC227&lt;=3,EC228&gt;=0),1,0))</f>
        <v>18000</v>
      </c>
      <c r="ED237" s="117">
        <f>'Rent Roll'!$G$23*'Rent Roll'!$E$23*IF(ED227=0,1,IF(AND(ED227&lt;=3,ED228&gt;=0),1,0))</f>
        <v>18000</v>
      </c>
      <c r="EE237" s="117">
        <f>'Rent Roll'!$G$23*'Rent Roll'!$E$23*IF(EE227=0,1,IF(AND(EE227&lt;=3,EE228&gt;=0),1,0))</f>
        <v>18000</v>
      </c>
      <c r="EF237" s="117">
        <f>'Rent Roll'!$G$23*'Rent Roll'!$E$23*IF(EF227=0,1,IF(AND(EF227&lt;=3,EF228&gt;=0),1,0))</f>
        <v>18000</v>
      </c>
      <c r="EG237" s="117">
        <f>'Rent Roll'!$G$23*'Rent Roll'!$E$23*IF(EG227=0,1,IF(AND(EG227&lt;=3,EG228&gt;=0),1,0))</f>
        <v>18000</v>
      </c>
      <c r="EH237" s="117">
        <f>'Rent Roll'!$G$23*'Rent Roll'!$E$23*IF(EH227=0,1,IF(AND(EH227&lt;=3,EH228&gt;=0),1,0))</f>
        <v>18000</v>
      </c>
      <c r="EI237" s="117">
        <f>'Rent Roll'!$G$23*'Rent Roll'!$E$23*IF(EI227=0,1,IF(AND(EI227&lt;=3,EI228&gt;=0),1,0))</f>
        <v>18000</v>
      </c>
    </row>
    <row r="239">
      <c r="B239" t="s" s="113">
        <v>621</v>
      </c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  <c r="AA239" s="113"/>
      <c r="AB239" s="113"/>
      <c r="AC239" s="113"/>
      <c r="AD239" s="113"/>
      <c r="AE239" s="113"/>
      <c r="AF239" s="113"/>
      <c r="AG239" s="113"/>
      <c r="AH239" s="113"/>
      <c r="AI239" s="113"/>
      <c r="AJ239" s="113"/>
      <c r="AK239" s="113"/>
      <c r="AL239" s="113"/>
      <c r="AM239" s="113"/>
      <c r="AN239" s="113"/>
      <c r="AO239" s="113"/>
      <c r="AP239" s="113"/>
      <c r="AQ239" s="113"/>
      <c r="AR239" s="113"/>
      <c r="AS239" s="113"/>
      <c r="AT239" s="113"/>
      <c r="AU239" s="113"/>
      <c r="AV239" s="113"/>
      <c r="AW239" s="113"/>
      <c r="AX239" s="113"/>
      <c r="AY239" s="113"/>
      <c r="AZ239" s="113"/>
      <c r="BA239" s="113"/>
      <c r="BB239" s="113"/>
      <c r="BC239" s="113"/>
      <c r="BD239" s="113"/>
      <c r="BE239" s="113"/>
      <c r="BF239" s="113"/>
      <c r="BG239" s="113"/>
      <c r="BH239" s="113"/>
      <c r="BI239" s="113"/>
      <c r="BJ239" s="113"/>
      <c r="BK239" s="113"/>
      <c r="BL239" s="113"/>
      <c r="BM239" s="113"/>
      <c r="BN239" s="113"/>
      <c r="BO239" s="113"/>
      <c r="BP239" s="113"/>
      <c r="BQ239" s="113"/>
      <c r="BR239" s="113"/>
      <c r="BS239" s="113"/>
      <c r="BT239" s="113"/>
      <c r="BU239" s="113"/>
      <c r="BV239" s="113"/>
      <c r="BW239" s="113"/>
      <c r="BX239" s="113"/>
      <c r="BY239" s="113"/>
      <c r="BZ239" s="113"/>
      <c r="CA239" s="113"/>
      <c r="CB239" s="113"/>
      <c r="CC239" s="113"/>
      <c r="CD239" s="113"/>
      <c r="CE239" s="113"/>
      <c r="CF239" s="113"/>
      <c r="CG239" s="113"/>
      <c r="CH239" s="113"/>
      <c r="CI239" s="113"/>
      <c r="CJ239" s="113"/>
      <c r="CK239" s="113"/>
      <c r="CL239" s="113"/>
      <c r="CM239" s="113"/>
      <c r="CN239" s="113"/>
      <c r="CO239" s="113"/>
      <c r="CP239" s="113"/>
      <c r="CQ239" s="113"/>
      <c r="CR239" s="113"/>
      <c r="CS239" s="113"/>
      <c r="CT239" s="113"/>
      <c r="CU239" s="113"/>
      <c r="CV239" s="113"/>
      <c r="CW239" s="113"/>
      <c r="CX239" s="113"/>
      <c r="CY239" s="113"/>
      <c r="CZ239" s="113"/>
      <c r="DA239" s="113"/>
      <c r="DB239" s="113"/>
      <c r="DC239" s="113"/>
      <c r="DD239" s="113"/>
      <c r="DE239" s="113"/>
      <c r="DF239" s="113"/>
      <c r="DG239" s="113"/>
      <c r="DH239" s="113"/>
      <c r="DI239" s="113"/>
      <c r="DJ239" s="113"/>
      <c r="DK239" s="113"/>
      <c r="DL239" s="113"/>
      <c r="DM239" s="113"/>
      <c r="DN239" s="113"/>
      <c r="DO239" s="113"/>
      <c r="DP239" s="113"/>
      <c r="DQ239" s="113"/>
      <c r="DR239" s="113"/>
      <c r="DS239" s="113"/>
      <c r="DT239" s="113"/>
      <c r="DU239" s="113"/>
      <c r="DV239" s="113"/>
      <c r="DW239" s="113"/>
      <c r="DX239" s="113"/>
      <c r="DY239" s="113"/>
      <c r="DZ239" s="113"/>
      <c r="EA239" s="113"/>
      <c r="EB239" s="113"/>
      <c r="EC239" s="113"/>
      <c r="ED239" s="113"/>
      <c r="EE239" s="113"/>
      <c r="EF239" s="113"/>
      <c r="EG239" s="113"/>
      <c r="EH239" s="113"/>
      <c r="EI239" s="113"/>
    </row>
    <row r="240">
      <c r="B240" t="s" s="23">
        <v>390</v>
      </c>
      <c r="C240" t="s" s="118">
        <v>41</v>
      </c>
      <c r="D240" t="s" s="118">
        <v>427</v>
      </c>
      <c r="H240" s="114">
        <f>(H$6&gt;Rollover!$G$24)+(H$6&gt;Rollover!$M$24)+(H$6&gt;Rollover!$Z$24)+(H$6&gt;Rollover!$AM$24)</f>
        <v>0</v>
      </c>
      <c r="I240" s="114">
        <f>(I$6&gt;Rollover!$G$24)+(I$6&gt;Rollover!$M$24)+(I$6&gt;Rollover!$Z$24)+(I$6&gt;Rollover!$AM$24)</f>
        <v>0</v>
      </c>
      <c r="J240" s="114">
        <f>(J$6&gt;Rollover!$G$24)+(J$6&gt;Rollover!$M$24)+(J$6&gt;Rollover!$Z$24)+(J$6&gt;Rollover!$AM$24)</f>
        <v>0</v>
      </c>
      <c r="K240" s="114">
        <f>(K$6&gt;Rollover!$G$24)+(K$6&gt;Rollover!$M$24)+(K$6&gt;Rollover!$Z$24)+(K$6&gt;Rollover!$AM$24)</f>
        <v>0</v>
      </c>
      <c r="L240" s="114">
        <f>(L$6&gt;Rollover!$G$24)+(L$6&gt;Rollover!$M$24)+(L$6&gt;Rollover!$Z$24)+(L$6&gt;Rollover!$AM$24)</f>
        <v>0</v>
      </c>
      <c r="M240" s="114">
        <f>(M$6&gt;Rollover!$G$24)+(M$6&gt;Rollover!$M$24)+(M$6&gt;Rollover!$Z$24)+(M$6&gt;Rollover!$AM$24)</f>
        <v>0</v>
      </c>
      <c r="N240" s="114">
        <f>(N$6&gt;Rollover!$G$24)+(N$6&gt;Rollover!$M$24)+(N$6&gt;Rollover!$Z$24)+(N$6&gt;Rollover!$AM$24)</f>
        <v>0</v>
      </c>
      <c r="O240" s="114">
        <f>(O$6&gt;Rollover!$G$24)+(O$6&gt;Rollover!$M$24)+(O$6&gt;Rollover!$Z$24)+(O$6&gt;Rollover!$AM$24)</f>
        <v>0</v>
      </c>
      <c r="P240" s="114">
        <f>(P$6&gt;Rollover!$G$24)+(P$6&gt;Rollover!$M$24)+(P$6&gt;Rollover!$Z$24)+(P$6&gt;Rollover!$AM$24)</f>
        <v>0</v>
      </c>
      <c r="Q240" s="114">
        <f>(Q$6&gt;Rollover!$G$24)+(Q$6&gt;Rollover!$M$24)+(Q$6&gt;Rollover!$Z$24)+(Q$6&gt;Rollover!$AM$24)</f>
        <v>0</v>
      </c>
      <c r="R240" s="114">
        <f>(R$6&gt;Rollover!$G$24)+(R$6&gt;Rollover!$M$24)+(R$6&gt;Rollover!$Z$24)+(R$6&gt;Rollover!$AM$24)</f>
        <v>0</v>
      </c>
      <c r="S240" s="114">
        <f>(S$6&gt;Rollover!$G$24)+(S$6&gt;Rollover!$M$24)+(S$6&gt;Rollover!$Z$24)+(S$6&gt;Rollover!$AM$24)</f>
        <v>0</v>
      </c>
      <c r="T240" s="114">
        <f>(T$6&gt;Rollover!$G$24)+(T$6&gt;Rollover!$M$24)+(T$6&gt;Rollover!$Z$24)+(T$6&gt;Rollover!$AM$24)</f>
        <v>0</v>
      </c>
      <c r="U240" s="114">
        <f>(U$6&gt;Rollover!$G$24)+(U$6&gt;Rollover!$M$24)+(U$6&gt;Rollover!$Z$24)+(U$6&gt;Rollover!$AM$24)</f>
        <v>0</v>
      </c>
      <c r="V240" s="114">
        <f>(V$6&gt;Rollover!$G$24)+(V$6&gt;Rollover!$M$24)+(V$6&gt;Rollover!$Z$24)+(V$6&gt;Rollover!$AM$24)</f>
        <v>0</v>
      </c>
      <c r="W240" s="114">
        <f>(W$6&gt;Rollover!$G$24)+(W$6&gt;Rollover!$M$24)+(W$6&gt;Rollover!$Z$24)+(W$6&gt;Rollover!$AM$24)</f>
        <v>0</v>
      </c>
      <c r="X240" s="114">
        <f>(X$6&gt;Rollover!$G$24)+(X$6&gt;Rollover!$M$24)+(X$6&gt;Rollover!$Z$24)+(X$6&gt;Rollover!$AM$24)</f>
        <v>0</v>
      </c>
      <c r="Y240" s="114">
        <f>(Y$6&gt;Rollover!$G$24)+(Y$6&gt;Rollover!$M$24)+(Y$6&gt;Rollover!$Z$24)+(Y$6&gt;Rollover!$AM$24)</f>
        <v>0</v>
      </c>
      <c r="Z240" s="114">
        <f>(Z$6&gt;Rollover!$G$24)+(Z$6&gt;Rollover!$M$24)+(Z$6&gt;Rollover!$Z$24)+(Z$6&gt;Rollover!$AM$24)</f>
        <v>0</v>
      </c>
      <c r="AA240" s="114">
        <f>(AA$6&gt;Rollover!$G$24)+(AA$6&gt;Rollover!$M$24)+(AA$6&gt;Rollover!$Z$24)+(AA$6&gt;Rollover!$AM$24)</f>
        <v>0</v>
      </c>
      <c r="AB240" s="114">
        <f>(AB$6&gt;Rollover!$G$24)+(AB$6&gt;Rollover!$M$24)+(AB$6&gt;Rollover!$Z$24)+(AB$6&gt;Rollover!$AM$24)</f>
        <v>0</v>
      </c>
      <c r="AC240" s="114">
        <f>(AC$6&gt;Rollover!$G$24)+(AC$6&gt;Rollover!$M$24)+(AC$6&gt;Rollover!$Z$24)+(AC$6&gt;Rollover!$AM$24)</f>
        <v>0</v>
      </c>
      <c r="AD240" s="114">
        <f>(AD$6&gt;Rollover!$G$24)+(AD$6&gt;Rollover!$M$24)+(AD$6&gt;Rollover!$Z$24)+(AD$6&gt;Rollover!$AM$24)</f>
        <v>0</v>
      </c>
      <c r="AE240" s="114">
        <f>(AE$6&gt;Rollover!$G$24)+(AE$6&gt;Rollover!$M$24)+(AE$6&gt;Rollover!$Z$24)+(AE$6&gt;Rollover!$AM$24)</f>
        <v>0</v>
      </c>
      <c r="AF240" s="114">
        <f>(AF$6&gt;Rollover!$G$24)+(AF$6&gt;Rollover!$M$24)+(AF$6&gt;Rollover!$Z$24)+(AF$6&gt;Rollover!$AM$24)</f>
        <v>0</v>
      </c>
      <c r="AG240" s="114">
        <f>(AG$6&gt;Rollover!$G$24)+(AG$6&gt;Rollover!$M$24)+(AG$6&gt;Rollover!$Z$24)+(AG$6&gt;Rollover!$AM$24)</f>
        <v>0</v>
      </c>
      <c r="AH240" s="114">
        <f>(AH$6&gt;Rollover!$G$24)+(AH$6&gt;Rollover!$M$24)+(AH$6&gt;Rollover!$Z$24)+(AH$6&gt;Rollover!$AM$24)</f>
        <v>0</v>
      </c>
      <c r="AI240" s="114">
        <f>(AI$6&gt;Rollover!$G$24)+(AI$6&gt;Rollover!$M$24)+(AI$6&gt;Rollover!$Z$24)+(AI$6&gt;Rollover!$AM$24)</f>
        <v>0</v>
      </c>
      <c r="AJ240" s="114">
        <f>(AJ$6&gt;Rollover!$G$24)+(AJ$6&gt;Rollover!$M$24)+(AJ$6&gt;Rollover!$Z$24)+(AJ$6&gt;Rollover!$AM$24)</f>
        <v>0</v>
      </c>
      <c r="AK240" s="114">
        <f>(AK$6&gt;Rollover!$G$24)+(AK$6&gt;Rollover!$M$24)+(AK$6&gt;Rollover!$Z$24)+(AK$6&gt;Rollover!$AM$24)</f>
        <v>0</v>
      </c>
      <c r="AL240" s="114">
        <f>(AL$6&gt;Rollover!$G$24)+(AL$6&gt;Rollover!$M$24)+(AL$6&gt;Rollover!$Z$24)+(AL$6&gt;Rollover!$AM$24)</f>
        <v>0</v>
      </c>
      <c r="AM240" s="114">
        <f>(AM$6&gt;Rollover!$G$24)+(AM$6&gt;Rollover!$M$24)+(AM$6&gt;Rollover!$Z$24)+(AM$6&gt;Rollover!$AM$24)</f>
        <v>0</v>
      </c>
      <c r="AN240" s="114">
        <f>(AN$6&gt;Rollover!$G$24)+(AN$6&gt;Rollover!$M$24)+(AN$6&gt;Rollover!$Z$24)+(AN$6&gt;Rollover!$AM$24)</f>
        <v>0</v>
      </c>
      <c r="AO240" s="114">
        <f>(AO$6&gt;Rollover!$G$24)+(AO$6&gt;Rollover!$M$24)+(AO$6&gt;Rollover!$Z$24)+(AO$6&gt;Rollover!$AM$24)</f>
        <v>0</v>
      </c>
      <c r="AP240" s="114">
        <f>(AP$6&gt;Rollover!$G$24)+(AP$6&gt;Rollover!$M$24)+(AP$6&gt;Rollover!$Z$24)+(AP$6&gt;Rollover!$AM$24)</f>
        <v>0</v>
      </c>
      <c r="AQ240" s="114">
        <f>(AQ$6&gt;Rollover!$G$24)+(AQ$6&gt;Rollover!$M$24)+(AQ$6&gt;Rollover!$Z$24)+(AQ$6&gt;Rollover!$AM$24)</f>
        <v>0</v>
      </c>
      <c r="AR240" s="114">
        <f>(AR$6&gt;Rollover!$G$24)+(AR$6&gt;Rollover!$M$24)+(AR$6&gt;Rollover!$Z$24)+(AR$6&gt;Rollover!$AM$24)</f>
        <v>0</v>
      </c>
      <c r="AS240" s="114">
        <f>(AS$6&gt;Rollover!$G$24)+(AS$6&gt;Rollover!$M$24)+(AS$6&gt;Rollover!$Z$24)+(AS$6&gt;Rollover!$AM$24)</f>
        <v>0</v>
      </c>
      <c r="AT240" s="114">
        <f>(AT$6&gt;Rollover!$G$24)+(AT$6&gt;Rollover!$M$24)+(AT$6&gt;Rollover!$Z$24)+(AT$6&gt;Rollover!$AM$24)</f>
        <v>0</v>
      </c>
      <c r="AU240" s="114">
        <f>(AU$6&gt;Rollover!$G$24)+(AU$6&gt;Rollover!$M$24)+(AU$6&gt;Rollover!$Z$24)+(AU$6&gt;Rollover!$AM$24)</f>
        <v>0</v>
      </c>
      <c r="AV240" s="114">
        <f>(AV$6&gt;Rollover!$G$24)+(AV$6&gt;Rollover!$M$24)+(AV$6&gt;Rollover!$Z$24)+(AV$6&gt;Rollover!$AM$24)</f>
        <v>0</v>
      </c>
      <c r="AW240" s="114">
        <f>(AW$6&gt;Rollover!$G$24)+(AW$6&gt;Rollover!$M$24)+(AW$6&gt;Rollover!$Z$24)+(AW$6&gt;Rollover!$AM$24)</f>
        <v>0</v>
      </c>
      <c r="AX240" s="114">
        <f>(AX$6&gt;Rollover!$G$24)+(AX$6&gt;Rollover!$M$24)+(AX$6&gt;Rollover!$Z$24)+(AX$6&gt;Rollover!$AM$24)</f>
        <v>0</v>
      </c>
      <c r="AY240" s="114">
        <f>(AY$6&gt;Rollover!$G$24)+(AY$6&gt;Rollover!$M$24)+(AY$6&gt;Rollover!$Z$24)+(AY$6&gt;Rollover!$AM$24)</f>
        <v>0</v>
      </c>
      <c r="AZ240" s="114">
        <f>(AZ$6&gt;Rollover!$G$24)+(AZ$6&gt;Rollover!$M$24)+(AZ$6&gt;Rollover!$Z$24)+(AZ$6&gt;Rollover!$AM$24)</f>
        <v>0</v>
      </c>
      <c r="BA240" s="114">
        <f>(BA$6&gt;Rollover!$G$24)+(BA$6&gt;Rollover!$M$24)+(BA$6&gt;Rollover!$Z$24)+(BA$6&gt;Rollover!$AM$24)</f>
        <v>0</v>
      </c>
      <c r="BB240" s="114">
        <f>(BB$6&gt;Rollover!$G$24)+(BB$6&gt;Rollover!$M$24)+(BB$6&gt;Rollover!$Z$24)+(BB$6&gt;Rollover!$AM$24)</f>
        <v>0</v>
      </c>
      <c r="BC240" s="114">
        <f>(BC$6&gt;Rollover!$G$24)+(BC$6&gt;Rollover!$M$24)+(BC$6&gt;Rollover!$Z$24)+(BC$6&gt;Rollover!$AM$24)</f>
        <v>0</v>
      </c>
      <c r="BD240" s="114">
        <f>(BD$6&gt;Rollover!$G$24)+(BD$6&gt;Rollover!$M$24)+(BD$6&gt;Rollover!$Z$24)+(BD$6&gt;Rollover!$AM$24)</f>
        <v>1</v>
      </c>
      <c r="BE240" s="114">
        <f>(BE$6&gt;Rollover!$G$24)+(BE$6&gt;Rollover!$M$24)+(BE$6&gt;Rollover!$Z$24)+(BE$6&gt;Rollover!$AM$24)</f>
        <v>1</v>
      </c>
      <c r="BF240" s="114">
        <f>(BF$6&gt;Rollover!$G$24)+(BF$6&gt;Rollover!$M$24)+(BF$6&gt;Rollover!$Z$24)+(BF$6&gt;Rollover!$AM$24)</f>
        <v>1</v>
      </c>
      <c r="BG240" s="114">
        <f>(BG$6&gt;Rollover!$G$24)+(BG$6&gt;Rollover!$M$24)+(BG$6&gt;Rollover!$Z$24)+(BG$6&gt;Rollover!$AM$24)</f>
        <v>1</v>
      </c>
      <c r="BH240" s="114">
        <f>(BH$6&gt;Rollover!$G$24)+(BH$6&gt;Rollover!$M$24)+(BH$6&gt;Rollover!$Z$24)+(BH$6&gt;Rollover!$AM$24)</f>
        <v>1</v>
      </c>
      <c r="BI240" s="114">
        <f>(BI$6&gt;Rollover!$G$24)+(BI$6&gt;Rollover!$M$24)+(BI$6&gt;Rollover!$Z$24)+(BI$6&gt;Rollover!$AM$24)</f>
        <v>1</v>
      </c>
      <c r="BJ240" s="114">
        <f>(BJ$6&gt;Rollover!$G$24)+(BJ$6&gt;Rollover!$M$24)+(BJ$6&gt;Rollover!$Z$24)+(BJ$6&gt;Rollover!$AM$24)</f>
        <v>1</v>
      </c>
      <c r="BK240" s="114">
        <f>(BK$6&gt;Rollover!$G$24)+(BK$6&gt;Rollover!$M$24)+(BK$6&gt;Rollover!$Z$24)+(BK$6&gt;Rollover!$AM$24)</f>
        <v>1</v>
      </c>
      <c r="BL240" s="114">
        <f>(BL$6&gt;Rollover!$G$24)+(BL$6&gt;Rollover!$M$24)+(BL$6&gt;Rollover!$Z$24)+(BL$6&gt;Rollover!$AM$24)</f>
        <v>1</v>
      </c>
      <c r="BM240" s="114">
        <f>(BM$6&gt;Rollover!$G$24)+(BM$6&gt;Rollover!$M$24)+(BM$6&gt;Rollover!$Z$24)+(BM$6&gt;Rollover!$AM$24)</f>
        <v>1</v>
      </c>
      <c r="BN240" s="114">
        <f>(BN$6&gt;Rollover!$G$24)+(BN$6&gt;Rollover!$M$24)+(BN$6&gt;Rollover!$Z$24)+(BN$6&gt;Rollover!$AM$24)</f>
        <v>1</v>
      </c>
      <c r="BO240" s="114">
        <f>(BO$6&gt;Rollover!$G$24)+(BO$6&gt;Rollover!$M$24)+(BO$6&gt;Rollover!$Z$24)+(BO$6&gt;Rollover!$AM$24)</f>
        <v>1</v>
      </c>
      <c r="BP240" s="114">
        <f>(BP$6&gt;Rollover!$G$24)+(BP$6&gt;Rollover!$M$24)+(BP$6&gt;Rollover!$Z$24)+(BP$6&gt;Rollover!$AM$24)</f>
        <v>1</v>
      </c>
      <c r="BQ240" s="114">
        <f>(BQ$6&gt;Rollover!$G$24)+(BQ$6&gt;Rollover!$M$24)+(BQ$6&gt;Rollover!$Z$24)+(BQ$6&gt;Rollover!$AM$24)</f>
        <v>1</v>
      </c>
      <c r="BR240" s="114">
        <f>(BR$6&gt;Rollover!$G$24)+(BR$6&gt;Rollover!$M$24)+(BR$6&gt;Rollover!$Z$24)+(BR$6&gt;Rollover!$AM$24)</f>
        <v>1</v>
      </c>
      <c r="BS240" s="114">
        <f>(BS$6&gt;Rollover!$G$24)+(BS$6&gt;Rollover!$M$24)+(BS$6&gt;Rollover!$Z$24)+(BS$6&gt;Rollover!$AM$24)</f>
        <v>1</v>
      </c>
      <c r="BT240" s="114">
        <f>(BT$6&gt;Rollover!$G$24)+(BT$6&gt;Rollover!$M$24)+(BT$6&gt;Rollover!$Z$24)+(BT$6&gt;Rollover!$AM$24)</f>
        <v>1</v>
      </c>
      <c r="BU240" s="114">
        <f>(BU$6&gt;Rollover!$G$24)+(BU$6&gt;Rollover!$M$24)+(BU$6&gt;Rollover!$Z$24)+(BU$6&gt;Rollover!$AM$24)</f>
        <v>1</v>
      </c>
      <c r="BV240" s="114">
        <f>(BV$6&gt;Rollover!$G$24)+(BV$6&gt;Rollover!$M$24)+(BV$6&gt;Rollover!$Z$24)+(BV$6&gt;Rollover!$AM$24)</f>
        <v>1</v>
      </c>
      <c r="BW240" s="114">
        <f>(BW$6&gt;Rollover!$G$24)+(BW$6&gt;Rollover!$M$24)+(BW$6&gt;Rollover!$Z$24)+(BW$6&gt;Rollover!$AM$24)</f>
        <v>1</v>
      </c>
      <c r="BX240" s="114">
        <f>(BX$6&gt;Rollover!$G$24)+(BX$6&gt;Rollover!$M$24)+(BX$6&gt;Rollover!$Z$24)+(BX$6&gt;Rollover!$AM$24)</f>
        <v>1</v>
      </c>
      <c r="BY240" s="114">
        <f>(BY$6&gt;Rollover!$G$24)+(BY$6&gt;Rollover!$M$24)+(BY$6&gt;Rollover!$Z$24)+(BY$6&gt;Rollover!$AM$24)</f>
        <v>1</v>
      </c>
      <c r="BZ240" s="114">
        <f>(BZ$6&gt;Rollover!$G$24)+(BZ$6&gt;Rollover!$M$24)+(BZ$6&gt;Rollover!$Z$24)+(BZ$6&gt;Rollover!$AM$24)</f>
        <v>1</v>
      </c>
      <c r="CA240" s="114">
        <f>(CA$6&gt;Rollover!$G$24)+(CA$6&gt;Rollover!$M$24)+(CA$6&gt;Rollover!$Z$24)+(CA$6&gt;Rollover!$AM$24)</f>
        <v>1</v>
      </c>
      <c r="CB240" s="114">
        <f>(CB$6&gt;Rollover!$G$24)+(CB$6&gt;Rollover!$M$24)+(CB$6&gt;Rollover!$Z$24)+(CB$6&gt;Rollover!$AM$24)</f>
        <v>1</v>
      </c>
      <c r="CC240" s="114">
        <f>(CC$6&gt;Rollover!$G$24)+(CC$6&gt;Rollover!$M$24)+(CC$6&gt;Rollover!$Z$24)+(CC$6&gt;Rollover!$AM$24)</f>
        <v>1</v>
      </c>
      <c r="CD240" s="114">
        <f>(CD$6&gt;Rollover!$G$24)+(CD$6&gt;Rollover!$M$24)+(CD$6&gt;Rollover!$Z$24)+(CD$6&gt;Rollover!$AM$24)</f>
        <v>1</v>
      </c>
      <c r="CE240" s="114">
        <f>(CE$6&gt;Rollover!$G$24)+(CE$6&gt;Rollover!$M$24)+(CE$6&gt;Rollover!$Z$24)+(CE$6&gt;Rollover!$AM$24)</f>
        <v>1</v>
      </c>
      <c r="CF240" s="114">
        <f>(CF$6&gt;Rollover!$G$24)+(CF$6&gt;Rollover!$M$24)+(CF$6&gt;Rollover!$Z$24)+(CF$6&gt;Rollover!$AM$24)</f>
        <v>1</v>
      </c>
      <c r="CG240" s="114">
        <f>(CG$6&gt;Rollover!$G$24)+(CG$6&gt;Rollover!$M$24)+(CG$6&gt;Rollover!$Z$24)+(CG$6&gt;Rollover!$AM$24)</f>
        <v>1</v>
      </c>
      <c r="CH240" s="114">
        <f>(CH$6&gt;Rollover!$G$24)+(CH$6&gt;Rollover!$M$24)+(CH$6&gt;Rollover!$Z$24)+(CH$6&gt;Rollover!$AM$24)</f>
        <v>1</v>
      </c>
      <c r="CI240" s="114">
        <f>(CI$6&gt;Rollover!$G$24)+(CI$6&gt;Rollover!$M$24)+(CI$6&gt;Rollover!$Z$24)+(CI$6&gt;Rollover!$AM$24)</f>
        <v>1</v>
      </c>
      <c r="CJ240" s="114">
        <f>(CJ$6&gt;Rollover!$G$24)+(CJ$6&gt;Rollover!$M$24)+(CJ$6&gt;Rollover!$Z$24)+(CJ$6&gt;Rollover!$AM$24)</f>
        <v>1</v>
      </c>
      <c r="CK240" s="114">
        <f>(CK$6&gt;Rollover!$G$24)+(CK$6&gt;Rollover!$M$24)+(CK$6&gt;Rollover!$Z$24)+(CK$6&gt;Rollover!$AM$24)</f>
        <v>1</v>
      </c>
      <c r="CL240" s="114">
        <f>(CL$6&gt;Rollover!$G$24)+(CL$6&gt;Rollover!$M$24)+(CL$6&gt;Rollover!$Z$24)+(CL$6&gt;Rollover!$AM$24)</f>
        <v>1</v>
      </c>
      <c r="CM240" s="114">
        <f>(CM$6&gt;Rollover!$G$24)+(CM$6&gt;Rollover!$M$24)+(CM$6&gt;Rollover!$Z$24)+(CM$6&gt;Rollover!$AM$24)</f>
        <v>1</v>
      </c>
      <c r="CN240" s="114">
        <f>(CN$6&gt;Rollover!$G$24)+(CN$6&gt;Rollover!$M$24)+(CN$6&gt;Rollover!$Z$24)+(CN$6&gt;Rollover!$AM$24)</f>
        <v>1</v>
      </c>
      <c r="CO240" s="114">
        <f>(CO$6&gt;Rollover!$G$24)+(CO$6&gt;Rollover!$M$24)+(CO$6&gt;Rollover!$Z$24)+(CO$6&gt;Rollover!$AM$24)</f>
        <v>1</v>
      </c>
      <c r="CP240" s="114">
        <f>(CP$6&gt;Rollover!$G$24)+(CP$6&gt;Rollover!$M$24)+(CP$6&gt;Rollover!$Z$24)+(CP$6&gt;Rollover!$AM$24)</f>
        <v>1</v>
      </c>
      <c r="CQ240" s="114">
        <f>(CQ$6&gt;Rollover!$G$24)+(CQ$6&gt;Rollover!$M$24)+(CQ$6&gt;Rollover!$Z$24)+(CQ$6&gt;Rollover!$AM$24)</f>
        <v>1</v>
      </c>
      <c r="CR240" s="114">
        <f>(CR$6&gt;Rollover!$G$24)+(CR$6&gt;Rollover!$M$24)+(CR$6&gt;Rollover!$Z$24)+(CR$6&gt;Rollover!$AM$24)</f>
        <v>1</v>
      </c>
      <c r="CS240" s="114">
        <f>(CS$6&gt;Rollover!$G$24)+(CS$6&gt;Rollover!$M$24)+(CS$6&gt;Rollover!$Z$24)+(CS$6&gt;Rollover!$AM$24)</f>
        <v>1</v>
      </c>
      <c r="CT240" s="114">
        <f>(CT$6&gt;Rollover!$G$24)+(CT$6&gt;Rollover!$M$24)+(CT$6&gt;Rollover!$Z$24)+(CT$6&gt;Rollover!$AM$24)</f>
        <v>1</v>
      </c>
      <c r="CU240" s="114">
        <f>(CU$6&gt;Rollover!$G$24)+(CU$6&gt;Rollover!$M$24)+(CU$6&gt;Rollover!$Z$24)+(CU$6&gt;Rollover!$AM$24)</f>
        <v>1</v>
      </c>
      <c r="CV240" s="114">
        <f>(CV$6&gt;Rollover!$G$24)+(CV$6&gt;Rollover!$M$24)+(CV$6&gt;Rollover!$Z$24)+(CV$6&gt;Rollover!$AM$24)</f>
        <v>1</v>
      </c>
      <c r="CW240" s="114">
        <f>(CW$6&gt;Rollover!$G$24)+(CW$6&gt;Rollover!$M$24)+(CW$6&gt;Rollover!$Z$24)+(CW$6&gt;Rollover!$AM$24)</f>
        <v>1</v>
      </c>
      <c r="CX240" s="114">
        <f>(CX$6&gt;Rollover!$G$24)+(CX$6&gt;Rollover!$M$24)+(CX$6&gt;Rollover!$Z$24)+(CX$6&gt;Rollover!$AM$24)</f>
        <v>1</v>
      </c>
      <c r="CY240" s="114">
        <f>(CY$6&gt;Rollover!$G$24)+(CY$6&gt;Rollover!$M$24)+(CY$6&gt;Rollover!$Z$24)+(CY$6&gt;Rollover!$AM$24)</f>
        <v>1</v>
      </c>
      <c r="CZ240" s="114">
        <f>(CZ$6&gt;Rollover!$G$24)+(CZ$6&gt;Rollover!$M$24)+(CZ$6&gt;Rollover!$Z$24)+(CZ$6&gt;Rollover!$AM$24)</f>
        <v>1</v>
      </c>
      <c r="DA240" s="114">
        <f>(DA$6&gt;Rollover!$G$24)+(DA$6&gt;Rollover!$M$24)+(DA$6&gt;Rollover!$Z$24)+(DA$6&gt;Rollover!$AM$24)</f>
        <v>1</v>
      </c>
      <c r="DB240" s="114">
        <f>(DB$6&gt;Rollover!$G$24)+(DB$6&gt;Rollover!$M$24)+(DB$6&gt;Rollover!$Z$24)+(DB$6&gt;Rollover!$AM$24)</f>
        <v>1</v>
      </c>
      <c r="DC240" s="114">
        <f>(DC$6&gt;Rollover!$G$24)+(DC$6&gt;Rollover!$M$24)+(DC$6&gt;Rollover!$Z$24)+(DC$6&gt;Rollover!$AM$24)</f>
        <v>1</v>
      </c>
      <c r="DD240" s="114">
        <f>(DD$6&gt;Rollover!$G$24)+(DD$6&gt;Rollover!$M$24)+(DD$6&gt;Rollover!$Z$24)+(DD$6&gt;Rollover!$AM$24)</f>
        <v>1</v>
      </c>
      <c r="DE240" s="114">
        <f>(DE$6&gt;Rollover!$G$24)+(DE$6&gt;Rollover!$M$24)+(DE$6&gt;Rollover!$Z$24)+(DE$6&gt;Rollover!$AM$24)</f>
        <v>1</v>
      </c>
      <c r="DF240" s="114">
        <f>(DF$6&gt;Rollover!$G$24)+(DF$6&gt;Rollover!$M$24)+(DF$6&gt;Rollover!$Z$24)+(DF$6&gt;Rollover!$AM$24)</f>
        <v>1</v>
      </c>
      <c r="DG240" s="114">
        <f>(DG$6&gt;Rollover!$G$24)+(DG$6&gt;Rollover!$M$24)+(DG$6&gt;Rollover!$Z$24)+(DG$6&gt;Rollover!$AM$24)</f>
        <v>1</v>
      </c>
      <c r="DH240" s="114">
        <f>(DH$6&gt;Rollover!$G$24)+(DH$6&gt;Rollover!$M$24)+(DH$6&gt;Rollover!$Z$24)+(DH$6&gt;Rollover!$AM$24)</f>
        <v>1</v>
      </c>
      <c r="DI240" s="114">
        <f>(DI$6&gt;Rollover!$G$24)+(DI$6&gt;Rollover!$M$24)+(DI$6&gt;Rollover!$Z$24)+(DI$6&gt;Rollover!$AM$24)</f>
        <v>1</v>
      </c>
      <c r="DJ240" s="114">
        <f>(DJ$6&gt;Rollover!$G$24)+(DJ$6&gt;Rollover!$M$24)+(DJ$6&gt;Rollover!$Z$24)+(DJ$6&gt;Rollover!$AM$24)</f>
        <v>1</v>
      </c>
      <c r="DK240" s="114">
        <f>(DK$6&gt;Rollover!$G$24)+(DK$6&gt;Rollover!$M$24)+(DK$6&gt;Rollover!$Z$24)+(DK$6&gt;Rollover!$AM$24)</f>
        <v>1</v>
      </c>
      <c r="DL240" s="114">
        <f>(DL$6&gt;Rollover!$G$24)+(DL$6&gt;Rollover!$M$24)+(DL$6&gt;Rollover!$Z$24)+(DL$6&gt;Rollover!$AM$24)</f>
        <v>1</v>
      </c>
      <c r="DM240" s="114">
        <f>(DM$6&gt;Rollover!$G$24)+(DM$6&gt;Rollover!$M$24)+(DM$6&gt;Rollover!$Z$24)+(DM$6&gt;Rollover!$AM$24)</f>
        <v>1</v>
      </c>
      <c r="DN240" s="114">
        <f>(DN$6&gt;Rollover!$G$24)+(DN$6&gt;Rollover!$M$24)+(DN$6&gt;Rollover!$Z$24)+(DN$6&gt;Rollover!$AM$24)</f>
        <v>2</v>
      </c>
      <c r="DO240" s="114">
        <f>(DO$6&gt;Rollover!$G$24)+(DO$6&gt;Rollover!$M$24)+(DO$6&gt;Rollover!$Z$24)+(DO$6&gt;Rollover!$AM$24)</f>
        <v>2</v>
      </c>
      <c r="DP240" s="114">
        <f>(DP$6&gt;Rollover!$G$24)+(DP$6&gt;Rollover!$M$24)+(DP$6&gt;Rollover!$Z$24)+(DP$6&gt;Rollover!$AM$24)</f>
        <v>2</v>
      </c>
      <c r="DQ240" s="114">
        <f>(DQ$6&gt;Rollover!$G$24)+(DQ$6&gt;Rollover!$M$24)+(DQ$6&gt;Rollover!$Z$24)+(DQ$6&gt;Rollover!$AM$24)</f>
        <v>2</v>
      </c>
      <c r="DR240" s="114">
        <f>(DR$6&gt;Rollover!$G$24)+(DR$6&gt;Rollover!$M$24)+(DR$6&gt;Rollover!$Z$24)+(DR$6&gt;Rollover!$AM$24)</f>
        <v>2</v>
      </c>
      <c r="DS240" s="114">
        <f>(DS$6&gt;Rollover!$G$24)+(DS$6&gt;Rollover!$M$24)+(DS$6&gt;Rollover!$Z$24)+(DS$6&gt;Rollover!$AM$24)</f>
        <v>2</v>
      </c>
      <c r="DT240" s="114">
        <f>(DT$6&gt;Rollover!$G$24)+(DT$6&gt;Rollover!$M$24)+(DT$6&gt;Rollover!$Z$24)+(DT$6&gt;Rollover!$AM$24)</f>
        <v>2</v>
      </c>
      <c r="DU240" s="114">
        <f>(DU$6&gt;Rollover!$G$24)+(DU$6&gt;Rollover!$M$24)+(DU$6&gt;Rollover!$Z$24)+(DU$6&gt;Rollover!$AM$24)</f>
        <v>2</v>
      </c>
      <c r="DV240" s="114">
        <f>(DV$6&gt;Rollover!$G$24)+(DV$6&gt;Rollover!$M$24)+(DV$6&gt;Rollover!$Z$24)+(DV$6&gt;Rollover!$AM$24)</f>
        <v>2</v>
      </c>
      <c r="DW240" s="114">
        <f>(DW$6&gt;Rollover!$G$24)+(DW$6&gt;Rollover!$M$24)+(DW$6&gt;Rollover!$Z$24)+(DW$6&gt;Rollover!$AM$24)</f>
        <v>2</v>
      </c>
      <c r="DX240" s="114">
        <f>(DX$6&gt;Rollover!$G$24)+(DX$6&gt;Rollover!$M$24)+(DX$6&gt;Rollover!$Z$24)+(DX$6&gt;Rollover!$AM$24)</f>
        <v>2</v>
      </c>
      <c r="DY240" s="114">
        <f>(DY$6&gt;Rollover!$G$24)+(DY$6&gt;Rollover!$M$24)+(DY$6&gt;Rollover!$Z$24)+(DY$6&gt;Rollover!$AM$24)</f>
        <v>2</v>
      </c>
      <c r="DZ240" s="114">
        <f>(DZ$6&gt;Rollover!$G$24)+(DZ$6&gt;Rollover!$M$24)+(DZ$6&gt;Rollover!$Z$24)+(DZ$6&gt;Rollover!$AM$24)</f>
        <v>2</v>
      </c>
      <c r="EA240" s="114">
        <f>(EA$6&gt;Rollover!$G$24)+(EA$6&gt;Rollover!$M$24)+(EA$6&gt;Rollover!$Z$24)+(EA$6&gt;Rollover!$AM$24)</f>
        <v>2</v>
      </c>
      <c r="EB240" s="114">
        <f>(EB$6&gt;Rollover!$G$24)+(EB$6&gt;Rollover!$M$24)+(EB$6&gt;Rollover!$Z$24)+(EB$6&gt;Rollover!$AM$24)</f>
        <v>2</v>
      </c>
      <c r="EC240" s="114">
        <f>(EC$6&gt;Rollover!$G$24)+(EC$6&gt;Rollover!$M$24)+(EC$6&gt;Rollover!$Z$24)+(EC$6&gt;Rollover!$AM$24)</f>
        <v>2</v>
      </c>
      <c r="ED240" s="114">
        <f>(ED$6&gt;Rollover!$G$24)+(ED$6&gt;Rollover!$M$24)+(ED$6&gt;Rollover!$Z$24)+(ED$6&gt;Rollover!$AM$24)</f>
        <v>2</v>
      </c>
      <c r="EE240" s="114">
        <f>(EE$6&gt;Rollover!$G$24)+(EE$6&gt;Rollover!$M$24)+(EE$6&gt;Rollover!$Z$24)+(EE$6&gt;Rollover!$AM$24)</f>
        <v>2</v>
      </c>
      <c r="EF240" s="114">
        <f>(EF$6&gt;Rollover!$G$24)+(EF$6&gt;Rollover!$M$24)+(EF$6&gt;Rollover!$Z$24)+(EF$6&gt;Rollover!$AM$24)</f>
        <v>2</v>
      </c>
      <c r="EG240" s="114">
        <f>(EG$6&gt;Rollover!$G$24)+(EG$6&gt;Rollover!$M$24)+(EG$6&gt;Rollover!$Z$24)+(EG$6&gt;Rollover!$AM$24)</f>
        <v>2</v>
      </c>
      <c r="EH240" s="114">
        <f>(EH$6&gt;Rollover!$G$24)+(EH$6&gt;Rollover!$M$24)+(EH$6&gt;Rollover!$Z$24)+(EH$6&gt;Rollover!$AM$24)</f>
        <v>2</v>
      </c>
      <c r="EI240" s="114">
        <f>(EI$6&gt;Rollover!$G$24)+(EI$6&gt;Rollover!$M$24)+(EI$6&gt;Rollover!$Z$24)+(EI$6&gt;Rollover!$AM$24)</f>
        <v>2</v>
      </c>
    </row>
    <row r="241">
      <c r="B241" t="s" s="23">
        <v>391</v>
      </c>
      <c r="C241" t="s" s="118">
        <v>41</v>
      </c>
      <c r="D241" t="s" s="118">
        <v>428</v>
      </c>
      <c r="H241" s="114">
        <f>IF(OR(H240=0,H240=4),0,(YEAR(H$6)-YEAR(CHOOSE(H240,Rollover!$K$24,Rollover!$X$24,Rollover!$AK$24)))*12+MONTH(H$6)-MONTH(CHOOSE(H240,Rollover!$K$24,Rollover!$X$24,Rollover!$AK$24)))</f>
        <v>0</v>
      </c>
      <c r="I241" s="114">
        <f>IF(OR(I240=0,I240=4),0,(YEAR(I$6)-YEAR(CHOOSE(I240,Rollover!$K$24,Rollover!$X$24,Rollover!$AK$24)))*12+MONTH(I$6)-MONTH(CHOOSE(I240,Rollover!$K$24,Rollover!$X$24,Rollover!$AK$24)))</f>
        <v>0</v>
      </c>
      <c r="J241" s="114">
        <f>IF(OR(J240=0,J240=4),0,(YEAR(J$6)-YEAR(CHOOSE(J240,Rollover!$K$24,Rollover!$X$24,Rollover!$AK$24)))*12+MONTH(J$6)-MONTH(CHOOSE(J240,Rollover!$K$24,Rollover!$X$24,Rollover!$AK$24)))</f>
        <v>0</v>
      </c>
      <c r="K241" s="114">
        <f>IF(OR(K240=0,K240=4),0,(YEAR(K$6)-YEAR(CHOOSE(K240,Rollover!$K$24,Rollover!$X$24,Rollover!$AK$24)))*12+MONTH(K$6)-MONTH(CHOOSE(K240,Rollover!$K$24,Rollover!$X$24,Rollover!$AK$24)))</f>
        <v>0</v>
      </c>
      <c r="L241" s="114">
        <f>IF(OR(L240=0,L240=4),0,(YEAR(L$6)-YEAR(CHOOSE(L240,Rollover!$K$24,Rollover!$X$24,Rollover!$AK$24)))*12+MONTH(L$6)-MONTH(CHOOSE(L240,Rollover!$K$24,Rollover!$X$24,Rollover!$AK$24)))</f>
        <v>0</v>
      </c>
      <c r="M241" s="114">
        <f>IF(OR(M240=0,M240=4),0,(YEAR(M$6)-YEAR(CHOOSE(M240,Rollover!$K$24,Rollover!$X$24,Rollover!$AK$24)))*12+MONTH(M$6)-MONTH(CHOOSE(M240,Rollover!$K$24,Rollover!$X$24,Rollover!$AK$24)))</f>
        <v>0</v>
      </c>
      <c r="N241" s="114">
        <f>IF(OR(N240=0,N240=4),0,(YEAR(N$6)-YEAR(CHOOSE(N240,Rollover!$K$24,Rollover!$X$24,Rollover!$AK$24)))*12+MONTH(N$6)-MONTH(CHOOSE(N240,Rollover!$K$24,Rollover!$X$24,Rollover!$AK$24)))</f>
        <v>0</v>
      </c>
      <c r="O241" s="114">
        <f>IF(OR(O240=0,O240=4),0,(YEAR(O$6)-YEAR(CHOOSE(O240,Rollover!$K$24,Rollover!$X$24,Rollover!$AK$24)))*12+MONTH(O$6)-MONTH(CHOOSE(O240,Rollover!$K$24,Rollover!$X$24,Rollover!$AK$24)))</f>
        <v>0</v>
      </c>
      <c r="P241" s="114">
        <f>IF(OR(P240=0,P240=4),0,(YEAR(P$6)-YEAR(CHOOSE(P240,Rollover!$K$24,Rollover!$X$24,Rollover!$AK$24)))*12+MONTH(P$6)-MONTH(CHOOSE(P240,Rollover!$K$24,Rollover!$X$24,Rollover!$AK$24)))</f>
        <v>0</v>
      </c>
      <c r="Q241" s="114">
        <f>IF(OR(Q240=0,Q240=4),0,(YEAR(Q$6)-YEAR(CHOOSE(Q240,Rollover!$K$24,Rollover!$X$24,Rollover!$AK$24)))*12+MONTH(Q$6)-MONTH(CHOOSE(Q240,Rollover!$K$24,Rollover!$X$24,Rollover!$AK$24)))</f>
        <v>0</v>
      </c>
      <c r="R241" s="114">
        <f>IF(OR(R240=0,R240=4),0,(YEAR(R$6)-YEAR(CHOOSE(R240,Rollover!$K$24,Rollover!$X$24,Rollover!$AK$24)))*12+MONTH(R$6)-MONTH(CHOOSE(R240,Rollover!$K$24,Rollover!$X$24,Rollover!$AK$24)))</f>
        <v>0</v>
      </c>
      <c r="S241" s="114">
        <f>IF(OR(S240=0,S240=4),0,(YEAR(S$6)-YEAR(CHOOSE(S240,Rollover!$K$24,Rollover!$X$24,Rollover!$AK$24)))*12+MONTH(S$6)-MONTH(CHOOSE(S240,Rollover!$K$24,Rollover!$X$24,Rollover!$AK$24)))</f>
        <v>0</v>
      </c>
      <c r="T241" s="114">
        <f>IF(OR(T240=0,T240=4),0,(YEAR(T$6)-YEAR(CHOOSE(T240,Rollover!$K$24,Rollover!$X$24,Rollover!$AK$24)))*12+MONTH(T$6)-MONTH(CHOOSE(T240,Rollover!$K$24,Rollover!$X$24,Rollover!$AK$24)))</f>
        <v>0</v>
      </c>
      <c r="U241" s="114">
        <f>IF(OR(U240=0,U240=4),0,(YEAR(U$6)-YEAR(CHOOSE(U240,Rollover!$K$24,Rollover!$X$24,Rollover!$AK$24)))*12+MONTH(U$6)-MONTH(CHOOSE(U240,Rollover!$K$24,Rollover!$X$24,Rollover!$AK$24)))</f>
        <v>0</v>
      </c>
      <c r="V241" s="114">
        <f>IF(OR(V240=0,V240=4),0,(YEAR(V$6)-YEAR(CHOOSE(V240,Rollover!$K$24,Rollover!$X$24,Rollover!$AK$24)))*12+MONTH(V$6)-MONTH(CHOOSE(V240,Rollover!$K$24,Rollover!$X$24,Rollover!$AK$24)))</f>
        <v>0</v>
      </c>
      <c r="W241" s="114">
        <f>IF(OR(W240=0,W240=4),0,(YEAR(W$6)-YEAR(CHOOSE(W240,Rollover!$K$24,Rollover!$X$24,Rollover!$AK$24)))*12+MONTH(W$6)-MONTH(CHOOSE(W240,Rollover!$K$24,Rollover!$X$24,Rollover!$AK$24)))</f>
        <v>0</v>
      </c>
      <c r="X241" s="114">
        <f>IF(OR(X240=0,X240=4),0,(YEAR(X$6)-YEAR(CHOOSE(X240,Rollover!$K$24,Rollover!$X$24,Rollover!$AK$24)))*12+MONTH(X$6)-MONTH(CHOOSE(X240,Rollover!$K$24,Rollover!$X$24,Rollover!$AK$24)))</f>
        <v>0</v>
      </c>
      <c r="Y241" s="114">
        <f>IF(OR(Y240=0,Y240=4),0,(YEAR(Y$6)-YEAR(CHOOSE(Y240,Rollover!$K$24,Rollover!$X$24,Rollover!$AK$24)))*12+MONTH(Y$6)-MONTH(CHOOSE(Y240,Rollover!$K$24,Rollover!$X$24,Rollover!$AK$24)))</f>
        <v>0</v>
      </c>
      <c r="Z241" s="114">
        <f>IF(OR(Z240=0,Z240=4),0,(YEAR(Z$6)-YEAR(CHOOSE(Z240,Rollover!$K$24,Rollover!$X$24,Rollover!$AK$24)))*12+MONTH(Z$6)-MONTH(CHOOSE(Z240,Rollover!$K$24,Rollover!$X$24,Rollover!$AK$24)))</f>
        <v>0</v>
      </c>
      <c r="AA241" s="114">
        <f>IF(OR(AA240=0,AA240=4),0,(YEAR(AA$6)-YEAR(CHOOSE(AA240,Rollover!$K$24,Rollover!$X$24,Rollover!$AK$24)))*12+MONTH(AA$6)-MONTH(CHOOSE(AA240,Rollover!$K$24,Rollover!$X$24,Rollover!$AK$24)))</f>
        <v>0</v>
      </c>
      <c r="AB241" s="114">
        <f>IF(OR(AB240=0,AB240=4),0,(YEAR(AB$6)-YEAR(CHOOSE(AB240,Rollover!$K$24,Rollover!$X$24,Rollover!$AK$24)))*12+MONTH(AB$6)-MONTH(CHOOSE(AB240,Rollover!$K$24,Rollover!$X$24,Rollover!$AK$24)))</f>
        <v>0</v>
      </c>
      <c r="AC241" s="114">
        <f>IF(OR(AC240=0,AC240=4),0,(YEAR(AC$6)-YEAR(CHOOSE(AC240,Rollover!$K$24,Rollover!$X$24,Rollover!$AK$24)))*12+MONTH(AC$6)-MONTH(CHOOSE(AC240,Rollover!$K$24,Rollover!$X$24,Rollover!$AK$24)))</f>
        <v>0</v>
      </c>
      <c r="AD241" s="114">
        <f>IF(OR(AD240=0,AD240=4),0,(YEAR(AD$6)-YEAR(CHOOSE(AD240,Rollover!$K$24,Rollover!$X$24,Rollover!$AK$24)))*12+MONTH(AD$6)-MONTH(CHOOSE(AD240,Rollover!$K$24,Rollover!$X$24,Rollover!$AK$24)))</f>
        <v>0</v>
      </c>
      <c r="AE241" s="114">
        <f>IF(OR(AE240=0,AE240=4),0,(YEAR(AE$6)-YEAR(CHOOSE(AE240,Rollover!$K$24,Rollover!$X$24,Rollover!$AK$24)))*12+MONTH(AE$6)-MONTH(CHOOSE(AE240,Rollover!$K$24,Rollover!$X$24,Rollover!$AK$24)))</f>
        <v>0</v>
      </c>
      <c r="AF241" s="114">
        <f>IF(OR(AF240=0,AF240=4),0,(YEAR(AF$6)-YEAR(CHOOSE(AF240,Rollover!$K$24,Rollover!$X$24,Rollover!$AK$24)))*12+MONTH(AF$6)-MONTH(CHOOSE(AF240,Rollover!$K$24,Rollover!$X$24,Rollover!$AK$24)))</f>
        <v>0</v>
      </c>
      <c r="AG241" s="114">
        <f>IF(OR(AG240=0,AG240=4),0,(YEAR(AG$6)-YEAR(CHOOSE(AG240,Rollover!$K$24,Rollover!$X$24,Rollover!$AK$24)))*12+MONTH(AG$6)-MONTH(CHOOSE(AG240,Rollover!$K$24,Rollover!$X$24,Rollover!$AK$24)))</f>
        <v>0</v>
      </c>
      <c r="AH241" s="114">
        <f>IF(OR(AH240=0,AH240=4),0,(YEAR(AH$6)-YEAR(CHOOSE(AH240,Rollover!$K$24,Rollover!$X$24,Rollover!$AK$24)))*12+MONTH(AH$6)-MONTH(CHOOSE(AH240,Rollover!$K$24,Rollover!$X$24,Rollover!$AK$24)))</f>
        <v>0</v>
      </c>
      <c r="AI241" s="114">
        <f>IF(OR(AI240=0,AI240=4),0,(YEAR(AI$6)-YEAR(CHOOSE(AI240,Rollover!$K$24,Rollover!$X$24,Rollover!$AK$24)))*12+MONTH(AI$6)-MONTH(CHOOSE(AI240,Rollover!$K$24,Rollover!$X$24,Rollover!$AK$24)))</f>
        <v>0</v>
      </c>
      <c r="AJ241" s="114">
        <f>IF(OR(AJ240=0,AJ240=4),0,(YEAR(AJ$6)-YEAR(CHOOSE(AJ240,Rollover!$K$24,Rollover!$X$24,Rollover!$AK$24)))*12+MONTH(AJ$6)-MONTH(CHOOSE(AJ240,Rollover!$K$24,Rollover!$X$24,Rollover!$AK$24)))</f>
        <v>0</v>
      </c>
      <c r="AK241" s="114">
        <f>IF(OR(AK240=0,AK240=4),0,(YEAR(AK$6)-YEAR(CHOOSE(AK240,Rollover!$K$24,Rollover!$X$24,Rollover!$AK$24)))*12+MONTH(AK$6)-MONTH(CHOOSE(AK240,Rollover!$K$24,Rollover!$X$24,Rollover!$AK$24)))</f>
        <v>0</v>
      </c>
      <c r="AL241" s="114">
        <f>IF(OR(AL240=0,AL240=4),0,(YEAR(AL$6)-YEAR(CHOOSE(AL240,Rollover!$K$24,Rollover!$X$24,Rollover!$AK$24)))*12+MONTH(AL$6)-MONTH(CHOOSE(AL240,Rollover!$K$24,Rollover!$X$24,Rollover!$AK$24)))</f>
        <v>0</v>
      </c>
      <c r="AM241" s="114">
        <f>IF(OR(AM240=0,AM240=4),0,(YEAR(AM$6)-YEAR(CHOOSE(AM240,Rollover!$K$24,Rollover!$X$24,Rollover!$AK$24)))*12+MONTH(AM$6)-MONTH(CHOOSE(AM240,Rollover!$K$24,Rollover!$X$24,Rollover!$AK$24)))</f>
        <v>0</v>
      </c>
      <c r="AN241" s="114">
        <f>IF(OR(AN240=0,AN240=4),0,(YEAR(AN$6)-YEAR(CHOOSE(AN240,Rollover!$K$24,Rollover!$X$24,Rollover!$AK$24)))*12+MONTH(AN$6)-MONTH(CHOOSE(AN240,Rollover!$K$24,Rollover!$X$24,Rollover!$AK$24)))</f>
        <v>0</v>
      </c>
      <c r="AO241" s="114">
        <f>IF(OR(AO240=0,AO240=4),0,(YEAR(AO$6)-YEAR(CHOOSE(AO240,Rollover!$K$24,Rollover!$X$24,Rollover!$AK$24)))*12+MONTH(AO$6)-MONTH(CHOOSE(AO240,Rollover!$K$24,Rollover!$X$24,Rollover!$AK$24)))</f>
        <v>0</v>
      </c>
      <c r="AP241" s="114">
        <f>IF(OR(AP240=0,AP240=4),0,(YEAR(AP$6)-YEAR(CHOOSE(AP240,Rollover!$K$24,Rollover!$X$24,Rollover!$AK$24)))*12+MONTH(AP$6)-MONTH(CHOOSE(AP240,Rollover!$K$24,Rollover!$X$24,Rollover!$AK$24)))</f>
        <v>0</v>
      </c>
      <c r="AQ241" s="114">
        <f>IF(OR(AQ240=0,AQ240=4),0,(YEAR(AQ$6)-YEAR(CHOOSE(AQ240,Rollover!$K$24,Rollover!$X$24,Rollover!$AK$24)))*12+MONTH(AQ$6)-MONTH(CHOOSE(AQ240,Rollover!$K$24,Rollover!$X$24,Rollover!$AK$24)))</f>
        <v>0</v>
      </c>
      <c r="AR241" s="114">
        <f>IF(OR(AR240=0,AR240=4),0,(YEAR(AR$6)-YEAR(CHOOSE(AR240,Rollover!$K$24,Rollover!$X$24,Rollover!$AK$24)))*12+MONTH(AR$6)-MONTH(CHOOSE(AR240,Rollover!$K$24,Rollover!$X$24,Rollover!$AK$24)))</f>
        <v>0</v>
      </c>
      <c r="AS241" s="114">
        <f>IF(OR(AS240=0,AS240=4),0,(YEAR(AS$6)-YEAR(CHOOSE(AS240,Rollover!$K$24,Rollover!$X$24,Rollover!$AK$24)))*12+MONTH(AS$6)-MONTH(CHOOSE(AS240,Rollover!$K$24,Rollover!$X$24,Rollover!$AK$24)))</f>
        <v>0</v>
      </c>
      <c r="AT241" s="114">
        <f>IF(OR(AT240=0,AT240=4),0,(YEAR(AT$6)-YEAR(CHOOSE(AT240,Rollover!$K$24,Rollover!$X$24,Rollover!$AK$24)))*12+MONTH(AT$6)-MONTH(CHOOSE(AT240,Rollover!$K$24,Rollover!$X$24,Rollover!$AK$24)))</f>
        <v>0</v>
      </c>
      <c r="AU241" s="114">
        <f>IF(OR(AU240=0,AU240=4),0,(YEAR(AU$6)-YEAR(CHOOSE(AU240,Rollover!$K$24,Rollover!$X$24,Rollover!$AK$24)))*12+MONTH(AU$6)-MONTH(CHOOSE(AU240,Rollover!$K$24,Rollover!$X$24,Rollover!$AK$24)))</f>
        <v>0</v>
      </c>
      <c r="AV241" s="114">
        <f>IF(OR(AV240=0,AV240=4),0,(YEAR(AV$6)-YEAR(CHOOSE(AV240,Rollover!$K$24,Rollover!$X$24,Rollover!$AK$24)))*12+MONTH(AV$6)-MONTH(CHOOSE(AV240,Rollover!$K$24,Rollover!$X$24,Rollover!$AK$24)))</f>
        <v>0</v>
      </c>
      <c r="AW241" s="114">
        <f>IF(OR(AW240=0,AW240=4),0,(YEAR(AW$6)-YEAR(CHOOSE(AW240,Rollover!$K$24,Rollover!$X$24,Rollover!$AK$24)))*12+MONTH(AW$6)-MONTH(CHOOSE(AW240,Rollover!$K$24,Rollover!$X$24,Rollover!$AK$24)))</f>
        <v>0</v>
      </c>
      <c r="AX241" s="114">
        <f>IF(OR(AX240=0,AX240=4),0,(YEAR(AX$6)-YEAR(CHOOSE(AX240,Rollover!$K$24,Rollover!$X$24,Rollover!$AK$24)))*12+MONTH(AX$6)-MONTH(CHOOSE(AX240,Rollover!$K$24,Rollover!$X$24,Rollover!$AK$24)))</f>
        <v>0</v>
      </c>
      <c r="AY241" s="114">
        <f>IF(OR(AY240=0,AY240=4),0,(YEAR(AY$6)-YEAR(CHOOSE(AY240,Rollover!$K$24,Rollover!$X$24,Rollover!$AK$24)))*12+MONTH(AY$6)-MONTH(CHOOSE(AY240,Rollover!$K$24,Rollover!$X$24,Rollover!$AK$24)))</f>
        <v>0</v>
      </c>
      <c r="AZ241" s="114">
        <f>IF(OR(AZ240=0,AZ240=4),0,(YEAR(AZ$6)-YEAR(CHOOSE(AZ240,Rollover!$K$24,Rollover!$X$24,Rollover!$AK$24)))*12+MONTH(AZ$6)-MONTH(CHOOSE(AZ240,Rollover!$K$24,Rollover!$X$24,Rollover!$AK$24)))</f>
        <v>0</v>
      </c>
      <c r="BA241" s="114">
        <f>IF(OR(BA240=0,BA240=4),0,(YEAR(BA$6)-YEAR(CHOOSE(BA240,Rollover!$K$24,Rollover!$X$24,Rollover!$AK$24)))*12+MONTH(BA$6)-MONTH(CHOOSE(BA240,Rollover!$K$24,Rollover!$X$24,Rollover!$AK$24)))</f>
        <v>0</v>
      </c>
      <c r="BB241" s="114">
        <f>IF(OR(BB240=0,BB240=4),0,(YEAR(BB$6)-YEAR(CHOOSE(BB240,Rollover!$K$24,Rollover!$X$24,Rollover!$AK$24)))*12+MONTH(BB$6)-MONTH(CHOOSE(BB240,Rollover!$K$24,Rollover!$X$24,Rollover!$AK$24)))</f>
        <v>0</v>
      </c>
      <c r="BC241" s="114">
        <f>IF(OR(BC240=0,BC240=4),0,(YEAR(BC$6)-YEAR(CHOOSE(BC240,Rollover!$K$24,Rollover!$X$24,Rollover!$AK$24)))*12+MONTH(BC$6)-MONTH(CHOOSE(BC240,Rollover!$K$24,Rollover!$X$24,Rollover!$AK$24)))</f>
        <v>0</v>
      </c>
      <c r="BD241" s="114">
        <f>IF(OR(BD240=0,BD240=4),0,(YEAR(BD$6)-YEAR(CHOOSE(BD240,Rollover!$K$24,Rollover!$X$24,Rollover!$AK$24)))*12+MONTH(BD$6)-MONTH(CHOOSE(BD240,Rollover!$K$24,Rollover!$X$24,Rollover!$AK$24)))</f>
        <v>-2</v>
      </c>
      <c r="BE241" s="114">
        <f>IF(OR(BE240=0,BE240=4),0,(YEAR(BE$6)-YEAR(CHOOSE(BE240,Rollover!$K$24,Rollover!$X$24,Rollover!$AK$24)))*12+MONTH(BE$6)-MONTH(CHOOSE(BE240,Rollover!$K$24,Rollover!$X$24,Rollover!$AK$24)))</f>
        <v>-1</v>
      </c>
      <c r="BF241" s="114">
        <f>IF(OR(BF240=0,BF240=4),0,(YEAR(BF$6)-YEAR(CHOOSE(BF240,Rollover!$K$24,Rollover!$X$24,Rollover!$AK$24)))*12+MONTH(BF$6)-MONTH(CHOOSE(BF240,Rollover!$K$24,Rollover!$X$24,Rollover!$AK$24)))</f>
        <v>0</v>
      </c>
      <c r="BG241" s="114">
        <f>IF(OR(BG240=0,BG240=4),0,(YEAR(BG$6)-YEAR(CHOOSE(BG240,Rollover!$K$24,Rollover!$X$24,Rollover!$AK$24)))*12+MONTH(BG$6)-MONTH(CHOOSE(BG240,Rollover!$K$24,Rollover!$X$24,Rollover!$AK$24)))</f>
        <v>1</v>
      </c>
      <c r="BH241" s="114">
        <f>IF(OR(BH240=0,BH240=4),0,(YEAR(BH$6)-YEAR(CHOOSE(BH240,Rollover!$K$24,Rollover!$X$24,Rollover!$AK$24)))*12+MONTH(BH$6)-MONTH(CHOOSE(BH240,Rollover!$K$24,Rollover!$X$24,Rollover!$AK$24)))</f>
        <v>2</v>
      </c>
      <c r="BI241" s="114">
        <f>IF(OR(BI240=0,BI240=4),0,(YEAR(BI$6)-YEAR(CHOOSE(BI240,Rollover!$K$24,Rollover!$X$24,Rollover!$AK$24)))*12+MONTH(BI$6)-MONTH(CHOOSE(BI240,Rollover!$K$24,Rollover!$X$24,Rollover!$AK$24)))</f>
        <v>3</v>
      </c>
      <c r="BJ241" s="114">
        <f>IF(OR(BJ240=0,BJ240=4),0,(YEAR(BJ$6)-YEAR(CHOOSE(BJ240,Rollover!$K$24,Rollover!$X$24,Rollover!$AK$24)))*12+MONTH(BJ$6)-MONTH(CHOOSE(BJ240,Rollover!$K$24,Rollover!$X$24,Rollover!$AK$24)))</f>
        <v>4</v>
      </c>
      <c r="BK241" s="114">
        <f>IF(OR(BK240=0,BK240=4),0,(YEAR(BK$6)-YEAR(CHOOSE(BK240,Rollover!$K$24,Rollover!$X$24,Rollover!$AK$24)))*12+MONTH(BK$6)-MONTH(CHOOSE(BK240,Rollover!$K$24,Rollover!$X$24,Rollover!$AK$24)))</f>
        <v>5</v>
      </c>
      <c r="BL241" s="114">
        <f>IF(OR(BL240=0,BL240=4),0,(YEAR(BL$6)-YEAR(CHOOSE(BL240,Rollover!$K$24,Rollover!$X$24,Rollover!$AK$24)))*12+MONTH(BL$6)-MONTH(CHOOSE(BL240,Rollover!$K$24,Rollover!$X$24,Rollover!$AK$24)))</f>
        <v>6</v>
      </c>
      <c r="BM241" s="114">
        <f>IF(OR(BM240=0,BM240=4),0,(YEAR(BM$6)-YEAR(CHOOSE(BM240,Rollover!$K$24,Rollover!$X$24,Rollover!$AK$24)))*12+MONTH(BM$6)-MONTH(CHOOSE(BM240,Rollover!$K$24,Rollover!$X$24,Rollover!$AK$24)))</f>
        <v>7</v>
      </c>
      <c r="BN241" s="114">
        <f>IF(OR(BN240=0,BN240=4),0,(YEAR(BN$6)-YEAR(CHOOSE(BN240,Rollover!$K$24,Rollover!$X$24,Rollover!$AK$24)))*12+MONTH(BN$6)-MONTH(CHOOSE(BN240,Rollover!$K$24,Rollover!$X$24,Rollover!$AK$24)))</f>
        <v>8</v>
      </c>
      <c r="BO241" s="114">
        <f>IF(OR(BO240=0,BO240=4),0,(YEAR(BO$6)-YEAR(CHOOSE(BO240,Rollover!$K$24,Rollover!$X$24,Rollover!$AK$24)))*12+MONTH(BO$6)-MONTH(CHOOSE(BO240,Rollover!$K$24,Rollover!$X$24,Rollover!$AK$24)))</f>
        <v>9</v>
      </c>
      <c r="BP241" s="114">
        <f>IF(OR(BP240=0,BP240=4),0,(YEAR(BP$6)-YEAR(CHOOSE(BP240,Rollover!$K$24,Rollover!$X$24,Rollover!$AK$24)))*12+MONTH(BP$6)-MONTH(CHOOSE(BP240,Rollover!$K$24,Rollover!$X$24,Rollover!$AK$24)))</f>
        <v>10</v>
      </c>
      <c r="BQ241" s="114">
        <f>IF(OR(BQ240=0,BQ240=4),0,(YEAR(BQ$6)-YEAR(CHOOSE(BQ240,Rollover!$K$24,Rollover!$X$24,Rollover!$AK$24)))*12+MONTH(BQ$6)-MONTH(CHOOSE(BQ240,Rollover!$K$24,Rollover!$X$24,Rollover!$AK$24)))</f>
        <v>11</v>
      </c>
      <c r="BR241" s="114">
        <f>IF(OR(BR240=0,BR240=4),0,(YEAR(BR$6)-YEAR(CHOOSE(BR240,Rollover!$K$24,Rollover!$X$24,Rollover!$AK$24)))*12+MONTH(BR$6)-MONTH(CHOOSE(BR240,Rollover!$K$24,Rollover!$X$24,Rollover!$AK$24)))</f>
        <v>12</v>
      </c>
      <c r="BS241" s="114">
        <f>IF(OR(BS240=0,BS240=4),0,(YEAR(BS$6)-YEAR(CHOOSE(BS240,Rollover!$K$24,Rollover!$X$24,Rollover!$AK$24)))*12+MONTH(BS$6)-MONTH(CHOOSE(BS240,Rollover!$K$24,Rollover!$X$24,Rollover!$AK$24)))</f>
        <v>13</v>
      </c>
      <c r="BT241" s="114">
        <f>IF(OR(BT240=0,BT240=4),0,(YEAR(BT$6)-YEAR(CHOOSE(BT240,Rollover!$K$24,Rollover!$X$24,Rollover!$AK$24)))*12+MONTH(BT$6)-MONTH(CHOOSE(BT240,Rollover!$K$24,Rollover!$X$24,Rollover!$AK$24)))</f>
        <v>14</v>
      </c>
      <c r="BU241" s="114">
        <f>IF(OR(BU240=0,BU240=4),0,(YEAR(BU$6)-YEAR(CHOOSE(BU240,Rollover!$K$24,Rollover!$X$24,Rollover!$AK$24)))*12+MONTH(BU$6)-MONTH(CHOOSE(BU240,Rollover!$K$24,Rollover!$X$24,Rollover!$AK$24)))</f>
        <v>15</v>
      </c>
      <c r="BV241" s="114">
        <f>IF(OR(BV240=0,BV240=4),0,(YEAR(BV$6)-YEAR(CHOOSE(BV240,Rollover!$K$24,Rollover!$X$24,Rollover!$AK$24)))*12+MONTH(BV$6)-MONTH(CHOOSE(BV240,Rollover!$K$24,Rollover!$X$24,Rollover!$AK$24)))</f>
        <v>16</v>
      </c>
      <c r="BW241" s="114">
        <f>IF(OR(BW240=0,BW240=4),0,(YEAR(BW$6)-YEAR(CHOOSE(BW240,Rollover!$K$24,Rollover!$X$24,Rollover!$AK$24)))*12+MONTH(BW$6)-MONTH(CHOOSE(BW240,Rollover!$K$24,Rollover!$X$24,Rollover!$AK$24)))</f>
        <v>17</v>
      </c>
      <c r="BX241" s="114">
        <f>IF(OR(BX240=0,BX240=4),0,(YEAR(BX$6)-YEAR(CHOOSE(BX240,Rollover!$K$24,Rollover!$X$24,Rollover!$AK$24)))*12+MONTH(BX$6)-MONTH(CHOOSE(BX240,Rollover!$K$24,Rollover!$X$24,Rollover!$AK$24)))</f>
        <v>18</v>
      </c>
      <c r="BY241" s="114">
        <f>IF(OR(BY240=0,BY240=4),0,(YEAR(BY$6)-YEAR(CHOOSE(BY240,Rollover!$K$24,Rollover!$X$24,Rollover!$AK$24)))*12+MONTH(BY$6)-MONTH(CHOOSE(BY240,Rollover!$K$24,Rollover!$X$24,Rollover!$AK$24)))</f>
        <v>19</v>
      </c>
      <c r="BZ241" s="114">
        <f>IF(OR(BZ240=0,BZ240=4),0,(YEAR(BZ$6)-YEAR(CHOOSE(BZ240,Rollover!$K$24,Rollover!$X$24,Rollover!$AK$24)))*12+MONTH(BZ$6)-MONTH(CHOOSE(BZ240,Rollover!$K$24,Rollover!$X$24,Rollover!$AK$24)))</f>
        <v>20</v>
      </c>
      <c r="CA241" s="114">
        <f>IF(OR(CA240=0,CA240=4),0,(YEAR(CA$6)-YEAR(CHOOSE(CA240,Rollover!$K$24,Rollover!$X$24,Rollover!$AK$24)))*12+MONTH(CA$6)-MONTH(CHOOSE(CA240,Rollover!$K$24,Rollover!$X$24,Rollover!$AK$24)))</f>
        <v>21</v>
      </c>
      <c r="CB241" s="114">
        <f>IF(OR(CB240=0,CB240=4),0,(YEAR(CB$6)-YEAR(CHOOSE(CB240,Rollover!$K$24,Rollover!$X$24,Rollover!$AK$24)))*12+MONTH(CB$6)-MONTH(CHOOSE(CB240,Rollover!$K$24,Rollover!$X$24,Rollover!$AK$24)))</f>
        <v>22</v>
      </c>
      <c r="CC241" s="114">
        <f>IF(OR(CC240=0,CC240=4),0,(YEAR(CC$6)-YEAR(CHOOSE(CC240,Rollover!$K$24,Rollover!$X$24,Rollover!$AK$24)))*12+MONTH(CC$6)-MONTH(CHOOSE(CC240,Rollover!$K$24,Rollover!$X$24,Rollover!$AK$24)))</f>
        <v>23</v>
      </c>
      <c r="CD241" s="114">
        <f>IF(OR(CD240=0,CD240=4),0,(YEAR(CD$6)-YEAR(CHOOSE(CD240,Rollover!$K$24,Rollover!$X$24,Rollover!$AK$24)))*12+MONTH(CD$6)-MONTH(CHOOSE(CD240,Rollover!$K$24,Rollover!$X$24,Rollover!$AK$24)))</f>
        <v>24</v>
      </c>
      <c r="CE241" s="114">
        <f>IF(OR(CE240=0,CE240=4),0,(YEAR(CE$6)-YEAR(CHOOSE(CE240,Rollover!$K$24,Rollover!$X$24,Rollover!$AK$24)))*12+MONTH(CE$6)-MONTH(CHOOSE(CE240,Rollover!$K$24,Rollover!$X$24,Rollover!$AK$24)))</f>
        <v>25</v>
      </c>
      <c r="CF241" s="114">
        <f>IF(OR(CF240=0,CF240=4),0,(YEAR(CF$6)-YEAR(CHOOSE(CF240,Rollover!$K$24,Rollover!$X$24,Rollover!$AK$24)))*12+MONTH(CF$6)-MONTH(CHOOSE(CF240,Rollover!$K$24,Rollover!$X$24,Rollover!$AK$24)))</f>
        <v>26</v>
      </c>
      <c r="CG241" s="114">
        <f>IF(OR(CG240=0,CG240=4),0,(YEAR(CG$6)-YEAR(CHOOSE(CG240,Rollover!$K$24,Rollover!$X$24,Rollover!$AK$24)))*12+MONTH(CG$6)-MONTH(CHOOSE(CG240,Rollover!$K$24,Rollover!$X$24,Rollover!$AK$24)))</f>
        <v>27</v>
      </c>
      <c r="CH241" s="114">
        <f>IF(OR(CH240=0,CH240=4),0,(YEAR(CH$6)-YEAR(CHOOSE(CH240,Rollover!$K$24,Rollover!$X$24,Rollover!$AK$24)))*12+MONTH(CH$6)-MONTH(CHOOSE(CH240,Rollover!$K$24,Rollover!$X$24,Rollover!$AK$24)))</f>
        <v>28</v>
      </c>
      <c r="CI241" s="114">
        <f>IF(OR(CI240=0,CI240=4),0,(YEAR(CI$6)-YEAR(CHOOSE(CI240,Rollover!$K$24,Rollover!$X$24,Rollover!$AK$24)))*12+MONTH(CI$6)-MONTH(CHOOSE(CI240,Rollover!$K$24,Rollover!$X$24,Rollover!$AK$24)))</f>
        <v>29</v>
      </c>
      <c r="CJ241" s="114">
        <f>IF(OR(CJ240=0,CJ240=4),0,(YEAR(CJ$6)-YEAR(CHOOSE(CJ240,Rollover!$K$24,Rollover!$X$24,Rollover!$AK$24)))*12+MONTH(CJ$6)-MONTH(CHOOSE(CJ240,Rollover!$K$24,Rollover!$X$24,Rollover!$AK$24)))</f>
        <v>30</v>
      </c>
      <c r="CK241" s="114">
        <f>IF(OR(CK240=0,CK240=4),0,(YEAR(CK$6)-YEAR(CHOOSE(CK240,Rollover!$K$24,Rollover!$X$24,Rollover!$AK$24)))*12+MONTH(CK$6)-MONTH(CHOOSE(CK240,Rollover!$K$24,Rollover!$X$24,Rollover!$AK$24)))</f>
        <v>31</v>
      </c>
      <c r="CL241" s="114">
        <f>IF(OR(CL240=0,CL240=4),0,(YEAR(CL$6)-YEAR(CHOOSE(CL240,Rollover!$K$24,Rollover!$X$24,Rollover!$AK$24)))*12+MONTH(CL$6)-MONTH(CHOOSE(CL240,Rollover!$K$24,Rollover!$X$24,Rollover!$AK$24)))</f>
        <v>32</v>
      </c>
      <c r="CM241" s="114">
        <f>IF(OR(CM240=0,CM240=4),0,(YEAR(CM$6)-YEAR(CHOOSE(CM240,Rollover!$K$24,Rollover!$X$24,Rollover!$AK$24)))*12+MONTH(CM$6)-MONTH(CHOOSE(CM240,Rollover!$K$24,Rollover!$X$24,Rollover!$AK$24)))</f>
        <v>33</v>
      </c>
      <c r="CN241" s="114">
        <f>IF(OR(CN240=0,CN240=4),0,(YEAR(CN$6)-YEAR(CHOOSE(CN240,Rollover!$K$24,Rollover!$X$24,Rollover!$AK$24)))*12+MONTH(CN$6)-MONTH(CHOOSE(CN240,Rollover!$K$24,Rollover!$X$24,Rollover!$AK$24)))</f>
        <v>34</v>
      </c>
      <c r="CO241" s="114">
        <f>IF(OR(CO240=0,CO240=4),0,(YEAR(CO$6)-YEAR(CHOOSE(CO240,Rollover!$K$24,Rollover!$X$24,Rollover!$AK$24)))*12+MONTH(CO$6)-MONTH(CHOOSE(CO240,Rollover!$K$24,Rollover!$X$24,Rollover!$AK$24)))</f>
        <v>35</v>
      </c>
      <c r="CP241" s="114">
        <f>IF(OR(CP240=0,CP240=4),0,(YEAR(CP$6)-YEAR(CHOOSE(CP240,Rollover!$K$24,Rollover!$X$24,Rollover!$AK$24)))*12+MONTH(CP$6)-MONTH(CHOOSE(CP240,Rollover!$K$24,Rollover!$X$24,Rollover!$AK$24)))</f>
        <v>36</v>
      </c>
      <c r="CQ241" s="114">
        <f>IF(OR(CQ240=0,CQ240=4),0,(YEAR(CQ$6)-YEAR(CHOOSE(CQ240,Rollover!$K$24,Rollover!$X$24,Rollover!$AK$24)))*12+MONTH(CQ$6)-MONTH(CHOOSE(CQ240,Rollover!$K$24,Rollover!$X$24,Rollover!$AK$24)))</f>
        <v>37</v>
      </c>
      <c r="CR241" s="114">
        <f>IF(OR(CR240=0,CR240=4),0,(YEAR(CR$6)-YEAR(CHOOSE(CR240,Rollover!$K$24,Rollover!$X$24,Rollover!$AK$24)))*12+MONTH(CR$6)-MONTH(CHOOSE(CR240,Rollover!$K$24,Rollover!$X$24,Rollover!$AK$24)))</f>
        <v>38</v>
      </c>
      <c r="CS241" s="114">
        <f>IF(OR(CS240=0,CS240=4),0,(YEAR(CS$6)-YEAR(CHOOSE(CS240,Rollover!$K$24,Rollover!$X$24,Rollover!$AK$24)))*12+MONTH(CS$6)-MONTH(CHOOSE(CS240,Rollover!$K$24,Rollover!$X$24,Rollover!$AK$24)))</f>
        <v>39</v>
      </c>
      <c r="CT241" s="114">
        <f>IF(OR(CT240=0,CT240=4),0,(YEAR(CT$6)-YEAR(CHOOSE(CT240,Rollover!$K$24,Rollover!$X$24,Rollover!$AK$24)))*12+MONTH(CT$6)-MONTH(CHOOSE(CT240,Rollover!$K$24,Rollover!$X$24,Rollover!$AK$24)))</f>
        <v>40</v>
      </c>
      <c r="CU241" s="114">
        <f>IF(OR(CU240=0,CU240=4),0,(YEAR(CU$6)-YEAR(CHOOSE(CU240,Rollover!$K$24,Rollover!$X$24,Rollover!$AK$24)))*12+MONTH(CU$6)-MONTH(CHOOSE(CU240,Rollover!$K$24,Rollover!$X$24,Rollover!$AK$24)))</f>
        <v>41</v>
      </c>
      <c r="CV241" s="114">
        <f>IF(OR(CV240=0,CV240=4),0,(YEAR(CV$6)-YEAR(CHOOSE(CV240,Rollover!$K$24,Rollover!$X$24,Rollover!$AK$24)))*12+MONTH(CV$6)-MONTH(CHOOSE(CV240,Rollover!$K$24,Rollover!$X$24,Rollover!$AK$24)))</f>
        <v>42</v>
      </c>
      <c r="CW241" s="114">
        <f>IF(OR(CW240=0,CW240=4),0,(YEAR(CW$6)-YEAR(CHOOSE(CW240,Rollover!$K$24,Rollover!$X$24,Rollover!$AK$24)))*12+MONTH(CW$6)-MONTH(CHOOSE(CW240,Rollover!$K$24,Rollover!$X$24,Rollover!$AK$24)))</f>
        <v>43</v>
      </c>
      <c r="CX241" s="114">
        <f>IF(OR(CX240=0,CX240=4),0,(YEAR(CX$6)-YEAR(CHOOSE(CX240,Rollover!$K$24,Rollover!$X$24,Rollover!$AK$24)))*12+MONTH(CX$6)-MONTH(CHOOSE(CX240,Rollover!$K$24,Rollover!$X$24,Rollover!$AK$24)))</f>
        <v>44</v>
      </c>
      <c r="CY241" s="114">
        <f>IF(OR(CY240=0,CY240=4),0,(YEAR(CY$6)-YEAR(CHOOSE(CY240,Rollover!$K$24,Rollover!$X$24,Rollover!$AK$24)))*12+MONTH(CY$6)-MONTH(CHOOSE(CY240,Rollover!$K$24,Rollover!$X$24,Rollover!$AK$24)))</f>
        <v>45</v>
      </c>
      <c r="CZ241" s="114">
        <f>IF(OR(CZ240=0,CZ240=4),0,(YEAR(CZ$6)-YEAR(CHOOSE(CZ240,Rollover!$K$24,Rollover!$X$24,Rollover!$AK$24)))*12+MONTH(CZ$6)-MONTH(CHOOSE(CZ240,Rollover!$K$24,Rollover!$X$24,Rollover!$AK$24)))</f>
        <v>46</v>
      </c>
      <c r="DA241" s="114">
        <f>IF(OR(DA240=0,DA240=4),0,(YEAR(DA$6)-YEAR(CHOOSE(DA240,Rollover!$K$24,Rollover!$X$24,Rollover!$AK$24)))*12+MONTH(DA$6)-MONTH(CHOOSE(DA240,Rollover!$K$24,Rollover!$X$24,Rollover!$AK$24)))</f>
        <v>47</v>
      </c>
      <c r="DB241" s="114">
        <f>IF(OR(DB240=0,DB240=4),0,(YEAR(DB$6)-YEAR(CHOOSE(DB240,Rollover!$K$24,Rollover!$X$24,Rollover!$AK$24)))*12+MONTH(DB$6)-MONTH(CHOOSE(DB240,Rollover!$K$24,Rollover!$X$24,Rollover!$AK$24)))</f>
        <v>48</v>
      </c>
      <c r="DC241" s="114">
        <f>IF(OR(DC240=0,DC240=4),0,(YEAR(DC$6)-YEAR(CHOOSE(DC240,Rollover!$K$24,Rollover!$X$24,Rollover!$AK$24)))*12+MONTH(DC$6)-MONTH(CHOOSE(DC240,Rollover!$K$24,Rollover!$X$24,Rollover!$AK$24)))</f>
        <v>49</v>
      </c>
      <c r="DD241" s="114">
        <f>IF(OR(DD240=0,DD240=4),0,(YEAR(DD$6)-YEAR(CHOOSE(DD240,Rollover!$K$24,Rollover!$X$24,Rollover!$AK$24)))*12+MONTH(DD$6)-MONTH(CHOOSE(DD240,Rollover!$K$24,Rollover!$X$24,Rollover!$AK$24)))</f>
        <v>50</v>
      </c>
      <c r="DE241" s="114">
        <f>IF(OR(DE240=0,DE240=4),0,(YEAR(DE$6)-YEAR(CHOOSE(DE240,Rollover!$K$24,Rollover!$X$24,Rollover!$AK$24)))*12+MONTH(DE$6)-MONTH(CHOOSE(DE240,Rollover!$K$24,Rollover!$X$24,Rollover!$AK$24)))</f>
        <v>51</v>
      </c>
      <c r="DF241" s="114">
        <f>IF(OR(DF240=0,DF240=4),0,(YEAR(DF$6)-YEAR(CHOOSE(DF240,Rollover!$K$24,Rollover!$X$24,Rollover!$AK$24)))*12+MONTH(DF$6)-MONTH(CHOOSE(DF240,Rollover!$K$24,Rollover!$X$24,Rollover!$AK$24)))</f>
        <v>52</v>
      </c>
      <c r="DG241" s="114">
        <f>IF(OR(DG240=0,DG240=4),0,(YEAR(DG$6)-YEAR(CHOOSE(DG240,Rollover!$K$24,Rollover!$X$24,Rollover!$AK$24)))*12+MONTH(DG$6)-MONTH(CHOOSE(DG240,Rollover!$K$24,Rollover!$X$24,Rollover!$AK$24)))</f>
        <v>53</v>
      </c>
      <c r="DH241" s="114">
        <f>IF(OR(DH240=0,DH240=4),0,(YEAR(DH$6)-YEAR(CHOOSE(DH240,Rollover!$K$24,Rollover!$X$24,Rollover!$AK$24)))*12+MONTH(DH$6)-MONTH(CHOOSE(DH240,Rollover!$K$24,Rollover!$X$24,Rollover!$AK$24)))</f>
        <v>54</v>
      </c>
      <c r="DI241" s="114">
        <f>IF(OR(DI240=0,DI240=4),0,(YEAR(DI$6)-YEAR(CHOOSE(DI240,Rollover!$K$24,Rollover!$X$24,Rollover!$AK$24)))*12+MONTH(DI$6)-MONTH(CHOOSE(DI240,Rollover!$K$24,Rollover!$X$24,Rollover!$AK$24)))</f>
        <v>55</v>
      </c>
      <c r="DJ241" s="114">
        <f>IF(OR(DJ240=0,DJ240=4),0,(YEAR(DJ$6)-YEAR(CHOOSE(DJ240,Rollover!$K$24,Rollover!$X$24,Rollover!$AK$24)))*12+MONTH(DJ$6)-MONTH(CHOOSE(DJ240,Rollover!$K$24,Rollover!$X$24,Rollover!$AK$24)))</f>
        <v>56</v>
      </c>
      <c r="DK241" s="114">
        <f>IF(OR(DK240=0,DK240=4),0,(YEAR(DK$6)-YEAR(CHOOSE(DK240,Rollover!$K$24,Rollover!$X$24,Rollover!$AK$24)))*12+MONTH(DK$6)-MONTH(CHOOSE(DK240,Rollover!$K$24,Rollover!$X$24,Rollover!$AK$24)))</f>
        <v>57</v>
      </c>
      <c r="DL241" s="114">
        <f>IF(OR(DL240=0,DL240=4),0,(YEAR(DL$6)-YEAR(CHOOSE(DL240,Rollover!$K$24,Rollover!$X$24,Rollover!$AK$24)))*12+MONTH(DL$6)-MONTH(CHOOSE(DL240,Rollover!$K$24,Rollover!$X$24,Rollover!$AK$24)))</f>
        <v>58</v>
      </c>
      <c r="DM241" s="114">
        <f>IF(OR(DM240=0,DM240=4),0,(YEAR(DM$6)-YEAR(CHOOSE(DM240,Rollover!$K$24,Rollover!$X$24,Rollover!$AK$24)))*12+MONTH(DM$6)-MONTH(CHOOSE(DM240,Rollover!$K$24,Rollover!$X$24,Rollover!$AK$24)))</f>
        <v>59</v>
      </c>
      <c r="DN241" s="114">
        <f>IF(OR(DN240=0,DN240=4),0,(YEAR(DN$6)-YEAR(CHOOSE(DN240,Rollover!$K$24,Rollover!$X$24,Rollover!$AK$24)))*12+MONTH(DN$6)-MONTH(CHOOSE(DN240,Rollover!$K$24,Rollover!$X$24,Rollover!$AK$24)))</f>
        <v>-2</v>
      </c>
      <c r="DO241" s="114">
        <f>IF(OR(DO240=0,DO240=4),0,(YEAR(DO$6)-YEAR(CHOOSE(DO240,Rollover!$K$24,Rollover!$X$24,Rollover!$AK$24)))*12+MONTH(DO$6)-MONTH(CHOOSE(DO240,Rollover!$K$24,Rollover!$X$24,Rollover!$AK$24)))</f>
        <v>-1</v>
      </c>
      <c r="DP241" s="114">
        <f>IF(OR(DP240=0,DP240=4),0,(YEAR(DP$6)-YEAR(CHOOSE(DP240,Rollover!$K$24,Rollover!$X$24,Rollover!$AK$24)))*12+MONTH(DP$6)-MONTH(CHOOSE(DP240,Rollover!$K$24,Rollover!$X$24,Rollover!$AK$24)))</f>
        <v>0</v>
      </c>
      <c r="DQ241" s="114">
        <f>IF(OR(DQ240=0,DQ240=4),0,(YEAR(DQ$6)-YEAR(CHOOSE(DQ240,Rollover!$K$24,Rollover!$X$24,Rollover!$AK$24)))*12+MONTH(DQ$6)-MONTH(CHOOSE(DQ240,Rollover!$K$24,Rollover!$X$24,Rollover!$AK$24)))</f>
        <v>1</v>
      </c>
      <c r="DR241" s="114">
        <f>IF(OR(DR240=0,DR240=4),0,(YEAR(DR$6)-YEAR(CHOOSE(DR240,Rollover!$K$24,Rollover!$X$24,Rollover!$AK$24)))*12+MONTH(DR$6)-MONTH(CHOOSE(DR240,Rollover!$K$24,Rollover!$X$24,Rollover!$AK$24)))</f>
        <v>2</v>
      </c>
      <c r="DS241" s="114">
        <f>IF(OR(DS240=0,DS240=4),0,(YEAR(DS$6)-YEAR(CHOOSE(DS240,Rollover!$K$24,Rollover!$X$24,Rollover!$AK$24)))*12+MONTH(DS$6)-MONTH(CHOOSE(DS240,Rollover!$K$24,Rollover!$X$24,Rollover!$AK$24)))</f>
        <v>3</v>
      </c>
      <c r="DT241" s="114">
        <f>IF(OR(DT240=0,DT240=4),0,(YEAR(DT$6)-YEAR(CHOOSE(DT240,Rollover!$K$24,Rollover!$X$24,Rollover!$AK$24)))*12+MONTH(DT$6)-MONTH(CHOOSE(DT240,Rollover!$K$24,Rollover!$X$24,Rollover!$AK$24)))</f>
        <v>4</v>
      </c>
      <c r="DU241" s="114">
        <f>IF(OR(DU240=0,DU240=4),0,(YEAR(DU$6)-YEAR(CHOOSE(DU240,Rollover!$K$24,Rollover!$X$24,Rollover!$AK$24)))*12+MONTH(DU$6)-MONTH(CHOOSE(DU240,Rollover!$K$24,Rollover!$X$24,Rollover!$AK$24)))</f>
        <v>5</v>
      </c>
      <c r="DV241" s="114">
        <f>IF(OR(DV240=0,DV240=4),0,(YEAR(DV$6)-YEAR(CHOOSE(DV240,Rollover!$K$24,Rollover!$X$24,Rollover!$AK$24)))*12+MONTH(DV$6)-MONTH(CHOOSE(DV240,Rollover!$K$24,Rollover!$X$24,Rollover!$AK$24)))</f>
        <v>6</v>
      </c>
      <c r="DW241" s="114">
        <f>IF(OR(DW240=0,DW240=4),0,(YEAR(DW$6)-YEAR(CHOOSE(DW240,Rollover!$K$24,Rollover!$X$24,Rollover!$AK$24)))*12+MONTH(DW$6)-MONTH(CHOOSE(DW240,Rollover!$K$24,Rollover!$X$24,Rollover!$AK$24)))</f>
        <v>7</v>
      </c>
      <c r="DX241" s="114">
        <f>IF(OR(DX240=0,DX240=4),0,(YEAR(DX$6)-YEAR(CHOOSE(DX240,Rollover!$K$24,Rollover!$X$24,Rollover!$AK$24)))*12+MONTH(DX$6)-MONTH(CHOOSE(DX240,Rollover!$K$24,Rollover!$X$24,Rollover!$AK$24)))</f>
        <v>8</v>
      </c>
      <c r="DY241" s="114">
        <f>IF(OR(DY240=0,DY240=4),0,(YEAR(DY$6)-YEAR(CHOOSE(DY240,Rollover!$K$24,Rollover!$X$24,Rollover!$AK$24)))*12+MONTH(DY$6)-MONTH(CHOOSE(DY240,Rollover!$K$24,Rollover!$X$24,Rollover!$AK$24)))</f>
        <v>9</v>
      </c>
      <c r="DZ241" s="114">
        <f>IF(OR(DZ240=0,DZ240=4),0,(YEAR(DZ$6)-YEAR(CHOOSE(DZ240,Rollover!$K$24,Rollover!$X$24,Rollover!$AK$24)))*12+MONTH(DZ$6)-MONTH(CHOOSE(DZ240,Rollover!$K$24,Rollover!$X$24,Rollover!$AK$24)))</f>
        <v>10</v>
      </c>
      <c r="EA241" s="114">
        <f>IF(OR(EA240=0,EA240=4),0,(YEAR(EA$6)-YEAR(CHOOSE(EA240,Rollover!$K$24,Rollover!$X$24,Rollover!$AK$24)))*12+MONTH(EA$6)-MONTH(CHOOSE(EA240,Rollover!$K$24,Rollover!$X$24,Rollover!$AK$24)))</f>
        <v>11</v>
      </c>
      <c r="EB241" s="114">
        <f>IF(OR(EB240=0,EB240=4),0,(YEAR(EB$6)-YEAR(CHOOSE(EB240,Rollover!$K$24,Rollover!$X$24,Rollover!$AK$24)))*12+MONTH(EB$6)-MONTH(CHOOSE(EB240,Rollover!$K$24,Rollover!$X$24,Rollover!$AK$24)))</f>
        <v>12</v>
      </c>
      <c r="EC241" s="114">
        <f>IF(OR(EC240=0,EC240=4),0,(YEAR(EC$6)-YEAR(CHOOSE(EC240,Rollover!$K$24,Rollover!$X$24,Rollover!$AK$24)))*12+MONTH(EC$6)-MONTH(CHOOSE(EC240,Rollover!$K$24,Rollover!$X$24,Rollover!$AK$24)))</f>
        <v>13</v>
      </c>
      <c r="ED241" s="114">
        <f>IF(OR(ED240=0,ED240=4),0,(YEAR(ED$6)-YEAR(CHOOSE(ED240,Rollover!$K$24,Rollover!$X$24,Rollover!$AK$24)))*12+MONTH(ED$6)-MONTH(CHOOSE(ED240,Rollover!$K$24,Rollover!$X$24,Rollover!$AK$24)))</f>
        <v>14</v>
      </c>
      <c r="EE241" s="114">
        <f>IF(OR(EE240=0,EE240=4),0,(YEAR(EE$6)-YEAR(CHOOSE(EE240,Rollover!$K$24,Rollover!$X$24,Rollover!$AK$24)))*12+MONTH(EE$6)-MONTH(CHOOSE(EE240,Rollover!$K$24,Rollover!$X$24,Rollover!$AK$24)))</f>
        <v>15</v>
      </c>
      <c r="EF241" s="114">
        <f>IF(OR(EF240=0,EF240=4),0,(YEAR(EF$6)-YEAR(CHOOSE(EF240,Rollover!$K$24,Rollover!$X$24,Rollover!$AK$24)))*12+MONTH(EF$6)-MONTH(CHOOSE(EF240,Rollover!$K$24,Rollover!$X$24,Rollover!$AK$24)))</f>
        <v>16</v>
      </c>
      <c r="EG241" s="114">
        <f>IF(OR(EG240=0,EG240=4),0,(YEAR(EG$6)-YEAR(CHOOSE(EG240,Rollover!$K$24,Rollover!$X$24,Rollover!$AK$24)))*12+MONTH(EG$6)-MONTH(CHOOSE(EG240,Rollover!$K$24,Rollover!$X$24,Rollover!$AK$24)))</f>
        <v>17</v>
      </c>
      <c r="EH241" s="114">
        <f>IF(OR(EH240=0,EH240=4),0,(YEAR(EH$6)-YEAR(CHOOSE(EH240,Rollover!$K$24,Rollover!$X$24,Rollover!$AK$24)))*12+MONTH(EH$6)-MONTH(CHOOSE(EH240,Rollover!$K$24,Rollover!$X$24,Rollover!$AK$24)))</f>
        <v>18</v>
      </c>
      <c r="EI241" s="114">
        <f>IF(OR(EI240=0,EI240=4),0,(YEAR(EI$6)-YEAR(CHOOSE(EI240,Rollover!$K$24,Rollover!$X$24,Rollover!$AK$24)))*12+MONTH(EI$6)-MONTH(CHOOSE(EI240,Rollover!$K$24,Rollover!$X$24,Rollover!$AK$24)))</f>
        <v>19</v>
      </c>
    </row>
    <row r="242">
      <c r="B242" t="s" s="23">
        <v>392</v>
      </c>
      <c r="C242" t="s" s="118">
        <v>41</v>
      </c>
      <c r="D242" t="s" s="118">
        <v>429</v>
      </c>
      <c r="H242" s="115">
        <f>IF(OR(H240=0,H240=4),0,CHOOSE(H240,Rollover!$I$24,Rollover!$V$24,Rollover!$AI$24)*CHOOSE(H240,Rollover!$O$24,Rollover!$AB$24,Rollover!$AO$24)*(1+CHOOSE(H240,Rollover!$P$24,Rollover!$AC$24,Rollover!$AP$24))^(INT(MAX(0,H241)/12))+(1-CHOOSE(H240,Rollover!$I$24,Rollover!$V$24,Rollover!$AI$24))*CHOOSE(H240,Rollover!$N$24,Rollover!$AA$24,Rollover!$AN$24)*(1+Assumptions!$C$25)^(INT(MAX(0,H241)/12)))</f>
        <v>0</v>
      </c>
      <c r="I242" s="115">
        <f>IF(OR(I240=0,I240=4),0,CHOOSE(I240,Rollover!$I$24,Rollover!$V$24,Rollover!$AI$24)*CHOOSE(I240,Rollover!$O$24,Rollover!$AB$24,Rollover!$AO$24)*(1+CHOOSE(I240,Rollover!$P$24,Rollover!$AC$24,Rollover!$AP$24))^(INT(MAX(0,I241)/12))+(1-CHOOSE(I240,Rollover!$I$24,Rollover!$V$24,Rollover!$AI$24))*CHOOSE(I240,Rollover!$N$24,Rollover!$AA$24,Rollover!$AN$24)*(1+Assumptions!$C$25)^(INT(MAX(0,I241)/12)))</f>
        <v>0</v>
      </c>
      <c r="J242" s="115">
        <f>IF(OR(J240=0,J240=4),0,CHOOSE(J240,Rollover!$I$24,Rollover!$V$24,Rollover!$AI$24)*CHOOSE(J240,Rollover!$O$24,Rollover!$AB$24,Rollover!$AO$24)*(1+CHOOSE(J240,Rollover!$P$24,Rollover!$AC$24,Rollover!$AP$24))^(INT(MAX(0,J241)/12))+(1-CHOOSE(J240,Rollover!$I$24,Rollover!$V$24,Rollover!$AI$24))*CHOOSE(J240,Rollover!$N$24,Rollover!$AA$24,Rollover!$AN$24)*(1+Assumptions!$C$25)^(INT(MAX(0,J241)/12)))</f>
        <v>0</v>
      </c>
      <c r="K242" s="115">
        <f>IF(OR(K240=0,K240=4),0,CHOOSE(K240,Rollover!$I$24,Rollover!$V$24,Rollover!$AI$24)*CHOOSE(K240,Rollover!$O$24,Rollover!$AB$24,Rollover!$AO$24)*(1+CHOOSE(K240,Rollover!$P$24,Rollover!$AC$24,Rollover!$AP$24))^(INT(MAX(0,K241)/12))+(1-CHOOSE(K240,Rollover!$I$24,Rollover!$V$24,Rollover!$AI$24))*CHOOSE(K240,Rollover!$N$24,Rollover!$AA$24,Rollover!$AN$24)*(1+Assumptions!$C$25)^(INT(MAX(0,K241)/12)))</f>
        <v>0</v>
      </c>
      <c r="L242" s="115">
        <f>IF(OR(L240=0,L240=4),0,CHOOSE(L240,Rollover!$I$24,Rollover!$V$24,Rollover!$AI$24)*CHOOSE(L240,Rollover!$O$24,Rollover!$AB$24,Rollover!$AO$24)*(1+CHOOSE(L240,Rollover!$P$24,Rollover!$AC$24,Rollover!$AP$24))^(INT(MAX(0,L241)/12))+(1-CHOOSE(L240,Rollover!$I$24,Rollover!$V$24,Rollover!$AI$24))*CHOOSE(L240,Rollover!$N$24,Rollover!$AA$24,Rollover!$AN$24)*(1+Assumptions!$C$25)^(INT(MAX(0,L241)/12)))</f>
        <v>0</v>
      </c>
      <c r="M242" s="115">
        <f>IF(OR(M240=0,M240=4),0,CHOOSE(M240,Rollover!$I$24,Rollover!$V$24,Rollover!$AI$24)*CHOOSE(M240,Rollover!$O$24,Rollover!$AB$24,Rollover!$AO$24)*(1+CHOOSE(M240,Rollover!$P$24,Rollover!$AC$24,Rollover!$AP$24))^(INT(MAX(0,M241)/12))+(1-CHOOSE(M240,Rollover!$I$24,Rollover!$V$24,Rollover!$AI$24))*CHOOSE(M240,Rollover!$N$24,Rollover!$AA$24,Rollover!$AN$24)*(1+Assumptions!$C$25)^(INT(MAX(0,M241)/12)))</f>
        <v>0</v>
      </c>
      <c r="N242" s="115">
        <f>IF(OR(N240=0,N240=4),0,CHOOSE(N240,Rollover!$I$24,Rollover!$V$24,Rollover!$AI$24)*CHOOSE(N240,Rollover!$O$24,Rollover!$AB$24,Rollover!$AO$24)*(1+CHOOSE(N240,Rollover!$P$24,Rollover!$AC$24,Rollover!$AP$24))^(INT(MAX(0,N241)/12))+(1-CHOOSE(N240,Rollover!$I$24,Rollover!$V$24,Rollover!$AI$24))*CHOOSE(N240,Rollover!$N$24,Rollover!$AA$24,Rollover!$AN$24)*(1+Assumptions!$C$25)^(INT(MAX(0,N241)/12)))</f>
        <v>0</v>
      </c>
      <c r="O242" s="115">
        <f>IF(OR(O240=0,O240=4),0,CHOOSE(O240,Rollover!$I$24,Rollover!$V$24,Rollover!$AI$24)*CHOOSE(O240,Rollover!$O$24,Rollover!$AB$24,Rollover!$AO$24)*(1+CHOOSE(O240,Rollover!$P$24,Rollover!$AC$24,Rollover!$AP$24))^(INT(MAX(0,O241)/12))+(1-CHOOSE(O240,Rollover!$I$24,Rollover!$V$24,Rollover!$AI$24))*CHOOSE(O240,Rollover!$N$24,Rollover!$AA$24,Rollover!$AN$24)*(1+Assumptions!$C$25)^(INT(MAX(0,O241)/12)))</f>
        <v>0</v>
      </c>
      <c r="P242" s="115">
        <f>IF(OR(P240=0,P240=4),0,CHOOSE(P240,Rollover!$I$24,Rollover!$V$24,Rollover!$AI$24)*CHOOSE(P240,Rollover!$O$24,Rollover!$AB$24,Rollover!$AO$24)*(1+CHOOSE(P240,Rollover!$P$24,Rollover!$AC$24,Rollover!$AP$24))^(INT(MAX(0,P241)/12))+(1-CHOOSE(P240,Rollover!$I$24,Rollover!$V$24,Rollover!$AI$24))*CHOOSE(P240,Rollover!$N$24,Rollover!$AA$24,Rollover!$AN$24)*(1+Assumptions!$C$25)^(INT(MAX(0,P241)/12)))</f>
        <v>0</v>
      </c>
      <c r="Q242" s="115">
        <f>IF(OR(Q240=0,Q240=4),0,CHOOSE(Q240,Rollover!$I$24,Rollover!$V$24,Rollover!$AI$24)*CHOOSE(Q240,Rollover!$O$24,Rollover!$AB$24,Rollover!$AO$24)*(1+CHOOSE(Q240,Rollover!$P$24,Rollover!$AC$24,Rollover!$AP$24))^(INT(MAX(0,Q241)/12))+(1-CHOOSE(Q240,Rollover!$I$24,Rollover!$V$24,Rollover!$AI$24))*CHOOSE(Q240,Rollover!$N$24,Rollover!$AA$24,Rollover!$AN$24)*(1+Assumptions!$C$25)^(INT(MAX(0,Q241)/12)))</f>
        <v>0</v>
      </c>
      <c r="R242" s="115">
        <f>IF(OR(R240=0,R240=4),0,CHOOSE(R240,Rollover!$I$24,Rollover!$V$24,Rollover!$AI$24)*CHOOSE(R240,Rollover!$O$24,Rollover!$AB$24,Rollover!$AO$24)*(1+CHOOSE(R240,Rollover!$P$24,Rollover!$AC$24,Rollover!$AP$24))^(INT(MAX(0,R241)/12))+(1-CHOOSE(R240,Rollover!$I$24,Rollover!$V$24,Rollover!$AI$24))*CHOOSE(R240,Rollover!$N$24,Rollover!$AA$24,Rollover!$AN$24)*(1+Assumptions!$C$25)^(INT(MAX(0,R241)/12)))</f>
        <v>0</v>
      </c>
      <c r="S242" s="115">
        <f>IF(OR(S240=0,S240=4),0,CHOOSE(S240,Rollover!$I$24,Rollover!$V$24,Rollover!$AI$24)*CHOOSE(S240,Rollover!$O$24,Rollover!$AB$24,Rollover!$AO$24)*(1+CHOOSE(S240,Rollover!$P$24,Rollover!$AC$24,Rollover!$AP$24))^(INT(MAX(0,S241)/12))+(1-CHOOSE(S240,Rollover!$I$24,Rollover!$V$24,Rollover!$AI$24))*CHOOSE(S240,Rollover!$N$24,Rollover!$AA$24,Rollover!$AN$24)*(1+Assumptions!$C$25)^(INT(MAX(0,S241)/12)))</f>
        <v>0</v>
      </c>
      <c r="T242" s="115">
        <f>IF(OR(T240=0,T240=4),0,CHOOSE(T240,Rollover!$I$24,Rollover!$V$24,Rollover!$AI$24)*CHOOSE(T240,Rollover!$O$24,Rollover!$AB$24,Rollover!$AO$24)*(1+CHOOSE(T240,Rollover!$P$24,Rollover!$AC$24,Rollover!$AP$24))^(INT(MAX(0,T241)/12))+(1-CHOOSE(T240,Rollover!$I$24,Rollover!$V$24,Rollover!$AI$24))*CHOOSE(T240,Rollover!$N$24,Rollover!$AA$24,Rollover!$AN$24)*(1+Assumptions!$C$25)^(INT(MAX(0,T241)/12)))</f>
        <v>0</v>
      </c>
      <c r="U242" s="115">
        <f>IF(OR(U240=0,U240=4),0,CHOOSE(U240,Rollover!$I$24,Rollover!$V$24,Rollover!$AI$24)*CHOOSE(U240,Rollover!$O$24,Rollover!$AB$24,Rollover!$AO$24)*(1+CHOOSE(U240,Rollover!$P$24,Rollover!$AC$24,Rollover!$AP$24))^(INT(MAX(0,U241)/12))+(1-CHOOSE(U240,Rollover!$I$24,Rollover!$V$24,Rollover!$AI$24))*CHOOSE(U240,Rollover!$N$24,Rollover!$AA$24,Rollover!$AN$24)*(1+Assumptions!$C$25)^(INT(MAX(0,U241)/12)))</f>
        <v>0</v>
      </c>
      <c r="V242" s="115">
        <f>IF(OR(V240=0,V240=4),0,CHOOSE(V240,Rollover!$I$24,Rollover!$V$24,Rollover!$AI$24)*CHOOSE(V240,Rollover!$O$24,Rollover!$AB$24,Rollover!$AO$24)*(1+CHOOSE(V240,Rollover!$P$24,Rollover!$AC$24,Rollover!$AP$24))^(INT(MAX(0,V241)/12))+(1-CHOOSE(V240,Rollover!$I$24,Rollover!$V$24,Rollover!$AI$24))*CHOOSE(V240,Rollover!$N$24,Rollover!$AA$24,Rollover!$AN$24)*(1+Assumptions!$C$25)^(INT(MAX(0,V241)/12)))</f>
        <v>0</v>
      </c>
      <c r="W242" s="115">
        <f>IF(OR(W240=0,W240=4),0,CHOOSE(W240,Rollover!$I$24,Rollover!$V$24,Rollover!$AI$24)*CHOOSE(W240,Rollover!$O$24,Rollover!$AB$24,Rollover!$AO$24)*(1+CHOOSE(W240,Rollover!$P$24,Rollover!$AC$24,Rollover!$AP$24))^(INT(MAX(0,W241)/12))+(1-CHOOSE(W240,Rollover!$I$24,Rollover!$V$24,Rollover!$AI$24))*CHOOSE(W240,Rollover!$N$24,Rollover!$AA$24,Rollover!$AN$24)*(1+Assumptions!$C$25)^(INT(MAX(0,W241)/12)))</f>
        <v>0</v>
      </c>
      <c r="X242" s="115">
        <f>IF(OR(X240=0,X240=4),0,CHOOSE(X240,Rollover!$I$24,Rollover!$V$24,Rollover!$AI$24)*CHOOSE(X240,Rollover!$O$24,Rollover!$AB$24,Rollover!$AO$24)*(1+CHOOSE(X240,Rollover!$P$24,Rollover!$AC$24,Rollover!$AP$24))^(INT(MAX(0,X241)/12))+(1-CHOOSE(X240,Rollover!$I$24,Rollover!$V$24,Rollover!$AI$24))*CHOOSE(X240,Rollover!$N$24,Rollover!$AA$24,Rollover!$AN$24)*(1+Assumptions!$C$25)^(INT(MAX(0,X241)/12)))</f>
        <v>0</v>
      </c>
      <c r="Y242" s="115">
        <f>IF(OR(Y240=0,Y240=4),0,CHOOSE(Y240,Rollover!$I$24,Rollover!$V$24,Rollover!$AI$24)*CHOOSE(Y240,Rollover!$O$24,Rollover!$AB$24,Rollover!$AO$24)*(1+CHOOSE(Y240,Rollover!$P$24,Rollover!$AC$24,Rollover!$AP$24))^(INT(MAX(0,Y241)/12))+(1-CHOOSE(Y240,Rollover!$I$24,Rollover!$V$24,Rollover!$AI$24))*CHOOSE(Y240,Rollover!$N$24,Rollover!$AA$24,Rollover!$AN$24)*(1+Assumptions!$C$25)^(INT(MAX(0,Y241)/12)))</f>
        <v>0</v>
      </c>
      <c r="Z242" s="115">
        <f>IF(OR(Z240=0,Z240=4),0,CHOOSE(Z240,Rollover!$I$24,Rollover!$V$24,Rollover!$AI$24)*CHOOSE(Z240,Rollover!$O$24,Rollover!$AB$24,Rollover!$AO$24)*(1+CHOOSE(Z240,Rollover!$P$24,Rollover!$AC$24,Rollover!$AP$24))^(INT(MAX(0,Z241)/12))+(1-CHOOSE(Z240,Rollover!$I$24,Rollover!$V$24,Rollover!$AI$24))*CHOOSE(Z240,Rollover!$N$24,Rollover!$AA$24,Rollover!$AN$24)*(1+Assumptions!$C$25)^(INT(MAX(0,Z241)/12)))</f>
        <v>0</v>
      </c>
      <c r="AA242" s="115">
        <f>IF(OR(AA240=0,AA240=4),0,CHOOSE(AA240,Rollover!$I$24,Rollover!$V$24,Rollover!$AI$24)*CHOOSE(AA240,Rollover!$O$24,Rollover!$AB$24,Rollover!$AO$24)*(1+CHOOSE(AA240,Rollover!$P$24,Rollover!$AC$24,Rollover!$AP$24))^(INT(MAX(0,AA241)/12))+(1-CHOOSE(AA240,Rollover!$I$24,Rollover!$V$24,Rollover!$AI$24))*CHOOSE(AA240,Rollover!$N$24,Rollover!$AA$24,Rollover!$AN$24)*(1+Assumptions!$C$25)^(INT(MAX(0,AA241)/12)))</f>
        <v>0</v>
      </c>
      <c r="AB242" s="115">
        <f>IF(OR(AB240=0,AB240=4),0,CHOOSE(AB240,Rollover!$I$24,Rollover!$V$24,Rollover!$AI$24)*CHOOSE(AB240,Rollover!$O$24,Rollover!$AB$24,Rollover!$AO$24)*(1+CHOOSE(AB240,Rollover!$P$24,Rollover!$AC$24,Rollover!$AP$24))^(INT(MAX(0,AB241)/12))+(1-CHOOSE(AB240,Rollover!$I$24,Rollover!$V$24,Rollover!$AI$24))*CHOOSE(AB240,Rollover!$N$24,Rollover!$AA$24,Rollover!$AN$24)*(1+Assumptions!$C$25)^(INT(MAX(0,AB241)/12)))</f>
        <v>0</v>
      </c>
      <c r="AC242" s="115">
        <f>IF(OR(AC240=0,AC240=4),0,CHOOSE(AC240,Rollover!$I$24,Rollover!$V$24,Rollover!$AI$24)*CHOOSE(AC240,Rollover!$O$24,Rollover!$AB$24,Rollover!$AO$24)*(1+CHOOSE(AC240,Rollover!$P$24,Rollover!$AC$24,Rollover!$AP$24))^(INT(MAX(0,AC241)/12))+(1-CHOOSE(AC240,Rollover!$I$24,Rollover!$V$24,Rollover!$AI$24))*CHOOSE(AC240,Rollover!$N$24,Rollover!$AA$24,Rollover!$AN$24)*(1+Assumptions!$C$25)^(INT(MAX(0,AC241)/12)))</f>
        <v>0</v>
      </c>
      <c r="AD242" s="115">
        <f>IF(OR(AD240=0,AD240=4),0,CHOOSE(AD240,Rollover!$I$24,Rollover!$V$24,Rollover!$AI$24)*CHOOSE(AD240,Rollover!$O$24,Rollover!$AB$24,Rollover!$AO$24)*(1+CHOOSE(AD240,Rollover!$P$24,Rollover!$AC$24,Rollover!$AP$24))^(INT(MAX(0,AD241)/12))+(1-CHOOSE(AD240,Rollover!$I$24,Rollover!$V$24,Rollover!$AI$24))*CHOOSE(AD240,Rollover!$N$24,Rollover!$AA$24,Rollover!$AN$24)*(1+Assumptions!$C$25)^(INT(MAX(0,AD241)/12)))</f>
        <v>0</v>
      </c>
      <c r="AE242" s="115">
        <f>IF(OR(AE240=0,AE240=4),0,CHOOSE(AE240,Rollover!$I$24,Rollover!$V$24,Rollover!$AI$24)*CHOOSE(AE240,Rollover!$O$24,Rollover!$AB$24,Rollover!$AO$24)*(1+CHOOSE(AE240,Rollover!$P$24,Rollover!$AC$24,Rollover!$AP$24))^(INT(MAX(0,AE241)/12))+(1-CHOOSE(AE240,Rollover!$I$24,Rollover!$V$24,Rollover!$AI$24))*CHOOSE(AE240,Rollover!$N$24,Rollover!$AA$24,Rollover!$AN$24)*(1+Assumptions!$C$25)^(INT(MAX(0,AE241)/12)))</f>
        <v>0</v>
      </c>
      <c r="AF242" s="115">
        <f>IF(OR(AF240=0,AF240=4),0,CHOOSE(AF240,Rollover!$I$24,Rollover!$V$24,Rollover!$AI$24)*CHOOSE(AF240,Rollover!$O$24,Rollover!$AB$24,Rollover!$AO$24)*(1+CHOOSE(AF240,Rollover!$P$24,Rollover!$AC$24,Rollover!$AP$24))^(INT(MAX(0,AF241)/12))+(1-CHOOSE(AF240,Rollover!$I$24,Rollover!$V$24,Rollover!$AI$24))*CHOOSE(AF240,Rollover!$N$24,Rollover!$AA$24,Rollover!$AN$24)*(1+Assumptions!$C$25)^(INT(MAX(0,AF241)/12)))</f>
        <v>0</v>
      </c>
      <c r="AG242" s="115">
        <f>IF(OR(AG240=0,AG240=4),0,CHOOSE(AG240,Rollover!$I$24,Rollover!$V$24,Rollover!$AI$24)*CHOOSE(AG240,Rollover!$O$24,Rollover!$AB$24,Rollover!$AO$24)*(1+CHOOSE(AG240,Rollover!$P$24,Rollover!$AC$24,Rollover!$AP$24))^(INT(MAX(0,AG241)/12))+(1-CHOOSE(AG240,Rollover!$I$24,Rollover!$V$24,Rollover!$AI$24))*CHOOSE(AG240,Rollover!$N$24,Rollover!$AA$24,Rollover!$AN$24)*(1+Assumptions!$C$25)^(INT(MAX(0,AG241)/12)))</f>
        <v>0</v>
      </c>
      <c r="AH242" s="115">
        <f>IF(OR(AH240=0,AH240=4),0,CHOOSE(AH240,Rollover!$I$24,Rollover!$V$24,Rollover!$AI$24)*CHOOSE(AH240,Rollover!$O$24,Rollover!$AB$24,Rollover!$AO$24)*(1+CHOOSE(AH240,Rollover!$P$24,Rollover!$AC$24,Rollover!$AP$24))^(INT(MAX(0,AH241)/12))+(1-CHOOSE(AH240,Rollover!$I$24,Rollover!$V$24,Rollover!$AI$24))*CHOOSE(AH240,Rollover!$N$24,Rollover!$AA$24,Rollover!$AN$24)*(1+Assumptions!$C$25)^(INT(MAX(0,AH241)/12)))</f>
        <v>0</v>
      </c>
      <c r="AI242" s="115">
        <f>IF(OR(AI240=0,AI240=4),0,CHOOSE(AI240,Rollover!$I$24,Rollover!$V$24,Rollover!$AI$24)*CHOOSE(AI240,Rollover!$O$24,Rollover!$AB$24,Rollover!$AO$24)*(1+CHOOSE(AI240,Rollover!$P$24,Rollover!$AC$24,Rollover!$AP$24))^(INT(MAX(0,AI241)/12))+(1-CHOOSE(AI240,Rollover!$I$24,Rollover!$V$24,Rollover!$AI$24))*CHOOSE(AI240,Rollover!$N$24,Rollover!$AA$24,Rollover!$AN$24)*(1+Assumptions!$C$25)^(INT(MAX(0,AI241)/12)))</f>
        <v>0</v>
      </c>
      <c r="AJ242" s="115">
        <f>IF(OR(AJ240=0,AJ240=4),0,CHOOSE(AJ240,Rollover!$I$24,Rollover!$V$24,Rollover!$AI$24)*CHOOSE(AJ240,Rollover!$O$24,Rollover!$AB$24,Rollover!$AO$24)*(1+CHOOSE(AJ240,Rollover!$P$24,Rollover!$AC$24,Rollover!$AP$24))^(INT(MAX(0,AJ241)/12))+(1-CHOOSE(AJ240,Rollover!$I$24,Rollover!$V$24,Rollover!$AI$24))*CHOOSE(AJ240,Rollover!$N$24,Rollover!$AA$24,Rollover!$AN$24)*(1+Assumptions!$C$25)^(INT(MAX(0,AJ241)/12)))</f>
        <v>0</v>
      </c>
      <c r="AK242" s="115">
        <f>IF(OR(AK240=0,AK240=4),0,CHOOSE(AK240,Rollover!$I$24,Rollover!$V$24,Rollover!$AI$24)*CHOOSE(AK240,Rollover!$O$24,Rollover!$AB$24,Rollover!$AO$24)*(1+CHOOSE(AK240,Rollover!$P$24,Rollover!$AC$24,Rollover!$AP$24))^(INT(MAX(0,AK241)/12))+(1-CHOOSE(AK240,Rollover!$I$24,Rollover!$V$24,Rollover!$AI$24))*CHOOSE(AK240,Rollover!$N$24,Rollover!$AA$24,Rollover!$AN$24)*(1+Assumptions!$C$25)^(INT(MAX(0,AK241)/12)))</f>
        <v>0</v>
      </c>
      <c r="AL242" s="115">
        <f>IF(OR(AL240=0,AL240=4),0,CHOOSE(AL240,Rollover!$I$24,Rollover!$V$24,Rollover!$AI$24)*CHOOSE(AL240,Rollover!$O$24,Rollover!$AB$24,Rollover!$AO$24)*(1+CHOOSE(AL240,Rollover!$P$24,Rollover!$AC$24,Rollover!$AP$24))^(INT(MAX(0,AL241)/12))+(1-CHOOSE(AL240,Rollover!$I$24,Rollover!$V$24,Rollover!$AI$24))*CHOOSE(AL240,Rollover!$N$24,Rollover!$AA$24,Rollover!$AN$24)*(1+Assumptions!$C$25)^(INT(MAX(0,AL241)/12)))</f>
        <v>0</v>
      </c>
      <c r="AM242" s="115">
        <f>IF(OR(AM240=0,AM240=4),0,CHOOSE(AM240,Rollover!$I$24,Rollover!$V$24,Rollover!$AI$24)*CHOOSE(AM240,Rollover!$O$24,Rollover!$AB$24,Rollover!$AO$24)*(1+CHOOSE(AM240,Rollover!$P$24,Rollover!$AC$24,Rollover!$AP$24))^(INT(MAX(0,AM241)/12))+(1-CHOOSE(AM240,Rollover!$I$24,Rollover!$V$24,Rollover!$AI$24))*CHOOSE(AM240,Rollover!$N$24,Rollover!$AA$24,Rollover!$AN$24)*(1+Assumptions!$C$25)^(INT(MAX(0,AM241)/12)))</f>
        <v>0</v>
      </c>
      <c r="AN242" s="115">
        <f>IF(OR(AN240=0,AN240=4),0,CHOOSE(AN240,Rollover!$I$24,Rollover!$V$24,Rollover!$AI$24)*CHOOSE(AN240,Rollover!$O$24,Rollover!$AB$24,Rollover!$AO$24)*(1+CHOOSE(AN240,Rollover!$P$24,Rollover!$AC$24,Rollover!$AP$24))^(INT(MAX(0,AN241)/12))+(1-CHOOSE(AN240,Rollover!$I$24,Rollover!$V$24,Rollover!$AI$24))*CHOOSE(AN240,Rollover!$N$24,Rollover!$AA$24,Rollover!$AN$24)*(1+Assumptions!$C$25)^(INT(MAX(0,AN241)/12)))</f>
        <v>0</v>
      </c>
      <c r="AO242" s="115">
        <f>IF(OR(AO240=0,AO240=4),0,CHOOSE(AO240,Rollover!$I$24,Rollover!$V$24,Rollover!$AI$24)*CHOOSE(AO240,Rollover!$O$24,Rollover!$AB$24,Rollover!$AO$24)*(1+CHOOSE(AO240,Rollover!$P$24,Rollover!$AC$24,Rollover!$AP$24))^(INT(MAX(0,AO241)/12))+(1-CHOOSE(AO240,Rollover!$I$24,Rollover!$V$24,Rollover!$AI$24))*CHOOSE(AO240,Rollover!$N$24,Rollover!$AA$24,Rollover!$AN$24)*(1+Assumptions!$C$25)^(INT(MAX(0,AO241)/12)))</f>
        <v>0</v>
      </c>
      <c r="AP242" s="115">
        <f>IF(OR(AP240=0,AP240=4),0,CHOOSE(AP240,Rollover!$I$24,Rollover!$V$24,Rollover!$AI$24)*CHOOSE(AP240,Rollover!$O$24,Rollover!$AB$24,Rollover!$AO$24)*(1+CHOOSE(AP240,Rollover!$P$24,Rollover!$AC$24,Rollover!$AP$24))^(INT(MAX(0,AP241)/12))+(1-CHOOSE(AP240,Rollover!$I$24,Rollover!$V$24,Rollover!$AI$24))*CHOOSE(AP240,Rollover!$N$24,Rollover!$AA$24,Rollover!$AN$24)*(1+Assumptions!$C$25)^(INT(MAX(0,AP241)/12)))</f>
        <v>0</v>
      </c>
      <c r="AQ242" s="115">
        <f>IF(OR(AQ240=0,AQ240=4),0,CHOOSE(AQ240,Rollover!$I$24,Rollover!$V$24,Rollover!$AI$24)*CHOOSE(AQ240,Rollover!$O$24,Rollover!$AB$24,Rollover!$AO$24)*(1+CHOOSE(AQ240,Rollover!$P$24,Rollover!$AC$24,Rollover!$AP$24))^(INT(MAX(0,AQ241)/12))+(1-CHOOSE(AQ240,Rollover!$I$24,Rollover!$V$24,Rollover!$AI$24))*CHOOSE(AQ240,Rollover!$N$24,Rollover!$AA$24,Rollover!$AN$24)*(1+Assumptions!$C$25)^(INT(MAX(0,AQ241)/12)))</f>
        <v>0</v>
      </c>
      <c r="AR242" s="115">
        <f>IF(OR(AR240=0,AR240=4),0,CHOOSE(AR240,Rollover!$I$24,Rollover!$V$24,Rollover!$AI$24)*CHOOSE(AR240,Rollover!$O$24,Rollover!$AB$24,Rollover!$AO$24)*(1+CHOOSE(AR240,Rollover!$P$24,Rollover!$AC$24,Rollover!$AP$24))^(INT(MAX(0,AR241)/12))+(1-CHOOSE(AR240,Rollover!$I$24,Rollover!$V$24,Rollover!$AI$24))*CHOOSE(AR240,Rollover!$N$24,Rollover!$AA$24,Rollover!$AN$24)*(1+Assumptions!$C$25)^(INT(MAX(0,AR241)/12)))</f>
        <v>0</v>
      </c>
      <c r="AS242" s="115">
        <f>IF(OR(AS240=0,AS240=4),0,CHOOSE(AS240,Rollover!$I$24,Rollover!$V$24,Rollover!$AI$24)*CHOOSE(AS240,Rollover!$O$24,Rollover!$AB$24,Rollover!$AO$24)*(1+CHOOSE(AS240,Rollover!$P$24,Rollover!$AC$24,Rollover!$AP$24))^(INT(MAX(0,AS241)/12))+(1-CHOOSE(AS240,Rollover!$I$24,Rollover!$V$24,Rollover!$AI$24))*CHOOSE(AS240,Rollover!$N$24,Rollover!$AA$24,Rollover!$AN$24)*(1+Assumptions!$C$25)^(INT(MAX(0,AS241)/12)))</f>
        <v>0</v>
      </c>
      <c r="AT242" s="115">
        <f>IF(OR(AT240=0,AT240=4),0,CHOOSE(AT240,Rollover!$I$24,Rollover!$V$24,Rollover!$AI$24)*CHOOSE(AT240,Rollover!$O$24,Rollover!$AB$24,Rollover!$AO$24)*(1+CHOOSE(AT240,Rollover!$P$24,Rollover!$AC$24,Rollover!$AP$24))^(INT(MAX(0,AT241)/12))+(1-CHOOSE(AT240,Rollover!$I$24,Rollover!$V$24,Rollover!$AI$24))*CHOOSE(AT240,Rollover!$N$24,Rollover!$AA$24,Rollover!$AN$24)*(1+Assumptions!$C$25)^(INT(MAX(0,AT241)/12)))</f>
        <v>0</v>
      </c>
      <c r="AU242" s="115">
        <f>IF(OR(AU240=0,AU240=4),0,CHOOSE(AU240,Rollover!$I$24,Rollover!$V$24,Rollover!$AI$24)*CHOOSE(AU240,Rollover!$O$24,Rollover!$AB$24,Rollover!$AO$24)*(1+CHOOSE(AU240,Rollover!$P$24,Rollover!$AC$24,Rollover!$AP$24))^(INT(MAX(0,AU241)/12))+(1-CHOOSE(AU240,Rollover!$I$24,Rollover!$V$24,Rollover!$AI$24))*CHOOSE(AU240,Rollover!$N$24,Rollover!$AA$24,Rollover!$AN$24)*(1+Assumptions!$C$25)^(INT(MAX(0,AU241)/12)))</f>
        <v>0</v>
      </c>
      <c r="AV242" s="115">
        <f>IF(OR(AV240=0,AV240=4),0,CHOOSE(AV240,Rollover!$I$24,Rollover!$V$24,Rollover!$AI$24)*CHOOSE(AV240,Rollover!$O$24,Rollover!$AB$24,Rollover!$AO$24)*(1+CHOOSE(AV240,Rollover!$P$24,Rollover!$AC$24,Rollover!$AP$24))^(INT(MAX(0,AV241)/12))+(1-CHOOSE(AV240,Rollover!$I$24,Rollover!$V$24,Rollover!$AI$24))*CHOOSE(AV240,Rollover!$N$24,Rollover!$AA$24,Rollover!$AN$24)*(1+Assumptions!$C$25)^(INT(MAX(0,AV241)/12)))</f>
        <v>0</v>
      </c>
      <c r="AW242" s="115">
        <f>IF(OR(AW240=0,AW240=4),0,CHOOSE(AW240,Rollover!$I$24,Rollover!$V$24,Rollover!$AI$24)*CHOOSE(AW240,Rollover!$O$24,Rollover!$AB$24,Rollover!$AO$24)*(1+CHOOSE(AW240,Rollover!$P$24,Rollover!$AC$24,Rollover!$AP$24))^(INT(MAX(0,AW241)/12))+(1-CHOOSE(AW240,Rollover!$I$24,Rollover!$V$24,Rollover!$AI$24))*CHOOSE(AW240,Rollover!$N$24,Rollover!$AA$24,Rollover!$AN$24)*(1+Assumptions!$C$25)^(INT(MAX(0,AW241)/12)))</f>
        <v>0</v>
      </c>
      <c r="AX242" s="115">
        <f>IF(OR(AX240=0,AX240=4),0,CHOOSE(AX240,Rollover!$I$24,Rollover!$V$24,Rollover!$AI$24)*CHOOSE(AX240,Rollover!$O$24,Rollover!$AB$24,Rollover!$AO$24)*(1+CHOOSE(AX240,Rollover!$P$24,Rollover!$AC$24,Rollover!$AP$24))^(INT(MAX(0,AX241)/12))+(1-CHOOSE(AX240,Rollover!$I$24,Rollover!$V$24,Rollover!$AI$24))*CHOOSE(AX240,Rollover!$N$24,Rollover!$AA$24,Rollover!$AN$24)*(1+Assumptions!$C$25)^(INT(MAX(0,AX241)/12)))</f>
        <v>0</v>
      </c>
      <c r="AY242" s="115">
        <f>IF(OR(AY240=0,AY240=4),0,CHOOSE(AY240,Rollover!$I$24,Rollover!$V$24,Rollover!$AI$24)*CHOOSE(AY240,Rollover!$O$24,Rollover!$AB$24,Rollover!$AO$24)*(1+CHOOSE(AY240,Rollover!$P$24,Rollover!$AC$24,Rollover!$AP$24))^(INT(MAX(0,AY241)/12))+(1-CHOOSE(AY240,Rollover!$I$24,Rollover!$V$24,Rollover!$AI$24))*CHOOSE(AY240,Rollover!$N$24,Rollover!$AA$24,Rollover!$AN$24)*(1+Assumptions!$C$25)^(INT(MAX(0,AY241)/12)))</f>
        <v>0</v>
      </c>
      <c r="AZ242" s="115">
        <f>IF(OR(AZ240=0,AZ240=4),0,CHOOSE(AZ240,Rollover!$I$24,Rollover!$V$24,Rollover!$AI$24)*CHOOSE(AZ240,Rollover!$O$24,Rollover!$AB$24,Rollover!$AO$24)*(1+CHOOSE(AZ240,Rollover!$P$24,Rollover!$AC$24,Rollover!$AP$24))^(INT(MAX(0,AZ241)/12))+(1-CHOOSE(AZ240,Rollover!$I$24,Rollover!$V$24,Rollover!$AI$24))*CHOOSE(AZ240,Rollover!$N$24,Rollover!$AA$24,Rollover!$AN$24)*(1+Assumptions!$C$25)^(INT(MAX(0,AZ241)/12)))</f>
        <v>0</v>
      </c>
      <c r="BA242" s="115">
        <f>IF(OR(BA240=0,BA240=4),0,CHOOSE(BA240,Rollover!$I$24,Rollover!$V$24,Rollover!$AI$24)*CHOOSE(BA240,Rollover!$O$24,Rollover!$AB$24,Rollover!$AO$24)*(1+CHOOSE(BA240,Rollover!$P$24,Rollover!$AC$24,Rollover!$AP$24))^(INT(MAX(0,BA241)/12))+(1-CHOOSE(BA240,Rollover!$I$24,Rollover!$V$24,Rollover!$AI$24))*CHOOSE(BA240,Rollover!$N$24,Rollover!$AA$24,Rollover!$AN$24)*(1+Assumptions!$C$25)^(INT(MAX(0,BA241)/12)))</f>
        <v>0</v>
      </c>
      <c r="BB242" s="115">
        <f>IF(OR(BB240=0,BB240=4),0,CHOOSE(BB240,Rollover!$I$24,Rollover!$V$24,Rollover!$AI$24)*CHOOSE(BB240,Rollover!$O$24,Rollover!$AB$24,Rollover!$AO$24)*(1+CHOOSE(BB240,Rollover!$P$24,Rollover!$AC$24,Rollover!$AP$24))^(INT(MAX(0,BB241)/12))+(1-CHOOSE(BB240,Rollover!$I$24,Rollover!$V$24,Rollover!$AI$24))*CHOOSE(BB240,Rollover!$N$24,Rollover!$AA$24,Rollover!$AN$24)*(1+Assumptions!$C$25)^(INT(MAX(0,BB241)/12)))</f>
        <v>0</v>
      </c>
      <c r="BC242" s="115">
        <f>IF(OR(BC240=0,BC240=4),0,CHOOSE(BC240,Rollover!$I$24,Rollover!$V$24,Rollover!$AI$24)*CHOOSE(BC240,Rollover!$O$24,Rollover!$AB$24,Rollover!$AO$24)*(1+CHOOSE(BC240,Rollover!$P$24,Rollover!$AC$24,Rollover!$AP$24))^(INT(MAX(0,BC241)/12))+(1-CHOOSE(BC240,Rollover!$I$24,Rollover!$V$24,Rollover!$AI$24))*CHOOSE(BC240,Rollover!$N$24,Rollover!$AA$24,Rollover!$AN$24)*(1+Assumptions!$C$25)^(INT(MAX(0,BC241)/12)))</f>
        <v>0</v>
      </c>
      <c r="BD242" s="115">
        <f>IF(OR(BD240=0,BD240=4),0,CHOOSE(BD240,Rollover!$I$24,Rollover!$V$24,Rollover!$AI$24)*CHOOSE(BD240,Rollover!$O$24,Rollover!$AB$24,Rollover!$AO$24)*(1+CHOOSE(BD240,Rollover!$P$24,Rollover!$AC$24,Rollover!$AP$24))^(INT(MAX(0,BD241)/12))+(1-CHOOSE(BD240,Rollover!$I$24,Rollover!$V$24,Rollover!$AI$24))*CHOOSE(BD240,Rollover!$N$24,Rollover!$AA$24,Rollover!$AN$24)*(1+Assumptions!$C$25)^(INT(MAX(0,BD241)/12)))</f>
        <v>15.748682023925003</v>
      </c>
      <c r="BE242" s="115">
        <f>IF(OR(BE240=0,BE240=4),0,CHOOSE(BE240,Rollover!$I$24,Rollover!$V$24,Rollover!$AI$24)*CHOOSE(BE240,Rollover!$O$24,Rollover!$AB$24,Rollover!$AO$24)*(1+CHOOSE(BE240,Rollover!$P$24,Rollover!$AC$24,Rollover!$AP$24))^(INT(MAX(0,BE241)/12))+(1-CHOOSE(BE240,Rollover!$I$24,Rollover!$V$24,Rollover!$AI$24))*CHOOSE(BE240,Rollover!$N$24,Rollover!$AA$24,Rollover!$AN$24)*(1+Assumptions!$C$25)^(INT(MAX(0,BE241)/12)))</f>
        <v>15.748682023925003</v>
      </c>
      <c r="BF242" s="115">
        <f>IF(OR(BF240=0,BF240=4),0,CHOOSE(BF240,Rollover!$I$24,Rollover!$V$24,Rollover!$AI$24)*CHOOSE(BF240,Rollover!$O$24,Rollover!$AB$24,Rollover!$AO$24)*(1+CHOOSE(BF240,Rollover!$P$24,Rollover!$AC$24,Rollover!$AP$24))^(INT(MAX(0,BF241)/12))+(1-CHOOSE(BF240,Rollover!$I$24,Rollover!$V$24,Rollover!$AI$24))*CHOOSE(BF240,Rollover!$N$24,Rollover!$AA$24,Rollover!$AN$24)*(1+Assumptions!$C$25)^(INT(MAX(0,BF241)/12)))</f>
        <v>15.748682023925003</v>
      </c>
      <c r="BG242" s="115">
        <f>IF(OR(BG240=0,BG240=4),0,CHOOSE(BG240,Rollover!$I$24,Rollover!$V$24,Rollover!$AI$24)*CHOOSE(BG240,Rollover!$O$24,Rollover!$AB$24,Rollover!$AO$24)*(1+CHOOSE(BG240,Rollover!$P$24,Rollover!$AC$24,Rollover!$AP$24))^(INT(MAX(0,BG241)/12))+(1-CHOOSE(BG240,Rollover!$I$24,Rollover!$V$24,Rollover!$AI$24))*CHOOSE(BG240,Rollover!$N$24,Rollover!$AA$24,Rollover!$AN$24)*(1+Assumptions!$C$25)^(INT(MAX(0,BG241)/12)))</f>
        <v>15.748682023925003</v>
      </c>
      <c r="BH242" s="115">
        <f>IF(OR(BH240=0,BH240=4),0,CHOOSE(BH240,Rollover!$I$24,Rollover!$V$24,Rollover!$AI$24)*CHOOSE(BH240,Rollover!$O$24,Rollover!$AB$24,Rollover!$AO$24)*(1+CHOOSE(BH240,Rollover!$P$24,Rollover!$AC$24,Rollover!$AP$24))^(INT(MAX(0,BH241)/12))+(1-CHOOSE(BH240,Rollover!$I$24,Rollover!$V$24,Rollover!$AI$24))*CHOOSE(BH240,Rollover!$N$24,Rollover!$AA$24,Rollover!$AN$24)*(1+Assumptions!$C$25)^(INT(MAX(0,BH241)/12)))</f>
        <v>15.748682023925003</v>
      </c>
      <c r="BI242" s="115">
        <f>IF(OR(BI240=0,BI240=4),0,CHOOSE(BI240,Rollover!$I$24,Rollover!$V$24,Rollover!$AI$24)*CHOOSE(BI240,Rollover!$O$24,Rollover!$AB$24,Rollover!$AO$24)*(1+CHOOSE(BI240,Rollover!$P$24,Rollover!$AC$24,Rollover!$AP$24))^(INT(MAX(0,BI241)/12))+(1-CHOOSE(BI240,Rollover!$I$24,Rollover!$V$24,Rollover!$AI$24))*CHOOSE(BI240,Rollover!$N$24,Rollover!$AA$24,Rollover!$AN$24)*(1+Assumptions!$C$25)^(INT(MAX(0,BI241)/12)))</f>
        <v>15.748682023925003</v>
      </c>
      <c r="BJ242" s="115">
        <f>IF(OR(BJ240=0,BJ240=4),0,CHOOSE(BJ240,Rollover!$I$24,Rollover!$V$24,Rollover!$AI$24)*CHOOSE(BJ240,Rollover!$O$24,Rollover!$AB$24,Rollover!$AO$24)*(1+CHOOSE(BJ240,Rollover!$P$24,Rollover!$AC$24,Rollover!$AP$24))^(INT(MAX(0,BJ241)/12))+(1-CHOOSE(BJ240,Rollover!$I$24,Rollover!$V$24,Rollover!$AI$24))*CHOOSE(BJ240,Rollover!$N$24,Rollover!$AA$24,Rollover!$AN$24)*(1+Assumptions!$C$25)^(INT(MAX(0,BJ241)/12)))</f>
        <v>15.748682023925003</v>
      </c>
      <c r="BK242" s="115">
        <f>IF(OR(BK240=0,BK240=4),0,CHOOSE(BK240,Rollover!$I$24,Rollover!$V$24,Rollover!$AI$24)*CHOOSE(BK240,Rollover!$O$24,Rollover!$AB$24,Rollover!$AO$24)*(1+CHOOSE(BK240,Rollover!$P$24,Rollover!$AC$24,Rollover!$AP$24))^(INT(MAX(0,BK241)/12))+(1-CHOOSE(BK240,Rollover!$I$24,Rollover!$V$24,Rollover!$AI$24))*CHOOSE(BK240,Rollover!$N$24,Rollover!$AA$24,Rollover!$AN$24)*(1+Assumptions!$C$25)^(INT(MAX(0,BK241)/12)))</f>
        <v>15.748682023925003</v>
      </c>
      <c r="BL242" s="115">
        <f>IF(OR(BL240=0,BL240=4),0,CHOOSE(BL240,Rollover!$I$24,Rollover!$V$24,Rollover!$AI$24)*CHOOSE(BL240,Rollover!$O$24,Rollover!$AB$24,Rollover!$AO$24)*(1+CHOOSE(BL240,Rollover!$P$24,Rollover!$AC$24,Rollover!$AP$24))^(INT(MAX(0,BL241)/12))+(1-CHOOSE(BL240,Rollover!$I$24,Rollover!$V$24,Rollover!$AI$24))*CHOOSE(BL240,Rollover!$N$24,Rollover!$AA$24,Rollover!$AN$24)*(1+Assumptions!$C$25)^(INT(MAX(0,BL241)/12)))</f>
        <v>15.748682023925003</v>
      </c>
      <c r="BM242" s="115">
        <f>IF(OR(BM240=0,BM240=4),0,CHOOSE(BM240,Rollover!$I$24,Rollover!$V$24,Rollover!$AI$24)*CHOOSE(BM240,Rollover!$O$24,Rollover!$AB$24,Rollover!$AO$24)*(1+CHOOSE(BM240,Rollover!$P$24,Rollover!$AC$24,Rollover!$AP$24))^(INT(MAX(0,BM241)/12))+(1-CHOOSE(BM240,Rollover!$I$24,Rollover!$V$24,Rollover!$AI$24))*CHOOSE(BM240,Rollover!$N$24,Rollover!$AA$24,Rollover!$AN$24)*(1+Assumptions!$C$25)^(INT(MAX(0,BM241)/12)))</f>
        <v>15.748682023925003</v>
      </c>
      <c r="BN242" s="115">
        <f>IF(OR(BN240=0,BN240=4),0,CHOOSE(BN240,Rollover!$I$24,Rollover!$V$24,Rollover!$AI$24)*CHOOSE(BN240,Rollover!$O$24,Rollover!$AB$24,Rollover!$AO$24)*(1+CHOOSE(BN240,Rollover!$P$24,Rollover!$AC$24,Rollover!$AP$24))^(INT(MAX(0,BN241)/12))+(1-CHOOSE(BN240,Rollover!$I$24,Rollover!$V$24,Rollover!$AI$24))*CHOOSE(BN240,Rollover!$N$24,Rollover!$AA$24,Rollover!$AN$24)*(1+Assumptions!$C$25)^(INT(MAX(0,BN241)/12)))</f>
        <v>15.748682023925003</v>
      </c>
      <c r="BO242" s="115">
        <f>IF(OR(BO240=0,BO240=4),0,CHOOSE(BO240,Rollover!$I$24,Rollover!$V$24,Rollover!$AI$24)*CHOOSE(BO240,Rollover!$O$24,Rollover!$AB$24,Rollover!$AO$24)*(1+CHOOSE(BO240,Rollover!$P$24,Rollover!$AC$24,Rollover!$AP$24))^(INT(MAX(0,BO241)/12))+(1-CHOOSE(BO240,Rollover!$I$24,Rollover!$V$24,Rollover!$AI$24))*CHOOSE(BO240,Rollover!$N$24,Rollover!$AA$24,Rollover!$AN$24)*(1+Assumptions!$C$25)^(INT(MAX(0,BO241)/12)))</f>
        <v>15.748682023925003</v>
      </c>
      <c r="BP242" s="115">
        <f>IF(OR(BP240=0,BP240=4),0,CHOOSE(BP240,Rollover!$I$24,Rollover!$V$24,Rollover!$AI$24)*CHOOSE(BP240,Rollover!$O$24,Rollover!$AB$24,Rollover!$AO$24)*(1+CHOOSE(BP240,Rollover!$P$24,Rollover!$AC$24,Rollover!$AP$24))^(INT(MAX(0,BP241)/12))+(1-CHOOSE(BP240,Rollover!$I$24,Rollover!$V$24,Rollover!$AI$24))*CHOOSE(BP240,Rollover!$N$24,Rollover!$AA$24,Rollover!$AN$24)*(1+Assumptions!$C$25)^(INT(MAX(0,BP241)/12)))</f>
        <v>15.748682023925003</v>
      </c>
      <c r="BQ242" s="115">
        <f>IF(OR(BQ240=0,BQ240=4),0,CHOOSE(BQ240,Rollover!$I$24,Rollover!$V$24,Rollover!$AI$24)*CHOOSE(BQ240,Rollover!$O$24,Rollover!$AB$24,Rollover!$AO$24)*(1+CHOOSE(BQ240,Rollover!$P$24,Rollover!$AC$24,Rollover!$AP$24))^(INT(MAX(0,BQ241)/12))+(1-CHOOSE(BQ240,Rollover!$I$24,Rollover!$V$24,Rollover!$AI$24))*CHOOSE(BQ240,Rollover!$N$24,Rollover!$AA$24,Rollover!$AN$24)*(1+Assumptions!$C$25)^(INT(MAX(0,BQ241)/12)))</f>
        <v>15.748682023925003</v>
      </c>
      <c r="BR242" s="115">
        <f>IF(OR(BR240=0,BR240=4),0,CHOOSE(BR240,Rollover!$I$24,Rollover!$V$24,Rollover!$AI$24)*CHOOSE(BR240,Rollover!$O$24,Rollover!$AB$24,Rollover!$AO$24)*(1+CHOOSE(BR240,Rollover!$P$24,Rollover!$AC$24,Rollover!$AP$24))^(INT(MAX(0,BR241)/12))+(1-CHOOSE(BR240,Rollover!$I$24,Rollover!$V$24,Rollover!$AI$24))*CHOOSE(BR240,Rollover!$N$24,Rollover!$AA$24,Rollover!$AN$24)*(1+Assumptions!$C$25)^(INT(MAX(0,BR241)/12)))</f>
        <v>16.299885894762376</v>
      </c>
      <c r="BS242" s="115">
        <f>IF(OR(BS240=0,BS240=4),0,CHOOSE(BS240,Rollover!$I$24,Rollover!$V$24,Rollover!$AI$24)*CHOOSE(BS240,Rollover!$O$24,Rollover!$AB$24,Rollover!$AO$24)*(1+CHOOSE(BS240,Rollover!$P$24,Rollover!$AC$24,Rollover!$AP$24))^(INT(MAX(0,BS241)/12))+(1-CHOOSE(BS240,Rollover!$I$24,Rollover!$V$24,Rollover!$AI$24))*CHOOSE(BS240,Rollover!$N$24,Rollover!$AA$24,Rollover!$AN$24)*(1+Assumptions!$C$25)^(INT(MAX(0,BS241)/12)))</f>
        <v>16.299885894762376</v>
      </c>
      <c r="BT242" s="115">
        <f>IF(OR(BT240=0,BT240=4),0,CHOOSE(BT240,Rollover!$I$24,Rollover!$V$24,Rollover!$AI$24)*CHOOSE(BT240,Rollover!$O$24,Rollover!$AB$24,Rollover!$AO$24)*(1+CHOOSE(BT240,Rollover!$P$24,Rollover!$AC$24,Rollover!$AP$24))^(INT(MAX(0,BT241)/12))+(1-CHOOSE(BT240,Rollover!$I$24,Rollover!$V$24,Rollover!$AI$24))*CHOOSE(BT240,Rollover!$N$24,Rollover!$AA$24,Rollover!$AN$24)*(1+Assumptions!$C$25)^(INT(MAX(0,BT241)/12)))</f>
        <v>16.299885894762376</v>
      </c>
      <c r="BU242" s="115">
        <f>IF(OR(BU240=0,BU240=4),0,CHOOSE(BU240,Rollover!$I$24,Rollover!$V$24,Rollover!$AI$24)*CHOOSE(BU240,Rollover!$O$24,Rollover!$AB$24,Rollover!$AO$24)*(1+CHOOSE(BU240,Rollover!$P$24,Rollover!$AC$24,Rollover!$AP$24))^(INT(MAX(0,BU241)/12))+(1-CHOOSE(BU240,Rollover!$I$24,Rollover!$V$24,Rollover!$AI$24))*CHOOSE(BU240,Rollover!$N$24,Rollover!$AA$24,Rollover!$AN$24)*(1+Assumptions!$C$25)^(INT(MAX(0,BU241)/12)))</f>
        <v>16.299885894762376</v>
      </c>
      <c r="BV242" s="115">
        <f>IF(OR(BV240=0,BV240=4),0,CHOOSE(BV240,Rollover!$I$24,Rollover!$V$24,Rollover!$AI$24)*CHOOSE(BV240,Rollover!$O$24,Rollover!$AB$24,Rollover!$AO$24)*(1+CHOOSE(BV240,Rollover!$P$24,Rollover!$AC$24,Rollover!$AP$24))^(INT(MAX(0,BV241)/12))+(1-CHOOSE(BV240,Rollover!$I$24,Rollover!$V$24,Rollover!$AI$24))*CHOOSE(BV240,Rollover!$N$24,Rollover!$AA$24,Rollover!$AN$24)*(1+Assumptions!$C$25)^(INT(MAX(0,BV241)/12)))</f>
        <v>16.299885894762376</v>
      </c>
      <c r="BW242" s="115">
        <f>IF(OR(BW240=0,BW240=4),0,CHOOSE(BW240,Rollover!$I$24,Rollover!$V$24,Rollover!$AI$24)*CHOOSE(BW240,Rollover!$O$24,Rollover!$AB$24,Rollover!$AO$24)*(1+CHOOSE(BW240,Rollover!$P$24,Rollover!$AC$24,Rollover!$AP$24))^(INT(MAX(0,BW241)/12))+(1-CHOOSE(BW240,Rollover!$I$24,Rollover!$V$24,Rollover!$AI$24))*CHOOSE(BW240,Rollover!$N$24,Rollover!$AA$24,Rollover!$AN$24)*(1+Assumptions!$C$25)^(INT(MAX(0,BW241)/12)))</f>
        <v>16.299885894762376</v>
      </c>
      <c r="BX242" s="115">
        <f>IF(OR(BX240=0,BX240=4),0,CHOOSE(BX240,Rollover!$I$24,Rollover!$V$24,Rollover!$AI$24)*CHOOSE(BX240,Rollover!$O$24,Rollover!$AB$24,Rollover!$AO$24)*(1+CHOOSE(BX240,Rollover!$P$24,Rollover!$AC$24,Rollover!$AP$24))^(INT(MAX(0,BX241)/12))+(1-CHOOSE(BX240,Rollover!$I$24,Rollover!$V$24,Rollover!$AI$24))*CHOOSE(BX240,Rollover!$N$24,Rollover!$AA$24,Rollover!$AN$24)*(1+Assumptions!$C$25)^(INT(MAX(0,BX241)/12)))</f>
        <v>16.299885894762376</v>
      </c>
      <c r="BY242" s="115">
        <f>IF(OR(BY240=0,BY240=4),0,CHOOSE(BY240,Rollover!$I$24,Rollover!$V$24,Rollover!$AI$24)*CHOOSE(BY240,Rollover!$O$24,Rollover!$AB$24,Rollover!$AO$24)*(1+CHOOSE(BY240,Rollover!$P$24,Rollover!$AC$24,Rollover!$AP$24))^(INT(MAX(0,BY241)/12))+(1-CHOOSE(BY240,Rollover!$I$24,Rollover!$V$24,Rollover!$AI$24))*CHOOSE(BY240,Rollover!$N$24,Rollover!$AA$24,Rollover!$AN$24)*(1+Assumptions!$C$25)^(INT(MAX(0,BY241)/12)))</f>
        <v>16.299885894762376</v>
      </c>
      <c r="BZ242" s="115">
        <f>IF(OR(BZ240=0,BZ240=4),0,CHOOSE(BZ240,Rollover!$I$24,Rollover!$V$24,Rollover!$AI$24)*CHOOSE(BZ240,Rollover!$O$24,Rollover!$AB$24,Rollover!$AO$24)*(1+CHOOSE(BZ240,Rollover!$P$24,Rollover!$AC$24,Rollover!$AP$24))^(INT(MAX(0,BZ241)/12))+(1-CHOOSE(BZ240,Rollover!$I$24,Rollover!$V$24,Rollover!$AI$24))*CHOOSE(BZ240,Rollover!$N$24,Rollover!$AA$24,Rollover!$AN$24)*(1+Assumptions!$C$25)^(INT(MAX(0,BZ241)/12)))</f>
        <v>16.299885894762376</v>
      </c>
      <c r="CA242" s="115">
        <f>IF(OR(CA240=0,CA240=4),0,CHOOSE(CA240,Rollover!$I$24,Rollover!$V$24,Rollover!$AI$24)*CHOOSE(CA240,Rollover!$O$24,Rollover!$AB$24,Rollover!$AO$24)*(1+CHOOSE(CA240,Rollover!$P$24,Rollover!$AC$24,Rollover!$AP$24))^(INT(MAX(0,CA241)/12))+(1-CHOOSE(CA240,Rollover!$I$24,Rollover!$V$24,Rollover!$AI$24))*CHOOSE(CA240,Rollover!$N$24,Rollover!$AA$24,Rollover!$AN$24)*(1+Assumptions!$C$25)^(INT(MAX(0,CA241)/12)))</f>
        <v>16.299885894762376</v>
      </c>
      <c r="CB242" s="115">
        <f>IF(OR(CB240=0,CB240=4),0,CHOOSE(CB240,Rollover!$I$24,Rollover!$V$24,Rollover!$AI$24)*CHOOSE(CB240,Rollover!$O$24,Rollover!$AB$24,Rollover!$AO$24)*(1+CHOOSE(CB240,Rollover!$P$24,Rollover!$AC$24,Rollover!$AP$24))^(INT(MAX(0,CB241)/12))+(1-CHOOSE(CB240,Rollover!$I$24,Rollover!$V$24,Rollover!$AI$24))*CHOOSE(CB240,Rollover!$N$24,Rollover!$AA$24,Rollover!$AN$24)*(1+Assumptions!$C$25)^(INT(MAX(0,CB241)/12)))</f>
        <v>16.299885894762376</v>
      </c>
      <c r="CC242" s="115">
        <f>IF(OR(CC240=0,CC240=4),0,CHOOSE(CC240,Rollover!$I$24,Rollover!$V$24,Rollover!$AI$24)*CHOOSE(CC240,Rollover!$O$24,Rollover!$AB$24,Rollover!$AO$24)*(1+CHOOSE(CC240,Rollover!$P$24,Rollover!$AC$24,Rollover!$AP$24))^(INT(MAX(0,CC241)/12))+(1-CHOOSE(CC240,Rollover!$I$24,Rollover!$V$24,Rollover!$AI$24))*CHOOSE(CC240,Rollover!$N$24,Rollover!$AA$24,Rollover!$AN$24)*(1+Assumptions!$C$25)^(INT(MAX(0,CC241)/12)))</f>
        <v>16.299885894762376</v>
      </c>
      <c r="CD242" s="115">
        <f>IF(OR(CD240=0,CD240=4),0,CHOOSE(CD240,Rollover!$I$24,Rollover!$V$24,Rollover!$AI$24)*CHOOSE(CD240,Rollover!$O$24,Rollover!$AB$24,Rollover!$AO$24)*(1+CHOOSE(CD240,Rollover!$P$24,Rollover!$AC$24,Rollover!$AP$24))^(INT(MAX(0,CD241)/12))+(1-CHOOSE(CD240,Rollover!$I$24,Rollover!$V$24,Rollover!$AI$24))*CHOOSE(CD240,Rollover!$N$24,Rollover!$AA$24,Rollover!$AN$24)*(1+Assumptions!$C$25)^(INT(MAX(0,CD241)/12)))</f>
        <v>16.870381901079057</v>
      </c>
      <c r="CE242" s="115">
        <f>IF(OR(CE240=0,CE240=4),0,CHOOSE(CE240,Rollover!$I$24,Rollover!$V$24,Rollover!$AI$24)*CHOOSE(CE240,Rollover!$O$24,Rollover!$AB$24,Rollover!$AO$24)*(1+CHOOSE(CE240,Rollover!$P$24,Rollover!$AC$24,Rollover!$AP$24))^(INT(MAX(0,CE241)/12))+(1-CHOOSE(CE240,Rollover!$I$24,Rollover!$V$24,Rollover!$AI$24))*CHOOSE(CE240,Rollover!$N$24,Rollover!$AA$24,Rollover!$AN$24)*(1+Assumptions!$C$25)^(INT(MAX(0,CE241)/12)))</f>
        <v>16.870381901079057</v>
      </c>
      <c r="CF242" s="115">
        <f>IF(OR(CF240=0,CF240=4),0,CHOOSE(CF240,Rollover!$I$24,Rollover!$V$24,Rollover!$AI$24)*CHOOSE(CF240,Rollover!$O$24,Rollover!$AB$24,Rollover!$AO$24)*(1+CHOOSE(CF240,Rollover!$P$24,Rollover!$AC$24,Rollover!$AP$24))^(INT(MAX(0,CF241)/12))+(1-CHOOSE(CF240,Rollover!$I$24,Rollover!$V$24,Rollover!$AI$24))*CHOOSE(CF240,Rollover!$N$24,Rollover!$AA$24,Rollover!$AN$24)*(1+Assumptions!$C$25)^(INT(MAX(0,CF241)/12)))</f>
        <v>16.870381901079057</v>
      </c>
      <c r="CG242" s="115">
        <f>IF(OR(CG240=0,CG240=4),0,CHOOSE(CG240,Rollover!$I$24,Rollover!$V$24,Rollover!$AI$24)*CHOOSE(CG240,Rollover!$O$24,Rollover!$AB$24,Rollover!$AO$24)*(1+CHOOSE(CG240,Rollover!$P$24,Rollover!$AC$24,Rollover!$AP$24))^(INT(MAX(0,CG241)/12))+(1-CHOOSE(CG240,Rollover!$I$24,Rollover!$V$24,Rollover!$AI$24))*CHOOSE(CG240,Rollover!$N$24,Rollover!$AA$24,Rollover!$AN$24)*(1+Assumptions!$C$25)^(INT(MAX(0,CG241)/12)))</f>
        <v>16.870381901079057</v>
      </c>
      <c r="CH242" s="115">
        <f>IF(OR(CH240=0,CH240=4),0,CHOOSE(CH240,Rollover!$I$24,Rollover!$V$24,Rollover!$AI$24)*CHOOSE(CH240,Rollover!$O$24,Rollover!$AB$24,Rollover!$AO$24)*(1+CHOOSE(CH240,Rollover!$P$24,Rollover!$AC$24,Rollover!$AP$24))^(INT(MAX(0,CH241)/12))+(1-CHOOSE(CH240,Rollover!$I$24,Rollover!$V$24,Rollover!$AI$24))*CHOOSE(CH240,Rollover!$N$24,Rollover!$AA$24,Rollover!$AN$24)*(1+Assumptions!$C$25)^(INT(MAX(0,CH241)/12)))</f>
        <v>16.870381901079057</v>
      </c>
      <c r="CI242" s="115">
        <f>IF(OR(CI240=0,CI240=4),0,CHOOSE(CI240,Rollover!$I$24,Rollover!$V$24,Rollover!$AI$24)*CHOOSE(CI240,Rollover!$O$24,Rollover!$AB$24,Rollover!$AO$24)*(1+CHOOSE(CI240,Rollover!$P$24,Rollover!$AC$24,Rollover!$AP$24))^(INT(MAX(0,CI241)/12))+(1-CHOOSE(CI240,Rollover!$I$24,Rollover!$V$24,Rollover!$AI$24))*CHOOSE(CI240,Rollover!$N$24,Rollover!$AA$24,Rollover!$AN$24)*(1+Assumptions!$C$25)^(INT(MAX(0,CI241)/12)))</f>
        <v>16.870381901079057</v>
      </c>
      <c r="CJ242" s="115">
        <f>IF(OR(CJ240=0,CJ240=4),0,CHOOSE(CJ240,Rollover!$I$24,Rollover!$V$24,Rollover!$AI$24)*CHOOSE(CJ240,Rollover!$O$24,Rollover!$AB$24,Rollover!$AO$24)*(1+CHOOSE(CJ240,Rollover!$P$24,Rollover!$AC$24,Rollover!$AP$24))^(INT(MAX(0,CJ241)/12))+(1-CHOOSE(CJ240,Rollover!$I$24,Rollover!$V$24,Rollover!$AI$24))*CHOOSE(CJ240,Rollover!$N$24,Rollover!$AA$24,Rollover!$AN$24)*(1+Assumptions!$C$25)^(INT(MAX(0,CJ241)/12)))</f>
        <v>16.870381901079057</v>
      </c>
      <c r="CK242" s="115">
        <f>IF(OR(CK240=0,CK240=4),0,CHOOSE(CK240,Rollover!$I$24,Rollover!$V$24,Rollover!$AI$24)*CHOOSE(CK240,Rollover!$O$24,Rollover!$AB$24,Rollover!$AO$24)*(1+CHOOSE(CK240,Rollover!$P$24,Rollover!$AC$24,Rollover!$AP$24))^(INT(MAX(0,CK241)/12))+(1-CHOOSE(CK240,Rollover!$I$24,Rollover!$V$24,Rollover!$AI$24))*CHOOSE(CK240,Rollover!$N$24,Rollover!$AA$24,Rollover!$AN$24)*(1+Assumptions!$C$25)^(INT(MAX(0,CK241)/12)))</f>
        <v>16.870381901079057</v>
      </c>
      <c r="CL242" s="115">
        <f>IF(OR(CL240=0,CL240=4),0,CHOOSE(CL240,Rollover!$I$24,Rollover!$V$24,Rollover!$AI$24)*CHOOSE(CL240,Rollover!$O$24,Rollover!$AB$24,Rollover!$AO$24)*(1+CHOOSE(CL240,Rollover!$P$24,Rollover!$AC$24,Rollover!$AP$24))^(INT(MAX(0,CL241)/12))+(1-CHOOSE(CL240,Rollover!$I$24,Rollover!$V$24,Rollover!$AI$24))*CHOOSE(CL240,Rollover!$N$24,Rollover!$AA$24,Rollover!$AN$24)*(1+Assumptions!$C$25)^(INT(MAX(0,CL241)/12)))</f>
        <v>16.870381901079057</v>
      </c>
      <c r="CM242" s="115">
        <f>IF(OR(CM240=0,CM240=4),0,CHOOSE(CM240,Rollover!$I$24,Rollover!$V$24,Rollover!$AI$24)*CHOOSE(CM240,Rollover!$O$24,Rollover!$AB$24,Rollover!$AO$24)*(1+CHOOSE(CM240,Rollover!$P$24,Rollover!$AC$24,Rollover!$AP$24))^(INT(MAX(0,CM241)/12))+(1-CHOOSE(CM240,Rollover!$I$24,Rollover!$V$24,Rollover!$AI$24))*CHOOSE(CM240,Rollover!$N$24,Rollover!$AA$24,Rollover!$AN$24)*(1+Assumptions!$C$25)^(INT(MAX(0,CM241)/12)))</f>
        <v>16.870381901079057</v>
      </c>
      <c r="CN242" s="115">
        <f>IF(OR(CN240=0,CN240=4),0,CHOOSE(CN240,Rollover!$I$24,Rollover!$V$24,Rollover!$AI$24)*CHOOSE(CN240,Rollover!$O$24,Rollover!$AB$24,Rollover!$AO$24)*(1+CHOOSE(CN240,Rollover!$P$24,Rollover!$AC$24,Rollover!$AP$24))^(INT(MAX(0,CN241)/12))+(1-CHOOSE(CN240,Rollover!$I$24,Rollover!$V$24,Rollover!$AI$24))*CHOOSE(CN240,Rollover!$N$24,Rollover!$AA$24,Rollover!$AN$24)*(1+Assumptions!$C$25)^(INT(MAX(0,CN241)/12)))</f>
        <v>16.870381901079057</v>
      </c>
      <c r="CO242" s="115">
        <f>IF(OR(CO240=0,CO240=4),0,CHOOSE(CO240,Rollover!$I$24,Rollover!$V$24,Rollover!$AI$24)*CHOOSE(CO240,Rollover!$O$24,Rollover!$AB$24,Rollover!$AO$24)*(1+CHOOSE(CO240,Rollover!$P$24,Rollover!$AC$24,Rollover!$AP$24))^(INT(MAX(0,CO241)/12))+(1-CHOOSE(CO240,Rollover!$I$24,Rollover!$V$24,Rollover!$AI$24))*CHOOSE(CO240,Rollover!$N$24,Rollover!$AA$24,Rollover!$AN$24)*(1+Assumptions!$C$25)^(INT(MAX(0,CO241)/12)))</f>
        <v>16.870381901079057</v>
      </c>
      <c r="CP242" s="115">
        <f>IF(OR(CP240=0,CP240=4),0,CHOOSE(CP240,Rollover!$I$24,Rollover!$V$24,Rollover!$AI$24)*CHOOSE(CP240,Rollover!$O$24,Rollover!$AB$24,Rollover!$AO$24)*(1+CHOOSE(CP240,Rollover!$P$24,Rollover!$AC$24,Rollover!$AP$24))^(INT(MAX(0,CP241)/12))+(1-CHOOSE(CP240,Rollover!$I$24,Rollover!$V$24,Rollover!$AI$24))*CHOOSE(CP240,Rollover!$N$24,Rollover!$AA$24,Rollover!$AN$24)*(1+Assumptions!$C$25)^(INT(MAX(0,CP241)/12)))</f>
        <v>17.460845267616826</v>
      </c>
      <c r="CQ242" s="115">
        <f>IF(OR(CQ240=0,CQ240=4),0,CHOOSE(CQ240,Rollover!$I$24,Rollover!$V$24,Rollover!$AI$24)*CHOOSE(CQ240,Rollover!$O$24,Rollover!$AB$24,Rollover!$AO$24)*(1+CHOOSE(CQ240,Rollover!$P$24,Rollover!$AC$24,Rollover!$AP$24))^(INT(MAX(0,CQ241)/12))+(1-CHOOSE(CQ240,Rollover!$I$24,Rollover!$V$24,Rollover!$AI$24))*CHOOSE(CQ240,Rollover!$N$24,Rollover!$AA$24,Rollover!$AN$24)*(1+Assumptions!$C$25)^(INT(MAX(0,CQ241)/12)))</f>
        <v>17.460845267616826</v>
      </c>
      <c r="CR242" s="115">
        <f>IF(OR(CR240=0,CR240=4),0,CHOOSE(CR240,Rollover!$I$24,Rollover!$V$24,Rollover!$AI$24)*CHOOSE(CR240,Rollover!$O$24,Rollover!$AB$24,Rollover!$AO$24)*(1+CHOOSE(CR240,Rollover!$P$24,Rollover!$AC$24,Rollover!$AP$24))^(INT(MAX(0,CR241)/12))+(1-CHOOSE(CR240,Rollover!$I$24,Rollover!$V$24,Rollover!$AI$24))*CHOOSE(CR240,Rollover!$N$24,Rollover!$AA$24,Rollover!$AN$24)*(1+Assumptions!$C$25)^(INT(MAX(0,CR241)/12)))</f>
        <v>17.460845267616826</v>
      </c>
      <c r="CS242" s="115">
        <f>IF(OR(CS240=0,CS240=4),0,CHOOSE(CS240,Rollover!$I$24,Rollover!$V$24,Rollover!$AI$24)*CHOOSE(CS240,Rollover!$O$24,Rollover!$AB$24,Rollover!$AO$24)*(1+CHOOSE(CS240,Rollover!$P$24,Rollover!$AC$24,Rollover!$AP$24))^(INT(MAX(0,CS241)/12))+(1-CHOOSE(CS240,Rollover!$I$24,Rollover!$V$24,Rollover!$AI$24))*CHOOSE(CS240,Rollover!$N$24,Rollover!$AA$24,Rollover!$AN$24)*(1+Assumptions!$C$25)^(INT(MAX(0,CS241)/12)))</f>
        <v>17.460845267616826</v>
      </c>
      <c r="CT242" s="115">
        <f>IF(OR(CT240=0,CT240=4),0,CHOOSE(CT240,Rollover!$I$24,Rollover!$V$24,Rollover!$AI$24)*CHOOSE(CT240,Rollover!$O$24,Rollover!$AB$24,Rollover!$AO$24)*(1+CHOOSE(CT240,Rollover!$P$24,Rollover!$AC$24,Rollover!$AP$24))^(INT(MAX(0,CT241)/12))+(1-CHOOSE(CT240,Rollover!$I$24,Rollover!$V$24,Rollover!$AI$24))*CHOOSE(CT240,Rollover!$N$24,Rollover!$AA$24,Rollover!$AN$24)*(1+Assumptions!$C$25)^(INT(MAX(0,CT241)/12)))</f>
        <v>17.460845267616826</v>
      </c>
      <c r="CU242" s="115">
        <f>IF(OR(CU240=0,CU240=4),0,CHOOSE(CU240,Rollover!$I$24,Rollover!$V$24,Rollover!$AI$24)*CHOOSE(CU240,Rollover!$O$24,Rollover!$AB$24,Rollover!$AO$24)*(1+CHOOSE(CU240,Rollover!$P$24,Rollover!$AC$24,Rollover!$AP$24))^(INT(MAX(0,CU241)/12))+(1-CHOOSE(CU240,Rollover!$I$24,Rollover!$V$24,Rollover!$AI$24))*CHOOSE(CU240,Rollover!$N$24,Rollover!$AA$24,Rollover!$AN$24)*(1+Assumptions!$C$25)^(INT(MAX(0,CU241)/12)))</f>
        <v>17.460845267616826</v>
      </c>
      <c r="CV242" s="115">
        <f>IF(OR(CV240=0,CV240=4),0,CHOOSE(CV240,Rollover!$I$24,Rollover!$V$24,Rollover!$AI$24)*CHOOSE(CV240,Rollover!$O$24,Rollover!$AB$24,Rollover!$AO$24)*(1+CHOOSE(CV240,Rollover!$P$24,Rollover!$AC$24,Rollover!$AP$24))^(INT(MAX(0,CV241)/12))+(1-CHOOSE(CV240,Rollover!$I$24,Rollover!$V$24,Rollover!$AI$24))*CHOOSE(CV240,Rollover!$N$24,Rollover!$AA$24,Rollover!$AN$24)*(1+Assumptions!$C$25)^(INT(MAX(0,CV241)/12)))</f>
        <v>17.460845267616826</v>
      </c>
      <c r="CW242" s="115">
        <f>IF(OR(CW240=0,CW240=4),0,CHOOSE(CW240,Rollover!$I$24,Rollover!$V$24,Rollover!$AI$24)*CHOOSE(CW240,Rollover!$O$24,Rollover!$AB$24,Rollover!$AO$24)*(1+CHOOSE(CW240,Rollover!$P$24,Rollover!$AC$24,Rollover!$AP$24))^(INT(MAX(0,CW241)/12))+(1-CHOOSE(CW240,Rollover!$I$24,Rollover!$V$24,Rollover!$AI$24))*CHOOSE(CW240,Rollover!$N$24,Rollover!$AA$24,Rollover!$AN$24)*(1+Assumptions!$C$25)^(INT(MAX(0,CW241)/12)))</f>
        <v>17.460845267616826</v>
      </c>
      <c r="CX242" s="115">
        <f>IF(OR(CX240=0,CX240=4),0,CHOOSE(CX240,Rollover!$I$24,Rollover!$V$24,Rollover!$AI$24)*CHOOSE(CX240,Rollover!$O$24,Rollover!$AB$24,Rollover!$AO$24)*(1+CHOOSE(CX240,Rollover!$P$24,Rollover!$AC$24,Rollover!$AP$24))^(INT(MAX(0,CX241)/12))+(1-CHOOSE(CX240,Rollover!$I$24,Rollover!$V$24,Rollover!$AI$24))*CHOOSE(CX240,Rollover!$N$24,Rollover!$AA$24,Rollover!$AN$24)*(1+Assumptions!$C$25)^(INT(MAX(0,CX241)/12)))</f>
        <v>17.460845267616826</v>
      </c>
      <c r="CY242" s="115">
        <f>IF(OR(CY240=0,CY240=4),0,CHOOSE(CY240,Rollover!$I$24,Rollover!$V$24,Rollover!$AI$24)*CHOOSE(CY240,Rollover!$O$24,Rollover!$AB$24,Rollover!$AO$24)*(1+CHOOSE(CY240,Rollover!$P$24,Rollover!$AC$24,Rollover!$AP$24))^(INT(MAX(0,CY241)/12))+(1-CHOOSE(CY240,Rollover!$I$24,Rollover!$V$24,Rollover!$AI$24))*CHOOSE(CY240,Rollover!$N$24,Rollover!$AA$24,Rollover!$AN$24)*(1+Assumptions!$C$25)^(INT(MAX(0,CY241)/12)))</f>
        <v>17.460845267616826</v>
      </c>
      <c r="CZ242" s="115">
        <f>IF(OR(CZ240=0,CZ240=4),0,CHOOSE(CZ240,Rollover!$I$24,Rollover!$V$24,Rollover!$AI$24)*CHOOSE(CZ240,Rollover!$O$24,Rollover!$AB$24,Rollover!$AO$24)*(1+CHOOSE(CZ240,Rollover!$P$24,Rollover!$AC$24,Rollover!$AP$24))^(INT(MAX(0,CZ241)/12))+(1-CHOOSE(CZ240,Rollover!$I$24,Rollover!$V$24,Rollover!$AI$24))*CHOOSE(CZ240,Rollover!$N$24,Rollover!$AA$24,Rollover!$AN$24)*(1+Assumptions!$C$25)^(INT(MAX(0,CZ241)/12)))</f>
        <v>17.460845267616826</v>
      </c>
      <c r="DA242" s="115">
        <f>IF(OR(DA240=0,DA240=4),0,CHOOSE(DA240,Rollover!$I$24,Rollover!$V$24,Rollover!$AI$24)*CHOOSE(DA240,Rollover!$O$24,Rollover!$AB$24,Rollover!$AO$24)*(1+CHOOSE(DA240,Rollover!$P$24,Rollover!$AC$24,Rollover!$AP$24))^(INT(MAX(0,DA241)/12))+(1-CHOOSE(DA240,Rollover!$I$24,Rollover!$V$24,Rollover!$AI$24))*CHOOSE(DA240,Rollover!$N$24,Rollover!$AA$24,Rollover!$AN$24)*(1+Assumptions!$C$25)^(INT(MAX(0,DA241)/12)))</f>
        <v>17.460845267616826</v>
      </c>
      <c r="DB242" s="115">
        <f>IF(OR(DB240=0,DB240=4),0,CHOOSE(DB240,Rollover!$I$24,Rollover!$V$24,Rollover!$AI$24)*CHOOSE(DB240,Rollover!$O$24,Rollover!$AB$24,Rollover!$AO$24)*(1+CHOOSE(DB240,Rollover!$P$24,Rollover!$AC$24,Rollover!$AP$24))^(INT(MAX(0,DB241)/12))+(1-CHOOSE(DB240,Rollover!$I$24,Rollover!$V$24,Rollover!$AI$24))*CHOOSE(DB240,Rollover!$N$24,Rollover!$AA$24,Rollover!$AN$24)*(1+Assumptions!$C$25)^(INT(MAX(0,DB241)/12)))</f>
        <v>18.071974851983413</v>
      </c>
      <c r="DC242" s="115">
        <f>IF(OR(DC240=0,DC240=4),0,CHOOSE(DC240,Rollover!$I$24,Rollover!$V$24,Rollover!$AI$24)*CHOOSE(DC240,Rollover!$O$24,Rollover!$AB$24,Rollover!$AO$24)*(1+CHOOSE(DC240,Rollover!$P$24,Rollover!$AC$24,Rollover!$AP$24))^(INT(MAX(0,DC241)/12))+(1-CHOOSE(DC240,Rollover!$I$24,Rollover!$V$24,Rollover!$AI$24))*CHOOSE(DC240,Rollover!$N$24,Rollover!$AA$24,Rollover!$AN$24)*(1+Assumptions!$C$25)^(INT(MAX(0,DC241)/12)))</f>
        <v>18.071974851983413</v>
      </c>
      <c r="DD242" s="115">
        <f>IF(OR(DD240=0,DD240=4),0,CHOOSE(DD240,Rollover!$I$24,Rollover!$V$24,Rollover!$AI$24)*CHOOSE(DD240,Rollover!$O$24,Rollover!$AB$24,Rollover!$AO$24)*(1+CHOOSE(DD240,Rollover!$P$24,Rollover!$AC$24,Rollover!$AP$24))^(INT(MAX(0,DD241)/12))+(1-CHOOSE(DD240,Rollover!$I$24,Rollover!$V$24,Rollover!$AI$24))*CHOOSE(DD240,Rollover!$N$24,Rollover!$AA$24,Rollover!$AN$24)*(1+Assumptions!$C$25)^(INT(MAX(0,DD241)/12)))</f>
        <v>18.071974851983413</v>
      </c>
      <c r="DE242" s="115">
        <f>IF(OR(DE240=0,DE240=4),0,CHOOSE(DE240,Rollover!$I$24,Rollover!$V$24,Rollover!$AI$24)*CHOOSE(DE240,Rollover!$O$24,Rollover!$AB$24,Rollover!$AO$24)*(1+CHOOSE(DE240,Rollover!$P$24,Rollover!$AC$24,Rollover!$AP$24))^(INT(MAX(0,DE241)/12))+(1-CHOOSE(DE240,Rollover!$I$24,Rollover!$V$24,Rollover!$AI$24))*CHOOSE(DE240,Rollover!$N$24,Rollover!$AA$24,Rollover!$AN$24)*(1+Assumptions!$C$25)^(INT(MAX(0,DE241)/12)))</f>
        <v>18.071974851983413</v>
      </c>
      <c r="DF242" s="115">
        <f>IF(OR(DF240=0,DF240=4),0,CHOOSE(DF240,Rollover!$I$24,Rollover!$V$24,Rollover!$AI$24)*CHOOSE(DF240,Rollover!$O$24,Rollover!$AB$24,Rollover!$AO$24)*(1+CHOOSE(DF240,Rollover!$P$24,Rollover!$AC$24,Rollover!$AP$24))^(INT(MAX(0,DF241)/12))+(1-CHOOSE(DF240,Rollover!$I$24,Rollover!$V$24,Rollover!$AI$24))*CHOOSE(DF240,Rollover!$N$24,Rollover!$AA$24,Rollover!$AN$24)*(1+Assumptions!$C$25)^(INT(MAX(0,DF241)/12)))</f>
        <v>18.071974851983413</v>
      </c>
      <c r="DG242" s="115">
        <f>IF(OR(DG240=0,DG240=4),0,CHOOSE(DG240,Rollover!$I$24,Rollover!$V$24,Rollover!$AI$24)*CHOOSE(DG240,Rollover!$O$24,Rollover!$AB$24,Rollover!$AO$24)*(1+CHOOSE(DG240,Rollover!$P$24,Rollover!$AC$24,Rollover!$AP$24))^(INT(MAX(0,DG241)/12))+(1-CHOOSE(DG240,Rollover!$I$24,Rollover!$V$24,Rollover!$AI$24))*CHOOSE(DG240,Rollover!$N$24,Rollover!$AA$24,Rollover!$AN$24)*(1+Assumptions!$C$25)^(INT(MAX(0,DG241)/12)))</f>
        <v>18.071974851983413</v>
      </c>
      <c r="DH242" s="115">
        <f>IF(OR(DH240=0,DH240=4),0,CHOOSE(DH240,Rollover!$I$24,Rollover!$V$24,Rollover!$AI$24)*CHOOSE(DH240,Rollover!$O$24,Rollover!$AB$24,Rollover!$AO$24)*(1+CHOOSE(DH240,Rollover!$P$24,Rollover!$AC$24,Rollover!$AP$24))^(INT(MAX(0,DH241)/12))+(1-CHOOSE(DH240,Rollover!$I$24,Rollover!$V$24,Rollover!$AI$24))*CHOOSE(DH240,Rollover!$N$24,Rollover!$AA$24,Rollover!$AN$24)*(1+Assumptions!$C$25)^(INT(MAX(0,DH241)/12)))</f>
        <v>18.071974851983413</v>
      </c>
      <c r="DI242" s="115">
        <f>IF(OR(DI240=0,DI240=4),0,CHOOSE(DI240,Rollover!$I$24,Rollover!$V$24,Rollover!$AI$24)*CHOOSE(DI240,Rollover!$O$24,Rollover!$AB$24,Rollover!$AO$24)*(1+CHOOSE(DI240,Rollover!$P$24,Rollover!$AC$24,Rollover!$AP$24))^(INT(MAX(0,DI241)/12))+(1-CHOOSE(DI240,Rollover!$I$24,Rollover!$V$24,Rollover!$AI$24))*CHOOSE(DI240,Rollover!$N$24,Rollover!$AA$24,Rollover!$AN$24)*(1+Assumptions!$C$25)^(INT(MAX(0,DI241)/12)))</f>
        <v>18.071974851983413</v>
      </c>
      <c r="DJ242" s="115">
        <f>IF(OR(DJ240=0,DJ240=4),0,CHOOSE(DJ240,Rollover!$I$24,Rollover!$V$24,Rollover!$AI$24)*CHOOSE(DJ240,Rollover!$O$24,Rollover!$AB$24,Rollover!$AO$24)*(1+CHOOSE(DJ240,Rollover!$P$24,Rollover!$AC$24,Rollover!$AP$24))^(INT(MAX(0,DJ241)/12))+(1-CHOOSE(DJ240,Rollover!$I$24,Rollover!$V$24,Rollover!$AI$24))*CHOOSE(DJ240,Rollover!$N$24,Rollover!$AA$24,Rollover!$AN$24)*(1+Assumptions!$C$25)^(INT(MAX(0,DJ241)/12)))</f>
        <v>18.071974851983413</v>
      </c>
      <c r="DK242" s="115">
        <f>IF(OR(DK240=0,DK240=4),0,CHOOSE(DK240,Rollover!$I$24,Rollover!$V$24,Rollover!$AI$24)*CHOOSE(DK240,Rollover!$O$24,Rollover!$AB$24,Rollover!$AO$24)*(1+CHOOSE(DK240,Rollover!$P$24,Rollover!$AC$24,Rollover!$AP$24))^(INT(MAX(0,DK241)/12))+(1-CHOOSE(DK240,Rollover!$I$24,Rollover!$V$24,Rollover!$AI$24))*CHOOSE(DK240,Rollover!$N$24,Rollover!$AA$24,Rollover!$AN$24)*(1+Assumptions!$C$25)^(INT(MAX(0,DK241)/12)))</f>
        <v>18.071974851983413</v>
      </c>
      <c r="DL242" s="115">
        <f>IF(OR(DL240=0,DL240=4),0,CHOOSE(DL240,Rollover!$I$24,Rollover!$V$24,Rollover!$AI$24)*CHOOSE(DL240,Rollover!$O$24,Rollover!$AB$24,Rollover!$AO$24)*(1+CHOOSE(DL240,Rollover!$P$24,Rollover!$AC$24,Rollover!$AP$24))^(INT(MAX(0,DL241)/12))+(1-CHOOSE(DL240,Rollover!$I$24,Rollover!$V$24,Rollover!$AI$24))*CHOOSE(DL240,Rollover!$N$24,Rollover!$AA$24,Rollover!$AN$24)*(1+Assumptions!$C$25)^(INT(MAX(0,DL241)/12)))</f>
        <v>18.071974851983413</v>
      </c>
      <c r="DM242" s="115">
        <f>IF(OR(DM240=0,DM240=4),0,CHOOSE(DM240,Rollover!$I$24,Rollover!$V$24,Rollover!$AI$24)*CHOOSE(DM240,Rollover!$O$24,Rollover!$AB$24,Rollover!$AO$24)*(1+CHOOSE(DM240,Rollover!$P$24,Rollover!$AC$24,Rollover!$AP$24))^(INT(MAX(0,DM241)/12))+(1-CHOOSE(DM240,Rollover!$I$24,Rollover!$V$24,Rollover!$AI$24))*CHOOSE(DM240,Rollover!$N$24,Rollover!$AA$24,Rollover!$AN$24)*(1+Assumptions!$C$25)^(INT(MAX(0,DM241)/12)))</f>
        <v>18.071974851983413</v>
      </c>
      <c r="DN242" s="115">
        <f>IF(OR(DN240=0,DN240=4),0,CHOOSE(DN240,Rollover!$I$24,Rollover!$V$24,Rollover!$AI$24)*CHOOSE(DN240,Rollover!$O$24,Rollover!$AB$24,Rollover!$AO$24)*(1+CHOOSE(DN240,Rollover!$P$24,Rollover!$AC$24,Rollover!$AP$24))^(INT(MAX(0,DN241)/12))+(1-CHOOSE(DN240,Rollover!$I$24,Rollover!$V$24,Rollover!$AI$24))*CHOOSE(DN240,Rollover!$N$24,Rollover!$AA$24,Rollover!$AN$24)*(1+Assumptions!$C$25)^(INT(MAX(0,DN241)/12)))</f>
        <v>18.91921116552405</v>
      </c>
      <c r="DO242" s="115">
        <f>IF(OR(DO240=0,DO240=4),0,CHOOSE(DO240,Rollover!$I$24,Rollover!$V$24,Rollover!$AI$24)*CHOOSE(DO240,Rollover!$O$24,Rollover!$AB$24,Rollover!$AO$24)*(1+CHOOSE(DO240,Rollover!$P$24,Rollover!$AC$24,Rollover!$AP$24))^(INT(MAX(0,DO241)/12))+(1-CHOOSE(DO240,Rollover!$I$24,Rollover!$V$24,Rollover!$AI$24))*CHOOSE(DO240,Rollover!$N$24,Rollover!$AA$24,Rollover!$AN$24)*(1+Assumptions!$C$25)^(INT(MAX(0,DO241)/12)))</f>
        <v>18.91921116552405</v>
      </c>
      <c r="DP242" s="115">
        <f>IF(OR(DP240=0,DP240=4),0,CHOOSE(DP240,Rollover!$I$24,Rollover!$V$24,Rollover!$AI$24)*CHOOSE(DP240,Rollover!$O$24,Rollover!$AB$24,Rollover!$AO$24)*(1+CHOOSE(DP240,Rollover!$P$24,Rollover!$AC$24,Rollover!$AP$24))^(INT(MAX(0,DP241)/12))+(1-CHOOSE(DP240,Rollover!$I$24,Rollover!$V$24,Rollover!$AI$24))*CHOOSE(DP240,Rollover!$N$24,Rollover!$AA$24,Rollover!$AN$24)*(1+Assumptions!$C$25)^(INT(MAX(0,DP241)/12)))</f>
        <v>18.91921116552405</v>
      </c>
      <c r="DQ242" s="115">
        <f>IF(OR(DQ240=0,DQ240=4),0,CHOOSE(DQ240,Rollover!$I$24,Rollover!$V$24,Rollover!$AI$24)*CHOOSE(DQ240,Rollover!$O$24,Rollover!$AB$24,Rollover!$AO$24)*(1+CHOOSE(DQ240,Rollover!$P$24,Rollover!$AC$24,Rollover!$AP$24))^(INT(MAX(0,DQ241)/12))+(1-CHOOSE(DQ240,Rollover!$I$24,Rollover!$V$24,Rollover!$AI$24))*CHOOSE(DQ240,Rollover!$N$24,Rollover!$AA$24,Rollover!$AN$24)*(1+Assumptions!$C$25)^(INT(MAX(0,DQ241)/12)))</f>
        <v>18.91921116552405</v>
      </c>
      <c r="DR242" s="115">
        <f>IF(OR(DR240=0,DR240=4),0,CHOOSE(DR240,Rollover!$I$24,Rollover!$V$24,Rollover!$AI$24)*CHOOSE(DR240,Rollover!$O$24,Rollover!$AB$24,Rollover!$AO$24)*(1+CHOOSE(DR240,Rollover!$P$24,Rollover!$AC$24,Rollover!$AP$24))^(INT(MAX(0,DR241)/12))+(1-CHOOSE(DR240,Rollover!$I$24,Rollover!$V$24,Rollover!$AI$24))*CHOOSE(DR240,Rollover!$N$24,Rollover!$AA$24,Rollover!$AN$24)*(1+Assumptions!$C$25)^(INT(MAX(0,DR241)/12)))</f>
        <v>18.91921116552405</v>
      </c>
      <c r="DS242" s="115">
        <f>IF(OR(DS240=0,DS240=4),0,CHOOSE(DS240,Rollover!$I$24,Rollover!$V$24,Rollover!$AI$24)*CHOOSE(DS240,Rollover!$O$24,Rollover!$AB$24,Rollover!$AO$24)*(1+CHOOSE(DS240,Rollover!$P$24,Rollover!$AC$24,Rollover!$AP$24))^(INT(MAX(0,DS241)/12))+(1-CHOOSE(DS240,Rollover!$I$24,Rollover!$V$24,Rollover!$AI$24))*CHOOSE(DS240,Rollover!$N$24,Rollover!$AA$24,Rollover!$AN$24)*(1+Assumptions!$C$25)^(INT(MAX(0,DS241)/12)))</f>
        <v>18.91921116552405</v>
      </c>
      <c r="DT242" s="115">
        <f>IF(OR(DT240=0,DT240=4),0,CHOOSE(DT240,Rollover!$I$24,Rollover!$V$24,Rollover!$AI$24)*CHOOSE(DT240,Rollover!$O$24,Rollover!$AB$24,Rollover!$AO$24)*(1+CHOOSE(DT240,Rollover!$P$24,Rollover!$AC$24,Rollover!$AP$24))^(INT(MAX(0,DT241)/12))+(1-CHOOSE(DT240,Rollover!$I$24,Rollover!$V$24,Rollover!$AI$24))*CHOOSE(DT240,Rollover!$N$24,Rollover!$AA$24,Rollover!$AN$24)*(1+Assumptions!$C$25)^(INT(MAX(0,DT241)/12)))</f>
        <v>18.91921116552405</v>
      </c>
      <c r="DU242" s="115">
        <f>IF(OR(DU240=0,DU240=4),0,CHOOSE(DU240,Rollover!$I$24,Rollover!$V$24,Rollover!$AI$24)*CHOOSE(DU240,Rollover!$O$24,Rollover!$AB$24,Rollover!$AO$24)*(1+CHOOSE(DU240,Rollover!$P$24,Rollover!$AC$24,Rollover!$AP$24))^(INT(MAX(0,DU241)/12))+(1-CHOOSE(DU240,Rollover!$I$24,Rollover!$V$24,Rollover!$AI$24))*CHOOSE(DU240,Rollover!$N$24,Rollover!$AA$24,Rollover!$AN$24)*(1+Assumptions!$C$25)^(INT(MAX(0,DU241)/12)))</f>
        <v>18.91921116552405</v>
      </c>
      <c r="DV242" s="115">
        <f>IF(OR(DV240=0,DV240=4),0,CHOOSE(DV240,Rollover!$I$24,Rollover!$V$24,Rollover!$AI$24)*CHOOSE(DV240,Rollover!$O$24,Rollover!$AB$24,Rollover!$AO$24)*(1+CHOOSE(DV240,Rollover!$P$24,Rollover!$AC$24,Rollover!$AP$24))^(INT(MAX(0,DV241)/12))+(1-CHOOSE(DV240,Rollover!$I$24,Rollover!$V$24,Rollover!$AI$24))*CHOOSE(DV240,Rollover!$N$24,Rollover!$AA$24,Rollover!$AN$24)*(1+Assumptions!$C$25)^(INT(MAX(0,DV241)/12)))</f>
        <v>18.91921116552405</v>
      </c>
      <c r="DW242" s="115">
        <f>IF(OR(DW240=0,DW240=4),0,CHOOSE(DW240,Rollover!$I$24,Rollover!$V$24,Rollover!$AI$24)*CHOOSE(DW240,Rollover!$O$24,Rollover!$AB$24,Rollover!$AO$24)*(1+CHOOSE(DW240,Rollover!$P$24,Rollover!$AC$24,Rollover!$AP$24))^(INT(MAX(0,DW241)/12))+(1-CHOOSE(DW240,Rollover!$I$24,Rollover!$V$24,Rollover!$AI$24))*CHOOSE(DW240,Rollover!$N$24,Rollover!$AA$24,Rollover!$AN$24)*(1+Assumptions!$C$25)^(INT(MAX(0,DW241)/12)))</f>
        <v>18.91921116552405</v>
      </c>
      <c r="DX242" s="115">
        <f>IF(OR(DX240=0,DX240=4),0,CHOOSE(DX240,Rollover!$I$24,Rollover!$V$24,Rollover!$AI$24)*CHOOSE(DX240,Rollover!$O$24,Rollover!$AB$24,Rollover!$AO$24)*(1+CHOOSE(DX240,Rollover!$P$24,Rollover!$AC$24,Rollover!$AP$24))^(INT(MAX(0,DX241)/12))+(1-CHOOSE(DX240,Rollover!$I$24,Rollover!$V$24,Rollover!$AI$24))*CHOOSE(DX240,Rollover!$N$24,Rollover!$AA$24,Rollover!$AN$24)*(1+Assumptions!$C$25)^(INT(MAX(0,DX241)/12)))</f>
        <v>18.91921116552405</v>
      </c>
      <c r="DY242" s="115">
        <f>IF(OR(DY240=0,DY240=4),0,CHOOSE(DY240,Rollover!$I$24,Rollover!$V$24,Rollover!$AI$24)*CHOOSE(DY240,Rollover!$O$24,Rollover!$AB$24,Rollover!$AO$24)*(1+CHOOSE(DY240,Rollover!$P$24,Rollover!$AC$24,Rollover!$AP$24))^(INT(MAX(0,DY241)/12))+(1-CHOOSE(DY240,Rollover!$I$24,Rollover!$V$24,Rollover!$AI$24))*CHOOSE(DY240,Rollover!$N$24,Rollover!$AA$24,Rollover!$AN$24)*(1+Assumptions!$C$25)^(INT(MAX(0,DY241)/12)))</f>
        <v>18.91921116552405</v>
      </c>
      <c r="DZ242" s="115">
        <f>IF(OR(DZ240=0,DZ240=4),0,CHOOSE(DZ240,Rollover!$I$24,Rollover!$V$24,Rollover!$AI$24)*CHOOSE(DZ240,Rollover!$O$24,Rollover!$AB$24,Rollover!$AO$24)*(1+CHOOSE(DZ240,Rollover!$P$24,Rollover!$AC$24,Rollover!$AP$24))^(INT(MAX(0,DZ241)/12))+(1-CHOOSE(DZ240,Rollover!$I$24,Rollover!$V$24,Rollover!$AI$24))*CHOOSE(DZ240,Rollover!$N$24,Rollover!$AA$24,Rollover!$AN$24)*(1+Assumptions!$C$25)^(INT(MAX(0,DZ241)/12)))</f>
        <v>18.91921116552405</v>
      </c>
      <c r="EA242" s="115">
        <f>IF(OR(EA240=0,EA240=4),0,CHOOSE(EA240,Rollover!$I$24,Rollover!$V$24,Rollover!$AI$24)*CHOOSE(EA240,Rollover!$O$24,Rollover!$AB$24,Rollover!$AO$24)*(1+CHOOSE(EA240,Rollover!$P$24,Rollover!$AC$24,Rollover!$AP$24))^(INT(MAX(0,EA241)/12))+(1-CHOOSE(EA240,Rollover!$I$24,Rollover!$V$24,Rollover!$AI$24))*CHOOSE(EA240,Rollover!$N$24,Rollover!$AA$24,Rollover!$AN$24)*(1+Assumptions!$C$25)^(INT(MAX(0,EA241)/12)))</f>
        <v>18.91921116552405</v>
      </c>
      <c r="EB242" s="115">
        <f>IF(OR(EB240=0,EB240=4),0,CHOOSE(EB240,Rollover!$I$24,Rollover!$V$24,Rollover!$AI$24)*CHOOSE(EB240,Rollover!$O$24,Rollover!$AB$24,Rollover!$AO$24)*(1+CHOOSE(EB240,Rollover!$P$24,Rollover!$AC$24,Rollover!$AP$24))^(INT(MAX(0,EB241)/12))+(1-CHOOSE(EB240,Rollover!$I$24,Rollover!$V$24,Rollover!$AI$24))*CHOOSE(EB240,Rollover!$N$24,Rollover!$AA$24,Rollover!$AN$24)*(1+Assumptions!$C$25)^(INT(MAX(0,EB241)/12)))</f>
        <v>19.58138355631739</v>
      </c>
      <c r="EC242" s="115">
        <f>IF(OR(EC240=0,EC240=4),0,CHOOSE(EC240,Rollover!$I$24,Rollover!$V$24,Rollover!$AI$24)*CHOOSE(EC240,Rollover!$O$24,Rollover!$AB$24,Rollover!$AO$24)*(1+CHOOSE(EC240,Rollover!$P$24,Rollover!$AC$24,Rollover!$AP$24))^(INT(MAX(0,EC241)/12))+(1-CHOOSE(EC240,Rollover!$I$24,Rollover!$V$24,Rollover!$AI$24))*CHOOSE(EC240,Rollover!$N$24,Rollover!$AA$24,Rollover!$AN$24)*(1+Assumptions!$C$25)^(INT(MAX(0,EC241)/12)))</f>
        <v>19.58138355631739</v>
      </c>
      <c r="ED242" s="115">
        <f>IF(OR(ED240=0,ED240=4),0,CHOOSE(ED240,Rollover!$I$24,Rollover!$V$24,Rollover!$AI$24)*CHOOSE(ED240,Rollover!$O$24,Rollover!$AB$24,Rollover!$AO$24)*(1+CHOOSE(ED240,Rollover!$P$24,Rollover!$AC$24,Rollover!$AP$24))^(INT(MAX(0,ED241)/12))+(1-CHOOSE(ED240,Rollover!$I$24,Rollover!$V$24,Rollover!$AI$24))*CHOOSE(ED240,Rollover!$N$24,Rollover!$AA$24,Rollover!$AN$24)*(1+Assumptions!$C$25)^(INT(MAX(0,ED241)/12)))</f>
        <v>19.58138355631739</v>
      </c>
      <c r="EE242" s="115">
        <f>IF(OR(EE240=0,EE240=4),0,CHOOSE(EE240,Rollover!$I$24,Rollover!$V$24,Rollover!$AI$24)*CHOOSE(EE240,Rollover!$O$24,Rollover!$AB$24,Rollover!$AO$24)*(1+CHOOSE(EE240,Rollover!$P$24,Rollover!$AC$24,Rollover!$AP$24))^(INT(MAX(0,EE241)/12))+(1-CHOOSE(EE240,Rollover!$I$24,Rollover!$V$24,Rollover!$AI$24))*CHOOSE(EE240,Rollover!$N$24,Rollover!$AA$24,Rollover!$AN$24)*(1+Assumptions!$C$25)^(INT(MAX(0,EE241)/12)))</f>
        <v>19.58138355631739</v>
      </c>
      <c r="EF242" s="115">
        <f>IF(OR(EF240=0,EF240=4),0,CHOOSE(EF240,Rollover!$I$24,Rollover!$V$24,Rollover!$AI$24)*CHOOSE(EF240,Rollover!$O$24,Rollover!$AB$24,Rollover!$AO$24)*(1+CHOOSE(EF240,Rollover!$P$24,Rollover!$AC$24,Rollover!$AP$24))^(INT(MAX(0,EF241)/12))+(1-CHOOSE(EF240,Rollover!$I$24,Rollover!$V$24,Rollover!$AI$24))*CHOOSE(EF240,Rollover!$N$24,Rollover!$AA$24,Rollover!$AN$24)*(1+Assumptions!$C$25)^(INT(MAX(0,EF241)/12)))</f>
        <v>19.58138355631739</v>
      </c>
      <c r="EG242" s="115">
        <f>IF(OR(EG240=0,EG240=4),0,CHOOSE(EG240,Rollover!$I$24,Rollover!$V$24,Rollover!$AI$24)*CHOOSE(EG240,Rollover!$O$24,Rollover!$AB$24,Rollover!$AO$24)*(1+CHOOSE(EG240,Rollover!$P$24,Rollover!$AC$24,Rollover!$AP$24))^(INT(MAX(0,EG241)/12))+(1-CHOOSE(EG240,Rollover!$I$24,Rollover!$V$24,Rollover!$AI$24))*CHOOSE(EG240,Rollover!$N$24,Rollover!$AA$24,Rollover!$AN$24)*(1+Assumptions!$C$25)^(INT(MAX(0,EG241)/12)))</f>
        <v>19.58138355631739</v>
      </c>
      <c r="EH242" s="115">
        <f>IF(OR(EH240=0,EH240=4),0,CHOOSE(EH240,Rollover!$I$24,Rollover!$V$24,Rollover!$AI$24)*CHOOSE(EH240,Rollover!$O$24,Rollover!$AB$24,Rollover!$AO$24)*(1+CHOOSE(EH240,Rollover!$P$24,Rollover!$AC$24,Rollover!$AP$24))^(INT(MAX(0,EH241)/12))+(1-CHOOSE(EH240,Rollover!$I$24,Rollover!$V$24,Rollover!$AI$24))*CHOOSE(EH240,Rollover!$N$24,Rollover!$AA$24,Rollover!$AN$24)*(1+Assumptions!$C$25)^(INT(MAX(0,EH241)/12)))</f>
        <v>19.58138355631739</v>
      </c>
      <c r="EI242" s="115">
        <f>IF(OR(EI240=0,EI240=4),0,CHOOSE(EI240,Rollover!$I$24,Rollover!$V$24,Rollover!$AI$24)*CHOOSE(EI240,Rollover!$O$24,Rollover!$AB$24,Rollover!$AO$24)*(1+CHOOSE(EI240,Rollover!$P$24,Rollover!$AC$24,Rollover!$AP$24))^(INT(MAX(0,EI241)/12))+(1-CHOOSE(EI240,Rollover!$I$24,Rollover!$V$24,Rollover!$AI$24))*CHOOSE(EI240,Rollover!$N$24,Rollover!$AA$24,Rollover!$AN$24)*(1+Assumptions!$C$25)^(INT(MAX(0,EI241)/12)))</f>
        <v>19.58138355631739</v>
      </c>
    </row>
    <row r="243">
      <c r="B243" t="s" s="23">
        <v>393</v>
      </c>
      <c r="C243" t="s" s="118">
        <v>41</v>
      </c>
      <c r="D243" t="s" s="118">
        <v>430</v>
      </c>
      <c r="H243" s="95">
        <f>IF(H240=0,'Rent Roll'!$G$24*SUMIFS('Rent Schedules'!$I$6:$I$122,'Rent Schedules'!$B$6:$B$122,$C243,'Rent Schedules'!$D$6:$D$122,"In effect",'Rent Schedules'!$E$6:$E$122,"&lt;="&amp;H$6,'Rent Schedules'!$F$6:$F$122,"&gt;="&amp;H$6),0)</f>
        <v>16500</v>
      </c>
      <c r="I243" s="95">
        <f>IF(I240=0,'Rent Roll'!$G$24*SUMIFS('Rent Schedules'!$I$6:$I$122,'Rent Schedules'!$B$6:$B$122,$C243,'Rent Schedules'!$D$6:$D$122,"In effect",'Rent Schedules'!$E$6:$E$122,"&lt;="&amp;I$6,'Rent Schedules'!$F$6:$F$122,"&gt;="&amp;I$6),0)</f>
        <v>16500</v>
      </c>
      <c r="J243" s="95">
        <f>IF(J240=0,'Rent Roll'!$G$24*SUMIFS('Rent Schedules'!$I$6:$I$122,'Rent Schedules'!$B$6:$B$122,$C243,'Rent Schedules'!$D$6:$D$122,"In effect",'Rent Schedules'!$E$6:$E$122,"&lt;="&amp;J$6,'Rent Schedules'!$F$6:$F$122,"&gt;="&amp;J$6),0)</f>
        <v>16500</v>
      </c>
      <c r="K243" s="95">
        <f>IF(K240=0,'Rent Roll'!$G$24*SUMIFS('Rent Schedules'!$I$6:$I$122,'Rent Schedules'!$B$6:$B$122,$C243,'Rent Schedules'!$D$6:$D$122,"In effect",'Rent Schedules'!$E$6:$E$122,"&lt;="&amp;K$6,'Rent Schedules'!$F$6:$F$122,"&gt;="&amp;K$6),0)</f>
        <v>16500</v>
      </c>
      <c r="L243" s="95">
        <f>IF(L240=0,'Rent Roll'!$G$24*SUMIFS('Rent Schedules'!$I$6:$I$122,'Rent Schedules'!$B$6:$B$122,$C243,'Rent Schedules'!$D$6:$D$122,"In effect",'Rent Schedules'!$E$6:$E$122,"&lt;="&amp;L$6,'Rent Schedules'!$F$6:$F$122,"&gt;="&amp;L$6),0)</f>
        <v>16500</v>
      </c>
      <c r="M243" s="95">
        <f>IF(M240=0,'Rent Roll'!$G$24*SUMIFS('Rent Schedules'!$I$6:$I$122,'Rent Schedules'!$B$6:$B$122,$C243,'Rent Schedules'!$D$6:$D$122,"In effect",'Rent Schedules'!$E$6:$E$122,"&lt;="&amp;M$6,'Rent Schedules'!$F$6:$F$122,"&gt;="&amp;M$6),0)</f>
        <v>16500</v>
      </c>
      <c r="N243" s="95">
        <f>IF(N240=0,'Rent Roll'!$G$24*SUMIFS('Rent Schedules'!$I$6:$I$122,'Rent Schedules'!$B$6:$B$122,$C243,'Rent Schedules'!$D$6:$D$122,"In effect",'Rent Schedules'!$E$6:$E$122,"&lt;="&amp;N$6,'Rent Schedules'!$F$6:$F$122,"&gt;="&amp;N$6),0)</f>
        <v>16500</v>
      </c>
      <c r="O243" s="95">
        <f>IF(O240=0,'Rent Roll'!$G$24*SUMIFS('Rent Schedules'!$I$6:$I$122,'Rent Schedules'!$B$6:$B$122,$C243,'Rent Schedules'!$D$6:$D$122,"In effect",'Rent Schedules'!$E$6:$E$122,"&lt;="&amp;O$6,'Rent Schedules'!$F$6:$F$122,"&gt;="&amp;O$6),0)</f>
        <v>16500</v>
      </c>
      <c r="P243" s="95">
        <f>IF(P240=0,'Rent Roll'!$G$24*SUMIFS('Rent Schedules'!$I$6:$I$122,'Rent Schedules'!$B$6:$B$122,$C243,'Rent Schedules'!$D$6:$D$122,"In effect",'Rent Schedules'!$E$6:$E$122,"&lt;="&amp;P$6,'Rent Schedules'!$F$6:$F$122,"&gt;="&amp;P$6),0)</f>
        <v>16500</v>
      </c>
      <c r="Q243" s="95">
        <f>IF(Q240=0,'Rent Roll'!$G$24*SUMIFS('Rent Schedules'!$I$6:$I$122,'Rent Schedules'!$B$6:$B$122,$C243,'Rent Schedules'!$D$6:$D$122,"In effect",'Rent Schedules'!$E$6:$E$122,"&lt;="&amp;Q$6,'Rent Schedules'!$F$6:$F$122,"&gt;="&amp;Q$6),0)</f>
        <v>16500</v>
      </c>
      <c r="R243" s="95">
        <f>IF(R240=0,'Rent Roll'!$G$24*SUMIFS('Rent Schedules'!$I$6:$I$122,'Rent Schedules'!$B$6:$B$122,$C243,'Rent Schedules'!$D$6:$D$122,"In effect",'Rent Schedules'!$E$6:$E$122,"&lt;="&amp;R$6,'Rent Schedules'!$F$6:$F$122,"&gt;="&amp;R$6),0)</f>
        <v>16500</v>
      </c>
      <c r="S243" s="95">
        <f>IF(S240=0,'Rent Roll'!$G$24*SUMIFS('Rent Schedules'!$I$6:$I$122,'Rent Schedules'!$B$6:$B$122,$C243,'Rent Schedules'!$D$6:$D$122,"In effect",'Rent Schedules'!$E$6:$E$122,"&lt;="&amp;S$6,'Rent Schedules'!$F$6:$F$122,"&gt;="&amp;S$6),0)</f>
        <v>16500</v>
      </c>
      <c r="T243" s="95">
        <f>IF(T240=0,'Rent Roll'!$G$24*SUMIFS('Rent Schedules'!$I$6:$I$122,'Rent Schedules'!$B$6:$B$122,$C243,'Rent Schedules'!$D$6:$D$122,"In effect",'Rent Schedules'!$E$6:$E$122,"&lt;="&amp;T$6,'Rent Schedules'!$F$6:$F$122,"&gt;="&amp;T$6),0)</f>
        <v>17072</v>
      </c>
      <c r="U243" s="95">
        <f>IF(U240=0,'Rent Roll'!$G$24*SUMIFS('Rent Schedules'!$I$6:$I$122,'Rent Schedules'!$B$6:$B$122,$C243,'Rent Schedules'!$D$6:$D$122,"In effect",'Rent Schedules'!$E$6:$E$122,"&lt;="&amp;U$6,'Rent Schedules'!$F$6:$F$122,"&gt;="&amp;U$6),0)</f>
        <v>17072</v>
      </c>
      <c r="V243" s="95">
        <f>IF(V240=0,'Rent Roll'!$G$24*SUMIFS('Rent Schedules'!$I$6:$I$122,'Rent Schedules'!$B$6:$B$122,$C243,'Rent Schedules'!$D$6:$D$122,"In effect",'Rent Schedules'!$E$6:$E$122,"&lt;="&amp;V$6,'Rent Schedules'!$F$6:$F$122,"&gt;="&amp;V$6),0)</f>
        <v>17072</v>
      </c>
      <c r="W243" s="95">
        <f>IF(W240=0,'Rent Roll'!$G$24*SUMIFS('Rent Schedules'!$I$6:$I$122,'Rent Schedules'!$B$6:$B$122,$C243,'Rent Schedules'!$D$6:$D$122,"In effect",'Rent Schedules'!$E$6:$E$122,"&lt;="&amp;W$6,'Rent Schedules'!$F$6:$F$122,"&gt;="&amp;W$6),0)</f>
        <v>17072</v>
      </c>
      <c r="X243" s="95">
        <f>IF(X240=0,'Rent Roll'!$G$24*SUMIFS('Rent Schedules'!$I$6:$I$122,'Rent Schedules'!$B$6:$B$122,$C243,'Rent Schedules'!$D$6:$D$122,"In effect",'Rent Schedules'!$E$6:$E$122,"&lt;="&amp;X$6,'Rent Schedules'!$F$6:$F$122,"&gt;="&amp;X$6),0)</f>
        <v>17072</v>
      </c>
      <c r="Y243" s="95">
        <f>IF(Y240=0,'Rent Roll'!$G$24*SUMIFS('Rent Schedules'!$I$6:$I$122,'Rent Schedules'!$B$6:$B$122,$C243,'Rent Schedules'!$D$6:$D$122,"In effect",'Rent Schedules'!$E$6:$E$122,"&lt;="&amp;Y$6,'Rent Schedules'!$F$6:$F$122,"&gt;="&amp;Y$6),0)</f>
        <v>17072</v>
      </c>
      <c r="Z243" s="95">
        <f>IF(Z240=0,'Rent Roll'!$G$24*SUMIFS('Rent Schedules'!$I$6:$I$122,'Rent Schedules'!$B$6:$B$122,$C243,'Rent Schedules'!$D$6:$D$122,"In effect",'Rent Schedules'!$E$6:$E$122,"&lt;="&amp;Z$6,'Rent Schedules'!$F$6:$F$122,"&gt;="&amp;Z$6),0)</f>
        <v>17072</v>
      </c>
      <c r="AA243" s="95">
        <f>IF(AA240=0,'Rent Roll'!$G$24*SUMIFS('Rent Schedules'!$I$6:$I$122,'Rent Schedules'!$B$6:$B$122,$C243,'Rent Schedules'!$D$6:$D$122,"In effect",'Rent Schedules'!$E$6:$E$122,"&lt;="&amp;AA$6,'Rent Schedules'!$F$6:$F$122,"&gt;="&amp;AA$6),0)</f>
        <v>17072</v>
      </c>
      <c r="AB243" s="95">
        <f>IF(AB240=0,'Rent Roll'!$G$24*SUMIFS('Rent Schedules'!$I$6:$I$122,'Rent Schedules'!$B$6:$B$122,$C243,'Rent Schedules'!$D$6:$D$122,"In effect",'Rent Schedules'!$E$6:$E$122,"&lt;="&amp;AB$6,'Rent Schedules'!$F$6:$F$122,"&gt;="&amp;AB$6),0)</f>
        <v>17072</v>
      </c>
      <c r="AC243" s="95">
        <f>IF(AC240=0,'Rent Roll'!$G$24*SUMIFS('Rent Schedules'!$I$6:$I$122,'Rent Schedules'!$B$6:$B$122,$C243,'Rent Schedules'!$D$6:$D$122,"In effect",'Rent Schedules'!$E$6:$E$122,"&lt;="&amp;AC$6,'Rent Schedules'!$F$6:$F$122,"&gt;="&amp;AC$6),0)</f>
        <v>17072</v>
      </c>
      <c r="AD243" s="95">
        <f>IF(AD240=0,'Rent Roll'!$G$24*SUMIFS('Rent Schedules'!$I$6:$I$122,'Rent Schedules'!$B$6:$B$122,$C243,'Rent Schedules'!$D$6:$D$122,"In effect",'Rent Schedules'!$E$6:$E$122,"&lt;="&amp;AD$6,'Rent Schedules'!$F$6:$F$122,"&gt;="&amp;AD$6),0)</f>
        <v>17072</v>
      </c>
      <c r="AE243" s="95">
        <f>IF(AE240=0,'Rent Roll'!$G$24*SUMIFS('Rent Schedules'!$I$6:$I$122,'Rent Schedules'!$B$6:$B$122,$C243,'Rent Schedules'!$D$6:$D$122,"In effect",'Rent Schedules'!$E$6:$E$122,"&lt;="&amp;AE$6,'Rent Schedules'!$F$6:$F$122,"&gt;="&amp;AE$6),0)</f>
        <v>17072</v>
      </c>
      <c r="AF243" s="95">
        <f>IF(AF240=0,'Rent Roll'!$G$24*SUMIFS('Rent Schedules'!$I$6:$I$122,'Rent Schedules'!$B$6:$B$122,$C243,'Rent Schedules'!$D$6:$D$122,"In effect",'Rent Schedules'!$E$6:$E$122,"&lt;="&amp;AF$6,'Rent Schedules'!$F$6:$F$122,"&gt;="&amp;AF$6),0)</f>
        <v>17677</v>
      </c>
      <c r="AG243" s="95">
        <f>IF(AG240=0,'Rent Roll'!$G$24*SUMIFS('Rent Schedules'!$I$6:$I$122,'Rent Schedules'!$B$6:$B$122,$C243,'Rent Schedules'!$D$6:$D$122,"In effect",'Rent Schedules'!$E$6:$E$122,"&lt;="&amp;AG$6,'Rent Schedules'!$F$6:$F$122,"&gt;="&amp;AG$6),0)</f>
        <v>17677</v>
      </c>
      <c r="AH243" s="95">
        <f>IF(AH240=0,'Rent Roll'!$G$24*SUMIFS('Rent Schedules'!$I$6:$I$122,'Rent Schedules'!$B$6:$B$122,$C243,'Rent Schedules'!$D$6:$D$122,"In effect",'Rent Schedules'!$E$6:$E$122,"&lt;="&amp;AH$6,'Rent Schedules'!$F$6:$F$122,"&gt;="&amp;AH$6),0)</f>
        <v>17677</v>
      </c>
      <c r="AI243" s="95">
        <f>IF(AI240=0,'Rent Roll'!$G$24*SUMIFS('Rent Schedules'!$I$6:$I$122,'Rent Schedules'!$B$6:$B$122,$C243,'Rent Schedules'!$D$6:$D$122,"In effect",'Rent Schedules'!$E$6:$E$122,"&lt;="&amp;AI$6,'Rent Schedules'!$F$6:$F$122,"&gt;="&amp;AI$6),0)</f>
        <v>17677</v>
      </c>
      <c r="AJ243" s="95">
        <f>IF(AJ240=0,'Rent Roll'!$G$24*SUMIFS('Rent Schedules'!$I$6:$I$122,'Rent Schedules'!$B$6:$B$122,$C243,'Rent Schedules'!$D$6:$D$122,"In effect",'Rent Schedules'!$E$6:$E$122,"&lt;="&amp;AJ$6,'Rent Schedules'!$F$6:$F$122,"&gt;="&amp;AJ$6),0)</f>
        <v>17677</v>
      </c>
      <c r="AK243" s="95">
        <f>IF(AK240=0,'Rent Roll'!$G$24*SUMIFS('Rent Schedules'!$I$6:$I$122,'Rent Schedules'!$B$6:$B$122,$C243,'Rent Schedules'!$D$6:$D$122,"In effect",'Rent Schedules'!$E$6:$E$122,"&lt;="&amp;AK$6,'Rent Schedules'!$F$6:$F$122,"&gt;="&amp;AK$6),0)</f>
        <v>17677</v>
      </c>
      <c r="AL243" s="95">
        <f>IF(AL240=0,'Rent Roll'!$G$24*SUMIFS('Rent Schedules'!$I$6:$I$122,'Rent Schedules'!$B$6:$B$122,$C243,'Rent Schedules'!$D$6:$D$122,"In effect",'Rent Schedules'!$E$6:$E$122,"&lt;="&amp;AL$6,'Rent Schedules'!$F$6:$F$122,"&gt;="&amp;AL$6),0)</f>
        <v>17677</v>
      </c>
      <c r="AM243" s="95">
        <f>IF(AM240=0,'Rent Roll'!$G$24*SUMIFS('Rent Schedules'!$I$6:$I$122,'Rent Schedules'!$B$6:$B$122,$C243,'Rent Schedules'!$D$6:$D$122,"In effect",'Rent Schedules'!$E$6:$E$122,"&lt;="&amp;AM$6,'Rent Schedules'!$F$6:$F$122,"&gt;="&amp;AM$6),0)</f>
        <v>17677</v>
      </c>
      <c r="AN243" s="95">
        <f>IF(AN240=0,'Rent Roll'!$G$24*SUMIFS('Rent Schedules'!$I$6:$I$122,'Rent Schedules'!$B$6:$B$122,$C243,'Rent Schedules'!$D$6:$D$122,"In effect",'Rent Schedules'!$E$6:$E$122,"&lt;="&amp;AN$6,'Rent Schedules'!$F$6:$F$122,"&gt;="&amp;AN$6),0)</f>
        <v>17677</v>
      </c>
      <c r="AO243" s="95">
        <f>IF(AO240=0,'Rent Roll'!$G$24*SUMIFS('Rent Schedules'!$I$6:$I$122,'Rent Schedules'!$B$6:$B$122,$C243,'Rent Schedules'!$D$6:$D$122,"In effect",'Rent Schedules'!$E$6:$E$122,"&lt;="&amp;AO$6,'Rent Schedules'!$F$6:$F$122,"&gt;="&amp;AO$6),0)</f>
        <v>17677</v>
      </c>
      <c r="AP243" s="95">
        <f>IF(AP240=0,'Rent Roll'!$G$24*SUMIFS('Rent Schedules'!$I$6:$I$122,'Rent Schedules'!$B$6:$B$122,$C243,'Rent Schedules'!$D$6:$D$122,"In effect",'Rent Schedules'!$E$6:$E$122,"&lt;="&amp;AP$6,'Rent Schedules'!$F$6:$F$122,"&gt;="&amp;AP$6),0)</f>
        <v>17677</v>
      </c>
      <c r="AQ243" s="95">
        <f>IF(AQ240=0,'Rent Roll'!$G$24*SUMIFS('Rent Schedules'!$I$6:$I$122,'Rent Schedules'!$B$6:$B$122,$C243,'Rent Schedules'!$D$6:$D$122,"In effect",'Rent Schedules'!$E$6:$E$122,"&lt;="&amp;AQ$6,'Rent Schedules'!$F$6:$F$122,"&gt;="&amp;AQ$6),0)</f>
        <v>17677</v>
      </c>
      <c r="AR243" s="95">
        <f>IF(AR240=0,'Rent Roll'!$G$24*SUMIFS('Rent Schedules'!$I$6:$I$122,'Rent Schedules'!$B$6:$B$122,$C243,'Rent Schedules'!$D$6:$D$122,"In effect",'Rent Schedules'!$E$6:$E$122,"&lt;="&amp;AR$6,'Rent Schedules'!$F$6:$F$122,"&gt;="&amp;AR$6),0)</f>
        <v>18293</v>
      </c>
      <c r="AS243" s="95">
        <f>IF(AS240=0,'Rent Roll'!$G$24*SUMIFS('Rent Schedules'!$I$6:$I$122,'Rent Schedules'!$B$6:$B$122,$C243,'Rent Schedules'!$D$6:$D$122,"In effect",'Rent Schedules'!$E$6:$E$122,"&lt;="&amp;AS$6,'Rent Schedules'!$F$6:$F$122,"&gt;="&amp;AS$6),0)</f>
        <v>18293</v>
      </c>
      <c r="AT243" s="95">
        <f>IF(AT240=0,'Rent Roll'!$G$24*SUMIFS('Rent Schedules'!$I$6:$I$122,'Rent Schedules'!$B$6:$B$122,$C243,'Rent Schedules'!$D$6:$D$122,"In effect",'Rent Schedules'!$E$6:$E$122,"&lt;="&amp;AT$6,'Rent Schedules'!$F$6:$F$122,"&gt;="&amp;AT$6),0)</f>
        <v>18293</v>
      </c>
      <c r="AU243" s="95">
        <f>IF(AU240=0,'Rent Roll'!$G$24*SUMIFS('Rent Schedules'!$I$6:$I$122,'Rent Schedules'!$B$6:$B$122,$C243,'Rent Schedules'!$D$6:$D$122,"In effect",'Rent Schedules'!$E$6:$E$122,"&lt;="&amp;AU$6,'Rent Schedules'!$F$6:$F$122,"&gt;="&amp;AU$6),0)</f>
        <v>18293</v>
      </c>
      <c r="AV243" s="95">
        <f>IF(AV240=0,'Rent Roll'!$G$24*SUMIFS('Rent Schedules'!$I$6:$I$122,'Rent Schedules'!$B$6:$B$122,$C243,'Rent Schedules'!$D$6:$D$122,"In effect",'Rent Schedules'!$E$6:$E$122,"&lt;="&amp;AV$6,'Rent Schedules'!$F$6:$F$122,"&gt;="&amp;AV$6),0)</f>
        <v>18293</v>
      </c>
      <c r="AW243" s="95">
        <f>IF(AW240=0,'Rent Roll'!$G$24*SUMIFS('Rent Schedules'!$I$6:$I$122,'Rent Schedules'!$B$6:$B$122,$C243,'Rent Schedules'!$D$6:$D$122,"In effect",'Rent Schedules'!$E$6:$E$122,"&lt;="&amp;AW$6,'Rent Schedules'!$F$6:$F$122,"&gt;="&amp;AW$6),0)</f>
        <v>18293</v>
      </c>
      <c r="AX243" s="95">
        <f>IF(AX240=0,'Rent Roll'!$G$24*SUMIFS('Rent Schedules'!$I$6:$I$122,'Rent Schedules'!$B$6:$B$122,$C243,'Rent Schedules'!$D$6:$D$122,"In effect",'Rent Schedules'!$E$6:$E$122,"&lt;="&amp;AX$6,'Rent Schedules'!$F$6:$F$122,"&gt;="&amp;AX$6),0)</f>
        <v>18293</v>
      </c>
      <c r="AY243" s="95">
        <f>IF(AY240=0,'Rent Roll'!$G$24*SUMIFS('Rent Schedules'!$I$6:$I$122,'Rent Schedules'!$B$6:$B$122,$C243,'Rent Schedules'!$D$6:$D$122,"In effect",'Rent Schedules'!$E$6:$E$122,"&lt;="&amp;AY$6,'Rent Schedules'!$F$6:$F$122,"&gt;="&amp;AY$6),0)</f>
        <v>18293</v>
      </c>
      <c r="AZ243" s="95">
        <f>IF(AZ240=0,'Rent Roll'!$G$24*SUMIFS('Rent Schedules'!$I$6:$I$122,'Rent Schedules'!$B$6:$B$122,$C243,'Rent Schedules'!$D$6:$D$122,"In effect",'Rent Schedules'!$E$6:$E$122,"&lt;="&amp;AZ$6,'Rent Schedules'!$F$6:$F$122,"&gt;="&amp;AZ$6),0)</f>
        <v>18293</v>
      </c>
      <c r="BA243" s="95">
        <f>IF(BA240=0,'Rent Roll'!$G$24*SUMIFS('Rent Schedules'!$I$6:$I$122,'Rent Schedules'!$B$6:$B$122,$C243,'Rent Schedules'!$D$6:$D$122,"In effect",'Rent Schedules'!$E$6:$E$122,"&lt;="&amp;BA$6,'Rent Schedules'!$F$6:$F$122,"&gt;="&amp;BA$6),0)</f>
        <v>18293</v>
      </c>
      <c r="BB243" s="95">
        <f>IF(BB240=0,'Rent Roll'!$G$24*SUMIFS('Rent Schedules'!$I$6:$I$122,'Rent Schedules'!$B$6:$B$122,$C243,'Rent Schedules'!$D$6:$D$122,"In effect",'Rent Schedules'!$E$6:$E$122,"&lt;="&amp;BB$6,'Rent Schedules'!$F$6:$F$122,"&gt;="&amp;BB$6),0)</f>
        <v>18293</v>
      </c>
      <c r="BC243" s="95">
        <f>IF(BC240=0,'Rent Roll'!$G$24*SUMIFS('Rent Schedules'!$I$6:$I$122,'Rent Schedules'!$B$6:$B$122,$C243,'Rent Schedules'!$D$6:$D$122,"In effect",'Rent Schedules'!$E$6:$E$122,"&lt;="&amp;BC$6,'Rent Schedules'!$F$6:$F$122,"&gt;="&amp;BC$6),0)</f>
        <v>18293</v>
      </c>
      <c r="BD243" s="95">
        <f>IF(BD240=0,'Rent Roll'!$G$24*SUMIFS('Rent Schedules'!$I$6:$I$122,'Rent Schedules'!$B$6:$B$122,$C243,'Rent Schedules'!$D$6:$D$122,"In effect",'Rent Schedules'!$E$6:$E$122,"&lt;="&amp;BD$6,'Rent Schedules'!$F$6:$F$122,"&gt;="&amp;BD$6),0)</f>
        <v>0</v>
      </c>
      <c r="BE243" s="95">
        <f>IF(BE240=0,'Rent Roll'!$G$24*SUMIFS('Rent Schedules'!$I$6:$I$122,'Rent Schedules'!$B$6:$B$122,$C243,'Rent Schedules'!$D$6:$D$122,"In effect",'Rent Schedules'!$E$6:$E$122,"&lt;="&amp;BE$6,'Rent Schedules'!$F$6:$F$122,"&gt;="&amp;BE$6),0)</f>
        <v>0</v>
      </c>
      <c r="BF243" s="95">
        <f>IF(BF240=0,'Rent Roll'!$G$24*SUMIFS('Rent Schedules'!$I$6:$I$122,'Rent Schedules'!$B$6:$B$122,$C243,'Rent Schedules'!$D$6:$D$122,"In effect",'Rent Schedules'!$E$6:$E$122,"&lt;="&amp;BF$6,'Rent Schedules'!$F$6:$F$122,"&gt;="&amp;BF$6),0)</f>
        <v>0</v>
      </c>
      <c r="BG243" s="95">
        <f>IF(BG240=0,'Rent Roll'!$G$24*SUMIFS('Rent Schedules'!$I$6:$I$122,'Rent Schedules'!$B$6:$B$122,$C243,'Rent Schedules'!$D$6:$D$122,"In effect",'Rent Schedules'!$E$6:$E$122,"&lt;="&amp;BG$6,'Rent Schedules'!$F$6:$F$122,"&gt;="&amp;BG$6),0)</f>
        <v>0</v>
      </c>
      <c r="BH243" s="95">
        <f>IF(BH240=0,'Rent Roll'!$G$24*SUMIFS('Rent Schedules'!$I$6:$I$122,'Rent Schedules'!$B$6:$B$122,$C243,'Rent Schedules'!$D$6:$D$122,"In effect",'Rent Schedules'!$E$6:$E$122,"&lt;="&amp;BH$6,'Rent Schedules'!$F$6:$F$122,"&gt;="&amp;BH$6),0)</f>
        <v>0</v>
      </c>
      <c r="BI243" s="95">
        <f>IF(BI240=0,'Rent Roll'!$G$24*SUMIFS('Rent Schedules'!$I$6:$I$122,'Rent Schedules'!$B$6:$B$122,$C243,'Rent Schedules'!$D$6:$D$122,"In effect",'Rent Schedules'!$E$6:$E$122,"&lt;="&amp;BI$6,'Rent Schedules'!$F$6:$F$122,"&gt;="&amp;BI$6),0)</f>
        <v>0</v>
      </c>
      <c r="BJ243" s="95">
        <f>IF(BJ240=0,'Rent Roll'!$G$24*SUMIFS('Rent Schedules'!$I$6:$I$122,'Rent Schedules'!$B$6:$B$122,$C243,'Rent Schedules'!$D$6:$D$122,"In effect",'Rent Schedules'!$E$6:$E$122,"&lt;="&amp;BJ$6,'Rent Schedules'!$F$6:$F$122,"&gt;="&amp;BJ$6),0)</f>
        <v>0</v>
      </c>
      <c r="BK243" s="95">
        <f>IF(BK240=0,'Rent Roll'!$G$24*SUMIFS('Rent Schedules'!$I$6:$I$122,'Rent Schedules'!$B$6:$B$122,$C243,'Rent Schedules'!$D$6:$D$122,"In effect",'Rent Schedules'!$E$6:$E$122,"&lt;="&amp;BK$6,'Rent Schedules'!$F$6:$F$122,"&gt;="&amp;BK$6),0)</f>
        <v>0</v>
      </c>
      <c r="BL243" s="95">
        <f>IF(BL240=0,'Rent Roll'!$G$24*SUMIFS('Rent Schedules'!$I$6:$I$122,'Rent Schedules'!$B$6:$B$122,$C243,'Rent Schedules'!$D$6:$D$122,"In effect",'Rent Schedules'!$E$6:$E$122,"&lt;="&amp;BL$6,'Rent Schedules'!$F$6:$F$122,"&gt;="&amp;BL$6),0)</f>
        <v>0</v>
      </c>
      <c r="BM243" s="95">
        <f>IF(BM240=0,'Rent Roll'!$G$24*SUMIFS('Rent Schedules'!$I$6:$I$122,'Rent Schedules'!$B$6:$B$122,$C243,'Rent Schedules'!$D$6:$D$122,"In effect",'Rent Schedules'!$E$6:$E$122,"&lt;="&amp;BM$6,'Rent Schedules'!$F$6:$F$122,"&gt;="&amp;BM$6),0)</f>
        <v>0</v>
      </c>
      <c r="BN243" s="95">
        <f>IF(BN240=0,'Rent Roll'!$G$24*SUMIFS('Rent Schedules'!$I$6:$I$122,'Rent Schedules'!$B$6:$B$122,$C243,'Rent Schedules'!$D$6:$D$122,"In effect",'Rent Schedules'!$E$6:$E$122,"&lt;="&amp;BN$6,'Rent Schedules'!$F$6:$F$122,"&gt;="&amp;BN$6),0)</f>
        <v>0</v>
      </c>
      <c r="BO243" s="95">
        <f>IF(BO240=0,'Rent Roll'!$G$24*SUMIFS('Rent Schedules'!$I$6:$I$122,'Rent Schedules'!$B$6:$B$122,$C243,'Rent Schedules'!$D$6:$D$122,"In effect",'Rent Schedules'!$E$6:$E$122,"&lt;="&amp;BO$6,'Rent Schedules'!$F$6:$F$122,"&gt;="&amp;BO$6),0)</f>
        <v>0</v>
      </c>
      <c r="BP243" s="95">
        <f>IF(BP240=0,'Rent Roll'!$G$24*SUMIFS('Rent Schedules'!$I$6:$I$122,'Rent Schedules'!$B$6:$B$122,$C243,'Rent Schedules'!$D$6:$D$122,"In effect",'Rent Schedules'!$E$6:$E$122,"&lt;="&amp;BP$6,'Rent Schedules'!$F$6:$F$122,"&gt;="&amp;BP$6),0)</f>
        <v>0</v>
      </c>
      <c r="BQ243" s="95">
        <f>IF(BQ240=0,'Rent Roll'!$G$24*SUMIFS('Rent Schedules'!$I$6:$I$122,'Rent Schedules'!$B$6:$B$122,$C243,'Rent Schedules'!$D$6:$D$122,"In effect",'Rent Schedules'!$E$6:$E$122,"&lt;="&amp;BQ$6,'Rent Schedules'!$F$6:$F$122,"&gt;="&amp;BQ$6),0)</f>
        <v>0</v>
      </c>
      <c r="BR243" s="95">
        <f>IF(BR240=0,'Rent Roll'!$G$24*SUMIFS('Rent Schedules'!$I$6:$I$122,'Rent Schedules'!$B$6:$B$122,$C243,'Rent Schedules'!$D$6:$D$122,"In effect",'Rent Schedules'!$E$6:$E$122,"&lt;="&amp;BR$6,'Rent Schedules'!$F$6:$F$122,"&gt;="&amp;BR$6),0)</f>
        <v>0</v>
      </c>
      <c r="BS243" s="95">
        <f>IF(BS240=0,'Rent Roll'!$G$24*SUMIFS('Rent Schedules'!$I$6:$I$122,'Rent Schedules'!$B$6:$B$122,$C243,'Rent Schedules'!$D$6:$D$122,"In effect",'Rent Schedules'!$E$6:$E$122,"&lt;="&amp;BS$6,'Rent Schedules'!$F$6:$F$122,"&gt;="&amp;BS$6),0)</f>
        <v>0</v>
      </c>
      <c r="BT243" s="95">
        <f>IF(BT240=0,'Rent Roll'!$G$24*SUMIFS('Rent Schedules'!$I$6:$I$122,'Rent Schedules'!$B$6:$B$122,$C243,'Rent Schedules'!$D$6:$D$122,"In effect",'Rent Schedules'!$E$6:$E$122,"&lt;="&amp;BT$6,'Rent Schedules'!$F$6:$F$122,"&gt;="&amp;BT$6),0)</f>
        <v>0</v>
      </c>
      <c r="BU243" s="95">
        <f>IF(BU240=0,'Rent Roll'!$G$24*SUMIFS('Rent Schedules'!$I$6:$I$122,'Rent Schedules'!$B$6:$B$122,$C243,'Rent Schedules'!$D$6:$D$122,"In effect",'Rent Schedules'!$E$6:$E$122,"&lt;="&amp;BU$6,'Rent Schedules'!$F$6:$F$122,"&gt;="&amp;BU$6),0)</f>
        <v>0</v>
      </c>
      <c r="BV243" s="95">
        <f>IF(BV240=0,'Rent Roll'!$G$24*SUMIFS('Rent Schedules'!$I$6:$I$122,'Rent Schedules'!$B$6:$B$122,$C243,'Rent Schedules'!$D$6:$D$122,"In effect",'Rent Schedules'!$E$6:$E$122,"&lt;="&amp;BV$6,'Rent Schedules'!$F$6:$F$122,"&gt;="&amp;BV$6),0)</f>
        <v>0</v>
      </c>
      <c r="BW243" s="95">
        <f>IF(BW240=0,'Rent Roll'!$G$24*SUMIFS('Rent Schedules'!$I$6:$I$122,'Rent Schedules'!$B$6:$B$122,$C243,'Rent Schedules'!$D$6:$D$122,"In effect",'Rent Schedules'!$E$6:$E$122,"&lt;="&amp;BW$6,'Rent Schedules'!$F$6:$F$122,"&gt;="&amp;BW$6),0)</f>
        <v>0</v>
      </c>
      <c r="BX243" s="95">
        <f>IF(BX240=0,'Rent Roll'!$G$24*SUMIFS('Rent Schedules'!$I$6:$I$122,'Rent Schedules'!$B$6:$B$122,$C243,'Rent Schedules'!$D$6:$D$122,"In effect",'Rent Schedules'!$E$6:$E$122,"&lt;="&amp;BX$6,'Rent Schedules'!$F$6:$F$122,"&gt;="&amp;BX$6),0)</f>
        <v>0</v>
      </c>
      <c r="BY243" s="95">
        <f>IF(BY240=0,'Rent Roll'!$G$24*SUMIFS('Rent Schedules'!$I$6:$I$122,'Rent Schedules'!$B$6:$B$122,$C243,'Rent Schedules'!$D$6:$D$122,"In effect",'Rent Schedules'!$E$6:$E$122,"&lt;="&amp;BY$6,'Rent Schedules'!$F$6:$F$122,"&gt;="&amp;BY$6),0)</f>
        <v>0</v>
      </c>
      <c r="BZ243" s="95">
        <f>IF(BZ240=0,'Rent Roll'!$G$24*SUMIFS('Rent Schedules'!$I$6:$I$122,'Rent Schedules'!$B$6:$B$122,$C243,'Rent Schedules'!$D$6:$D$122,"In effect",'Rent Schedules'!$E$6:$E$122,"&lt;="&amp;BZ$6,'Rent Schedules'!$F$6:$F$122,"&gt;="&amp;BZ$6),0)</f>
        <v>0</v>
      </c>
      <c r="CA243" s="95">
        <f>IF(CA240=0,'Rent Roll'!$G$24*SUMIFS('Rent Schedules'!$I$6:$I$122,'Rent Schedules'!$B$6:$B$122,$C243,'Rent Schedules'!$D$6:$D$122,"In effect",'Rent Schedules'!$E$6:$E$122,"&lt;="&amp;CA$6,'Rent Schedules'!$F$6:$F$122,"&gt;="&amp;CA$6),0)</f>
        <v>0</v>
      </c>
      <c r="CB243" s="95">
        <f>IF(CB240=0,'Rent Roll'!$G$24*SUMIFS('Rent Schedules'!$I$6:$I$122,'Rent Schedules'!$B$6:$B$122,$C243,'Rent Schedules'!$D$6:$D$122,"In effect",'Rent Schedules'!$E$6:$E$122,"&lt;="&amp;CB$6,'Rent Schedules'!$F$6:$F$122,"&gt;="&amp;CB$6),0)</f>
        <v>0</v>
      </c>
      <c r="CC243" s="95">
        <f>IF(CC240=0,'Rent Roll'!$G$24*SUMIFS('Rent Schedules'!$I$6:$I$122,'Rent Schedules'!$B$6:$B$122,$C243,'Rent Schedules'!$D$6:$D$122,"In effect",'Rent Schedules'!$E$6:$E$122,"&lt;="&amp;CC$6,'Rent Schedules'!$F$6:$F$122,"&gt;="&amp;CC$6),0)</f>
        <v>0</v>
      </c>
      <c r="CD243" s="95">
        <f>IF(CD240=0,'Rent Roll'!$G$24*SUMIFS('Rent Schedules'!$I$6:$I$122,'Rent Schedules'!$B$6:$B$122,$C243,'Rent Schedules'!$D$6:$D$122,"In effect",'Rent Schedules'!$E$6:$E$122,"&lt;="&amp;CD$6,'Rent Schedules'!$F$6:$F$122,"&gt;="&amp;CD$6),0)</f>
        <v>0</v>
      </c>
      <c r="CE243" s="95">
        <f>IF(CE240=0,'Rent Roll'!$G$24*SUMIFS('Rent Schedules'!$I$6:$I$122,'Rent Schedules'!$B$6:$B$122,$C243,'Rent Schedules'!$D$6:$D$122,"In effect",'Rent Schedules'!$E$6:$E$122,"&lt;="&amp;CE$6,'Rent Schedules'!$F$6:$F$122,"&gt;="&amp;CE$6),0)</f>
        <v>0</v>
      </c>
      <c r="CF243" s="95">
        <f>IF(CF240=0,'Rent Roll'!$G$24*SUMIFS('Rent Schedules'!$I$6:$I$122,'Rent Schedules'!$B$6:$B$122,$C243,'Rent Schedules'!$D$6:$D$122,"In effect",'Rent Schedules'!$E$6:$E$122,"&lt;="&amp;CF$6,'Rent Schedules'!$F$6:$F$122,"&gt;="&amp;CF$6),0)</f>
        <v>0</v>
      </c>
      <c r="CG243" s="95">
        <f>IF(CG240=0,'Rent Roll'!$G$24*SUMIFS('Rent Schedules'!$I$6:$I$122,'Rent Schedules'!$B$6:$B$122,$C243,'Rent Schedules'!$D$6:$D$122,"In effect",'Rent Schedules'!$E$6:$E$122,"&lt;="&amp;CG$6,'Rent Schedules'!$F$6:$F$122,"&gt;="&amp;CG$6),0)</f>
        <v>0</v>
      </c>
      <c r="CH243" s="95">
        <f>IF(CH240=0,'Rent Roll'!$G$24*SUMIFS('Rent Schedules'!$I$6:$I$122,'Rent Schedules'!$B$6:$B$122,$C243,'Rent Schedules'!$D$6:$D$122,"In effect",'Rent Schedules'!$E$6:$E$122,"&lt;="&amp;CH$6,'Rent Schedules'!$F$6:$F$122,"&gt;="&amp;CH$6),0)</f>
        <v>0</v>
      </c>
      <c r="CI243" s="95">
        <f>IF(CI240=0,'Rent Roll'!$G$24*SUMIFS('Rent Schedules'!$I$6:$I$122,'Rent Schedules'!$B$6:$B$122,$C243,'Rent Schedules'!$D$6:$D$122,"In effect",'Rent Schedules'!$E$6:$E$122,"&lt;="&amp;CI$6,'Rent Schedules'!$F$6:$F$122,"&gt;="&amp;CI$6),0)</f>
        <v>0</v>
      </c>
      <c r="CJ243" s="95">
        <f>IF(CJ240=0,'Rent Roll'!$G$24*SUMIFS('Rent Schedules'!$I$6:$I$122,'Rent Schedules'!$B$6:$B$122,$C243,'Rent Schedules'!$D$6:$D$122,"In effect",'Rent Schedules'!$E$6:$E$122,"&lt;="&amp;CJ$6,'Rent Schedules'!$F$6:$F$122,"&gt;="&amp;CJ$6),0)</f>
        <v>0</v>
      </c>
      <c r="CK243" s="95">
        <f>IF(CK240=0,'Rent Roll'!$G$24*SUMIFS('Rent Schedules'!$I$6:$I$122,'Rent Schedules'!$B$6:$B$122,$C243,'Rent Schedules'!$D$6:$D$122,"In effect",'Rent Schedules'!$E$6:$E$122,"&lt;="&amp;CK$6,'Rent Schedules'!$F$6:$F$122,"&gt;="&amp;CK$6),0)</f>
        <v>0</v>
      </c>
      <c r="CL243" s="95">
        <f>IF(CL240=0,'Rent Roll'!$G$24*SUMIFS('Rent Schedules'!$I$6:$I$122,'Rent Schedules'!$B$6:$B$122,$C243,'Rent Schedules'!$D$6:$D$122,"In effect",'Rent Schedules'!$E$6:$E$122,"&lt;="&amp;CL$6,'Rent Schedules'!$F$6:$F$122,"&gt;="&amp;CL$6),0)</f>
        <v>0</v>
      </c>
      <c r="CM243" s="95">
        <f>IF(CM240=0,'Rent Roll'!$G$24*SUMIFS('Rent Schedules'!$I$6:$I$122,'Rent Schedules'!$B$6:$B$122,$C243,'Rent Schedules'!$D$6:$D$122,"In effect",'Rent Schedules'!$E$6:$E$122,"&lt;="&amp;CM$6,'Rent Schedules'!$F$6:$F$122,"&gt;="&amp;CM$6),0)</f>
        <v>0</v>
      </c>
      <c r="CN243" s="95">
        <f>IF(CN240=0,'Rent Roll'!$G$24*SUMIFS('Rent Schedules'!$I$6:$I$122,'Rent Schedules'!$B$6:$B$122,$C243,'Rent Schedules'!$D$6:$D$122,"In effect",'Rent Schedules'!$E$6:$E$122,"&lt;="&amp;CN$6,'Rent Schedules'!$F$6:$F$122,"&gt;="&amp;CN$6),0)</f>
        <v>0</v>
      </c>
      <c r="CO243" s="95">
        <f>IF(CO240=0,'Rent Roll'!$G$24*SUMIFS('Rent Schedules'!$I$6:$I$122,'Rent Schedules'!$B$6:$B$122,$C243,'Rent Schedules'!$D$6:$D$122,"In effect",'Rent Schedules'!$E$6:$E$122,"&lt;="&amp;CO$6,'Rent Schedules'!$F$6:$F$122,"&gt;="&amp;CO$6),0)</f>
        <v>0</v>
      </c>
      <c r="CP243" s="95">
        <f>IF(CP240=0,'Rent Roll'!$G$24*SUMIFS('Rent Schedules'!$I$6:$I$122,'Rent Schedules'!$B$6:$B$122,$C243,'Rent Schedules'!$D$6:$D$122,"In effect",'Rent Schedules'!$E$6:$E$122,"&lt;="&amp;CP$6,'Rent Schedules'!$F$6:$F$122,"&gt;="&amp;CP$6),0)</f>
        <v>0</v>
      </c>
      <c r="CQ243" s="95">
        <f>IF(CQ240=0,'Rent Roll'!$G$24*SUMIFS('Rent Schedules'!$I$6:$I$122,'Rent Schedules'!$B$6:$B$122,$C243,'Rent Schedules'!$D$6:$D$122,"In effect",'Rent Schedules'!$E$6:$E$122,"&lt;="&amp;CQ$6,'Rent Schedules'!$F$6:$F$122,"&gt;="&amp;CQ$6),0)</f>
        <v>0</v>
      </c>
      <c r="CR243" s="95">
        <f>IF(CR240=0,'Rent Roll'!$G$24*SUMIFS('Rent Schedules'!$I$6:$I$122,'Rent Schedules'!$B$6:$B$122,$C243,'Rent Schedules'!$D$6:$D$122,"In effect",'Rent Schedules'!$E$6:$E$122,"&lt;="&amp;CR$6,'Rent Schedules'!$F$6:$F$122,"&gt;="&amp;CR$6),0)</f>
        <v>0</v>
      </c>
      <c r="CS243" s="95">
        <f>IF(CS240=0,'Rent Roll'!$G$24*SUMIFS('Rent Schedules'!$I$6:$I$122,'Rent Schedules'!$B$6:$B$122,$C243,'Rent Schedules'!$D$6:$D$122,"In effect",'Rent Schedules'!$E$6:$E$122,"&lt;="&amp;CS$6,'Rent Schedules'!$F$6:$F$122,"&gt;="&amp;CS$6),0)</f>
        <v>0</v>
      </c>
      <c r="CT243" s="95">
        <f>IF(CT240=0,'Rent Roll'!$G$24*SUMIFS('Rent Schedules'!$I$6:$I$122,'Rent Schedules'!$B$6:$B$122,$C243,'Rent Schedules'!$D$6:$D$122,"In effect",'Rent Schedules'!$E$6:$E$122,"&lt;="&amp;CT$6,'Rent Schedules'!$F$6:$F$122,"&gt;="&amp;CT$6),0)</f>
        <v>0</v>
      </c>
      <c r="CU243" s="95">
        <f>IF(CU240=0,'Rent Roll'!$G$24*SUMIFS('Rent Schedules'!$I$6:$I$122,'Rent Schedules'!$B$6:$B$122,$C243,'Rent Schedules'!$D$6:$D$122,"In effect",'Rent Schedules'!$E$6:$E$122,"&lt;="&amp;CU$6,'Rent Schedules'!$F$6:$F$122,"&gt;="&amp;CU$6),0)</f>
        <v>0</v>
      </c>
      <c r="CV243" s="95">
        <f>IF(CV240=0,'Rent Roll'!$G$24*SUMIFS('Rent Schedules'!$I$6:$I$122,'Rent Schedules'!$B$6:$B$122,$C243,'Rent Schedules'!$D$6:$D$122,"In effect",'Rent Schedules'!$E$6:$E$122,"&lt;="&amp;CV$6,'Rent Schedules'!$F$6:$F$122,"&gt;="&amp;CV$6),0)</f>
        <v>0</v>
      </c>
      <c r="CW243" s="95">
        <f>IF(CW240=0,'Rent Roll'!$G$24*SUMIFS('Rent Schedules'!$I$6:$I$122,'Rent Schedules'!$B$6:$B$122,$C243,'Rent Schedules'!$D$6:$D$122,"In effect",'Rent Schedules'!$E$6:$E$122,"&lt;="&amp;CW$6,'Rent Schedules'!$F$6:$F$122,"&gt;="&amp;CW$6),0)</f>
        <v>0</v>
      </c>
      <c r="CX243" s="95">
        <f>IF(CX240=0,'Rent Roll'!$G$24*SUMIFS('Rent Schedules'!$I$6:$I$122,'Rent Schedules'!$B$6:$B$122,$C243,'Rent Schedules'!$D$6:$D$122,"In effect",'Rent Schedules'!$E$6:$E$122,"&lt;="&amp;CX$6,'Rent Schedules'!$F$6:$F$122,"&gt;="&amp;CX$6),0)</f>
        <v>0</v>
      </c>
      <c r="CY243" s="95">
        <f>IF(CY240=0,'Rent Roll'!$G$24*SUMIFS('Rent Schedules'!$I$6:$I$122,'Rent Schedules'!$B$6:$B$122,$C243,'Rent Schedules'!$D$6:$D$122,"In effect",'Rent Schedules'!$E$6:$E$122,"&lt;="&amp;CY$6,'Rent Schedules'!$F$6:$F$122,"&gt;="&amp;CY$6),0)</f>
        <v>0</v>
      </c>
      <c r="CZ243" s="95">
        <f>IF(CZ240=0,'Rent Roll'!$G$24*SUMIFS('Rent Schedules'!$I$6:$I$122,'Rent Schedules'!$B$6:$B$122,$C243,'Rent Schedules'!$D$6:$D$122,"In effect",'Rent Schedules'!$E$6:$E$122,"&lt;="&amp;CZ$6,'Rent Schedules'!$F$6:$F$122,"&gt;="&amp;CZ$6),0)</f>
        <v>0</v>
      </c>
      <c r="DA243" s="95">
        <f>IF(DA240=0,'Rent Roll'!$G$24*SUMIFS('Rent Schedules'!$I$6:$I$122,'Rent Schedules'!$B$6:$B$122,$C243,'Rent Schedules'!$D$6:$D$122,"In effect",'Rent Schedules'!$E$6:$E$122,"&lt;="&amp;DA$6,'Rent Schedules'!$F$6:$F$122,"&gt;="&amp;DA$6),0)</f>
        <v>0</v>
      </c>
      <c r="DB243" s="95">
        <f>IF(DB240=0,'Rent Roll'!$G$24*SUMIFS('Rent Schedules'!$I$6:$I$122,'Rent Schedules'!$B$6:$B$122,$C243,'Rent Schedules'!$D$6:$D$122,"In effect",'Rent Schedules'!$E$6:$E$122,"&lt;="&amp;DB$6,'Rent Schedules'!$F$6:$F$122,"&gt;="&amp;DB$6),0)</f>
        <v>0</v>
      </c>
      <c r="DC243" s="95">
        <f>IF(DC240=0,'Rent Roll'!$G$24*SUMIFS('Rent Schedules'!$I$6:$I$122,'Rent Schedules'!$B$6:$B$122,$C243,'Rent Schedules'!$D$6:$D$122,"In effect",'Rent Schedules'!$E$6:$E$122,"&lt;="&amp;DC$6,'Rent Schedules'!$F$6:$F$122,"&gt;="&amp;DC$6),0)</f>
        <v>0</v>
      </c>
      <c r="DD243" s="95">
        <f>IF(DD240=0,'Rent Roll'!$G$24*SUMIFS('Rent Schedules'!$I$6:$I$122,'Rent Schedules'!$B$6:$B$122,$C243,'Rent Schedules'!$D$6:$D$122,"In effect",'Rent Schedules'!$E$6:$E$122,"&lt;="&amp;DD$6,'Rent Schedules'!$F$6:$F$122,"&gt;="&amp;DD$6),0)</f>
        <v>0</v>
      </c>
      <c r="DE243" s="95">
        <f>IF(DE240=0,'Rent Roll'!$G$24*SUMIFS('Rent Schedules'!$I$6:$I$122,'Rent Schedules'!$B$6:$B$122,$C243,'Rent Schedules'!$D$6:$D$122,"In effect",'Rent Schedules'!$E$6:$E$122,"&lt;="&amp;DE$6,'Rent Schedules'!$F$6:$F$122,"&gt;="&amp;DE$6),0)</f>
        <v>0</v>
      </c>
      <c r="DF243" s="95">
        <f>IF(DF240=0,'Rent Roll'!$G$24*SUMIFS('Rent Schedules'!$I$6:$I$122,'Rent Schedules'!$B$6:$B$122,$C243,'Rent Schedules'!$D$6:$D$122,"In effect",'Rent Schedules'!$E$6:$E$122,"&lt;="&amp;DF$6,'Rent Schedules'!$F$6:$F$122,"&gt;="&amp;DF$6),0)</f>
        <v>0</v>
      </c>
      <c r="DG243" s="95">
        <f>IF(DG240=0,'Rent Roll'!$G$24*SUMIFS('Rent Schedules'!$I$6:$I$122,'Rent Schedules'!$B$6:$B$122,$C243,'Rent Schedules'!$D$6:$D$122,"In effect",'Rent Schedules'!$E$6:$E$122,"&lt;="&amp;DG$6,'Rent Schedules'!$F$6:$F$122,"&gt;="&amp;DG$6),0)</f>
        <v>0</v>
      </c>
      <c r="DH243" s="95">
        <f>IF(DH240=0,'Rent Roll'!$G$24*SUMIFS('Rent Schedules'!$I$6:$I$122,'Rent Schedules'!$B$6:$B$122,$C243,'Rent Schedules'!$D$6:$D$122,"In effect",'Rent Schedules'!$E$6:$E$122,"&lt;="&amp;DH$6,'Rent Schedules'!$F$6:$F$122,"&gt;="&amp;DH$6),0)</f>
        <v>0</v>
      </c>
      <c r="DI243" s="95">
        <f>IF(DI240=0,'Rent Roll'!$G$24*SUMIFS('Rent Schedules'!$I$6:$I$122,'Rent Schedules'!$B$6:$B$122,$C243,'Rent Schedules'!$D$6:$D$122,"In effect",'Rent Schedules'!$E$6:$E$122,"&lt;="&amp;DI$6,'Rent Schedules'!$F$6:$F$122,"&gt;="&amp;DI$6),0)</f>
        <v>0</v>
      </c>
      <c r="DJ243" s="95">
        <f>IF(DJ240=0,'Rent Roll'!$G$24*SUMIFS('Rent Schedules'!$I$6:$I$122,'Rent Schedules'!$B$6:$B$122,$C243,'Rent Schedules'!$D$6:$D$122,"In effect",'Rent Schedules'!$E$6:$E$122,"&lt;="&amp;DJ$6,'Rent Schedules'!$F$6:$F$122,"&gt;="&amp;DJ$6),0)</f>
        <v>0</v>
      </c>
      <c r="DK243" s="95">
        <f>IF(DK240=0,'Rent Roll'!$G$24*SUMIFS('Rent Schedules'!$I$6:$I$122,'Rent Schedules'!$B$6:$B$122,$C243,'Rent Schedules'!$D$6:$D$122,"In effect",'Rent Schedules'!$E$6:$E$122,"&lt;="&amp;DK$6,'Rent Schedules'!$F$6:$F$122,"&gt;="&amp;DK$6),0)</f>
        <v>0</v>
      </c>
      <c r="DL243" s="95">
        <f>IF(DL240=0,'Rent Roll'!$G$24*SUMIFS('Rent Schedules'!$I$6:$I$122,'Rent Schedules'!$B$6:$B$122,$C243,'Rent Schedules'!$D$6:$D$122,"In effect",'Rent Schedules'!$E$6:$E$122,"&lt;="&amp;DL$6,'Rent Schedules'!$F$6:$F$122,"&gt;="&amp;DL$6),0)</f>
        <v>0</v>
      </c>
      <c r="DM243" s="95">
        <f>IF(DM240=0,'Rent Roll'!$G$24*SUMIFS('Rent Schedules'!$I$6:$I$122,'Rent Schedules'!$B$6:$B$122,$C243,'Rent Schedules'!$D$6:$D$122,"In effect",'Rent Schedules'!$E$6:$E$122,"&lt;="&amp;DM$6,'Rent Schedules'!$F$6:$F$122,"&gt;="&amp;DM$6),0)</f>
        <v>0</v>
      </c>
      <c r="DN243" s="95">
        <f>IF(DN240=0,'Rent Roll'!$G$24*SUMIFS('Rent Schedules'!$I$6:$I$122,'Rent Schedules'!$B$6:$B$122,$C243,'Rent Schedules'!$D$6:$D$122,"In effect",'Rent Schedules'!$E$6:$E$122,"&lt;="&amp;DN$6,'Rent Schedules'!$F$6:$F$122,"&gt;="&amp;DN$6),0)</f>
        <v>0</v>
      </c>
      <c r="DO243" s="95">
        <f>IF(DO240=0,'Rent Roll'!$G$24*SUMIFS('Rent Schedules'!$I$6:$I$122,'Rent Schedules'!$B$6:$B$122,$C243,'Rent Schedules'!$D$6:$D$122,"In effect",'Rent Schedules'!$E$6:$E$122,"&lt;="&amp;DO$6,'Rent Schedules'!$F$6:$F$122,"&gt;="&amp;DO$6),0)</f>
        <v>0</v>
      </c>
      <c r="DP243" s="95">
        <f>IF(DP240=0,'Rent Roll'!$G$24*SUMIFS('Rent Schedules'!$I$6:$I$122,'Rent Schedules'!$B$6:$B$122,$C243,'Rent Schedules'!$D$6:$D$122,"In effect",'Rent Schedules'!$E$6:$E$122,"&lt;="&amp;DP$6,'Rent Schedules'!$F$6:$F$122,"&gt;="&amp;DP$6),0)</f>
        <v>0</v>
      </c>
      <c r="DQ243" s="95">
        <f>IF(DQ240=0,'Rent Roll'!$G$24*SUMIFS('Rent Schedules'!$I$6:$I$122,'Rent Schedules'!$B$6:$B$122,$C243,'Rent Schedules'!$D$6:$D$122,"In effect",'Rent Schedules'!$E$6:$E$122,"&lt;="&amp;DQ$6,'Rent Schedules'!$F$6:$F$122,"&gt;="&amp;DQ$6),0)</f>
        <v>0</v>
      </c>
      <c r="DR243" s="95">
        <f>IF(DR240=0,'Rent Roll'!$G$24*SUMIFS('Rent Schedules'!$I$6:$I$122,'Rent Schedules'!$B$6:$B$122,$C243,'Rent Schedules'!$D$6:$D$122,"In effect",'Rent Schedules'!$E$6:$E$122,"&lt;="&amp;DR$6,'Rent Schedules'!$F$6:$F$122,"&gt;="&amp;DR$6),0)</f>
        <v>0</v>
      </c>
      <c r="DS243" s="95">
        <f>IF(DS240=0,'Rent Roll'!$G$24*SUMIFS('Rent Schedules'!$I$6:$I$122,'Rent Schedules'!$B$6:$B$122,$C243,'Rent Schedules'!$D$6:$D$122,"In effect",'Rent Schedules'!$E$6:$E$122,"&lt;="&amp;DS$6,'Rent Schedules'!$F$6:$F$122,"&gt;="&amp;DS$6),0)</f>
        <v>0</v>
      </c>
      <c r="DT243" s="95">
        <f>IF(DT240=0,'Rent Roll'!$G$24*SUMIFS('Rent Schedules'!$I$6:$I$122,'Rent Schedules'!$B$6:$B$122,$C243,'Rent Schedules'!$D$6:$D$122,"In effect",'Rent Schedules'!$E$6:$E$122,"&lt;="&amp;DT$6,'Rent Schedules'!$F$6:$F$122,"&gt;="&amp;DT$6),0)</f>
        <v>0</v>
      </c>
      <c r="DU243" s="95">
        <f>IF(DU240=0,'Rent Roll'!$G$24*SUMIFS('Rent Schedules'!$I$6:$I$122,'Rent Schedules'!$B$6:$B$122,$C243,'Rent Schedules'!$D$6:$D$122,"In effect",'Rent Schedules'!$E$6:$E$122,"&lt;="&amp;DU$6,'Rent Schedules'!$F$6:$F$122,"&gt;="&amp;DU$6),0)</f>
        <v>0</v>
      </c>
      <c r="DV243" s="95">
        <f>IF(DV240=0,'Rent Roll'!$G$24*SUMIFS('Rent Schedules'!$I$6:$I$122,'Rent Schedules'!$B$6:$B$122,$C243,'Rent Schedules'!$D$6:$D$122,"In effect",'Rent Schedules'!$E$6:$E$122,"&lt;="&amp;DV$6,'Rent Schedules'!$F$6:$F$122,"&gt;="&amp;DV$6),0)</f>
        <v>0</v>
      </c>
      <c r="DW243" s="95">
        <f>IF(DW240=0,'Rent Roll'!$G$24*SUMIFS('Rent Schedules'!$I$6:$I$122,'Rent Schedules'!$B$6:$B$122,$C243,'Rent Schedules'!$D$6:$D$122,"In effect",'Rent Schedules'!$E$6:$E$122,"&lt;="&amp;DW$6,'Rent Schedules'!$F$6:$F$122,"&gt;="&amp;DW$6),0)</f>
        <v>0</v>
      </c>
      <c r="DX243" s="95">
        <f>IF(DX240=0,'Rent Roll'!$G$24*SUMIFS('Rent Schedules'!$I$6:$I$122,'Rent Schedules'!$B$6:$B$122,$C243,'Rent Schedules'!$D$6:$D$122,"In effect",'Rent Schedules'!$E$6:$E$122,"&lt;="&amp;DX$6,'Rent Schedules'!$F$6:$F$122,"&gt;="&amp;DX$6),0)</f>
        <v>0</v>
      </c>
      <c r="DY243" s="95">
        <f>IF(DY240=0,'Rent Roll'!$G$24*SUMIFS('Rent Schedules'!$I$6:$I$122,'Rent Schedules'!$B$6:$B$122,$C243,'Rent Schedules'!$D$6:$D$122,"In effect",'Rent Schedules'!$E$6:$E$122,"&lt;="&amp;DY$6,'Rent Schedules'!$F$6:$F$122,"&gt;="&amp;DY$6),0)</f>
        <v>0</v>
      </c>
      <c r="DZ243" s="95">
        <f>IF(DZ240=0,'Rent Roll'!$G$24*SUMIFS('Rent Schedules'!$I$6:$I$122,'Rent Schedules'!$B$6:$B$122,$C243,'Rent Schedules'!$D$6:$D$122,"In effect",'Rent Schedules'!$E$6:$E$122,"&lt;="&amp;DZ$6,'Rent Schedules'!$F$6:$F$122,"&gt;="&amp;DZ$6),0)</f>
        <v>0</v>
      </c>
      <c r="EA243" s="95">
        <f>IF(EA240=0,'Rent Roll'!$G$24*SUMIFS('Rent Schedules'!$I$6:$I$122,'Rent Schedules'!$B$6:$B$122,$C243,'Rent Schedules'!$D$6:$D$122,"In effect",'Rent Schedules'!$E$6:$E$122,"&lt;="&amp;EA$6,'Rent Schedules'!$F$6:$F$122,"&gt;="&amp;EA$6),0)</f>
        <v>0</v>
      </c>
      <c r="EB243" s="95">
        <f>IF(EB240=0,'Rent Roll'!$G$24*SUMIFS('Rent Schedules'!$I$6:$I$122,'Rent Schedules'!$B$6:$B$122,$C243,'Rent Schedules'!$D$6:$D$122,"In effect",'Rent Schedules'!$E$6:$E$122,"&lt;="&amp;EB$6,'Rent Schedules'!$F$6:$F$122,"&gt;="&amp;EB$6),0)</f>
        <v>0</v>
      </c>
      <c r="EC243" s="95">
        <f>IF(EC240=0,'Rent Roll'!$G$24*SUMIFS('Rent Schedules'!$I$6:$I$122,'Rent Schedules'!$B$6:$B$122,$C243,'Rent Schedules'!$D$6:$D$122,"In effect",'Rent Schedules'!$E$6:$E$122,"&lt;="&amp;EC$6,'Rent Schedules'!$F$6:$F$122,"&gt;="&amp;EC$6),0)</f>
        <v>0</v>
      </c>
      <c r="ED243" s="95">
        <f>IF(ED240=0,'Rent Roll'!$G$24*SUMIFS('Rent Schedules'!$I$6:$I$122,'Rent Schedules'!$B$6:$B$122,$C243,'Rent Schedules'!$D$6:$D$122,"In effect",'Rent Schedules'!$E$6:$E$122,"&lt;="&amp;ED$6,'Rent Schedules'!$F$6:$F$122,"&gt;="&amp;ED$6),0)</f>
        <v>0</v>
      </c>
      <c r="EE243" s="95">
        <f>IF(EE240=0,'Rent Roll'!$G$24*SUMIFS('Rent Schedules'!$I$6:$I$122,'Rent Schedules'!$B$6:$B$122,$C243,'Rent Schedules'!$D$6:$D$122,"In effect",'Rent Schedules'!$E$6:$E$122,"&lt;="&amp;EE$6,'Rent Schedules'!$F$6:$F$122,"&gt;="&amp;EE$6),0)</f>
        <v>0</v>
      </c>
      <c r="EF243" s="95">
        <f>IF(EF240=0,'Rent Roll'!$G$24*SUMIFS('Rent Schedules'!$I$6:$I$122,'Rent Schedules'!$B$6:$B$122,$C243,'Rent Schedules'!$D$6:$D$122,"In effect",'Rent Schedules'!$E$6:$E$122,"&lt;="&amp;EF$6,'Rent Schedules'!$F$6:$F$122,"&gt;="&amp;EF$6),0)</f>
        <v>0</v>
      </c>
      <c r="EG243" s="95">
        <f>IF(EG240=0,'Rent Roll'!$G$24*SUMIFS('Rent Schedules'!$I$6:$I$122,'Rent Schedules'!$B$6:$B$122,$C243,'Rent Schedules'!$D$6:$D$122,"In effect",'Rent Schedules'!$E$6:$E$122,"&lt;="&amp;EG$6,'Rent Schedules'!$F$6:$F$122,"&gt;="&amp;EG$6),0)</f>
        <v>0</v>
      </c>
      <c r="EH243" s="95">
        <f>IF(EH240=0,'Rent Roll'!$G$24*SUMIFS('Rent Schedules'!$I$6:$I$122,'Rent Schedules'!$B$6:$B$122,$C243,'Rent Schedules'!$D$6:$D$122,"In effect",'Rent Schedules'!$E$6:$E$122,"&lt;="&amp;EH$6,'Rent Schedules'!$F$6:$F$122,"&gt;="&amp;EH$6),0)</f>
        <v>0</v>
      </c>
      <c r="EI243" s="95">
        <f>IF(EI240=0,'Rent Roll'!$G$24*SUMIFS('Rent Schedules'!$I$6:$I$122,'Rent Schedules'!$B$6:$B$122,$C243,'Rent Schedules'!$D$6:$D$122,"In effect",'Rent Schedules'!$E$6:$E$122,"&lt;="&amp;EI$6,'Rent Schedules'!$F$6:$F$122,"&gt;="&amp;EI$6),0)</f>
        <v>0</v>
      </c>
    </row>
    <row r="244">
      <c r="B244" t="s" s="23">
        <v>394</v>
      </c>
      <c r="C244" t="s" s="118">
        <v>41</v>
      </c>
      <c r="D244" t="s" s="118">
        <v>431</v>
      </c>
      <c r="H244" s="95">
        <f>'Rent Roll'!$G$24*'Rent Roll'!$E$24*H242/12</f>
        <v>0</v>
      </c>
      <c r="I244" s="95">
        <f>'Rent Roll'!$G$24*'Rent Roll'!$E$24*I242/12</f>
        <v>0</v>
      </c>
      <c r="J244" s="95">
        <f>'Rent Roll'!$G$24*'Rent Roll'!$E$24*J242/12</f>
        <v>0</v>
      </c>
      <c r="K244" s="95">
        <f>'Rent Roll'!$G$24*'Rent Roll'!$E$24*K242/12</f>
        <v>0</v>
      </c>
      <c r="L244" s="95">
        <f>'Rent Roll'!$G$24*'Rent Roll'!$E$24*L242/12</f>
        <v>0</v>
      </c>
      <c r="M244" s="95">
        <f>'Rent Roll'!$G$24*'Rent Roll'!$E$24*M242/12</f>
        <v>0</v>
      </c>
      <c r="N244" s="95">
        <f>'Rent Roll'!$G$24*'Rent Roll'!$E$24*N242/12</f>
        <v>0</v>
      </c>
      <c r="O244" s="95">
        <f>'Rent Roll'!$G$24*'Rent Roll'!$E$24*O242/12</f>
        <v>0</v>
      </c>
      <c r="P244" s="95">
        <f>'Rent Roll'!$G$24*'Rent Roll'!$E$24*P242/12</f>
        <v>0</v>
      </c>
      <c r="Q244" s="95">
        <f>'Rent Roll'!$G$24*'Rent Roll'!$E$24*Q242/12</f>
        <v>0</v>
      </c>
      <c r="R244" s="95">
        <f>'Rent Roll'!$G$24*'Rent Roll'!$E$24*R242/12</f>
        <v>0</v>
      </c>
      <c r="S244" s="95">
        <f>'Rent Roll'!$G$24*'Rent Roll'!$E$24*S242/12</f>
        <v>0</v>
      </c>
      <c r="T244" s="95">
        <f>'Rent Roll'!$G$24*'Rent Roll'!$E$24*T242/12</f>
        <v>0</v>
      </c>
      <c r="U244" s="95">
        <f>'Rent Roll'!$G$24*'Rent Roll'!$E$24*U242/12</f>
        <v>0</v>
      </c>
      <c r="V244" s="95">
        <f>'Rent Roll'!$G$24*'Rent Roll'!$E$24*V242/12</f>
        <v>0</v>
      </c>
      <c r="W244" s="95">
        <f>'Rent Roll'!$G$24*'Rent Roll'!$E$24*W242/12</f>
        <v>0</v>
      </c>
      <c r="X244" s="95">
        <f>'Rent Roll'!$G$24*'Rent Roll'!$E$24*X242/12</f>
        <v>0</v>
      </c>
      <c r="Y244" s="95">
        <f>'Rent Roll'!$G$24*'Rent Roll'!$E$24*Y242/12</f>
        <v>0</v>
      </c>
      <c r="Z244" s="95">
        <f>'Rent Roll'!$G$24*'Rent Roll'!$E$24*Z242/12</f>
        <v>0</v>
      </c>
      <c r="AA244" s="95">
        <f>'Rent Roll'!$G$24*'Rent Roll'!$E$24*AA242/12</f>
        <v>0</v>
      </c>
      <c r="AB244" s="95">
        <f>'Rent Roll'!$G$24*'Rent Roll'!$E$24*AB242/12</f>
        <v>0</v>
      </c>
      <c r="AC244" s="95">
        <f>'Rent Roll'!$G$24*'Rent Roll'!$E$24*AC242/12</f>
        <v>0</v>
      </c>
      <c r="AD244" s="95">
        <f>'Rent Roll'!$G$24*'Rent Roll'!$E$24*AD242/12</f>
        <v>0</v>
      </c>
      <c r="AE244" s="95">
        <f>'Rent Roll'!$G$24*'Rent Roll'!$E$24*AE242/12</f>
        <v>0</v>
      </c>
      <c r="AF244" s="95">
        <f>'Rent Roll'!$G$24*'Rent Roll'!$E$24*AF242/12</f>
        <v>0</v>
      </c>
      <c r="AG244" s="95">
        <f>'Rent Roll'!$G$24*'Rent Roll'!$E$24*AG242/12</f>
        <v>0</v>
      </c>
      <c r="AH244" s="95">
        <f>'Rent Roll'!$G$24*'Rent Roll'!$E$24*AH242/12</f>
        <v>0</v>
      </c>
      <c r="AI244" s="95">
        <f>'Rent Roll'!$G$24*'Rent Roll'!$E$24*AI242/12</f>
        <v>0</v>
      </c>
      <c r="AJ244" s="95">
        <f>'Rent Roll'!$G$24*'Rent Roll'!$E$24*AJ242/12</f>
        <v>0</v>
      </c>
      <c r="AK244" s="95">
        <f>'Rent Roll'!$G$24*'Rent Roll'!$E$24*AK242/12</f>
        <v>0</v>
      </c>
      <c r="AL244" s="95">
        <f>'Rent Roll'!$G$24*'Rent Roll'!$E$24*AL242/12</f>
        <v>0</v>
      </c>
      <c r="AM244" s="95">
        <f>'Rent Roll'!$G$24*'Rent Roll'!$E$24*AM242/12</f>
        <v>0</v>
      </c>
      <c r="AN244" s="95">
        <f>'Rent Roll'!$G$24*'Rent Roll'!$E$24*AN242/12</f>
        <v>0</v>
      </c>
      <c r="AO244" s="95">
        <f>'Rent Roll'!$G$24*'Rent Roll'!$E$24*AO242/12</f>
        <v>0</v>
      </c>
      <c r="AP244" s="95">
        <f>'Rent Roll'!$G$24*'Rent Roll'!$E$24*AP242/12</f>
        <v>0</v>
      </c>
      <c r="AQ244" s="95">
        <f>'Rent Roll'!$G$24*'Rent Roll'!$E$24*AQ242/12</f>
        <v>0</v>
      </c>
      <c r="AR244" s="95">
        <f>'Rent Roll'!$G$24*'Rent Roll'!$E$24*AR242/12</f>
        <v>0</v>
      </c>
      <c r="AS244" s="95">
        <f>'Rent Roll'!$G$24*'Rent Roll'!$E$24*AS242/12</f>
        <v>0</v>
      </c>
      <c r="AT244" s="95">
        <f>'Rent Roll'!$G$24*'Rent Roll'!$E$24*AT242/12</f>
        <v>0</v>
      </c>
      <c r="AU244" s="95">
        <f>'Rent Roll'!$G$24*'Rent Roll'!$E$24*AU242/12</f>
        <v>0</v>
      </c>
      <c r="AV244" s="95">
        <f>'Rent Roll'!$G$24*'Rent Roll'!$E$24*AV242/12</f>
        <v>0</v>
      </c>
      <c r="AW244" s="95">
        <f>'Rent Roll'!$G$24*'Rent Roll'!$E$24*AW242/12</f>
        <v>0</v>
      </c>
      <c r="AX244" s="95">
        <f>'Rent Roll'!$G$24*'Rent Roll'!$E$24*AX242/12</f>
        <v>0</v>
      </c>
      <c r="AY244" s="95">
        <f>'Rent Roll'!$G$24*'Rent Roll'!$E$24*AY242/12</f>
        <v>0</v>
      </c>
      <c r="AZ244" s="95">
        <f>'Rent Roll'!$G$24*'Rent Roll'!$E$24*AZ242/12</f>
        <v>0</v>
      </c>
      <c r="BA244" s="95">
        <f>'Rent Roll'!$G$24*'Rent Roll'!$E$24*BA242/12</f>
        <v>0</v>
      </c>
      <c r="BB244" s="95">
        <f>'Rent Roll'!$G$24*'Rent Roll'!$E$24*BB242/12</f>
        <v>0</v>
      </c>
      <c r="BC244" s="95">
        <f>'Rent Roll'!$G$24*'Rent Roll'!$E$24*BC242/12</f>
        <v>0</v>
      </c>
      <c r="BD244" s="95">
        <f>'Rent Roll'!$G$24*'Rent Roll'!$E$24*BD242/12</f>
        <v>17323.550226317504</v>
      </c>
      <c r="BE244" s="95">
        <f>'Rent Roll'!$G$24*'Rent Roll'!$E$24*BE242/12</f>
        <v>17323.550226317504</v>
      </c>
      <c r="BF244" s="95">
        <f>'Rent Roll'!$G$24*'Rent Roll'!$E$24*BF242/12</f>
        <v>17323.550226317504</v>
      </c>
      <c r="BG244" s="95">
        <f>'Rent Roll'!$G$24*'Rent Roll'!$E$24*BG242/12</f>
        <v>17323.550226317504</v>
      </c>
      <c r="BH244" s="95">
        <f>'Rent Roll'!$G$24*'Rent Roll'!$E$24*BH242/12</f>
        <v>17323.550226317504</v>
      </c>
      <c r="BI244" s="95">
        <f>'Rent Roll'!$G$24*'Rent Roll'!$E$24*BI242/12</f>
        <v>17323.550226317504</v>
      </c>
      <c r="BJ244" s="95">
        <f>'Rent Roll'!$G$24*'Rent Roll'!$E$24*BJ242/12</f>
        <v>17323.550226317504</v>
      </c>
      <c r="BK244" s="95">
        <f>'Rent Roll'!$G$24*'Rent Roll'!$E$24*BK242/12</f>
        <v>17323.550226317504</v>
      </c>
      <c r="BL244" s="95">
        <f>'Rent Roll'!$G$24*'Rent Roll'!$E$24*BL242/12</f>
        <v>17323.550226317504</v>
      </c>
      <c r="BM244" s="95">
        <f>'Rent Roll'!$G$24*'Rent Roll'!$E$24*BM242/12</f>
        <v>17323.550226317504</v>
      </c>
      <c r="BN244" s="95">
        <f>'Rent Roll'!$G$24*'Rent Roll'!$E$24*BN242/12</f>
        <v>17323.550226317504</v>
      </c>
      <c r="BO244" s="95">
        <f>'Rent Roll'!$G$24*'Rent Roll'!$E$24*BO242/12</f>
        <v>17323.550226317504</v>
      </c>
      <c r="BP244" s="95">
        <f>'Rent Roll'!$G$24*'Rent Roll'!$E$24*BP242/12</f>
        <v>17323.550226317504</v>
      </c>
      <c r="BQ244" s="95">
        <f>'Rent Roll'!$G$24*'Rent Roll'!$E$24*BQ242/12</f>
        <v>17323.550226317504</v>
      </c>
      <c r="BR244" s="95">
        <f>'Rent Roll'!$G$24*'Rent Roll'!$E$24*BR242/12</f>
        <v>17929.87448423861</v>
      </c>
      <c r="BS244" s="95">
        <f>'Rent Roll'!$G$24*'Rent Roll'!$E$24*BS242/12</f>
        <v>17929.87448423861</v>
      </c>
      <c r="BT244" s="95">
        <f>'Rent Roll'!$G$24*'Rent Roll'!$E$24*BT242/12</f>
        <v>17929.87448423861</v>
      </c>
      <c r="BU244" s="95">
        <f>'Rent Roll'!$G$24*'Rent Roll'!$E$24*BU242/12</f>
        <v>17929.87448423861</v>
      </c>
      <c r="BV244" s="95">
        <f>'Rent Roll'!$G$24*'Rent Roll'!$E$24*BV242/12</f>
        <v>17929.87448423861</v>
      </c>
      <c r="BW244" s="95">
        <f>'Rent Roll'!$G$24*'Rent Roll'!$E$24*BW242/12</f>
        <v>17929.87448423861</v>
      </c>
      <c r="BX244" s="95">
        <f>'Rent Roll'!$G$24*'Rent Roll'!$E$24*BX242/12</f>
        <v>17929.87448423861</v>
      </c>
      <c r="BY244" s="95">
        <f>'Rent Roll'!$G$24*'Rent Roll'!$E$24*BY242/12</f>
        <v>17929.87448423861</v>
      </c>
      <c r="BZ244" s="95">
        <f>'Rent Roll'!$G$24*'Rent Roll'!$E$24*BZ242/12</f>
        <v>17929.87448423861</v>
      </c>
      <c r="CA244" s="95">
        <f>'Rent Roll'!$G$24*'Rent Roll'!$E$24*CA242/12</f>
        <v>17929.87448423861</v>
      </c>
      <c r="CB244" s="95">
        <f>'Rent Roll'!$G$24*'Rent Roll'!$E$24*CB242/12</f>
        <v>17929.87448423861</v>
      </c>
      <c r="CC244" s="95">
        <f>'Rent Roll'!$G$24*'Rent Roll'!$E$24*CC242/12</f>
        <v>17929.87448423861</v>
      </c>
      <c r="CD244" s="95">
        <f>'Rent Roll'!$G$24*'Rent Roll'!$E$24*CD242/12</f>
        <v>18557.420091186963</v>
      </c>
      <c r="CE244" s="95">
        <f>'Rent Roll'!$G$24*'Rent Roll'!$E$24*CE242/12</f>
        <v>18557.420091186963</v>
      </c>
      <c r="CF244" s="95">
        <f>'Rent Roll'!$G$24*'Rent Roll'!$E$24*CF242/12</f>
        <v>18557.420091186963</v>
      </c>
      <c r="CG244" s="95">
        <f>'Rent Roll'!$G$24*'Rent Roll'!$E$24*CG242/12</f>
        <v>18557.420091186963</v>
      </c>
      <c r="CH244" s="95">
        <f>'Rent Roll'!$G$24*'Rent Roll'!$E$24*CH242/12</f>
        <v>18557.420091186963</v>
      </c>
      <c r="CI244" s="95">
        <f>'Rent Roll'!$G$24*'Rent Roll'!$E$24*CI242/12</f>
        <v>18557.420091186963</v>
      </c>
      <c r="CJ244" s="95">
        <f>'Rent Roll'!$G$24*'Rent Roll'!$E$24*CJ242/12</f>
        <v>18557.420091186963</v>
      </c>
      <c r="CK244" s="95">
        <f>'Rent Roll'!$G$24*'Rent Roll'!$E$24*CK242/12</f>
        <v>18557.420091186963</v>
      </c>
      <c r="CL244" s="95">
        <f>'Rent Roll'!$G$24*'Rent Roll'!$E$24*CL242/12</f>
        <v>18557.420091186963</v>
      </c>
      <c r="CM244" s="95">
        <f>'Rent Roll'!$G$24*'Rent Roll'!$E$24*CM242/12</f>
        <v>18557.420091186963</v>
      </c>
      <c r="CN244" s="95">
        <f>'Rent Roll'!$G$24*'Rent Roll'!$E$24*CN242/12</f>
        <v>18557.420091186963</v>
      </c>
      <c r="CO244" s="95">
        <f>'Rent Roll'!$G$24*'Rent Roll'!$E$24*CO242/12</f>
        <v>18557.420091186963</v>
      </c>
      <c r="CP244" s="95">
        <f>'Rent Roll'!$G$24*'Rent Roll'!$E$24*CP242/12</f>
        <v>19206.92979437851</v>
      </c>
      <c r="CQ244" s="95">
        <f>'Rent Roll'!$G$24*'Rent Roll'!$E$24*CQ242/12</f>
        <v>19206.92979437851</v>
      </c>
      <c r="CR244" s="95">
        <f>'Rent Roll'!$G$24*'Rent Roll'!$E$24*CR242/12</f>
        <v>19206.92979437851</v>
      </c>
      <c r="CS244" s="95">
        <f>'Rent Roll'!$G$24*'Rent Roll'!$E$24*CS242/12</f>
        <v>19206.92979437851</v>
      </c>
      <c r="CT244" s="95">
        <f>'Rent Roll'!$G$24*'Rent Roll'!$E$24*CT242/12</f>
        <v>19206.92979437851</v>
      </c>
      <c r="CU244" s="95">
        <f>'Rent Roll'!$G$24*'Rent Roll'!$E$24*CU242/12</f>
        <v>19206.92979437851</v>
      </c>
      <c r="CV244" s="95">
        <f>'Rent Roll'!$G$24*'Rent Roll'!$E$24*CV242/12</f>
        <v>19206.92979437851</v>
      </c>
      <c r="CW244" s="95">
        <f>'Rent Roll'!$G$24*'Rent Roll'!$E$24*CW242/12</f>
        <v>19206.92979437851</v>
      </c>
      <c r="CX244" s="95">
        <f>'Rent Roll'!$G$24*'Rent Roll'!$E$24*CX242/12</f>
        <v>19206.92979437851</v>
      </c>
      <c r="CY244" s="95">
        <f>'Rent Roll'!$G$24*'Rent Roll'!$E$24*CY242/12</f>
        <v>19206.92979437851</v>
      </c>
      <c r="CZ244" s="95">
        <f>'Rent Roll'!$G$24*'Rent Roll'!$E$24*CZ242/12</f>
        <v>19206.92979437851</v>
      </c>
      <c r="DA244" s="95">
        <f>'Rent Roll'!$G$24*'Rent Roll'!$E$24*DA242/12</f>
        <v>19206.92979437851</v>
      </c>
      <c r="DB244" s="95">
        <f>'Rent Roll'!$G$24*'Rent Roll'!$E$24*DB242/12</f>
        <v>19879.172337181753</v>
      </c>
      <c r="DC244" s="95">
        <f>'Rent Roll'!$G$24*'Rent Roll'!$E$24*DC242/12</f>
        <v>19879.172337181753</v>
      </c>
      <c r="DD244" s="95">
        <f>'Rent Roll'!$G$24*'Rent Roll'!$E$24*DD242/12</f>
        <v>19879.172337181753</v>
      </c>
      <c r="DE244" s="95">
        <f>'Rent Roll'!$G$24*'Rent Roll'!$E$24*DE242/12</f>
        <v>19879.172337181753</v>
      </c>
      <c r="DF244" s="95">
        <f>'Rent Roll'!$G$24*'Rent Roll'!$E$24*DF242/12</f>
        <v>19879.172337181753</v>
      </c>
      <c r="DG244" s="95">
        <f>'Rent Roll'!$G$24*'Rent Roll'!$E$24*DG242/12</f>
        <v>19879.172337181753</v>
      </c>
      <c r="DH244" s="95">
        <f>'Rent Roll'!$G$24*'Rent Roll'!$E$24*DH242/12</f>
        <v>19879.172337181753</v>
      </c>
      <c r="DI244" s="95">
        <f>'Rent Roll'!$G$24*'Rent Roll'!$E$24*DI242/12</f>
        <v>19879.172337181753</v>
      </c>
      <c r="DJ244" s="95">
        <f>'Rent Roll'!$G$24*'Rent Roll'!$E$24*DJ242/12</f>
        <v>19879.172337181753</v>
      </c>
      <c r="DK244" s="95">
        <f>'Rent Roll'!$G$24*'Rent Roll'!$E$24*DK242/12</f>
        <v>19879.172337181753</v>
      </c>
      <c r="DL244" s="95">
        <f>'Rent Roll'!$G$24*'Rent Roll'!$E$24*DL242/12</f>
        <v>19879.172337181753</v>
      </c>
      <c r="DM244" s="95">
        <f>'Rent Roll'!$G$24*'Rent Roll'!$E$24*DM242/12</f>
        <v>19879.172337181753</v>
      </c>
      <c r="DN244" s="95">
        <f>'Rent Roll'!$G$24*'Rent Roll'!$E$24*DN242/12</f>
        <v>20811.132282076454</v>
      </c>
      <c r="DO244" s="95">
        <f>'Rent Roll'!$G$24*'Rent Roll'!$E$24*DO242/12</f>
        <v>20811.132282076454</v>
      </c>
      <c r="DP244" s="95">
        <f>'Rent Roll'!$G$24*'Rent Roll'!$E$24*DP242/12</f>
        <v>20811.132282076454</v>
      </c>
      <c r="DQ244" s="95">
        <f>'Rent Roll'!$G$24*'Rent Roll'!$E$24*DQ242/12</f>
        <v>20811.132282076454</v>
      </c>
      <c r="DR244" s="95">
        <f>'Rent Roll'!$G$24*'Rent Roll'!$E$24*DR242/12</f>
        <v>20811.132282076454</v>
      </c>
      <c r="DS244" s="95">
        <f>'Rent Roll'!$G$24*'Rent Roll'!$E$24*DS242/12</f>
        <v>20811.132282076454</v>
      </c>
      <c r="DT244" s="95">
        <f>'Rent Roll'!$G$24*'Rent Roll'!$E$24*DT242/12</f>
        <v>20811.132282076454</v>
      </c>
      <c r="DU244" s="95">
        <f>'Rent Roll'!$G$24*'Rent Roll'!$E$24*DU242/12</f>
        <v>20811.132282076454</v>
      </c>
      <c r="DV244" s="95">
        <f>'Rent Roll'!$G$24*'Rent Roll'!$E$24*DV242/12</f>
        <v>20811.132282076454</v>
      </c>
      <c r="DW244" s="95">
        <f>'Rent Roll'!$G$24*'Rent Roll'!$E$24*DW242/12</f>
        <v>20811.132282076454</v>
      </c>
      <c r="DX244" s="95">
        <f>'Rent Roll'!$G$24*'Rent Roll'!$E$24*DX242/12</f>
        <v>20811.132282076454</v>
      </c>
      <c r="DY244" s="95">
        <f>'Rent Roll'!$G$24*'Rent Roll'!$E$24*DY242/12</f>
        <v>20811.132282076454</v>
      </c>
      <c r="DZ244" s="95">
        <f>'Rent Roll'!$G$24*'Rent Roll'!$E$24*DZ242/12</f>
        <v>20811.132282076454</v>
      </c>
      <c r="EA244" s="95">
        <f>'Rent Roll'!$G$24*'Rent Roll'!$E$24*EA242/12</f>
        <v>20811.132282076454</v>
      </c>
      <c r="EB244" s="95">
        <f>'Rent Roll'!$G$24*'Rent Roll'!$E$24*EB242/12</f>
        <v>21539.52191194913</v>
      </c>
      <c r="EC244" s="95">
        <f>'Rent Roll'!$G$24*'Rent Roll'!$E$24*EC242/12</f>
        <v>21539.52191194913</v>
      </c>
      <c r="ED244" s="95">
        <f>'Rent Roll'!$G$24*'Rent Roll'!$E$24*ED242/12</f>
        <v>21539.52191194913</v>
      </c>
      <c r="EE244" s="95">
        <f>'Rent Roll'!$G$24*'Rent Roll'!$E$24*EE242/12</f>
        <v>21539.52191194913</v>
      </c>
      <c r="EF244" s="95">
        <f>'Rent Roll'!$G$24*'Rent Roll'!$E$24*EF242/12</f>
        <v>21539.52191194913</v>
      </c>
      <c r="EG244" s="95">
        <f>'Rent Roll'!$G$24*'Rent Roll'!$E$24*EG242/12</f>
        <v>21539.52191194913</v>
      </c>
      <c r="EH244" s="95">
        <f>'Rent Roll'!$G$24*'Rent Roll'!$E$24*EH242/12</f>
        <v>21539.52191194913</v>
      </c>
      <c r="EI244" s="95">
        <f>'Rent Roll'!$G$24*'Rent Roll'!$E$24*EI242/12</f>
        <v>21539.52191194913</v>
      </c>
    </row>
    <row r="245">
      <c r="B245" t="s" s="23">
        <v>395</v>
      </c>
      <c r="C245" t="s" s="118">
        <v>41</v>
      </c>
      <c r="D245" t="s" s="118">
        <v>432</v>
      </c>
      <c r="H245" s="82">
        <f>IF(AND(H240&gt;=1,H240&lt;=3,H241&lt;0),-H244,0)</f>
        <v>0</v>
      </c>
      <c r="I245" s="82">
        <f>IF(AND(I240&gt;=1,I240&lt;=3,I241&lt;0),-I244,0)</f>
        <v>0</v>
      </c>
      <c r="J245" s="82">
        <f>IF(AND(J240&gt;=1,J240&lt;=3,J241&lt;0),-J244,0)</f>
        <v>0</v>
      </c>
      <c r="K245" s="82">
        <f>IF(AND(K240&gt;=1,K240&lt;=3,K241&lt;0),-K244,0)</f>
        <v>0</v>
      </c>
      <c r="L245" s="82">
        <f>IF(AND(L240&gt;=1,L240&lt;=3,L241&lt;0),-L244,0)</f>
        <v>0</v>
      </c>
      <c r="M245" s="82">
        <f>IF(AND(M240&gt;=1,M240&lt;=3,M241&lt;0),-M244,0)</f>
        <v>0</v>
      </c>
      <c r="N245" s="82">
        <f>IF(AND(N240&gt;=1,N240&lt;=3,N241&lt;0),-N244,0)</f>
        <v>0</v>
      </c>
      <c r="O245" s="82">
        <f>IF(AND(O240&gt;=1,O240&lt;=3,O241&lt;0),-O244,0)</f>
        <v>0</v>
      </c>
      <c r="P245" s="82">
        <f>IF(AND(P240&gt;=1,P240&lt;=3,P241&lt;0),-P244,0)</f>
        <v>0</v>
      </c>
      <c r="Q245" s="82">
        <f>IF(AND(Q240&gt;=1,Q240&lt;=3,Q241&lt;0),-Q244,0)</f>
        <v>0</v>
      </c>
      <c r="R245" s="82">
        <f>IF(AND(R240&gt;=1,R240&lt;=3,R241&lt;0),-R244,0)</f>
        <v>0</v>
      </c>
      <c r="S245" s="82">
        <f>IF(AND(S240&gt;=1,S240&lt;=3,S241&lt;0),-S244,0)</f>
        <v>0</v>
      </c>
      <c r="T245" s="82">
        <f>IF(AND(T240&gt;=1,T240&lt;=3,T241&lt;0),-T244,0)</f>
        <v>0</v>
      </c>
      <c r="U245" s="82">
        <f>IF(AND(U240&gt;=1,U240&lt;=3,U241&lt;0),-U244,0)</f>
        <v>0</v>
      </c>
      <c r="V245" s="82">
        <f>IF(AND(V240&gt;=1,V240&lt;=3,V241&lt;0),-V244,0)</f>
        <v>0</v>
      </c>
      <c r="W245" s="82">
        <f>IF(AND(W240&gt;=1,W240&lt;=3,W241&lt;0),-W244,0)</f>
        <v>0</v>
      </c>
      <c r="X245" s="82">
        <f>IF(AND(X240&gt;=1,X240&lt;=3,X241&lt;0),-X244,0)</f>
        <v>0</v>
      </c>
      <c r="Y245" s="82">
        <f>IF(AND(Y240&gt;=1,Y240&lt;=3,Y241&lt;0),-Y244,0)</f>
        <v>0</v>
      </c>
      <c r="Z245" s="82">
        <f>IF(AND(Z240&gt;=1,Z240&lt;=3,Z241&lt;0),-Z244,0)</f>
        <v>0</v>
      </c>
      <c r="AA245" s="82">
        <f>IF(AND(AA240&gt;=1,AA240&lt;=3,AA241&lt;0),-AA244,0)</f>
        <v>0</v>
      </c>
      <c r="AB245" s="82">
        <f>IF(AND(AB240&gt;=1,AB240&lt;=3,AB241&lt;0),-AB244,0)</f>
        <v>0</v>
      </c>
      <c r="AC245" s="82">
        <f>IF(AND(AC240&gt;=1,AC240&lt;=3,AC241&lt;0),-AC244,0)</f>
        <v>0</v>
      </c>
      <c r="AD245" s="82">
        <f>IF(AND(AD240&gt;=1,AD240&lt;=3,AD241&lt;0),-AD244,0)</f>
        <v>0</v>
      </c>
      <c r="AE245" s="82">
        <f>IF(AND(AE240&gt;=1,AE240&lt;=3,AE241&lt;0),-AE244,0)</f>
        <v>0</v>
      </c>
      <c r="AF245" s="82">
        <f>IF(AND(AF240&gt;=1,AF240&lt;=3,AF241&lt;0),-AF244,0)</f>
        <v>0</v>
      </c>
      <c r="AG245" s="82">
        <f>IF(AND(AG240&gt;=1,AG240&lt;=3,AG241&lt;0),-AG244,0)</f>
        <v>0</v>
      </c>
      <c r="AH245" s="82">
        <f>IF(AND(AH240&gt;=1,AH240&lt;=3,AH241&lt;0),-AH244,0)</f>
        <v>0</v>
      </c>
      <c r="AI245" s="82">
        <f>IF(AND(AI240&gt;=1,AI240&lt;=3,AI241&lt;0),-AI244,0)</f>
        <v>0</v>
      </c>
      <c r="AJ245" s="82">
        <f>IF(AND(AJ240&gt;=1,AJ240&lt;=3,AJ241&lt;0),-AJ244,0)</f>
        <v>0</v>
      </c>
      <c r="AK245" s="82">
        <f>IF(AND(AK240&gt;=1,AK240&lt;=3,AK241&lt;0),-AK244,0)</f>
        <v>0</v>
      </c>
      <c r="AL245" s="82">
        <f>IF(AND(AL240&gt;=1,AL240&lt;=3,AL241&lt;0),-AL244,0)</f>
        <v>0</v>
      </c>
      <c r="AM245" s="82">
        <f>IF(AND(AM240&gt;=1,AM240&lt;=3,AM241&lt;0),-AM244,0)</f>
        <v>0</v>
      </c>
      <c r="AN245" s="82">
        <f>IF(AND(AN240&gt;=1,AN240&lt;=3,AN241&lt;0),-AN244,0)</f>
        <v>0</v>
      </c>
      <c r="AO245" s="82">
        <f>IF(AND(AO240&gt;=1,AO240&lt;=3,AO241&lt;0),-AO244,0)</f>
        <v>0</v>
      </c>
      <c r="AP245" s="82">
        <f>IF(AND(AP240&gt;=1,AP240&lt;=3,AP241&lt;0),-AP244,0)</f>
        <v>0</v>
      </c>
      <c r="AQ245" s="82">
        <f>IF(AND(AQ240&gt;=1,AQ240&lt;=3,AQ241&lt;0),-AQ244,0)</f>
        <v>0</v>
      </c>
      <c r="AR245" s="82">
        <f>IF(AND(AR240&gt;=1,AR240&lt;=3,AR241&lt;0),-AR244,0)</f>
        <v>0</v>
      </c>
      <c r="AS245" s="82">
        <f>IF(AND(AS240&gt;=1,AS240&lt;=3,AS241&lt;0),-AS244,0)</f>
        <v>0</v>
      </c>
      <c r="AT245" s="82">
        <f>IF(AND(AT240&gt;=1,AT240&lt;=3,AT241&lt;0),-AT244,0)</f>
        <v>0</v>
      </c>
      <c r="AU245" s="82">
        <f>IF(AND(AU240&gt;=1,AU240&lt;=3,AU241&lt;0),-AU244,0)</f>
        <v>0</v>
      </c>
      <c r="AV245" s="82">
        <f>IF(AND(AV240&gt;=1,AV240&lt;=3,AV241&lt;0),-AV244,0)</f>
        <v>0</v>
      </c>
      <c r="AW245" s="82">
        <f>IF(AND(AW240&gt;=1,AW240&lt;=3,AW241&lt;0),-AW244,0)</f>
        <v>0</v>
      </c>
      <c r="AX245" s="82">
        <f>IF(AND(AX240&gt;=1,AX240&lt;=3,AX241&lt;0),-AX244,0)</f>
        <v>0</v>
      </c>
      <c r="AY245" s="82">
        <f>IF(AND(AY240&gt;=1,AY240&lt;=3,AY241&lt;0),-AY244,0)</f>
        <v>0</v>
      </c>
      <c r="AZ245" s="82">
        <f>IF(AND(AZ240&gt;=1,AZ240&lt;=3,AZ241&lt;0),-AZ244,0)</f>
        <v>0</v>
      </c>
      <c r="BA245" s="82">
        <f>IF(AND(BA240&gt;=1,BA240&lt;=3,BA241&lt;0),-BA244,0)</f>
        <v>0</v>
      </c>
      <c r="BB245" s="82">
        <f>IF(AND(BB240&gt;=1,BB240&lt;=3,BB241&lt;0),-BB244,0)</f>
        <v>0</v>
      </c>
      <c r="BC245" s="82">
        <f>IF(AND(BC240&gt;=1,BC240&lt;=3,BC241&lt;0),-BC244,0)</f>
        <v>0</v>
      </c>
      <c r="BD245" s="82">
        <f>IF(AND(BD240&gt;=1,BD240&lt;=3,BD241&lt;0),-BD244,0)</f>
        <v>-17323.550226317504</v>
      </c>
      <c r="BE245" s="82">
        <f>IF(AND(BE240&gt;=1,BE240&lt;=3,BE241&lt;0),-BE244,0)</f>
        <v>-17323.550226317504</v>
      </c>
      <c r="BF245" s="82">
        <f>IF(AND(BF240&gt;=1,BF240&lt;=3,BF241&lt;0),-BF244,0)</f>
        <v>0</v>
      </c>
      <c r="BG245" s="82">
        <f>IF(AND(BG240&gt;=1,BG240&lt;=3,BG241&lt;0),-BG244,0)</f>
        <v>0</v>
      </c>
      <c r="BH245" s="82">
        <f>IF(AND(BH240&gt;=1,BH240&lt;=3,BH241&lt;0),-BH244,0)</f>
        <v>0</v>
      </c>
      <c r="BI245" s="82">
        <f>IF(AND(BI240&gt;=1,BI240&lt;=3,BI241&lt;0),-BI244,0)</f>
        <v>0</v>
      </c>
      <c r="BJ245" s="82">
        <f>IF(AND(BJ240&gt;=1,BJ240&lt;=3,BJ241&lt;0),-BJ244,0)</f>
        <v>0</v>
      </c>
      <c r="BK245" s="82">
        <f>IF(AND(BK240&gt;=1,BK240&lt;=3,BK241&lt;0),-BK244,0)</f>
        <v>0</v>
      </c>
      <c r="BL245" s="82">
        <f>IF(AND(BL240&gt;=1,BL240&lt;=3,BL241&lt;0),-BL244,0)</f>
        <v>0</v>
      </c>
      <c r="BM245" s="82">
        <f>IF(AND(BM240&gt;=1,BM240&lt;=3,BM241&lt;0),-BM244,0)</f>
        <v>0</v>
      </c>
      <c r="BN245" s="82">
        <f>IF(AND(BN240&gt;=1,BN240&lt;=3,BN241&lt;0),-BN244,0)</f>
        <v>0</v>
      </c>
      <c r="BO245" s="82">
        <f>IF(AND(BO240&gt;=1,BO240&lt;=3,BO241&lt;0),-BO244,0)</f>
        <v>0</v>
      </c>
      <c r="BP245" s="82">
        <f>IF(AND(BP240&gt;=1,BP240&lt;=3,BP241&lt;0),-BP244,0)</f>
        <v>0</v>
      </c>
      <c r="BQ245" s="82">
        <f>IF(AND(BQ240&gt;=1,BQ240&lt;=3,BQ241&lt;0),-BQ244,0)</f>
        <v>0</v>
      </c>
      <c r="BR245" s="82">
        <f>IF(AND(BR240&gt;=1,BR240&lt;=3,BR241&lt;0),-BR244,0)</f>
        <v>0</v>
      </c>
      <c r="BS245" s="82">
        <f>IF(AND(BS240&gt;=1,BS240&lt;=3,BS241&lt;0),-BS244,0)</f>
        <v>0</v>
      </c>
      <c r="BT245" s="82">
        <f>IF(AND(BT240&gt;=1,BT240&lt;=3,BT241&lt;0),-BT244,0)</f>
        <v>0</v>
      </c>
      <c r="BU245" s="82">
        <f>IF(AND(BU240&gt;=1,BU240&lt;=3,BU241&lt;0),-BU244,0)</f>
        <v>0</v>
      </c>
      <c r="BV245" s="82">
        <f>IF(AND(BV240&gt;=1,BV240&lt;=3,BV241&lt;0),-BV244,0)</f>
        <v>0</v>
      </c>
      <c r="BW245" s="82">
        <f>IF(AND(BW240&gt;=1,BW240&lt;=3,BW241&lt;0),-BW244,0)</f>
        <v>0</v>
      </c>
      <c r="BX245" s="82">
        <f>IF(AND(BX240&gt;=1,BX240&lt;=3,BX241&lt;0),-BX244,0)</f>
        <v>0</v>
      </c>
      <c r="BY245" s="82">
        <f>IF(AND(BY240&gt;=1,BY240&lt;=3,BY241&lt;0),-BY244,0)</f>
        <v>0</v>
      </c>
      <c r="BZ245" s="82">
        <f>IF(AND(BZ240&gt;=1,BZ240&lt;=3,BZ241&lt;0),-BZ244,0)</f>
        <v>0</v>
      </c>
      <c r="CA245" s="82">
        <f>IF(AND(CA240&gt;=1,CA240&lt;=3,CA241&lt;0),-CA244,0)</f>
        <v>0</v>
      </c>
      <c r="CB245" s="82">
        <f>IF(AND(CB240&gt;=1,CB240&lt;=3,CB241&lt;0),-CB244,0)</f>
        <v>0</v>
      </c>
      <c r="CC245" s="82">
        <f>IF(AND(CC240&gt;=1,CC240&lt;=3,CC241&lt;0),-CC244,0)</f>
        <v>0</v>
      </c>
      <c r="CD245" s="82">
        <f>IF(AND(CD240&gt;=1,CD240&lt;=3,CD241&lt;0),-CD244,0)</f>
        <v>0</v>
      </c>
      <c r="CE245" s="82">
        <f>IF(AND(CE240&gt;=1,CE240&lt;=3,CE241&lt;0),-CE244,0)</f>
        <v>0</v>
      </c>
      <c r="CF245" s="82">
        <f>IF(AND(CF240&gt;=1,CF240&lt;=3,CF241&lt;0),-CF244,0)</f>
        <v>0</v>
      </c>
      <c r="CG245" s="82">
        <f>IF(AND(CG240&gt;=1,CG240&lt;=3,CG241&lt;0),-CG244,0)</f>
        <v>0</v>
      </c>
      <c r="CH245" s="82">
        <f>IF(AND(CH240&gt;=1,CH240&lt;=3,CH241&lt;0),-CH244,0)</f>
        <v>0</v>
      </c>
      <c r="CI245" s="82">
        <f>IF(AND(CI240&gt;=1,CI240&lt;=3,CI241&lt;0),-CI244,0)</f>
        <v>0</v>
      </c>
      <c r="CJ245" s="82">
        <f>IF(AND(CJ240&gt;=1,CJ240&lt;=3,CJ241&lt;0),-CJ244,0)</f>
        <v>0</v>
      </c>
      <c r="CK245" s="82">
        <f>IF(AND(CK240&gt;=1,CK240&lt;=3,CK241&lt;0),-CK244,0)</f>
        <v>0</v>
      </c>
      <c r="CL245" s="82">
        <f>IF(AND(CL240&gt;=1,CL240&lt;=3,CL241&lt;0),-CL244,0)</f>
        <v>0</v>
      </c>
      <c r="CM245" s="82">
        <f>IF(AND(CM240&gt;=1,CM240&lt;=3,CM241&lt;0),-CM244,0)</f>
        <v>0</v>
      </c>
      <c r="CN245" s="82">
        <f>IF(AND(CN240&gt;=1,CN240&lt;=3,CN241&lt;0),-CN244,0)</f>
        <v>0</v>
      </c>
      <c r="CO245" s="82">
        <f>IF(AND(CO240&gt;=1,CO240&lt;=3,CO241&lt;0),-CO244,0)</f>
        <v>0</v>
      </c>
      <c r="CP245" s="82">
        <f>IF(AND(CP240&gt;=1,CP240&lt;=3,CP241&lt;0),-CP244,0)</f>
        <v>0</v>
      </c>
      <c r="CQ245" s="82">
        <f>IF(AND(CQ240&gt;=1,CQ240&lt;=3,CQ241&lt;0),-CQ244,0)</f>
        <v>0</v>
      </c>
      <c r="CR245" s="82">
        <f>IF(AND(CR240&gt;=1,CR240&lt;=3,CR241&lt;0),-CR244,0)</f>
        <v>0</v>
      </c>
      <c r="CS245" s="82">
        <f>IF(AND(CS240&gt;=1,CS240&lt;=3,CS241&lt;0),-CS244,0)</f>
        <v>0</v>
      </c>
      <c r="CT245" s="82">
        <f>IF(AND(CT240&gt;=1,CT240&lt;=3,CT241&lt;0),-CT244,0)</f>
        <v>0</v>
      </c>
      <c r="CU245" s="82">
        <f>IF(AND(CU240&gt;=1,CU240&lt;=3,CU241&lt;0),-CU244,0)</f>
        <v>0</v>
      </c>
      <c r="CV245" s="82">
        <f>IF(AND(CV240&gt;=1,CV240&lt;=3,CV241&lt;0),-CV244,0)</f>
        <v>0</v>
      </c>
      <c r="CW245" s="82">
        <f>IF(AND(CW240&gt;=1,CW240&lt;=3,CW241&lt;0),-CW244,0)</f>
        <v>0</v>
      </c>
      <c r="CX245" s="82">
        <f>IF(AND(CX240&gt;=1,CX240&lt;=3,CX241&lt;0),-CX244,0)</f>
        <v>0</v>
      </c>
      <c r="CY245" s="82">
        <f>IF(AND(CY240&gt;=1,CY240&lt;=3,CY241&lt;0),-CY244,0)</f>
        <v>0</v>
      </c>
      <c r="CZ245" s="82">
        <f>IF(AND(CZ240&gt;=1,CZ240&lt;=3,CZ241&lt;0),-CZ244,0)</f>
        <v>0</v>
      </c>
      <c r="DA245" s="82">
        <f>IF(AND(DA240&gt;=1,DA240&lt;=3,DA241&lt;0),-DA244,0)</f>
        <v>0</v>
      </c>
      <c r="DB245" s="82">
        <f>IF(AND(DB240&gt;=1,DB240&lt;=3,DB241&lt;0),-DB244,0)</f>
        <v>0</v>
      </c>
      <c r="DC245" s="82">
        <f>IF(AND(DC240&gt;=1,DC240&lt;=3,DC241&lt;0),-DC244,0)</f>
        <v>0</v>
      </c>
      <c r="DD245" s="82">
        <f>IF(AND(DD240&gt;=1,DD240&lt;=3,DD241&lt;0),-DD244,0)</f>
        <v>0</v>
      </c>
      <c r="DE245" s="82">
        <f>IF(AND(DE240&gt;=1,DE240&lt;=3,DE241&lt;0),-DE244,0)</f>
        <v>0</v>
      </c>
      <c r="DF245" s="82">
        <f>IF(AND(DF240&gt;=1,DF240&lt;=3,DF241&lt;0),-DF244,0)</f>
        <v>0</v>
      </c>
      <c r="DG245" s="82">
        <f>IF(AND(DG240&gt;=1,DG240&lt;=3,DG241&lt;0),-DG244,0)</f>
        <v>0</v>
      </c>
      <c r="DH245" s="82">
        <f>IF(AND(DH240&gt;=1,DH240&lt;=3,DH241&lt;0),-DH244,0)</f>
        <v>0</v>
      </c>
      <c r="DI245" s="82">
        <f>IF(AND(DI240&gt;=1,DI240&lt;=3,DI241&lt;0),-DI244,0)</f>
        <v>0</v>
      </c>
      <c r="DJ245" s="82">
        <f>IF(AND(DJ240&gt;=1,DJ240&lt;=3,DJ241&lt;0),-DJ244,0)</f>
        <v>0</v>
      </c>
      <c r="DK245" s="82">
        <f>IF(AND(DK240&gt;=1,DK240&lt;=3,DK241&lt;0),-DK244,0)</f>
        <v>0</v>
      </c>
      <c r="DL245" s="82">
        <f>IF(AND(DL240&gt;=1,DL240&lt;=3,DL241&lt;0),-DL244,0)</f>
        <v>0</v>
      </c>
      <c r="DM245" s="82">
        <f>IF(AND(DM240&gt;=1,DM240&lt;=3,DM241&lt;0),-DM244,0)</f>
        <v>0</v>
      </c>
      <c r="DN245" s="82">
        <f>IF(AND(DN240&gt;=1,DN240&lt;=3,DN241&lt;0),-DN244,0)</f>
        <v>-20811.132282076454</v>
      </c>
      <c r="DO245" s="82">
        <f>IF(AND(DO240&gt;=1,DO240&lt;=3,DO241&lt;0),-DO244,0)</f>
        <v>-20811.132282076454</v>
      </c>
      <c r="DP245" s="82">
        <f>IF(AND(DP240&gt;=1,DP240&lt;=3,DP241&lt;0),-DP244,0)</f>
        <v>0</v>
      </c>
      <c r="DQ245" s="82">
        <f>IF(AND(DQ240&gt;=1,DQ240&lt;=3,DQ241&lt;0),-DQ244,0)</f>
        <v>0</v>
      </c>
      <c r="DR245" s="82">
        <f>IF(AND(DR240&gt;=1,DR240&lt;=3,DR241&lt;0),-DR244,0)</f>
        <v>0</v>
      </c>
      <c r="DS245" s="82">
        <f>IF(AND(DS240&gt;=1,DS240&lt;=3,DS241&lt;0),-DS244,0)</f>
        <v>0</v>
      </c>
      <c r="DT245" s="82">
        <f>IF(AND(DT240&gt;=1,DT240&lt;=3,DT241&lt;0),-DT244,0)</f>
        <v>0</v>
      </c>
      <c r="DU245" s="82">
        <f>IF(AND(DU240&gt;=1,DU240&lt;=3,DU241&lt;0),-DU244,0)</f>
        <v>0</v>
      </c>
      <c r="DV245" s="82">
        <f>IF(AND(DV240&gt;=1,DV240&lt;=3,DV241&lt;0),-DV244,0)</f>
        <v>0</v>
      </c>
      <c r="DW245" s="82">
        <f>IF(AND(DW240&gt;=1,DW240&lt;=3,DW241&lt;0),-DW244,0)</f>
        <v>0</v>
      </c>
      <c r="DX245" s="82">
        <f>IF(AND(DX240&gt;=1,DX240&lt;=3,DX241&lt;0),-DX244,0)</f>
        <v>0</v>
      </c>
      <c r="DY245" s="82">
        <f>IF(AND(DY240&gt;=1,DY240&lt;=3,DY241&lt;0),-DY244,0)</f>
        <v>0</v>
      </c>
      <c r="DZ245" s="82">
        <f>IF(AND(DZ240&gt;=1,DZ240&lt;=3,DZ241&lt;0),-DZ244,0)</f>
        <v>0</v>
      </c>
      <c r="EA245" s="82">
        <f>IF(AND(EA240&gt;=1,EA240&lt;=3,EA241&lt;0),-EA244,0)</f>
        <v>0</v>
      </c>
      <c r="EB245" s="82">
        <f>IF(AND(EB240&gt;=1,EB240&lt;=3,EB241&lt;0),-EB244,0)</f>
        <v>0</v>
      </c>
      <c r="EC245" s="82">
        <f>IF(AND(EC240&gt;=1,EC240&lt;=3,EC241&lt;0),-EC244,0)</f>
        <v>0</v>
      </c>
      <c r="ED245" s="82">
        <f>IF(AND(ED240&gt;=1,ED240&lt;=3,ED241&lt;0),-ED244,0)</f>
        <v>0</v>
      </c>
      <c r="EE245" s="82">
        <f>IF(AND(EE240&gt;=1,EE240&lt;=3,EE241&lt;0),-EE244,0)</f>
        <v>0</v>
      </c>
      <c r="EF245" s="82">
        <f>IF(AND(EF240&gt;=1,EF240&lt;=3,EF241&lt;0),-EF244,0)</f>
        <v>0</v>
      </c>
      <c r="EG245" s="82">
        <f>IF(AND(EG240&gt;=1,EG240&lt;=3,EG241&lt;0),-EG244,0)</f>
        <v>0</v>
      </c>
      <c r="EH245" s="82">
        <f>IF(AND(EH240&gt;=1,EH240&lt;=3,EH241&lt;0),-EH244,0)</f>
        <v>0</v>
      </c>
      <c r="EI245" s="82">
        <f>IF(AND(EI240&gt;=1,EI240&lt;=3,EI241&lt;0),-EI244,0)</f>
        <v>0</v>
      </c>
    </row>
    <row r="246">
      <c r="B246" t="s" s="23">
        <v>396</v>
      </c>
      <c r="C246" t="s" s="118">
        <v>41</v>
      </c>
      <c r="D246" t="s" s="118">
        <v>433</v>
      </c>
      <c r="H246" s="95">
        <f>IF(AND(H240&gt;=1,H240&lt;=3,H241&gt;=0),-H244*MAX(0,MIN(1,CHOOSE(H240,Rollover!$Q$24,Rollover!$AD$24,Rollover!$AQ$24)-H241)),0)-IF(H$6&lt;='Rent Roll'!$M$24,H243,0)</f>
        <v>0</v>
      </c>
      <c r="I246" s="95">
        <f>IF(AND(I240&gt;=1,I240&lt;=3,I241&gt;=0),-I244*MAX(0,MIN(1,CHOOSE(I240,Rollover!$Q$24,Rollover!$AD$24,Rollover!$AQ$24)-I241)),0)-IF(I$6&lt;='Rent Roll'!$M$24,I243,0)</f>
        <v>0</v>
      </c>
      <c r="J246" s="95">
        <f>IF(AND(J240&gt;=1,J240&lt;=3,J241&gt;=0),-J244*MAX(0,MIN(1,CHOOSE(J240,Rollover!$Q$24,Rollover!$AD$24,Rollover!$AQ$24)-J241)),0)-IF(J$6&lt;='Rent Roll'!$M$24,J243,0)</f>
        <v>0</v>
      </c>
      <c r="K246" s="95">
        <f>IF(AND(K240&gt;=1,K240&lt;=3,K241&gt;=0),-K244*MAX(0,MIN(1,CHOOSE(K240,Rollover!$Q$24,Rollover!$AD$24,Rollover!$AQ$24)-K241)),0)-IF(K$6&lt;='Rent Roll'!$M$24,K243,0)</f>
        <v>0</v>
      </c>
      <c r="L246" s="95">
        <f>IF(AND(L240&gt;=1,L240&lt;=3,L241&gt;=0),-L244*MAX(0,MIN(1,CHOOSE(L240,Rollover!$Q$24,Rollover!$AD$24,Rollover!$AQ$24)-L241)),0)-IF(L$6&lt;='Rent Roll'!$M$24,L243,0)</f>
        <v>0</v>
      </c>
      <c r="M246" s="95">
        <f>IF(AND(M240&gt;=1,M240&lt;=3,M241&gt;=0),-M244*MAX(0,MIN(1,CHOOSE(M240,Rollover!$Q$24,Rollover!$AD$24,Rollover!$AQ$24)-M241)),0)-IF(M$6&lt;='Rent Roll'!$M$24,M243,0)</f>
        <v>0</v>
      </c>
      <c r="N246" s="95">
        <f>IF(AND(N240&gt;=1,N240&lt;=3,N241&gt;=0),-N244*MAX(0,MIN(1,CHOOSE(N240,Rollover!$Q$24,Rollover!$AD$24,Rollover!$AQ$24)-N241)),0)-IF(N$6&lt;='Rent Roll'!$M$24,N243,0)</f>
        <v>0</v>
      </c>
      <c r="O246" s="95">
        <f>IF(AND(O240&gt;=1,O240&lt;=3,O241&gt;=0),-O244*MAX(0,MIN(1,CHOOSE(O240,Rollover!$Q$24,Rollover!$AD$24,Rollover!$AQ$24)-O241)),0)-IF(O$6&lt;='Rent Roll'!$M$24,O243,0)</f>
        <v>0</v>
      </c>
      <c r="P246" s="95">
        <f>IF(AND(P240&gt;=1,P240&lt;=3,P241&gt;=0),-P244*MAX(0,MIN(1,CHOOSE(P240,Rollover!$Q$24,Rollover!$AD$24,Rollover!$AQ$24)-P241)),0)-IF(P$6&lt;='Rent Roll'!$M$24,P243,0)</f>
        <v>0</v>
      </c>
      <c r="Q246" s="95">
        <f>IF(AND(Q240&gt;=1,Q240&lt;=3,Q241&gt;=0),-Q244*MAX(0,MIN(1,CHOOSE(Q240,Rollover!$Q$24,Rollover!$AD$24,Rollover!$AQ$24)-Q241)),0)-IF(Q$6&lt;='Rent Roll'!$M$24,Q243,0)</f>
        <v>0</v>
      </c>
      <c r="R246" s="95">
        <f>IF(AND(R240&gt;=1,R240&lt;=3,R241&gt;=0),-R244*MAX(0,MIN(1,CHOOSE(R240,Rollover!$Q$24,Rollover!$AD$24,Rollover!$AQ$24)-R241)),0)-IF(R$6&lt;='Rent Roll'!$M$24,R243,0)</f>
        <v>0</v>
      </c>
      <c r="S246" s="95">
        <f>IF(AND(S240&gt;=1,S240&lt;=3,S241&gt;=0),-S244*MAX(0,MIN(1,CHOOSE(S240,Rollover!$Q$24,Rollover!$AD$24,Rollover!$AQ$24)-S241)),0)-IF(S$6&lt;='Rent Roll'!$M$24,S243,0)</f>
        <v>0</v>
      </c>
      <c r="T246" s="95">
        <f>IF(AND(T240&gt;=1,T240&lt;=3,T241&gt;=0),-T244*MAX(0,MIN(1,CHOOSE(T240,Rollover!$Q$24,Rollover!$AD$24,Rollover!$AQ$24)-T241)),0)-IF(T$6&lt;='Rent Roll'!$M$24,T243,0)</f>
        <v>0</v>
      </c>
      <c r="U246" s="95">
        <f>IF(AND(U240&gt;=1,U240&lt;=3,U241&gt;=0),-U244*MAX(0,MIN(1,CHOOSE(U240,Rollover!$Q$24,Rollover!$AD$24,Rollover!$AQ$24)-U241)),0)-IF(U$6&lt;='Rent Roll'!$M$24,U243,0)</f>
        <v>0</v>
      </c>
      <c r="V246" s="95">
        <f>IF(AND(V240&gt;=1,V240&lt;=3,V241&gt;=0),-V244*MAX(0,MIN(1,CHOOSE(V240,Rollover!$Q$24,Rollover!$AD$24,Rollover!$AQ$24)-V241)),0)-IF(V$6&lt;='Rent Roll'!$M$24,V243,0)</f>
        <v>0</v>
      </c>
      <c r="W246" s="95">
        <f>IF(AND(W240&gt;=1,W240&lt;=3,W241&gt;=0),-W244*MAX(0,MIN(1,CHOOSE(W240,Rollover!$Q$24,Rollover!$AD$24,Rollover!$AQ$24)-W241)),0)-IF(W$6&lt;='Rent Roll'!$M$24,W243,0)</f>
        <v>0</v>
      </c>
      <c r="X246" s="95">
        <f>IF(AND(X240&gt;=1,X240&lt;=3,X241&gt;=0),-X244*MAX(0,MIN(1,CHOOSE(X240,Rollover!$Q$24,Rollover!$AD$24,Rollover!$AQ$24)-X241)),0)-IF(X$6&lt;='Rent Roll'!$M$24,X243,0)</f>
        <v>0</v>
      </c>
      <c r="Y246" s="95">
        <f>IF(AND(Y240&gt;=1,Y240&lt;=3,Y241&gt;=0),-Y244*MAX(0,MIN(1,CHOOSE(Y240,Rollover!$Q$24,Rollover!$AD$24,Rollover!$AQ$24)-Y241)),0)-IF(Y$6&lt;='Rent Roll'!$M$24,Y243,0)</f>
        <v>0</v>
      </c>
      <c r="Z246" s="95">
        <f>IF(AND(Z240&gt;=1,Z240&lt;=3,Z241&gt;=0),-Z244*MAX(0,MIN(1,CHOOSE(Z240,Rollover!$Q$24,Rollover!$AD$24,Rollover!$AQ$24)-Z241)),0)-IF(Z$6&lt;='Rent Roll'!$M$24,Z243,0)</f>
        <v>0</v>
      </c>
      <c r="AA246" s="95">
        <f>IF(AND(AA240&gt;=1,AA240&lt;=3,AA241&gt;=0),-AA244*MAX(0,MIN(1,CHOOSE(AA240,Rollover!$Q$24,Rollover!$AD$24,Rollover!$AQ$24)-AA241)),0)-IF(AA$6&lt;='Rent Roll'!$M$24,AA243,0)</f>
        <v>0</v>
      </c>
      <c r="AB246" s="95">
        <f>IF(AND(AB240&gt;=1,AB240&lt;=3,AB241&gt;=0),-AB244*MAX(0,MIN(1,CHOOSE(AB240,Rollover!$Q$24,Rollover!$AD$24,Rollover!$AQ$24)-AB241)),0)-IF(AB$6&lt;='Rent Roll'!$M$24,AB243,0)</f>
        <v>0</v>
      </c>
      <c r="AC246" s="95">
        <f>IF(AND(AC240&gt;=1,AC240&lt;=3,AC241&gt;=0),-AC244*MAX(0,MIN(1,CHOOSE(AC240,Rollover!$Q$24,Rollover!$AD$24,Rollover!$AQ$24)-AC241)),0)-IF(AC$6&lt;='Rent Roll'!$M$24,AC243,0)</f>
        <v>0</v>
      </c>
      <c r="AD246" s="95">
        <f>IF(AND(AD240&gt;=1,AD240&lt;=3,AD241&gt;=0),-AD244*MAX(0,MIN(1,CHOOSE(AD240,Rollover!$Q$24,Rollover!$AD$24,Rollover!$AQ$24)-AD241)),0)-IF(AD$6&lt;='Rent Roll'!$M$24,AD243,0)</f>
        <v>0</v>
      </c>
      <c r="AE246" s="95">
        <f>IF(AND(AE240&gt;=1,AE240&lt;=3,AE241&gt;=0),-AE244*MAX(0,MIN(1,CHOOSE(AE240,Rollover!$Q$24,Rollover!$AD$24,Rollover!$AQ$24)-AE241)),0)-IF(AE$6&lt;='Rent Roll'!$M$24,AE243,0)</f>
        <v>0</v>
      </c>
      <c r="AF246" s="95">
        <f>IF(AND(AF240&gt;=1,AF240&lt;=3,AF241&gt;=0),-AF244*MAX(0,MIN(1,CHOOSE(AF240,Rollover!$Q$24,Rollover!$AD$24,Rollover!$AQ$24)-AF241)),0)-IF(AF$6&lt;='Rent Roll'!$M$24,AF243,0)</f>
        <v>0</v>
      </c>
      <c r="AG246" s="95">
        <f>IF(AND(AG240&gt;=1,AG240&lt;=3,AG241&gt;=0),-AG244*MAX(0,MIN(1,CHOOSE(AG240,Rollover!$Q$24,Rollover!$AD$24,Rollover!$AQ$24)-AG241)),0)-IF(AG$6&lt;='Rent Roll'!$M$24,AG243,0)</f>
        <v>0</v>
      </c>
      <c r="AH246" s="95">
        <f>IF(AND(AH240&gt;=1,AH240&lt;=3,AH241&gt;=0),-AH244*MAX(0,MIN(1,CHOOSE(AH240,Rollover!$Q$24,Rollover!$AD$24,Rollover!$AQ$24)-AH241)),0)-IF(AH$6&lt;='Rent Roll'!$M$24,AH243,0)</f>
        <v>0</v>
      </c>
      <c r="AI246" s="95">
        <f>IF(AND(AI240&gt;=1,AI240&lt;=3,AI241&gt;=0),-AI244*MAX(0,MIN(1,CHOOSE(AI240,Rollover!$Q$24,Rollover!$AD$24,Rollover!$AQ$24)-AI241)),0)-IF(AI$6&lt;='Rent Roll'!$M$24,AI243,0)</f>
        <v>0</v>
      </c>
      <c r="AJ246" s="95">
        <f>IF(AND(AJ240&gt;=1,AJ240&lt;=3,AJ241&gt;=0),-AJ244*MAX(0,MIN(1,CHOOSE(AJ240,Rollover!$Q$24,Rollover!$AD$24,Rollover!$AQ$24)-AJ241)),0)-IF(AJ$6&lt;='Rent Roll'!$M$24,AJ243,0)</f>
        <v>0</v>
      </c>
      <c r="AK246" s="95">
        <f>IF(AND(AK240&gt;=1,AK240&lt;=3,AK241&gt;=0),-AK244*MAX(0,MIN(1,CHOOSE(AK240,Rollover!$Q$24,Rollover!$AD$24,Rollover!$AQ$24)-AK241)),0)-IF(AK$6&lt;='Rent Roll'!$M$24,AK243,0)</f>
        <v>0</v>
      </c>
      <c r="AL246" s="95">
        <f>IF(AND(AL240&gt;=1,AL240&lt;=3,AL241&gt;=0),-AL244*MAX(0,MIN(1,CHOOSE(AL240,Rollover!$Q$24,Rollover!$AD$24,Rollover!$AQ$24)-AL241)),0)-IF(AL$6&lt;='Rent Roll'!$M$24,AL243,0)</f>
        <v>0</v>
      </c>
      <c r="AM246" s="95">
        <f>IF(AND(AM240&gt;=1,AM240&lt;=3,AM241&gt;=0),-AM244*MAX(0,MIN(1,CHOOSE(AM240,Rollover!$Q$24,Rollover!$AD$24,Rollover!$AQ$24)-AM241)),0)-IF(AM$6&lt;='Rent Roll'!$M$24,AM243,0)</f>
        <v>0</v>
      </c>
      <c r="AN246" s="95">
        <f>IF(AND(AN240&gt;=1,AN240&lt;=3,AN241&gt;=0),-AN244*MAX(0,MIN(1,CHOOSE(AN240,Rollover!$Q$24,Rollover!$AD$24,Rollover!$AQ$24)-AN241)),0)-IF(AN$6&lt;='Rent Roll'!$M$24,AN243,0)</f>
        <v>0</v>
      </c>
      <c r="AO246" s="95">
        <f>IF(AND(AO240&gt;=1,AO240&lt;=3,AO241&gt;=0),-AO244*MAX(0,MIN(1,CHOOSE(AO240,Rollover!$Q$24,Rollover!$AD$24,Rollover!$AQ$24)-AO241)),0)-IF(AO$6&lt;='Rent Roll'!$M$24,AO243,0)</f>
        <v>0</v>
      </c>
      <c r="AP246" s="95">
        <f>IF(AND(AP240&gt;=1,AP240&lt;=3,AP241&gt;=0),-AP244*MAX(0,MIN(1,CHOOSE(AP240,Rollover!$Q$24,Rollover!$AD$24,Rollover!$AQ$24)-AP241)),0)-IF(AP$6&lt;='Rent Roll'!$M$24,AP243,0)</f>
        <v>0</v>
      </c>
      <c r="AQ246" s="95">
        <f>IF(AND(AQ240&gt;=1,AQ240&lt;=3,AQ241&gt;=0),-AQ244*MAX(0,MIN(1,CHOOSE(AQ240,Rollover!$Q$24,Rollover!$AD$24,Rollover!$AQ$24)-AQ241)),0)-IF(AQ$6&lt;='Rent Roll'!$M$24,AQ243,0)</f>
        <v>0</v>
      </c>
      <c r="AR246" s="95">
        <f>IF(AND(AR240&gt;=1,AR240&lt;=3,AR241&gt;=0),-AR244*MAX(0,MIN(1,CHOOSE(AR240,Rollover!$Q$24,Rollover!$AD$24,Rollover!$AQ$24)-AR241)),0)-IF(AR$6&lt;='Rent Roll'!$M$24,AR243,0)</f>
        <v>0</v>
      </c>
      <c r="AS246" s="95">
        <f>IF(AND(AS240&gt;=1,AS240&lt;=3,AS241&gt;=0),-AS244*MAX(0,MIN(1,CHOOSE(AS240,Rollover!$Q$24,Rollover!$AD$24,Rollover!$AQ$24)-AS241)),0)-IF(AS$6&lt;='Rent Roll'!$M$24,AS243,0)</f>
        <v>0</v>
      </c>
      <c r="AT246" s="95">
        <f>IF(AND(AT240&gt;=1,AT240&lt;=3,AT241&gt;=0),-AT244*MAX(0,MIN(1,CHOOSE(AT240,Rollover!$Q$24,Rollover!$AD$24,Rollover!$AQ$24)-AT241)),0)-IF(AT$6&lt;='Rent Roll'!$M$24,AT243,0)</f>
        <v>0</v>
      </c>
      <c r="AU246" s="95">
        <f>IF(AND(AU240&gt;=1,AU240&lt;=3,AU241&gt;=0),-AU244*MAX(0,MIN(1,CHOOSE(AU240,Rollover!$Q$24,Rollover!$AD$24,Rollover!$AQ$24)-AU241)),0)-IF(AU$6&lt;='Rent Roll'!$M$24,AU243,0)</f>
        <v>0</v>
      </c>
      <c r="AV246" s="95">
        <f>IF(AND(AV240&gt;=1,AV240&lt;=3,AV241&gt;=0),-AV244*MAX(0,MIN(1,CHOOSE(AV240,Rollover!$Q$24,Rollover!$AD$24,Rollover!$AQ$24)-AV241)),0)-IF(AV$6&lt;='Rent Roll'!$M$24,AV243,0)</f>
        <v>0</v>
      </c>
      <c r="AW246" s="95">
        <f>IF(AND(AW240&gt;=1,AW240&lt;=3,AW241&gt;=0),-AW244*MAX(0,MIN(1,CHOOSE(AW240,Rollover!$Q$24,Rollover!$AD$24,Rollover!$AQ$24)-AW241)),0)-IF(AW$6&lt;='Rent Roll'!$M$24,AW243,0)</f>
        <v>0</v>
      </c>
      <c r="AX246" s="95">
        <f>IF(AND(AX240&gt;=1,AX240&lt;=3,AX241&gt;=0),-AX244*MAX(0,MIN(1,CHOOSE(AX240,Rollover!$Q$24,Rollover!$AD$24,Rollover!$AQ$24)-AX241)),0)-IF(AX$6&lt;='Rent Roll'!$M$24,AX243,0)</f>
        <v>0</v>
      </c>
      <c r="AY246" s="95">
        <f>IF(AND(AY240&gt;=1,AY240&lt;=3,AY241&gt;=0),-AY244*MAX(0,MIN(1,CHOOSE(AY240,Rollover!$Q$24,Rollover!$AD$24,Rollover!$AQ$24)-AY241)),0)-IF(AY$6&lt;='Rent Roll'!$M$24,AY243,0)</f>
        <v>0</v>
      </c>
      <c r="AZ246" s="95">
        <f>IF(AND(AZ240&gt;=1,AZ240&lt;=3,AZ241&gt;=0),-AZ244*MAX(0,MIN(1,CHOOSE(AZ240,Rollover!$Q$24,Rollover!$AD$24,Rollover!$AQ$24)-AZ241)),0)-IF(AZ$6&lt;='Rent Roll'!$M$24,AZ243,0)</f>
        <v>0</v>
      </c>
      <c r="BA246" s="95">
        <f>IF(AND(BA240&gt;=1,BA240&lt;=3,BA241&gt;=0),-BA244*MAX(0,MIN(1,CHOOSE(BA240,Rollover!$Q$24,Rollover!$AD$24,Rollover!$AQ$24)-BA241)),0)-IF(BA$6&lt;='Rent Roll'!$M$24,BA243,0)</f>
        <v>0</v>
      </c>
      <c r="BB246" s="95">
        <f>IF(AND(BB240&gt;=1,BB240&lt;=3,BB241&gt;=0),-BB244*MAX(0,MIN(1,CHOOSE(BB240,Rollover!$Q$24,Rollover!$AD$24,Rollover!$AQ$24)-BB241)),0)-IF(BB$6&lt;='Rent Roll'!$M$24,BB243,0)</f>
        <v>0</v>
      </c>
      <c r="BC246" s="95">
        <f>IF(AND(BC240&gt;=1,BC240&lt;=3,BC241&gt;=0),-BC244*MAX(0,MIN(1,CHOOSE(BC240,Rollover!$Q$24,Rollover!$AD$24,Rollover!$AQ$24)-BC241)),0)-IF(BC$6&lt;='Rent Roll'!$M$24,BC243,0)</f>
        <v>0</v>
      </c>
      <c r="BD246" s="95">
        <f>IF(AND(BD240&gt;=1,BD240&lt;=3,BD241&gt;=0),-BD244*MAX(0,MIN(1,CHOOSE(BD240,Rollover!$Q$24,Rollover!$AD$24,Rollover!$AQ$24)-BD241)),0)-IF(BD$6&lt;='Rent Roll'!$M$24,BD243,0)</f>
        <v>0</v>
      </c>
      <c r="BE246" s="95">
        <f>IF(AND(BE240&gt;=1,BE240&lt;=3,BE241&gt;=0),-BE244*MAX(0,MIN(1,CHOOSE(BE240,Rollover!$Q$24,Rollover!$AD$24,Rollover!$AQ$24)-BE241)),0)-IF(BE$6&lt;='Rent Roll'!$M$24,BE243,0)</f>
        <v>0</v>
      </c>
      <c r="BF246" s="95">
        <f>IF(AND(BF240&gt;=1,BF240&lt;=3,BF241&gt;=0),-BF244*MAX(0,MIN(1,CHOOSE(BF240,Rollover!$Q$24,Rollover!$AD$24,Rollover!$AQ$24)-BF241)),0)-IF(BF$6&lt;='Rent Roll'!$M$24,BF243,0)</f>
        <v>-15591.195203685756</v>
      </c>
      <c r="BG246" s="95">
        <f>IF(AND(BG240&gt;=1,BG240&lt;=3,BG241&gt;=0),-BG244*MAX(0,MIN(1,CHOOSE(BG240,Rollover!$Q$24,Rollover!$AD$24,Rollover!$AQ$24)-BG241)),0)-IF(BG$6&lt;='Rent Roll'!$M$24,BG243,0)</f>
        <v>0</v>
      </c>
      <c r="BH246" s="95">
        <f>IF(AND(BH240&gt;=1,BH240&lt;=3,BH241&gt;=0),-BH244*MAX(0,MIN(1,CHOOSE(BH240,Rollover!$Q$24,Rollover!$AD$24,Rollover!$AQ$24)-BH241)),0)-IF(BH$6&lt;='Rent Roll'!$M$24,BH243,0)</f>
        <v>0</v>
      </c>
      <c r="BI246" s="95">
        <f>IF(AND(BI240&gt;=1,BI240&lt;=3,BI241&gt;=0),-BI244*MAX(0,MIN(1,CHOOSE(BI240,Rollover!$Q$24,Rollover!$AD$24,Rollover!$AQ$24)-BI241)),0)-IF(BI$6&lt;='Rent Roll'!$M$24,BI243,0)</f>
        <v>0</v>
      </c>
      <c r="BJ246" s="95">
        <f>IF(AND(BJ240&gt;=1,BJ240&lt;=3,BJ241&gt;=0),-BJ244*MAX(0,MIN(1,CHOOSE(BJ240,Rollover!$Q$24,Rollover!$AD$24,Rollover!$AQ$24)-BJ241)),0)-IF(BJ$6&lt;='Rent Roll'!$M$24,BJ243,0)</f>
        <v>0</v>
      </c>
      <c r="BK246" s="95">
        <f>IF(AND(BK240&gt;=1,BK240&lt;=3,BK241&gt;=0),-BK244*MAX(0,MIN(1,CHOOSE(BK240,Rollover!$Q$24,Rollover!$AD$24,Rollover!$AQ$24)-BK241)),0)-IF(BK$6&lt;='Rent Roll'!$M$24,BK243,0)</f>
        <v>0</v>
      </c>
      <c r="BL246" s="95">
        <f>IF(AND(BL240&gt;=1,BL240&lt;=3,BL241&gt;=0),-BL244*MAX(0,MIN(1,CHOOSE(BL240,Rollover!$Q$24,Rollover!$AD$24,Rollover!$AQ$24)-BL241)),0)-IF(BL$6&lt;='Rent Roll'!$M$24,BL243,0)</f>
        <v>0</v>
      </c>
      <c r="BM246" s="95">
        <f>IF(AND(BM240&gt;=1,BM240&lt;=3,BM241&gt;=0),-BM244*MAX(0,MIN(1,CHOOSE(BM240,Rollover!$Q$24,Rollover!$AD$24,Rollover!$AQ$24)-BM241)),0)-IF(BM$6&lt;='Rent Roll'!$M$24,BM243,0)</f>
        <v>0</v>
      </c>
      <c r="BN246" s="95">
        <f>IF(AND(BN240&gt;=1,BN240&lt;=3,BN241&gt;=0),-BN244*MAX(0,MIN(1,CHOOSE(BN240,Rollover!$Q$24,Rollover!$AD$24,Rollover!$AQ$24)-BN241)),0)-IF(BN$6&lt;='Rent Roll'!$M$24,BN243,0)</f>
        <v>0</v>
      </c>
      <c r="BO246" s="95">
        <f>IF(AND(BO240&gt;=1,BO240&lt;=3,BO241&gt;=0),-BO244*MAX(0,MIN(1,CHOOSE(BO240,Rollover!$Q$24,Rollover!$AD$24,Rollover!$AQ$24)-BO241)),0)-IF(BO$6&lt;='Rent Roll'!$M$24,BO243,0)</f>
        <v>0</v>
      </c>
      <c r="BP246" s="95">
        <f>IF(AND(BP240&gt;=1,BP240&lt;=3,BP241&gt;=0),-BP244*MAX(0,MIN(1,CHOOSE(BP240,Rollover!$Q$24,Rollover!$AD$24,Rollover!$AQ$24)-BP241)),0)-IF(BP$6&lt;='Rent Roll'!$M$24,BP243,0)</f>
        <v>0</v>
      </c>
      <c r="BQ246" s="95">
        <f>IF(AND(BQ240&gt;=1,BQ240&lt;=3,BQ241&gt;=0),-BQ244*MAX(0,MIN(1,CHOOSE(BQ240,Rollover!$Q$24,Rollover!$AD$24,Rollover!$AQ$24)-BQ241)),0)-IF(BQ$6&lt;='Rent Roll'!$M$24,BQ243,0)</f>
        <v>0</v>
      </c>
      <c r="BR246" s="95">
        <f>IF(AND(BR240&gt;=1,BR240&lt;=3,BR241&gt;=0),-BR244*MAX(0,MIN(1,CHOOSE(BR240,Rollover!$Q$24,Rollover!$AD$24,Rollover!$AQ$24)-BR241)),0)-IF(BR$6&lt;='Rent Roll'!$M$24,BR243,0)</f>
        <v>0</v>
      </c>
      <c r="BS246" s="95">
        <f>IF(AND(BS240&gt;=1,BS240&lt;=3,BS241&gt;=0),-BS244*MAX(0,MIN(1,CHOOSE(BS240,Rollover!$Q$24,Rollover!$AD$24,Rollover!$AQ$24)-BS241)),0)-IF(BS$6&lt;='Rent Roll'!$M$24,BS243,0)</f>
        <v>0</v>
      </c>
      <c r="BT246" s="95">
        <f>IF(AND(BT240&gt;=1,BT240&lt;=3,BT241&gt;=0),-BT244*MAX(0,MIN(1,CHOOSE(BT240,Rollover!$Q$24,Rollover!$AD$24,Rollover!$AQ$24)-BT241)),0)-IF(BT$6&lt;='Rent Roll'!$M$24,BT243,0)</f>
        <v>0</v>
      </c>
      <c r="BU246" s="95">
        <f>IF(AND(BU240&gt;=1,BU240&lt;=3,BU241&gt;=0),-BU244*MAX(0,MIN(1,CHOOSE(BU240,Rollover!$Q$24,Rollover!$AD$24,Rollover!$AQ$24)-BU241)),0)-IF(BU$6&lt;='Rent Roll'!$M$24,BU243,0)</f>
        <v>0</v>
      </c>
      <c r="BV246" s="95">
        <f>IF(AND(BV240&gt;=1,BV240&lt;=3,BV241&gt;=0),-BV244*MAX(0,MIN(1,CHOOSE(BV240,Rollover!$Q$24,Rollover!$AD$24,Rollover!$AQ$24)-BV241)),0)-IF(BV$6&lt;='Rent Roll'!$M$24,BV243,0)</f>
        <v>0</v>
      </c>
      <c r="BW246" s="95">
        <f>IF(AND(BW240&gt;=1,BW240&lt;=3,BW241&gt;=0),-BW244*MAX(0,MIN(1,CHOOSE(BW240,Rollover!$Q$24,Rollover!$AD$24,Rollover!$AQ$24)-BW241)),0)-IF(BW$6&lt;='Rent Roll'!$M$24,BW243,0)</f>
        <v>0</v>
      </c>
      <c r="BX246" s="95">
        <f>IF(AND(BX240&gt;=1,BX240&lt;=3,BX241&gt;=0),-BX244*MAX(0,MIN(1,CHOOSE(BX240,Rollover!$Q$24,Rollover!$AD$24,Rollover!$AQ$24)-BX241)),0)-IF(BX$6&lt;='Rent Roll'!$M$24,BX243,0)</f>
        <v>0</v>
      </c>
      <c r="BY246" s="95">
        <f>IF(AND(BY240&gt;=1,BY240&lt;=3,BY241&gt;=0),-BY244*MAX(0,MIN(1,CHOOSE(BY240,Rollover!$Q$24,Rollover!$AD$24,Rollover!$AQ$24)-BY241)),0)-IF(BY$6&lt;='Rent Roll'!$M$24,BY243,0)</f>
        <v>0</v>
      </c>
      <c r="BZ246" s="95">
        <f>IF(AND(BZ240&gt;=1,BZ240&lt;=3,BZ241&gt;=0),-BZ244*MAX(0,MIN(1,CHOOSE(BZ240,Rollover!$Q$24,Rollover!$AD$24,Rollover!$AQ$24)-BZ241)),0)-IF(BZ$6&lt;='Rent Roll'!$M$24,BZ243,0)</f>
        <v>0</v>
      </c>
      <c r="CA246" s="95">
        <f>IF(AND(CA240&gt;=1,CA240&lt;=3,CA241&gt;=0),-CA244*MAX(0,MIN(1,CHOOSE(CA240,Rollover!$Q$24,Rollover!$AD$24,Rollover!$AQ$24)-CA241)),0)-IF(CA$6&lt;='Rent Roll'!$M$24,CA243,0)</f>
        <v>0</v>
      </c>
      <c r="CB246" s="95">
        <f>IF(AND(CB240&gt;=1,CB240&lt;=3,CB241&gt;=0),-CB244*MAX(0,MIN(1,CHOOSE(CB240,Rollover!$Q$24,Rollover!$AD$24,Rollover!$AQ$24)-CB241)),0)-IF(CB$6&lt;='Rent Roll'!$M$24,CB243,0)</f>
        <v>0</v>
      </c>
      <c r="CC246" s="95">
        <f>IF(AND(CC240&gt;=1,CC240&lt;=3,CC241&gt;=0),-CC244*MAX(0,MIN(1,CHOOSE(CC240,Rollover!$Q$24,Rollover!$AD$24,Rollover!$AQ$24)-CC241)),0)-IF(CC$6&lt;='Rent Roll'!$M$24,CC243,0)</f>
        <v>0</v>
      </c>
      <c r="CD246" s="95">
        <f>IF(AND(CD240&gt;=1,CD240&lt;=3,CD241&gt;=0),-CD244*MAX(0,MIN(1,CHOOSE(CD240,Rollover!$Q$24,Rollover!$AD$24,Rollover!$AQ$24)-CD241)),0)-IF(CD$6&lt;='Rent Roll'!$M$24,CD243,0)</f>
        <v>0</v>
      </c>
      <c r="CE246" s="95">
        <f>IF(AND(CE240&gt;=1,CE240&lt;=3,CE241&gt;=0),-CE244*MAX(0,MIN(1,CHOOSE(CE240,Rollover!$Q$24,Rollover!$AD$24,Rollover!$AQ$24)-CE241)),0)-IF(CE$6&lt;='Rent Roll'!$M$24,CE243,0)</f>
        <v>0</v>
      </c>
      <c r="CF246" s="95">
        <f>IF(AND(CF240&gt;=1,CF240&lt;=3,CF241&gt;=0),-CF244*MAX(0,MIN(1,CHOOSE(CF240,Rollover!$Q$24,Rollover!$AD$24,Rollover!$AQ$24)-CF241)),0)-IF(CF$6&lt;='Rent Roll'!$M$24,CF243,0)</f>
        <v>0</v>
      </c>
      <c r="CG246" s="95">
        <f>IF(AND(CG240&gt;=1,CG240&lt;=3,CG241&gt;=0),-CG244*MAX(0,MIN(1,CHOOSE(CG240,Rollover!$Q$24,Rollover!$AD$24,Rollover!$AQ$24)-CG241)),0)-IF(CG$6&lt;='Rent Roll'!$M$24,CG243,0)</f>
        <v>0</v>
      </c>
      <c r="CH246" s="95">
        <f>IF(AND(CH240&gt;=1,CH240&lt;=3,CH241&gt;=0),-CH244*MAX(0,MIN(1,CHOOSE(CH240,Rollover!$Q$24,Rollover!$AD$24,Rollover!$AQ$24)-CH241)),0)-IF(CH$6&lt;='Rent Roll'!$M$24,CH243,0)</f>
        <v>0</v>
      </c>
      <c r="CI246" s="95">
        <f>IF(AND(CI240&gt;=1,CI240&lt;=3,CI241&gt;=0),-CI244*MAX(0,MIN(1,CHOOSE(CI240,Rollover!$Q$24,Rollover!$AD$24,Rollover!$AQ$24)-CI241)),0)-IF(CI$6&lt;='Rent Roll'!$M$24,CI243,0)</f>
        <v>0</v>
      </c>
      <c r="CJ246" s="95">
        <f>IF(AND(CJ240&gt;=1,CJ240&lt;=3,CJ241&gt;=0),-CJ244*MAX(0,MIN(1,CHOOSE(CJ240,Rollover!$Q$24,Rollover!$AD$24,Rollover!$AQ$24)-CJ241)),0)-IF(CJ$6&lt;='Rent Roll'!$M$24,CJ243,0)</f>
        <v>0</v>
      </c>
      <c r="CK246" s="95">
        <f>IF(AND(CK240&gt;=1,CK240&lt;=3,CK241&gt;=0),-CK244*MAX(0,MIN(1,CHOOSE(CK240,Rollover!$Q$24,Rollover!$AD$24,Rollover!$AQ$24)-CK241)),0)-IF(CK$6&lt;='Rent Roll'!$M$24,CK243,0)</f>
        <v>0</v>
      </c>
      <c r="CL246" s="95">
        <f>IF(AND(CL240&gt;=1,CL240&lt;=3,CL241&gt;=0),-CL244*MAX(0,MIN(1,CHOOSE(CL240,Rollover!$Q$24,Rollover!$AD$24,Rollover!$AQ$24)-CL241)),0)-IF(CL$6&lt;='Rent Roll'!$M$24,CL243,0)</f>
        <v>0</v>
      </c>
      <c r="CM246" s="95">
        <f>IF(AND(CM240&gt;=1,CM240&lt;=3,CM241&gt;=0),-CM244*MAX(0,MIN(1,CHOOSE(CM240,Rollover!$Q$24,Rollover!$AD$24,Rollover!$AQ$24)-CM241)),0)-IF(CM$6&lt;='Rent Roll'!$M$24,CM243,0)</f>
        <v>0</v>
      </c>
      <c r="CN246" s="95">
        <f>IF(AND(CN240&gt;=1,CN240&lt;=3,CN241&gt;=0),-CN244*MAX(0,MIN(1,CHOOSE(CN240,Rollover!$Q$24,Rollover!$AD$24,Rollover!$AQ$24)-CN241)),0)-IF(CN$6&lt;='Rent Roll'!$M$24,CN243,0)</f>
        <v>0</v>
      </c>
      <c r="CO246" s="95">
        <f>IF(AND(CO240&gt;=1,CO240&lt;=3,CO241&gt;=0),-CO244*MAX(0,MIN(1,CHOOSE(CO240,Rollover!$Q$24,Rollover!$AD$24,Rollover!$AQ$24)-CO241)),0)-IF(CO$6&lt;='Rent Roll'!$M$24,CO243,0)</f>
        <v>0</v>
      </c>
      <c r="CP246" s="95">
        <f>IF(AND(CP240&gt;=1,CP240&lt;=3,CP241&gt;=0),-CP244*MAX(0,MIN(1,CHOOSE(CP240,Rollover!$Q$24,Rollover!$AD$24,Rollover!$AQ$24)-CP241)),0)-IF(CP$6&lt;='Rent Roll'!$M$24,CP243,0)</f>
        <v>0</v>
      </c>
      <c r="CQ246" s="95">
        <f>IF(AND(CQ240&gt;=1,CQ240&lt;=3,CQ241&gt;=0),-CQ244*MAX(0,MIN(1,CHOOSE(CQ240,Rollover!$Q$24,Rollover!$AD$24,Rollover!$AQ$24)-CQ241)),0)-IF(CQ$6&lt;='Rent Roll'!$M$24,CQ243,0)</f>
        <v>0</v>
      </c>
      <c r="CR246" s="95">
        <f>IF(AND(CR240&gt;=1,CR240&lt;=3,CR241&gt;=0),-CR244*MAX(0,MIN(1,CHOOSE(CR240,Rollover!$Q$24,Rollover!$AD$24,Rollover!$AQ$24)-CR241)),0)-IF(CR$6&lt;='Rent Roll'!$M$24,CR243,0)</f>
        <v>0</v>
      </c>
      <c r="CS246" s="95">
        <f>IF(AND(CS240&gt;=1,CS240&lt;=3,CS241&gt;=0),-CS244*MAX(0,MIN(1,CHOOSE(CS240,Rollover!$Q$24,Rollover!$AD$24,Rollover!$AQ$24)-CS241)),0)-IF(CS$6&lt;='Rent Roll'!$M$24,CS243,0)</f>
        <v>0</v>
      </c>
      <c r="CT246" s="95">
        <f>IF(AND(CT240&gt;=1,CT240&lt;=3,CT241&gt;=0),-CT244*MAX(0,MIN(1,CHOOSE(CT240,Rollover!$Q$24,Rollover!$AD$24,Rollover!$AQ$24)-CT241)),0)-IF(CT$6&lt;='Rent Roll'!$M$24,CT243,0)</f>
        <v>0</v>
      </c>
      <c r="CU246" s="95">
        <f>IF(AND(CU240&gt;=1,CU240&lt;=3,CU241&gt;=0),-CU244*MAX(0,MIN(1,CHOOSE(CU240,Rollover!$Q$24,Rollover!$AD$24,Rollover!$AQ$24)-CU241)),0)-IF(CU$6&lt;='Rent Roll'!$M$24,CU243,0)</f>
        <v>0</v>
      </c>
      <c r="CV246" s="95">
        <f>IF(AND(CV240&gt;=1,CV240&lt;=3,CV241&gt;=0),-CV244*MAX(0,MIN(1,CHOOSE(CV240,Rollover!$Q$24,Rollover!$AD$24,Rollover!$AQ$24)-CV241)),0)-IF(CV$6&lt;='Rent Roll'!$M$24,CV243,0)</f>
        <v>0</v>
      </c>
      <c r="CW246" s="95">
        <f>IF(AND(CW240&gt;=1,CW240&lt;=3,CW241&gt;=0),-CW244*MAX(0,MIN(1,CHOOSE(CW240,Rollover!$Q$24,Rollover!$AD$24,Rollover!$AQ$24)-CW241)),0)-IF(CW$6&lt;='Rent Roll'!$M$24,CW243,0)</f>
        <v>0</v>
      </c>
      <c r="CX246" s="95">
        <f>IF(AND(CX240&gt;=1,CX240&lt;=3,CX241&gt;=0),-CX244*MAX(0,MIN(1,CHOOSE(CX240,Rollover!$Q$24,Rollover!$AD$24,Rollover!$AQ$24)-CX241)),0)-IF(CX$6&lt;='Rent Roll'!$M$24,CX243,0)</f>
        <v>0</v>
      </c>
      <c r="CY246" s="95">
        <f>IF(AND(CY240&gt;=1,CY240&lt;=3,CY241&gt;=0),-CY244*MAX(0,MIN(1,CHOOSE(CY240,Rollover!$Q$24,Rollover!$AD$24,Rollover!$AQ$24)-CY241)),0)-IF(CY$6&lt;='Rent Roll'!$M$24,CY243,0)</f>
        <v>0</v>
      </c>
      <c r="CZ246" s="95">
        <f>IF(AND(CZ240&gt;=1,CZ240&lt;=3,CZ241&gt;=0),-CZ244*MAX(0,MIN(1,CHOOSE(CZ240,Rollover!$Q$24,Rollover!$AD$24,Rollover!$AQ$24)-CZ241)),0)-IF(CZ$6&lt;='Rent Roll'!$M$24,CZ243,0)</f>
        <v>0</v>
      </c>
      <c r="DA246" s="95">
        <f>IF(AND(DA240&gt;=1,DA240&lt;=3,DA241&gt;=0),-DA244*MAX(0,MIN(1,CHOOSE(DA240,Rollover!$Q$24,Rollover!$AD$24,Rollover!$AQ$24)-DA241)),0)-IF(DA$6&lt;='Rent Roll'!$M$24,DA243,0)</f>
        <v>0</v>
      </c>
      <c r="DB246" s="95">
        <f>IF(AND(DB240&gt;=1,DB240&lt;=3,DB241&gt;=0),-DB244*MAX(0,MIN(1,CHOOSE(DB240,Rollover!$Q$24,Rollover!$AD$24,Rollover!$AQ$24)-DB241)),0)-IF(DB$6&lt;='Rent Roll'!$M$24,DB243,0)</f>
        <v>0</v>
      </c>
      <c r="DC246" s="95">
        <f>IF(AND(DC240&gt;=1,DC240&lt;=3,DC241&gt;=0),-DC244*MAX(0,MIN(1,CHOOSE(DC240,Rollover!$Q$24,Rollover!$AD$24,Rollover!$AQ$24)-DC241)),0)-IF(DC$6&lt;='Rent Roll'!$M$24,DC243,0)</f>
        <v>0</v>
      </c>
      <c r="DD246" s="95">
        <f>IF(AND(DD240&gt;=1,DD240&lt;=3,DD241&gt;=0),-DD244*MAX(0,MIN(1,CHOOSE(DD240,Rollover!$Q$24,Rollover!$AD$24,Rollover!$AQ$24)-DD241)),0)-IF(DD$6&lt;='Rent Roll'!$M$24,DD243,0)</f>
        <v>0</v>
      </c>
      <c r="DE246" s="95">
        <f>IF(AND(DE240&gt;=1,DE240&lt;=3,DE241&gt;=0),-DE244*MAX(0,MIN(1,CHOOSE(DE240,Rollover!$Q$24,Rollover!$AD$24,Rollover!$AQ$24)-DE241)),0)-IF(DE$6&lt;='Rent Roll'!$M$24,DE243,0)</f>
        <v>0</v>
      </c>
      <c r="DF246" s="95">
        <f>IF(AND(DF240&gt;=1,DF240&lt;=3,DF241&gt;=0),-DF244*MAX(0,MIN(1,CHOOSE(DF240,Rollover!$Q$24,Rollover!$AD$24,Rollover!$AQ$24)-DF241)),0)-IF(DF$6&lt;='Rent Roll'!$M$24,DF243,0)</f>
        <v>0</v>
      </c>
      <c r="DG246" s="95">
        <f>IF(AND(DG240&gt;=1,DG240&lt;=3,DG241&gt;=0),-DG244*MAX(0,MIN(1,CHOOSE(DG240,Rollover!$Q$24,Rollover!$AD$24,Rollover!$AQ$24)-DG241)),0)-IF(DG$6&lt;='Rent Roll'!$M$24,DG243,0)</f>
        <v>0</v>
      </c>
      <c r="DH246" s="95">
        <f>IF(AND(DH240&gt;=1,DH240&lt;=3,DH241&gt;=0),-DH244*MAX(0,MIN(1,CHOOSE(DH240,Rollover!$Q$24,Rollover!$AD$24,Rollover!$AQ$24)-DH241)),0)-IF(DH$6&lt;='Rent Roll'!$M$24,DH243,0)</f>
        <v>0</v>
      </c>
      <c r="DI246" s="95">
        <f>IF(AND(DI240&gt;=1,DI240&lt;=3,DI241&gt;=0),-DI244*MAX(0,MIN(1,CHOOSE(DI240,Rollover!$Q$24,Rollover!$AD$24,Rollover!$AQ$24)-DI241)),0)-IF(DI$6&lt;='Rent Roll'!$M$24,DI243,0)</f>
        <v>0</v>
      </c>
      <c r="DJ246" s="95">
        <f>IF(AND(DJ240&gt;=1,DJ240&lt;=3,DJ241&gt;=0),-DJ244*MAX(0,MIN(1,CHOOSE(DJ240,Rollover!$Q$24,Rollover!$AD$24,Rollover!$AQ$24)-DJ241)),0)-IF(DJ$6&lt;='Rent Roll'!$M$24,DJ243,0)</f>
        <v>0</v>
      </c>
      <c r="DK246" s="95">
        <f>IF(AND(DK240&gt;=1,DK240&lt;=3,DK241&gt;=0),-DK244*MAX(0,MIN(1,CHOOSE(DK240,Rollover!$Q$24,Rollover!$AD$24,Rollover!$AQ$24)-DK241)),0)-IF(DK$6&lt;='Rent Roll'!$M$24,DK243,0)</f>
        <v>0</v>
      </c>
      <c r="DL246" s="95">
        <f>IF(AND(DL240&gt;=1,DL240&lt;=3,DL241&gt;=0),-DL244*MAX(0,MIN(1,CHOOSE(DL240,Rollover!$Q$24,Rollover!$AD$24,Rollover!$AQ$24)-DL241)),0)-IF(DL$6&lt;='Rent Roll'!$M$24,DL243,0)</f>
        <v>0</v>
      </c>
      <c r="DM246" s="95">
        <f>IF(AND(DM240&gt;=1,DM240&lt;=3,DM241&gt;=0),-DM244*MAX(0,MIN(1,CHOOSE(DM240,Rollover!$Q$24,Rollover!$AD$24,Rollover!$AQ$24)-DM241)),0)-IF(DM$6&lt;='Rent Roll'!$M$24,DM243,0)</f>
        <v>0</v>
      </c>
      <c r="DN246" s="95">
        <f>IF(AND(DN240&gt;=1,DN240&lt;=3,DN241&gt;=0),-DN244*MAX(0,MIN(1,CHOOSE(DN240,Rollover!$Q$24,Rollover!$AD$24,Rollover!$AQ$24)-DN241)),0)-IF(DN$6&lt;='Rent Roll'!$M$24,DN243,0)</f>
        <v>0</v>
      </c>
      <c r="DO246" s="95">
        <f>IF(AND(DO240&gt;=1,DO240&lt;=3,DO241&gt;=0),-DO244*MAX(0,MIN(1,CHOOSE(DO240,Rollover!$Q$24,Rollover!$AD$24,Rollover!$AQ$24)-DO241)),0)-IF(DO$6&lt;='Rent Roll'!$M$24,DO243,0)</f>
        <v>0</v>
      </c>
      <c r="DP246" s="95">
        <f>IF(AND(DP240&gt;=1,DP240&lt;=3,DP241&gt;=0),-DP244*MAX(0,MIN(1,CHOOSE(DP240,Rollover!$Q$24,Rollover!$AD$24,Rollover!$AQ$24)-DP241)),0)-IF(DP$6&lt;='Rent Roll'!$M$24,DP243,0)</f>
        <v>-20811.132282076454</v>
      </c>
      <c r="DQ246" s="95">
        <f>IF(AND(DQ240&gt;=1,DQ240&lt;=3,DQ241&gt;=0),-DQ244*MAX(0,MIN(1,CHOOSE(DQ240,Rollover!$Q$24,Rollover!$AD$24,Rollover!$AQ$24)-DQ241)),0)-IF(DQ$6&lt;='Rent Roll'!$M$24,DQ243,0)</f>
        <v>-19770.57566797263</v>
      </c>
      <c r="DR246" s="95">
        <f>IF(AND(DR240&gt;=1,DR240&lt;=3,DR241&gt;=0),-DR244*MAX(0,MIN(1,CHOOSE(DR240,Rollover!$Q$24,Rollover!$AD$24,Rollover!$AQ$24)-DR241)),0)-IF(DR$6&lt;='Rent Roll'!$M$24,DR243,0)</f>
        <v>0</v>
      </c>
      <c r="DS246" s="95">
        <f>IF(AND(DS240&gt;=1,DS240&lt;=3,DS241&gt;=0),-DS244*MAX(0,MIN(1,CHOOSE(DS240,Rollover!$Q$24,Rollover!$AD$24,Rollover!$AQ$24)-DS241)),0)-IF(DS$6&lt;='Rent Roll'!$M$24,DS243,0)</f>
        <v>0</v>
      </c>
      <c r="DT246" s="95">
        <f>IF(AND(DT240&gt;=1,DT240&lt;=3,DT241&gt;=0),-DT244*MAX(0,MIN(1,CHOOSE(DT240,Rollover!$Q$24,Rollover!$AD$24,Rollover!$AQ$24)-DT241)),0)-IF(DT$6&lt;='Rent Roll'!$M$24,DT243,0)</f>
        <v>0</v>
      </c>
      <c r="DU246" s="95">
        <f>IF(AND(DU240&gt;=1,DU240&lt;=3,DU241&gt;=0),-DU244*MAX(0,MIN(1,CHOOSE(DU240,Rollover!$Q$24,Rollover!$AD$24,Rollover!$AQ$24)-DU241)),0)-IF(DU$6&lt;='Rent Roll'!$M$24,DU243,0)</f>
        <v>0</v>
      </c>
      <c r="DV246" s="95">
        <f>IF(AND(DV240&gt;=1,DV240&lt;=3,DV241&gt;=0),-DV244*MAX(0,MIN(1,CHOOSE(DV240,Rollover!$Q$24,Rollover!$AD$24,Rollover!$AQ$24)-DV241)),0)-IF(DV$6&lt;='Rent Roll'!$M$24,DV243,0)</f>
        <v>0</v>
      </c>
      <c r="DW246" s="95">
        <f>IF(AND(DW240&gt;=1,DW240&lt;=3,DW241&gt;=0),-DW244*MAX(0,MIN(1,CHOOSE(DW240,Rollover!$Q$24,Rollover!$AD$24,Rollover!$AQ$24)-DW241)),0)-IF(DW$6&lt;='Rent Roll'!$M$24,DW243,0)</f>
        <v>0</v>
      </c>
      <c r="DX246" s="95">
        <f>IF(AND(DX240&gt;=1,DX240&lt;=3,DX241&gt;=0),-DX244*MAX(0,MIN(1,CHOOSE(DX240,Rollover!$Q$24,Rollover!$AD$24,Rollover!$AQ$24)-DX241)),0)-IF(DX$6&lt;='Rent Roll'!$M$24,DX243,0)</f>
        <v>0</v>
      </c>
      <c r="DY246" s="95">
        <f>IF(AND(DY240&gt;=1,DY240&lt;=3,DY241&gt;=0),-DY244*MAX(0,MIN(1,CHOOSE(DY240,Rollover!$Q$24,Rollover!$AD$24,Rollover!$AQ$24)-DY241)),0)-IF(DY$6&lt;='Rent Roll'!$M$24,DY243,0)</f>
        <v>0</v>
      </c>
      <c r="DZ246" s="95">
        <f>IF(AND(DZ240&gt;=1,DZ240&lt;=3,DZ241&gt;=0),-DZ244*MAX(0,MIN(1,CHOOSE(DZ240,Rollover!$Q$24,Rollover!$AD$24,Rollover!$AQ$24)-DZ241)),0)-IF(DZ$6&lt;='Rent Roll'!$M$24,DZ243,0)</f>
        <v>0</v>
      </c>
      <c r="EA246" s="95">
        <f>IF(AND(EA240&gt;=1,EA240&lt;=3,EA241&gt;=0),-EA244*MAX(0,MIN(1,CHOOSE(EA240,Rollover!$Q$24,Rollover!$AD$24,Rollover!$AQ$24)-EA241)),0)-IF(EA$6&lt;='Rent Roll'!$M$24,EA243,0)</f>
        <v>0</v>
      </c>
      <c r="EB246" s="95">
        <f>IF(AND(EB240&gt;=1,EB240&lt;=3,EB241&gt;=0),-EB244*MAX(0,MIN(1,CHOOSE(EB240,Rollover!$Q$24,Rollover!$AD$24,Rollover!$AQ$24)-EB241)),0)-IF(EB$6&lt;='Rent Roll'!$M$24,EB243,0)</f>
        <v>0</v>
      </c>
      <c r="EC246" s="95">
        <f>IF(AND(EC240&gt;=1,EC240&lt;=3,EC241&gt;=0),-EC244*MAX(0,MIN(1,CHOOSE(EC240,Rollover!$Q$24,Rollover!$AD$24,Rollover!$AQ$24)-EC241)),0)-IF(EC$6&lt;='Rent Roll'!$M$24,EC243,0)</f>
        <v>0</v>
      </c>
      <c r="ED246" s="95">
        <f>IF(AND(ED240&gt;=1,ED240&lt;=3,ED241&gt;=0),-ED244*MAX(0,MIN(1,CHOOSE(ED240,Rollover!$Q$24,Rollover!$AD$24,Rollover!$AQ$24)-ED241)),0)-IF(ED$6&lt;='Rent Roll'!$M$24,ED243,0)</f>
        <v>0</v>
      </c>
      <c r="EE246" s="95">
        <f>IF(AND(EE240&gt;=1,EE240&lt;=3,EE241&gt;=0),-EE244*MAX(0,MIN(1,CHOOSE(EE240,Rollover!$Q$24,Rollover!$AD$24,Rollover!$AQ$24)-EE241)),0)-IF(EE$6&lt;='Rent Roll'!$M$24,EE243,0)</f>
        <v>0</v>
      </c>
      <c r="EF246" s="95">
        <f>IF(AND(EF240&gt;=1,EF240&lt;=3,EF241&gt;=0),-EF244*MAX(0,MIN(1,CHOOSE(EF240,Rollover!$Q$24,Rollover!$AD$24,Rollover!$AQ$24)-EF241)),0)-IF(EF$6&lt;='Rent Roll'!$M$24,EF243,0)</f>
        <v>0</v>
      </c>
      <c r="EG246" s="95">
        <f>IF(AND(EG240&gt;=1,EG240&lt;=3,EG241&gt;=0),-EG244*MAX(0,MIN(1,CHOOSE(EG240,Rollover!$Q$24,Rollover!$AD$24,Rollover!$AQ$24)-EG241)),0)-IF(EG$6&lt;='Rent Roll'!$M$24,EG243,0)</f>
        <v>0</v>
      </c>
      <c r="EH246" s="95">
        <f>IF(AND(EH240&gt;=1,EH240&lt;=3,EH241&gt;=0),-EH244*MAX(0,MIN(1,CHOOSE(EH240,Rollover!$Q$24,Rollover!$AD$24,Rollover!$AQ$24)-EH241)),0)-IF(EH$6&lt;='Rent Roll'!$M$24,EH243,0)</f>
        <v>0</v>
      </c>
      <c r="EI246" s="95">
        <f>IF(AND(EI240&gt;=1,EI240&lt;=3,EI241&gt;=0),-EI244*MAX(0,MIN(1,CHOOSE(EI240,Rollover!$Q$24,Rollover!$AD$24,Rollover!$AQ$24)-EI241)),0)-IF(EI$6&lt;='Rent Roll'!$M$24,EI243,0)</f>
        <v>0</v>
      </c>
    </row>
    <row r="247">
      <c r="B247" t="s" s="23">
        <v>53</v>
      </c>
      <c r="C247" t="s" s="118">
        <v>41</v>
      </c>
      <c r="D247" t="s" s="118">
        <v>434</v>
      </c>
      <c r="H247" s="95">
        <f>'Rent Roll'!$G$24*IF(H240=0,IF('Rent Roll'!$N$24="NNN",'Rent Roll'!$F$24*H$15,IF('Rent Roll'!$N$24="NNN capped",'Rent Roll'!$F$24*(H$12+H$13)+MIN('Rent Roll'!$F$24*H$14,'Rent Roll'!$O$24*(1+Assumptions!$C$64)^(H$8-'Rent Roll'!$P$24)*'Rent Roll'!$E$24/12),0)),IF(AND(H240&lt;=3,H241&gt;=0),'Rent Roll'!$F$24*H$15,0))</f>
        <v>6788.018695652175</v>
      </c>
      <c r="I247" s="95">
        <f>'Rent Roll'!$G$24*IF(I240=0,IF('Rent Roll'!$N$24="NNN",'Rent Roll'!$F$24*I$15,IF('Rent Roll'!$N$24="NNN capped",'Rent Roll'!$F$24*(I$12+I$13)+MIN('Rent Roll'!$F$24*I$14,'Rent Roll'!$O$24*(1+Assumptions!$C$64)^(I$8-'Rent Roll'!$P$24)*'Rent Roll'!$E$24/12),0)),IF(AND(I240&lt;=3,I241&gt;=0),'Rent Roll'!$F$24*I$15,0))</f>
        <v>6788.018695652175</v>
      </c>
      <c r="J247" s="95">
        <f>'Rent Roll'!$G$24*IF(J240=0,IF('Rent Roll'!$N$24="NNN",'Rent Roll'!$F$24*J$15,IF('Rent Roll'!$N$24="NNN capped",'Rent Roll'!$F$24*(J$12+J$13)+MIN('Rent Roll'!$F$24*J$14,'Rent Roll'!$O$24*(1+Assumptions!$C$64)^(J$8-'Rent Roll'!$P$24)*'Rent Roll'!$E$24/12),0)),IF(AND(J240&lt;=3,J241&gt;=0),'Rent Roll'!$F$24*J$15,0))</f>
        <v>6788.018695652175</v>
      </c>
      <c r="K247" s="95">
        <f>'Rent Roll'!$G$24*IF(K240=0,IF('Rent Roll'!$N$24="NNN",'Rent Roll'!$F$24*K$15,IF('Rent Roll'!$N$24="NNN capped",'Rent Roll'!$F$24*(K$12+K$13)+MIN('Rent Roll'!$F$24*K$14,'Rent Roll'!$O$24*(1+Assumptions!$C$64)^(K$8-'Rent Roll'!$P$24)*'Rent Roll'!$E$24/12),0)),IF(AND(K240&lt;=3,K241&gt;=0),'Rent Roll'!$F$24*K$15,0))</f>
        <v>6788.018695652175</v>
      </c>
      <c r="L247" s="95">
        <f>'Rent Roll'!$G$24*IF(L240=0,IF('Rent Roll'!$N$24="NNN",'Rent Roll'!$F$24*L$15,IF('Rent Roll'!$N$24="NNN capped",'Rent Roll'!$F$24*(L$12+L$13)+MIN('Rent Roll'!$F$24*L$14,'Rent Roll'!$O$24*(1+Assumptions!$C$64)^(L$8-'Rent Roll'!$P$24)*'Rent Roll'!$E$24/12),0)),IF(AND(L240&lt;=3,L241&gt;=0),'Rent Roll'!$F$24*L$15,0))</f>
        <v>6788.018695652175</v>
      </c>
      <c r="M247" s="95">
        <f>'Rent Roll'!$G$24*IF(M240=0,IF('Rent Roll'!$N$24="NNN",'Rent Roll'!$F$24*M$15,IF('Rent Roll'!$N$24="NNN capped",'Rent Roll'!$F$24*(M$12+M$13)+MIN('Rent Roll'!$F$24*M$14,'Rent Roll'!$O$24*(1+Assumptions!$C$64)^(M$8-'Rent Roll'!$P$24)*'Rent Roll'!$E$24/12),0)),IF(AND(M240&lt;=3,M241&gt;=0),'Rent Roll'!$F$24*M$15,0))</f>
        <v>6788.018695652175</v>
      </c>
      <c r="N247" s="95">
        <f>'Rent Roll'!$G$24*IF(N240=0,IF('Rent Roll'!$N$24="NNN",'Rent Roll'!$F$24*N$15,IF('Rent Roll'!$N$24="NNN capped",'Rent Roll'!$F$24*(N$12+N$13)+MIN('Rent Roll'!$F$24*N$14,'Rent Roll'!$O$24*(1+Assumptions!$C$64)^(N$8-'Rent Roll'!$P$24)*'Rent Roll'!$E$24/12),0)),IF(AND(N240&lt;=3,N241&gt;=0),'Rent Roll'!$F$24*N$15,0))</f>
        <v>6788.018695652175</v>
      </c>
      <c r="O247" s="95">
        <f>'Rent Roll'!$G$24*IF(O240=0,IF('Rent Roll'!$N$24="NNN",'Rent Roll'!$F$24*O$15,IF('Rent Roll'!$N$24="NNN capped",'Rent Roll'!$F$24*(O$12+O$13)+MIN('Rent Roll'!$F$24*O$14,'Rent Roll'!$O$24*(1+Assumptions!$C$64)^(O$8-'Rent Roll'!$P$24)*'Rent Roll'!$E$24/12),0)),IF(AND(O240&lt;=3,O241&gt;=0),'Rent Roll'!$F$24*O$15,0))</f>
        <v>6788.018695652175</v>
      </c>
      <c r="P247" s="95">
        <f>'Rent Roll'!$G$24*IF(P240=0,IF('Rent Roll'!$N$24="NNN",'Rent Roll'!$F$24*P$15,IF('Rent Roll'!$N$24="NNN capped",'Rent Roll'!$F$24*(P$12+P$13)+MIN('Rent Roll'!$F$24*P$14,'Rent Roll'!$O$24*(1+Assumptions!$C$64)^(P$8-'Rent Roll'!$P$24)*'Rent Roll'!$E$24/12),0)),IF(AND(P240&lt;=3,P241&gt;=0),'Rent Roll'!$F$24*P$15,0))</f>
        <v>6788.018695652175</v>
      </c>
      <c r="Q247" s="95">
        <f>'Rent Roll'!$G$24*IF(Q240=0,IF('Rent Roll'!$N$24="NNN",'Rent Roll'!$F$24*Q$15,IF('Rent Roll'!$N$24="NNN capped",'Rent Roll'!$F$24*(Q$12+Q$13)+MIN('Rent Roll'!$F$24*Q$14,'Rent Roll'!$O$24*(1+Assumptions!$C$64)^(Q$8-'Rent Roll'!$P$24)*'Rent Roll'!$E$24/12),0)),IF(AND(Q240&lt;=3,Q241&gt;=0),'Rent Roll'!$F$24*Q$15,0))</f>
        <v>6788.018695652175</v>
      </c>
      <c r="R247" s="95">
        <f>'Rent Roll'!$G$24*IF(R240=0,IF('Rent Roll'!$N$24="NNN",'Rent Roll'!$F$24*R$15,IF('Rent Roll'!$N$24="NNN capped",'Rent Roll'!$F$24*(R$12+R$13)+MIN('Rent Roll'!$F$24*R$14,'Rent Roll'!$O$24*(1+Assumptions!$C$64)^(R$8-'Rent Roll'!$P$24)*'Rent Roll'!$E$24/12),0)),IF(AND(R240&lt;=3,R241&gt;=0),'Rent Roll'!$F$24*R$15,0))</f>
        <v>6788.018695652175</v>
      </c>
      <c r="S247" s="95">
        <f>'Rent Roll'!$G$24*IF(S240=0,IF('Rent Roll'!$N$24="NNN",'Rent Roll'!$F$24*S$15,IF('Rent Roll'!$N$24="NNN capped",'Rent Roll'!$F$24*(S$12+S$13)+MIN('Rent Roll'!$F$24*S$14,'Rent Roll'!$O$24*(1+Assumptions!$C$64)^(S$8-'Rent Roll'!$P$24)*'Rent Roll'!$E$24/12),0)),IF(AND(S240&lt;=3,S241&gt;=0),'Rent Roll'!$F$24*S$15,0))</f>
        <v>6788.018695652175</v>
      </c>
      <c r="T247" s="95">
        <f>'Rent Roll'!$G$24*IF(T240=0,IF('Rent Roll'!$N$24="NNN",'Rent Roll'!$F$24*T$15,IF('Rent Roll'!$N$24="NNN capped",'Rent Roll'!$F$24*(T$12+T$13)+MIN('Rent Roll'!$F$24*T$14,'Rent Roll'!$O$24*(1+Assumptions!$C$64)^(T$8-'Rent Roll'!$P$24)*'Rent Roll'!$E$24/12),0)),IF(AND(T240&lt;=3,T241&gt;=0),'Rent Roll'!$F$24*T$15,0))</f>
        <v>6943.833169565218</v>
      </c>
      <c r="U247" s="95">
        <f>'Rent Roll'!$G$24*IF(U240=0,IF('Rent Roll'!$N$24="NNN",'Rent Roll'!$F$24*U$15,IF('Rent Roll'!$N$24="NNN capped",'Rent Roll'!$F$24*(U$12+U$13)+MIN('Rent Roll'!$F$24*U$14,'Rent Roll'!$O$24*(1+Assumptions!$C$64)^(U$8-'Rent Roll'!$P$24)*'Rent Roll'!$E$24/12),0)),IF(AND(U240&lt;=3,U241&gt;=0),'Rent Roll'!$F$24*U$15,0))</f>
        <v>6943.833169565218</v>
      </c>
      <c r="V247" s="95">
        <f>'Rent Roll'!$G$24*IF(V240=0,IF('Rent Roll'!$N$24="NNN",'Rent Roll'!$F$24*V$15,IF('Rent Roll'!$N$24="NNN capped",'Rent Roll'!$F$24*(V$12+V$13)+MIN('Rent Roll'!$F$24*V$14,'Rent Roll'!$O$24*(1+Assumptions!$C$64)^(V$8-'Rent Roll'!$P$24)*'Rent Roll'!$E$24/12),0)),IF(AND(V240&lt;=3,V241&gt;=0),'Rent Roll'!$F$24*V$15,0))</f>
        <v>6943.833169565218</v>
      </c>
      <c r="W247" s="95">
        <f>'Rent Roll'!$G$24*IF(W240=0,IF('Rent Roll'!$N$24="NNN",'Rent Roll'!$F$24*W$15,IF('Rent Roll'!$N$24="NNN capped",'Rent Roll'!$F$24*(W$12+W$13)+MIN('Rent Roll'!$F$24*W$14,'Rent Roll'!$O$24*(1+Assumptions!$C$64)^(W$8-'Rent Roll'!$P$24)*'Rent Roll'!$E$24/12),0)),IF(AND(W240&lt;=3,W241&gt;=0),'Rent Roll'!$F$24*W$15,0))</f>
        <v>6943.833169565218</v>
      </c>
      <c r="X247" s="95">
        <f>'Rent Roll'!$G$24*IF(X240=0,IF('Rent Roll'!$N$24="NNN",'Rent Roll'!$F$24*X$15,IF('Rent Roll'!$N$24="NNN capped",'Rent Roll'!$F$24*(X$12+X$13)+MIN('Rent Roll'!$F$24*X$14,'Rent Roll'!$O$24*(1+Assumptions!$C$64)^(X$8-'Rent Roll'!$P$24)*'Rent Roll'!$E$24/12),0)),IF(AND(X240&lt;=3,X241&gt;=0),'Rent Roll'!$F$24*X$15,0))</f>
        <v>6943.833169565218</v>
      </c>
      <c r="Y247" s="95">
        <f>'Rent Roll'!$G$24*IF(Y240=0,IF('Rent Roll'!$N$24="NNN",'Rent Roll'!$F$24*Y$15,IF('Rent Roll'!$N$24="NNN capped",'Rent Roll'!$F$24*(Y$12+Y$13)+MIN('Rent Roll'!$F$24*Y$14,'Rent Roll'!$O$24*(1+Assumptions!$C$64)^(Y$8-'Rent Roll'!$P$24)*'Rent Roll'!$E$24/12),0)),IF(AND(Y240&lt;=3,Y241&gt;=0),'Rent Roll'!$F$24*Y$15,0))</f>
        <v>6943.833169565218</v>
      </c>
      <c r="Z247" s="95">
        <f>'Rent Roll'!$G$24*IF(Z240=0,IF('Rent Roll'!$N$24="NNN",'Rent Roll'!$F$24*Z$15,IF('Rent Roll'!$N$24="NNN capped",'Rent Roll'!$F$24*(Z$12+Z$13)+MIN('Rent Roll'!$F$24*Z$14,'Rent Roll'!$O$24*(1+Assumptions!$C$64)^(Z$8-'Rent Roll'!$P$24)*'Rent Roll'!$E$24/12),0)),IF(AND(Z240&lt;=3,Z241&gt;=0),'Rent Roll'!$F$24*Z$15,0))</f>
        <v>6943.833169565218</v>
      </c>
      <c r="AA247" s="95">
        <f>'Rent Roll'!$G$24*IF(AA240=0,IF('Rent Roll'!$N$24="NNN",'Rent Roll'!$F$24*AA$15,IF('Rent Roll'!$N$24="NNN capped",'Rent Roll'!$F$24*(AA$12+AA$13)+MIN('Rent Roll'!$F$24*AA$14,'Rent Roll'!$O$24*(1+Assumptions!$C$64)^(AA$8-'Rent Roll'!$P$24)*'Rent Roll'!$E$24/12),0)),IF(AND(AA240&lt;=3,AA241&gt;=0),'Rent Roll'!$F$24*AA$15,0))</f>
        <v>6943.833169565218</v>
      </c>
      <c r="AB247" s="95">
        <f>'Rent Roll'!$G$24*IF(AB240=0,IF('Rent Roll'!$N$24="NNN",'Rent Roll'!$F$24*AB$15,IF('Rent Roll'!$N$24="NNN capped",'Rent Roll'!$F$24*(AB$12+AB$13)+MIN('Rent Roll'!$F$24*AB$14,'Rent Roll'!$O$24*(1+Assumptions!$C$64)^(AB$8-'Rent Roll'!$P$24)*'Rent Roll'!$E$24/12),0)),IF(AND(AB240&lt;=3,AB241&gt;=0),'Rent Roll'!$F$24*AB$15,0))</f>
        <v>6943.833169565218</v>
      </c>
      <c r="AC247" s="95">
        <f>'Rent Roll'!$G$24*IF(AC240=0,IF('Rent Roll'!$N$24="NNN",'Rent Roll'!$F$24*AC$15,IF('Rent Roll'!$N$24="NNN capped",'Rent Roll'!$F$24*(AC$12+AC$13)+MIN('Rent Roll'!$F$24*AC$14,'Rent Roll'!$O$24*(1+Assumptions!$C$64)^(AC$8-'Rent Roll'!$P$24)*'Rent Roll'!$E$24/12),0)),IF(AND(AC240&lt;=3,AC241&gt;=0),'Rent Roll'!$F$24*AC$15,0))</f>
        <v>6943.833169565218</v>
      </c>
      <c r="AD247" s="95">
        <f>'Rent Roll'!$G$24*IF(AD240=0,IF('Rent Roll'!$N$24="NNN",'Rent Roll'!$F$24*AD$15,IF('Rent Roll'!$N$24="NNN capped",'Rent Roll'!$F$24*(AD$12+AD$13)+MIN('Rent Roll'!$F$24*AD$14,'Rent Roll'!$O$24*(1+Assumptions!$C$64)^(AD$8-'Rent Roll'!$P$24)*'Rent Roll'!$E$24/12),0)),IF(AND(AD240&lt;=3,AD241&gt;=0),'Rent Roll'!$F$24*AD$15,0))</f>
        <v>6943.833169565218</v>
      </c>
      <c r="AE247" s="95">
        <f>'Rent Roll'!$G$24*IF(AE240=0,IF('Rent Roll'!$N$24="NNN",'Rent Roll'!$F$24*AE$15,IF('Rent Roll'!$N$24="NNN capped",'Rent Roll'!$F$24*(AE$12+AE$13)+MIN('Rent Roll'!$F$24*AE$14,'Rent Roll'!$O$24*(1+Assumptions!$C$64)^(AE$8-'Rent Roll'!$P$24)*'Rent Roll'!$E$24/12),0)),IF(AND(AE240&lt;=3,AE241&gt;=0),'Rent Roll'!$F$24*AE$15,0))</f>
        <v>6943.833169565218</v>
      </c>
      <c r="AF247" s="95">
        <f>'Rent Roll'!$G$24*IF(AF240=0,IF('Rent Roll'!$N$24="NNN",'Rent Roll'!$F$24*AF$15,IF('Rent Roll'!$N$24="NNN capped",'Rent Roll'!$F$24*(AF$12+AF$13)+MIN('Rent Roll'!$F$24*AF$14,'Rent Roll'!$O$24*(1+Assumptions!$C$64)^(AF$8-'Rent Roll'!$P$24)*'Rent Roll'!$E$24/12),0)),IF(AND(AF240&lt;=3,AF241&gt;=0),'Rent Roll'!$F$24*AF$15,0))</f>
        <v>7103.365555956521</v>
      </c>
      <c r="AG247" s="95">
        <f>'Rent Roll'!$G$24*IF(AG240=0,IF('Rent Roll'!$N$24="NNN",'Rent Roll'!$F$24*AG$15,IF('Rent Roll'!$N$24="NNN capped",'Rent Roll'!$F$24*(AG$12+AG$13)+MIN('Rent Roll'!$F$24*AG$14,'Rent Roll'!$O$24*(1+Assumptions!$C$64)^(AG$8-'Rent Roll'!$P$24)*'Rent Roll'!$E$24/12),0)),IF(AND(AG240&lt;=3,AG241&gt;=0),'Rent Roll'!$F$24*AG$15,0))</f>
        <v>7103.365555956521</v>
      </c>
      <c r="AH247" s="95">
        <f>'Rent Roll'!$G$24*IF(AH240=0,IF('Rent Roll'!$N$24="NNN",'Rent Roll'!$F$24*AH$15,IF('Rent Roll'!$N$24="NNN capped",'Rent Roll'!$F$24*(AH$12+AH$13)+MIN('Rent Roll'!$F$24*AH$14,'Rent Roll'!$O$24*(1+Assumptions!$C$64)^(AH$8-'Rent Roll'!$P$24)*'Rent Roll'!$E$24/12),0)),IF(AND(AH240&lt;=3,AH241&gt;=0),'Rent Roll'!$F$24*AH$15,0))</f>
        <v>7103.365555956521</v>
      </c>
      <c r="AI247" s="95">
        <f>'Rent Roll'!$G$24*IF(AI240=0,IF('Rent Roll'!$N$24="NNN",'Rent Roll'!$F$24*AI$15,IF('Rent Roll'!$N$24="NNN capped",'Rent Roll'!$F$24*(AI$12+AI$13)+MIN('Rent Roll'!$F$24*AI$14,'Rent Roll'!$O$24*(1+Assumptions!$C$64)^(AI$8-'Rent Roll'!$P$24)*'Rent Roll'!$E$24/12),0)),IF(AND(AI240&lt;=3,AI241&gt;=0),'Rent Roll'!$F$24*AI$15,0))</f>
        <v>7103.365555956521</v>
      </c>
      <c r="AJ247" s="95">
        <f>'Rent Roll'!$G$24*IF(AJ240=0,IF('Rent Roll'!$N$24="NNN",'Rent Roll'!$F$24*AJ$15,IF('Rent Roll'!$N$24="NNN capped",'Rent Roll'!$F$24*(AJ$12+AJ$13)+MIN('Rent Roll'!$F$24*AJ$14,'Rent Roll'!$O$24*(1+Assumptions!$C$64)^(AJ$8-'Rent Roll'!$P$24)*'Rent Roll'!$E$24/12),0)),IF(AND(AJ240&lt;=3,AJ241&gt;=0),'Rent Roll'!$F$24*AJ$15,0))</f>
        <v>7103.365555956521</v>
      </c>
      <c r="AK247" s="95">
        <f>'Rent Roll'!$G$24*IF(AK240=0,IF('Rent Roll'!$N$24="NNN",'Rent Roll'!$F$24*AK$15,IF('Rent Roll'!$N$24="NNN capped",'Rent Roll'!$F$24*(AK$12+AK$13)+MIN('Rent Roll'!$F$24*AK$14,'Rent Roll'!$O$24*(1+Assumptions!$C$64)^(AK$8-'Rent Roll'!$P$24)*'Rent Roll'!$E$24/12),0)),IF(AND(AK240&lt;=3,AK241&gt;=0),'Rent Roll'!$F$24*AK$15,0))</f>
        <v>7103.365555956521</v>
      </c>
      <c r="AL247" s="95">
        <f>'Rent Roll'!$G$24*IF(AL240=0,IF('Rent Roll'!$N$24="NNN",'Rent Roll'!$F$24*AL$15,IF('Rent Roll'!$N$24="NNN capped",'Rent Roll'!$F$24*(AL$12+AL$13)+MIN('Rent Roll'!$F$24*AL$14,'Rent Roll'!$O$24*(1+Assumptions!$C$64)^(AL$8-'Rent Roll'!$P$24)*'Rent Roll'!$E$24/12),0)),IF(AND(AL240&lt;=3,AL241&gt;=0),'Rent Roll'!$F$24*AL$15,0))</f>
        <v>7103.365555956521</v>
      </c>
      <c r="AM247" s="95">
        <f>'Rent Roll'!$G$24*IF(AM240=0,IF('Rent Roll'!$N$24="NNN",'Rent Roll'!$F$24*AM$15,IF('Rent Roll'!$N$24="NNN capped",'Rent Roll'!$F$24*(AM$12+AM$13)+MIN('Rent Roll'!$F$24*AM$14,'Rent Roll'!$O$24*(1+Assumptions!$C$64)^(AM$8-'Rent Roll'!$P$24)*'Rent Roll'!$E$24/12),0)),IF(AND(AM240&lt;=3,AM241&gt;=0),'Rent Roll'!$F$24*AM$15,0))</f>
        <v>7103.365555956521</v>
      </c>
      <c r="AN247" s="95">
        <f>'Rent Roll'!$G$24*IF(AN240=0,IF('Rent Roll'!$N$24="NNN",'Rent Roll'!$F$24*AN$15,IF('Rent Roll'!$N$24="NNN capped",'Rent Roll'!$F$24*(AN$12+AN$13)+MIN('Rent Roll'!$F$24*AN$14,'Rent Roll'!$O$24*(1+Assumptions!$C$64)^(AN$8-'Rent Roll'!$P$24)*'Rent Roll'!$E$24/12),0)),IF(AND(AN240&lt;=3,AN241&gt;=0),'Rent Roll'!$F$24*AN$15,0))</f>
        <v>7103.365555956521</v>
      </c>
      <c r="AO247" s="95">
        <f>'Rent Roll'!$G$24*IF(AO240=0,IF('Rent Roll'!$N$24="NNN",'Rent Roll'!$F$24*AO$15,IF('Rent Roll'!$N$24="NNN capped",'Rent Roll'!$F$24*(AO$12+AO$13)+MIN('Rent Roll'!$F$24*AO$14,'Rent Roll'!$O$24*(1+Assumptions!$C$64)^(AO$8-'Rent Roll'!$P$24)*'Rent Roll'!$E$24/12),0)),IF(AND(AO240&lt;=3,AO241&gt;=0),'Rent Roll'!$F$24*AO$15,0))</f>
        <v>7103.365555956521</v>
      </c>
      <c r="AP247" s="95">
        <f>'Rent Roll'!$G$24*IF(AP240=0,IF('Rent Roll'!$N$24="NNN",'Rent Roll'!$F$24*AP$15,IF('Rent Roll'!$N$24="NNN capped",'Rent Roll'!$F$24*(AP$12+AP$13)+MIN('Rent Roll'!$F$24*AP$14,'Rent Roll'!$O$24*(1+Assumptions!$C$64)^(AP$8-'Rent Roll'!$P$24)*'Rent Roll'!$E$24/12),0)),IF(AND(AP240&lt;=3,AP241&gt;=0),'Rent Roll'!$F$24*AP$15,0))</f>
        <v>7103.365555956521</v>
      </c>
      <c r="AQ247" s="95">
        <f>'Rent Roll'!$G$24*IF(AQ240=0,IF('Rent Roll'!$N$24="NNN",'Rent Roll'!$F$24*AQ$15,IF('Rent Roll'!$N$24="NNN capped",'Rent Roll'!$F$24*(AQ$12+AQ$13)+MIN('Rent Roll'!$F$24*AQ$14,'Rent Roll'!$O$24*(1+Assumptions!$C$64)^(AQ$8-'Rent Roll'!$P$24)*'Rent Roll'!$E$24/12),0)),IF(AND(AQ240&lt;=3,AQ241&gt;=0),'Rent Roll'!$F$24*AQ$15,0))</f>
        <v>7103.365555956521</v>
      </c>
      <c r="AR247" s="95">
        <f>'Rent Roll'!$G$24*IF(AR240=0,IF('Rent Roll'!$N$24="NNN",'Rent Roll'!$F$24*AR$15,IF('Rent Roll'!$N$24="NNN capped",'Rent Roll'!$F$24*(AR$12+AR$13)+MIN('Rent Roll'!$F$24*AR$14,'Rent Roll'!$O$24*(1+Assumptions!$C$64)^(AR$8-'Rent Roll'!$P$24)*'Rent Roll'!$E$24/12),0)),IF(AND(AR240&lt;=3,AR241&gt;=0),'Rent Roll'!$F$24*AR$15,0))</f>
        <v>7266.708261765652</v>
      </c>
      <c r="AS247" s="95">
        <f>'Rent Roll'!$G$24*IF(AS240=0,IF('Rent Roll'!$N$24="NNN",'Rent Roll'!$F$24*AS$15,IF('Rent Roll'!$N$24="NNN capped",'Rent Roll'!$F$24*(AS$12+AS$13)+MIN('Rent Roll'!$F$24*AS$14,'Rent Roll'!$O$24*(1+Assumptions!$C$64)^(AS$8-'Rent Roll'!$P$24)*'Rent Roll'!$E$24/12),0)),IF(AND(AS240&lt;=3,AS241&gt;=0),'Rent Roll'!$F$24*AS$15,0))</f>
        <v>7266.708261765652</v>
      </c>
      <c r="AT247" s="95">
        <f>'Rent Roll'!$G$24*IF(AT240=0,IF('Rent Roll'!$N$24="NNN",'Rent Roll'!$F$24*AT$15,IF('Rent Roll'!$N$24="NNN capped",'Rent Roll'!$F$24*(AT$12+AT$13)+MIN('Rent Roll'!$F$24*AT$14,'Rent Roll'!$O$24*(1+Assumptions!$C$64)^(AT$8-'Rent Roll'!$P$24)*'Rent Roll'!$E$24/12),0)),IF(AND(AT240&lt;=3,AT241&gt;=0),'Rent Roll'!$F$24*AT$15,0))</f>
        <v>7266.708261765652</v>
      </c>
      <c r="AU247" s="95">
        <f>'Rent Roll'!$G$24*IF(AU240=0,IF('Rent Roll'!$N$24="NNN",'Rent Roll'!$F$24*AU$15,IF('Rent Roll'!$N$24="NNN capped",'Rent Roll'!$F$24*(AU$12+AU$13)+MIN('Rent Roll'!$F$24*AU$14,'Rent Roll'!$O$24*(1+Assumptions!$C$64)^(AU$8-'Rent Roll'!$P$24)*'Rent Roll'!$E$24/12),0)),IF(AND(AU240&lt;=3,AU241&gt;=0),'Rent Roll'!$F$24*AU$15,0))</f>
        <v>7266.708261765652</v>
      </c>
      <c r="AV247" s="95">
        <f>'Rent Roll'!$G$24*IF(AV240=0,IF('Rent Roll'!$N$24="NNN",'Rent Roll'!$F$24*AV$15,IF('Rent Roll'!$N$24="NNN capped",'Rent Roll'!$F$24*(AV$12+AV$13)+MIN('Rent Roll'!$F$24*AV$14,'Rent Roll'!$O$24*(1+Assumptions!$C$64)^(AV$8-'Rent Roll'!$P$24)*'Rent Roll'!$E$24/12),0)),IF(AND(AV240&lt;=3,AV241&gt;=0),'Rent Roll'!$F$24*AV$15,0))</f>
        <v>7266.708261765652</v>
      </c>
      <c r="AW247" s="95">
        <f>'Rent Roll'!$G$24*IF(AW240=0,IF('Rent Roll'!$N$24="NNN",'Rent Roll'!$F$24*AW$15,IF('Rent Roll'!$N$24="NNN capped",'Rent Roll'!$F$24*(AW$12+AW$13)+MIN('Rent Roll'!$F$24*AW$14,'Rent Roll'!$O$24*(1+Assumptions!$C$64)^(AW$8-'Rent Roll'!$P$24)*'Rent Roll'!$E$24/12),0)),IF(AND(AW240&lt;=3,AW241&gt;=0),'Rent Roll'!$F$24*AW$15,0))</f>
        <v>7266.708261765652</v>
      </c>
      <c r="AX247" s="95">
        <f>'Rent Roll'!$G$24*IF(AX240=0,IF('Rent Roll'!$N$24="NNN",'Rent Roll'!$F$24*AX$15,IF('Rent Roll'!$N$24="NNN capped",'Rent Roll'!$F$24*(AX$12+AX$13)+MIN('Rent Roll'!$F$24*AX$14,'Rent Roll'!$O$24*(1+Assumptions!$C$64)^(AX$8-'Rent Roll'!$P$24)*'Rent Roll'!$E$24/12),0)),IF(AND(AX240&lt;=3,AX241&gt;=0),'Rent Roll'!$F$24*AX$15,0))</f>
        <v>7266.708261765652</v>
      </c>
      <c r="AY247" s="95">
        <f>'Rent Roll'!$G$24*IF(AY240=0,IF('Rent Roll'!$N$24="NNN",'Rent Roll'!$F$24*AY$15,IF('Rent Roll'!$N$24="NNN capped",'Rent Roll'!$F$24*(AY$12+AY$13)+MIN('Rent Roll'!$F$24*AY$14,'Rent Roll'!$O$24*(1+Assumptions!$C$64)^(AY$8-'Rent Roll'!$P$24)*'Rent Roll'!$E$24/12),0)),IF(AND(AY240&lt;=3,AY241&gt;=0),'Rent Roll'!$F$24*AY$15,0))</f>
        <v>7266.708261765652</v>
      </c>
      <c r="AZ247" s="95">
        <f>'Rent Roll'!$G$24*IF(AZ240=0,IF('Rent Roll'!$N$24="NNN",'Rent Roll'!$F$24*AZ$15,IF('Rent Roll'!$N$24="NNN capped",'Rent Roll'!$F$24*(AZ$12+AZ$13)+MIN('Rent Roll'!$F$24*AZ$14,'Rent Roll'!$O$24*(1+Assumptions!$C$64)^(AZ$8-'Rent Roll'!$P$24)*'Rent Roll'!$E$24/12),0)),IF(AND(AZ240&lt;=3,AZ241&gt;=0),'Rent Roll'!$F$24*AZ$15,0))</f>
        <v>7266.708261765652</v>
      </c>
      <c r="BA247" s="95">
        <f>'Rent Roll'!$G$24*IF(BA240=0,IF('Rent Roll'!$N$24="NNN",'Rent Roll'!$F$24*BA$15,IF('Rent Roll'!$N$24="NNN capped",'Rent Roll'!$F$24*(BA$12+BA$13)+MIN('Rent Roll'!$F$24*BA$14,'Rent Roll'!$O$24*(1+Assumptions!$C$64)^(BA$8-'Rent Roll'!$P$24)*'Rent Roll'!$E$24/12),0)),IF(AND(BA240&lt;=3,BA241&gt;=0),'Rent Roll'!$F$24*BA$15,0))</f>
        <v>7266.708261765652</v>
      </c>
      <c r="BB247" s="95">
        <f>'Rent Roll'!$G$24*IF(BB240=0,IF('Rent Roll'!$N$24="NNN",'Rent Roll'!$F$24*BB$15,IF('Rent Roll'!$N$24="NNN capped",'Rent Roll'!$F$24*(BB$12+BB$13)+MIN('Rent Roll'!$F$24*BB$14,'Rent Roll'!$O$24*(1+Assumptions!$C$64)^(BB$8-'Rent Roll'!$P$24)*'Rent Roll'!$E$24/12),0)),IF(AND(BB240&lt;=3,BB241&gt;=0),'Rent Roll'!$F$24*BB$15,0))</f>
        <v>7266.708261765652</v>
      </c>
      <c r="BC247" s="95">
        <f>'Rent Roll'!$G$24*IF(BC240=0,IF('Rent Roll'!$N$24="NNN",'Rent Roll'!$F$24*BC$15,IF('Rent Roll'!$N$24="NNN capped",'Rent Roll'!$F$24*(BC$12+BC$13)+MIN('Rent Roll'!$F$24*BC$14,'Rent Roll'!$O$24*(1+Assumptions!$C$64)^(BC$8-'Rent Roll'!$P$24)*'Rent Roll'!$E$24/12),0)),IF(AND(BC240&lt;=3,BC241&gt;=0),'Rent Roll'!$F$24*BC$15,0))</f>
        <v>7266.708261765652</v>
      </c>
      <c r="BD247" s="95">
        <f>'Rent Roll'!$G$24*IF(BD240=0,IF('Rent Roll'!$N$24="NNN",'Rent Roll'!$F$24*BD$15,IF('Rent Roll'!$N$24="NNN capped",'Rent Roll'!$F$24*(BD$12+BD$13)+MIN('Rent Roll'!$F$24*BD$14,'Rent Roll'!$O$24*(1+Assumptions!$C$64)^(BD$8-'Rent Roll'!$P$24)*'Rent Roll'!$E$24/12),0)),IF(AND(BD240&lt;=3,BD241&gt;=0),'Rent Roll'!$F$24*BD$15,0))</f>
        <v>0</v>
      </c>
      <c r="BE247" s="95">
        <f>'Rent Roll'!$G$24*IF(BE240=0,IF('Rent Roll'!$N$24="NNN",'Rent Roll'!$F$24*BE$15,IF('Rent Roll'!$N$24="NNN capped",'Rent Roll'!$F$24*(BE$12+BE$13)+MIN('Rent Roll'!$F$24*BE$14,'Rent Roll'!$O$24*(1+Assumptions!$C$64)^(BE$8-'Rent Roll'!$P$24)*'Rent Roll'!$E$24/12),0)),IF(AND(BE240&lt;=3,BE241&gt;=0),'Rent Roll'!$F$24*BE$15,0))</f>
        <v>0</v>
      </c>
      <c r="BF247" s="95">
        <f>'Rent Roll'!$G$24*IF(BF240=0,IF('Rent Roll'!$N$24="NNN",'Rent Roll'!$F$24*BF$15,IF('Rent Roll'!$N$24="NNN capped",'Rent Roll'!$F$24*(BF$12+BF$13)+MIN('Rent Roll'!$F$24*BF$14,'Rent Roll'!$O$24*(1+Assumptions!$C$64)^(BF$8-'Rent Roll'!$P$24)*'Rent Roll'!$E$24/12),0)),IF(AND(BF240&lt;=3,BF241&gt;=0),'Rent Roll'!$F$24*BF$15,0))</f>
        <v>7433.956083531665</v>
      </c>
      <c r="BG247" s="95">
        <f>'Rent Roll'!$G$24*IF(BG240=0,IF('Rent Roll'!$N$24="NNN",'Rent Roll'!$F$24*BG$15,IF('Rent Roll'!$N$24="NNN capped",'Rent Roll'!$F$24*(BG$12+BG$13)+MIN('Rent Roll'!$F$24*BG$14,'Rent Roll'!$O$24*(1+Assumptions!$C$64)^(BG$8-'Rent Roll'!$P$24)*'Rent Roll'!$E$24/12),0)),IF(AND(BG240&lt;=3,BG241&gt;=0),'Rent Roll'!$F$24*BG$15,0))</f>
        <v>7433.956083531665</v>
      </c>
      <c r="BH247" s="95">
        <f>'Rent Roll'!$G$24*IF(BH240=0,IF('Rent Roll'!$N$24="NNN",'Rent Roll'!$F$24*BH$15,IF('Rent Roll'!$N$24="NNN capped",'Rent Roll'!$F$24*(BH$12+BH$13)+MIN('Rent Roll'!$F$24*BH$14,'Rent Roll'!$O$24*(1+Assumptions!$C$64)^(BH$8-'Rent Roll'!$P$24)*'Rent Roll'!$E$24/12),0)),IF(AND(BH240&lt;=3,BH241&gt;=0),'Rent Roll'!$F$24*BH$15,0))</f>
        <v>7433.956083531665</v>
      </c>
      <c r="BI247" s="95">
        <f>'Rent Roll'!$G$24*IF(BI240=0,IF('Rent Roll'!$N$24="NNN",'Rent Roll'!$F$24*BI$15,IF('Rent Roll'!$N$24="NNN capped",'Rent Roll'!$F$24*(BI$12+BI$13)+MIN('Rent Roll'!$F$24*BI$14,'Rent Roll'!$O$24*(1+Assumptions!$C$64)^(BI$8-'Rent Roll'!$P$24)*'Rent Roll'!$E$24/12),0)),IF(AND(BI240&lt;=3,BI241&gt;=0),'Rent Roll'!$F$24*BI$15,0))</f>
        <v>7433.956083531665</v>
      </c>
      <c r="BJ247" s="95">
        <f>'Rent Roll'!$G$24*IF(BJ240=0,IF('Rent Roll'!$N$24="NNN",'Rent Roll'!$F$24*BJ$15,IF('Rent Roll'!$N$24="NNN capped",'Rent Roll'!$F$24*(BJ$12+BJ$13)+MIN('Rent Roll'!$F$24*BJ$14,'Rent Roll'!$O$24*(1+Assumptions!$C$64)^(BJ$8-'Rent Roll'!$P$24)*'Rent Roll'!$E$24/12),0)),IF(AND(BJ240&lt;=3,BJ241&gt;=0),'Rent Roll'!$F$24*BJ$15,0))</f>
        <v>7433.956083531665</v>
      </c>
      <c r="BK247" s="95">
        <f>'Rent Roll'!$G$24*IF(BK240=0,IF('Rent Roll'!$N$24="NNN",'Rent Roll'!$F$24*BK$15,IF('Rent Roll'!$N$24="NNN capped",'Rent Roll'!$F$24*(BK$12+BK$13)+MIN('Rent Roll'!$F$24*BK$14,'Rent Roll'!$O$24*(1+Assumptions!$C$64)^(BK$8-'Rent Roll'!$P$24)*'Rent Roll'!$E$24/12),0)),IF(AND(BK240&lt;=3,BK241&gt;=0),'Rent Roll'!$F$24*BK$15,0))</f>
        <v>7433.956083531665</v>
      </c>
      <c r="BL247" s="95">
        <f>'Rent Roll'!$G$24*IF(BL240=0,IF('Rent Roll'!$N$24="NNN",'Rent Roll'!$F$24*BL$15,IF('Rent Roll'!$N$24="NNN capped",'Rent Roll'!$F$24*(BL$12+BL$13)+MIN('Rent Roll'!$F$24*BL$14,'Rent Roll'!$O$24*(1+Assumptions!$C$64)^(BL$8-'Rent Roll'!$P$24)*'Rent Roll'!$E$24/12),0)),IF(AND(BL240&lt;=3,BL241&gt;=0),'Rent Roll'!$F$24*BL$15,0))</f>
        <v>7433.956083531665</v>
      </c>
      <c r="BM247" s="95">
        <f>'Rent Roll'!$G$24*IF(BM240=0,IF('Rent Roll'!$N$24="NNN",'Rent Roll'!$F$24*BM$15,IF('Rent Roll'!$N$24="NNN capped",'Rent Roll'!$F$24*(BM$12+BM$13)+MIN('Rent Roll'!$F$24*BM$14,'Rent Roll'!$O$24*(1+Assumptions!$C$64)^(BM$8-'Rent Roll'!$P$24)*'Rent Roll'!$E$24/12),0)),IF(AND(BM240&lt;=3,BM241&gt;=0),'Rent Roll'!$F$24*BM$15,0))</f>
        <v>7433.956083531665</v>
      </c>
      <c r="BN247" s="95">
        <f>'Rent Roll'!$G$24*IF(BN240=0,IF('Rent Roll'!$N$24="NNN",'Rent Roll'!$F$24*BN$15,IF('Rent Roll'!$N$24="NNN capped",'Rent Roll'!$F$24*(BN$12+BN$13)+MIN('Rent Roll'!$F$24*BN$14,'Rent Roll'!$O$24*(1+Assumptions!$C$64)^(BN$8-'Rent Roll'!$P$24)*'Rent Roll'!$E$24/12),0)),IF(AND(BN240&lt;=3,BN241&gt;=0),'Rent Roll'!$F$24*BN$15,0))</f>
        <v>7433.956083531665</v>
      </c>
      <c r="BO247" s="95">
        <f>'Rent Roll'!$G$24*IF(BO240=0,IF('Rent Roll'!$N$24="NNN",'Rent Roll'!$F$24*BO$15,IF('Rent Roll'!$N$24="NNN capped",'Rent Roll'!$F$24*(BO$12+BO$13)+MIN('Rent Roll'!$F$24*BO$14,'Rent Roll'!$O$24*(1+Assumptions!$C$64)^(BO$8-'Rent Roll'!$P$24)*'Rent Roll'!$E$24/12),0)),IF(AND(BO240&lt;=3,BO241&gt;=0),'Rent Roll'!$F$24*BO$15,0))</f>
        <v>7433.956083531665</v>
      </c>
      <c r="BP247" s="95">
        <f>'Rent Roll'!$G$24*IF(BP240=0,IF('Rent Roll'!$N$24="NNN",'Rent Roll'!$F$24*BP$15,IF('Rent Roll'!$N$24="NNN capped",'Rent Roll'!$F$24*(BP$12+BP$13)+MIN('Rent Roll'!$F$24*BP$14,'Rent Roll'!$O$24*(1+Assumptions!$C$64)^(BP$8-'Rent Roll'!$P$24)*'Rent Roll'!$E$24/12),0)),IF(AND(BP240&lt;=3,BP241&gt;=0),'Rent Roll'!$F$24*BP$15,0))</f>
        <v>7605.20627142892</v>
      </c>
      <c r="BQ247" s="95">
        <f>'Rent Roll'!$G$24*IF(BQ240=0,IF('Rent Roll'!$N$24="NNN",'Rent Roll'!$F$24*BQ$15,IF('Rent Roll'!$N$24="NNN capped",'Rent Roll'!$F$24*(BQ$12+BQ$13)+MIN('Rent Roll'!$F$24*BQ$14,'Rent Roll'!$O$24*(1+Assumptions!$C$64)^(BQ$8-'Rent Roll'!$P$24)*'Rent Roll'!$E$24/12),0)),IF(AND(BQ240&lt;=3,BQ241&gt;=0),'Rent Roll'!$F$24*BQ$15,0))</f>
        <v>7605.20627142892</v>
      </c>
      <c r="BR247" s="95">
        <f>'Rent Roll'!$G$24*IF(BR240=0,IF('Rent Roll'!$N$24="NNN",'Rent Roll'!$F$24*BR$15,IF('Rent Roll'!$N$24="NNN capped",'Rent Roll'!$F$24*(BR$12+BR$13)+MIN('Rent Roll'!$F$24*BR$14,'Rent Roll'!$O$24*(1+Assumptions!$C$64)^(BR$8-'Rent Roll'!$P$24)*'Rent Roll'!$E$24/12),0)),IF(AND(BR240&lt;=3,BR241&gt;=0),'Rent Roll'!$F$24*BR$15,0))</f>
        <v>7605.20627142892</v>
      </c>
      <c r="BS247" s="95">
        <f>'Rent Roll'!$G$24*IF(BS240=0,IF('Rent Roll'!$N$24="NNN",'Rent Roll'!$F$24*BS$15,IF('Rent Roll'!$N$24="NNN capped",'Rent Roll'!$F$24*(BS$12+BS$13)+MIN('Rent Roll'!$F$24*BS$14,'Rent Roll'!$O$24*(1+Assumptions!$C$64)^(BS$8-'Rent Roll'!$P$24)*'Rent Roll'!$E$24/12),0)),IF(AND(BS240&lt;=3,BS241&gt;=0),'Rent Roll'!$F$24*BS$15,0))</f>
        <v>7605.20627142892</v>
      </c>
      <c r="BT247" s="95">
        <f>'Rent Roll'!$G$24*IF(BT240=0,IF('Rent Roll'!$N$24="NNN",'Rent Roll'!$F$24*BT$15,IF('Rent Roll'!$N$24="NNN capped",'Rent Roll'!$F$24*(BT$12+BT$13)+MIN('Rent Roll'!$F$24*BT$14,'Rent Roll'!$O$24*(1+Assumptions!$C$64)^(BT$8-'Rent Roll'!$P$24)*'Rent Roll'!$E$24/12),0)),IF(AND(BT240&lt;=3,BT241&gt;=0),'Rent Roll'!$F$24*BT$15,0))</f>
        <v>7605.20627142892</v>
      </c>
      <c r="BU247" s="95">
        <f>'Rent Roll'!$G$24*IF(BU240=0,IF('Rent Roll'!$N$24="NNN",'Rent Roll'!$F$24*BU$15,IF('Rent Roll'!$N$24="NNN capped",'Rent Roll'!$F$24*(BU$12+BU$13)+MIN('Rent Roll'!$F$24*BU$14,'Rent Roll'!$O$24*(1+Assumptions!$C$64)^(BU$8-'Rent Roll'!$P$24)*'Rent Roll'!$E$24/12),0)),IF(AND(BU240&lt;=3,BU241&gt;=0),'Rent Roll'!$F$24*BU$15,0))</f>
        <v>7605.20627142892</v>
      </c>
      <c r="BV247" s="95">
        <f>'Rent Roll'!$G$24*IF(BV240=0,IF('Rent Roll'!$N$24="NNN",'Rent Roll'!$F$24*BV$15,IF('Rent Roll'!$N$24="NNN capped",'Rent Roll'!$F$24*(BV$12+BV$13)+MIN('Rent Roll'!$F$24*BV$14,'Rent Roll'!$O$24*(1+Assumptions!$C$64)^(BV$8-'Rent Roll'!$P$24)*'Rent Roll'!$E$24/12),0)),IF(AND(BV240&lt;=3,BV241&gt;=0),'Rent Roll'!$F$24*BV$15,0))</f>
        <v>7605.20627142892</v>
      </c>
      <c r="BW247" s="95">
        <f>'Rent Roll'!$G$24*IF(BW240=0,IF('Rent Roll'!$N$24="NNN",'Rent Roll'!$F$24*BW$15,IF('Rent Roll'!$N$24="NNN capped",'Rent Roll'!$F$24*(BW$12+BW$13)+MIN('Rent Roll'!$F$24*BW$14,'Rent Roll'!$O$24*(1+Assumptions!$C$64)^(BW$8-'Rent Roll'!$P$24)*'Rent Roll'!$E$24/12),0)),IF(AND(BW240&lt;=3,BW241&gt;=0),'Rent Roll'!$F$24*BW$15,0))</f>
        <v>7605.20627142892</v>
      </c>
      <c r="BX247" s="95">
        <f>'Rent Roll'!$G$24*IF(BX240=0,IF('Rent Roll'!$N$24="NNN",'Rent Roll'!$F$24*BX$15,IF('Rent Roll'!$N$24="NNN capped",'Rent Roll'!$F$24*(BX$12+BX$13)+MIN('Rent Roll'!$F$24*BX$14,'Rent Roll'!$O$24*(1+Assumptions!$C$64)^(BX$8-'Rent Roll'!$P$24)*'Rent Roll'!$E$24/12),0)),IF(AND(BX240&lt;=3,BX241&gt;=0),'Rent Roll'!$F$24*BX$15,0))</f>
        <v>7605.20627142892</v>
      </c>
      <c r="BY247" s="95">
        <f>'Rent Roll'!$G$24*IF(BY240=0,IF('Rent Roll'!$N$24="NNN",'Rent Roll'!$F$24*BY$15,IF('Rent Roll'!$N$24="NNN capped",'Rent Roll'!$F$24*(BY$12+BY$13)+MIN('Rent Roll'!$F$24*BY$14,'Rent Roll'!$O$24*(1+Assumptions!$C$64)^(BY$8-'Rent Roll'!$P$24)*'Rent Roll'!$E$24/12),0)),IF(AND(BY240&lt;=3,BY241&gt;=0),'Rent Roll'!$F$24*BY$15,0))</f>
        <v>7605.20627142892</v>
      </c>
      <c r="BZ247" s="95">
        <f>'Rent Roll'!$G$24*IF(BZ240=0,IF('Rent Roll'!$N$24="NNN",'Rent Roll'!$F$24*BZ$15,IF('Rent Roll'!$N$24="NNN capped",'Rent Roll'!$F$24*(BZ$12+BZ$13)+MIN('Rent Roll'!$F$24*BZ$14,'Rent Roll'!$O$24*(1+Assumptions!$C$64)^(BZ$8-'Rent Roll'!$P$24)*'Rent Roll'!$E$24/12),0)),IF(AND(BZ240&lt;=3,BZ241&gt;=0),'Rent Roll'!$F$24*BZ$15,0))</f>
        <v>7605.20627142892</v>
      </c>
      <c r="CA247" s="95">
        <f>'Rent Roll'!$G$24*IF(CA240=0,IF('Rent Roll'!$N$24="NNN",'Rent Roll'!$F$24*CA$15,IF('Rent Roll'!$N$24="NNN capped",'Rent Roll'!$F$24*(CA$12+CA$13)+MIN('Rent Roll'!$F$24*CA$14,'Rent Roll'!$O$24*(1+Assumptions!$C$64)^(CA$8-'Rent Roll'!$P$24)*'Rent Roll'!$E$24/12),0)),IF(AND(CA240&lt;=3,CA241&gt;=0),'Rent Roll'!$F$24*CA$15,0))</f>
        <v>7605.20627142892</v>
      </c>
      <c r="CB247" s="95">
        <f>'Rent Roll'!$G$24*IF(CB240=0,IF('Rent Roll'!$N$24="NNN",'Rent Roll'!$F$24*CB$15,IF('Rent Roll'!$N$24="NNN capped",'Rent Roll'!$F$24*(CB$12+CB$13)+MIN('Rent Roll'!$F$24*CB$14,'Rent Roll'!$O$24*(1+Assumptions!$C$64)^(CB$8-'Rent Roll'!$P$24)*'Rent Roll'!$E$24/12),0)),IF(AND(CB240&lt;=3,CB241&gt;=0),'Rent Roll'!$F$24*CB$15,0))</f>
        <v>7780.558595070918</v>
      </c>
      <c r="CC247" s="95">
        <f>'Rent Roll'!$G$24*IF(CC240=0,IF('Rent Roll'!$N$24="NNN",'Rent Roll'!$F$24*CC$15,IF('Rent Roll'!$N$24="NNN capped",'Rent Roll'!$F$24*(CC$12+CC$13)+MIN('Rent Roll'!$F$24*CC$14,'Rent Roll'!$O$24*(1+Assumptions!$C$64)^(CC$8-'Rent Roll'!$P$24)*'Rent Roll'!$E$24/12),0)),IF(AND(CC240&lt;=3,CC241&gt;=0),'Rent Roll'!$F$24*CC$15,0))</f>
        <v>7780.558595070918</v>
      </c>
      <c r="CD247" s="95">
        <f>'Rent Roll'!$G$24*IF(CD240=0,IF('Rent Roll'!$N$24="NNN",'Rent Roll'!$F$24*CD$15,IF('Rent Roll'!$N$24="NNN capped",'Rent Roll'!$F$24*(CD$12+CD$13)+MIN('Rent Roll'!$F$24*CD$14,'Rent Roll'!$O$24*(1+Assumptions!$C$64)^(CD$8-'Rent Roll'!$P$24)*'Rent Roll'!$E$24/12),0)),IF(AND(CD240&lt;=3,CD241&gt;=0),'Rent Roll'!$F$24*CD$15,0))</f>
        <v>7780.558595070918</v>
      </c>
      <c r="CE247" s="95">
        <f>'Rent Roll'!$G$24*IF(CE240=0,IF('Rent Roll'!$N$24="NNN",'Rent Roll'!$F$24*CE$15,IF('Rent Roll'!$N$24="NNN capped",'Rent Roll'!$F$24*(CE$12+CE$13)+MIN('Rent Roll'!$F$24*CE$14,'Rent Roll'!$O$24*(1+Assumptions!$C$64)^(CE$8-'Rent Roll'!$P$24)*'Rent Roll'!$E$24/12),0)),IF(AND(CE240&lt;=3,CE241&gt;=0),'Rent Roll'!$F$24*CE$15,0))</f>
        <v>7780.558595070918</v>
      </c>
      <c r="CF247" s="95">
        <f>'Rent Roll'!$G$24*IF(CF240=0,IF('Rent Roll'!$N$24="NNN",'Rent Roll'!$F$24*CF$15,IF('Rent Roll'!$N$24="NNN capped",'Rent Roll'!$F$24*(CF$12+CF$13)+MIN('Rent Roll'!$F$24*CF$14,'Rent Roll'!$O$24*(1+Assumptions!$C$64)^(CF$8-'Rent Roll'!$P$24)*'Rent Roll'!$E$24/12),0)),IF(AND(CF240&lt;=3,CF241&gt;=0),'Rent Roll'!$F$24*CF$15,0))</f>
        <v>7780.558595070918</v>
      </c>
      <c r="CG247" s="95">
        <f>'Rent Roll'!$G$24*IF(CG240=0,IF('Rent Roll'!$N$24="NNN",'Rent Roll'!$F$24*CG$15,IF('Rent Roll'!$N$24="NNN capped",'Rent Roll'!$F$24*(CG$12+CG$13)+MIN('Rent Roll'!$F$24*CG$14,'Rent Roll'!$O$24*(1+Assumptions!$C$64)^(CG$8-'Rent Roll'!$P$24)*'Rent Roll'!$E$24/12),0)),IF(AND(CG240&lt;=3,CG241&gt;=0),'Rent Roll'!$F$24*CG$15,0))</f>
        <v>7780.558595070918</v>
      </c>
      <c r="CH247" s="95">
        <f>'Rent Roll'!$G$24*IF(CH240=0,IF('Rent Roll'!$N$24="NNN",'Rent Roll'!$F$24*CH$15,IF('Rent Roll'!$N$24="NNN capped",'Rent Roll'!$F$24*(CH$12+CH$13)+MIN('Rent Roll'!$F$24*CH$14,'Rent Roll'!$O$24*(1+Assumptions!$C$64)^(CH$8-'Rent Roll'!$P$24)*'Rent Roll'!$E$24/12),0)),IF(AND(CH240&lt;=3,CH241&gt;=0),'Rent Roll'!$F$24*CH$15,0))</f>
        <v>7780.558595070918</v>
      </c>
      <c r="CI247" s="95">
        <f>'Rent Roll'!$G$24*IF(CI240=0,IF('Rent Roll'!$N$24="NNN",'Rent Roll'!$F$24*CI$15,IF('Rent Roll'!$N$24="NNN capped",'Rent Roll'!$F$24*(CI$12+CI$13)+MIN('Rent Roll'!$F$24*CI$14,'Rent Roll'!$O$24*(1+Assumptions!$C$64)^(CI$8-'Rent Roll'!$P$24)*'Rent Roll'!$E$24/12),0)),IF(AND(CI240&lt;=3,CI241&gt;=0),'Rent Roll'!$F$24*CI$15,0))</f>
        <v>7780.558595070918</v>
      </c>
      <c r="CJ247" s="95">
        <f>'Rent Roll'!$G$24*IF(CJ240=0,IF('Rent Roll'!$N$24="NNN",'Rent Roll'!$F$24*CJ$15,IF('Rent Roll'!$N$24="NNN capped",'Rent Roll'!$F$24*(CJ$12+CJ$13)+MIN('Rent Roll'!$F$24*CJ$14,'Rent Roll'!$O$24*(1+Assumptions!$C$64)^(CJ$8-'Rent Roll'!$P$24)*'Rent Roll'!$E$24/12),0)),IF(AND(CJ240&lt;=3,CJ241&gt;=0),'Rent Roll'!$F$24*CJ$15,0))</f>
        <v>7780.558595070918</v>
      </c>
      <c r="CK247" s="95">
        <f>'Rent Roll'!$G$24*IF(CK240=0,IF('Rent Roll'!$N$24="NNN",'Rent Roll'!$F$24*CK$15,IF('Rent Roll'!$N$24="NNN capped",'Rent Roll'!$F$24*(CK$12+CK$13)+MIN('Rent Roll'!$F$24*CK$14,'Rent Roll'!$O$24*(1+Assumptions!$C$64)^(CK$8-'Rent Roll'!$P$24)*'Rent Roll'!$E$24/12),0)),IF(AND(CK240&lt;=3,CK241&gt;=0),'Rent Roll'!$F$24*CK$15,0))</f>
        <v>7780.558595070918</v>
      </c>
      <c r="CL247" s="95">
        <f>'Rent Roll'!$G$24*IF(CL240=0,IF('Rent Roll'!$N$24="NNN",'Rent Roll'!$F$24*CL$15,IF('Rent Roll'!$N$24="NNN capped",'Rent Roll'!$F$24*(CL$12+CL$13)+MIN('Rent Roll'!$F$24*CL$14,'Rent Roll'!$O$24*(1+Assumptions!$C$64)^(CL$8-'Rent Roll'!$P$24)*'Rent Roll'!$E$24/12),0)),IF(AND(CL240&lt;=3,CL241&gt;=0),'Rent Roll'!$F$24*CL$15,0))</f>
        <v>7780.558595070918</v>
      </c>
      <c r="CM247" s="95">
        <f>'Rent Roll'!$G$24*IF(CM240=0,IF('Rent Roll'!$N$24="NNN",'Rent Roll'!$F$24*CM$15,IF('Rent Roll'!$N$24="NNN capped",'Rent Roll'!$F$24*(CM$12+CM$13)+MIN('Rent Roll'!$F$24*CM$14,'Rent Roll'!$O$24*(1+Assumptions!$C$64)^(CM$8-'Rent Roll'!$P$24)*'Rent Roll'!$E$24/12),0)),IF(AND(CM240&lt;=3,CM241&gt;=0),'Rent Roll'!$F$24*CM$15,0))</f>
        <v>7780.558595070918</v>
      </c>
      <c r="CN247" s="95">
        <f>'Rent Roll'!$G$24*IF(CN240=0,IF('Rent Roll'!$N$24="NNN",'Rent Roll'!$F$24*CN$15,IF('Rent Roll'!$N$24="NNN capped",'Rent Roll'!$F$24*(CN$12+CN$13)+MIN('Rent Roll'!$F$24*CN$14,'Rent Roll'!$O$24*(1+Assumptions!$C$64)^(CN$8-'Rent Roll'!$P$24)*'Rent Roll'!$E$24/12),0)),IF(AND(CN240&lt;=3,CN241&gt;=0),'Rent Roll'!$F$24*CN$15,0))</f>
        <v>7960.115411132159</v>
      </c>
      <c r="CO247" s="95">
        <f>'Rent Roll'!$G$24*IF(CO240=0,IF('Rent Roll'!$N$24="NNN",'Rent Roll'!$F$24*CO$15,IF('Rent Roll'!$N$24="NNN capped",'Rent Roll'!$F$24*(CO$12+CO$13)+MIN('Rent Roll'!$F$24*CO$14,'Rent Roll'!$O$24*(1+Assumptions!$C$64)^(CO$8-'Rent Roll'!$P$24)*'Rent Roll'!$E$24/12),0)),IF(AND(CO240&lt;=3,CO241&gt;=0),'Rent Roll'!$F$24*CO$15,0))</f>
        <v>7960.115411132159</v>
      </c>
      <c r="CP247" s="95">
        <f>'Rent Roll'!$G$24*IF(CP240=0,IF('Rent Roll'!$N$24="NNN",'Rent Roll'!$F$24*CP$15,IF('Rent Roll'!$N$24="NNN capped",'Rent Roll'!$F$24*(CP$12+CP$13)+MIN('Rent Roll'!$F$24*CP$14,'Rent Roll'!$O$24*(1+Assumptions!$C$64)^(CP$8-'Rent Roll'!$P$24)*'Rent Roll'!$E$24/12),0)),IF(AND(CP240&lt;=3,CP241&gt;=0),'Rent Roll'!$F$24*CP$15,0))</f>
        <v>7960.115411132159</v>
      </c>
      <c r="CQ247" s="95">
        <f>'Rent Roll'!$G$24*IF(CQ240=0,IF('Rent Roll'!$N$24="NNN",'Rent Roll'!$F$24*CQ$15,IF('Rent Roll'!$N$24="NNN capped",'Rent Roll'!$F$24*(CQ$12+CQ$13)+MIN('Rent Roll'!$F$24*CQ$14,'Rent Roll'!$O$24*(1+Assumptions!$C$64)^(CQ$8-'Rent Roll'!$P$24)*'Rent Roll'!$E$24/12),0)),IF(AND(CQ240&lt;=3,CQ241&gt;=0),'Rent Roll'!$F$24*CQ$15,0))</f>
        <v>7960.115411132159</v>
      </c>
      <c r="CR247" s="95">
        <f>'Rent Roll'!$G$24*IF(CR240=0,IF('Rent Roll'!$N$24="NNN",'Rent Roll'!$F$24*CR$15,IF('Rent Roll'!$N$24="NNN capped",'Rent Roll'!$F$24*(CR$12+CR$13)+MIN('Rent Roll'!$F$24*CR$14,'Rent Roll'!$O$24*(1+Assumptions!$C$64)^(CR$8-'Rent Roll'!$P$24)*'Rent Roll'!$E$24/12),0)),IF(AND(CR240&lt;=3,CR241&gt;=0),'Rent Roll'!$F$24*CR$15,0))</f>
        <v>7960.115411132159</v>
      </c>
      <c r="CS247" s="95">
        <f>'Rent Roll'!$G$24*IF(CS240=0,IF('Rent Roll'!$N$24="NNN",'Rent Roll'!$F$24*CS$15,IF('Rent Roll'!$N$24="NNN capped",'Rent Roll'!$F$24*(CS$12+CS$13)+MIN('Rent Roll'!$F$24*CS$14,'Rent Roll'!$O$24*(1+Assumptions!$C$64)^(CS$8-'Rent Roll'!$P$24)*'Rent Roll'!$E$24/12),0)),IF(AND(CS240&lt;=3,CS241&gt;=0),'Rent Roll'!$F$24*CS$15,0))</f>
        <v>7960.115411132159</v>
      </c>
      <c r="CT247" s="95">
        <f>'Rent Roll'!$G$24*IF(CT240=0,IF('Rent Roll'!$N$24="NNN",'Rent Roll'!$F$24*CT$15,IF('Rent Roll'!$N$24="NNN capped",'Rent Roll'!$F$24*(CT$12+CT$13)+MIN('Rent Roll'!$F$24*CT$14,'Rent Roll'!$O$24*(1+Assumptions!$C$64)^(CT$8-'Rent Roll'!$P$24)*'Rent Roll'!$E$24/12),0)),IF(AND(CT240&lt;=3,CT241&gt;=0),'Rent Roll'!$F$24*CT$15,0))</f>
        <v>7960.115411132159</v>
      </c>
      <c r="CU247" s="95">
        <f>'Rent Roll'!$G$24*IF(CU240=0,IF('Rent Roll'!$N$24="NNN",'Rent Roll'!$F$24*CU$15,IF('Rent Roll'!$N$24="NNN capped",'Rent Roll'!$F$24*(CU$12+CU$13)+MIN('Rent Roll'!$F$24*CU$14,'Rent Roll'!$O$24*(1+Assumptions!$C$64)^(CU$8-'Rent Roll'!$P$24)*'Rent Roll'!$E$24/12),0)),IF(AND(CU240&lt;=3,CU241&gt;=0),'Rent Roll'!$F$24*CU$15,0))</f>
        <v>7960.115411132159</v>
      </c>
      <c r="CV247" s="95">
        <f>'Rent Roll'!$G$24*IF(CV240=0,IF('Rent Roll'!$N$24="NNN",'Rent Roll'!$F$24*CV$15,IF('Rent Roll'!$N$24="NNN capped",'Rent Roll'!$F$24*(CV$12+CV$13)+MIN('Rent Roll'!$F$24*CV$14,'Rent Roll'!$O$24*(1+Assumptions!$C$64)^(CV$8-'Rent Roll'!$P$24)*'Rent Roll'!$E$24/12),0)),IF(AND(CV240&lt;=3,CV241&gt;=0),'Rent Roll'!$F$24*CV$15,0))</f>
        <v>7960.115411132159</v>
      </c>
      <c r="CW247" s="95">
        <f>'Rent Roll'!$G$24*IF(CW240=0,IF('Rent Roll'!$N$24="NNN",'Rent Roll'!$F$24*CW$15,IF('Rent Roll'!$N$24="NNN capped",'Rent Roll'!$F$24*(CW$12+CW$13)+MIN('Rent Roll'!$F$24*CW$14,'Rent Roll'!$O$24*(1+Assumptions!$C$64)^(CW$8-'Rent Roll'!$P$24)*'Rent Roll'!$E$24/12),0)),IF(AND(CW240&lt;=3,CW241&gt;=0),'Rent Roll'!$F$24*CW$15,0))</f>
        <v>7960.115411132159</v>
      </c>
      <c r="CX247" s="95">
        <f>'Rent Roll'!$G$24*IF(CX240=0,IF('Rent Roll'!$N$24="NNN",'Rent Roll'!$F$24*CX$15,IF('Rent Roll'!$N$24="NNN capped",'Rent Roll'!$F$24*(CX$12+CX$13)+MIN('Rent Roll'!$F$24*CX$14,'Rent Roll'!$O$24*(1+Assumptions!$C$64)^(CX$8-'Rent Roll'!$P$24)*'Rent Roll'!$E$24/12),0)),IF(AND(CX240&lt;=3,CX241&gt;=0),'Rent Roll'!$F$24*CX$15,0))</f>
        <v>7960.115411132159</v>
      </c>
      <c r="CY247" s="95">
        <f>'Rent Roll'!$G$24*IF(CY240=0,IF('Rent Roll'!$N$24="NNN",'Rent Roll'!$F$24*CY$15,IF('Rent Roll'!$N$24="NNN capped",'Rent Roll'!$F$24*(CY$12+CY$13)+MIN('Rent Roll'!$F$24*CY$14,'Rent Roll'!$O$24*(1+Assumptions!$C$64)^(CY$8-'Rent Roll'!$P$24)*'Rent Roll'!$E$24/12),0)),IF(AND(CY240&lt;=3,CY241&gt;=0),'Rent Roll'!$F$24*CY$15,0))</f>
        <v>7960.115411132159</v>
      </c>
      <c r="CZ247" s="95">
        <f>'Rent Roll'!$G$24*IF(CZ240=0,IF('Rent Roll'!$N$24="NNN",'Rent Roll'!$F$24*CZ$15,IF('Rent Roll'!$N$24="NNN capped",'Rent Roll'!$F$24*(CZ$12+CZ$13)+MIN('Rent Roll'!$F$24*CZ$14,'Rent Roll'!$O$24*(1+Assumptions!$C$64)^(CZ$8-'Rent Roll'!$P$24)*'Rent Roll'!$E$24/12),0)),IF(AND(CZ240&lt;=3,CZ241&gt;=0),'Rent Roll'!$F$24*CZ$15,0))</f>
        <v>8143.98173283942</v>
      </c>
      <c r="DA247" s="95">
        <f>'Rent Roll'!$G$24*IF(DA240=0,IF('Rent Roll'!$N$24="NNN",'Rent Roll'!$F$24*DA$15,IF('Rent Roll'!$N$24="NNN capped",'Rent Roll'!$F$24*(DA$12+DA$13)+MIN('Rent Roll'!$F$24*DA$14,'Rent Roll'!$O$24*(1+Assumptions!$C$64)^(DA$8-'Rent Roll'!$P$24)*'Rent Roll'!$E$24/12),0)),IF(AND(DA240&lt;=3,DA241&gt;=0),'Rent Roll'!$F$24*DA$15,0))</f>
        <v>8143.98173283942</v>
      </c>
      <c r="DB247" s="95">
        <f>'Rent Roll'!$G$24*IF(DB240=0,IF('Rent Roll'!$N$24="NNN",'Rent Roll'!$F$24*DB$15,IF('Rent Roll'!$N$24="NNN capped",'Rent Roll'!$F$24*(DB$12+DB$13)+MIN('Rent Roll'!$F$24*DB$14,'Rent Roll'!$O$24*(1+Assumptions!$C$64)^(DB$8-'Rent Roll'!$P$24)*'Rent Roll'!$E$24/12),0)),IF(AND(DB240&lt;=3,DB241&gt;=0),'Rent Roll'!$F$24*DB$15,0))</f>
        <v>8143.98173283942</v>
      </c>
      <c r="DC247" s="95">
        <f>'Rent Roll'!$G$24*IF(DC240=0,IF('Rent Roll'!$N$24="NNN",'Rent Roll'!$F$24*DC$15,IF('Rent Roll'!$N$24="NNN capped",'Rent Roll'!$F$24*(DC$12+DC$13)+MIN('Rent Roll'!$F$24*DC$14,'Rent Roll'!$O$24*(1+Assumptions!$C$64)^(DC$8-'Rent Roll'!$P$24)*'Rent Roll'!$E$24/12),0)),IF(AND(DC240&lt;=3,DC241&gt;=0),'Rent Roll'!$F$24*DC$15,0))</f>
        <v>8143.98173283942</v>
      </c>
      <c r="DD247" s="95">
        <f>'Rent Roll'!$G$24*IF(DD240=0,IF('Rent Roll'!$N$24="NNN",'Rent Roll'!$F$24*DD$15,IF('Rent Roll'!$N$24="NNN capped",'Rent Roll'!$F$24*(DD$12+DD$13)+MIN('Rent Roll'!$F$24*DD$14,'Rent Roll'!$O$24*(1+Assumptions!$C$64)^(DD$8-'Rent Roll'!$P$24)*'Rent Roll'!$E$24/12),0)),IF(AND(DD240&lt;=3,DD241&gt;=0),'Rent Roll'!$F$24*DD$15,0))</f>
        <v>8143.98173283942</v>
      </c>
      <c r="DE247" s="95">
        <f>'Rent Roll'!$G$24*IF(DE240=0,IF('Rent Roll'!$N$24="NNN",'Rent Roll'!$F$24*DE$15,IF('Rent Roll'!$N$24="NNN capped",'Rent Roll'!$F$24*(DE$12+DE$13)+MIN('Rent Roll'!$F$24*DE$14,'Rent Roll'!$O$24*(1+Assumptions!$C$64)^(DE$8-'Rent Roll'!$P$24)*'Rent Roll'!$E$24/12),0)),IF(AND(DE240&lt;=3,DE241&gt;=0),'Rent Roll'!$F$24*DE$15,0))</f>
        <v>8143.98173283942</v>
      </c>
      <c r="DF247" s="95">
        <f>'Rent Roll'!$G$24*IF(DF240=0,IF('Rent Roll'!$N$24="NNN",'Rent Roll'!$F$24*DF$15,IF('Rent Roll'!$N$24="NNN capped",'Rent Roll'!$F$24*(DF$12+DF$13)+MIN('Rent Roll'!$F$24*DF$14,'Rent Roll'!$O$24*(1+Assumptions!$C$64)^(DF$8-'Rent Roll'!$P$24)*'Rent Roll'!$E$24/12),0)),IF(AND(DF240&lt;=3,DF241&gt;=0),'Rent Roll'!$F$24*DF$15,0))</f>
        <v>8143.98173283942</v>
      </c>
      <c r="DG247" s="95">
        <f>'Rent Roll'!$G$24*IF(DG240=0,IF('Rent Roll'!$N$24="NNN",'Rent Roll'!$F$24*DG$15,IF('Rent Roll'!$N$24="NNN capped",'Rent Roll'!$F$24*(DG$12+DG$13)+MIN('Rent Roll'!$F$24*DG$14,'Rent Roll'!$O$24*(1+Assumptions!$C$64)^(DG$8-'Rent Roll'!$P$24)*'Rent Roll'!$E$24/12),0)),IF(AND(DG240&lt;=3,DG241&gt;=0),'Rent Roll'!$F$24*DG$15,0))</f>
        <v>8143.98173283942</v>
      </c>
      <c r="DH247" s="95">
        <f>'Rent Roll'!$G$24*IF(DH240=0,IF('Rent Roll'!$N$24="NNN",'Rent Roll'!$F$24*DH$15,IF('Rent Roll'!$N$24="NNN capped",'Rent Roll'!$F$24*(DH$12+DH$13)+MIN('Rent Roll'!$F$24*DH$14,'Rent Roll'!$O$24*(1+Assumptions!$C$64)^(DH$8-'Rent Roll'!$P$24)*'Rent Roll'!$E$24/12),0)),IF(AND(DH240&lt;=3,DH241&gt;=0),'Rent Roll'!$F$24*DH$15,0))</f>
        <v>8143.98173283942</v>
      </c>
      <c r="DI247" s="95">
        <f>'Rent Roll'!$G$24*IF(DI240=0,IF('Rent Roll'!$N$24="NNN",'Rent Roll'!$F$24*DI$15,IF('Rent Roll'!$N$24="NNN capped",'Rent Roll'!$F$24*(DI$12+DI$13)+MIN('Rent Roll'!$F$24*DI$14,'Rent Roll'!$O$24*(1+Assumptions!$C$64)^(DI$8-'Rent Roll'!$P$24)*'Rent Roll'!$E$24/12),0)),IF(AND(DI240&lt;=3,DI241&gt;=0),'Rent Roll'!$F$24*DI$15,0))</f>
        <v>8143.98173283942</v>
      </c>
      <c r="DJ247" s="95">
        <f>'Rent Roll'!$G$24*IF(DJ240=0,IF('Rent Roll'!$N$24="NNN",'Rent Roll'!$F$24*DJ$15,IF('Rent Roll'!$N$24="NNN capped",'Rent Roll'!$F$24*(DJ$12+DJ$13)+MIN('Rent Roll'!$F$24*DJ$14,'Rent Roll'!$O$24*(1+Assumptions!$C$64)^(DJ$8-'Rent Roll'!$P$24)*'Rent Roll'!$E$24/12),0)),IF(AND(DJ240&lt;=3,DJ241&gt;=0),'Rent Roll'!$F$24*DJ$15,0))</f>
        <v>8143.98173283942</v>
      </c>
      <c r="DK247" s="95">
        <f>'Rent Roll'!$G$24*IF(DK240=0,IF('Rent Roll'!$N$24="NNN",'Rent Roll'!$F$24*DK$15,IF('Rent Roll'!$N$24="NNN capped",'Rent Roll'!$F$24*(DK$12+DK$13)+MIN('Rent Roll'!$F$24*DK$14,'Rent Roll'!$O$24*(1+Assumptions!$C$64)^(DK$8-'Rent Roll'!$P$24)*'Rent Roll'!$E$24/12),0)),IF(AND(DK240&lt;=3,DK241&gt;=0),'Rent Roll'!$F$24*DK$15,0))</f>
        <v>8143.98173283942</v>
      </c>
      <c r="DL247" s="95">
        <f>'Rent Roll'!$G$24*IF(DL240=0,IF('Rent Roll'!$N$24="NNN",'Rent Roll'!$F$24*DL$15,IF('Rent Roll'!$N$24="NNN capped",'Rent Roll'!$F$24*(DL$12+DL$13)+MIN('Rent Roll'!$F$24*DL$14,'Rent Roll'!$O$24*(1+Assumptions!$C$64)^(DL$8-'Rent Roll'!$P$24)*'Rent Roll'!$E$24/12),0)),IF(AND(DL240&lt;=3,DL241&gt;=0),'Rent Roll'!$F$24*DL$15,0))</f>
        <v>8332.265301385363</v>
      </c>
      <c r="DM247" s="95">
        <f>'Rent Roll'!$G$24*IF(DM240=0,IF('Rent Roll'!$N$24="NNN",'Rent Roll'!$F$24*DM$15,IF('Rent Roll'!$N$24="NNN capped",'Rent Roll'!$F$24*(DM$12+DM$13)+MIN('Rent Roll'!$F$24*DM$14,'Rent Roll'!$O$24*(1+Assumptions!$C$64)^(DM$8-'Rent Roll'!$P$24)*'Rent Roll'!$E$24/12),0)),IF(AND(DM240&lt;=3,DM241&gt;=0),'Rent Roll'!$F$24*DM$15,0))</f>
        <v>8332.265301385363</v>
      </c>
      <c r="DN247" s="95">
        <f>'Rent Roll'!$G$24*IF(DN240=0,IF('Rent Roll'!$N$24="NNN",'Rent Roll'!$F$24*DN$15,IF('Rent Roll'!$N$24="NNN capped",'Rent Roll'!$F$24*(DN$12+DN$13)+MIN('Rent Roll'!$F$24*DN$14,'Rent Roll'!$O$24*(1+Assumptions!$C$64)^(DN$8-'Rent Roll'!$P$24)*'Rent Roll'!$E$24/12),0)),IF(AND(DN240&lt;=3,DN241&gt;=0),'Rent Roll'!$F$24*DN$15,0))</f>
        <v>0</v>
      </c>
      <c r="DO247" s="95">
        <f>'Rent Roll'!$G$24*IF(DO240=0,IF('Rent Roll'!$N$24="NNN",'Rent Roll'!$F$24*DO$15,IF('Rent Roll'!$N$24="NNN capped",'Rent Roll'!$F$24*(DO$12+DO$13)+MIN('Rent Roll'!$F$24*DO$14,'Rent Roll'!$O$24*(1+Assumptions!$C$64)^(DO$8-'Rent Roll'!$P$24)*'Rent Roll'!$E$24/12),0)),IF(AND(DO240&lt;=3,DO241&gt;=0),'Rent Roll'!$F$24*DO$15,0))</f>
        <v>0</v>
      </c>
      <c r="DP247" s="95">
        <f>'Rent Roll'!$G$24*IF(DP240=0,IF('Rent Roll'!$N$24="NNN",'Rent Roll'!$F$24*DP$15,IF('Rent Roll'!$N$24="NNN capped",'Rent Roll'!$F$24*(DP$12+DP$13)+MIN('Rent Roll'!$F$24*DP$14,'Rent Roll'!$O$24*(1+Assumptions!$C$64)^(DP$8-'Rent Roll'!$P$24)*'Rent Roll'!$E$24/12),0)),IF(AND(DP240&lt;=3,DP241&gt;=0),'Rent Roll'!$F$24*DP$15,0))</f>
        <v>8332.265301385363</v>
      </c>
      <c r="DQ247" s="95">
        <f>'Rent Roll'!$G$24*IF(DQ240=0,IF('Rent Roll'!$N$24="NNN",'Rent Roll'!$F$24*DQ$15,IF('Rent Roll'!$N$24="NNN capped",'Rent Roll'!$F$24*(DQ$12+DQ$13)+MIN('Rent Roll'!$F$24*DQ$14,'Rent Roll'!$O$24*(1+Assumptions!$C$64)^(DQ$8-'Rent Roll'!$P$24)*'Rent Roll'!$E$24/12),0)),IF(AND(DQ240&lt;=3,DQ241&gt;=0),'Rent Roll'!$F$24*DQ$15,0))</f>
        <v>8332.265301385363</v>
      </c>
      <c r="DR247" s="95">
        <f>'Rent Roll'!$G$24*IF(DR240=0,IF('Rent Roll'!$N$24="NNN",'Rent Roll'!$F$24*DR$15,IF('Rent Roll'!$N$24="NNN capped",'Rent Roll'!$F$24*(DR$12+DR$13)+MIN('Rent Roll'!$F$24*DR$14,'Rent Roll'!$O$24*(1+Assumptions!$C$64)^(DR$8-'Rent Roll'!$P$24)*'Rent Roll'!$E$24/12),0)),IF(AND(DR240&lt;=3,DR241&gt;=0),'Rent Roll'!$F$24*DR$15,0))</f>
        <v>8332.265301385363</v>
      </c>
      <c r="DS247" s="95">
        <f>'Rent Roll'!$G$24*IF(DS240=0,IF('Rent Roll'!$N$24="NNN",'Rent Roll'!$F$24*DS$15,IF('Rent Roll'!$N$24="NNN capped",'Rent Roll'!$F$24*(DS$12+DS$13)+MIN('Rent Roll'!$F$24*DS$14,'Rent Roll'!$O$24*(1+Assumptions!$C$64)^(DS$8-'Rent Roll'!$P$24)*'Rent Roll'!$E$24/12),0)),IF(AND(DS240&lt;=3,DS241&gt;=0),'Rent Roll'!$F$24*DS$15,0))</f>
        <v>8332.265301385363</v>
      </c>
      <c r="DT247" s="95">
        <f>'Rent Roll'!$G$24*IF(DT240=0,IF('Rent Roll'!$N$24="NNN",'Rent Roll'!$F$24*DT$15,IF('Rent Roll'!$N$24="NNN capped",'Rent Roll'!$F$24*(DT$12+DT$13)+MIN('Rent Roll'!$F$24*DT$14,'Rent Roll'!$O$24*(1+Assumptions!$C$64)^(DT$8-'Rent Roll'!$P$24)*'Rent Roll'!$E$24/12),0)),IF(AND(DT240&lt;=3,DT241&gt;=0),'Rent Roll'!$F$24*DT$15,0))</f>
        <v>8332.265301385363</v>
      </c>
      <c r="DU247" s="95">
        <f>'Rent Roll'!$G$24*IF(DU240=0,IF('Rent Roll'!$N$24="NNN",'Rent Roll'!$F$24*DU$15,IF('Rent Roll'!$N$24="NNN capped",'Rent Roll'!$F$24*(DU$12+DU$13)+MIN('Rent Roll'!$F$24*DU$14,'Rent Roll'!$O$24*(1+Assumptions!$C$64)^(DU$8-'Rent Roll'!$P$24)*'Rent Roll'!$E$24/12),0)),IF(AND(DU240&lt;=3,DU241&gt;=0),'Rent Roll'!$F$24*DU$15,0))</f>
        <v>8332.265301385363</v>
      </c>
      <c r="DV247" s="95">
        <f>'Rent Roll'!$G$24*IF(DV240=0,IF('Rent Roll'!$N$24="NNN",'Rent Roll'!$F$24*DV$15,IF('Rent Roll'!$N$24="NNN capped",'Rent Roll'!$F$24*(DV$12+DV$13)+MIN('Rent Roll'!$F$24*DV$14,'Rent Roll'!$O$24*(1+Assumptions!$C$64)^(DV$8-'Rent Roll'!$P$24)*'Rent Roll'!$E$24/12),0)),IF(AND(DV240&lt;=3,DV241&gt;=0),'Rent Roll'!$F$24*DV$15,0))</f>
        <v>8332.265301385363</v>
      </c>
      <c r="DW247" s="95">
        <f>'Rent Roll'!$G$24*IF(DW240=0,IF('Rent Roll'!$N$24="NNN",'Rent Roll'!$F$24*DW$15,IF('Rent Roll'!$N$24="NNN capped",'Rent Roll'!$F$24*(DW$12+DW$13)+MIN('Rent Roll'!$F$24*DW$14,'Rent Roll'!$O$24*(1+Assumptions!$C$64)^(DW$8-'Rent Roll'!$P$24)*'Rent Roll'!$E$24/12),0)),IF(AND(DW240&lt;=3,DW241&gt;=0),'Rent Roll'!$F$24*DW$15,0))</f>
        <v>8332.265301385363</v>
      </c>
      <c r="DX247" s="95">
        <f>'Rent Roll'!$G$24*IF(DX240=0,IF('Rent Roll'!$N$24="NNN",'Rent Roll'!$F$24*DX$15,IF('Rent Roll'!$N$24="NNN capped",'Rent Roll'!$F$24*(DX$12+DX$13)+MIN('Rent Roll'!$F$24*DX$14,'Rent Roll'!$O$24*(1+Assumptions!$C$64)^(DX$8-'Rent Roll'!$P$24)*'Rent Roll'!$E$24/12),0)),IF(AND(DX240&lt;=3,DX241&gt;=0),'Rent Roll'!$F$24*DX$15,0))</f>
        <v>8525.076659318902</v>
      </c>
      <c r="DY247" s="95">
        <f>'Rent Roll'!$G$24*IF(DY240=0,IF('Rent Roll'!$N$24="NNN",'Rent Roll'!$F$24*DY$15,IF('Rent Roll'!$N$24="NNN capped",'Rent Roll'!$F$24*(DY$12+DY$13)+MIN('Rent Roll'!$F$24*DY$14,'Rent Roll'!$O$24*(1+Assumptions!$C$64)^(DY$8-'Rent Roll'!$P$24)*'Rent Roll'!$E$24/12),0)),IF(AND(DY240&lt;=3,DY241&gt;=0),'Rent Roll'!$F$24*DY$15,0))</f>
        <v>8525.076659318902</v>
      </c>
      <c r="DZ247" s="95">
        <f>'Rent Roll'!$G$24*IF(DZ240=0,IF('Rent Roll'!$N$24="NNN",'Rent Roll'!$F$24*DZ$15,IF('Rent Roll'!$N$24="NNN capped",'Rent Roll'!$F$24*(DZ$12+DZ$13)+MIN('Rent Roll'!$F$24*DZ$14,'Rent Roll'!$O$24*(1+Assumptions!$C$64)^(DZ$8-'Rent Roll'!$P$24)*'Rent Roll'!$E$24/12),0)),IF(AND(DZ240&lt;=3,DZ241&gt;=0),'Rent Roll'!$F$24*DZ$15,0))</f>
        <v>8525.076659318902</v>
      </c>
      <c r="EA247" s="95">
        <f>'Rent Roll'!$G$24*IF(EA240=0,IF('Rent Roll'!$N$24="NNN",'Rent Roll'!$F$24*EA$15,IF('Rent Roll'!$N$24="NNN capped",'Rent Roll'!$F$24*(EA$12+EA$13)+MIN('Rent Roll'!$F$24*EA$14,'Rent Roll'!$O$24*(1+Assumptions!$C$64)^(EA$8-'Rent Roll'!$P$24)*'Rent Roll'!$E$24/12),0)),IF(AND(EA240&lt;=3,EA241&gt;=0),'Rent Roll'!$F$24*EA$15,0))</f>
        <v>8525.076659318902</v>
      </c>
      <c r="EB247" s="95">
        <f>'Rent Roll'!$G$24*IF(EB240=0,IF('Rent Roll'!$N$24="NNN",'Rent Roll'!$F$24*EB$15,IF('Rent Roll'!$N$24="NNN capped",'Rent Roll'!$F$24*(EB$12+EB$13)+MIN('Rent Roll'!$F$24*EB$14,'Rent Roll'!$O$24*(1+Assumptions!$C$64)^(EB$8-'Rent Roll'!$P$24)*'Rent Roll'!$E$24/12),0)),IF(AND(EB240&lt;=3,EB241&gt;=0),'Rent Roll'!$F$24*EB$15,0))</f>
        <v>8525.076659318902</v>
      </c>
      <c r="EC247" s="95">
        <f>'Rent Roll'!$G$24*IF(EC240=0,IF('Rent Roll'!$N$24="NNN",'Rent Roll'!$F$24*EC$15,IF('Rent Roll'!$N$24="NNN capped",'Rent Roll'!$F$24*(EC$12+EC$13)+MIN('Rent Roll'!$F$24*EC$14,'Rent Roll'!$O$24*(1+Assumptions!$C$64)^(EC$8-'Rent Roll'!$P$24)*'Rent Roll'!$E$24/12),0)),IF(AND(EC240&lt;=3,EC241&gt;=0),'Rent Roll'!$F$24*EC$15,0))</f>
        <v>8525.076659318902</v>
      </c>
      <c r="ED247" s="95">
        <f>'Rent Roll'!$G$24*IF(ED240=0,IF('Rent Roll'!$N$24="NNN",'Rent Roll'!$F$24*ED$15,IF('Rent Roll'!$N$24="NNN capped",'Rent Roll'!$F$24*(ED$12+ED$13)+MIN('Rent Roll'!$F$24*ED$14,'Rent Roll'!$O$24*(1+Assumptions!$C$64)^(ED$8-'Rent Roll'!$P$24)*'Rent Roll'!$E$24/12),0)),IF(AND(ED240&lt;=3,ED241&gt;=0),'Rent Roll'!$F$24*ED$15,0))</f>
        <v>8525.076659318902</v>
      </c>
      <c r="EE247" s="95">
        <f>'Rent Roll'!$G$24*IF(EE240=0,IF('Rent Roll'!$N$24="NNN",'Rent Roll'!$F$24*EE$15,IF('Rent Roll'!$N$24="NNN capped",'Rent Roll'!$F$24*(EE$12+EE$13)+MIN('Rent Roll'!$F$24*EE$14,'Rent Roll'!$O$24*(1+Assumptions!$C$64)^(EE$8-'Rent Roll'!$P$24)*'Rent Roll'!$E$24/12),0)),IF(AND(EE240&lt;=3,EE241&gt;=0),'Rent Roll'!$F$24*EE$15,0))</f>
        <v>8525.076659318902</v>
      </c>
      <c r="EF247" s="95">
        <f>'Rent Roll'!$G$24*IF(EF240=0,IF('Rent Roll'!$N$24="NNN",'Rent Roll'!$F$24*EF$15,IF('Rent Roll'!$N$24="NNN capped",'Rent Roll'!$F$24*(EF$12+EF$13)+MIN('Rent Roll'!$F$24*EF$14,'Rent Roll'!$O$24*(1+Assumptions!$C$64)^(EF$8-'Rent Roll'!$P$24)*'Rent Roll'!$E$24/12),0)),IF(AND(EF240&lt;=3,EF241&gt;=0),'Rent Roll'!$F$24*EF$15,0))</f>
        <v>8525.076659318902</v>
      </c>
      <c r="EG247" s="95">
        <f>'Rent Roll'!$G$24*IF(EG240=0,IF('Rent Roll'!$N$24="NNN",'Rent Roll'!$F$24*EG$15,IF('Rent Roll'!$N$24="NNN capped",'Rent Roll'!$F$24*(EG$12+EG$13)+MIN('Rent Roll'!$F$24*EG$14,'Rent Roll'!$O$24*(1+Assumptions!$C$64)^(EG$8-'Rent Roll'!$P$24)*'Rent Roll'!$E$24/12),0)),IF(AND(EG240&lt;=3,EG241&gt;=0),'Rent Roll'!$F$24*EG$15,0))</f>
        <v>8525.076659318902</v>
      </c>
      <c r="EH247" s="95">
        <f>'Rent Roll'!$G$24*IF(EH240=0,IF('Rent Roll'!$N$24="NNN",'Rent Roll'!$F$24*EH$15,IF('Rent Roll'!$N$24="NNN capped",'Rent Roll'!$F$24*(EH$12+EH$13)+MIN('Rent Roll'!$F$24*EH$14,'Rent Roll'!$O$24*(1+Assumptions!$C$64)^(EH$8-'Rent Roll'!$P$24)*'Rent Roll'!$E$24/12),0)),IF(AND(EH240&lt;=3,EH241&gt;=0),'Rent Roll'!$F$24*EH$15,0))</f>
        <v>8525.076659318902</v>
      </c>
      <c r="EI247" s="95">
        <f>'Rent Roll'!$G$24*IF(EI240=0,IF('Rent Roll'!$N$24="NNN",'Rent Roll'!$F$24*EI$15,IF('Rent Roll'!$N$24="NNN capped",'Rent Roll'!$F$24*(EI$12+EI$13)+MIN('Rent Roll'!$F$24*EI$14,'Rent Roll'!$O$24*(1+Assumptions!$C$64)^(EI$8-'Rent Roll'!$P$24)*'Rent Roll'!$E$24/12),0)),IF(AND(EI240&lt;=3,EI241&gt;=0),'Rent Roll'!$F$24*EI$15,0))</f>
        <v>8525.076659318902</v>
      </c>
    </row>
    <row r="248">
      <c r="B248" t="s" s="23">
        <v>397</v>
      </c>
      <c r="C248" t="s" s="118">
        <v>41</v>
      </c>
      <c r="D248" t="s" s="118">
        <v>435</v>
      </c>
      <c r="H248" s="95">
        <f>IF(AND(H240&gt;=1,H240&lt;=3,H241=0),-CHOOSE(H240,Rollover!$R$24,Rollover!$AE$24,Rollover!$AR$24),0)</f>
        <v>0</v>
      </c>
      <c r="I248" s="95">
        <f>IF(AND(I240&gt;=1,I240&lt;=3,I241=0),-CHOOSE(I240,Rollover!$R$24,Rollover!$AE$24,Rollover!$AR$24),0)</f>
        <v>0</v>
      </c>
      <c r="J248" s="95">
        <f>IF(AND(J240&gt;=1,J240&lt;=3,J241=0),-CHOOSE(J240,Rollover!$R$24,Rollover!$AE$24,Rollover!$AR$24),0)</f>
        <v>0</v>
      </c>
      <c r="K248" s="95">
        <f>IF(AND(K240&gt;=1,K240&lt;=3,K241=0),-CHOOSE(K240,Rollover!$R$24,Rollover!$AE$24,Rollover!$AR$24),0)</f>
        <v>0</v>
      </c>
      <c r="L248" s="95">
        <f>IF(AND(L240&gt;=1,L240&lt;=3,L241=0),-CHOOSE(L240,Rollover!$R$24,Rollover!$AE$24,Rollover!$AR$24),0)</f>
        <v>0</v>
      </c>
      <c r="M248" s="95">
        <f>IF(AND(M240&gt;=1,M240&lt;=3,M241=0),-CHOOSE(M240,Rollover!$R$24,Rollover!$AE$24,Rollover!$AR$24),0)</f>
        <v>0</v>
      </c>
      <c r="N248" s="95">
        <f>IF(AND(N240&gt;=1,N240&lt;=3,N241=0),-CHOOSE(N240,Rollover!$R$24,Rollover!$AE$24,Rollover!$AR$24),0)</f>
        <v>0</v>
      </c>
      <c r="O248" s="95">
        <f>IF(AND(O240&gt;=1,O240&lt;=3,O241=0),-CHOOSE(O240,Rollover!$R$24,Rollover!$AE$24,Rollover!$AR$24),0)</f>
        <v>0</v>
      </c>
      <c r="P248" s="95">
        <f>IF(AND(P240&gt;=1,P240&lt;=3,P241=0),-CHOOSE(P240,Rollover!$R$24,Rollover!$AE$24,Rollover!$AR$24),0)</f>
        <v>0</v>
      </c>
      <c r="Q248" s="95">
        <f>IF(AND(Q240&gt;=1,Q240&lt;=3,Q241=0),-CHOOSE(Q240,Rollover!$R$24,Rollover!$AE$24,Rollover!$AR$24),0)</f>
        <v>0</v>
      </c>
      <c r="R248" s="95">
        <f>IF(AND(R240&gt;=1,R240&lt;=3,R241=0),-CHOOSE(R240,Rollover!$R$24,Rollover!$AE$24,Rollover!$AR$24),0)</f>
        <v>0</v>
      </c>
      <c r="S248" s="95">
        <f>IF(AND(S240&gt;=1,S240&lt;=3,S241=0),-CHOOSE(S240,Rollover!$R$24,Rollover!$AE$24,Rollover!$AR$24),0)</f>
        <v>0</v>
      </c>
      <c r="T248" s="95">
        <f>IF(AND(T240&gt;=1,T240&lt;=3,T241=0),-CHOOSE(T240,Rollover!$R$24,Rollover!$AE$24,Rollover!$AR$24),0)</f>
        <v>0</v>
      </c>
      <c r="U248" s="95">
        <f>IF(AND(U240&gt;=1,U240&lt;=3,U241=0),-CHOOSE(U240,Rollover!$R$24,Rollover!$AE$24,Rollover!$AR$24),0)</f>
        <v>0</v>
      </c>
      <c r="V248" s="95">
        <f>IF(AND(V240&gt;=1,V240&lt;=3,V241=0),-CHOOSE(V240,Rollover!$R$24,Rollover!$AE$24,Rollover!$AR$24),0)</f>
        <v>0</v>
      </c>
      <c r="W248" s="95">
        <f>IF(AND(W240&gt;=1,W240&lt;=3,W241=0),-CHOOSE(W240,Rollover!$R$24,Rollover!$AE$24,Rollover!$AR$24),0)</f>
        <v>0</v>
      </c>
      <c r="X248" s="95">
        <f>IF(AND(X240&gt;=1,X240&lt;=3,X241=0),-CHOOSE(X240,Rollover!$R$24,Rollover!$AE$24,Rollover!$AR$24),0)</f>
        <v>0</v>
      </c>
      <c r="Y248" s="95">
        <f>IF(AND(Y240&gt;=1,Y240&lt;=3,Y241=0),-CHOOSE(Y240,Rollover!$R$24,Rollover!$AE$24,Rollover!$AR$24),0)</f>
        <v>0</v>
      </c>
      <c r="Z248" s="95">
        <f>IF(AND(Z240&gt;=1,Z240&lt;=3,Z241=0),-CHOOSE(Z240,Rollover!$R$24,Rollover!$AE$24,Rollover!$AR$24),0)</f>
        <v>0</v>
      </c>
      <c r="AA248" s="95">
        <f>IF(AND(AA240&gt;=1,AA240&lt;=3,AA241=0),-CHOOSE(AA240,Rollover!$R$24,Rollover!$AE$24,Rollover!$AR$24),0)</f>
        <v>0</v>
      </c>
      <c r="AB248" s="95">
        <f>IF(AND(AB240&gt;=1,AB240&lt;=3,AB241=0),-CHOOSE(AB240,Rollover!$R$24,Rollover!$AE$24,Rollover!$AR$24),0)</f>
        <v>0</v>
      </c>
      <c r="AC248" s="95">
        <f>IF(AND(AC240&gt;=1,AC240&lt;=3,AC241=0),-CHOOSE(AC240,Rollover!$R$24,Rollover!$AE$24,Rollover!$AR$24),0)</f>
        <v>0</v>
      </c>
      <c r="AD248" s="95">
        <f>IF(AND(AD240&gt;=1,AD240&lt;=3,AD241=0),-CHOOSE(AD240,Rollover!$R$24,Rollover!$AE$24,Rollover!$AR$24),0)</f>
        <v>0</v>
      </c>
      <c r="AE248" s="95">
        <f>IF(AND(AE240&gt;=1,AE240&lt;=3,AE241=0),-CHOOSE(AE240,Rollover!$R$24,Rollover!$AE$24,Rollover!$AR$24),0)</f>
        <v>0</v>
      </c>
      <c r="AF248" s="95">
        <f>IF(AND(AF240&gt;=1,AF240&lt;=3,AF241=0),-CHOOSE(AF240,Rollover!$R$24,Rollover!$AE$24,Rollover!$AR$24),0)</f>
        <v>0</v>
      </c>
      <c r="AG248" s="95">
        <f>IF(AND(AG240&gt;=1,AG240&lt;=3,AG241=0),-CHOOSE(AG240,Rollover!$R$24,Rollover!$AE$24,Rollover!$AR$24),0)</f>
        <v>0</v>
      </c>
      <c r="AH248" s="95">
        <f>IF(AND(AH240&gt;=1,AH240&lt;=3,AH241=0),-CHOOSE(AH240,Rollover!$R$24,Rollover!$AE$24,Rollover!$AR$24),0)</f>
        <v>0</v>
      </c>
      <c r="AI248" s="95">
        <f>IF(AND(AI240&gt;=1,AI240&lt;=3,AI241=0),-CHOOSE(AI240,Rollover!$R$24,Rollover!$AE$24,Rollover!$AR$24),0)</f>
        <v>0</v>
      </c>
      <c r="AJ248" s="95">
        <f>IF(AND(AJ240&gt;=1,AJ240&lt;=3,AJ241=0),-CHOOSE(AJ240,Rollover!$R$24,Rollover!$AE$24,Rollover!$AR$24),0)</f>
        <v>0</v>
      </c>
      <c r="AK248" s="95">
        <f>IF(AND(AK240&gt;=1,AK240&lt;=3,AK241=0),-CHOOSE(AK240,Rollover!$R$24,Rollover!$AE$24,Rollover!$AR$24),0)</f>
        <v>0</v>
      </c>
      <c r="AL248" s="95">
        <f>IF(AND(AL240&gt;=1,AL240&lt;=3,AL241=0),-CHOOSE(AL240,Rollover!$R$24,Rollover!$AE$24,Rollover!$AR$24),0)</f>
        <v>0</v>
      </c>
      <c r="AM248" s="95">
        <f>IF(AND(AM240&gt;=1,AM240&lt;=3,AM241=0),-CHOOSE(AM240,Rollover!$R$24,Rollover!$AE$24,Rollover!$AR$24),0)</f>
        <v>0</v>
      </c>
      <c r="AN248" s="95">
        <f>IF(AND(AN240&gt;=1,AN240&lt;=3,AN241=0),-CHOOSE(AN240,Rollover!$R$24,Rollover!$AE$24,Rollover!$AR$24),0)</f>
        <v>0</v>
      </c>
      <c r="AO248" s="95">
        <f>IF(AND(AO240&gt;=1,AO240&lt;=3,AO241=0),-CHOOSE(AO240,Rollover!$R$24,Rollover!$AE$24,Rollover!$AR$24),0)</f>
        <v>0</v>
      </c>
      <c r="AP248" s="95">
        <f>IF(AND(AP240&gt;=1,AP240&lt;=3,AP241=0),-CHOOSE(AP240,Rollover!$R$24,Rollover!$AE$24,Rollover!$AR$24),0)</f>
        <v>0</v>
      </c>
      <c r="AQ248" s="95">
        <f>IF(AND(AQ240&gt;=1,AQ240&lt;=3,AQ241=0),-CHOOSE(AQ240,Rollover!$R$24,Rollover!$AE$24,Rollover!$AR$24),0)</f>
        <v>0</v>
      </c>
      <c r="AR248" s="95">
        <f>IF(AND(AR240&gt;=1,AR240&lt;=3,AR241=0),-CHOOSE(AR240,Rollover!$R$24,Rollover!$AE$24,Rollover!$AR$24),0)</f>
        <v>0</v>
      </c>
      <c r="AS248" s="95">
        <f>IF(AND(AS240&gt;=1,AS240&lt;=3,AS241=0),-CHOOSE(AS240,Rollover!$R$24,Rollover!$AE$24,Rollover!$AR$24),0)</f>
        <v>0</v>
      </c>
      <c r="AT248" s="95">
        <f>IF(AND(AT240&gt;=1,AT240&lt;=3,AT241=0),-CHOOSE(AT240,Rollover!$R$24,Rollover!$AE$24,Rollover!$AR$24),0)</f>
        <v>0</v>
      </c>
      <c r="AU248" s="95">
        <f>IF(AND(AU240&gt;=1,AU240&lt;=3,AU241=0),-CHOOSE(AU240,Rollover!$R$24,Rollover!$AE$24,Rollover!$AR$24),0)</f>
        <v>0</v>
      </c>
      <c r="AV248" s="95">
        <f>IF(AND(AV240&gt;=1,AV240&lt;=3,AV241=0),-CHOOSE(AV240,Rollover!$R$24,Rollover!$AE$24,Rollover!$AR$24),0)</f>
        <v>0</v>
      </c>
      <c r="AW248" s="95">
        <f>IF(AND(AW240&gt;=1,AW240&lt;=3,AW241=0),-CHOOSE(AW240,Rollover!$R$24,Rollover!$AE$24,Rollover!$AR$24),0)</f>
        <v>0</v>
      </c>
      <c r="AX248" s="95">
        <f>IF(AND(AX240&gt;=1,AX240&lt;=3,AX241=0),-CHOOSE(AX240,Rollover!$R$24,Rollover!$AE$24,Rollover!$AR$24),0)</f>
        <v>0</v>
      </c>
      <c r="AY248" s="95">
        <f>IF(AND(AY240&gt;=1,AY240&lt;=3,AY241=0),-CHOOSE(AY240,Rollover!$R$24,Rollover!$AE$24,Rollover!$AR$24),0)</f>
        <v>0</v>
      </c>
      <c r="AZ248" s="95">
        <f>IF(AND(AZ240&gt;=1,AZ240&lt;=3,AZ241=0),-CHOOSE(AZ240,Rollover!$R$24,Rollover!$AE$24,Rollover!$AR$24),0)</f>
        <v>0</v>
      </c>
      <c r="BA248" s="95">
        <f>IF(AND(BA240&gt;=1,BA240&lt;=3,BA241=0),-CHOOSE(BA240,Rollover!$R$24,Rollover!$AE$24,Rollover!$AR$24),0)</f>
        <v>0</v>
      </c>
      <c r="BB248" s="95">
        <f>IF(AND(BB240&gt;=1,BB240&lt;=3,BB241=0),-CHOOSE(BB240,Rollover!$R$24,Rollover!$AE$24,Rollover!$AR$24),0)</f>
        <v>0</v>
      </c>
      <c r="BC248" s="95">
        <f>IF(AND(BC240&gt;=1,BC240&lt;=3,BC241=0),-CHOOSE(BC240,Rollover!$R$24,Rollover!$AE$24,Rollover!$AR$24),0)</f>
        <v>0</v>
      </c>
      <c r="BD248" s="95">
        <f>IF(AND(BD240&gt;=1,BD240&lt;=3,BD241=0),-CHOOSE(BD240,Rollover!$R$24,Rollover!$AE$24,Rollover!$AR$24),0)</f>
        <v>0</v>
      </c>
      <c r="BE248" s="95">
        <f>IF(AND(BE240&gt;=1,BE240&lt;=3,BE241=0),-CHOOSE(BE240,Rollover!$R$24,Rollover!$AE$24,Rollover!$AR$24),0)</f>
        <v>0</v>
      </c>
      <c r="BF248" s="95">
        <f>IF(AND(BF240&gt;=1,BF240&lt;=3,BF241=0),-CHOOSE(BF240,Rollover!$R$24,Rollover!$AE$24,Rollover!$AR$24),0)</f>
        <v>-17085.223735800006</v>
      </c>
      <c r="BG248" s="95">
        <f>IF(AND(BG240&gt;=1,BG240&lt;=3,BG241=0),-CHOOSE(BG240,Rollover!$R$24,Rollover!$AE$24,Rollover!$AR$24),0)</f>
        <v>0</v>
      </c>
      <c r="BH248" s="95">
        <f>IF(AND(BH240&gt;=1,BH240&lt;=3,BH241=0),-CHOOSE(BH240,Rollover!$R$24,Rollover!$AE$24,Rollover!$AR$24),0)</f>
        <v>0</v>
      </c>
      <c r="BI248" s="95">
        <f>IF(AND(BI240&gt;=1,BI240&lt;=3,BI241=0),-CHOOSE(BI240,Rollover!$R$24,Rollover!$AE$24,Rollover!$AR$24),0)</f>
        <v>0</v>
      </c>
      <c r="BJ248" s="95">
        <f>IF(AND(BJ240&gt;=1,BJ240&lt;=3,BJ241=0),-CHOOSE(BJ240,Rollover!$R$24,Rollover!$AE$24,Rollover!$AR$24),0)</f>
        <v>0</v>
      </c>
      <c r="BK248" s="95">
        <f>IF(AND(BK240&gt;=1,BK240&lt;=3,BK241=0),-CHOOSE(BK240,Rollover!$R$24,Rollover!$AE$24,Rollover!$AR$24),0)</f>
        <v>0</v>
      </c>
      <c r="BL248" s="95">
        <f>IF(AND(BL240&gt;=1,BL240&lt;=3,BL241=0),-CHOOSE(BL240,Rollover!$R$24,Rollover!$AE$24,Rollover!$AR$24),0)</f>
        <v>0</v>
      </c>
      <c r="BM248" s="95">
        <f>IF(AND(BM240&gt;=1,BM240&lt;=3,BM241=0),-CHOOSE(BM240,Rollover!$R$24,Rollover!$AE$24,Rollover!$AR$24),0)</f>
        <v>0</v>
      </c>
      <c r="BN248" s="95">
        <f>IF(AND(BN240&gt;=1,BN240&lt;=3,BN241=0),-CHOOSE(BN240,Rollover!$R$24,Rollover!$AE$24,Rollover!$AR$24),0)</f>
        <v>0</v>
      </c>
      <c r="BO248" s="95">
        <f>IF(AND(BO240&gt;=1,BO240&lt;=3,BO241=0),-CHOOSE(BO240,Rollover!$R$24,Rollover!$AE$24,Rollover!$AR$24),0)</f>
        <v>0</v>
      </c>
      <c r="BP248" s="95">
        <f>IF(AND(BP240&gt;=1,BP240&lt;=3,BP241=0),-CHOOSE(BP240,Rollover!$R$24,Rollover!$AE$24,Rollover!$AR$24),0)</f>
        <v>0</v>
      </c>
      <c r="BQ248" s="95">
        <f>IF(AND(BQ240&gt;=1,BQ240&lt;=3,BQ241=0),-CHOOSE(BQ240,Rollover!$R$24,Rollover!$AE$24,Rollover!$AR$24),0)</f>
        <v>0</v>
      </c>
      <c r="BR248" s="95">
        <f>IF(AND(BR240&gt;=1,BR240&lt;=3,BR241=0),-CHOOSE(BR240,Rollover!$R$24,Rollover!$AE$24,Rollover!$AR$24),0)</f>
        <v>0</v>
      </c>
      <c r="BS248" s="95">
        <f>IF(AND(BS240&gt;=1,BS240&lt;=3,BS241=0),-CHOOSE(BS240,Rollover!$R$24,Rollover!$AE$24,Rollover!$AR$24),0)</f>
        <v>0</v>
      </c>
      <c r="BT248" s="95">
        <f>IF(AND(BT240&gt;=1,BT240&lt;=3,BT241=0),-CHOOSE(BT240,Rollover!$R$24,Rollover!$AE$24,Rollover!$AR$24),0)</f>
        <v>0</v>
      </c>
      <c r="BU248" s="95">
        <f>IF(AND(BU240&gt;=1,BU240&lt;=3,BU241=0),-CHOOSE(BU240,Rollover!$R$24,Rollover!$AE$24,Rollover!$AR$24),0)</f>
        <v>0</v>
      </c>
      <c r="BV248" s="95">
        <f>IF(AND(BV240&gt;=1,BV240&lt;=3,BV241=0),-CHOOSE(BV240,Rollover!$R$24,Rollover!$AE$24,Rollover!$AR$24),0)</f>
        <v>0</v>
      </c>
      <c r="BW248" s="95">
        <f>IF(AND(BW240&gt;=1,BW240&lt;=3,BW241=0),-CHOOSE(BW240,Rollover!$R$24,Rollover!$AE$24,Rollover!$AR$24),0)</f>
        <v>0</v>
      </c>
      <c r="BX248" s="95">
        <f>IF(AND(BX240&gt;=1,BX240&lt;=3,BX241=0),-CHOOSE(BX240,Rollover!$R$24,Rollover!$AE$24,Rollover!$AR$24),0)</f>
        <v>0</v>
      </c>
      <c r="BY248" s="95">
        <f>IF(AND(BY240&gt;=1,BY240&lt;=3,BY241=0),-CHOOSE(BY240,Rollover!$R$24,Rollover!$AE$24,Rollover!$AR$24),0)</f>
        <v>0</v>
      </c>
      <c r="BZ248" s="95">
        <f>IF(AND(BZ240&gt;=1,BZ240&lt;=3,BZ241=0),-CHOOSE(BZ240,Rollover!$R$24,Rollover!$AE$24,Rollover!$AR$24),0)</f>
        <v>0</v>
      </c>
      <c r="CA248" s="95">
        <f>IF(AND(CA240&gt;=1,CA240&lt;=3,CA241=0),-CHOOSE(CA240,Rollover!$R$24,Rollover!$AE$24,Rollover!$AR$24),0)</f>
        <v>0</v>
      </c>
      <c r="CB248" s="95">
        <f>IF(AND(CB240&gt;=1,CB240&lt;=3,CB241=0),-CHOOSE(CB240,Rollover!$R$24,Rollover!$AE$24,Rollover!$AR$24),0)</f>
        <v>0</v>
      </c>
      <c r="CC248" s="95">
        <f>IF(AND(CC240&gt;=1,CC240&lt;=3,CC241=0),-CHOOSE(CC240,Rollover!$R$24,Rollover!$AE$24,Rollover!$AR$24),0)</f>
        <v>0</v>
      </c>
      <c r="CD248" s="95">
        <f>IF(AND(CD240&gt;=1,CD240&lt;=3,CD241=0),-CHOOSE(CD240,Rollover!$R$24,Rollover!$AE$24,Rollover!$AR$24),0)</f>
        <v>0</v>
      </c>
      <c r="CE248" s="95">
        <f>IF(AND(CE240&gt;=1,CE240&lt;=3,CE241=0),-CHOOSE(CE240,Rollover!$R$24,Rollover!$AE$24,Rollover!$AR$24),0)</f>
        <v>0</v>
      </c>
      <c r="CF248" s="95">
        <f>IF(AND(CF240&gt;=1,CF240&lt;=3,CF241=0),-CHOOSE(CF240,Rollover!$R$24,Rollover!$AE$24,Rollover!$AR$24),0)</f>
        <v>0</v>
      </c>
      <c r="CG248" s="95">
        <f>IF(AND(CG240&gt;=1,CG240&lt;=3,CG241=0),-CHOOSE(CG240,Rollover!$R$24,Rollover!$AE$24,Rollover!$AR$24),0)</f>
        <v>0</v>
      </c>
      <c r="CH248" s="95">
        <f>IF(AND(CH240&gt;=1,CH240&lt;=3,CH241=0),-CHOOSE(CH240,Rollover!$R$24,Rollover!$AE$24,Rollover!$AR$24),0)</f>
        <v>0</v>
      </c>
      <c r="CI248" s="95">
        <f>IF(AND(CI240&gt;=1,CI240&lt;=3,CI241=0),-CHOOSE(CI240,Rollover!$R$24,Rollover!$AE$24,Rollover!$AR$24),0)</f>
        <v>0</v>
      </c>
      <c r="CJ248" s="95">
        <f>IF(AND(CJ240&gt;=1,CJ240&lt;=3,CJ241=0),-CHOOSE(CJ240,Rollover!$R$24,Rollover!$AE$24,Rollover!$AR$24),0)</f>
        <v>0</v>
      </c>
      <c r="CK248" s="95">
        <f>IF(AND(CK240&gt;=1,CK240&lt;=3,CK241=0),-CHOOSE(CK240,Rollover!$R$24,Rollover!$AE$24,Rollover!$AR$24),0)</f>
        <v>0</v>
      </c>
      <c r="CL248" s="95">
        <f>IF(AND(CL240&gt;=1,CL240&lt;=3,CL241=0),-CHOOSE(CL240,Rollover!$R$24,Rollover!$AE$24,Rollover!$AR$24),0)</f>
        <v>0</v>
      </c>
      <c r="CM248" s="95">
        <f>IF(AND(CM240&gt;=1,CM240&lt;=3,CM241=0),-CHOOSE(CM240,Rollover!$R$24,Rollover!$AE$24,Rollover!$AR$24),0)</f>
        <v>0</v>
      </c>
      <c r="CN248" s="95">
        <f>IF(AND(CN240&gt;=1,CN240&lt;=3,CN241=0),-CHOOSE(CN240,Rollover!$R$24,Rollover!$AE$24,Rollover!$AR$24),0)</f>
        <v>0</v>
      </c>
      <c r="CO248" s="95">
        <f>IF(AND(CO240&gt;=1,CO240&lt;=3,CO241=0),-CHOOSE(CO240,Rollover!$R$24,Rollover!$AE$24,Rollover!$AR$24),0)</f>
        <v>0</v>
      </c>
      <c r="CP248" s="95">
        <f>IF(AND(CP240&gt;=1,CP240&lt;=3,CP241=0),-CHOOSE(CP240,Rollover!$R$24,Rollover!$AE$24,Rollover!$AR$24),0)</f>
        <v>0</v>
      </c>
      <c r="CQ248" s="95">
        <f>IF(AND(CQ240&gt;=1,CQ240&lt;=3,CQ241=0),-CHOOSE(CQ240,Rollover!$R$24,Rollover!$AE$24,Rollover!$AR$24),0)</f>
        <v>0</v>
      </c>
      <c r="CR248" s="95">
        <f>IF(AND(CR240&gt;=1,CR240&lt;=3,CR241=0),-CHOOSE(CR240,Rollover!$R$24,Rollover!$AE$24,Rollover!$AR$24),0)</f>
        <v>0</v>
      </c>
      <c r="CS248" s="95">
        <f>IF(AND(CS240&gt;=1,CS240&lt;=3,CS241=0),-CHOOSE(CS240,Rollover!$R$24,Rollover!$AE$24,Rollover!$AR$24),0)</f>
        <v>0</v>
      </c>
      <c r="CT248" s="95">
        <f>IF(AND(CT240&gt;=1,CT240&lt;=3,CT241=0),-CHOOSE(CT240,Rollover!$R$24,Rollover!$AE$24,Rollover!$AR$24),0)</f>
        <v>0</v>
      </c>
      <c r="CU248" s="95">
        <f>IF(AND(CU240&gt;=1,CU240&lt;=3,CU241=0),-CHOOSE(CU240,Rollover!$R$24,Rollover!$AE$24,Rollover!$AR$24),0)</f>
        <v>0</v>
      </c>
      <c r="CV248" s="95">
        <f>IF(AND(CV240&gt;=1,CV240&lt;=3,CV241=0),-CHOOSE(CV240,Rollover!$R$24,Rollover!$AE$24,Rollover!$AR$24),0)</f>
        <v>0</v>
      </c>
      <c r="CW248" s="95">
        <f>IF(AND(CW240&gt;=1,CW240&lt;=3,CW241=0),-CHOOSE(CW240,Rollover!$R$24,Rollover!$AE$24,Rollover!$AR$24),0)</f>
        <v>0</v>
      </c>
      <c r="CX248" s="95">
        <f>IF(AND(CX240&gt;=1,CX240&lt;=3,CX241=0),-CHOOSE(CX240,Rollover!$R$24,Rollover!$AE$24,Rollover!$AR$24),0)</f>
        <v>0</v>
      </c>
      <c r="CY248" s="95">
        <f>IF(AND(CY240&gt;=1,CY240&lt;=3,CY241=0),-CHOOSE(CY240,Rollover!$R$24,Rollover!$AE$24,Rollover!$AR$24),0)</f>
        <v>0</v>
      </c>
      <c r="CZ248" s="95">
        <f>IF(AND(CZ240&gt;=1,CZ240&lt;=3,CZ241=0),-CHOOSE(CZ240,Rollover!$R$24,Rollover!$AE$24,Rollover!$AR$24),0)</f>
        <v>0</v>
      </c>
      <c r="DA248" s="95">
        <f>IF(AND(DA240&gt;=1,DA240&lt;=3,DA241=0),-CHOOSE(DA240,Rollover!$R$24,Rollover!$AE$24,Rollover!$AR$24),0)</f>
        <v>0</v>
      </c>
      <c r="DB248" s="95">
        <f>IF(AND(DB240&gt;=1,DB240&lt;=3,DB241=0),-CHOOSE(DB240,Rollover!$R$24,Rollover!$AE$24,Rollover!$AR$24),0)</f>
        <v>0</v>
      </c>
      <c r="DC248" s="95">
        <f>IF(AND(DC240&gt;=1,DC240&lt;=3,DC241=0),-CHOOSE(DC240,Rollover!$R$24,Rollover!$AE$24,Rollover!$AR$24),0)</f>
        <v>0</v>
      </c>
      <c r="DD248" s="95">
        <f>IF(AND(DD240&gt;=1,DD240&lt;=3,DD241=0),-CHOOSE(DD240,Rollover!$R$24,Rollover!$AE$24,Rollover!$AR$24),0)</f>
        <v>0</v>
      </c>
      <c r="DE248" s="95">
        <f>IF(AND(DE240&gt;=1,DE240&lt;=3,DE241=0),-CHOOSE(DE240,Rollover!$R$24,Rollover!$AE$24,Rollover!$AR$24),0)</f>
        <v>0</v>
      </c>
      <c r="DF248" s="95">
        <f>IF(AND(DF240&gt;=1,DF240&lt;=3,DF241=0),-CHOOSE(DF240,Rollover!$R$24,Rollover!$AE$24,Rollover!$AR$24),0)</f>
        <v>0</v>
      </c>
      <c r="DG248" s="95">
        <f>IF(AND(DG240&gt;=1,DG240&lt;=3,DG241=0),-CHOOSE(DG240,Rollover!$R$24,Rollover!$AE$24,Rollover!$AR$24),0)</f>
        <v>0</v>
      </c>
      <c r="DH248" s="95">
        <f>IF(AND(DH240&gt;=1,DH240&lt;=3,DH241=0),-CHOOSE(DH240,Rollover!$R$24,Rollover!$AE$24,Rollover!$AR$24),0)</f>
        <v>0</v>
      </c>
      <c r="DI248" s="95">
        <f>IF(AND(DI240&gt;=1,DI240&lt;=3,DI241=0),-CHOOSE(DI240,Rollover!$R$24,Rollover!$AE$24,Rollover!$AR$24),0)</f>
        <v>0</v>
      </c>
      <c r="DJ248" s="95">
        <f>IF(AND(DJ240&gt;=1,DJ240&lt;=3,DJ241=0),-CHOOSE(DJ240,Rollover!$R$24,Rollover!$AE$24,Rollover!$AR$24),0)</f>
        <v>0</v>
      </c>
      <c r="DK248" s="95">
        <f>IF(AND(DK240&gt;=1,DK240&lt;=3,DK241=0),-CHOOSE(DK240,Rollover!$R$24,Rollover!$AE$24,Rollover!$AR$24),0)</f>
        <v>0</v>
      </c>
      <c r="DL248" s="95">
        <f>IF(AND(DL240&gt;=1,DL240&lt;=3,DL241=0),-CHOOSE(DL240,Rollover!$R$24,Rollover!$AE$24,Rollover!$AR$24),0)</f>
        <v>0</v>
      </c>
      <c r="DM248" s="95">
        <f>IF(AND(DM240&gt;=1,DM240&lt;=3,DM241=0),-CHOOSE(DM240,Rollover!$R$24,Rollover!$AE$24,Rollover!$AR$24),0)</f>
        <v>0</v>
      </c>
      <c r="DN248" s="95">
        <f>IF(AND(DN240&gt;=1,DN240&lt;=3,DN241=0),-CHOOSE(DN240,Rollover!$R$24,Rollover!$AE$24,Rollover!$AR$24),0)</f>
        <v>0</v>
      </c>
      <c r="DO248" s="95">
        <f>IF(AND(DO240&gt;=1,DO240&lt;=3,DO241=0),-CHOOSE(DO240,Rollover!$R$24,Rollover!$AE$24,Rollover!$AR$24),0)</f>
        <v>0</v>
      </c>
      <c r="DP248" s="95">
        <f>IF(AND(DP240&gt;=1,DP240&lt;=3,DP241=0),-CHOOSE(DP240,Rollover!$R$24,Rollover!$AE$24,Rollover!$AR$24),0)</f>
        <v>-42913.99001614386</v>
      </c>
      <c r="DQ248" s="95">
        <f>IF(AND(DQ240&gt;=1,DQ240&lt;=3,DQ241=0),-CHOOSE(DQ240,Rollover!$R$24,Rollover!$AE$24,Rollover!$AR$24),0)</f>
        <v>0</v>
      </c>
      <c r="DR248" s="95">
        <f>IF(AND(DR240&gt;=1,DR240&lt;=3,DR241=0),-CHOOSE(DR240,Rollover!$R$24,Rollover!$AE$24,Rollover!$AR$24),0)</f>
        <v>0</v>
      </c>
      <c r="DS248" s="95">
        <f>IF(AND(DS240&gt;=1,DS240&lt;=3,DS241=0),-CHOOSE(DS240,Rollover!$R$24,Rollover!$AE$24,Rollover!$AR$24),0)</f>
        <v>0</v>
      </c>
      <c r="DT248" s="95">
        <f>IF(AND(DT240&gt;=1,DT240&lt;=3,DT241=0),-CHOOSE(DT240,Rollover!$R$24,Rollover!$AE$24,Rollover!$AR$24),0)</f>
        <v>0</v>
      </c>
      <c r="DU248" s="95">
        <f>IF(AND(DU240&gt;=1,DU240&lt;=3,DU241=0),-CHOOSE(DU240,Rollover!$R$24,Rollover!$AE$24,Rollover!$AR$24),0)</f>
        <v>0</v>
      </c>
      <c r="DV248" s="95">
        <f>IF(AND(DV240&gt;=1,DV240&lt;=3,DV241=0),-CHOOSE(DV240,Rollover!$R$24,Rollover!$AE$24,Rollover!$AR$24),0)</f>
        <v>0</v>
      </c>
      <c r="DW248" s="95">
        <f>IF(AND(DW240&gt;=1,DW240&lt;=3,DW241=0),-CHOOSE(DW240,Rollover!$R$24,Rollover!$AE$24,Rollover!$AR$24),0)</f>
        <v>0</v>
      </c>
      <c r="DX248" s="95">
        <f>IF(AND(DX240&gt;=1,DX240&lt;=3,DX241=0),-CHOOSE(DX240,Rollover!$R$24,Rollover!$AE$24,Rollover!$AR$24),0)</f>
        <v>0</v>
      </c>
      <c r="DY248" s="95">
        <f>IF(AND(DY240&gt;=1,DY240&lt;=3,DY241=0),-CHOOSE(DY240,Rollover!$R$24,Rollover!$AE$24,Rollover!$AR$24),0)</f>
        <v>0</v>
      </c>
      <c r="DZ248" s="95">
        <f>IF(AND(DZ240&gt;=1,DZ240&lt;=3,DZ241=0),-CHOOSE(DZ240,Rollover!$R$24,Rollover!$AE$24,Rollover!$AR$24),0)</f>
        <v>0</v>
      </c>
      <c r="EA248" s="95">
        <f>IF(AND(EA240&gt;=1,EA240&lt;=3,EA241=0),-CHOOSE(EA240,Rollover!$R$24,Rollover!$AE$24,Rollover!$AR$24),0)</f>
        <v>0</v>
      </c>
      <c r="EB248" s="95">
        <f>IF(AND(EB240&gt;=1,EB240&lt;=3,EB241=0),-CHOOSE(EB240,Rollover!$R$24,Rollover!$AE$24,Rollover!$AR$24),0)</f>
        <v>0</v>
      </c>
      <c r="EC248" s="95">
        <f>IF(AND(EC240&gt;=1,EC240&lt;=3,EC241=0),-CHOOSE(EC240,Rollover!$R$24,Rollover!$AE$24,Rollover!$AR$24),0)</f>
        <v>0</v>
      </c>
      <c r="ED248" s="95">
        <f>IF(AND(ED240&gt;=1,ED240&lt;=3,ED241=0),-CHOOSE(ED240,Rollover!$R$24,Rollover!$AE$24,Rollover!$AR$24),0)</f>
        <v>0</v>
      </c>
      <c r="EE248" s="95">
        <f>IF(AND(EE240&gt;=1,EE240&lt;=3,EE241=0),-CHOOSE(EE240,Rollover!$R$24,Rollover!$AE$24,Rollover!$AR$24),0)</f>
        <v>0</v>
      </c>
      <c r="EF248" s="95">
        <f>IF(AND(EF240&gt;=1,EF240&lt;=3,EF241=0),-CHOOSE(EF240,Rollover!$R$24,Rollover!$AE$24,Rollover!$AR$24),0)</f>
        <v>0</v>
      </c>
      <c r="EG248" s="95">
        <f>IF(AND(EG240&gt;=1,EG240&lt;=3,EG241=0),-CHOOSE(EG240,Rollover!$R$24,Rollover!$AE$24,Rollover!$AR$24),0)</f>
        <v>0</v>
      </c>
      <c r="EH248" s="95">
        <f>IF(AND(EH240&gt;=1,EH240&lt;=3,EH241=0),-CHOOSE(EH240,Rollover!$R$24,Rollover!$AE$24,Rollover!$AR$24),0)</f>
        <v>0</v>
      </c>
      <c r="EI248" s="95">
        <f>IF(AND(EI240&gt;=1,EI240&lt;=3,EI241=0),-CHOOSE(EI240,Rollover!$R$24,Rollover!$AE$24,Rollover!$AR$24),0)</f>
        <v>0</v>
      </c>
    </row>
    <row r="249">
      <c r="B249" t="s" s="23">
        <v>398</v>
      </c>
      <c r="C249" t="s" s="118">
        <v>41</v>
      </c>
      <c r="D249" t="s" s="118">
        <v>436</v>
      </c>
      <c r="H249" s="95">
        <f>IF(AND(H240&gt;=1,H240&lt;=3,H241=0),-CHOOSE(H240,Rollover!$S$24,Rollover!$AF$24,Rollover!$AS$24),0)</f>
        <v>0</v>
      </c>
      <c r="I249" s="95">
        <f>IF(AND(I240&gt;=1,I240&lt;=3,I241=0),-CHOOSE(I240,Rollover!$S$24,Rollover!$AF$24,Rollover!$AS$24),0)</f>
        <v>0</v>
      </c>
      <c r="J249" s="95">
        <f>IF(AND(J240&gt;=1,J240&lt;=3,J241=0),-CHOOSE(J240,Rollover!$S$24,Rollover!$AF$24,Rollover!$AS$24),0)</f>
        <v>0</v>
      </c>
      <c r="K249" s="95">
        <f>IF(AND(K240&gt;=1,K240&lt;=3,K241=0),-CHOOSE(K240,Rollover!$S$24,Rollover!$AF$24,Rollover!$AS$24),0)</f>
        <v>0</v>
      </c>
      <c r="L249" s="95">
        <f>IF(AND(L240&gt;=1,L240&lt;=3,L241=0),-CHOOSE(L240,Rollover!$S$24,Rollover!$AF$24,Rollover!$AS$24),0)</f>
        <v>0</v>
      </c>
      <c r="M249" s="95">
        <f>IF(AND(M240&gt;=1,M240&lt;=3,M241=0),-CHOOSE(M240,Rollover!$S$24,Rollover!$AF$24,Rollover!$AS$24),0)</f>
        <v>0</v>
      </c>
      <c r="N249" s="95">
        <f>IF(AND(N240&gt;=1,N240&lt;=3,N241=0),-CHOOSE(N240,Rollover!$S$24,Rollover!$AF$24,Rollover!$AS$24),0)</f>
        <v>0</v>
      </c>
      <c r="O249" s="95">
        <f>IF(AND(O240&gt;=1,O240&lt;=3,O241=0),-CHOOSE(O240,Rollover!$S$24,Rollover!$AF$24,Rollover!$AS$24),0)</f>
        <v>0</v>
      </c>
      <c r="P249" s="95">
        <f>IF(AND(P240&gt;=1,P240&lt;=3,P241=0),-CHOOSE(P240,Rollover!$S$24,Rollover!$AF$24,Rollover!$AS$24),0)</f>
        <v>0</v>
      </c>
      <c r="Q249" s="95">
        <f>IF(AND(Q240&gt;=1,Q240&lt;=3,Q241=0),-CHOOSE(Q240,Rollover!$S$24,Rollover!$AF$24,Rollover!$AS$24),0)</f>
        <v>0</v>
      </c>
      <c r="R249" s="95">
        <f>IF(AND(R240&gt;=1,R240&lt;=3,R241=0),-CHOOSE(R240,Rollover!$S$24,Rollover!$AF$24,Rollover!$AS$24),0)</f>
        <v>0</v>
      </c>
      <c r="S249" s="95">
        <f>IF(AND(S240&gt;=1,S240&lt;=3,S241=0),-CHOOSE(S240,Rollover!$S$24,Rollover!$AF$24,Rollover!$AS$24),0)</f>
        <v>0</v>
      </c>
      <c r="T249" s="95">
        <f>IF(AND(T240&gt;=1,T240&lt;=3,T241=0),-CHOOSE(T240,Rollover!$S$24,Rollover!$AF$24,Rollover!$AS$24),0)</f>
        <v>0</v>
      </c>
      <c r="U249" s="95">
        <f>IF(AND(U240&gt;=1,U240&lt;=3,U241=0),-CHOOSE(U240,Rollover!$S$24,Rollover!$AF$24,Rollover!$AS$24),0)</f>
        <v>0</v>
      </c>
      <c r="V249" s="95">
        <f>IF(AND(V240&gt;=1,V240&lt;=3,V241=0),-CHOOSE(V240,Rollover!$S$24,Rollover!$AF$24,Rollover!$AS$24),0)</f>
        <v>0</v>
      </c>
      <c r="W249" s="95">
        <f>IF(AND(W240&gt;=1,W240&lt;=3,W241=0),-CHOOSE(W240,Rollover!$S$24,Rollover!$AF$24,Rollover!$AS$24),0)</f>
        <v>0</v>
      </c>
      <c r="X249" s="95">
        <f>IF(AND(X240&gt;=1,X240&lt;=3,X241=0),-CHOOSE(X240,Rollover!$S$24,Rollover!$AF$24,Rollover!$AS$24),0)</f>
        <v>0</v>
      </c>
      <c r="Y249" s="95">
        <f>IF(AND(Y240&gt;=1,Y240&lt;=3,Y241=0),-CHOOSE(Y240,Rollover!$S$24,Rollover!$AF$24,Rollover!$AS$24),0)</f>
        <v>0</v>
      </c>
      <c r="Z249" s="95">
        <f>IF(AND(Z240&gt;=1,Z240&lt;=3,Z241=0),-CHOOSE(Z240,Rollover!$S$24,Rollover!$AF$24,Rollover!$AS$24),0)</f>
        <v>0</v>
      </c>
      <c r="AA249" s="95">
        <f>IF(AND(AA240&gt;=1,AA240&lt;=3,AA241=0),-CHOOSE(AA240,Rollover!$S$24,Rollover!$AF$24,Rollover!$AS$24),0)</f>
        <v>0</v>
      </c>
      <c r="AB249" s="95">
        <f>IF(AND(AB240&gt;=1,AB240&lt;=3,AB241=0),-CHOOSE(AB240,Rollover!$S$24,Rollover!$AF$24,Rollover!$AS$24),0)</f>
        <v>0</v>
      </c>
      <c r="AC249" s="95">
        <f>IF(AND(AC240&gt;=1,AC240&lt;=3,AC241=0),-CHOOSE(AC240,Rollover!$S$24,Rollover!$AF$24,Rollover!$AS$24),0)</f>
        <v>0</v>
      </c>
      <c r="AD249" s="95">
        <f>IF(AND(AD240&gt;=1,AD240&lt;=3,AD241=0),-CHOOSE(AD240,Rollover!$S$24,Rollover!$AF$24,Rollover!$AS$24),0)</f>
        <v>0</v>
      </c>
      <c r="AE249" s="95">
        <f>IF(AND(AE240&gt;=1,AE240&lt;=3,AE241=0),-CHOOSE(AE240,Rollover!$S$24,Rollover!$AF$24,Rollover!$AS$24),0)</f>
        <v>0</v>
      </c>
      <c r="AF249" s="95">
        <f>IF(AND(AF240&gt;=1,AF240&lt;=3,AF241=0),-CHOOSE(AF240,Rollover!$S$24,Rollover!$AF$24,Rollover!$AS$24),0)</f>
        <v>0</v>
      </c>
      <c r="AG249" s="95">
        <f>IF(AND(AG240&gt;=1,AG240&lt;=3,AG241=0),-CHOOSE(AG240,Rollover!$S$24,Rollover!$AF$24,Rollover!$AS$24),0)</f>
        <v>0</v>
      </c>
      <c r="AH249" s="95">
        <f>IF(AND(AH240&gt;=1,AH240&lt;=3,AH241=0),-CHOOSE(AH240,Rollover!$S$24,Rollover!$AF$24,Rollover!$AS$24),0)</f>
        <v>0</v>
      </c>
      <c r="AI249" s="95">
        <f>IF(AND(AI240&gt;=1,AI240&lt;=3,AI241=0),-CHOOSE(AI240,Rollover!$S$24,Rollover!$AF$24,Rollover!$AS$24),0)</f>
        <v>0</v>
      </c>
      <c r="AJ249" s="95">
        <f>IF(AND(AJ240&gt;=1,AJ240&lt;=3,AJ241=0),-CHOOSE(AJ240,Rollover!$S$24,Rollover!$AF$24,Rollover!$AS$24),0)</f>
        <v>0</v>
      </c>
      <c r="AK249" s="95">
        <f>IF(AND(AK240&gt;=1,AK240&lt;=3,AK241=0),-CHOOSE(AK240,Rollover!$S$24,Rollover!$AF$24,Rollover!$AS$24),0)</f>
        <v>0</v>
      </c>
      <c r="AL249" s="95">
        <f>IF(AND(AL240&gt;=1,AL240&lt;=3,AL241=0),-CHOOSE(AL240,Rollover!$S$24,Rollover!$AF$24,Rollover!$AS$24),0)</f>
        <v>0</v>
      </c>
      <c r="AM249" s="95">
        <f>IF(AND(AM240&gt;=1,AM240&lt;=3,AM241=0),-CHOOSE(AM240,Rollover!$S$24,Rollover!$AF$24,Rollover!$AS$24),0)</f>
        <v>0</v>
      </c>
      <c r="AN249" s="95">
        <f>IF(AND(AN240&gt;=1,AN240&lt;=3,AN241=0),-CHOOSE(AN240,Rollover!$S$24,Rollover!$AF$24,Rollover!$AS$24),0)</f>
        <v>0</v>
      </c>
      <c r="AO249" s="95">
        <f>IF(AND(AO240&gt;=1,AO240&lt;=3,AO241=0),-CHOOSE(AO240,Rollover!$S$24,Rollover!$AF$24,Rollover!$AS$24),0)</f>
        <v>0</v>
      </c>
      <c r="AP249" s="95">
        <f>IF(AND(AP240&gt;=1,AP240&lt;=3,AP241=0),-CHOOSE(AP240,Rollover!$S$24,Rollover!$AF$24,Rollover!$AS$24),0)</f>
        <v>0</v>
      </c>
      <c r="AQ249" s="95">
        <f>IF(AND(AQ240&gt;=1,AQ240&lt;=3,AQ241=0),-CHOOSE(AQ240,Rollover!$S$24,Rollover!$AF$24,Rollover!$AS$24),0)</f>
        <v>0</v>
      </c>
      <c r="AR249" s="95">
        <f>IF(AND(AR240&gt;=1,AR240&lt;=3,AR241=0),-CHOOSE(AR240,Rollover!$S$24,Rollover!$AF$24,Rollover!$AS$24),0)</f>
        <v>0</v>
      </c>
      <c r="AS249" s="95">
        <f>IF(AND(AS240&gt;=1,AS240&lt;=3,AS241=0),-CHOOSE(AS240,Rollover!$S$24,Rollover!$AF$24,Rollover!$AS$24),0)</f>
        <v>0</v>
      </c>
      <c r="AT249" s="95">
        <f>IF(AND(AT240&gt;=1,AT240&lt;=3,AT241=0),-CHOOSE(AT240,Rollover!$S$24,Rollover!$AF$24,Rollover!$AS$24),0)</f>
        <v>0</v>
      </c>
      <c r="AU249" s="95">
        <f>IF(AND(AU240&gt;=1,AU240&lt;=3,AU241=0),-CHOOSE(AU240,Rollover!$S$24,Rollover!$AF$24,Rollover!$AS$24),0)</f>
        <v>0</v>
      </c>
      <c r="AV249" s="95">
        <f>IF(AND(AV240&gt;=1,AV240&lt;=3,AV241=0),-CHOOSE(AV240,Rollover!$S$24,Rollover!$AF$24,Rollover!$AS$24),0)</f>
        <v>0</v>
      </c>
      <c r="AW249" s="95">
        <f>IF(AND(AW240&gt;=1,AW240&lt;=3,AW241=0),-CHOOSE(AW240,Rollover!$S$24,Rollover!$AF$24,Rollover!$AS$24),0)</f>
        <v>0</v>
      </c>
      <c r="AX249" s="95">
        <f>IF(AND(AX240&gt;=1,AX240&lt;=3,AX241=0),-CHOOSE(AX240,Rollover!$S$24,Rollover!$AF$24,Rollover!$AS$24),0)</f>
        <v>0</v>
      </c>
      <c r="AY249" s="95">
        <f>IF(AND(AY240&gt;=1,AY240&lt;=3,AY241=0),-CHOOSE(AY240,Rollover!$S$24,Rollover!$AF$24,Rollover!$AS$24),0)</f>
        <v>0</v>
      </c>
      <c r="AZ249" s="95">
        <f>IF(AND(AZ240&gt;=1,AZ240&lt;=3,AZ241=0),-CHOOSE(AZ240,Rollover!$S$24,Rollover!$AF$24,Rollover!$AS$24),0)</f>
        <v>0</v>
      </c>
      <c r="BA249" s="95">
        <f>IF(AND(BA240&gt;=1,BA240&lt;=3,BA241=0),-CHOOSE(BA240,Rollover!$S$24,Rollover!$AF$24,Rollover!$AS$24),0)</f>
        <v>0</v>
      </c>
      <c r="BB249" s="95">
        <f>IF(AND(BB240&gt;=1,BB240&lt;=3,BB241=0),-CHOOSE(BB240,Rollover!$S$24,Rollover!$AF$24,Rollover!$AS$24),0)</f>
        <v>0</v>
      </c>
      <c r="BC249" s="95">
        <f>IF(AND(BC240&gt;=1,BC240&lt;=3,BC241=0),-CHOOSE(BC240,Rollover!$S$24,Rollover!$AF$24,Rollover!$AS$24),0)</f>
        <v>0</v>
      </c>
      <c r="BD249" s="95">
        <f>IF(AND(BD240&gt;=1,BD240&lt;=3,BD241=0),-CHOOSE(BD240,Rollover!$S$24,Rollover!$AF$24,Rollover!$AS$24),0)</f>
        <v>0</v>
      </c>
      <c r="BE249" s="95">
        <f>IF(AND(BE240&gt;=1,BE240&lt;=3,BE241=0),-CHOOSE(BE240,Rollover!$S$24,Rollover!$AF$24,Rollover!$AS$24),0)</f>
        <v>0</v>
      </c>
      <c r="BF249" s="95">
        <f>IF(AND(BF240&gt;=1,BF240&lt;=3,BF241=0),-CHOOSE(BF240,Rollover!$S$24,Rollover!$AF$24,Rollover!$AS$24),0)</f>
        <v>-43839.65765121889</v>
      </c>
      <c r="BG249" s="95">
        <f>IF(AND(BG240&gt;=1,BG240&lt;=3,BG241=0),-CHOOSE(BG240,Rollover!$S$24,Rollover!$AF$24,Rollover!$AS$24),0)</f>
        <v>0</v>
      </c>
      <c r="BH249" s="95">
        <f>IF(AND(BH240&gt;=1,BH240&lt;=3,BH241=0),-CHOOSE(BH240,Rollover!$S$24,Rollover!$AF$24,Rollover!$AS$24),0)</f>
        <v>0</v>
      </c>
      <c r="BI249" s="95">
        <f>IF(AND(BI240&gt;=1,BI240&lt;=3,BI241=0),-CHOOSE(BI240,Rollover!$S$24,Rollover!$AF$24,Rollover!$AS$24),0)</f>
        <v>0</v>
      </c>
      <c r="BJ249" s="95">
        <f>IF(AND(BJ240&gt;=1,BJ240&lt;=3,BJ241=0),-CHOOSE(BJ240,Rollover!$S$24,Rollover!$AF$24,Rollover!$AS$24),0)</f>
        <v>0</v>
      </c>
      <c r="BK249" s="95">
        <f>IF(AND(BK240&gt;=1,BK240&lt;=3,BK241=0),-CHOOSE(BK240,Rollover!$S$24,Rollover!$AF$24,Rollover!$AS$24),0)</f>
        <v>0</v>
      </c>
      <c r="BL249" s="95">
        <f>IF(AND(BL240&gt;=1,BL240&lt;=3,BL241=0),-CHOOSE(BL240,Rollover!$S$24,Rollover!$AF$24,Rollover!$AS$24),0)</f>
        <v>0</v>
      </c>
      <c r="BM249" s="95">
        <f>IF(AND(BM240&gt;=1,BM240&lt;=3,BM241=0),-CHOOSE(BM240,Rollover!$S$24,Rollover!$AF$24,Rollover!$AS$24),0)</f>
        <v>0</v>
      </c>
      <c r="BN249" s="95">
        <f>IF(AND(BN240&gt;=1,BN240&lt;=3,BN241=0),-CHOOSE(BN240,Rollover!$S$24,Rollover!$AF$24,Rollover!$AS$24),0)</f>
        <v>0</v>
      </c>
      <c r="BO249" s="95">
        <f>IF(AND(BO240&gt;=1,BO240&lt;=3,BO241=0),-CHOOSE(BO240,Rollover!$S$24,Rollover!$AF$24,Rollover!$AS$24),0)</f>
        <v>0</v>
      </c>
      <c r="BP249" s="95">
        <f>IF(AND(BP240&gt;=1,BP240&lt;=3,BP241=0),-CHOOSE(BP240,Rollover!$S$24,Rollover!$AF$24,Rollover!$AS$24),0)</f>
        <v>0</v>
      </c>
      <c r="BQ249" s="95">
        <f>IF(AND(BQ240&gt;=1,BQ240&lt;=3,BQ241=0),-CHOOSE(BQ240,Rollover!$S$24,Rollover!$AF$24,Rollover!$AS$24),0)</f>
        <v>0</v>
      </c>
      <c r="BR249" s="95">
        <f>IF(AND(BR240&gt;=1,BR240&lt;=3,BR241=0),-CHOOSE(BR240,Rollover!$S$24,Rollover!$AF$24,Rollover!$AS$24),0)</f>
        <v>0</v>
      </c>
      <c r="BS249" s="95">
        <f>IF(AND(BS240&gt;=1,BS240&lt;=3,BS241=0),-CHOOSE(BS240,Rollover!$S$24,Rollover!$AF$24,Rollover!$AS$24),0)</f>
        <v>0</v>
      </c>
      <c r="BT249" s="95">
        <f>IF(AND(BT240&gt;=1,BT240&lt;=3,BT241=0),-CHOOSE(BT240,Rollover!$S$24,Rollover!$AF$24,Rollover!$AS$24),0)</f>
        <v>0</v>
      </c>
      <c r="BU249" s="95">
        <f>IF(AND(BU240&gt;=1,BU240&lt;=3,BU241=0),-CHOOSE(BU240,Rollover!$S$24,Rollover!$AF$24,Rollover!$AS$24),0)</f>
        <v>0</v>
      </c>
      <c r="BV249" s="95">
        <f>IF(AND(BV240&gt;=1,BV240&lt;=3,BV241=0),-CHOOSE(BV240,Rollover!$S$24,Rollover!$AF$24,Rollover!$AS$24),0)</f>
        <v>0</v>
      </c>
      <c r="BW249" s="95">
        <f>IF(AND(BW240&gt;=1,BW240&lt;=3,BW241=0),-CHOOSE(BW240,Rollover!$S$24,Rollover!$AF$24,Rollover!$AS$24),0)</f>
        <v>0</v>
      </c>
      <c r="BX249" s="95">
        <f>IF(AND(BX240&gt;=1,BX240&lt;=3,BX241=0),-CHOOSE(BX240,Rollover!$S$24,Rollover!$AF$24,Rollover!$AS$24),0)</f>
        <v>0</v>
      </c>
      <c r="BY249" s="95">
        <f>IF(AND(BY240&gt;=1,BY240&lt;=3,BY241=0),-CHOOSE(BY240,Rollover!$S$24,Rollover!$AF$24,Rollover!$AS$24),0)</f>
        <v>0</v>
      </c>
      <c r="BZ249" s="95">
        <f>IF(AND(BZ240&gt;=1,BZ240&lt;=3,BZ241=0),-CHOOSE(BZ240,Rollover!$S$24,Rollover!$AF$24,Rollover!$AS$24),0)</f>
        <v>0</v>
      </c>
      <c r="CA249" s="95">
        <f>IF(AND(CA240&gt;=1,CA240&lt;=3,CA241=0),-CHOOSE(CA240,Rollover!$S$24,Rollover!$AF$24,Rollover!$AS$24),0)</f>
        <v>0</v>
      </c>
      <c r="CB249" s="95">
        <f>IF(AND(CB240&gt;=1,CB240&lt;=3,CB241=0),-CHOOSE(CB240,Rollover!$S$24,Rollover!$AF$24,Rollover!$AS$24),0)</f>
        <v>0</v>
      </c>
      <c r="CC249" s="95">
        <f>IF(AND(CC240&gt;=1,CC240&lt;=3,CC241=0),-CHOOSE(CC240,Rollover!$S$24,Rollover!$AF$24,Rollover!$AS$24),0)</f>
        <v>0</v>
      </c>
      <c r="CD249" s="95">
        <f>IF(AND(CD240&gt;=1,CD240&lt;=3,CD241=0),-CHOOSE(CD240,Rollover!$S$24,Rollover!$AF$24,Rollover!$AS$24),0)</f>
        <v>0</v>
      </c>
      <c r="CE249" s="95">
        <f>IF(AND(CE240&gt;=1,CE240&lt;=3,CE241=0),-CHOOSE(CE240,Rollover!$S$24,Rollover!$AF$24,Rollover!$AS$24),0)</f>
        <v>0</v>
      </c>
      <c r="CF249" s="95">
        <f>IF(AND(CF240&gt;=1,CF240&lt;=3,CF241=0),-CHOOSE(CF240,Rollover!$S$24,Rollover!$AF$24,Rollover!$AS$24),0)</f>
        <v>0</v>
      </c>
      <c r="CG249" s="95">
        <f>IF(AND(CG240&gt;=1,CG240&lt;=3,CG241=0),-CHOOSE(CG240,Rollover!$S$24,Rollover!$AF$24,Rollover!$AS$24),0)</f>
        <v>0</v>
      </c>
      <c r="CH249" s="95">
        <f>IF(AND(CH240&gt;=1,CH240&lt;=3,CH241=0),-CHOOSE(CH240,Rollover!$S$24,Rollover!$AF$24,Rollover!$AS$24),0)</f>
        <v>0</v>
      </c>
      <c r="CI249" s="95">
        <f>IF(AND(CI240&gt;=1,CI240&lt;=3,CI241=0),-CHOOSE(CI240,Rollover!$S$24,Rollover!$AF$24,Rollover!$AS$24),0)</f>
        <v>0</v>
      </c>
      <c r="CJ249" s="95">
        <f>IF(AND(CJ240&gt;=1,CJ240&lt;=3,CJ241=0),-CHOOSE(CJ240,Rollover!$S$24,Rollover!$AF$24,Rollover!$AS$24),0)</f>
        <v>0</v>
      </c>
      <c r="CK249" s="95">
        <f>IF(AND(CK240&gt;=1,CK240&lt;=3,CK241=0),-CHOOSE(CK240,Rollover!$S$24,Rollover!$AF$24,Rollover!$AS$24),0)</f>
        <v>0</v>
      </c>
      <c r="CL249" s="95">
        <f>IF(AND(CL240&gt;=1,CL240&lt;=3,CL241=0),-CHOOSE(CL240,Rollover!$S$24,Rollover!$AF$24,Rollover!$AS$24),0)</f>
        <v>0</v>
      </c>
      <c r="CM249" s="95">
        <f>IF(AND(CM240&gt;=1,CM240&lt;=3,CM241=0),-CHOOSE(CM240,Rollover!$S$24,Rollover!$AF$24,Rollover!$AS$24),0)</f>
        <v>0</v>
      </c>
      <c r="CN249" s="95">
        <f>IF(AND(CN240&gt;=1,CN240&lt;=3,CN241=0),-CHOOSE(CN240,Rollover!$S$24,Rollover!$AF$24,Rollover!$AS$24),0)</f>
        <v>0</v>
      </c>
      <c r="CO249" s="95">
        <f>IF(AND(CO240&gt;=1,CO240&lt;=3,CO241=0),-CHOOSE(CO240,Rollover!$S$24,Rollover!$AF$24,Rollover!$AS$24),0)</f>
        <v>0</v>
      </c>
      <c r="CP249" s="95">
        <f>IF(AND(CP240&gt;=1,CP240&lt;=3,CP241=0),-CHOOSE(CP240,Rollover!$S$24,Rollover!$AF$24,Rollover!$AS$24),0)</f>
        <v>0</v>
      </c>
      <c r="CQ249" s="95">
        <f>IF(AND(CQ240&gt;=1,CQ240&lt;=3,CQ241=0),-CHOOSE(CQ240,Rollover!$S$24,Rollover!$AF$24,Rollover!$AS$24),0)</f>
        <v>0</v>
      </c>
      <c r="CR249" s="95">
        <f>IF(AND(CR240&gt;=1,CR240&lt;=3,CR241=0),-CHOOSE(CR240,Rollover!$S$24,Rollover!$AF$24,Rollover!$AS$24),0)</f>
        <v>0</v>
      </c>
      <c r="CS249" s="95">
        <f>IF(AND(CS240&gt;=1,CS240&lt;=3,CS241=0),-CHOOSE(CS240,Rollover!$S$24,Rollover!$AF$24,Rollover!$AS$24),0)</f>
        <v>0</v>
      </c>
      <c r="CT249" s="95">
        <f>IF(AND(CT240&gt;=1,CT240&lt;=3,CT241=0),-CHOOSE(CT240,Rollover!$S$24,Rollover!$AF$24,Rollover!$AS$24),0)</f>
        <v>0</v>
      </c>
      <c r="CU249" s="95">
        <f>IF(AND(CU240&gt;=1,CU240&lt;=3,CU241=0),-CHOOSE(CU240,Rollover!$S$24,Rollover!$AF$24,Rollover!$AS$24),0)</f>
        <v>0</v>
      </c>
      <c r="CV249" s="95">
        <f>IF(AND(CV240&gt;=1,CV240&lt;=3,CV241=0),-CHOOSE(CV240,Rollover!$S$24,Rollover!$AF$24,Rollover!$AS$24),0)</f>
        <v>0</v>
      </c>
      <c r="CW249" s="95">
        <f>IF(AND(CW240&gt;=1,CW240&lt;=3,CW241=0),-CHOOSE(CW240,Rollover!$S$24,Rollover!$AF$24,Rollover!$AS$24),0)</f>
        <v>0</v>
      </c>
      <c r="CX249" s="95">
        <f>IF(AND(CX240&gt;=1,CX240&lt;=3,CX241=0),-CHOOSE(CX240,Rollover!$S$24,Rollover!$AF$24,Rollover!$AS$24),0)</f>
        <v>0</v>
      </c>
      <c r="CY249" s="95">
        <f>IF(AND(CY240&gt;=1,CY240&lt;=3,CY241=0),-CHOOSE(CY240,Rollover!$S$24,Rollover!$AF$24,Rollover!$AS$24),0)</f>
        <v>0</v>
      </c>
      <c r="CZ249" s="95">
        <f>IF(AND(CZ240&gt;=1,CZ240&lt;=3,CZ241=0),-CHOOSE(CZ240,Rollover!$S$24,Rollover!$AF$24,Rollover!$AS$24),0)</f>
        <v>0</v>
      </c>
      <c r="DA249" s="95">
        <f>IF(AND(DA240&gt;=1,DA240&lt;=3,DA241=0),-CHOOSE(DA240,Rollover!$S$24,Rollover!$AF$24,Rollover!$AS$24),0)</f>
        <v>0</v>
      </c>
      <c r="DB249" s="95">
        <f>IF(AND(DB240&gt;=1,DB240&lt;=3,DB241=0),-CHOOSE(DB240,Rollover!$S$24,Rollover!$AF$24,Rollover!$AS$24),0)</f>
        <v>0</v>
      </c>
      <c r="DC249" s="95">
        <f>IF(AND(DC240&gt;=1,DC240&lt;=3,DC241=0),-CHOOSE(DC240,Rollover!$S$24,Rollover!$AF$24,Rollover!$AS$24),0)</f>
        <v>0</v>
      </c>
      <c r="DD249" s="95">
        <f>IF(AND(DD240&gt;=1,DD240&lt;=3,DD241=0),-CHOOSE(DD240,Rollover!$S$24,Rollover!$AF$24,Rollover!$AS$24),0)</f>
        <v>0</v>
      </c>
      <c r="DE249" s="95">
        <f>IF(AND(DE240&gt;=1,DE240&lt;=3,DE241=0),-CHOOSE(DE240,Rollover!$S$24,Rollover!$AF$24,Rollover!$AS$24),0)</f>
        <v>0</v>
      </c>
      <c r="DF249" s="95">
        <f>IF(AND(DF240&gt;=1,DF240&lt;=3,DF241=0),-CHOOSE(DF240,Rollover!$S$24,Rollover!$AF$24,Rollover!$AS$24),0)</f>
        <v>0</v>
      </c>
      <c r="DG249" s="95">
        <f>IF(AND(DG240&gt;=1,DG240&lt;=3,DG241=0),-CHOOSE(DG240,Rollover!$S$24,Rollover!$AF$24,Rollover!$AS$24),0)</f>
        <v>0</v>
      </c>
      <c r="DH249" s="95">
        <f>IF(AND(DH240&gt;=1,DH240&lt;=3,DH241=0),-CHOOSE(DH240,Rollover!$S$24,Rollover!$AF$24,Rollover!$AS$24),0)</f>
        <v>0</v>
      </c>
      <c r="DI249" s="95">
        <f>IF(AND(DI240&gt;=1,DI240&lt;=3,DI241=0),-CHOOSE(DI240,Rollover!$S$24,Rollover!$AF$24,Rollover!$AS$24),0)</f>
        <v>0</v>
      </c>
      <c r="DJ249" s="95">
        <f>IF(AND(DJ240&gt;=1,DJ240&lt;=3,DJ241=0),-CHOOSE(DJ240,Rollover!$S$24,Rollover!$AF$24,Rollover!$AS$24),0)</f>
        <v>0</v>
      </c>
      <c r="DK249" s="95">
        <f>IF(AND(DK240&gt;=1,DK240&lt;=3,DK241=0),-CHOOSE(DK240,Rollover!$S$24,Rollover!$AF$24,Rollover!$AS$24),0)</f>
        <v>0</v>
      </c>
      <c r="DL249" s="95">
        <f>IF(AND(DL240&gt;=1,DL240&lt;=3,DL241=0),-CHOOSE(DL240,Rollover!$S$24,Rollover!$AF$24,Rollover!$AS$24),0)</f>
        <v>0</v>
      </c>
      <c r="DM249" s="95">
        <f>IF(AND(DM240&gt;=1,DM240&lt;=3,DM241=0),-CHOOSE(DM240,Rollover!$S$24,Rollover!$AF$24,Rollover!$AS$24),0)</f>
        <v>0</v>
      </c>
      <c r="DN249" s="95">
        <f>IF(AND(DN240&gt;=1,DN240&lt;=3,DN241=0),-CHOOSE(DN240,Rollover!$S$24,Rollover!$AF$24,Rollover!$AS$24),0)</f>
        <v>0</v>
      </c>
      <c r="DO249" s="95">
        <f>IF(AND(DO240&gt;=1,DO240&lt;=3,DO241=0),-CHOOSE(DO240,Rollover!$S$24,Rollover!$AF$24,Rollover!$AS$24),0)</f>
        <v>0</v>
      </c>
      <c r="DP249" s="95">
        <f>IF(AND(DP240&gt;=1,DP240&lt;=3,DP241=0),-CHOOSE(DP240,Rollover!$S$24,Rollover!$AF$24,Rollover!$AS$24),0)</f>
        <v>-52228.325773612174</v>
      </c>
      <c r="DQ249" s="95">
        <f>IF(AND(DQ240&gt;=1,DQ240&lt;=3,DQ241=0),-CHOOSE(DQ240,Rollover!$S$24,Rollover!$AF$24,Rollover!$AS$24),0)</f>
        <v>0</v>
      </c>
      <c r="DR249" s="95">
        <f>IF(AND(DR240&gt;=1,DR240&lt;=3,DR241=0),-CHOOSE(DR240,Rollover!$S$24,Rollover!$AF$24,Rollover!$AS$24),0)</f>
        <v>0</v>
      </c>
      <c r="DS249" s="95">
        <f>IF(AND(DS240&gt;=1,DS240&lt;=3,DS241=0),-CHOOSE(DS240,Rollover!$S$24,Rollover!$AF$24,Rollover!$AS$24),0)</f>
        <v>0</v>
      </c>
      <c r="DT249" s="95">
        <f>IF(AND(DT240&gt;=1,DT240&lt;=3,DT241=0),-CHOOSE(DT240,Rollover!$S$24,Rollover!$AF$24,Rollover!$AS$24),0)</f>
        <v>0</v>
      </c>
      <c r="DU249" s="95">
        <f>IF(AND(DU240&gt;=1,DU240&lt;=3,DU241=0),-CHOOSE(DU240,Rollover!$S$24,Rollover!$AF$24,Rollover!$AS$24),0)</f>
        <v>0</v>
      </c>
      <c r="DV249" s="95">
        <f>IF(AND(DV240&gt;=1,DV240&lt;=3,DV241=0),-CHOOSE(DV240,Rollover!$S$24,Rollover!$AF$24,Rollover!$AS$24),0)</f>
        <v>0</v>
      </c>
      <c r="DW249" s="95">
        <f>IF(AND(DW240&gt;=1,DW240&lt;=3,DW241=0),-CHOOSE(DW240,Rollover!$S$24,Rollover!$AF$24,Rollover!$AS$24),0)</f>
        <v>0</v>
      </c>
      <c r="DX249" s="95">
        <f>IF(AND(DX240&gt;=1,DX240&lt;=3,DX241=0),-CHOOSE(DX240,Rollover!$S$24,Rollover!$AF$24,Rollover!$AS$24),0)</f>
        <v>0</v>
      </c>
      <c r="DY249" s="95">
        <f>IF(AND(DY240&gt;=1,DY240&lt;=3,DY241=0),-CHOOSE(DY240,Rollover!$S$24,Rollover!$AF$24,Rollover!$AS$24),0)</f>
        <v>0</v>
      </c>
      <c r="DZ249" s="95">
        <f>IF(AND(DZ240&gt;=1,DZ240&lt;=3,DZ241=0),-CHOOSE(DZ240,Rollover!$S$24,Rollover!$AF$24,Rollover!$AS$24),0)</f>
        <v>0</v>
      </c>
      <c r="EA249" s="95">
        <f>IF(AND(EA240&gt;=1,EA240&lt;=3,EA241=0),-CHOOSE(EA240,Rollover!$S$24,Rollover!$AF$24,Rollover!$AS$24),0)</f>
        <v>0</v>
      </c>
      <c r="EB249" s="95">
        <f>IF(AND(EB240&gt;=1,EB240&lt;=3,EB241=0),-CHOOSE(EB240,Rollover!$S$24,Rollover!$AF$24,Rollover!$AS$24),0)</f>
        <v>0</v>
      </c>
      <c r="EC249" s="95">
        <f>IF(AND(EC240&gt;=1,EC240&lt;=3,EC241=0),-CHOOSE(EC240,Rollover!$S$24,Rollover!$AF$24,Rollover!$AS$24),0)</f>
        <v>0</v>
      </c>
      <c r="ED249" s="95">
        <f>IF(AND(ED240&gt;=1,ED240&lt;=3,ED241=0),-CHOOSE(ED240,Rollover!$S$24,Rollover!$AF$24,Rollover!$AS$24),0)</f>
        <v>0</v>
      </c>
      <c r="EE249" s="95">
        <f>IF(AND(EE240&gt;=1,EE240&lt;=3,EE241=0),-CHOOSE(EE240,Rollover!$S$24,Rollover!$AF$24,Rollover!$AS$24),0)</f>
        <v>0</v>
      </c>
      <c r="EF249" s="95">
        <f>IF(AND(EF240&gt;=1,EF240&lt;=3,EF241=0),-CHOOSE(EF240,Rollover!$S$24,Rollover!$AF$24,Rollover!$AS$24),0)</f>
        <v>0</v>
      </c>
      <c r="EG249" s="95">
        <f>IF(AND(EG240&gt;=1,EG240&lt;=3,EG241=0),-CHOOSE(EG240,Rollover!$S$24,Rollover!$AF$24,Rollover!$AS$24),0)</f>
        <v>0</v>
      </c>
      <c r="EH249" s="95">
        <f>IF(AND(EH240&gt;=1,EH240&lt;=3,EH241=0),-CHOOSE(EH240,Rollover!$S$24,Rollover!$AF$24,Rollover!$AS$24),0)</f>
        <v>0</v>
      </c>
      <c r="EI249" s="95">
        <f>IF(AND(EI240&gt;=1,EI240&lt;=3,EI241=0),-CHOOSE(EI240,Rollover!$S$24,Rollover!$AF$24,Rollover!$AS$24),0)</f>
        <v>0</v>
      </c>
    </row>
    <row r="250">
      <c r="B250" t="s" s="23">
        <v>399</v>
      </c>
      <c r="C250" t="s" s="118">
        <v>41</v>
      </c>
      <c r="D250" t="s" s="118">
        <v>437</v>
      </c>
      <c r="H250" s="117">
        <f>'Rent Roll'!$G$24*'Rent Roll'!$E$24*IF(H240=0,1,IF(AND(H240&lt;=3,H241&gt;=0),1,0))</f>
        <v>13200</v>
      </c>
      <c r="I250" s="117">
        <f>'Rent Roll'!$G$24*'Rent Roll'!$E$24*IF(I240=0,1,IF(AND(I240&lt;=3,I241&gt;=0),1,0))</f>
        <v>13200</v>
      </c>
      <c r="J250" s="117">
        <f>'Rent Roll'!$G$24*'Rent Roll'!$E$24*IF(J240=0,1,IF(AND(J240&lt;=3,J241&gt;=0),1,0))</f>
        <v>13200</v>
      </c>
      <c r="K250" s="117">
        <f>'Rent Roll'!$G$24*'Rent Roll'!$E$24*IF(K240=0,1,IF(AND(K240&lt;=3,K241&gt;=0),1,0))</f>
        <v>13200</v>
      </c>
      <c r="L250" s="117">
        <f>'Rent Roll'!$G$24*'Rent Roll'!$E$24*IF(L240=0,1,IF(AND(L240&lt;=3,L241&gt;=0),1,0))</f>
        <v>13200</v>
      </c>
      <c r="M250" s="117">
        <f>'Rent Roll'!$G$24*'Rent Roll'!$E$24*IF(M240=0,1,IF(AND(M240&lt;=3,M241&gt;=0),1,0))</f>
        <v>13200</v>
      </c>
      <c r="N250" s="117">
        <f>'Rent Roll'!$G$24*'Rent Roll'!$E$24*IF(N240=0,1,IF(AND(N240&lt;=3,N241&gt;=0),1,0))</f>
        <v>13200</v>
      </c>
      <c r="O250" s="117">
        <f>'Rent Roll'!$G$24*'Rent Roll'!$E$24*IF(O240=0,1,IF(AND(O240&lt;=3,O241&gt;=0),1,0))</f>
        <v>13200</v>
      </c>
      <c r="P250" s="117">
        <f>'Rent Roll'!$G$24*'Rent Roll'!$E$24*IF(P240=0,1,IF(AND(P240&lt;=3,P241&gt;=0),1,0))</f>
        <v>13200</v>
      </c>
      <c r="Q250" s="117">
        <f>'Rent Roll'!$G$24*'Rent Roll'!$E$24*IF(Q240=0,1,IF(AND(Q240&lt;=3,Q241&gt;=0),1,0))</f>
        <v>13200</v>
      </c>
      <c r="R250" s="117">
        <f>'Rent Roll'!$G$24*'Rent Roll'!$E$24*IF(R240=0,1,IF(AND(R240&lt;=3,R241&gt;=0),1,0))</f>
        <v>13200</v>
      </c>
      <c r="S250" s="117">
        <f>'Rent Roll'!$G$24*'Rent Roll'!$E$24*IF(S240=0,1,IF(AND(S240&lt;=3,S241&gt;=0),1,0))</f>
        <v>13200</v>
      </c>
      <c r="T250" s="117">
        <f>'Rent Roll'!$G$24*'Rent Roll'!$E$24*IF(T240=0,1,IF(AND(T240&lt;=3,T241&gt;=0),1,0))</f>
        <v>13200</v>
      </c>
      <c r="U250" s="117">
        <f>'Rent Roll'!$G$24*'Rent Roll'!$E$24*IF(U240=0,1,IF(AND(U240&lt;=3,U241&gt;=0),1,0))</f>
        <v>13200</v>
      </c>
      <c r="V250" s="117">
        <f>'Rent Roll'!$G$24*'Rent Roll'!$E$24*IF(V240=0,1,IF(AND(V240&lt;=3,V241&gt;=0),1,0))</f>
        <v>13200</v>
      </c>
      <c r="W250" s="117">
        <f>'Rent Roll'!$G$24*'Rent Roll'!$E$24*IF(W240=0,1,IF(AND(W240&lt;=3,W241&gt;=0),1,0))</f>
        <v>13200</v>
      </c>
      <c r="X250" s="117">
        <f>'Rent Roll'!$G$24*'Rent Roll'!$E$24*IF(X240=0,1,IF(AND(X240&lt;=3,X241&gt;=0),1,0))</f>
        <v>13200</v>
      </c>
      <c r="Y250" s="117">
        <f>'Rent Roll'!$G$24*'Rent Roll'!$E$24*IF(Y240=0,1,IF(AND(Y240&lt;=3,Y241&gt;=0),1,0))</f>
        <v>13200</v>
      </c>
      <c r="Z250" s="117">
        <f>'Rent Roll'!$G$24*'Rent Roll'!$E$24*IF(Z240=0,1,IF(AND(Z240&lt;=3,Z241&gt;=0),1,0))</f>
        <v>13200</v>
      </c>
      <c r="AA250" s="117">
        <f>'Rent Roll'!$G$24*'Rent Roll'!$E$24*IF(AA240=0,1,IF(AND(AA240&lt;=3,AA241&gt;=0),1,0))</f>
        <v>13200</v>
      </c>
      <c r="AB250" s="117">
        <f>'Rent Roll'!$G$24*'Rent Roll'!$E$24*IF(AB240=0,1,IF(AND(AB240&lt;=3,AB241&gt;=0),1,0))</f>
        <v>13200</v>
      </c>
      <c r="AC250" s="117">
        <f>'Rent Roll'!$G$24*'Rent Roll'!$E$24*IF(AC240=0,1,IF(AND(AC240&lt;=3,AC241&gt;=0),1,0))</f>
        <v>13200</v>
      </c>
      <c r="AD250" s="117">
        <f>'Rent Roll'!$G$24*'Rent Roll'!$E$24*IF(AD240=0,1,IF(AND(AD240&lt;=3,AD241&gt;=0),1,0))</f>
        <v>13200</v>
      </c>
      <c r="AE250" s="117">
        <f>'Rent Roll'!$G$24*'Rent Roll'!$E$24*IF(AE240=0,1,IF(AND(AE240&lt;=3,AE241&gt;=0),1,0))</f>
        <v>13200</v>
      </c>
      <c r="AF250" s="117">
        <f>'Rent Roll'!$G$24*'Rent Roll'!$E$24*IF(AF240=0,1,IF(AND(AF240&lt;=3,AF241&gt;=0),1,0))</f>
        <v>13200</v>
      </c>
      <c r="AG250" s="117">
        <f>'Rent Roll'!$G$24*'Rent Roll'!$E$24*IF(AG240=0,1,IF(AND(AG240&lt;=3,AG241&gt;=0),1,0))</f>
        <v>13200</v>
      </c>
      <c r="AH250" s="117">
        <f>'Rent Roll'!$G$24*'Rent Roll'!$E$24*IF(AH240=0,1,IF(AND(AH240&lt;=3,AH241&gt;=0),1,0))</f>
        <v>13200</v>
      </c>
      <c r="AI250" s="117">
        <f>'Rent Roll'!$G$24*'Rent Roll'!$E$24*IF(AI240=0,1,IF(AND(AI240&lt;=3,AI241&gt;=0),1,0))</f>
        <v>13200</v>
      </c>
      <c r="AJ250" s="117">
        <f>'Rent Roll'!$G$24*'Rent Roll'!$E$24*IF(AJ240=0,1,IF(AND(AJ240&lt;=3,AJ241&gt;=0),1,0))</f>
        <v>13200</v>
      </c>
      <c r="AK250" s="117">
        <f>'Rent Roll'!$G$24*'Rent Roll'!$E$24*IF(AK240=0,1,IF(AND(AK240&lt;=3,AK241&gt;=0),1,0))</f>
        <v>13200</v>
      </c>
      <c r="AL250" s="117">
        <f>'Rent Roll'!$G$24*'Rent Roll'!$E$24*IF(AL240=0,1,IF(AND(AL240&lt;=3,AL241&gt;=0),1,0))</f>
        <v>13200</v>
      </c>
      <c r="AM250" s="117">
        <f>'Rent Roll'!$G$24*'Rent Roll'!$E$24*IF(AM240=0,1,IF(AND(AM240&lt;=3,AM241&gt;=0),1,0))</f>
        <v>13200</v>
      </c>
      <c r="AN250" s="117">
        <f>'Rent Roll'!$G$24*'Rent Roll'!$E$24*IF(AN240=0,1,IF(AND(AN240&lt;=3,AN241&gt;=0),1,0))</f>
        <v>13200</v>
      </c>
      <c r="AO250" s="117">
        <f>'Rent Roll'!$G$24*'Rent Roll'!$E$24*IF(AO240=0,1,IF(AND(AO240&lt;=3,AO241&gt;=0),1,0))</f>
        <v>13200</v>
      </c>
      <c r="AP250" s="117">
        <f>'Rent Roll'!$G$24*'Rent Roll'!$E$24*IF(AP240=0,1,IF(AND(AP240&lt;=3,AP241&gt;=0),1,0))</f>
        <v>13200</v>
      </c>
      <c r="AQ250" s="117">
        <f>'Rent Roll'!$G$24*'Rent Roll'!$E$24*IF(AQ240=0,1,IF(AND(AQ240&lt;=3,AQ241&gt;=0),1,0))</f>
        <v>13200</v>
      </c>
      <c r="AR250" s="117">
        <f>'Rent Roll'!$G$24*'Rent Roll'!$E$24*IF(AR240=0,1,IF(AND(AR240&lt;=3,AR241&gt;=0),1,0))</f>
        <v>13200</v>
      </c>
      <c r="AS250" s="117">
        <f>'Rent Roll'!$G$24*'Rent Roll'!$E$24*IF(AS240=0,1,IF(AND(AS240&lt;=3,AS241&gt;=0),1,0))</f>
        <v>13200</v>
      </c>
      <c r="AT250" s="117">
        <f>'Rent Roll'!$G$24*'Rent Roll'!$E$24*IF(AT240=0,1,IF(AND(AT240&lt;=3,AT241&gt;=0),1,0))</f>
        <v>13200</v>
      </c>
      <c r="AU250" s="117">
        <f>'Rent Roll'!$G$24*'Rent Roll'!$E$24*IF(AU240=0,1,IF(AND(AU240&lt;=3,AU241&gt;=0),1,0))</f>
        <v>13200</v>
      </c>
      <c r="AV250" s="117">
        <f>'Rent Roll'!$G$24*'Rent Roll'!$E$24*IF(AV240=0,1,IF(AND(AV240&lt;=3,AV241&gt;=0),1,0))</f>
        <v>13200</v>
      </c>
      <c r="AW250" s="117">
        <f>'Rent Roll'!$G$24*'Rent Roll'!$E$24*IF(AW240=0,1,IF(AND(AW240&lt;=3,AW241&gt;=0),1,0))</f>
        <v>13200</v>
      </c>
      <c r="AX250" s="117">
        <f>'Rent Roll'!$G$24*'Rent Roll'!$E$24*IF(AX240=0,1,IF(AND(AX240&lt;=3,AX241&gt;=0),1,0))</f>
        <v>13200</v>
      </c>
      <c r="AY250" s="117">
        <f>'Rent Roll'!$G$24*'Rent Roll'!$E$24*IF(AY240=0,1,IF(AND(AY240&lt;=3,AY241&gt;=0),1,0))</f>
        <v>13200</v>
      </c>
      <c r="AZ250" s="117">
        <f>'Rent Roll'!$G$24*'Rent Roll'!$E$24*IF(AZ240=0,1,IF(AND(AZ240&lt;=3,AZ241&gt;=0),1,0))</f>
        <v>13200</v>
      </c>
      <c r="BA250" s="117">
        <f>'Rent Roll'!$G$24*'Rent Roll'!$E$24*IF(BA240=0,1,IF(AND(BA240&lt;=3,BA241&gt;=0),1,0))</f>
        <v>13200</v>
      </c>
      <c r="BB250" s="117">
        <f>'Rent Roll'!$G$24*'Rent Roll'!$E$24*IF(BB240=0,1,IF(AND(BB240&lt;=3,BB241&gt;=0),1,0))</f>
        <v>13200</v>
      </c>
      <c r="BC250" s="117">
        <f>'Rent Roll'!$G$24*'Rent Roll'!$E$24*IF(BC240=0,1,IF(AND(BC240&lt;=3,BC241&gt;=0),1,0))</f>
        <v>13200</v>
      </c>
      <c r="BD250" s="117">
        <f>'Rent Roll'!$G$24*'Rent Roll'!$E$24*IF(BD240=0,1,IF(AND(BD240&lt;=3,BD241&gt;=0),1,0))</f>
        <v>0</v>
      </c>
      <c r="BE250" s="117">
        <f>'Rent Roll'!$G$24*'Rent Roll'!$E$24*IF(BE240=0,1,IF(AND(BE240&lt;=3,BE241&gt;=0),1,0))</f>
        <v>0</v>
      </c>
      <c r="BF250" s="117">
        <f>'Rent Roll'!$G$24*'Rent Roll'!$E$24*IF(BF240=0,1,IF(AND(BF240&lt;=3,BF241&gt;=0),1,0))</f>
        <v>13200</v>
      </c>
      <c r="BG250" s="117">
        <f>'Rent Roll'!$G$24*'Rent Roll'!$E$24*IF(BG240=0,1,IF(AND(BG240&lt;=3,BG241&gt;=0),1,0))</f>
        <v>13200</v>
      </c>
      <c r="BH250" s="117">
        <f>'Rent Roll'!$G$24*'Rent Roll'!$E$24*IF(BH240=0,1,IF(AND(BH240&lt;=3,BH241&gt;=0),1,0))</f>
        <v>13200</v>
      </c>
      <c r="BI250" s="117">
        <f>'Rent Roll'!$G$24*'Rent Roll'!$E$24*IF(BI240=0,1,IF(AND(BI240&lt;=3,BI241&gt;=0),1,0))</f>
        <v>13200</v>
      </c>
      <c r="BJ250" s="117">
        <f>'Rent Roll'!$G$24*'Rent Roll'!$E$24*IF(BJ240=0,1,IF(AND(BJ240&lt;=3,BJ241&gt;=0),1,0))</f>
        <v>13200</v>
      </c>
      <c r="BK250" s="117">
        <f>'Rent Roll'!$G$24*'Rent Roll'!$E$24*IF(BK240=0,1,IF(AND(BK240&lt;=3,BK241&gt;=0),1,0))</f>
        <v>13200</v>
      </c>
      <c r="BL250" s="117">
        <f>'Rent Roll'!$G$24*'Rent Roll'!$E$24*IF(BL240=0,1,IF(AND(BL240&lt;=3,BL241&gt;=0),1,0))</f>
        <v>13200</v>
      </c>
      <c r="BM250" s="117">
        <f>'Rent Roll'!$G$24*'Rent Roll'!$E$24*IF(BM240=0,1,IF(AND(BM240&lt;=3,BM241&gt;=0),1,0))</f>
        <v>13200</v>
      </c>
      <c r="BN250" s="117">
        <f>'Rent Roll'!$G$24*'Rent Roll'!$E$24*IF(BN240=0,1,IF(AND(BN240&lt;=3,BN241&gt;=0),1,0))</f>
        <v>13200</v>
      </c>
      <c r="BO250" s="117">
        <f>'Rent Roll'!$G$24*'Rent Roll'!$E$24*IF(BO240=0,1,IF(AND(BO240&lt;=3,BO241&gt;=0),1,0))</f>
        <v>13200</v>
      </c>
      <c r="BP250" s="117">
        <f>'Rent Roll'!$G$24*'Rent Roll'!$E$24*IF(BP240=0,1,IF(AND(BP240&lt;=3,BP241&gt;=0),1,0))</f>
        <v>13200</v>
      </c>
      <c r="BQ250" s="117">
        <f>'Rent Roll'!$G$24*'Rent Roll'!$E$24*IF(BQ240=0,1,IF(AND(BQ240&lt;=3,BQ241&gt;=0),1,0))</f>
        <v>13200</v>
      </c>
      <c r="BR250" s="117">
        <f>'Rent Roll'!$G$24*'Rent Roll'!$E$24*IF(BR240=0,1,IF(AND(BR240&lt;=3,BR241&gt;=0),1,0))</f>
        <v>13200</v>
      </c>
      <c r="BS250" s="117">
        <f>'Rent Roll'!$G$24*'Rent Roll'!$E$24*IF(BS240=0,1,IF(AND(BS240&lt;=3,BS241&gt;=0),1,0))</f>
        <v>13200</v>
      </c>
      <c r="BT250" s="117">
        <f>'Rent Roll'!$G$24*'Rent Roll'!$E$24*IF(BT240=0,1,IF(AND(BT240&lt;=3,BT241&gt;=0),1,0))</f>
        <v>13200</v>
      </c>
      <c r="BU250" s="117">
        <f>'Rent Roll'!$G$24*'Rent Roll'!$E$24*IF(BU240=0,1,IF(AND(BU240&lt;=3,BU241&gt;=0),1,0))</f>
        <v>13200</v>
      </c>
      <c r="BV250" s="117">
        <f>'Rent Roll'!$G$24*'Rent Roll'!$E$24*IF(BV240=0,1,IF(AND(BV240&lt;=3,BV241&gt;=0),1,0))</f>
        <v>13200</v>
      </c>
      <c r="BW250" s="117">
        <f>'Rent Roll'!$G$24*'Rent Roll'!$E$24*IF(BW240=0,1,IF(AND(BW240&lt;=3,BW241&gt;=0),1,0))</f>
        <v>13200</v>
      </c>
      <c r="BX250" s="117">
        <f>'Rent Roll'!$G$24*'Rent Roll'!$E$24*IF(BX240=0,1,IF(AND(BX240&lt;=3,BX241&gt;=0),1,0))</f>
        <v>13200</v>
      </c>
      <c r="BY250" s="117">
        <f>'Rent Roll'!$G$24*'Rent Roll'!$E$24*IF(BY240=0,1,IF(AND(BY240&lt;=3,BY241&gt;=0),1,0))</f>
        <v>13200</v>
      </c>
      <c r="BZ250" s="117">
        <f>'Rent Roll'!$G$24*'Rent Roll'!$E$24*IF(BZ240=0,1,IF(AND(BZ240&lt;=3,BZ241&gt;=0),1,0))</f>
        <v>13200</v>
      </c>
      <c r="CA250" s="117">
        <f>'Rent Roll'!$G$24*'Rent Roll'!$E$24*IF(CA240=0,1,IF(AND(CA240&lt;=3,CA241&gt;=0),1,0))</f>
        <v>13200</v>
      </c>
      <c r="CB250" s="117">
        <f>'Rent Roll'!$G$24*'Rent Roll'!$E$24*IF(CB240=0,1,IF(AND(CB240&lt;=3,CB241&gt;=0),1,0))</f>
        <v>13200</v>
      </c>
      <c r="CC250" s="117">
        <f>'Rent Roll'!$G$24*'Rent Roll'!$E$24*IF(CC240=0,1,IF(AND(CC240&lt;=3,CC241&gt;=0),1,0))</f>
        <v>13200</v>
      </c>
      <c r="CD250" s="117">
        <f>'Rent Roll'!$G$24*'Rent Roll'!$E$24*IF(CD240=0,1,IF(AND(CD240&lt;=3,CD241&gt;=0),1,0))</f>
        <v>13200</v>
      </c>
      <c r="CE250" s="117">
        <f>'Rent Roll'!$G$24*'Rent Roll'!$E$24*IF(CE240=0,1,IF(AND(CE240&lt;=3,CE241&gt;=0),1,0))</f>
        <v>13200</v>
      </c>
      <c r="CF250" s="117">
        <f>'Rent Roll'!$G$24*'Rent Roll'!$E$24*IF(CF240=0,1,IF(AND(CF240&lt;=3,CF241&gt;=0),1,0))</f>
        <v>13200</v>
      </c>
      <c r="CG250" s="117">
        <f>'Rent Roll'!$G$24*'Rent Roll'!$E$24*IF(CG240=0,1,IF(AND(CG240&lt;=3,CG241&gt;=0),1,0))</f>
        <v>13200</v>
      </c>
      <c r="CH250" s="117">
        <f>'Rent Roll'!$G$24*'Rent Roll'!$E$24*IF(CH240=0,1,IF(AND(CH240&lt;=3,CH241&gt;=0),1,0))</f>
        <v>13200</v>
      </c>
      <c r="CI250" s="117">
        <f>'Rent Roll'!$G$24*'Rent Roll'!$E$24*IF(CI240=0,1,IF(AND(CI240&lt;=3,CI241&gt;=0),1,0))</f>
        <v>13200</v>
      </c>
      <c r="CJ250" s="117">
        <f>'Rent Roll'!$G$24*'Rent Roll'!$E$24*IF(CJ240=0,1,IF(AND(CJ240&lt;=3,CJ241&gt;=0),1,0))</f>
        <v>13200</v>
      </c>
      <c r="CK250" s="117">
        <f>'Rent Roll'!$G$24*'Rent Roll'!$E$24*IF(CK240=0,1,IF(AND(CK240&lt;=3,CK241&gt;=0),1,0))</f>
        <v>13200</v>
      </c>
      <c r="CL250" s="117">
        <f>'Rent Roll'!$G$24*'Rent Roll'!$E$24*IF(CL240=0,1,IF(AND(CL240&lt;=3,CL241&gt;=0),1,0))</f>
        <v>13200</v>
      </c>
      <c r="CM250" s="117">
        <f>'Rent Roll'!$G$24*'Rent Roll'!$E$24*IF(CM240=0,1,IF(AND(CM240&lt;=3,CM241&gt;=0),1,0))</f>
        <v>13200</v>
      </c>
      <c r="CN250" s="117">
        <f>'Rent Roll'!$G$24*'Rent Roll'!$E$24*IF(CN240=0,1,IF(AND(CN240&lt;=3,CN241&gt;=0),1,0))</f>
        <v>13200</v>
      </c>
      <c r="CO250" s="117">
        <f>'Rent Roll'!$G$24*'Rent Roll'!$E$24*IF(CO240=0,1,IF(AND(CO240&lt;=3,CO241&gt;=0),1,0))</f>
        <v>13200</v>
      </c>
      <c r="CP250" s="117">
        <f>'Rent Roll'!$G$24*'Rent Roll'!$E$24*IF(CP240=0,1,IF(AND(CP240&lt;=3,CP241&gt;=0),1,0))</f>
        <v>13200</v>
      </c>
      <c r="CQ250" s="117">
        <f>'Rent Roll'!$G$24*'Rent Roll'!$E$24*IF(CQ240=0,1,IF(AND(CQ240&lt;=3,CQ241&gt;=0),1,0))</f>
        <v>13200</v>
      </c>
      <c r="CR250" s="117">
        <f>'Rent Roll'!$G$24*'Rent Roll'!$E$24*IF(CR240=0,1,IF(AND(CR240&lt;=3,CR241&gt;=0),1,0))</f>
        <v>13200</v>
      </c>
      <c r="CS250" s="117">
        <f>'Rent Roll'!$G$24*'Rent Roll'!$E$24*IF(CS240=0,1,IF(AND(CS240&lt;=3,CS241&gt;=0),1,0))</f>
        <v>13200</v>
      </c>
      <c r="CT250" s="117">
        <f>'Rent Roll'!$G$24*'Rent Roll'!$E$24*IF(CT240=0,1,IF(AND(CT240&lt;=3,CT241&gt;=0),1,0))</f>
        <v>13200</v>
      </c>
      <c r="CU250" s="117">
        <f>'Rent Roll'!$G$24*'Rent Roll'!$E$24*IF(CU240=0,1,IF(AND(CU240&lt;=3,CU241&gt;=0),1,0))</f>
        <v>13200</v>
      </c>
      <c r="CV250" s="117">
        <f>'Rent Roll'!$G$24*'Rent Roll'!$E$24*IF(CV240=0,1,IF(AND(CV240&lt;=3,CV241&gt;=0),1,0))</f>
        <v>13200</v>
      </c>
      <c r="CW250" s="117">
        <f>'Rent Roll'!$G$24*'Rent Roll'!$E$24*IF(CW240=0,1,IF(AND(CW240&lt;=3,CW241&gt;=0),1,0))</f>
        <v>13200</v>
      </c>
      <c r="CX250" s="117">
        <f>'Rent Roll'!$G$24*'Rent Roll'!$E$24*IF(CX240=0,1,IF(AND(CX240&lt;=3,CX241&gt;=0),1,0))</f>
        <v>13200</v>
      </c>
      <c r="CY250" s="117">
        <f>'Rent Roll'!$G$24*'Rent Roll'!$E$24*IF(CY240=0,1,IF(AND(CY240&lt;=3,CY241&gt;=0),1,0))</f>
        <v>13200</v>
      </c>
      <c r="CZ250" s="117">
        <f>'Rent Roll'!$G$24*'Rent Roll'!$E$24*IF(CZ240=0,1,IF(AND(CZ240&lt;=3,CZ241&gt;=0),1,0))</f>
        <v>13200</v>
      </c>
      <c r="DA250" s="117">
        <f>'Rent Roll'!$G$24*'Rent Roll'!$E$24*IF(DA240=0,1,IF(AND(DA240&lt;=3,DA241&gt;=0),1,0))</f>
        <v>13200</v>
      </c>
      <c r="DB250" s="117">
        <f>'Rent Roll'!$G$24*'Rent Roll'!$E$24*IF(DB240=0,1,IF(AND(DB240&lt;=3,DB241&gt;=0),1,0))</f>
        <v>13200</v>
      </c>
      <c r="DC250" s="117">
        <f>'Rent Roll'!$G$24*'Rent Roll'!$E$24*IF(DC240=0,1,IF(AND(DC240&lt;=3,DC241&gt;=0),1,0))</f>
        <v>13200</v>
      </c>
      <c r="DD250" s="117">
        <f>'Rent Roll'!$G$24*'Rent Roll'!$E$24*IF(DD240=0,1,IF(AND(DD240&lt;=3,DD241&gt;=0),1,0))</f>
        <v>13200</v>
      </c>
      <c r="DE250" s="117">
        <f>'Rent Roll'!$G$24*'Rent Roll'!$E$24*IF(DE240=0,1,IF(AND(DE240&lt;=3,DE241&gt;=0),1,0))</f>
        <v>13200</v>
      </c>
      <c r="DF250" s="117">
        <f>'Rent Roll'!$G$24*'Rent Roll'!$E$24*IF(DF240=0,1,IF(AND(DF240&lt;=3,DF241&gt;=0),1,0))</f>
        <v>13200</v>
      </c>
      <c r="DG250" s="117">
        <f>'Rent Roll'!$G$24*'Rent Roll'!$E$24*IF(DG240=0,1,IF(AND(DG240&lt;=3,DG241&gt;=0),1,0))</f>
        <v>13200</v>
      </c>
      <c r="DH250" s="117">
        <f>'Rent Roll'!$G$24*'Rent Roll'!$E$24*IF(DH240=0,1,IF(AND(DH240&lt;=3,DH241&gt;=0),1,0))</f>
        <v>13200</v>
      </c>
      <c r="DI250" s="117">
        <f>'Rent Roll'!$G$24*'Rent Roll'!$E$24*IF(DI240=0,1,IF(AND(DI240&lt;=3,DI241&gt;=0),1,0))</f>
        <v>13200</v>
      </c>
      <c r="DJ250" s="117">
        <f>'Rent Roll'!$G$24*'Rent Roll'!$E$24*IF(DJ240=0,1,IF(AND(DJ240&lt;=3,DJ241&gt;=0),1,0))</f>
        <v>13200</v>
      </c>
      <c r="DK250" s="117">
        <f>'Rent Roll'!$G$24*'Rent Roll'!$E$24*IF(DK240=0,1,IF(AND(DK240&lt;=3,DK241&gt;=0),1,0))</f>
        <v>13200</v>
      </c>
      <c r="DL250" s="117">
        <f>'Rent Roll'!$G$24*'Rent Roll'!$E$24*IF(DL240=0,1,IF(AND(DL240&lt;=3,DL241&gt;=0),1,0))</f>
        <v>13200</v>
      </c>
      <c r="DM250" s="117">
        <f>'Rent Roll'!$G$24*'Rent Roll'!$E$24*IF(DM240=0,1,IF(AND(DM240&lt;=3,DM241&gt;=0),1,0))</f>
        <v>13200</v>
      </c>
      <c r="DN250" s="117">
        <f>'Rent Roll'!$G$24*'Rent Roll'!$E$24*IF(DN240=0,1,IF(AND(DN240&lt;=3,DN241&gt;=0),1,0))</f>
        <v>0</v>
      </c>
      <c r="DO250" s="117">
        <f>'Rent Roll'!$G$24*'Rent Roll'!$E$24*IF(DO240=0,1,IF(AND(DO240&lt;=3,DO241&gt;=0),1,0))</f>
        <v>0</v>
      </c>
      <c r="DP250" s="117">
        <f>'Rent Roll'!$G$24*'Rent Roll'!$E$24*IF(DP240=0,1,IF(AND(DP240&lt;=3,DP241&gt;=0),1,0))</f>
        <v>13200</v>
      </c>
      <c r="DQ250" s="117">
        <f>'Rent Roll'!$G$24*'Rent Roll'!$E$24*IF(DQ240=0,1,IF(AND(DQ240&lt;=3,DQ241&gt;=0),1,0))</f>
        <v>13200</v>
      </c>
      <c r="DR250" s="117">
        <f>'Rent Roll'!$G$24*'Rent Roll'!$E$24*IF(DR240=0,1,IF(AND(DR240&lt;=3,DR241&gt;=0),1,0))</f>
        <v>13200</v>
      </c>
      <c r="DS250" s="117">
        <f>'Rent Roll'!$G$24*'Rent Roll'!$E$24*IF(DS240=0,1,IF(AND(DS240&lt;=3,DS241&gt;=0),1,0))</f>
        <v>13200</v>
      </c>
      <c r="DT250" s="117">
        <f>'Rent Roll'!$G$24*'Rent Roll'!$E$24*IF(DT240=0,1,IF(AND(DT240&lt;=3,DT241&gt;=0),1,0))</f>
        <v>13200</v>
      </c>
      <c r="DU250" s="117">
        <f>'Rent Roll'!$G$24*'Rent Roll'!$E$24*IF(DU240=0,1,IF(AND(DU240&lt;=3,DU241&gt;=0),1,0))</f>
        <v>13200</v>
      </c>
      <c r="DV250" s="117">
        <f>'Rent Roll'!$G$24*'Rent Roll'!$E$24*IF(DV240=0,1,IF(AND(DV240&lt;=3,DV241&gt;=0),1,0))</f>
        <v>13200</v>
      </c>
      <c r="DW250" s="117">
        <f>'Rent Roll'!$G$24*'Rent Roll'!$E$24*IF(DW240=0,1,IF(AND(DW240&lt;=3,DW241&gt;=0),1,0))</f>
        <v>13200</v>
      </c>
      <c r="DX250" s="117">
        <f>'Rent Roll'!$G$24*'Rent Roll'!$E$24*IF(DX240=0,1,IF(AND(DX240&lt;=3,DX241&gt;=0),1,0))</f>
        <v>13200</v>
      </c>
      <c r="DY250" s="117">
        <f>'Rent Roll'!$G$24*'Rent Roll'!$E$24*IF(DY240=0,1,IF(AND(DY240&lt;=3,DY241&gt;=0),1,0))</f>
        <v>13200</v>
      </c>
      <c r="DZ250" s="117">
        <f>'Rent Roll'!$G$24*'Rent Roll'!$E$24*IF(DZ240=0,1,IF(AND(DZ240&lt;=3,DZ241&gt;=0),1,0))</f>
        <v>13200</v>
      </c>
      <c r="EA250" s="117">
        <f>'Rent Roll'!$G$24*'Rent Roll'!$E$24*IF(EA240=0,1,IF(AND(EA240&lt;=3,EA241&gt;=0),1,0))</f>
        <v>13200</v>
      </c>
      <c r="EB250" s="117">
        <f>'Rent Roll'!$G$24*'Rent Roll'!$E$24*IF(EB240=0,1,IF(AND(EB240&lt;=3,EB241&gt;=0),1,0))</f>
        <v>13200</v>
      </c>
      <c r="EC250" s="117">
        <f>'Rent Roll'!$G$24*'Rent Roll'!$E$24*IF(EC240=0,1,IF(AND(EC240&lt;=3,EC241&gt;=0),1,0))</f>
        <v>13200</v>
      </c>
      <c r="ED250" s="117">
        <f>'Rent Roll'!$G$24*'Rent Roll'!$E$24*IF(ED240=0,1,IF(AND(ED240&lt;=3,ED241&gt;=0),1,0))</f>
        <v>13200</v>
      </c>
      <c r="EE250" s="117">
        <f>'Rent Roll'!$G$24*'Rent Roll'!$E$24*IF(EE240=0,1,IF(AND(EE240&lt;=3,EE241&gt;=0),1,0))</f>
        <v>13200</v>
      </c>
      <c r="EF250" s="117">
        <f>'Rent Roll'!$G$24*'Rent Roll'!$E$24*IF(EF240=0,1,IF(AND(EF240&lt;=3,EF241&gt;=0),1,0))</f>
        <v>13200</v>
      </c>
      <c r="EG250" s="117">
        <f>'Rent Roll'!$G$24*'Rent Roll'!$E$24*IF(EG240=0,1,IF(AND(EG240&lt;=3,EG241&gt;=0),1,0))</f>
        <v>13200</v>
      </c>
      <c r="EH250" s="117">
        <f>'Rent Roll'!$G$24*'Rent Roll'!$E$24*IF(EH240=0,1,IF(AND(EH240&lt;=3,EH241&gt;=0),1,0))</f>
        <v>13200</v>
      </c>
      <c r="EI250" s="117">
        <f>'Rent Roll'!$G$24*'Rent Roll'!$E$24*IF(EI240=0,1,IF(AND(EI240&lt;=3,EI241&gt;=0),1,0))</f>
        <v>13200</v>
      </c>
    </row>
    <row r="252">
      <c r="B252" t="s" s="113">
        <v>622</v>
      </c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13"/>
      <c r="AJ252" s="113"/>
      <c r="AK252" s="113"/>
      <c r="AL252" s="113"/>
      <c r="AM252" s="113"/>
      <c r="AN252" s="113"/>
      <c r="AO252" s="113"/>
      <c r="AP252" s="113"/>
      <c r="AQ252" s="113"/>
      <c r="AR252" s="113"/>
      <c r="AS252" s="113"/>
      <c r="AT252" s="113"/>
      <c r="AU252" s="113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3"/>
      <c r="BF252" s="113"/>
      <c r="BG252" s="113"/>
      <c r="BH252" s="113"/>
      <c r="BI252" s="113"/>
      <c r="BJ252" s="113"/>
      <c r="BK252" s="113"/>
      <c r="BL252" s="113"/>
      <c r="BM252" s="113"/>
      <c r="BN252" s="113"/>
      <c r="BO252" s="113"/>
      <c r="BP252" s="113"/>
      <c r="BQ252" s="113"/>
      <c r="BR252" s="113"/>
      <c r="BS252" s="113"/>
      <c r="BT252" s="113"/>
      <c r="BU252" s="113"/>
      <c r="BV252" s="113"/>
      <c r="BW252" s="113"/>
      <c r="BX252" s="113"/>
      <c r="BY252" s="113"/>
      <c r="BZ252" s="113"/>
      <c r="CA252" s="113"/>
      <c r="CB252" s="113"/>
      <c r="CC252" s="113"/>
      <c r="CD252" s="113"/>
      <c r="CE252" s="113"/>
      <c r="CF252" s="113"/>
      <c r="CG252" s="113"/>
      <c r="CH252" s="113"/>
      <c r="CI252" s="113"/>
      <c r="CJ252" s="113"/>
      <c r="CK252" s="113"/>
      <c r="CL252" s="113"/>
      <c r="CM252" s="113"/>
      <c r="CN252" s="113"/>
      <c r="CO252" s="113"/>
      <c r="CP252" s="113"/>
      <c r="CQ252" s="113"/>
      <c r="CR252" s="113"/>
      <c r="CS252" s="113"/>
      <c r="CT252" s="113"/>
      <c r="CU252" s="113"/>
      <c r="CV252" s="113"/>
      <c r="CW252" s="113"/>
      <c r="CX252" s="113"/>
      <c r="CY252" s="113"/>
      <c r="CZ252" s="113"/>
      <c r="DA252" s="113"/>
      <c r="DB252" s="113"/>
      <c r="DC252" s="113"/>
      <c r="DD252" s="113"/>
      <c r="DE252" s="113"/>
      <c r="DF252" s="113"/>
      <c r="DG252" s="113"/>
      <c r="DH252" s="113"/>
      <c r="DI252" s="113"/>
      <c r="DJ252" s="113"/>
      <c r="DK252" s="113"/>
      <c r="DL252" s="113"/>
      <c r="DM252" s="113"/>
      <c r="DN252" s="113"/>
      <c r="DO252" s="113"/>
      <c r="DP252" s="113"/>
      <c r="DQ252" s="113"/>
      <c r="DR252" s="113"/>
      <c r="DS252" s="113"/>
      <c r="DT252" s="113"/>
      <c r="DU252" s="113"/>
      <c r="DV252" s="113"/>
      <c r="DW252" s="113"/>
      <c r="DX252" s="113"/>
      <c r="DY252" s="113"/>
      <c r="DZ252" s="113"/>
      <c r="EA252" s="113"/>
      <c r="EB252" s="113"/>
      <c r="EC252" s="113"/>
      <c r="ED252" s="113"/>
      <c r="EE252" s="113"/>
      <c r="EF252" s="113"/>
      <c r="EG252" s="113"/>
      <c r="EH252" s="113"/>
      <c r="EI252" s="113"/>
    </row>
    <row r="253">
      <c r="B253" t="s" s="23">
        <v>390</v>
      </c>
      <c r="C253" t="s" s="118">
        <v>43</v>
      </c>
      <c r="D253" t="s" s="118">
        <v>427</v>
      </c>
      <c r="H253" s="114">
        <f>(H$6&gt;Rollover!$G$25)+(H$6&gt;Rollover!$M$25)+(H$6&gt;Rollover!$Z$25)+(H$6&gt;Rollover!$AM$25)</f>
        <v>1</v>
      </c>
      <c r="I253" s="114">
        <f>(I$6&gt;Rollover!$G$25)+(I$6&gt;Rollover!$M$25)+(I$6&gt;Rollover!$Z$25)+(I$6&gt;Rollover!$AM$25)</f>
        <v>1</v>
      </c>
      <c r="J253" s="114">
        <f>(J$6&gt;Rollover!$G$25)+(J$6&gt;Rollover!$M$25)+(J$6&gt;Rollover!$Z$25)+(J$6&gt;Rollover!$AM$25)</f>
        <v>1</v>
      </c>
      <c r="K253" s="114">
        <f>(K$6&gt;Rollover!$G$25)+(K$6&gt;Rollover!$M$25)+(K$6&gt;Rollover!$Z$25)+(K$6&gt;Rollover!$AM$25)</f>
        <v>1</v>
      </c>
      <c r="L253" s="114">
        <f>(L$6&gt;Rollover!$G$25)+(L$6&gt;Rollover!$M$25)+(L$6&gt;Rollover!$Z$25)+(L$6&gt;Rollover!$AM$25)</f>
        <v>1</v>
      </c>
      <c r="M253" s="114">
        <f>(M$6&gt;Rollover!$G$25)+(M$6&gt;Rollover!$M$25)+(M$6&gt;Rollover!$Z$25)+(M$6&gt;Rollover!$AM$25)</f>
        <v>1</v>
      </c>
      <c r="N253" s="114">
        <f>(N$6&gt;Rollover!$G$25)+(N$6&gt;Rollover!$M$25)+(N$6&gt;Rollover!$Z$25)+(N$6&gt;Rollover!$AM$25)</f>
        <v>1</v>
      </c>
      <c r="O253" s="114">
        <f>(O$6&gt;Rollover!$G$25)+(O$6&gt;Rollover!$M$25)+(O$6&gt;Rollover!$Z$25)+(O$6&gt;Rollover!$AM$25)</f>
        <v>1</v>
      </c>
      <c r="P253" s="114">
        <f>(P$6&gt;Rollover!$G$25)+(P$6&gt;Rollover!$M$25)+(P$6&gt;Rollover!$Z$25)+(P$6&gt;Rollover!$AM$25)</f>
        <v>1</v>
      </c>
      <c r="Q253" s="114">
        <f>(Q$6&gt;Rollover!$G$25)+(Q$6&gt;Rollover!$M$25)+(Q$6&gt;Rollover!$Z$25)+(Q$6&gt;Rollover!$AM$25)</f>
        <v>1</v>
      </c>
      <c r="R253" s="114">
        <f>(R$6&gt;Rollover!$G$25)+(R$6&gt;Rollover!$M$25)+(R$6&gt;Rollover!$Z$25)+(R$6&gt;Rollover!$AM$25)</f>
        <v>1</v>
      </c>
      <c r="S253" s="114">
        <f>(S$6&gt;Rollover!$G$25)+(S$6&gt;Rollover!$M$25)+(S$6&gt;Rollover!$Z$25)+(S$6&gt;Rollover!$AM$25)</f>
        <v>1</v>
      </c>
      <c r="T253" s="114">
        <f>(T$6&gt;Rollover!$G$25)+(T$6&gt;Rollover!$M$25)+(T$6&gt;Rollover!$Z$25)+(T$6&gt;Rollover!$AM$25)</f>
        <v>1</v>
      </c>
      <c r="U253" s="114">
        <f>(U$6&gt;Rollover!$G$25)+(U$6&gt;Rollover!$M$25)+(U$6&gt;Rollover!$Z$25)+(U$6&gt;Rollover!$AM$25)</f>
        <v>1</v>
      </c>
      <c r="V253" s="114">
        <f>(V$6&gt;Rollover!$G$25)+(V$6&gt;Rollover!$M$25)+(V$6&gt;Rollover!$Z$25)+(V$6&gt;Rollover!$AM$25)</f>
        <v>1</v>
      </c>
      <c r="W253" s="114">
        <f>(W$6&gt;Rollover!$G$25)+(W$6&gt;Rollover!$M$25)+(W$6&gt;Rollover!$Z$25)+(W$6&gt;Rollover!$AM$25)</f>
        <v>1</v>
      </c>
      <c r="X253" s="114">
        <f>(X$6&gt;Rollover!$G$25)+(X$6&gt;Rollover!$M$25)+(X$6&gt;Rollover!$Z$25)+(X$6&gt;Rollover!$AM$25)</f>
        <v>1</v>
      </c>
      <c r="Y253" s="114">
        <f>(Y$6&gt;Rollover!$G$25)+(Y$6&gt;Rollover!$M$25)+(Y$6&gt;Rollover!$Z$25)+(Y$6&gt;Rollover!$AM$25)</f>
        <v>1</v>
      </c>
      <c r="Z253" s="114">
        <f>(Z$6&gt;Rollover!$G$25)+(Z$6&gt;Rollover!$M$25)+(Z$6&gt;Rollover!$Z$25)+(Z$6&gt;Rollover!$AM$25)</f>
        <v>1</v>
      </c>
      <c r="AA253" s="114">
        <f>(AA$6&gt;Rollover!$G$25)+(AA$6&gt;Rollover!$M$25)+(AA$6&gt;Rollover!$Z$25)+(AA$6&gt;Rollover!$AM$25)</f>
        <v>1</v>
      </c>
      <c r="AB253" s="114">
        <f>(AB$6&gt;Rollover!$G$25)+(AB$6&gt;Rollover!$M$25)+(AB$6&gt;Rollover!$Z$25)+(AB$6&gt;Rollover!$AM$25)</f>
        <v>1</v>
      </c>
      <c r="AC253" s="114">
        <f>(AC$6&gt;Rollover!$G$25)+(AC$6&gt;Rollover!$M$25)+(AC$6&gt;Rollover!$Z$25)+(AC$6&gt;Rollover!$AM$25)</f>
        <v>1</v>
      </c>
      <c r="AD253" s="114">
        <f>(AD$6&gt;Rollover!$G$25)+(AD$6&gt;Rollover!$M$25)+(AD$6&gt;Rollover!$Z$25)+(AD$6&gt;Rollover!$AM$25)</f>
        <v>1</v>
      </c>
      <c r="AE253" s="114">
        <f>(AE$6&gt;Rollover!$G$25)+(AE$6&gt;Rollover!$M$25)+(AE$6&gt;Rollover!$Z$25)+(AE$6&gt;Rollover!$AM$25)</f>
        <v>1</v>
      </c>
      <c r="AF253" s="114">
        <f>(AF$6&gt;Rollover!$G$25)+(AF$6&gt;Rollover!$M$25)+(AF$6&gt;Rollover!$Z$25)+(AF$6&gt;Rollover!$AM$25)</f>
        <v>1</v>
      </c>
      <c r="AG253" s="114">
        <f>(AG$6&gt;Rollover!$G$25)+(AG$6&gt;Rollover!$M$25)+(AG$6&gt;Rollover!$Z$25)+(AG$6&gt;Rollover!$AM$25)</f>
        <v>1</v>
      </c>
      <c r="AH253" s="114">
        <f>(AH$6&gt;Rollover!$G$25)+(AH$6&gt;Rollover!$M$25)+(AH$6&gt;Rollover!$Z$25)+(AH$6&gt;Rollover!$AM$25)</f>
        <v>1</v>
      </c>
      <c r="AI253" s="114">
        <f>(AI$6&gt;Rollover!$G$25)+(AI$6&gt;Rollover!$M$25)+(AI$6&gt;Rollover!$Z$25)+(AI$6&gt;Rollover!$AM$25)</f>
        <v>1</v>
      </c>
      <c r="AJ253" s="114">
        <f>(AJ$6&gt;Rollover!$G$25)+(AJ$6&gt;Rollover!$M$25)+(AJ$6&gt;Rollover!$Z$25)+(AJ$6&gt;Rollover!$AM$25)</f>
        <v>1</v>
      </c>
      <c r="AK253" s="114">
        <f>(AK$6&gt;Rollover!$G$25)+(AK$6&gt;Rollover!$M$25)+(AK$6&gt;Rollover!$Z$25)+(AK$6&gt;Rollover!$AM$25)</f>
        <v>1</v>
      </c>
      <c r="AL253" s="114">
        <f>(AL$6&gt;Rollover!$G$25)+(AL$6&gt;Rollover!$M$25)+(AL$6&gt;Rollover!$Z$25)+(AL$6&gt;Rollover!$AM$25)</f>
        <v>1</v>
      </c>
      <c r="AM253" s="114">
        <f>(AM$6&gt;Rollover!$G$25)+(AM$6&gt;Rollover!$M$25)+(AM$6&gt;Rollover!$Z$25)+(AM$6&gt;Rollover!$AM$25)</f>
        <v>1</v>
      </c>
      <c r="AN253" s="114">
        <f>(AN$6&gt;Rollover!$G$25)+(AN$6&gt;Rollover!$M$25)+(AN$6&gt;Rollover!$Z$25)+(AN$6&gt;Rollover!$AM$25)</f>
        <v>1</v>
      </c>
      <c r="AO253" s="114">
        <f>(AO$6&gt;Rollover!$G$25)+(AO$6&gt;Rollover!$M$25)+(AO$6&gt;Rollover!$Z$25)+(AO$6&gt;Rollover!$AM$25)</f>
        <v>1</v>
      </c>
      <c r="AP253" s="114">
        <f>(AP$6&gt;Rollover!$G$25)+(AP$6&gt;Rollover!$M$25)+(AP$6&gt;Rollover!$Z$25)+(AP$6&gt;Rollover!$AM$25)</f>
        <v>1</v>
      </c>
      <c r="AQ253" s="114">
        <f>(AQ$6&gt;Rollover!$G$25)+(AQ$6&gt;Rollover!$M$25)+(AQ$6&gt;Rollover!$Z$25)+(AQ$6&gt;Rollover!$AM$25)</f>
        <v>1</v>
      </c>
      <c r="AR253" s="114">
        <f>(AR$6&gt;Rollover!$G$25)+(AR$6&gt;Rollover!$M$25)+(AR$6&gt;Rollover!$Z$25)+(AR$6&gt;Rollover!$AM$25)</f>
        <v>1</v>
      </c>
      <c r="AS253" s="114">
        <f>(AS$6&gt;Rollover!$G$25)+(AS$6&gt;Rollover!$M$25)+(AS$6&gt;Rollover!$Z$25)+(AS$6&gt;Rollover!$AM$25)</f>
        <v>1</v>
      </c>
      <c r="AT253" s="114">
        <f>(AT$6&gt;Rollover!$G$25)+(AT$6&gt;Rollover!$M$25)+(AT$6&gt;Rollover!$Z$25)+(AT$6&gt;Rollover!$AM$25)</f>
        <v>1</v>
      </c>
      <c r="AU253" s="114">
        <f>(AU$6&gt;Rollover!$G$25)+(AU$6&gt;Rollover!$M$25)+(AU$6&gt;Rollover!$Z$25)+(AU$6&gt;Rollover!$AM$25)</f>
        <v>1</v>
      </c>
      <c r="AV253" s="114">
        <f>(AV$6&gt;Rollover!$G$25)+(AV$6&gt;Rollover!$M$25)+(AV$6&gt;Rollover!$Z$25)+(AV$6&gt;Rollover!$AM$25)</f>
        <v>1</v>
      </c>
      <c r="AW253" s="114">
        <f>(AW$6&gt;Rollover!$G$25)+(AW$6&gt;Rollover!$M$25)+(AW$6&gt;Rollover!$Z$25)+(AW$6&gt;Rollover!$AM$25)</f>
        <v>1</v>
      </c>
      <c r="AX253" s="114">
        <f>(AX$6&gt;Rollover!$G$25)+(AX$6&gt;Rollover!$M$25)+(AX$6&gt;Rollover!$Z$25)+(AX$6&gt;Rollover!$AM$25)</f>
        <v>1</v>
      </c>
      <c r="AY253" s="114">
        <f>(AY$6&gt;Rollover!$G$25)+(AY$6&gt;Rollover!$M$25)+(AY$6&gt;Rollover!$Z$25)+(AY$6&gt;Rollover!$AM$25)</f>
        <v>1</v>
      </c>
      <c r="AZ253" s="114">
        <f>(AZ$6&gt;Rollover!$G$25)+(AZ$6&gt;Rollover!$M$25)+(AZ$6&gt;Rollover!$Z$25)+(AZ$6&gt;Rollover!$AM$25)</f>
        <v>1</v>
      </c>
      <c r="BA253" s="114">
        <f>(BA$6&gt;Rollover!$G$25)+(BA$6&gt;Rollover!$M$25)+(BA$6&gt;Rollover!$Z$25)+(BA$6&gt;Rollover!$AM$25)</f>
        <v>1</v>
      </c>
      <c r="BB253" s="114">
        <f>(BB$6&gt;Rollover!$G$25)+(BB$6&gt;Rollover!$M$25)+(BB$6&gt;Rollover!$Z$25)+(BB$6&gt;Rollover!$AM$25)</f>
        <v>1</v>
      </c>
      <c r="BC253" s="114">
        <f>(BC$6&gt;Rollover!$G$25)+(BC$6&gt;Rollover!$M$25)+(BC$6&gt;Rollover!$Z$25)+(BC$6&gt;Rollover!$AM$25)</f>
        <v>1</v>
      </c>
      <c r="BD253" s="114">
        <f>(BD$6&gt;Rollover!$G$25)+(BD$6&gt;Rollover!$M$25)+(BD$6&gt;Rollover!$Z$25)+(BD$6&gt;Rollover!$AM$25)</f>
        <v>1</v>
      </c>
      <c r="BE253" s="114">
        <f>(BE$6&gt;Rollover!$G$25)+(BE$6&gt;Rollover!$M$25)+(BE$6&gt;Rollover!$Z$25)+(BE$6&gt;Rollover!$AM$25)</f>
        <v>1</v>
      </c>
      <c r="BF253" s="114">
        <f>(BF$6&gt;Rollover!$G$25)+(BF$6&gt;Rollover!$M$25)+(BF$6&gt;Rollover!$Z$25)+(BF$6&gt;Rollover!$AM$25)</f>
        <v>1</v>
      </c>
      <c r="BG253" s="114">
        <f>(BG$6&gt;Rollover!$G$25)+(BG$6&gt;Rollover!$M$25)+(BG$6&gt;Rollover!$Z$25)+(BG$6&gt;Rollover!$AM$25)</f>
        <v>1</v>
      </c>
      <c r="BH253" s="114">
        <f>(BH$6&gt;Rollover!$G$25)+(BH$6&gt;Rollover!$M$25)+(BH$6&gt;Rollover!$Z$25)+(BH$6&gt;Rollover!$AM$25)</f>
        <v>1</v>
      </c>
      <c r="BI253" s="114">
        <f>(BI$6&gt;Rollover!$G$25)+(BI$6&gt;Rollover!$M$25)+(BI$6&gt;Rollover!$Z$25)+(BI$6&gt;Rollover!$AM$25)</f>
        <v>1</v>
      </c>
      <c r="BJ253" s="114">
        <f>(BJ$6&gt;Rollover!$G$25)+(BJ$6&gt;Rollover!$M$25)+(BJ$6&gt;Rollover!$Z$25)+(BJ$6&gt;Rollover!$AM$25)</f>
        <v>1</v>
      </c>
      <c r="BK253" s="114">
        <f>(BK$6&gt;Rollover!$G$25)+(BK$6&gt;Rollover!$M$25)+(BK$6&gt;Rollover!$Z$25)+(BK$6&gt;Rollover!$AM$25)</f>
        <v>1</v>
      </c>
      <c r="BL253" s="114">
        <f>(BL$6&gt;Rollover!$G$25)+(BL$6&gt;Rollover!$M$25)+(BL$6&gt;Rollover!$Z$25)+(BL$6&gt;Rollover!$AM$25)</f>
        <v>1</v>
      </c>
      <c r="BM253" s="114">
        <f>(BM$6&gt;Rollover!$G$25)+(BM$6&gt;Rollover!$M$25)+(BM$6&gt;Rollover!$Z$25)+(BM$6&gt;Rollover!$AM$25)</f>
        <v>1</v>
      </c>
      <c r="BN253" s="114">
        <f>(BN$6&gt;Rollover!$G$25)+(BN$6&gt;Rollover!$M$25)+(BN$6&gt;Rollover!$Z$25)+(BN$6&gt;Rollover!$AM$25)</f>
        <v>1</v>
      </c>
      <c r="BO253" s="114">
        <f>(BO$6&gt;Rollover!$G$25)+(BO$6&gt;Rollover!$M$25)+(BO$6&gt;Rollover!$Z$25)+(BO$6&gt;Rollover!$AM$25)</f>
        <v>1</v>
      </c>
      <c r="BP253" s="114">
        <f>(BP$6&gt;Rollover!$G$25)+(BP$6&gt;Rollover!$M$25)+(BP$6&gt;Rollover!$Z$25)+(BP$6&gt;Rollover!$AM$25)</f>
        <v>1</v>
      </c>
      <c r="BQ253" s="114">
        <f>(BQ$6&gt;Rollover!$G$25)+(BQ$6&gt;Rollover!$M$25)+(BQ$6&gt;Rollover!$Z$25)+(BQ$6&gt;Rollover!$AM$25)</f>
        <v>1</v>
      </c>
      <c r="BR253" s="114">
        <f>(BR$6&gt;Rollover!$G$25)+(BR$6&gt;Rollover!$M$25)+(BR$6&gt;Rollover!$Z$25)+(BR$6&gt;Rollover!$AM$25)</f>
        <v>2</v>
      </c>
      <c r="BS253" s="114">
        <f>(BS$6&gt;Rollover!$G$25)+(BS$6&gt;Rollover!$M$25)+(BS$6&gt;Rollover!$Z$25)+(BS$6&gt;Rollover!$AM$25)</f>
        <v>2</v>
      </c>
      <c r="BT253" s="114">
        <f>(BT$6&gt;Rollover!$G$25)+(BT$6&gt;Rollover!$M$25)+(BT$6&gt;Rollover!$Z$25)+(BT$6&gt;Rollover!$AM$25)</f>
        <v>2</v>
      </c>
      <c r="BU253" s="114">
        <f>(BU$6&gt;Rollover!$G$25)+(BU$6&gt;Rollover!$M$25)+(BU$6&gt;Rollover!$Z$25)+(BU$6&gt;Rollover!$AM$25)</f>
        <v>2</v>
      </c>
      <c r="BV253" s="114">
        <f>(BV$6&gt;Rollover!$G$25)+(BV$6&gt;Rollover!$M$25)+(BV$6&gt;Rollover!$Z$25)+(BV$6&gt;Rollover!$AM$25)</f>
        <v>2</v>
      </c>
      <c r="BW253" s="114">
        <f>(BW$6&gt;Rollover!$G$25)+(BW$6&gt;Rollover!$M$25)+(BW$6&gt;Rollover!$Z$25)+(BW$6&gt;Rollover!$AM$25)</f>
        <v>2</v>
      </c>
      <c r="BX253" s="114">
        <f>(BX$6&gt;Rollover!$G$25)+(BX$6&gt;Rollover!$M$25)+(BX$6&gt;Rollover!$Z$25)+(BX$6&gt;Rollover!$AM$25)</f>
        <v>2</v>
      </c>
      <c r="BY253" s="114">
        <f>(BY$6&gt;Rollover!$G$25)+(BY$6&gt;Rollover!$M$25)+(BY$6&gt;Rollover!$Z$25)+(BY$6&gt;Rollover!$AM$25)</f>
        <v>2</v>
      </c>
      <c r="BZ253" s="114">
        <f>(BZ$6&gt;Rollover!$G$25)+(BZ$6&gt;Rollover!$M$25)+(BZ$6&gt;Rollover!$Z$25)+(BZ$6&gt;Rollover!$AM$25)</f>
        <v>2</v>
      </c>
      <c r="CA253" s="114">
        <f>(CA$6&gt;Rollover!$G$25)+(CA$6&gt;Rollover!$M$25)+(CA$6&gt;Rollover!$Z$25)+(CA$6&gt;Rollover!$AM$25)</f>
        <v>2</v>
      </c>
      <c r="CB253" s="114">
        <f>(CB$6&gt;Rollover!$G$25)+(CB$6&gt;Rollover!$M$25)+(CB$6&gt;Rollover!$Z$25)+(CB$6&gt;Rollover!$AM$25)</f>
        <v>2</v>
      </c>
      <c r="CC253" s="114">
        <f>(CC$6&gt;Rollover!$G$25)+(CC$6&gt;Rollover!$M$25)+(CC$6&gt;Rollover!$Z$25)+(CC$6&gt;Rollover!$AM$25)</f>
        <v>2</v>
      </c>
      <c r="CD253" s="114">
        <f>(CD$6&gt;Rollover!$G$25)+(CD$6&gt;Rollover!$M$25)+(CD$6&gt;Rollover!$Z$25)+(CD$6&gt;Rollover!$AM$25)</f>
        <v>2</v>
      </c>
      <c r="CE253" s="114">
        <f>(CE$6&gt;Rollover!$G$25)+(CE$6&gt;Rollover!$M$25)+(CE$6&gt;Rollover!$Z$25)+(CE$6&gt;Rollover!$AM$25)</f>
        <v>2</v>
      </c>
      <c r="CF253" s="114">
        <f>(CF$6&gt;Rollover!$G$25)+(CF$6&gt;Rollover!$M$25)+(CF$6&gt;Rollover!$Z$25)+(CF$6&gt;Rollover!$AM$25)</f>
        <v>2</v>
      </c>
      <c r="CG253" s="114">
        <f>(CG$6&gt;Rollover!$G$25)+(CG$6&gt;Rollover!$M$25)+(CG$6&gt;Rollover!$Z$25)+(CG$6&gt;Rollover!$AM$25)</f>
        <v>2</v>
      </c>
      <c r="CH253" s="114">
        <f>(CH$6&gt;Rollover!$G$25)+(CH$6&gt;Rollover!$M$25)+(CH$6&gt;Rollover!$Z$25)+(CH$6&gt;Rollover!$AM$25)</f>
        <v>2</v>
      </c>
      <c r="CI253" s="114">
        <f>(CI$6&gt;Rollover!$G$25)+(CI$6&gt;Rollover!$M$25)+(CI$6&gt;Rollover!$Z$25)+(CI$6&gt;Rollover!$AM$25)</f>
        <v>2</v>
      </c>
      <c r="CJ253" s="114">
        <f>(CJ$6&gt;Rollover!$G$25)+(CJ$6&gt;Rollover!$M$25)+(CJ$6&gt;Rollover!$Z$25)+(CJ$6&gt;Rollover!$AM$25)</f>
        <v>2</v>
      </c>
      <c r="CK253" s="114">
        <f>(CK$6&gt;Rollover!$G$25)+(CK$6&gt;Rollover!$M$25)+(CK$6&gt;Rollover!$Z$25)+(CK$6&gt;Rollover!$AM$25)</f>
        <v>2</v>
      </c>
      <c r="CL253" s="114">
        <f>(CL$6&gt;Rollover!$G$25)+(CL$6&gt;Rollover!$M$25)+(CL$6&gt;Rollover!$Z$25)+(CL$6&gt;Rollover!$AM$25)</f>
        <v>2</v>
      </c>
      <c r="CM253" s="114">
        <f>(CM$6&gt;Rollover!$G$25)+(CM$6&gt;Rollover!$M$25)+(CM$6&gt;Rollover!$Z$25)+(CM$6&gt;Rollover!$AM$25)</f>
        <v>2</v>
      </c>
      <c r="CN253" s="114">
        <f>(CN$6&gt;Rollover!$G$25)+(CN$6&gt;Rollover!$M$25)+(CN$6&gt;Rollover!$Z$25)+(CN$6&gt;Rollover!$AM$25)</f>
        <v>2</v>
      </c>
      <c r="CO253" s="114">
        <f>(CO$6&gt;Rollover!$G$25)+(CO$6&gt;Rollover!$M$25)+(CO$6&gt;Rollover!$Z$25)+(CO$6&gt;Rollover!$AM$25)</f>
        <v>2</v>
      </c>
      <c r="CP253" s="114">
        <f>(CP$6&gt;Rollover!$G$25)+(CP$6&gt;Rollover!$M$25)+(CP$6&gt;Rollover!$Z$25)+(CP$6&gt;Rollover!$AM$25)</f>
        <v>2</v>
      </c>
      <c r="CQ253" s="114">
        <f>(CQ$6&gt;Rollover!$G$25)+(CQ$6&gt;Rollover!$M$25)+(CQ$6&gt;Rollover!$Z$25)+(CQ$6&gt;Rollover!$AM$25)</f>
        <v>2</v>
      </c>
      <c r="CR253" s="114">
        <f>(CR$6&gt;Rollover!$G$25)+(CR$6&gt;Rollover!$M$25)+(CR$6&gt;Rollover!$Z$25)+(CR$6&gt;Rollover!$AM$25)</f>
        <v>2</v>
      </c>
      <c r="CS253" s="114">
        <f>(CS$6&gt;Rollover!$G$25)+(CS$6&gt;Rollover!$M$25)+(CS$6&gt;Rollover!$Z$25)+(CS$6&gt;Rollover!$AM$25)</f>
        <v>2</v>
      </c>
      <c r="CT253" s="114">
        <f>(CT$6&gt;Rollover!$G$25)+(CT$6&gt;Rollover!$M$25)+(CT$6&gt;Rollover!$Z$25)+(CT$6&gt;Rollover!$AM$25)</f>
        <v>2</v>
      </c>
      <c r="CU253" s="114">
        <f>(CU$6&gt;Rollover!$G$25)+(CU$6&gt;Rollover!$M$25)+(CU$6&gt;Rollover!$Z$25)+(CU$6&gt;Rollover!$AM$25)</f>
        <v>2</v>
      </c>
      <c r="CV253" s="114">
        <f>(CV$6&gt;Rollover!$G$25)+(CV$6&gt;Rollover!$M$25)+(CV$6&gt;Rollover!$Z$25)+(CV$6&gt;Rollover!$AM$25)</f>
        <v>2</v>
      </c>
      <c r="CW253" s="114">
        <f>(CW$6&gt;Rollover!$G$25)+(CW$6&gt;Rollover!$M$25)+(CW$6&gt;Rollover!$Z$25)+(CW$6&gt;Rollover!$AM$25)</f>
        <v>2</v>
      </c>
      <c r="CX253" s="114">
        <f>(CX$6&gt;Rollover!$G$25)+(CX$6&gt;Rollover!$M$25)+(CX$6&gt;Rollover!$Z$25)+(CX$6&gt;Rollover!$AM$25)</f>
        <v>2</v>
      </c>
      <c r="CY253" s="114">
        <f>(CY$6&gt;Rollover!$G$25)+(CY$6&gt;Rollover!$M$25)+(CY$6&gt;Rollover!$Z$25)+(CY$6&gt;Rollover!$AM$25)</f>
        <v>2</v>
      </c>
      <c r="CZ253" s="114">
        <f>(CZ$6&gt;Rollover!$G$25)+(CZ$6&gt;Rollover!$M$25)+(CZ$6&gt;Rollover!$Z$25)+(CZ$6&gt;Rollover!$AM$25)</f>
        <v>2</v>
      </c>
      <c r="DA253" s="114">
        <f>(DA$6&gt;Rollover!$G$25)+(DA$6&gt;Rollover!$M$25)+(DA$6&gt;Rollover!$Z$25)+(DA$6&gt;Rollover!$AM$25)</f>
        <v>2</v>
      </c>
      <c r="DB253" s="114">
        <f>(DB$6&gt;Rollover!$G$25)+(DB$6&gt;Rollover!$M$25)+(DB$6&gt;Rollover!$Z$25)+(DB$6&gt;Rollover!$AM$25)</f>
        <v>2</v>
      </c>
      <c r="DC253" s="114">
        <f>(DC$6&gt;Rollover!$G$25)+(DC$6&gt;Rollover!$M$25)+(DC$6&gt;Rollover!$Z$25)+(DC$6&gt;Rollover!$AM$25)</f>
        <v>2</v>
      </c>
      <c r="DD253" s="114">
        <f>(DD$6&gt;Rollover!$G$25)+(DD$6&gt;Rollover!$M$25)+(DD$6&gt;Rollover!$Z$25)+(DD$6&gt;Rollover!$AM$25)</f>
        <v>2</v>
      </c>
      <c r="DE253" s="114">
        <f>(DE$6&gt;Rollover!$G$25)+(DE$6&gt;Rollover!$M$25)+(DE$6&gt;Rollover!$Z$25)+(DE$6&gt;Rollover!$AM$25)</f>
        <v>2</v>
      </c>
      <c r="DF253" s="114">
        <f>(DF$6&gt;Rollover!$G$25)+(DF$6&gt;Rollover!$M$25)+(DF$6&gt;Rollover!$Z$25)+(DF$6&gt;Rollover!$AM$25)</f>
        <v>2</v>
      </c>
      <c r="DG253" s="114">
        <f>(DG$6&gt;Rollover!$G$25)+(DG$6&gt;Rollover!$M$25)+(DG$6&gt;Rollover!$Z$25)+(DG$6&gt;Rollover!$AM$25)</f>
        <v>2</v>
      </c>
      <c r="DH253" s="114">
        <f>(DH$6&gt;Rollover!$G$25)+(DH$6&gt;Rollover!$M$25)+(DH$6&gt;Rollover!$Z$25)+(DH$6&gt;Rollover!$AM$25)</f>
        <v>2</v>
      </c>
      <c r="DI253" s="114">
        <f>(DI$6&gt;Rollover!$G$25)+(DI$6&gt;Rollover!$M$25)+(DI$6&gt;Rollover!$Z$25)+(DI$6&gt;Rollover!$AM$25)</f>
        <v>2</v>
      </c>
      <c r="DJ253" s="114">
        <f>(DJ$6&gt;Rollover!$G$25)+(DJ$6&gt;Rollover!$M$25)+(DJ$6&gt;Rollover!$Z$25)+(DJ$6&gt;Rollover!$AM$25)</f>
        <v>2</v>
      </c>
      <c r="DK253" s="114">
        <f>(DK$6&gt;Rollover!$G$25)+(DK$6&gt;Rollover!$M$25)+(DK$6&gt;Rollover!$Z$25)+(DK$6&gt;Rollover!$AM$25)</f>
        <v>2</v>
      </c>
      <c r="DL253" s="114">
        <f>(DL$6&gt;Rollover!$G$25)+(DL$6&gt;Rollover!$M$25)+(DL$6&gt;Rollover!$Z$25)+(DL$6&gt;Rollover!$AM$25)</f>
        <v>2</v>
      </c>
      <c r="DM253" s="114">
        <f>(DM$6&gt;Rollover!$G$25)+(DM$6&gt;Rollover!$M$25)+(DM$6&gt;Rollover!$Z$25)+(DM$6&gt;Rollover!$AM$25)</f>
        <v>2</v>
      </c>
      <c r="DN253" s="114">
        <f>(DN$6&gt;Rollover!$G$25)+(DN$6&gt;Rollover!$M$25)+(DN$6&gt;Rollover!$Z$25)+(DN$6&gt;Rollover!$AM$25)</f>
        <v>2</v>
      </c>
      <c r="DO253" s="114">
        <f>(DO$6&gt;Rollover!$G$25)+(DO$6&gt;Rollover!$M$25)+(DO$6&gt;Rollover!$Z$25)+(DO$6&gt;Rollover!$AM$25)</f>
        <v>2</v>
      </c>
      <c r="DP253" s="114">
        <f>(DP$6&gt;Rollover!$G$25)+(DP$6&gt;Rollover!$M$25)+(DP$6&gt;Rollover!$Z$25)+(DP$6&gt;Rollover!$AM$25)</f>
        <v>2</v>
      </c>
      <c r="DQ253" s="114">
        <f>(DQ$6&gt;Rollover!$G$25)+(DQ$6&gt;Rollover!$M$25)+(DQ$6&gt;Rollover!$Z$25)+(DQ$6&gt;Rollover!$AM$25)</f>
        <v>2</v>
      </c>
      <c r="DR253" s="114">
        <f>(DR$6&gt;Rollover!$G$25)+(DR$6&gt;Rollover!$M$25)+(DR$6&gt;Rollover!$Z$25)+(DR$6&gt;Rollover!$AM$25)</f>
        <v>2</v>
      </c>
      <c r="DS253" s="114">
        <f>(DS$6&gt;Rollover!$G$25)+(DS$6&gt;Rollover!$M$25)+(DS$6&gt;Rollover!$Z$25)+(DS$6&gt;Rollover!$AM$25)</f>
        <v>2</v>
      </c>
      <c r="DT253" s="114">
        <f>(DT$6&gt;Rollover!$G$25)+(DT$6&gt;Rollover!$M$25)+(DT$6&gt;Rollover!$Z$25)+(DT$6&gt;Rollover!$AM$25)</f>
        <v>2</v>
      </c>
      <c r="DU253" s="114">
        <f>(DU$6&gt;Rollover!$G$25)+(DU$6&gt;Rollover!$M$25)+(DU$6&gt;Rollover!$Z$25)+(DU$6&gt;Rollover!$AM$25)</f>
        <v>2</v>
      </c>
      <c r="DV253" s="114">
        <f>(DV$6&gt;Rollover!$G$25)+(DV$6&gt;Rollover!$M$25)+(DV$6&gt;Rollover!$Z$25)+(DV$6&gt;Rollover!$AM$25)</f>
        <v>2</v>
      </c>
      <c r="DW253" s="114">
        <f>(DW$6&gt;Rollover!$G$25)+(DW$6&gt;Rollover!$M$25)+(DW$6&gt;Rollover!$Z$25)+(DW$6&gt;Rollover!$AM$25)</f>
        <v>2</v>
      </c>
      <c r="DX253" s="114">
        <f>(DX$6&gt;Rollover!$G$25)+(DX$6&gt;Rollover!$M$25)+(DX$6&gt;Rollover!$Z$25)+(DX$6&gt;Rollover!$AM$25)</f>
        <v>2</v>
      </c>
      <c r="DY253" s="114">
        <f>(DY$6&gt;Rollover!$G$25)+(DY$6&gt;Rollover!$M$25)+(DY$6&gt;Rollover!$Z$25)+(DY$6&gt;Rollover!$AM$25)</f>
        <v>2</v>
      </c>
      <c r="DZ253" s="114">
        <f>(DZ$6&gt;Rollover!$G$25)+(DZ$6&gt;Rollover!$M$25)+(DZ$6&gt;Rollover!$Z$25)+(DZ$6&gt;Rollover!$AM$25)</f>
        <v>2</v>
      </c>
      <c r="EA253" s="114">
        <f>(EA$6&gt;Rollover!$G$25)+(EA$6&gt;Rollover!$M$25)+(EA$6&gt;Rollover!$Z$25)+(EA$6&gt;Rollover!$AM$25)</f>
        <v>2</v>
      </c>
      <c r="EB253" s="114">
        <f>(EB$6&gt;Rollover!$G$25)+(EB$6&gt;Rollover!$M$25)+(EB$6&gt;Rollover!$Z$25)+(EB$6&gt;Rollover!$AM$25)</f>
        <v>3</v>
      </c>
      <c r="EC253" s="114">
        <f>(EC$6&gt;Rollover!$G$25)+(EC$6&gt;Rollover!$M$25)+(EC$6&gt;Rollover!$Z$25)+(EC$6&gt;Rollover!$AM$25)</f>
        <v>3</v>
      </c>
      <c r="ED253" s="114">
        <f>(ED$6&gt;Rollover!$G$25)+(ED$6&gt;Rollover!$M$25)+(ED$6&gt;Rollover!$Z$25)+(ED$6&gt;Rollover!$AM$25)</f>
        <v>3</v>
      </c>
      <c r="EE253" s="114">
        <f>(EE$6&gt;Rollover!$G$25)+(EE$6&gt;Rollover!$M$25)+(EE$6&gt;Rollover!$Z$25)+(EE$6&gt;Rollover!$AM$25)</f>
        <v>3</v>
      </c>
      <c r="EF253" s="114">
        <f>(EF$6&gt;Rollover!$G$25)+(EF$6&gt;Rollover!$M$25)+(EF$6&gt;Rollover!$Z$25)+(EF$6&gt;Rollover!$AM$25)</f>
        <v>3</v>
      </c>
      <c r="EG253" s="114">
        <f>(EG$6&gt;Rollover!$G$25)+(EG$6&gt;Rollover!$M$25)+(EG$6&gt;Rollover!$Z$25)+(EG$6&gt;Rollover!$AM$25)</f>
        <v>3</v>
      </c>
      <c r="EH253" s="114">
        <f>(EH$6&gt;Rollover!$G$25)+(EH$6&gt;Rollover!$M$25)+(EH$6&gt;Rollover!$Z$25)+(EH$6&gt;Rollover!$AM$25)</f>
        <v>3</v>
      </c>
      <c r="EI253" s="114">
        <f>(EI$6&gt;Rollover!$G$25)+(EI$6&gt;Rollover!$M$25)+(EI$6&gt;Rollover!$Z$25)+(EI$6&gt;Rollover!$AM$25)</f>
        <v>3</v>
      </c>
    </row>
    <row r="254">
      <c r="B254" t="s" s="23">
        <v>391</v>
      </c>
      <c r="C254" t="s" s="118">
        <v>43</v>
      </c>
      <c r="D254" t="s" s="118">
        <v>428</v>
      </c>
      <c r="H254" s="114">
        <f>IF(OR(H253=0,H253=4),0,(YEAR(H$6)-YEAR(CHOOSE(H253,Rollover!$K$25,Rollover!$X$25,Rollover!$AK$25)))*12+MONTH(H$6)-MONTH(CHOOSE(H253,Rollover!$K$25,Rollover!$X$25,Rollover!$AK$25)))</f>
        <v>-2</v>
      </c>
      <c r="I254" s="114">
        <f>IF(OR(I253=0,I253=4),0,(YEAR(I$6)-YEAR(CHOOSE(I253,Rollover!$K$25,Rollover!$X$25,Rollover!$AK$25)))*12+MONTH(I$6)-MONTH(CHOOSE(I253,Rollover!$K$25,Rollover!$X$25,Rollover!$AK$25)))</f>
        <v>-1</v>
      </c>
      <c r="J254" s="114">
        <f>IF(OR(J253=0,J253=4),0,(YEAR(J$6)-YEAR(CHOOSE(J253,Rollover!$K$25,Rollover!$X$25,Rollover!$AK$25)))*12+MONTH(J$6)-MONTH(CHOOSE(J253,Rollover!$K$25,Rollover!$X$25,Rollover!$AK$25)))</f>
        <v>0</v>
      </c>
      <c r="K254" s="114">
        <f>IF(OR(K253=0,K253=4),0,(YEAR(K$6)-YEAR(CHOOSE(K253,Rollover!$K$25,Rollover!$X$25,Rollover!$AK$25)))*12+MONTH(K$6)-MONTH(CHOOSE(K253,Rollover!$K$25,Rollover!$X$25,Rollover!$AK$25)))</f>
        <v>1</v>
      </c>
      <c r="L254" s="114">
        <f>IF(OR(L253=0,L253=4),0,(YEAR(L$6)-YEAR(CHOOSE(L253,Rollover!$K$25,Rollover!$X$25,Rollover!$AK$25)))*12+MONTH(L$6)-MONTH(CHOOSE(L253,Rollover!$K$25,Rollover!$X$25,Rollover!$AK$25)))</f>
        <v>2</v>
      </c>
      <c r="M254" s="114">
        <f>IF(OR(M253=0,M253=4),0,(YEAR(M$6)-YEAR(CHOOSE(M253,Rollover!$K$25,Rollover!$X$25,Rollover!$AK$25)))*12+MONTH(M$6)-MONTH(CHOOSE(M253,Rollover!$K$25,Rollover!$X$25,Rollover!$AK$25)))</f>
        <v>3</v>
      </c>
      <c r="N254" s="114">
        <f>IF(OR(N253=0,N253=4),0,(YEAR(N$6)-YEAR(CHOOSE(N253,Rollover!$K$25,Rollover!$X$25,Rollover!$AK$25)))*12+MONTH(N$6)-MONTH(CHOOSE(N253,Rollover!$K$25,Rollover!$X$25,Rollover!$AK$25)))</f>
        <v>4</v>
      </c>
      <c r="O254" s="114">
        <f>IF(OR(O253=0,O253=4),0,(YEAR(O$6)-YEAR(CHOOSE(O253,Rollover!$K$25,Rollover!$X$25,Rollover!$AK$25)))*12+MONTH(O$6)-MONTH(CHOOSE(O253,Rollover!$K$25,Rollover!$X$25,Rollover!$AK$25)))</f>
        <v>5</v>
      </c>
      <c r="P254" s="114">
        <f>IF(OR(P253=0,P253=4),0,(YEAR(P$6)-YEAR(CHOOSE(P253,Rollover!$K$25,Rollover!$X$25,Rollover!$AK$25)))*12+MONTH(P$6)-MONTH(CHOOSE(P253,Rollover!$K$25,Rollover!$X$25,Rollover!$AK$25)))</f>
        <v>6</v>
      </c>
      <c r="Q254" s="114">
        <f>IF(OR(Q253=0,Q253=4),0,(YEAR(Q$6)-YEAR(CHOOSE(Q253,Rollover!$K$25,Rollover!$X$25,Rollover!$AK$25)))*12+MONTH(Q$6)-MONTH(CHOOSE(Q253,Rollover!$K$25,Rollover!$X$25,Rollover!$AK$25)))</f>
        <v>7</v>
      </c>
      <c r="R254" s="114">
        <f>IF(OR(R253=0,R253=4),0,(YEAR(R$6)-YEAR(CHOOSE(R253,Rollover!$K$25,Rollover!$X$25,Rollover!$AK$25)))*12+MONTH(R$6)-MONTH(CHOOSE(R253,Rollover!$K$25,Rollover!$X$25,Rollover!$AK$25)))</f>
        <v>8</v>
      </c>
      <c r="S254" s="114">
        <f>IF(OR(S253=0,S253=4),0,(YEAR(S$6)-YEAR(CHOOSE(S253,Rollover!$K$25,Rollover!$X$25,Rollover!$AK$25)))*12+MONTH(S$6)-MONTH(CHOOSE(S253,Rollover!$K$25,Rollover!$X$25,Rollover!$AK$25)))</f>
        <v>9</v>
      </c>
      <c r="T254" s="114">
        <f>IF(OR(T253=0,T253=4),0,(YEAR(T$6)-YEAR(CHOOSE(T253,Rollover!$K$25,Rollover!$X$25,Rollover!$AK$25)))*12+MONTH(T$6)-MONTH(CHOOSE(T253,Rollover!$K$25,Rollover!$X$25,Rollover!$AK$25)))</f>
        <v>10</v>
      </c>
      <c r="U254" s="114">
        <f>IF(OR(U253=0,U253=4),0,(YEAR(U$6)-YEAR(CHOOSE(U253,Rollover!$K$25,Rollover!$X$25,Rollover!$AK$25)))*12+MONTH(U$6)-MONTH(CHOOSE(U253,Rollover!$K$25,Rollover!$X$25,Rollover!$AK$25)))</f>
        <v>11</v>
      </c>
      <c r="V254" s="114">
        <f>IF(OR(V253=0,V253=4),0,(YEAR(V$6)-YEAR(CHOOSE(V253,Rollover!$K$25,Rollover!$X$25,Rollover!$AK$25)))*12+MONTH(V$6)-MONTH(CHOOSE(V253,Rollover!$K$25,Rollover!$X$25,Rollover!$AK$25)))</f>
        <v>12</v>
      </c>
      <c r="W254" s="114">
        <f>IF(OR(W253=0,W253=4),0,(YEAR(W$6)-YEAR(CHOOSE(W253,Rollover!$K$25,Rollover!$X$25,Rollover!$AK$25)))*12+MONTH(W$6)-MONTH(CHOOSE(W253,Rollover!$K$25,Rollover!$X$25,Rollover!$AK$25)))</f>
        <v>13</v>
      </c>
      <c r="X254" s="114">
        <f>IF(OR(X253=0,X253=4),0,(YEAR(X$6)-YEAR(CHOOSE(X253,Rollover!$K$25,Rollover!$X$25,Rollover!$AK$25)))*12+MONTH(X$6)-MONTH(CHOOSE(X253,Rollover!$K$25,Rollover!$X$25,Rollover!$AK$25)))</f>
        <v>14</v>
      </c>
      <c r="Y254" s="114">
        <f>IF(OR(Y253=0,Y253=4),0,(YEAR(Y$6)-YEAR(CHOOSE(Y253,Rollover!$K$25,Rollover!$X$25,Rollover!$AK$25)))*12+MONTH(Y$6)-MONTH(CHOOSE(Y253,Rollover!$K$25,Rollover!$X$25,Rollover!$AK$25)))</f>
        <v>15</v>
      </c>
      <c r="Z254" s="114">
        <f>IF(OR(Z253=0,Z253=4),0,(YEAR(Z$6)-YEAR(CHOOSE(Z253,Rollover!$K$25,Rollover!$X$25,Rollover!$AK$25)))*12+MONTH(Z$6)-MONTH(CHOOSE(Z253,Rollover!$K$25,Rollover!$X$25,Rollover!$AK$25)))</f>
        <v>16</v>
      </c>
      <c r="AA254" s="114">
        <f>IF(OR(AA253=0,AA253=4),0,(YEAR(AA$6)-YEAR(CHOOSE(AA253,Rollover!$K$25,Rollover!$X$25,Rollover!$AK$25)))*12+MONTH(AA$6)-MONTH(CHOOSE(AA253,Rollover!$K$25,Rollover!$X$25,Rollover!$AK$25)))</f>
        <v>17</v>
      </c>
      <c r="AB254" s="114">
        <f>IF(OR(AB253=0,AB253=4),0,(YEAR(AB$6)-YEAR(CHOOSE(AB253,Rollover!$K$25,Rollover!$X$25,Rollover!$AK$25)))*12+MONTH(AB$6)-MONTH(CHOOSE(AB253,Rollover!$K$25,Rollover!$X$25,Rollover!$AK$25)))</f>
        <v>18</v>
      </c>
      <c r="AC254" s="114">
        <f>IF(OR(AC253=0,AC253=4),0,(YEAR(AC$6)-YEAR(CHOOSE(AC253,Rollover!$K$25,Rollover!$X$25,Rollover!$AK$25)))*12+MONTH(AC$6)-MONTH(CHOOSE(AC253,Rollover!$K$25,Rollover!$X$25,Rollover!$AK$25)))</f>
        <v>19</v>
      </c>
      <c r="AD254" s="114">
        <f>IF(OR(AD253=0,AD253=4),0,(YEAR(AD$6)-YEAR(CHOOSE(AD253,Rollover!$K$25,Rollover!$X$25,Rollover!$AK$25)))*12+MONTH(AD$6)-MONTH(CHOOSE(AD253,Rollover!$K$25,Rollover!$X$25,Rollover!$AK$25)))</f>
        <v>20</v>
      </c>
      <c r="AE254" s="114">
        <f>IF(OR(AE253=0,AE253=4),0,(YEAR(AE$6)-YEAR(CHOOSE(AE253,Rollover!$K$25,Rollover!$X$25,Rollover!$AK$25)))*12+MONTH(AE$6)-MONTH(CHOOSE(AE253,Rollover!$K$25,Rollover!$X$25,Rollover!$AK$25)))</f>
        <v>21</v>
      </c>
      <c r="AF254" s="114">
        <f>IF(OR(AF253=0,AF253=4),0,(YEAR(AF$6)-YEAR(CHOOSE(AF253,Rollover!$K$25,Rollover!$X$25,Rollover!$AK$25)))*12+MONTH(AF$6)-MONTH(CHOOSE(AF253,Rollover!$K$25,Rollover!$X$25,Rollover!$AK$25)))</f>
        <v>22</v>
      </c>
      <c r="AG254" s="114">
        <f>IF(OR(AG253=0,AG253=4),0,(YEAR(AG$6)-YEAR(CHOOSE(AG253,Rollover!$K$25,Rollover!$X$25,Rollover!$AK$25)))*12+MONTH(AG$6)-MONTH(CHOOSE(AG253,Rollover!$K$25,Rollover!$X$25,Rollover!$AK$25)))</f>
        <v>23</v>
      </c>
      <c r="AH254" s="114">
        <f>IF(OR(AH253=0,AH253=4),0,(YEAR(AH$6)-YEAR(CHOOSE(AH253,Rollover!$K$25,Rollover!$X$25,Rollover!$AK$25)))*12+MONTH(AH$6)-MONTH(CHOOSE(AH253,Rollover!$K$25,Rollover!$X$25,Rollover!$AK$25)))</f>
        <v>24</v>
      </c>
      <c r="AI254" s="114">
        <f>IF(OR(AI253=0,AI253=4),0,(YEAR(AI$6)-YEAR(CHOOSE(AI253,Rollover!$K$25,Rollover!$X$25,Rollover!$AK$25)))*12+MONTH(AI$6)-MONTH(CHOOSE(AI253,Rollover!$K$25,Rollover!$X$25,Rollover!$AK$25)))</f>
        <v>25</v>
      </c>
      <c r="AJ254" s="114">
        <f>IF(OR(AJ253=0,AJ253=4),0,(YEAR(AJ$6)-YEAR(CHOOSE(AJ253,Rollover!$K$25,Rollover!$X$25,Rollover!$AK$25)))*12+MONTH(AJ$6)-MONTH(CHOOSE(AJ253,Rollover!$K$25,Rollover!$X$25,Rollover!$AK$25)))</f>
        <v>26</v>
      </c>
      <c r="AK254" s="114">
        <f>IF(OR(AK253=0,AK253=4),0,(YEAR(AK$6)-YEAR(CHOOSE(AK253,Rollover!$K$25,Rollover!$X$25,Rollover!$AK$25)))*12+MONTH(AK$6)-MONTH(CHOOSE(AK253,Rollover!$K$25,Rollover!$X$25,Rollover!$AK$25)))</f>
        <v>27</v>
      </c>
      <c r="AL254" s="114">
        <f>IF(OR(AL253=0,AL253=4),0,(YEAR(AL$6)-YEAR(CHOOSE(AL253,Rollover!$K$25,Rollover!$X$25,Rollover!$AK$25)))*12+MONTH(AL$6)-MONTH(CHOOSE(AL253,Rollover!$K$25,Rollover!$X$25,Rollover!$AK$25)))</f>
        <v>28</v>
      </c>
      <c r="AM254" s="114">
        <f>IF(OR(AM253=0,AM253=4),0,(YEAR(AM$6)-YEAR(CHOOSE(AM253,Rollover!$K$25,Rollover!$X$25,Rollover!$AK$25)))*12+MONTH(AM$6)-MONTH(CHOOSE(AM253,Rollover!$K$25,Rollover!$X$25,Rollover!$AK$25)))</f>
        <v>29</v>
      </c>
      <c r="AN254" s="114">
        <f>IF(OR(AN253=0,AN253=4),0,(YEAR(AN$6)-YEAR(CHOOSE(AN253,Rollover!$K$25,Rollover!$X$25,Rollover!$AK$25)))*12+MONTH(AN$6)-MONTH(CHOOSE(AN253,Rollover!$K$25,Rollover!$X$25,Rollover!$AK$25)))</f>
        <v>30</v>
      </c>
      <c r="AO254" s="114">
        <f>IF(OR(AO253=0,AO253=4),0,(YEAR(AO$6)-YEAR(CHOOSE(AO253,Rollover!$K$25,Rollover!$X$25,Rollover!$AK$25)))*12+MONTH(AO$6)-MONTH(CHOOSE(AO253,Rollover!$K$25,Rollover!$X$25,Rollover!$AK$25)))</f>
        <v>31</v>
      </c>
      <c r="AP254" s="114">
        <f>IF(OR(AP253=0,AP253=4),0,(YEAR(AP$6)-YEAR(CHOOSE(AP253,Rollover!$K$25,Rollover!$X$25,Rollover!$AK$25)))*12+MONTH(AP$6)-MONTH(CHOOSE(AP253,Rollover!$K$25,Rollover!$X$25,Rollover!$AK$25)))</f>
        <v>32</v>
      </c>
      <c r="AQ254" s="114">
        <f>IF(OR(AQ253=0,AQ253=4),0,(YEAR(AQ$6)-YEAR(CHOOSE(AQ253,Rollover!$K$25,Rollover!$X$25,Rollover!$AK$25)))*12+MONTH(AQ$6)-MONTH(CHOOSE(AQ253,Rollover!$K$25,Rollover!$X$25,Rollover!$AK$25)))</f>
        <v>33</v>
      </c>
      <c r="AR254" s="114">
        <f>IF(OR(AR253=0,AR253=4),0,(YEAR(AR$6)-YEAR(CHOOSE(AR253,Rollover!$K$25,Rollover!$X$25,Rollover!$AK$25)))*12+MONTH(AR$6)-MONTH(CHOOSE(AR253,Rollover!$K$25,Rollover!$X$25,Rollover!$AK$25)))</f>
        <v>34</v>
      </c>
      <c r="AS254" s="114">
        <f>IF(OR(AS253=0,AS253=4),0,(YEAR(AS$6)-YEAR(CHOOSE(AS253,Rollover!$K$25,Rollover!$X$25,Rollover!$AK$25)))*12+MONTH(AS$6)-MONTH(CHOOSE(AS253,Rollover!$K$25,Rollover!$X$25,Rollover!$AK$25)))</f>
        <v>35</v>
      </c>
      <c r="AT254" s="114">
        <f>IF(OR(AT253=0,AT253=4),0,(YEAR(AT$6)-YEAR(CHOOSE(AT253,Rollover!$K$25,Rollover!$X$25,Rollover!$AK$25)))*12+MONTH(AT$6)-MONTH(CHOOSE(AT253,Rollover!$K$25,Rollover!$X$25,Rollover!$AK$25)))</f>
        <v>36</v>
      </c>
      <c r="AU254" s="114">
        <f>IF(OR(AU253=0,AU253=4),0,(YEAR(AU$6)-YEAR(CHOOSE(AU253,Rollover!$K$25,Rollover!$X$25,Rollover!$AK$25)))*12+MONTH(AU$6)-MONTH(CHOOSE(AU253,Rollover!$K$25,Rollover!$X$25,Rollover!$AK$25)))</f>
        <v>37</v>
      </c>
      <c r="AV254" s="114">
        <f>IF(OR(AV253=0,AV253=4),0,(YEAR(AV$6)-YEAR(CHOOSE(AV253,Rollover!$K$25,Rollover!$X$25,Rollover!$AK$25)))*12+MONTH(AV$6)-MONTH(CHOOSE(AV253,Rollover!$K$25,Rollover!$X$25,Rollover!$AK$25)))</f>
        <v>38</v>
      </c>
      <c r="AW254" s="114">
        <f>IF(OR(AW253=0,AW253=4),0,(YEAR(AW$6)-YEAR(CHOOSE(AW253,Rollover!$K$25,Rollover!$X$25,Rollover!$AK$25)))*12+MONTH(AW$6)-MONTH(CHOOSE(AW253,Rollover!$K$25,Rollover!$X$25,Rollover!$AK$25)))</f>
        <v>39</v>
      </c>
      <c r="AX254" s="114">
        <f>IF(OR(AX253=0,AX253=4),0,(YEAR(AX$6)-YEAR(CHOOSE(AX253,Rollover!$K$25,Rollover!$X$25,Rollover!$AK$25)))*12+MONTH(AX$6)-MONTH(CHOOSE(AX253,Rollover!$K$25,Rollover!$X$25,Rollover!$AK$25)))</f>
        <v>40</v>
      </c>
      <c r="AY254" s="114">
        <f>IF(OR(AY253=0,AY253=4),0,(YEAR(AY$6)-YEAR(CHOOSE(AY253,Rollover!$K$25,Rollover!$X$25,Rollover!$AK$25)))*12+MONTH(AY$6)-MONTH(CHOOSE(AY253,Rollover!$K$25,Rollover!$X$25,Rollover!$AK$25)))</f>
        <v>41</v>
      </c>
      <c r="AZ254" s="114">
        <f>IF(OR(AZ253=0,AZ253=4),0,(YEAR(AZ$6)-YEAR(CHOOSE(AZ253,Rollover!$K$25,Rollover!$X$25,Rollover!$AK$25)))*12+MONTH(AZ$6)-MONTH(CHOOSE(AZ253,Rollover!$K$25,Rollover!$X$25,Rollover!$AK$25)))</f>
        <v>42</v>
      </c>
      <c r="BA254" s="114">
        <f>IF(OR(BA253=0,BA253=4),0,(YEAR(BA$6)-YEAR(CHOOSE(BA253,Rollover!$K$25,Rollover!$X$25,Rollover!$AK$25)))*12+MONTH(BA$6)-MONTH(CHOOSE(BA253,Rollover!$K$25,Rollover!$X$25,Rollover!$AK$25)))</f>
        <v>43</v>
      </c>
      <c r="BB254" s="114">
        <f>IF(OR(BB253=0,BB253=4),0,(YEAR(BB$6)-YEAR(CHOOSE(BB253,Rollover!$K$25,Rollover!$X$25,Rollover!$AK$25)))*12+MONTH(BB$6)-MONTH(CHOOSE(BB253,Rollover!$K$25,Rollover!$X$25,Rollover!$AK$25)))</f>
        <v>44</v>
      </c>
      <c r="BC254" s="114">
        <f>IF(OR(BC253=0,BC253=4),0,(YEAR(BC$6)-YEAR(CHOOSE(BC253,Rollover!$K$25,Rollover!$X$25,Rollover!$AK$25)))*12+MONTH(BC$6)-MONTH(CHOOSE(BC253,Rollover!$K$25,Rollover!$X$25,Rollover!$AK$25)))</f>
        <v>45</v>
      </c>
      <c r="BD254" s="114">
        <f>IF(OR(BD253=0,BD253=4),0,(YEAR(BD$6)-YEAR(CHOOSE(BD253,Rollover!$K$25,Rollover!$X$25,Rollover!$AK$25)))*12+MONTH(BD$6)-MONTH(CHOOSE(BD253,Rollover!$K$25,Rollover!$X$25,Rollover!$AK$25)))</f>
        <v>46</v>
      </c>
      <c r="BE254" s="114">
        <f>IF(OR(BE253=0,BE253=4),0,(YEAR(BE$6)-YEAR(CHOOSE(BE253,Rollover!$K$25,Rollover!$X$25,Rollover!$AK$25)))*12+MONTH(BE$6)-MONTH(CHOOSE(BE253,Rollover!$K$25,Rollover!$X$25,Rollover!$AK$25)))</f>
        <v>47</v>
      </c>
      <c r="BF254" s="114">
        <f>IF(OR(BF253=0,BF253=4),0,(YEAR(BF$6)-YEAR(CHOOSE(BF253,Rollover!$K$25,Rollover!$X$25,Rollover!$AK$25)))*12+MONTH(BF$6)-MONTH(CHOOSE(BF253,Rollover!$K$25,Rollover!$X$25,Rollover!$AK$25)))</f>
        <v>48</v>
      </c>
      <c r="BG254" s="114">
        <f>IF(OR(BG253=0,BG253=4),0,(YEAR(BG$6)-YEAR(CHOOSE(BG253,Rollover!$K$25,Rollover!$X$25,Rollover!$AK$25)))*12+MONTH(BG$6)-MONTH(CHOOSE(BG253,Rollover!$K$25,Rollover!$X$25,Rollover!$AK$25)))</f>
        <v>49</v>
      </c>
      <c r="BH254" s="114">
        <f>IF(OR(BH253=0,BH253=4),0,(YEAR(BH$6)-YEAR(CHOOSE(BH253,Rollover!$K$25,Rollover!$X$25,Rollover!$AK$25)))*12+MONTH(BH$6)-MONTH(CHOOSE(BH253,Rollover!$K$25,Rollover!$X$25,Rollover!$AK$25)))</f>
        <v>50</v>
      </c>
      <c r="BI254" s="114">
        <f>IF(OR(BI253=0,BI253=4),0,(YEAR(BI$6)-YEAR(CHOOSE(BI253,Rollover!$K$25,Rollover!$X$25,Rollover!$AK$25)))*12+MONTH(BI$6)-MONTH(CHOOSE(BI253,Rollover!$K$25,Rollover!$X$25,Rollover!$AK$25)))</f>
        <v>51</v>
      </c>
      <c r="BJ254" s="114">
        <f>IF(OR(BJ253=0,BJ253=4),0,(YEAR(BJ$6)-YEAR(CHOOSE(BJ253,Rollover!$K$25,Rollover!$X$25,Rollover!$AK$25)))*12+MONTH(BJ$6)-MONTH(CHOOSE(BJ253,Rollover!$K$25,Rollover!$X$25,Rollover!$AK$25)))</f>
        <v>52</v>
      </c>
      <c r="BK254" s="114">
        <f>IF(OR(BK253=0,BK253=4),0,(YEAR(BK$6)-YEAR(CHOOSE(BK253,Rollover!$K$25,Rollover!$X$25,Rollover!$AK$25)))*12+MONTH(BK$6)-MONTH(CHOOSE(BK253,Rollover!$K$25,Rollover!$X$25,Rollover!$AK$25)))</f>
        <v>53</v>
      </c>
      <c r="BL254" s="114">
        <f>IF(OR(BL253=0,BL253=4),0,(YEAR(BL$6)-YEAR(CHOOSE(BL253,Rollover!$K$25,Rollover!$X$25,Rollover!$AK$25)))*12+MONTH(BL$6)-MONTH(CHOOSE(BL253,Rollover!$K$25,Rollover!$X$25,Rollover!$AK$25)))</f>
        <v>54</v>
      </c>
      <c r="BM254" s="114">
        <f>IF(OR(BM253=0,BM253=4),0,(YEAR(BM$6)-YEAR(CHOOSE(BM253,Rollover!$K$25,Rollover!$X$25,Rollover!$AK$25)))*12+MONTH(BM$6)-MONTH(CHOOSE(BM253,Rollover!$K$25,Rollover!$X$25,Rollover!$AK$25)))</f>
        <v>55</v>
      </c>
      <c r="BN254" s="114">
        <f>IF(OR(BN253=0,BN253=4),0,(YEAR(BN$6)-YEAR(CHOOSE(BN253,Rollover!$K$25,Rollover!$X$25,Rollover!$AK$25)))*12+MONTH(BN$6)-MONTH(CHOOSE(BN253,Rollover!$K$25,Rollover!$X$25,Rollover!$AK$25)))</f>
        <v>56</v>
      </c>
      <c r="BO254" s="114">
        <f>IF(OR(BO253=0,BO253=4),0,(YEAR(BO$6)-YEAR(CHOOSE(BO253,Rollover!$K$25,Rollover!$X$25,Rollover!$AK$25)))*12+MONTH(BO$6)-MONTH(CHOOSE(BO253,Rollover!$K$25,Rollover!$X$25,Rollover!$AK$25)))</f>
        <v>57</v>
      </c>
      <c r="BP254" s="114">
        <f>IF(OR(BP253=0,BP253=4),0,(YEAR(BP$6)-YEAR(CHOOSE(BP253,Rollover!$K$25,Rollover!$X$25,Rollover!$AK$25)))*12+MONTH(BP$6)-MONTH(CHOOSE(BP253,Rollover!$K$25,Rollover!$X$25,Rollover!$AK$25)))</f>
        <v>58</v>
      </c>
      <c r="BQ254" s="114">
        <f>IF(OR(BQ253=0,BQ253=4),0,(YEAR(BQ$6)-YEAR(CHOOSE(BQ253,Rollover!$K$25,Rollover!$X$25,Rollover!$AK$25)))*12+MONTH(BQ$6)-MONTH(CHOOSE(BQ253,Rollover!$K$25,Rollover!$X$25,Rollover!$AK$25)))</f>
        <v>59</v>
      </c>
      <c r="BR254" s="114">
        <f>IF(OR(BR253=0,BR253=4),0,(YEAR(BR$6)-YEAR(CHOOSE(BR253,Rollover!$K$25,Rollover!$X$25,Rollover!$AK$25)))*12+MONTH(BR$6)-MONTH(CHOOSE(BR253,Rollover!$K$25,Rollover!$X$25,Rollover!$AK$25)))</f>
        <v>-2</v>
      </c>
      <c r="BS254" s="114">
        <f>IF(OR(BS253=0,BS253=4),0,(YEAR(BS$6)-YEAR(CHOOSE(BS253,Rollover!$K$25,Rollover!$X$25,Rollover!$AK$25)))*12+MONTH(BS$6)-MONTH(CHOOSE(BS253,Rollover!$K$25,Rollover!$X$25,Rollover!$AK$25)))</f>
        <v>-1</v>
      </c>
      <c r="BT254" s="114">
        <f>IF(OR(BT253=0,BT253=4),0,(YEAR(BT$6)-YEAR(CHOOSE(BT253,Rollover!$K$25,Rollover!$X$25,Rollover!$AK$25)))*12+MONTH(BT$6)-MONTH(CHOOSE(BT253,Rollover!$K$25,Rollover!$X$25,Rollover!$AK$25)))</f>
        <v>0</v>
      </c>
      <c r="BU254" s="114">
        <f>IF(OR(BU253=0,BU253=4),0,(YEAR(BU$6)-YEAR(CHOOSE(BU253,Rollover!$K$25,Rollover!$X$25,Rollover!$AK$25)))*12+MONTH(BU$6)-MONTH(CHOOSE(BU253,Rollover!$K$25,Rollover!$X$25,Rollover!$AK$25)))</f>
        <v>1</v>
      </c>
      <c r="BV254" s="114">
        <f>IF(OR(BV253=0,BV253=4),0,(YEAR(BV$6)-YEAR(CHOOSE(BV253,Rollover!$K$25,Rollover!$X$25,Rollover!$AK$25)))*12+MONTH(BV$6)-MONTH(CHOOSE(BV253,Rollover!$K$25,Rollover!$X$25,Rollover!$AK$25)))</f>
        <v>2</v>
      </c>
      <c r="BW254" s="114">
        <f>IF(OR(BW253=0,BW253=4),0,(YEAR(BW$6)-YEAR(CHOOSE(BW253,Rollover!$K$25,Rollover!$X$25,Rollover!$AK$25)))*12+MONTH(BW$6)-MONTH(CHOOSE(BW253,Rollover!$K$25,Rollover!$X$25,Rollover!$AK$25)))</f>
        <v>3</v>
      </c>
      <c r="BX254" s="114">
        <f>IF(OR(BX253=0,BX253=4),0,(YEAR(BX$6)-YEAR(CHOOSE(BX253,Rollover!$K$25,Rollover!$X$25,Rollover!$AK$25)))*12+MONTH(BX$6)-MONTH(CHOOSE(BX253,Rollover!$K$25,Rollover!$X$25,Rollover!$AK$25)))</f>
        <v>4</v>
      </c>
      <c r="BY254" s="114">
        <f>IF(OR(BY253=0,BY253=4),0,(YEAR(BY$6)-YEAR(CHOOSE(BY253,Rollover!$K$25,Rollover!$X$25,Rollover!$AK$25)))*12+MONTH(BY$6)-MONTH(CHOOSE(BY253,Rollover!$K$25,Rollover!$X$25,Rollover!$AK$25)))</f>
        <v>5</v>
      </c>
      <c r="BZ254" s="114">
        <f>IF(OR(BZ253=0,BZ253=4),0,(YEAR(BZ$6)-YEAR(CHOOSE(BZ253,Rollover!$K$25,Rollover!$X$25,Rollover!$AK$25)))*12+MONTH(BZ$6)-MONTH(CHOOSE(BZ253,Rollover!$K$25,Rollover!$X$25,Rollover!$AK$25)))</f>
        <v>6</v>
      </c>
      <c r="CA254" s="114">
        <f>IF(OR(CA253=0,CA253=4),0,(YEAR(CA$6)-YEAR(CHOOSE(CA253,Rollover!$K$25,Rollover!$X$25,Rollover!$AK$25)))*12+MONTH(CA$6)-MONTH(CHOOSE(CA253,Rollover!$K$25,Rollover!$X$25,Rollover!$AK$25)))</f>
        <v>7</v>
      </c>
      <c r="CB254" s="114">
        <f>IF(OR(CB253=0,CB253=4),0,(YEAR(CB$6)-YEAR(CHOOSE(CB253,Rollover!$K$25,Rollover!$X$25,Rollover!$AK$25)))*12+MONTH(CB$6)-MONTH(CHOOSE(CB253,Rollover!$K$25,Rollover!$X$25,Rollover!$AK$25)))</f>
        <v>8</v>
      </c>
      <c r="CC254" s="114">
        <f>IF(OR(CC253=0,CC253=4),0,(YEAR(CC$6)-YEAR(CHOOSE(CC253,Rollover!$K$25,Rollover!$X$25,Rollover!$AK$25)))*12+MONTH(CC$6)-MONTH(CHOOSE(CC253,Rollover!$K$25,Rollover!$X$25,Rollover!$AK$25)))</f>
        <v>9</v>
      </c>
      <c r="CD254" s="114">
        <f>IF(OR(CD253=0,CD253=4),0,(YEAR(CD$6)-YEAR(CHOOSE(CD253,Rollover!$K$25,Rollover!$X$25,Rollover!$AK$25)))*12+MONTH(CD$6)-MONTH(CHOOSE(CD253,Rollover!$K$25,Rollover!$X$25,Rollover!$AK$25)))</f>
        <v>10</v>
      </c>
      <c r="CE254" s="114">
        <f>IF(OR(CE253=0,CE253=4),0,(YEAR(CE$6)-YEAR(CHOOSE(CE253,Rollover!$K$25,Rollover!$X$25,Rollover!$AK$25)))*12+MONTH(CE$6)-MONTH(CHOOSE(CE253,Rollover!$K$25,Rollover!$X$25,Rollover!$AK$25)))</f>
        <v>11</v>
      </c>
      <c r="CF254" s="114">
        <f>IF(OR(CF253=0,CF253=4),0,(YEAR(CF$6)-YEAR(CHOOSE(CF253,Rollover!$K$25,Rollover!$X$25,Rollover!$AK$25)))*12+MONTH(CF$6)-MONTH(CHOOSE(CF253,Rollover!$K$25,Rollover!$X$25,Rollover!$AK$25)))</f>
        <v>12</v>
      </c>
      <c r="CG254" s="114">
        <f>IF(OR(CG253=0,CG253=4),0,(YEAR(CG$6)-YEAR(CHOOSE(CG253,Rollover!$K$25,Rollover!$X$25,Rollover!$AK$25)))*12+MONTH(CG$6)-MONTH(CHOOSE(CG253,Rollover!$K$25,Rollover!$X$25,Rollover!$AK$25)))</f>
        <v>13</v>
      </c>
      <c r="CH254" s="114">
        <f>IF(OR(CH253=0,CH253=4),0,(YEAR(CH$6)-YEAR(CHOOSE(CH253,Rollover!$K$25,Rollover!$X$25,Rollover!$AK$25)))*12+MONTH(CH$6)-MONTH(CHOOSE(CH253,Rollover!$K$25,Rollover!$X$25,Rollover!$AK$25)))</f>
        <v>14</v>
      </c>
      <c r="CI254" s="114">
        <f>IF(OR(CI253=0,CI253=4),0,(YEAR(CI$6)-YEAR(CHOOSE(CI253,Rollover!$K$25,Rollover!$X$25,Rollover!$AK$25)))*12+MONTH(CI$6)-MONTH(CHOOSE(CI253,Rollover!$K$25,Rollover!$X$25,Rollover!$AK$25)))</f>
        <v>15</v>
      </c>
      <c r="CJ254" s="114">
        <f>IF(OR(CJ253=0,CJ253=4),0,(YEAR(CJ$6)-YEAR(CHOOSE(CJ253,Rollover!$K$25,Rollover!$X$25,Rollover!$AK$25)))*12+MONTH(CJ$6)-MONTH(CHOOSE(CJ253,Rollover!$K$25,Rollover!$X$25,Rollover!$AK$25)))</f>
        <v>16</v>
      </c>
      <c r="CK254" s="114">
        <f>IF(OR(CK253=0,CK253=4),0,(YEAR(CK$6)-YEAR(CHOOSE(CK253,Rollover!$K$25,Rollover!$X$25,Rollover!$AK$25)))*12+MONTH(CK$6)-MONTH(CHOOSE(CK253,Rollover!$K$25,Rollover!$X$25,Rollover!$AK$25)))</f>
        <v>17</v>
      </c>
      <c r="CL254" s="114">
        <f>IF(OR(CL253=0,CL253=4),0,(YEAR(CL$6)-YEAR(CHOOSE(CL253,Rollover!$K$25,Rollover!$X$25,Rollover!$AK$25)))*12+MONTH(CL$6)-MONTH(CHOOSE(CL253,Rollover!$K$25,Rollover!$X$25,Rollover!$AK$25)))</f>
        <v>18</v>
      </c>
      <c r="CM254" s="114">
        <f>IF(OR(CM253=0,CM253=4),0,(YEAR(CM$6)-YEAR(CHOOSE(CM253,Rollover!$K$25,Rollover!$X$25,Rollover!$AK$25)))*12+MONTH(CM$6)-MONTH(CHOOSE(CM253,Rollover!$K$25,Rollover!$X$25,Rollover!$AK$25)))</f>
        <v>19</v>
      </c>
      <c r="CN254" s="114">
        <f>IF(OR(CN253=0,CN253=4),0,(YEAR(CN$6)-YEAR(CHOOSE(CN253,Rollover!$K$25,Rollover!$X$25,Rollover!$AK$25)))*12+MONTH(CN$6)-MONTH(CHOOSE(CN253,Rollover!$K$25,Rollover!$X$25,Rollover!$AK$25)))</f>
        <v>20</v>
      </c>
      <c r="CO254" s="114">
        <f>IF(OR(CO253=0,CO253=4),0,(YEAR(CO$6)-YEAR(CHOOSE(CO253,Rollover!$K$25,Rollover!$X$25,Rollover!$AK$25)))*12+MONTH(CO$6)-MONTH(CHOOSE(CO253,Rollover!$K$25,Rollover!$X$25,Rollover!$AK$25)))</f>
        <v>21</v>
      </c>
      <c r="CP254" s="114">
        <f>IF(OR(CP253=0,CP253=4),0,(YEAR(CP$6)-YEAR(CHOOSE(CP253,Rollover!$K$25,Rollover!$X$25,Rollover!$AK$25)))*12+MONTH(CP$6)-MONTH(CHOOSE(CP253,Rollover!$K$25,Rollover!$X$25,Rollover!$AK$25)))</f>
        <v>22</v>
      </c>
      <c r="CQ254" s="114">
        <f>IF(OR(CQ253=0,CQ253=4),0,(YEAR(CQ$6)-YEAR(CHOOSE(CQ253,Rollover!$K$25,Rollover!$X$25,Rollover!$AK$25)))*12+MONTH(CQ$6)-MONTH(CHOOSE(CQ253,Rollover!$K$25,Rollover!$X$25,Rollover!$AK$25)))</f>
        <v>23</v>
      </c>
      <c r="CR254" s="114">
        <f>IF(OR(CR253=0,CR253=4),0,(YEAR(CR$6)-YEAR(CHOOSE(CR253,Rollover!$K$25,Rollover!$X$25,Rollover!$AK$25)))*12+MONTH(CR$6)-MONTH(CHOOSE(CR253,Rollover!$K$25,Rollover!$X$25,Rollover!$AK$25)))</f>
        <v>24</v>
      </c>
      <c r="CS254" s="114">
        <f>IF(OR(CS253=0,CS253=4),0,(YEAR(CS$6)-YEAR(CHOOSE(CS253,Rollover!$K$25,Rollover!$X$25,Rollover!$AK$25)))*12+MONTH(CS$6)-MONTH(CHOOSE(CS253,Rollover!$K$25,Rollover!$X$25,Rollover!$AK$25)))</f>
        <v>25</v>
      </c>
      <c r="CT254" s="114">
        <f>IF(OR(CT253=0,CT253=4),0,(YEAR(CT$6)-YEAR(CHOOSE(CT253,Rollover!$K$25,Rollover!$X$25,Rollover!$AK$25)))*12+MONTH(CT$6)-MONTH(CHOOSE(CT253,Rollover!$K$25,Rollover!$X$25,Rollover!$AK$25)))</f>
        <v>26</v>
      </c>
      <c r="CU254" s="114">
        <f>IF(OR(CU253=0,CU253=4),0,(YEAR(CU$6)-YEAR(CHOOSE(CU253,Rollover!$K$25,Rollover!$X$25,Rollover!$AK$25)))*12+MONTH(CU$6)-MONTH(CHOOSE(CU253,Rollover!$K$25,Rollover!$X$25,Rollover!$AK$25)))</f>
        <v>27</v>
      </c>
      <c r="CV254" s="114">
        <f>IF(OR(CV253=0,CV253=4),0,(YEAR(CV$6)-YEAR(CHOOSE(CV253,Rollover!$K$25,Rollover!$X$25,Rollover!$AK$25)))*12+MONTH(CV$6)-MONTH(CHOOSE(CV253,Rollover!$K$25,Rollover!$X$25,Rollover!$AK$25)))</f>
        <v>28</v>
      </c>
      <c r="CW254" s="114">
        <f>IF(OR(CW253=0,CW253=4),0,(YEAR(CW$6)-YEAR(CHOOSE(CW253,Rollover!$K$25,Rollover!$X$25,Rollover!$AK$25)))*12+MONTH(CW$6)-MONTH(CHOOSE(CW253,Rollover!$K$25,Rollover!$X$25,Rollover!$AK$25)))</f>
        <v>29</v>
      </c>
      <c r="CX254" s="114">
        <f>IF(OR(CX253=0,CX253=4),0,(YEAR(CX$6)-YEAR(CHOOSE(CX253,Rollover!$K$25,Rollover!$X$25,Rollover!$AK$25)))*12+MONTH(CX$6)-MONTH(CHOOSE(CX253,Rollover!$K$25,Rollover!$X$25,Rollover!$AK$25)))</f>
        <v>30</v>
      </c>
      <c r="CY254" s="114">
        <f>IF(OR(CY253=0,CY253=4),0,(YEAR(CY$6)-YEAR(CHOOSE(CY253,Rollover!$K$25,Rollover!$X$25,Rollover!$AK$25)))*12+MONTH(CY$6)-MONTH(CHOOSE(CY253,Rollover!$K$25,Rollover!$X$25,Rollover!$AK$25)))</f>
        <v>31</v>
      </c>
      <c r="CZ254" s="114">
        <f>IF(OR(CZ253=0,CZ253=4),0,(YEAR(CZ$6)-YEAR(CHOOSE(CZ253,Rollover!$K$25,Rollover!$X$25,Rollover!$AK$25)))*12+MONTH(CZ$6)-MONTH(CHOOSE(CZ253,Rollover!$K$25,Rollover!$X$25,Rollover!$AK$25)))</f>
        <v>32</v>
      </c>
      <c r="DA254" s="114">
        <f>IF(OR(DA253=0,DA253=4),0,(YEAR(DA$6)-YEAR(CHOOSE(DA253,Rollover!$K$25,Rollover!$X$25,Rollover!$AK$25)))*12+MONTH(DA$6)-MONTH(CHOOSE(DA253,Rollover!$K$25,Rollover!$X$25,Rollover!$AK$25)))</f>
        <v>33</v>
      </c>
      <c r="DB254" s="114">
        <f>IF(OR(DB253=0,DB253=4),0,(YEAR(DB$6)-YEAR(CHOOSE(DB253,Rollover!$K$25,Rollover!$X$25,Rollover!$AK$25)))*12+MONTH(DB$6)-MONTH(CHOOSE(DB253,Rollover!$K$25,Rollover!$X$25,Rollover!$AK$25)))</f>
        <v>34</v>
      </c>
      <c r="DC254" s="114">
        <f>IF(OR(DC253=0,DC253=4),0,(YEAR(DC$6)-YEAR(CHOOSE(DC253,Rollover!$K$25,Rollover!$X$25,Rollover!$AK$25)))*12+MONTH(DC$6)-MONTH(CHOOSE(DC253,Rollover!$K$25,Rollover!$X$25,Rollover!$AK$25)))</f>
        <v>35</v>
      </c>
      <c r="DD254" s="114">
        <f>IF(OR(DD253=0,DD253=4),0,(YEAR(DD$6)-YEAR(CHOOSE(DD253,Rollover!$K$25,Rollover!$X$25,Rollover!$AK$25)))*12+MONTH(DD$6)-MONTH(CHOOSE(DD253,Rollover!$K$25,Rollover!$X$25,Rollover!$AK$25)))</f>
        <v>36</v>
      </c>
      <c r="DE254" s="114">
        <f>IF(OR(DE253=0,DE253=4),0,(YEAR(DE$6)-YEAR(CHOOSE(DE253,Rollover!$K$25,Rollover!$X$25,Rollover!$AK$25)))*12+MONTH(DE$6)-MONTH(CHOOSE(DE253,Rollover!$K$25,Rollover!$X$25,Rollover!$AK$25)))</f>
        <v>37</v>
      </c>
      <c r="DF254" s="114">
        <f>IF(OR(DF253=0,DF253=4),0,(YEAR(DF$6)-YEAR(CHOOSE(DF253,Rollover!$K$25,Rollover!$X$25,Rollover!$AK$25)))*12+MONTH(DF$6)-MONTH(CHOOSE(DF253,Rollover!$K$25,Rollover!$X$25,Rollover!$AK$25)))</f>
        <v>38</v>
      </c>
      <c r="DG254" s="114">
        <f>IF(OR(DG253=0,DG253=4),0,(YEAR(DG$6)-YEAR(CHOOSE(DG253,Rollover!$K$25,Rollover!$X$25,Rollover!$AK$25)))*12+MONTH(DG$6)-MONTH(CHOOSE(DG253,Rollover!$K$25,Rollover!$X$25,Rollover!$AK$25)))</f>
        <v>39</v>
      </c>
      <c r="DH254" s="114">
        <f>IF(OR(DH253=0,DH253=4),0,(YEAR(DH$6)-YEAR(CHOOSE(DH253,Rollover!$K$25,Rollover!$X$25,Rollover!$AK$25)))*12+MONTH(DH$6)-MONTH(CHOOSE(DH253,Rollover!$K$25,Rollover!$X$25,Rollover!$AK$25)))</f>
        <v>40</v>
      </c>
      <c r="DI254" s="114">
        <f>IF(OR(DI253=0,DI253=4),0,(YEAR(DI$6)-YEAR(CHOOSE(DI253,Rollover!$K$25,Rollover!$X$25,Rollover!$AK$25)))*12+MONTH(DI$6)-MONTH(CHOOSE(DI253,Rollover!$K$25,Rollover!$X$25,Rollover!$AK$25)))</f>
        <v>41</v>
      </c>
      <c r="DJ254" s="114">
        <f>IF(OR(DJ253=0,DJ253=4),0,(YEAR(DJ$6)-YEAR(CHOOSE(DJ253,Rollover!$K$25,Rollover!$X$25,Rollover!$AK$25)))*12+MONTH(DJ$6)-MONTH(CHOOSE(DJ253,Rollover!$K$25,Rollover!$X$25,Rollover!$AK$25)))</f>
        <v>42</v>
      </c>
      <c r="DK254" s="114">
        <f>IF(OR(DK253=0,DK253=4),0,(YEAR(DK$6)-YEAR(CHOOSE(DK253,Rollover!$K$25,Rollover!$X$25,Rollover!$AK$25)))*12+MONTH(DK$6)-MONTH(CHOOSE(DK253,Rollover!$K$25,Rollover!$X$25,Rollover!$AK$25)))</f>
        <v>43</v>
      </c>
      <c r="DL254" s="114">
        <f>IF(OR(DL253=0,DL253=4),0,(YEAR(DL$6)-YEAR(CHOOSE(DL253,Rollover!$K$25,Rollover!$X$25,Rollover!$AK$25)))*12+MONTH(DL$6)-MONTH(CHOOSE(DL253,Rollover!$K$25,Rollover!$X$25,Rollover!$AK$25)))</f>
        <v>44</v>
      </c>
      <c r="DM254" s="114">
        <f>IF(OR(DM253=0,DM253=4),0,(YEAR(DM$6)-YEAR(CHOOSE(DM253,Rollover!$K$25,Rollover!$X$25,Rollover!$AK$25)))*12+MONTH(DM$6)-MONTH(CHOOSE(DM253,Rollover!$K$25,Rollover!$X$25,Rollover!$AK$25)))</f>
        <v>45</v>
      </c>
      <c r="DN254" s="114">
        <f>IF(OR(DN253=0,DN253=4),0,(YEAR(DN$6)-YEAR(CHOOSE(DN253,Rollover!$K$25,Rollover!$X$25,Rollover!$AK$25)))*12+MONTH(DN$6)-MONTH(CHOOSE(DN253,Rollover!$K$25,Rollover!$X$25,Rollover!$AK$25)))</f>
        <v>46</v>
      </c>
      <c r="DO254" s="114">
        <f>IF(OR(DO253=0,DO253=4),0,(YEAR(DO$6)-YEAR(CHOOSE(DO253,Rollover!$K$25,Rollover!$X$25,Rollover!$AK$25)))*12+MONTH(DO$6)-MONTH(CHOOSE(DO253,Rollover!$K$25,Rollover!$X$25,Rollover!$AK$25)))</f>
        <v>47</v>
      </c>
      <c r="DP254" s="114">
        <f>IF(OR(DP253=0,DP253=4),0,(YEAR(DP$6)-YEAR(CHOOSE(DP253,Rollover!$K$25,Rollover!$X$25,Rollover!$AK$25)))*12+MONTH(DP$6)-MONTH(CHOOSE(DP253,Rollover!$K$25,Rollover!$X$25,Rollover!$AK$25)))</f>
        <v>48</v>
      </c>
      <c r="DQ254" s="114">
        <f>IF(OR(DQ253=0,DQ253=4),0,(YEAR(DQ$6)-YEAR(CHOOSE(DQ253,Rollover!$K$25,Rollover!$X$25,Rollover!$AK$25)))*12+MONTH(DQ$6)-MONTH(CHOOSE(DQ253,Rollover!$K$25,Rollover!$X$25,Rollover!$AK$25)))</f>
        <v>49</v>
      </c>
      <c r="DR254" s="114">
        <f>IF(OR(DR253=0,DR253=4),0,(YEAR(DR$6)-YEAR(CHOOSE(DR253,Rollover!$K$25,Rollover!$X$25,Rollover!$AK$25)))*12+MONTH(DR$6)-MONTH(CHOOSE(DR253,Rollover!$K$25,Rollover!$X$25,Rollover!$AK$25)))</f>
        <v>50</v>
      </c>
      <c r="DS254" s="114">
        <f>IF(OR(DS253=0,DS253=4),0,(YEAR(DS$6)-YEAR(CHOOSE(DS253,Rollover!$K$25,Rollover!$X$25,Rollover!$AK$25)))*12+MONTH(DS$6)-MONTH(CHOOSE(DS253,Rollover!$K$25,Rollover!$X$25,Rollover!$AK$25)))</f>
        <v>51</v>
      </c>
      <c r="DT254" s="114">
        <f>IF(OR(DT253=0,DT253=4),0,(YEAR(DT$6)-YEAR(CHOOSE(DT253,Rollover!$K$25,Rollover!$X$25,Rollover!$AK$25)))*12+MONTH(DT$6)-MONTH(CHOOSE(DT253,Rollover!$K$25,Rollover!$X$25,Rollover!$AK$25)))</f>
        <v>52</v>
      </c>
      <c r="DU254" s="114">
        <f>IF(OR(DU253=0,DU253=4),0,(YEAR(DU$6)-YEAR(CHOOSE(DU253,Rollover!$K$25,Rollover!$X$25,Rollover!$AK$25)))*12+MONTH(DU$6)-MONTH(CHOOSE(DU253,Rollover!$K$25,Rollover!$X$25,Rollover!$AK$25)))</f>
        <v>53</v>
      </c>
      <c r="DV254" s="114">
        <f>IF(OR(DV253=0,DV253=4),0,(YEAR(DV$6)-YEAR(CHOOSE(DV253,Rollover!$K$25,Rollover!$X$25,Rollover!$AK$25)))*12+MONTH(DV$6)-MONTH(CHOOSE(DV253,Rollover!$K$25,Rollover!$X$25,Rollover!$AK$25)))</f>
        <v>54</v>
      </c>
      <c r="DW254" s="114">
        <f>IF(OR(DW253=0,DW253=4),0,(YEAR(DW$6)-YEAR(CHOOSE(DW253,Rollover!$K$25,Rollover!$X$25,Rollover!$AK$25)))*12+MONTH(DW$6)-MONTH(CHOOSE(DW253,Rollover!$K$25,Rollover!$X$25,Rollover!$AK$25)))</f>
        <v>55</v>
      </c>
      <c r="DX254" s="114">
        <f>IF(OR(DX253=0,DX253=4),0,(YEAR(DX$6)-YEAR(CHOOSE(DX253,Rollover!$K$25,Rollover!$X$25,Rollover!$AK$25)))*12+MONTH(DX$6)-MONTH(CHOOSE(DX253,Rollover!$K$25,Rollover!$X$25,Rollover!$AK$25)))</f>
        <v>56</v>
      </c>
      <c r="DY254" s="114">
        <f>IF(OR(DY253=0,DY253=4),0,(YEAR(DY$6)-YEAR(CHOOSE(DY253,Rollover!$K$25,Rollover!$X$25,Rollover!$AK$25)))*12+MONTH(DY$6)-MONTH(CHOOSE(DY253,Rollover!$K$25,Rollover!$X$25,Rollover!$AK$25)))</f>
        <v>57</v>
      </c>
      <c r="DZ254" s="114">
        <f>IF(OR(DZ253=0,DZ253=4),0,(YEAR(DZ$6)-YEAR(CHOOSE(DZ253,Rollover!$K$25,Rollover!$X$25,Rollover!$AK$25)))*12+MONTH(DZ$6)-MONTH(CHOOSE(DZ253,Rollover!$K$25,Rollover!$X$25,Rollover!$AK$25)))</f>
        <v>58</v>
      </c>
      <c r="EA254" s="114">
        <f>IF(OR(EA253=0,EA253=4),0,(YEAR(EA$6)-YEAR(CHOOSE(EA253,Rollover!$K$25,Rollover!$X$25,Rollover!$AK$25)))*12+MONTH(EA$6)-MONTH(CHOOSE(EA253,Rollover!$K$25,Rollover!$X$25,Rollover!$AK$25)))</f>
        <v>59</v>
      </c>
      <c r="EB254" s="114">
        <f>IF(OR(EB253=0,EB253=4),0,(YEAR(EB$6)-YEAR(CHOOSE(EB253,Rollover!$K$25,Rollover!$X$25,Rollover!$AK$25)))*12+MONTH(EB$6)-MONTH(CHOOSE(EB253,Rollover!$K$25,Rollover!$X$25,Rollover!$AK$25)))</f>
        <v>-2</v>
      </c>
      <c r="EC254" s="114">
        <f>IF(OR(EC253=0,EC253=4),0,(YEAR(EC$6)-YEAR(CHOOSE(EC253,Rollover!$K$25,Rollover!$X$25,Rollover!$AK$25)))*12+MONTH(EC$6)-MONTH(CHOOSE(EC253,Rollover!$K$25,Rollover!$X$25,Rollover!$AK$25)))</f>
        <v>-1</v>
      </c>
      <c r="ED254" s="114">
        <f>IF(OR(ED253=0,ED253=4),0,(YEAR(ED$6)-YEAR(CHOOSE(ED253,Rollover!$K$25,Rollover!$X$25,Rollover!$AK$25)))*12+MONTH(ED$6)-MONTH(CHOOSE(ED253,Rollover!$K$25,Rollover!$X$25,Rollover!$AK$25)))</f>
        <v>0</v>
      </c>
      <c r="EE254" s="114">
        <f>IF(OR(EE253=0,EE253=4),0,(YEAR(EE$6)-YEAR(CHOOSE(EE253,Rollover!$K$25,Rollover!$X$25,Rollover!$AK$25)))*12+MONTH(EE$6)-MONTH(CHOOSE(EE253,Rollover!$K$25,Rollover!$X$25,Rollover!$AK$25)))</f>
        <v>1</v>
      </c>
      <c r="EF254" s="114">
        <f>IF(OR(EF253=0,EF253=4),0,(YEAR(EF$6)-YEAR(CHOOSE(EF253,Rollover!$K$25,Rollover!$X$25,Rollover!$AK$25)))*12+MONTH(EF$6)-MONTH(CHOOSE(EF253,Rollover!$K$25,Rollover!$X$25,Rollover!$AK$25)))</f>
        <v>2</v>
      </c>
      <c r="EG254" s="114">
        <f>IF(OR(EG253=0,EG253=4),0,(YEAR(EG$6)-YEAR(CHOOSE(EG253,Rollover!$K$25,Rollover!$X$25,Rollover!$AK$25)))*12+MONTH(EG$6)-MONTH(CHOOSE(EG253,Rollover!$K$25,Rollover!$X$25,Rollover!$AK$25)))</f>
        <v>3</v>
      </c>
      <c r="EH254" s="114">
        <f>IF(OR(EH253=0,EH253=4),0,(YEAR(EH$6)-YEAR(CHOOSE(EH253,Rollover!$K$25,Rollover!$X$25,Rollover!$AK$25)))*12+MONTH(EH$6)-MONTH(CHOOSE(EH253,Rollover!$K$25,Rollover!$X$25,Rollover!$AK$25)))</f>
        <v>4</v>
      </c>
      <c r="EI254" s="114">
        <f>IF(OR(EI253=0,EI253=4),0,(YEAR(EI$6)-YEAR(CHOOSE(EI253,Rollover!$K$25,Rollover!$X$25,Rollover!$AK$25)))*12+MONTH(EI$6)-MONTH(CHOOSE(EI253,Rollover!$K$25,Rollover!$X$25,Rollover!$AK$25)))</f>
        <v>5</v>
      </c>
    </row>
    <row r="255">
      <c r="B255" t="s" s="23">
        <v>392</v>
      </c>
      <c r="C255" t="s" s="118">
        <v>43</v>
      </c>
      <c r="D255" t="s" s="118">
        <v>429</v>
      </c>
      <c r="H255" s="115">
        <f>IF(OR(H253=0,H253=4),0,CHOOSE(H253,Rollover!$I$25,Rollover!$V$25,Rollover!$AI$25)*CHOOSE(H253,Rollover!$O$25,Rollover!$AB$25,Rollover!$AO$25)*(1+CHOOSE(H253,Rollover!$P$25,Rollover!$AC$25,Rollover!$AP$25))^(INT(MAX(0,H254)/12))+(1-CHOOSE(H253,Rollover!$I$25,Rollover!$V$25,Rollover!$AI$25))*CHOOSE(H253,Rollover!$N$25,Rollover!$AA$25,Rollover!$AN$25)*(1+Assumptions!$C$25)^(INT(MAX(0,H254)/12)))</f>
        <v>14.5</v>
      </c>
      <c r="I255" s="115">
        <f>IF(OR(I253=0,I253=4),0,CHOOSE(I253,Rollover!$I$25,Rollover!$V$25,Rollover!$AI$25)*CHOOSE(I253,Rollover!$O$25,Rollover!$AB$25,Rollover!$AO$25)*(1+CHOOSE(I253,Rollover!$P$25,Rollover!$AC$25,Rollover!$AP$25))^(INT(MAX(0,I254)/12))+(1-CHOOSE(I253,Rollover!$I$25,Rollover!$V$25,Rollover!$AI$25))*CHOOSE(I253,Rollover!$N$25,Rollover!$AA$25,Rollover!$AN$25)*(1+Assumptions!$C$25)^(INT(MAX(0,I254)/12)))</f>
        <v>14.5</v>
      </c>
      <c r="J255" s="115">
        <f>IF(OR(J253=0,J253=4),0,CHOOSE(J253,Rollover!$I$25,Rollover!$V$25,Rollover!$AI$25)*CHOOSE(J253,Rollover!$O$25,Rollover!$AB$25,Rollover!$AO$25)*(1+CHOOSE(J253,Rollover!$P$25,Rollover!$AC$25,Rollover!$AP$25))^(INT(MAX(0,J254)/12))+(1-CHOOSE(J253,Rollover!$I$25,Rollover!$V$25,Rollover!$AI$25))*CHOOSE(J253,Rollover!$N$25,Rollover!$AA$25,Rollover!$AN$25)*(1+Assumptions!$C$25)^(INT(MAX(0,J254)/12)))</f>
        <v>14.5</v>
      </c>
      <c r="K255" s="115">
        <f>IF(OR(K253=0,K253=4),0,CHOOSE(K253,Rollover!$I$25,Rollover!$V$25,Rollover!$AI$25)*CHOOSE(K253,Rollover!$O$25,Rollover!$AB$25,Rollover!$AO$25)*(1+CHOOSE(K253,Rollover!$P$25,Rollover!$AC$25,Rollover!$AP$25))^(INT(MAX(0,K254)/12))+(1-CHOOSE(K253,Rollover!$I$25,Rollover!$V$25,Rollover!$AI$25))*CHOOSE(K253,Rollover!$N$25,Rollover!$AA$25,Rollover!$AN$25)*(1+Assumptions!$C$25)^(INT(MAX(0,K254)/12)))</f>
        <v>14.5</v>
      </c>
      <c r="L255" s="115">
        <f>IF(OR(L253=0,L253=4),0,CHOOSE(L253,Rollover!$I$25,Rollover!$V$25,Rollover!$AI$25)*CHOOSE(L253,Rollover!$O$25,Rollover!$AB$25,Rollover!$AO$25)*(1+CHOOSE(L253,Rollover!$P$25,Rollover!$AC$25,Rollover!$AP$25))^(INT(MAX(0,L254)/12))+(1-CHOOSE(L253,Rollover!$I$25,Rollover!$V$25,Rollover!$AI$25))*CHOOSE(L253,Rollover!$N$25,Rollover!$AA$25,Rollover!$AN$25)*(1+Assumptions!$C$25)^(INT(MAX(0,L254)/12)))</f>
        <v>14.5</v>
      </c>
      <c r="M255" s="115">
        <f>IF(OR(M253=0,M253=4),0,CHOOSE(M253,Rollover!$I$25,Rollover!$V$25,Rollover!$AI$25)*CHOOSE(M253,Rollover!$O$25,Rollover!$AB$25,Rollover!$AO$25)*(1+CHOOSE(M253,Rollover!$P$25,Rollover!$AC$25,Rollover!$AP$25))^(INT(MAX(0,M254)/12))+(1-CHOOSE(M253,Rollover!$I$25,Rollover!$V$25,Rollover!$AI$25))*CHOOSE(M253,Rollover!$N$25,Rollover!$AA$25,Rollover!$AN$25)*(1+Assumptions!$C$25)^(INT(MAX(0,M254)/12)))</f>
        <v>14.5</v>
      </c>
      <c r="N255" s="115">
        <f>IF(OR(N253=0,N253=4),0,CHOOSE(N253,Rollover!$I$25,Rollover!$V$25,Rollover!$AI$25)*CHOOSE(N253,Rollover!$O$25,Rollover!$AB$25,Rollover!$AO$25)*(1+CHOOSE(N253,Rollover!$P$25,Rollover!$AC$25,Rollover!$AP$25))^(INT(MAX(0,N254)/12))+(1-CHOOSE(N253,Rollover!$I$25,Rollover!$V$25,Rollover!$AI$25))*CHOOSE(N253,Rollover!$N$25,Rollover!$AA$25,Rollover!$AN$25)*(1+Assumptions!$C$25)^(INT(MAX(0,N254)/12)))</f>
        <v>14.5</v>
      </c>
      <c r="O255" s="115">
        <f>IF(OR(O253=0,O253=4),0,CHOOSE(O253,Rollover!$I$25,Rollover!$V$25,Rollover!$AI$25)*CHOOSE(O253,Rollover!$O$25,Rollover!$AB$25,Rollover!$AO$25)*(1+CHOOSE(O253,Rollover!$P$25,Rollover!$AC$25,Rollover!$AP$25))^(INT(MAX(0,O254)/12))+(1-CHOOSE(O253,Rollover!$I$25,Rollover!$V$25,Rollover!$AI$25))*CHOOSE(O253,Rollover!$N$25,Rollover!$AA$25,Rollover!$AN$25)*(1+Assumptions!$C$25)^(INT(MAX(0,O254)/12)))</f>
        <v>14.5</v>
      </c>
      <c r="P255" s="115">
        <f>IF(OR(P253=0,P253=4),0,CHOOSE(P253,Rollover!$I$25,Rollover!$V$25,Rollover!$AI$25)*CHOOSE(P253,Rollover!$O$25,Rollover!$AB$25,Rollover!$AO$25)*(1+CHOOSE(P253,Rollover!$P$25,Rollover!$AC$25,Rollover!$AP$25))^(INT(MAX(0,P254)/12))+(1-CHOOSE(P253,Rollover!$I$25,Rollover!$V$25,Rollover!$AI$25))*CHOOSE(P253,Rollover!$N$25,Rollover!$AA$25,Rollover!$AN$25)*(1+Assumptions!$C$25)^(INT(MAX(0,P254)/12)))</f>
        <v>14.5</v>
      </c>
      <c r="Q255" s="115">
        <f>IF(OR(Q253=0,Q253=4),0,CHOOSE(Q253,Rollover!$I$25,Rollover!$V$25,Rollover!$AI$25)*CHOOSE(Q253,Rollover!$O$25,Rollover!$AB$25,Rollover!$AO$25)*(1+CHOOSE(Q253,Rollover!$P$25,Rollover!$AC$25,Rollover!$AP$25))^(INT(MAX(0,Q254)/12))+(1-CHOOSE(Q253,Rollover!$I$25,Rollover!$V$25,Rollover!$AI$25))*CHOOSE(Q253,Rollover!$N$25,Rollover!$AA$25,Rollover!$AN$25)*(1+Assumptions!$C$25)^(INT(MAX(0,Q254)/12)))</f>
        <v>14.5</v>
      </c>
      <c r="R255" s="115">
        <f>IF(OR(R253=0,R253=4),0,CHOOSE(R253,Rollover!$I$25,Rollover!$V$25,Rollover!$AI$25)*CHOOSE(R253,Rollover!$O$25,Rollover!$AB$25,Rollover!$AO$25)*(1+CHOOSE(R253,Rollover!$P$25,Rollover!$AC$25,Rollover!$AP$25))^(INT(MAX(0,R254)/12))+(1-CHOOSE(R253,Rollover!$I$25,Rollover!$V$25,Rollover!$AI$25))*CHOOSE(R253,Rollover!$N$25,Rollover!$AA$25,Rollover!$AN$25)*(1+Assumptions!$C$25)^(INT(MAX(0,R254)/12)))</f>
        <v>14.5</v>
      </c>
      <c r="S255" s="115">
        <f>IF(OR(S253=0,S253=4),0,CHOOSE(S253,Rollover!$I$25,Rollover!$V$25,Rollover!$AI$25)*CHOOSE(S253,Rollover!$O$25,Rollover!$AB$25,Rollover!$AO$25)*(1+CHOOSE(S253,Rollover!$P$25,Rollover!$AC$25,Rollover!$AP$25))^(INT(MAX(0,S254)/12))+(1-CHOOSE(S253,Rollover!$I$25,Rollover!$V$25,Rollover!$AI$25))*CHOOSE(S253,Rollover!$N$25,Rollover!$AA$25,Rollover!$AN$25)*(1+Assumptions!$C$25)^(INT(MAX(0,S254)/12)))</f>
        <v>14.5</v>
      </c>
      <c r="T255" s="115">
        <f>IF(OR(T253=0,T253=4),0,CHOOSE(T253,Rollover!$I$25,Rollover!$V$25,Rollover!$AI$25)*CHOOSE(T253,Rollover!$O$25,Rollover!$AB$25,Rollover!$AO$25)*(1+CHOOSE(T253,Rollover!$P$25,Rollover!$AC$25,Rollover!$AP$25))^(INT(MAX(0,T254)/12))+(1-CHOOSE(T253,Rollover!$I$25,Rollover!$V$25,Rollover!$AI$25))*CHOOSE(T253,Rollover!$N$25,Rollover!$AA$25,Rollover!$AN$25)*(1+Assumptions!$C$25)^(INT(MAX(0,T254)/12)))</f>
        <v>14.5</v>
      </c>
      <c r="U255" s="115">
        <f>IF(OR(U253=0,U253=4),0,CHOOSE(U253,Rollover!$I$25,Rollover!$V$25,Rollover!$AI$25)*CHOOSE(U253,Rollover!$O$25,Rollover!$AB$25,Rollover!$AO$25)*(1+CHOOSE(U253,Rollover!$P$25,Rollover!$AC$25,Rollover!$AP$25))^(INT(MAX(0,U254)/12))+(1-CHOOSE(U253,Rollover!$I$25,Rollover!$V$25,Rollover!$AI$25))*CHOOSE(U253,Rollover!$N$25,Rollover!$AA$25,Rollover!$AN$25)*(1+Assumptions!$C$25)^(INT(MAX(0,U254)/12)))</f>
        <v>14.5</v>
      </c>
      <c r="V255" s="115">
        <f>IF(OR(V253=0,V253=4),0,CHOOSE(V253,Rollover!$I$25,Rollover!$V$25,Rollover!$AI$25)*CHOOSE(V253,Rollover!$O$25,Rollover!$AB$25,Rollover!$AO$25)*(1+CHOOSE(V253,Rollover!$P$25,Rollover!$AC$25,Rollover!$AP$25))^(INT(MAX(0,V254)/12))+(1-CHOOSE(V253,Rollover!$I$25,Rollover!$V$25,Rollover!$AI$25))*CHOOSE(V253,Rollover!$N$25,Rollover!$AA$25,Rollover!$AN$25)*(1+Assumptions!$C$25)^(INT(MAX(0,V254)/12)))</f>
        <v>15.007499999999999</v>
      </c>
      <c r="W255" s="115">
        <f>IF(OR(W253=0,W253=4),0,CHOOSE(W253,Rollover!$I$25,Rollover!$V$25,Rollover!$AI$25)*CHOOSE(W253,Rollover!$O$25,Rollover!$AB$25,Rollover!$AO$25)*(1+CHOOSE(W253,Rollover!$P$25,Rollover!$AC$25,Rollover!$AP$25))^(INT(MAX(0,W254)/12))+(1-CHOOSE(W253,Rollover!$I$25,Rollover!$V$25,Rollover!$AI$25))*CHOOSE(W253,Rollover!$N$25,Rollover!$AA$25,Rollover!$AN$25)*(1+Assumptions!$C$25)^(INT(MAX(0,W254)/12)))</f>
        <v>15.007499999999999</v>
      </c>
      <c r="X255" s="115">
        <f>IF(OR(X253=0,X253=4),0,CHOOSE(X253,Rollover!$I$25,Rollover!$V$25,Rollover!$AI$25)*CHOOSE(X253,Rollover!$O$25,Rollover!$AB$25,Rollover!$AO$25)*(1+CHOOSE(X253,Rollover!$P$25,Rollover!$AC$25,Rollover!$AP$25))^(INT(MAX(0,X254)/12))+(1-CHOOSE(X253,Rollover!$I$25,Rollover!$V$25,Rollover!$AI$25))*CHOOSE(X253,Rollover!$N$25,Rollover!$AA$25,Rollover!$AN$25)*(1+Assumptions!$C$25)^(INT(MAX(0,X254)/12)))</f>
        <v>15.007499999999999</v>
      </c>
      <c r="Y255" s="115">
        <f>IF(OR(Y253=0,Y253=4),0,CHOOSE(Y253,Rollover!$I$25,Rollover!$V$25,Rollover!$AI$25)*CHOOSE(Y253,Rollover!$O$25,Rollover!$AB$25,Rollover!$AO$25)*(1+CHOOSE(Y253,Rollover!$P$25,Rollover!$AC$25,Rollover!$AP$25))^(INT(MAX(0,Y254)/12))+(1-CHOOSE(Y253,Rollover!$I$25,Rollover!$V$25,Rollover!$AI$25))*CHOOSE(Y253,Rollover!$N$25,Rollover!$AA$25,Rollover!$AN$25)*(1+Assumptions!$C$25)^(INT(MAX(0,Y254)/12)))</f>
        <v>15.007499999999999</v>
      </c>
      <c r="Z255" s="115">
        <f>IF(OR(Z253=0,Z253=4),0,CHOOSE(Z253,Rollover!$I$25,Rollover!$V$25,Rollover!$AI$25)*CHOOSE(Z253,Rollover!$O$25,Rollover!$AB$25,Rollover!$AO$25)*(1+CHOOSE(Z253,Rollover!$P$25,Rollover!$AC$25,Rollover!$AP$25))^(INT(MAX(0,Z254)/12))+(1-CHOOSE(Z253,Rollover!$I$25,Rollover!$V$25,Rollover!$AI$25))*CHOOSE(Z253,Rollover!$N$25,Rollover!$AA$25,Rollover!$AN$25)*(1+Assumptions!$C$25)^(INT(MAX(0,Z254)/12)))</f>
        <v>15.007499999999999</v>
      </c>
      <c r="AA255" s="115">
        <f>IF(OR(AA253=0,AA253=4),0,CHOOSE(AA253,Rollover!$I$25,Rollover!$V$25,Rollover!$AI$25)*CHOOSE(AA253,Rollover!$O$25,Rollover!$AB$25,Rollover!$AO$25)*(1+CHOOSE(AA253,Rollover!$P$25,Rollover!$AC$25,Rollover!$AP$25))^(INT(MAX(0,AA254)/12))+(1-CHOOSE(AA253,Rollover!$I$25,Rollover!$V$25,Rollover!$AI$25))*CHOOSE(AA253,Rollover!$N$25,Rollover!$AA$25,Rollover!$AN$25)*(1+Assumptions!$C$25)^(INT(MAX(0,AA254)/12)))</f>
        <v>15.007499999999999</v>
      </c>
      <c r="AB255" s="115">
        <f>IF(OR(AB253=0,AB253=4),0,CHOOSE(AB253,Rollover!$I$25,Rollover!$V$25,Rollover!$AI$25)*CHOOSE(AB253,Rollover!$O$25,Rollover!$AB$25,Rollover!$AO$25)*(1+CHOOSE(AB253,Rollover!$P$25,Rollover!$AC$25,Rollover!$AP$25))^(INT(MAX(0,AB254)/12))+(1-CHOOSE(AB253,Rollover!$I$25,Rollover!$V$25,Rollover!$AI$25))*CHOOSE(AB253,Rollover!$N$25,Rollover!$AA$25,Rollover!$AN$25)*(1+Assumptions!$C$25)^(INT(MAX(0,AB254)/12)))</f>
        <v>15.007499999999999</v>
      </c>
      <c r="AC255" s="115">
        <f>IF(OR(AC253=0,AC253=4),0,CHOOSE(AC253,Rollover!$I$25,Rollover!$V$25,Rollover!$AI$25)*CHOOSE(AC253,Rollover!$O$25,Rollover!$AB$25,Rollover!$AO$25)*(1+CHOOSE(AC253,Rollover!$P$25,Rollover!$AC$25,Rollover!$AP$25))^(INT(MAX(0,AC254)/12))+(1-CHOOSE(AC253,Rollover!$I$25,Rollover!$V$25,Rollover!$AI$25))*CHOOSE(AC253,Rollover!$N$25,Rollover!$AA$25,Rollover!$AN$25)*(1+Assumptions!$C$25)^(INT(MAX(0,AC254)/12)))</f>
        <v>15.007499999999999</v>
      </c>
      <c r="AD255" s="115">
        <f>IF(OR(AD253=0,AD253=4),0,CHOOSE(AD253,Rollover!$I$25,Rollover!$V$25,Rollover!$AI$25)*CHOOSE(AD253,Rollover!$O$25,Rollover!$AB$25,Rollover!$AO$25)*(1+CHOOSE(AD253,Rollover!$P$25,Rollover!$AC$25,Rollover!$AP$25))^(INT(MAX(0,AD254)/12))+(1-CHOOSE(AD253,Rollover!$I$25,Rollover!$V$25,Rollover!$AI$25))*CHOOSE(AD253,Rollover!$N$25,Rollover!$AA$25,Rollover!$AN$25)*(1+Assumptions!$C$25)^(INT(MAX(0,AD254)/12)))</f>
        <v>15.007499999999999</v>
      </c>
      <c r="AE255" s="115">
        <f>IF(OR(AE253=0,AE253=4),0,CHOOSE(AE253,Rollover!$I$25,Rollover!$V$25,Rollover!$AI$25)*CHOOSE(AE253,Rollover!$O$25,Rollover!$AB$25,Rollover!$AO$25)*(1+CHOOSE(AE253,Rollover!$P$25,Rollover!$AC$25,Rollover!$AP$25))^(INT(MAX(0,AE254)/12))+(1-CHOOSE(AE253,Rollover!$I$25,Rollover!$V$25,Rollover!$AI$25))*CHOOSE(AE253,Rollover!$N$25,Rollover!$AA$25,Rollover!$AN$25)*(1+Assumptions!$C$25)^(INT(MAX(0,AE254)/12)))</f>
        <v>15.007499999999999</v>
      </c>
      <c r="AF255" s="115">
        <f>IF(OR(AF253=0,AF253=4),0,CHOOSE(AF253,Rollover!$I$25,Rollover!$V$25,Rollover!$AI$25)*CHOOSE(AF253,Rollover!$O$25,Rollover!$AB$25,Rollover!$AO$25)*(1+CHOOSE(AF253,Rollover!$P$25,Rollover!$AC$25,Rollover!$AP$25))^(INT(MAX(0,AF254)/12))+(1-CHOOSE(AF253,Rollover!$I$25,Rollover!$V$25,Rollover!$AI$25))*CHOOSE(AF253,Rollover!$N$25,Rollover!$AA$25,Rollover!$AN$25)*(1+Assumptions!$C$25)^(INT(MAX(0,AF254)/12)))</f>
        <v>15.007499999999999</v>
      </c>
      <c r="AG255" s="115">
        <f>IF(OR(AG253=0,AG253=4),0,CHOOSE(AG253,Rollover!$I$25,Rollover!$V$25,Rollover!$AI$25)*CHOOSE(AG253,Rollover!$O$25,Rollover!$AB$25,Rollover!$AO$25)*(1+CHOOSE(AG253,Rollover!$P$25,Rollover!$AC$25,Rollover!$AP$25))^(INT(MAX(0,AG254)/12))+(1-CHOOSE(AG253,Rollover!$I$25,Rollover!$V$25,Rollover!$AI$25))*CHOOSE(AG253,Rollover!$N$25,Rollover!$AA$25,Rollover!$AN$25)*(1+Assumptions!$C$25)^(INT(MAX(0,AG254)/12)))</f>
        <v>15.007499999999999</v>
      </c>
      <c r="AH255" s="115">
        <f>IF(OR(AH253=0,AH253=4),0,CHOOSE(AH253,Rollover!$I$25,Rollover!$V$25,Rollover!$AI$25)*CHOOSE(AH253,Rollover!$O$25,Rollover!$AB$25,Rollover!$AO$25)*(1+CHOOSE(AH253,Rollover!$P$25,Rollover!$AC$25,Rollover!$AP$25))^(INT(MAX(0,AH254)/12))+(1-CHOOSE(AH253,Rollover!$I$25,Rollover!$V$25,Rollover!$AI$25))*CHOOSE(AH253,Rollover!$N$25,Rollover!$AA$25,Rollover!$AN$25)*(1+Assumptions!$C$25)^(INT(MAX(0,AH254)/12)))</f>
        <v>15.532762499999997</v>
      </c>
      <c r="AI255" s="115">
        <f>IF(OR(AI253=0,AI253=4),0,CHOOSE(AI253,Rollover!$I$25,Rollover!$V$25,Rollover!$AI$25)*CHOOSE(AI253,Rollover!$O$25,Rollover!$AB$25,Rollover!$AO$25)*(1+CHOOSE(AI253,Rollover!$P$25,Rollover!$AC$25,Rollover!$AP$25))^(INT(MAX(0,AI254)/12))+(1-CHOOSE(AI253,Rollover!$I$25,Rollover!$V$25,Rollover!$AI$25))*CHOOSE(AI253,Rollover!$N$25,Rollover!$AA$25,Rollover!$AN$25)*(1+Assumptions!$C$25)^(INT(MAX(0,AI254)/12)))</f>
        <v>15.532762499999997</v>
      </c>
      <c r="AJ255" s="115">
        <f>IF(OR(AJ253=0,AJ253=4),0,CHOOSE(AJ253,Rollover!$I$25,Rollover!$V$25,Rollover!$AI$25)*CHOOSE(AJ253,Rollover!$O$25,Rollover!$AB$25,Rollover!$AO$25)*(1+CHOOSE(AJ253,Rollover!$P$25,Rollover!$AC$25,Rollover!$AP$25))^(INT(MAX(0,AJ254)/12))+(1-CHOOSE(AJ253,Rollover!$I$25,Rollover!$V$25,Rollover!$AI$25))*CHOOSE(AJ253,Rollover!$N$25,Rollover!$AA$25,Rollover!$AN$25)*(1+Assumptions!$C$25)^(INT(MAX(0,AJ254)/12)))</f>
        <v>15.532762499999997</v>
      </c>
      <c r="AK255" s="115">
        <f>IF(OR(AK253=0,AK253=4),0,CHOOSE(AK253,Rollover!$I$25,Rollover!$V$25,Rollover!$AI$25)*CHOOSE(AK253,Rollover!$O$25,Rollover!$AB$25,Rollover!$AO$25)*(1+CHOOSE(AK253,Rollover!$P$25,Rollover!$AC$25,Rollover!$AP$25))^(INT(MAX(0,AK254)/12))+(1-CHOOSE(AK253,Rollover!$I$25,Rollover!$V$25,Rollover!$AI$25))*CHOOSE(AK253,Rollover!$N$25,Rollover!$AA$25,Rollover!$AN$25)*(1+Assumptions!$C$25)^(INT(MAX(0,AK254)/12)))</f>
        <v>15.532762499999997</v>
      </c>
      <c r="AL255" s="115">
        <f>IF(OR(AL253=0,AL253=4),0,CHOOSE(AL253,Rollover!$I$25,Rollover!$V$25,Rollover!$AI$25)*CHOOSE(AL253,Rollover!$O$25,Rollover!$AB$25,Rollover!$AO$25)*(1+CHOOSE(AL253,Rollover!$P$25,Rollover!$AC$25,Rollover!$AP$25))^(INT(MAX(0,AL254)/12))+(1-CHOOSE(AL253,Rollover!$I$25,Rollover!$V$25,Rollover!$AI$25))*CHOOSE(AL253,Rollover!$N$25,Rollover!$AA$25,Rollover!$AN$25)*(1+Assumptions!$C$25)^(INT(MAX(0,AL254)/12)))</f>
        <v>15.532762499999997</v>
      </c>
      <c r="AM255" s="115">
        <f>IF(OR(AM253=0,AM253=4),0,CHOOSE(AM253,Rollover!$I$25,Rollover!$V$25,Rollover!$AI$25)*CHOOSE(AM253,Rollover!$O$25,Rollover!$AB$25,Rollover!$AO$25)*(1+CHOOSE(AM253,Rollover!$P$25,Rollover!$AC$25,Rollover!$AP$25))^(INT(MAX(0,AM254)/12))+(1-CHOOSE(AM253,Rollover!$I$25,Rollover!$V$25,Rollover!$AI$25))*CHOOSE(AM253,Rollover!$N$25,Rollover!$AA$25,Rollover!$AN$25)*(1+Assumptions!$C$25)^(INT(MAX(0,AM254)/12)))</f>
        <v>15.532762499999997</v>
      </c>
      <c r="AN255" s="115">
        <f>IF(OR(AN253=0,AN253=4),0,CHOOSE(AN253,Rollover!$I$25,Rollover!$V$25,Rollover!$AI$25)*CHOOSE(AN253,Rollover!$O$25,Rollover!$AB$25,Rollover!$AO$25)*(1+CHOOSE(AN253,Rollover!$P$25,Rollover!$AC$25,Rollover!$AP$25))^(INT(MAX(0,AN254)/12))+(1-CHOOSE(AN253,Rollover!$I$25,Rollover!$V$25,Rollover!$AI$25))*CHOOSE(AN253,Rollover!$N$25,Rollover!$AA$25,Rollover!$AN$25)*(1+Assumptions!$C$25)^(INT(MAX(0,AN254)/12)))</f>
        <v>15.532762499999997</v>
      </c>
      <c r="AO255" s="115">
        <f>IF(OR(AO253=0,AO253=4),0,CHOOSE(AO253,Rollover!$I$25,Rollover!$V$25,Rollover!$AI$25)*CHOOSE(AO253,Rollover!$O$25,Rollover!$AB$25,Rollover!$AO$25)*(1+CHOOSE(AO253,Rollover!$P$25,Rollover!$AC$25,Rollover!$AP$25))^(INT(MAX(0,AO254)/12))+(1-CHOOSE(AO253,Rollover!$I$25,Rollover!$V$25,Rollover!$AI$25))*CHOOSE(AO253,Rollover!$N$25,Rollover!$AA$25,Rollover!$AN$25)*(1+Assumptions!$C$25)^(INT(MAX(0,AO254)/12)))</f>
        <v>15.532762499999997</v>
      </c>
      <c r="AP255" s="115">
        <f>IF(OR(AP253=0,AP253=4),0,CHOOSE(AP253,Rollover!$I$25,Rollover!$V$25,Rollover!$AI$25)*CHOOSE(AP253,Rollover!$O$25,Rollover!$AB$25,Rollover!$AO$25)*(1+CHOOSE(AP253,Rollover!$P$25,Rollover!$AC$25,Rollover!$AP$25))^(INT(MAX(0,AP254)/12))+(1-CHOOSE(AP253,Rollover!$I$25,Rollover!$V$25,Rollover!$AI$25))*CHOOSE(AP253,Rollover!$N$25,Rollover!$AA$25,Rollover!$AN$25)*(1+Assumptions!$C$25)^(INT(MAX(0,AP254)/12)))</f>
        <v>15.532762499999997</v>
      </c>
      <c r="AQ255" s="115">
        <f>IF(OR(AQ253=0,AQ253=4),0,CHOOSE(AQ253,Rollover!$I$25,Rollover!$V$25,Rollover!$AI$25)*CHOOSE(AQ253,Rollover!$O$25,Rollover!$AB$25,Rollover!$AO$25)*(1+CHOOSE(AQ253,Rollover!$P$25,Rollover!$AC$25,Rollover!$AP$25))^(INT(MAX(0,AQ254)/12))+(1-CHOOSE(AQ253,Rollover!$I$25,Rollover!$V$25,Rollover!$AI$25))*CHOOSE(AQ253,Rollover!$N$25,Rollover!$AA$25,Rollover!$AN$25)*(1+Assumptions!$C$25)^(INT(MAX(0,AQ254)/12)))</f>
        <v>15.532762499999997</v>
      </c>
      <c r="AR255" s="115">
        <f>IF(OR(AR253=0,AR253=4),0,CHOOSE(AR253,Rollover!$I$25,Rollover!$V$25,Rollover!$AI$25)*CHOOSE(AR253,Rollover!$O$25,Rollover!$AB$25,Rollover!$AO$25)*(1+CHOOSE(AR253,Rollover!$P$25,Rollover!$AC$25,Rollover!$AP$25))^(INT(MAX(0,AR254)/12))+(1-CHOOSE(AR253,Rollover!$I$25,Rollover!$V$25,Rollover!$AI$25))*CHOOSE(AR253,Rollover!$N$25,Rollover!$AA$25,Rollover!$AN$25)*(1+Assumptions!$C$25)^(INT(MAX(0,AR254)/12)))</f>
        <v>15.532762499999997</v>
      </c>
      <c r="AS255" s="115">
        <f>IF(OR(AS253=0,AS253=4),0,CHOOSE(AS253,Rollover!$I$25,Rollover!$V$25,Rollover!$AI$25)*CHOOSE(AS253,Rollover!$O$25,Rollover!$AB$25,Rollover!$AO$25)*(1+CHOOSE(AS253,Rollover!$P$25,Rollover!$AC$25,Rollover!$AP$25))^(INT(MAX(0,AS254)/12))+(1-CHOOSE(AS253,Rollover!$I$25,Rollover!$V$25,Rollover!$AI$25))*CHOOSE(AS253,Rollover!$N$25,Rollover!$AA$25,Rollover!$AN$25)*(1+Assumptions!$C$25)^(INT(MAX(0,AS254)/12)))</f>
        <v>15.532762499999997</v>
      </c>
      <c r="AT255" s="115">
        <f>IF(OR(AT253=0,AT253=4),0,CHOOSE(AT253,Rollover!$I$25,Rollover!$V$25,Rollover!$AI$25)*CHOOSE(AT253,Rollover!$O$25,Rollover!$AB$25,Rollover!$AO$25)*(1+CHOOSE(AT253,Rollover!$P$25,Rollover!$AC$25,Rollover!$AP$25))^(INT(MAX(0,AT254)/12))+(1-CHOOSE(AT253,Rollover!$I$25,Rollover!$V$25,Rollover!$AI$25))*CHOOSE(AT253,Rollover!$N$25,Rollover!$AA$25,Rollover!$AN$25)*(1+Assumptions!$C$25)^(INT(MAX(0,AT254)/12)))</f>
        <v>16.076409187499998</v>
      </c>
      <c r="AU255" s="115">
        <f>IF(OR(AU253=0,AU253=4),0,CHOOSE(AU253,Rollover!$I$25,Rollover!$V$25,Rollover!$AI$25)*CHOOSE(AU253,Rollover!$O$25,Rollover!$AB$25,Rollover!$AO$25)*(1+CHOOSE(AU253,Rollover!$P$25,Rollover!$AC$25,Rollover!$AP$25))^(INT(MAX(0,AU254)/12))+(1-CHOOSE(AU253,Rollover!$I$25,Rollover!$V$25,Rollover!$AI$25))*CHOOSE(AU253,Rollover!$N$25,Rollover!$AA$25,Rollover!$AN$25)*(1+Assumptions!$C$25)^(INT(MAX(0,AU254)/12)))</f>
        <v>16.076409187499998</v>
      </c>
      <c r="AV255" s="115">
        <f>IF(OR(AV253=0,AV253=4),0,CHOOSE(AV253,Rollover!$I$25,Rollover!$V$25,Rollover!$AI$25)*CHOOSE(AV253,Rollover!$O$25,Rollover!$AB$25,Rollover!$AO$25)*(1+CHOOSE(AV253,Rollover!$P$25,Rollover!$AC$25,Rollover!$AP$25))^(INT(MAX(0,AV254)/12))+(1-CHOOSE(AV253,Rollover!$I$25,Rollover!$V$25,Rollover!$AI$25))*CHOOSE(AV253,Rollover!$N$25,Rollover!$AA$25,Rollover!$AN$25)*(1+Assumptions!$C$25)^(INT(MAX(0,AV254)/12)))</f>
        <v>16.076409187499998</v>
      </c>
      <c r="AW255" s="115">
        <f>IF(OR(AW253=0,AW253=4),0,CHOOSE(AW253,Rollover!$I$25,Rollover!$V$25,Rollover!$AI$25)*CHOOSE(AW253,Rollover!$O$25,Rollover!$AB$25,Rollover!$AO$25)*(1+CHOOSE(AW253,Rollover!$P$25,Rollover!$AC$25,Rollover!$AP$25))^(INT(MAX(0,AW254)/12))+(1-CHOOSE(AW253,Rollover!$I$25,Rollover!$V$25,Rollover!$AI$25))*CHOOSE(AW253,Rollover!$N$25,Rollover!$AA$25,Rollover!$AN$25)*(1+Assumptions!$C$25)^(INT(MAX(0,AW254)/12)))</f>
        <v>16.076409187499998</v>
      </c>
      <c r="AX255" s="115">
        <f>IF(OR(AX253=0,AX253=4),0,CHOOSE(AX253,Rollover!$I$25,Rollover!$V$25,Rollover!$AI$25)*CHOOSE(AX253,Rollover!$O$25,Rollover!$AB$25,Rollover!$AO$25)*(1+CHOOSE(AX253,Rollover!$P$25,Rollover!$AC$25,Rollover!$AP$25))^(INT(MAX(0,AX254)/12))+(1-CHOOSE(AX253,Rollover!$I$25,Rollover!$V$25,Rollover!$AI$25))*CHOOSE(AX253,Rollover!$N$25,Rollover!$AA$25,Rollover!$AN$25)*(1+Assumptions!$C$25)^(INT(MAX(0,AX254)/12)))</f>
        <v>16.076409187499998</v>
      </c>
      <c r="AY255" s="115">
        <f>IF(OR(AY253=0,AY253=4),0,CHOOSE(AY253,Rollover!$I$25,Rollover!$V$25,Rollover!$AI$25)*CHOOSE(AY253,Rollover!$O$25,Rollover!$AB$25,Rollover!$AO$25)*(1+CHOOSE(AY253,Rollover!$P$25,Rollover!$AC$25,Rollover!$AP$25))^(INT(MAX(0,AY254)/12))+(1-CHOOSE(AY253,Rollover!$I$25,Rollover!$V$25,Rollover!$AI$25))*CHOOSE(AY253,Rollover!$N$25,Rollover!$AA$25,Rollover!$AN$25)*(1+Assumptions!$C$25)^(INT(MAX(0,AY254)/12)))</f>
        <v>16.076409187499998</v>
      </c>
      <c r="AZ255" s="115">
        <f>IF(OR(AZ253=0,AZ253=4),0,CHOOSE(AZ253,Rollover!$I$25,Rollover!$V$25,Rollover!$AI$25)*CHOOSE(AZ253,Rollover!$O$25,Rollover!$AB$25,Rollover!$AO$25)*(1+CHOOSE(AZ253,Rollover!$P$25,Rollover!$AC$25,Rollover!$AP$25))^(INT(MAX(0,AZ254)/12))+(1-CHOOSE(AZ253,Rollover!$I$25,Rollover!$V$25,Rollover!$AI$25))*CHOOSE(AZ253,Rollover!$N$25,Rollover!$AA$25,Rollover!$AN$25)*(1+Assumptions!$C$25)^(INT(MAX(0,AZ254)/12)))</f>
        <v>16.076409187499998</v>
      </c>
      <c r="BA255" s="115">
        <f>IF(OR(BA253=0,BA253=4),0,CHOOSE(BA253,Rollover!$I$25,Rollover!$V$25,Rollover!$AI$25)*CHOOSE(BA253,Rollover!$O$25,Rollover!$AB$25,Rollover!$AO$25)*(1+CHOOSE(BA253,Rollover!$P$25,Rollover!$AC$25,Rollover!$AP$25))^(INT(MAX(0,BA254)/12))+(1-CHOOSE(BA253,Rollover!$I$25,Rollover!$V$25,Rollover!$AI$25))*CHOOSE(BA253,Rollover!$N$25,Rollover!$AA$25,Rollover!$AN$25)*(1+Assumptions!$C$25)^(INT(MAX(0,BA254)/12)))</f>
        <v>16.076409187499998</v>
      </c>
      <c r="BB255" s="115">
        <f>IF(OR(BB253=0,BB253=4),0,CHOOSE(BB253,Rollover!$I$25,Rollover!$V$25,Rollover!$AI$25)*CHOOSE(BB253,Rollover!$O$25,Rollover!$AB$25,Rollover!$AO$25)*(1+CHOOSE(BB253,Rollover!$P$25,Rollover!$AC$25,Rollover!$AP$25))^(INT(MAX(0,BB254)/12))+(1-CHOOSE(BB253,Rollover!$I$25,Rollover!$V$25,Rollover!$AI$25))*CHOOSE(BB253,Rollover!$N$25,Rollover!$AA$25,Rollover!$AN$25)*(1+Assumptions!$C$25)^(INT(MAX(0,BB254)/12)))</f>
        <v>16.076409187499998</v>
      </c>
      <c r="BC255" s="115">
        <f>IF(OR(BC253=0,BC253=4),0,CHOOSE(BC253,Rollover!$I$25,Rollover!$V$25,Rollover!$AI$25)*CHOOSE(BC253,Rollover!$O$25,Rollover!$AB$25,Rollover!$AO$25)*(1+CHOOSE(BC253,Rollover!$P$25,Rollover!$AC$25,Rollover!$AP$25))^(INT(MAX(0,BC254)/12))+(1-CHOOSE(BC253,Rollover!$I$25,Rollover!$V$25,Rollover!$AI$25))*CHOOSE(BC253,Rollover!$N$25,Rollover!$AA$25,Rollover!$AN$25)*(1+Assumptions!$C$25)^(INT(MAX(0,BC254)/12)))</f>
        <v>16.076409187499998</v>
      </c>
      <c r="BD255" s="115">
        <f>IF(OR(BD253=0,BD253=4),0,CHOOSE(BD253,Rollover!$I$25,Rollover!$V$25,Rollover!$AI$25)*CHOOSE(BD253,Rollover!$O$25,Rollover!$AB$25,Rollover!$AO$25)*(1+CHOOSE(BD253,Rollover!$P$25,Rollover!$AC$25,Rollover!$AP$25))^(INT(MAX(0,BD254)/12))+(1-CHOOSE(BD253,Rollover!$I$25,Rollover!$V$25,Rollover!$AI$25))*CHOOSE(BD253,Rollover!$N$25,Rollover!$AA$25,Rollover!$AN$25)*(1+Assumptions!$C$25)^(INT(MAX(0,BD254)/12)))</f>
        <v>16.076409187499998</v>
      </c>
      <c r="BE255" s="115">
        <f>IF(OR(BE253=0,BE253=4),0,CHOOSE(BE253,Rollover!$I$25,Rollover!$V$25,Rollover!$AI$25)*CHOOSE(BE253,Rollover!$O$25,Rollover!$AB$25,Rollover!$AO$25)*(1+CHOOSE(BE253,Rollover!$P$25,Rollover!$AC$25,Rollover!$AP$25))^(INT(MAX(0,BE254)/12))+(1-CHOOSE(BE253,Rollover!$I$25,Rollover!$V$25,Rollover!$AI$25))*CHOOSE(BE253,Rollover!$N$25,Rollover!$AA$25,Rollover!$AN$25)*(1+Assumptions!$C$25)^(INT(MAX(0,BE254)/12)))</f>
        <v>16.076409187499998</v>
      </c>
      <c r="BF255" s="115">
        <f>IF(OR(BF253=0,BF253=4),0,CHOOSE(BF253,Rollover!$I$25,Rollover!$V$25,Rollover!$AI$25)*CHOOSE(BF253,Rollover!$O$25,Rollover!$AB$25,Rollover!$AO$25)*(1+CHOOSE(BF253,Rollover!$P$25,Rollover!$AC$25,Rollover!$AP$25))^(INT(MAX(0,BF254)/12))+(1-CHOOSE(BF253,Rollover!$I$25,Rollover!$V$25,Rollover!$AI$25))*CHOOSE(BF253,Rollover!$N$25,Rollover!$AA$25,Rollover!$AN$25)*(1+Assumptions!$C$25)^(INT(MAX(0,BF254)/12)))</f>
        <v>16.639083509062495</v>
      </c>
      <c r="BG255" s="115">
        <f>IF(OR(BG253=0,BG253=4),0,CHOOSE(BG253,Rollover!$I$25,Rollover!$V$25,Rollover!$AI$25)*CHOOSE(BG253,Rollover!$O$25,Rollover!$AB$25,Rollover!$AO$25)*(1+CHOOSE(BG253,Rollover!$P$25,Rollover!$AC$25,Rollover!$AP$25))^(INT(MAX(0,BG254)/12))+(1-CHOOSE(BG253,Rollover!$I$25,Rollover!$V$25,Rollover!$AI$25))*CHOOSE(BG253,Rollover!$N$25,Rollover!$AA$25,Rollover!$AN$25)*(1+Assumptions!$C$25)^(INT(MAX(0,BG254)/12)))</f>
        <v>16.639083509062495</v>
      </c>
      <c r="BH255" s="115">
        <f>IF(OR(BH253=0,BH253=4),0,CHOOSE(BH253,Rollover!$I$25,Rollover!$V$25,Rollover!$AI$25)*CHOOSE(BH253,Rollover!$O$25,Rollover!$AB$25,Rollover!$AO$25)*(1+CHOOSE(BH253,Rollover!$P$25,Rollover!$AC$25,Rollover!$AP$25))^(INT(MAX(0,BH254)/12))+(1-CHOOSE(BH253,Rollover!$I$25,Rollover!$V$25,Rollover!$AI$25))*CHOOSE(BH253,Rollover!$N$25,Rollover!$AA$25,Rollover!$AN$25)*(1+Assumptions!$C$25)^(INT(MAX(0,BH254)/12)))</f>
        <v>16.639083509062495</v>
      </c>
      <c r="BI255" s="115">
        <f>IF(OR(BI253=0,BI253=4),0,CHOOSE(BI253,Rollover!$I$25,Rollover!$V$25,Rollover!$AI$25)*CHOOSE(BI253,Rollover!$O$25,Rollover!$AB$25,Rollover!$AO$25)*(1+CHOOSE(BI253,Rollover!$P$25,Rollover!$AC$25,Rollover!$AP$25))^(INT(MAX(0,BI254)/12))+(1-CHOOSE(BI253,Rollover!$I$25,Rollover!$V$25,Rollover!$AI$25))*CHOOSE(BI253,Rollover!$N$25,Rollover!$AA$25,Rollover!$AN$25)*(1+Assumptions!$C$25)^(INT(MAX(0,BI254)/12)))</f>
        <v>16.639083509062495</v>
      </c>
      <c r="BJ255" s="115">
        <f>IF(OR(BJ253=0,BJ253=4),0,CHOOSE(BJ253,Rollover!$I$25,Rollover!$V$25,Rollover!$AI$25)*CHOOSE(BJ253,Rollover!$O$25,Rollover!$AB$25,Rollover!$AO$25)*(1+CHOOSE(BJ253,Rollover!$P$25,Rollover!$AC$25,Rollover!$AP$25))^(INT(MAX(0,BJ254)/12))+(1-CHOOSE(BJ253,Rollover!$I$25,Rollover!$V$25,Rollover!$AI$25))*CHOOSE(BJ253,Rollover!$N$25,Rollover!$AA$25,Rollover!$AN$25)*(1+Assumptions!$C$25)^(INT(MAX(0,BJ254)/12)))</f>
        <v>16.639083509062495</v>
      </c>
      <c r="BK255" s="115">
        <f>IF(OR(BK253=0,BK253=4),0,CHOOSE(BK253,Rollover!$I$25,Rollover!$V$25,Rollover!$AI$25)*CHOOSE(BK253,Rollover!$O$25,Rollover!$AB$25,Rollover!$AO$25)*(1+CHOOSE(BK253,Rollover!$P$25,Rollover!$AC$25,Rollover!$AP$25))^(INT(MAX(0,BK254)/12))+(1-CHOOSE(BK253,Rollover!$I$25,Rollover!$V$25,Rollover!$AI$25))*CHOOSE(BK253,Rollover!$N$25,Rollover!$AA$25,Rollover!$AN$25)*(1+Assumptions!$C$25)^(INT(MAX(0,BK254)/12)))</f>
        <v>16.639083509062495</v>
      </c>
      <c r="BL255" s="115">
        <f>IF(OR(BL253=0,BL253=4),0,CHOOSE(BL253,Rollover!$I$25,Rollover!$V$25,Rollover!$AI$25)*CHOOSE(BL253,Rollover!$O$25,Rollover!$AB$25,Rollover!$AO$25)*(1+CHOOSE(BL253,Rollover!$P$25,Rollover!$AC$25,Rollover!$AP$25))^(INT(MAX(0,BL254)/12))+(1-CHOOSE(BL253,Rollover!$I$25,Rollover!$V$25,Rollover!$AI$25))*CHOOSE(BL253,Rollover!$N$25,Rollover!$AA$25,Rollover!$AN$25)*(1+Assumptions!$C$25)^(INT(MAX(0,BL254)/12)))</f>
        <v>16.639083509062495</v>
      </c>
      <c r="BM255" s="115">
        <f>IF(OR(BM253=0,BM253=4),0,CHOOSE(BM253,Rollover!$I$25,Rollover!$V$25,Rollover!$AI$25)*CHOOSE(BM253,Rollover!$O$25,Rollover!$AB$25,Rollover!$AO$25)*(1+CHOOSE(BM253,Rollover!$P$25,Rollover!$AC$25,Rollover!$AP$25))^(INT(MAX(0,BM254)/12))+(1-CHOOSE(BM253,Rollover!$I$25,Rollover!$V$25,Rollover!$AI$25))*CHOOSE(BM253,Rollover!$N$25,Rollover!$AA$25,Rollover!$AN$25)*(1+Assumptions!$C$25)^(INT(MAX(0,BM254)/12)))</f>
        <v>16.639083509062495</v>
      </c>
      <c r="BN255" s="115">
        <f>IF(OR(BN253=0,BN253=4),0,CHOOSE(BN253,Rollover!$I$25,Rollover!$V$25,Rollover!$AI$25)*CHOOSE(BN253,Rollover!$O$25,Rollover!$AB$25,Rollover!$AO$25)*(1+CHOOSE(BN253,Rollover!$P$25,Rollover!$AC$25,Rollover!$AP$25))^(INT(MAX(0,BN254)/12))+(1-CHOOSE(BN253,Rollover!$I$25,Rollover!$V$25,Rollover!$AI$25))*CHOOSE(BN253,Rollover!$N$25,Rollover!$AA$25,Rollover!$AN$25)*(1+Assumptions!$C$25)^(INT(MAX(0,BN254)/12)))</f>
        <v>16.639083509062495</v>
      </c>
      <c r="BO255" s="115">
        <f>IF(OR(BO253=0,BO253=4),0,CHOOSE(BO253,Rollover!$I$25,Rollover!$V$25,Rollover!$AI$25)*CHOOSE(BO253,Rollover!$O$25,Rollover!$AB$25,Rollover!$AO$25)*(1+CHOOSE(BO253,Rollover!$P$25,Rollover!$AC$25,Rollover!$AP$25))^(INT(MAX(0,BO254)/12))+(1-CHOOSE(BO253,Rollover!$I$25,Rollover!$V$25,Rollover!$AI$25))*CHOOSE(BO253,Rollover!$N$25,Rollover!$AA$25,Rollover!$AN$25)*(1+Assumptions!$C$25)^(INT(MAX(0,BO254)/12)))</f>
        <v>16.639083509062495</v>
      </c>
      <c r="BP255" s="115">
        <f>IF(OR(BP253=0,BP253=4),0,CHOOSE(BP253,Rollover!$I$25,Rollover!$V$25,Rollover!$AI$25)*CHOOSE(BP253,Rollover!$O$25,Rollover!$AB$25,Rollover!$AO$25)*(1+CHOOSE(BP253,Rollover!$P$25,Rollover!$AC$25,Rollover!$AP$25))^(INT(MAX(0,BP254)/12))+(1-CHOOSE(BP253,Rollover!$I$25,Rollover!$V$25,Rollover!$AI$25))*CHOOSE(BP253,Rollover!$N$25,Rollover!$AA$25,Rollover!$AN$25)*(1+Assumptions!$C$25)^(INT(MAX(0,BP254)/12)))</f>
        <v>16.639083509062495</v>
      </c>
      <c r="BQ255" s="115">
        <f>IF(OR(BQ253=0,BQ253=4),0,CHOOSE(BQ253,Rollover!$I$25,Rollover!$V$25,Rollover!$AI$25)*CHOOSE(BQ253,Rollover!$O$25,Rollover!$AB$25,Rollover!$AO$25)*(1+CHOOSE(BQ253,Rollover!$P$25,Rollover!$AC$25,Rollover!$AP$25))^(INT(MAX(0,BQ254)/12))+(1-CHOOSE(BQ253,Rollover!$I$25,Rollover!$V$25,Rollover!$AI$25))*CHOOSE(BQ253,Rollover!$N$25,Rollover!$AA$25,Rollover!$AN$25)*(1+Assumptions!$C$25)^(INT(MAX(0,BQ254)/12)))</f>
        <v>16.639083509062495</v>
      </c>
      <c r="BR255" s="115">
        <f>IF(OR(BR253=0,BR253=4),0,CHOOSE(BR253,Rollover!$I$25,Rollover!$V$25,Rollover!$AI$25)*CHOOSE(BR253,Rollover!$O$25,Rollover!$AB$25,Rollover!$AO$25)*(1+CHOOSE(BR253,Rollover!$P$25,Rollover!$AC$25,Rollover!$AP$25))^(INT(MAX(0,BR254)/12))+(1-CHOOSE(BR253,Rollover!$I$25,Rollover!$V$25,Rollover!$AI$25))*CHOOSE(BR253,Rollover!$N$25,Rollover!$AA$25,Rollover!$AN$25)*(1+Assumptions!$C$25)^(INT(MAX(0,BR254)/12)))</f>
        <v>16.80947407735</v>
      </c>
      <c r="BS255" s="115">
        <f>IF(OR(BS253=0,BS253=4),0,CHOOSE(BS253,Rollover!$I$25,Rollover!$V$25,Rollover!$AI$25)*CHOOSE(BS253,Rollover!$O$25,Rollover!$AB$25,Rollover!$AO$25)*(1+CHOOSE(BS253,Rollover!$P$25,Rollover!$AC$25,Rollover!$AP$25))^(INT(MAX(0,BS254)/12))+(1-CHOOSE(BS253,Rollover!$I$25,Rollover!$V$25,Rollover!$AI$25))*CHOOSE(BS253,Rollover!$N$25,Rollover!$AA$25,Rollover!$AN$25)*(1+Assumptions!$C$25)^(INT(MAX(0,BS254)/12)))</f>
        <v>16.80947407735</v>
      </c>
      <c r="BT255" s="115">
        <f>IF(OR(BT253=0,BT253=4),0,CHOOSE(BT253,Rollover!$I$25,Rollover!$V$25,Rollover!$AI$25)*CHOOSE(BT253,Rollover!$O$25,Rollover!$AB$25,Rollover!$AO$25)*(1+CHOOSE(BT253,Rollover!$P$25,Rollover!$AC$25,Rollover!$AP$25))^(INT(MAX(0,BT254)/12))+(1-CHOOSE(BT253,Rollover!$I$25,Rollover!$V$25,Rollover!$AI$25))*CHOOSE(BT253,Rollover!$N$25,Rollover!$AA$25,Rollover!$AN$25)*(1+Assumptions!$C$25)^(INT(MAX(0,BT254)/12)))</f>
        <v>16.80947407735</v>
      </c>
      <c r="BU255" s="115">
        <f>IF(OR(BU253=0,BU253=4),0,CHOOSE(BU253,Rollover!$I$25,Rollover!$V$25,Rollover!$AI$25)*CHOOSE(BU253,Rollover!$O$25,Rollover!$AB$25,Rollover!$AO$25)*(1+CHOOSE(BU253,Rollover!$P$25,Rollover!$AC$25,Rollover!$AP$25))^(INT(MAX(0,BU254)/12))+(1-CHOOSE(BU253,Rollover!$I$25,Rollover!$V$25,Rollover!$AI$25))*CHOOSE(BU253,Rollover!$N$25,Rollover!$AA$25,Rollover!$AN$25)*(1+Assumptions!$C$25)^(INT(MAX(0,BU254)/12)))</f>
        <v>16.80947407735</v>
      </c>
      <c r="BV255" s="115">
        <f>IF(OR(BV253=0,BV253=4),0,CHOOSE(BV253,Rollover!$I$25,Rollover!$V$25,Rollover!$AI$25)*CHOOSE(BV253,Rollover!$O$25,Rollover!$AB$25,Rollover!$AO$25)*(1+CHOOSE(BV253,Rollover!$P$25,Rollover!$AC$25,Rollover!$AP$25))^(INT(MAX(0,BV254)/12))+(1-CHOOSE(BV253,Rollover!$I$25,Rollover!$V$25,Rollover!$AI$25))*CHOOSE(BV253,Rollover!$N$25,Rollover!$AA$25,Rollover!$AN$25)*(1+Assumptions!$C$25)^(INT(MAX(0,BV254)/12)))</f>
        <v>16.80947407735</v>
      </c>
      <c r="BW255" s="115">
        <f>IF(OR(BW253=0,BW253=4),0,CHOOSE(BW253,Rollover!$I$25,Rollover!$V$25,Rollover!$AI$25)*CHOOSE(BW253,Rollover!$O$25,Rollover!$AB$25,Rollover!$AO$25)*(1+CHOOSE(BW253,Rollover!$P$25,Rollover!$AC$25,Rollover!$AP$25))^(INT(MAX(0,BW254)/12))+(1-CHOOSE(BW253,Rollover!$I$25,Rollover!$V$25,Rollover!$AI$25))*CHOOSE(BW253,Rollover!$N$25,Rollover!$AA$25,Rollover!$AN$25)*(1+Assumptions!$C$25)^(INT(MAX(0,BW254)/12)))</f>
        <v>16.80947407735</v>
      </c>
      <c r="BX255" s="115">
        <f>IF(OR(BX253=0,BX253=4),0,CHOOSE(BX253,Rollover!$I$25,Rollover!$V$25,Rollover!$AI$25)*CHOOSE(BX253,Rollover!$O$25,Rollover!$AB$25,Rollover!$AO$25)*(1+CHOOSE(BX253,Rollover!$P$25,Rollover!$AC$25,Rollover!$AP$25))^(INT(MAX(0,BX254)/12))+(1-CHOOSE(BX253,Rollover!$I$25,Rollover!$V$25,Rollover!$AI$25))*CHOOSE(BX253,Rollover!$N$25,Rollover!$AA$25,Rollover!$AN$25)*(1+Assumptions!$C$25)^(INT(MAX(0,BX254)/12)))</f>
        <v>16.80947407735</v>
      </c>
      <c r="BY255" s="115">
        <f>IF(OR(BY253=0,BY253=4),0,CHOOSE(BY253,Rollover!$I$25,Rollover!$V$25,Rollover!$AI$25)*CHOOSE(BY253,Rollover!$O$25,Rollover!$AB$25,Rollover!$AO$25)*(1+CHOOSE(BY253,Rollover!$P$25,Rollover!$AC$25,Rollover!$AP$25))^(INT(MAX(0,BY254)/12))+(1-CHOOSE(BY253,Rollover!$I$25,Rollover!$V$25,Rollover!$AI$25))*CHOOSE(BY253,Rollover!$N$25,Rollover!$AA$25,Rollover!$AN$25)*(1+Assumptions!$C$25)^(INT(MAX(0,BY254)/12)))</f>
        <v>16.80947407735</v>
      </c>
      <c r="BZ255" s="115">
        <f>IF(OR(BZ253=0,BZ253=4),0,CHOOSE(BZ253,Rollover!$I$25,Rollover!$V$25,Rollover!$AI$25)*CHOOSE(BZ253,Rollover!$O$25,Rollover!$AB$25,Rollover!$AO$25)*(1+CHOOSE(BZ253,Rollover!$P$25,Rollover!$AC$25,Rollover!$AP$25))^(INT(MAX(0,BZ254)/12))+(1-CHOOSE(BZ253,Rollover!$I$25,Rollover!$V$25,Rollover!$AI$25))*CHOOSE(BZ253,Rollover!$N$25,Rollover!$AA$25,Rollover!$AN$25)*(1+Assumptions!$C$25)^(INT(MAX(0,BZ254)/12)))</f>
        <v>16.80947407735</v>
      </c>
      <c r="CA255" s="115">
        <f>IF(OR(CA253=0,CA253=4),0,CHOOSE(CA253,Rollover!$I$25,Rollover!$V$25,Rollover!$AI$25)*CHOOSE(CA253,Rollover!$O$25,Rollover!$AB$25,Rollover!$AO$25)*(1+CHOOSE(CA253,Rollover!$P$25,Rollover!$AC$25,Rollover!$AP$25))^(INT(MAX(0,CA254)/12))+(1-CHOOSE(CA253,Rollover!$I$25,Rollover!$V$25,Rollover!$AI$25))*CHOOSE(CA253,Rollover!$N$25,Rollover!$AA$25,Rollover!$AN$25)*(1+Assumptions!$C$25)^(INT(MAX(0,CA254)/12)))</f>
        <v>16.80947407735</v>
      </c>
      <c r="CB255" s="115">
        <f>IF(OR(CB253=0,CB253=4),0,CHOOSE(CB253,Rollover!$I$25,Rollover!$V$25,Rollover!$AI$25)*CHOOSE(CB253,Rollover!$O$25,Rollover!$AB$25,Rollover!$AO$25)*(1+CHOOSE(CB253,Rollover!$P$25,Rollover!$AC$25,Rollover!$AP$25))^(INT(MAX(0,CB254)/12))+(1-CHOOSE(CB253,Rollover!$I$25,Rollover!$V$25,Rollover!$AI$25))*CHOOSE(CB253,Rollover!$N$25,Rollover!$AA$25,Rollover!$AN$25)*(1+Assumptions!$C$25)^(INT(MAX(0,CB254)/12)))</f>
        <v>16.80947407735</v>
      </c>
      <c r="CC255" s="115">
        <f>IF(OR(CC253=0,CC253=4),0,CHOOSE(CC253,Rollover!$I$25,Rollover!$V$25,Rollover!$AI$25)*CHOOSE(CC253,Rollover!$O$25,Rollover!$AB$25,Rollover!$AO$25)*(1+CHOOSE(CC253,Rollover!$P$25,Rollover!$AC$25,Rollover!$AP$25))^(INT(MAX(0,CC254)/12))+(1-CHOOSE(CC253,Rollover!$I$25,Rollover!$V$25,Rollover!$AI$25))*CHOOSE(CC253,Rollover!$N$25,Rollover!$AA$25,Rollover!$AN$25)*(1+Assumptions!$C$25)^(INT(MAX(0,CC254)/12)))</f>
        <v>16.80947407735</v>
      </c>
      <c r="CD255" s="115">
        <f>IF(OR(CD253=0,CD253=4),0,CHOOSE(CD253,Rollover!$I$25,Rollover!$V$25,Rollover!$AI$25)*CHOOSE(CD253,Rollover!$O$25,Rollover!$AB$25,Rollover!$AO$25)*(1+CHOOSE(CD253,Rollover!$P$25,Rollover!$AC$25,Rollover!$AP$25))^(INT(MAX(0,CD254)/12))+(1-CHOOSE(CD253,Rollover!$I$25,Rollover!$V$25,Rollover!$AI$25))*CHOOSE(CD253,Rollover!$N$25,Rollover!$AA$25,Rollover!$AN$25)*(1+Assumptions!$C$25)^(INT(MAX(0,CD254)/12)))</f>
        <v>16.80947407735</v>
      </c>
      <c r="CE255" s="115">
        <f>IF(OR(CE253=0,CE253=4),0,CHOOSE(CE253,Rollover!$I$25,Rollover!$V$25,Rollover!$AI$25)*CHOOSE(CE253,Rollover!$O$25,Rollover!$AB$25,Rollover!$AO$25)*(1+CHOOSE(CE253,Rollover!$P$25,Rollover!$AC$25,Rollover!$AP$25))^(INT(MAX(0,CE254)/12))+(1-CHOOSE(CE253,Rollover!$I$25,Rollover!$V$25,Rollover!$AI$25))*CHOOSE(CE253,Rollover!$N$25,Rollover!$AA$25,Rollover!$AN$25)*(1+Assumptions!$C$25)^(INT(MAX(0,CE254)/12)))</f>
        <v>16.80947407735</v>
      </c>
      <c r="CF255" s="115">
        <f>IF(OR(CF253=0,CF253=4),0,CHOOSE(CF253,Rollover!$I$25,Rollover!$V$25,Rollover!$AI$25)*CHOOSE(CF253,Rollover!$O$25,Rollover!$AB$25,Rollover!$AO$25)*(1+CHOOSE(CF253,Rollover!$P$25,Rollover!$AC$25,Rollover!$AP$25))^(INT(MAX(0,CF254)/12))+(1-CHOOSE(CF253,Rollover!$I$25,Rollover!$V$25,Rollover!$AI$25))*CHOOSE(CF253,Rollover!$N$25,Rollover!$AA$25,Rollover!$AN$25)*(1+Assumptions!$C$25)^(INT(MAX(0,CF254)/12)))</f>
        <v>17.397805670057245</v>
      </c>
      <c r="CG255" s="115">
        <f>IF(OR(CG253=0,CG253=4),0,CHOOSE(CG253,Rollover!$I$25,Rollover!$V$25,Rollover!$AI$25)*CHOOSE(CG253,Rollover!$O$25,Rollover!$AB$25,Rollover!$AO$25)*(1+CHOOSE(CG253,Rollover!$P$25,Rollover!$AC$25,Rollover!$AP$25))^(INT(MAX(0,CG254)/12))+(1-CHOOSE(CG253,Rollover!$I$25,Rollover!$V$25,Rollover!$AI$25))*CHOOSE(CG253,Rollover!$N$25,Rollover!$AA$25,Rollover!$AN$25)*(1+Assumptions!$C$25)^(INT(MAX(0,CG254)/12)))</f>
        <v>17.397805670057245</v>
      </c>
      <c r="CH255" s="115">
        <f>IF(OR(CH253=0,CH253=4),0,CHOOSE(CH253,Rollover!$I$25,Rollover!$V$25,Rollover!$AI$25)*CHOOSE(CH253,Rollover!$O$25,Rollover!$AB$25,Rollover!$AO$25)*(1+CHOOSE(CH253,Rollover!$P$25,Rollover!$AC$25,Rollover!$AP$25))^(INT(MAX(0,CH254)/12))+(1-CHOOSE(CH253,Rollover!$I$25,Rollover!$V$25,Rollover!$AI$25))*CHOOSE(CH253,Rollover!$N$25,Rollover!$AA$25,Rollover!$AN$25)*(1+Assumptions!$C$25)^(INT(MAX(0,CH254)/12)))</f>
        <v>17.397805670057245</v>
      </c>
      <c r="CI255" s="115">
        <f>IF(OR(CI253=0,CI253=4),0,CHOOSE(CI253,Rollover!$I$25,Rollover!$V$25,Rollover!$AI$25)*CHOOSE(CI253,Rollover!$O$25,Rollover!$AB$25,Rollover!$AO$25)*(1+CHOOSE(CI253,Rollover!$P$25,Rollover!$AC$25,Rollover!$AP$25))^(INT(MAX(0,CI254)/12))+(1-CHOOSE(CI253,Rollover!$I$25,Rollover!$V$25,Rollover!$AI$25))*CHOOSE(CI253,Rollover!$N$25,Rollover!$AA$25,Rollover!$AN$25)*(1+Assumptions!$C$25)^(INT(MAX(0,CI254)/12)))</f>
        <v>17.397805670057245</v>
      </c>
      <c r="CJ255" s="115">
        <f>IF(OR(CJ253=0,CJ253=4),0,CHOOSE(CJ253,Rollover!$I$25,Rollover!$V$25,Rollover!$AI$25)*CHOOSE(CJ253,Rollover!$O$25,Rollover!$AB$25,Rollover!$AO$25)*(1+CHOOSE(CJ253,Rollover!$P$25,Rollover!$AC$25,Rollover!$AP$25))^(INT(MAX(0,CJ254)/12))+(1-CHOOSE(CJ253,Rollover!$I$25,Rollover!$V$25,Rollover!$AI$25))*CHOOSE(CJ253,Rollover!$N$25,Rollover!$AA$25,Rollover!$AN$25)*(1+Assumptions!$C$25)^(INT(MAX(0,CJ254)/12)))</f>
        <v>17.397805670057245</v>
      </c>
      <c r="CK255" s="115">
        <f>IF(OR(CK253=0,CK253=4),0,CHOOSE(CK253,Rollover!$I$25,Rollover!$V$25,Rollover!$AI$25)*CHOOSE(CK253,Rollover!$O$25,Rollover!$AB$25,Rollover!$AO$25)*(1+CHOOSE(CK253,Rollover!$P$25,Rollover!$AC$25,Rollover!$AP$25))^(INT(MAX(0,CK254)/12))+(1-CHOOSE(CK253,Rollover!$I$25,Rollover!$V$25,Rollover!$AI$25))*CHOOSE(CK253,Rollover!$N$25,Rollover!$AA$25,Rollover!$AN$25)*(1+Assumptions!$C$25)^(INT(MAX(0,CK254)/12)))</f>
        <v>17.397805670057245</v>
      </c>
      <c r="CL255" s="115">
        <f>IF(OR(CL253=0,CL253=4),0,CHOOSE(CL253,Rollover!$I$25,Rollover!$V$25,Rollover!$AI$25)*CHOOSE(CL253,Rollover!$O$25,Rollover!$AB$25,Rollover!$AO$25)*(1+CHOOSE(CL253,Rollover!$P$25,Rollover!$AC$25,Rollover!$AP$25))^(INT(MAX(0,CL254)/12))+(1-CHOOSE(CL253,Rollover!$I$25,Rollover!$V$25,Rollover!$AI$25))*CHOOSE(CL253,Rollover!$N$25,Rollover!$AA$25,Rollover!$AN$25)*(1+Assumptions!$C$25)^(INT(MAX(0,CL254)/12)))</f>
        <v>17.397805670057245</v>
      </c>
      <c r="CM255" s="115">
        <f>IF(OR(CM253=0,CM253=4),0,CHOOSE(CM253,Rollover!$I$25,Rollover!$V$25,Rollover!$AI$25)*CHOOSE(CM253,Rollover!$O$25,Rollover!$AB$25,Rollover!$AO$25)*(1+CHOOSE(CM253,Rollover!$P$25,Rollover!$AC$25,Rollover!$AP$25))^(INT(MAX(0,CM254)/12))+(1-CHOOSE(CM253,Rollover!$I$25,Rollover!$V$25,Rollover!$AI$25))*CHOOSE(CM253,Rollover!$N$25,Rollover!$AA$25,Rollover!$AN$25)*(1+Assumptions!$C$25)^(INT(MAX(0,CM254)/12)))</f>
        <v>17.397805670057245</v>
      </c>
      <c r="CN255" s="115">
        <f>IF(OR(CN253=0,CN253=4),0,CHOOSE(CN253,Rollover!$I$25,Rollover!$V$25,Rollover!$AI$25)*CHOOSE(CN253,Rollover!$O$25,Rollover!$AB$25,Rollover!$AO$25)*(1+CHOOSE(CN253,Rollover!$P$25,Rollover!$AC$25,Rollover!$AP$25))^(INT(MAX(0,CN254)/12))+(1-CHOOSE(CN253,Rollover!$I$25,Rollover!$V$25,Rollover!$AI$25))*CHOOSE(CN253,Rollover!$N$25,Rollover!$AA$25,Rollover!$AN$25)*(1+Assumptions!$C$25)^(INT(MAX(0,CN254)/12)))</f>
        <v>17.397805670057245</v>
      </c>
      <c r="CO255" s="115">
        <f>IF(OR(CO253=0,CO253=4),0,CHOOSE(CO253,Rollover!$I$25,Rollover!$V$25,Rollover!$AI$25)*CHOOSE(CO253,Rollover!$O$25,Rollover!$AB$25,Rollover!$AO$25)*(1+CHOOSE(CO253,Rollover!$P$25,Rollover!$AC$25,Rollover!$AP$25))^(INT(MAX(0,CO254)/12))+(1-CHOOSE(CO253,Rollover!$I$25,Rollover!$V$25,Rollover!$AI$25))*CHOOSE(CO253,Rollover!$N$25,Rollover!$AA$25,Rollover!$AN$25)*(1+Assumptions!$C$25)^(INT(MAX(0,CO254)/12)))</f>
        <v>17.397805670057245</v>
      </c>
      <c r="CP255" s="115">
        <f>IF(OR(CP253=0,CP253=4),0,CHOOSE(CP253,Rollover!$I$25,Rollover!$V$25,Rollover!$AI$25)*CHOOSE(CP253,Rollover!$O$25,Rollover!$AB$25,Rollover!$AO$25)*(1+CHOOSE(CP253,Rollover!$P$25,Rollover!$AC$25,Rollover!$AP$25))^(INT(MAX(0,CP254)/12))+(1-CHOOSE(CP253,Rollover!$I$25,Rollover!$V$25,Rollover!$AI$25))*CHOOSE(CP253,Rollover!$N$25,Rollover!$AA$25,Rollover!$AN$25)*(1+Assumptions!$C$25)^(INT(MAX(0,CP254)/12)))</f>
        <v>17.397805670057245</v>
      </c>
      <c r="CQ255" s="115">
        <f>IF(OR(CQ253=0,CQ253=4),0,CHOOSE(CQ253,Rollover!$I$25,Rollover!$V$25,Rollover!$AI$25)*CHOOSE(CQ253,Rollover!$O$25,Rollover!$AB$25,Rollover!$AO$25)*(1+CHOOSE(CQ253,Rollover!$P$25,Rollover!$AC$25,Rollover!$AP$25))^(INT(MAX(0,CQ254)/12))+(1-CHOOSE(CQ253,Rollover!$I$25,Rollover!$V$25,Rollover!$AI$25))*CHOOSE(CQ253,Rollover!$N$25,Rollover!$AA$25,Rollover!$AN$25)*(1+Assumptions!$C$25)^(INT(MAX(0,CQ254)/12)))</f>
        <v>17.397805670057245</v>
      </c>
      <c r="CR255" s="115">
        <f>IF(OR(CR253=0,CR253=4),0,CHOOSE(CR253,Rollover!$I$25,Rollover!$V$25,Rollover!$AI$25)*CHOOSE(CR253,Rollover!$O$25,Rollover!$AB$25,Rollover!$AO$25)*(1+CHOOSE(CR253,Rollover!$P$25,Rollover!$AC$25,Rollover!$AP$25))^(INT(MAX(0,CR254)/12))+(1-CHOOSE(CR253,Rollover!$I$25,Rollover!$V$25,Rollover!$AI$25))*CHOOSE(CR253,Rollover!$N$25,Rollover!$AA$25,Rollover!$AN$25)*(1+Assumptions!$C$25)^(INT(MAX(0,CR254)/12)))</f>
        <v>18.00672886850925</v>
      </c>
      <c r="CS255" s="115">
        <f>IF(OR(CS253=0,CS253=4),0,CHOOSE(CS253,Rollover!$I$25,Rollover!$V$25,Rollover!$AI$25)*CHOOSE(CS253,Rollover!$O$25,Rollover!$AB$25,Rollover!$AO$25)*(1+CHOOSE(CS253,Rollover!$P$25,Rollover!$AC$25,Rollover!$AP$25))^(INT(MAX(0,CS254)/12))+(1-CHOOSE(CS253,Rollover!$I$25,Rollover!$V$25,Rollover!$AI$25))*CHOOSE(CS253,Rollover!$N$25,Rollover!$AA$25,Rollover!$AN$25)*(1+Assumptions!$C$25)^(INT(MAX(0,CS254)/12)))</f>
        <v>18.00672886850925</v>
      </c>
      <c r="CT255" s="115">
        <f>IF(OR(CT253=0,CT253=4),0,CHOOSE(CT253,Rollover!$I$25,Rollover!$V$25,Rollover!$AI$25)*CHOOSE(CT253,Rollover!$O$25,Rollover!$AB$25,Rollover!$AO$25)*(1+CHOOSE(CT253,Rollover!$P$25,Rollover!$AC$25,Rollover!$AP$25))^(INT(MAX(0,CT254)/12))+(1-CHOOSE(CT253,Rollover!$I$25,Rollover!$V$25,Rollover!$AI$25))*CHOOSE(CT253,Rollover!$N$25,Rollover!$AA$25,Rollover!$AN$25)*(1+Assumptions!$C$25)^(INT(MAX(0,CT254)/12)))</f>
        <v>18.00672886850925</v>
      </c>
      <c r="CU255" s="115">
        <f>IF(OR(CU253=0,CU253=4),0,CHOOSE(CU253,Rollover!$I$25,Rollover!$V$25,Rollover!$AI$25)*CHOOSE(CU253,Rollover!$O$25,Rollover!$AB$25,Rollover!$AO$25)*(1+CHOOSE(CU253,Rollover!$P$25,Rollover!$AC$25,Rollover!$AP$25))^(INT(MAX(0,CU254)/12))+(1-CHOOSE(CU253,Rollover!$I$25,Rollover!$V$25,Rollover!$AI$25))*CHOOSE(CU253,Rollover!$N$25,Rollover!$AA$25,Rollover!$AN$25)*(1+Assumptions!$C$25)^(INT(MAX(0,CU254)/12)))</f>
        <v>18.00672886850925</v>
      </c>
      <c r="CV255" s="115">
        <f>IF(OR(CV253=0,CV253=4),0,CHOOSE(CV253,Rollover!$I$25,Rollover!$V$25,Rollover!$AI$25)*CHOOSE(CV253,Rollover!$O$25,Rollover!$AB$25,Rollover!$AO$25)*(1+CHOOSE(CV253,Rollover!$P$25,Rollover!$AC$25,Rollover!$AP$25))^(INT(MAX(0,CV254)/12))+(1-CHOOSE(CV253,Rollover!$I$25,Rollover!$V$25,Rollover!$AI$25))*CHOOSE(CV253,Rollover!$N$25,Rollover!$AA$25,Rollover!$AN$25)*(1+Assumptions!$C$25)^(INT(MAX(0,CV254)/12)))</f>
        <v>18.00672886850925</v>
      </c>
      <c r="CW255" s="115">
        <f>IF(OR(CW253=0,CW253=4),0,CHOOSE(CW253,Rollover!$I$25,Rollover!$V$25,Rollover!$AI$25)*CHOOSE(CW253,Rollover!$O$25,Rollover!$AB$25,Rollover!$AO$25)*(1+CHOOSE(CW253,Rollover!$P$25,Rollover!$AC$25,Rollover!$AP$25))^(INT(MAX(0,CW254)/12))+(1-CHOOSE(CW253,Rollover!$I$25,Rollover!$V$25,Rollover!$AI$25))*CHOOSE(CW253,Rollover!$N$25,Rollover!$AA$25,Rollover!$AN$25)*(1+Assumptions!$C$25)^(INT(MAX(0,CW254)/12)))</f>
        <v>18.00672886850925</v>
      </c>
      <c r="CX255" s="115">
        <f>IF(OR(CX253=0,CX253=4),0,CHOOSE(CX253,Rollover!$I$25,Rollover!$V$25,Rollover!$AI$25)*CHOOSE(CX253,Rollover!$O$25,Rollover!$AB$25,Rollover!$AO$25)*(1+CHOOSE(CX253,Rollover!$P$25,Rollover!$AC$25,Rollover!$AP$25))^(INT(MAX(0,CX254)/12))+(1-CHOOSE(CX253,Rollover!$I$25,Rollover!$V$25,Rollover!$AI$25))*CHOOSE(CX253,Rollover!$N$25,Rollover!$AA$25,Rollover!$AN$25)*(1+Assumptions!$C$25)^(INT(MAX(0,CX254)/12)))</f>
        <v>18.00672886850925</v>
      </c>
      <c r="CY255" s="115">
        <f>IF(OR(CY253=0,CY253=4),0,CHOOSE(CY253,Rollover!$I$25,Rollover!$V$25,Rollover!$AI$25)*CHOOSE(CY253,Rollover!$O$25,Rollover!$AB$25,Rollover!$AO$25)*(1+CHOOSE(CY253,Rollover!$P$25,Rollover!$AC$25,Rollover!$AP$25))^(INT(MAX(0,CY254)/12))+(1-CHOOSE(CY253,Rollover!$I$25,Rollover!$V$25,Rollover!$AI$25))*CHOOSE(CY253,Rollover!$N$25,Rollover!$AA$25,Rollover!$AN$25)*(1+Assumptions!$C$25)^(INT(MAX(0,CY254)/12)))</f>
        <v>18.00672886850925</v>
      </c>
      <c r="CZ255" s="115">
        <f>IF(OR(CZ253=0,CZ253=4),0,CHOOSE(CZ253,Rollover!$I$25,Rollover!$V$25,Rollover!$AI$25)*CHOOSE(CZ253,Rollover!$O$25,Rollover!$AB$25,Rollover!$AO$25)*(1+CHOOSE(CZ253,Rollover!$P$25,Rollover!$AC$25,Rollover!$AP$25))^(INT(MAX(0,CZ254)/12))+(1-CHOOSE(CZ253,Rollover!$I$25,Rollover!$V$25,Rollover!$AI$25))*CHOOSE(CZ253,Rollover!$N$25,Rollover!$AA$25,Rollover!$AN$25)*(1+Assumptions!$C$25)^(INT(MAX(0,CZ254)/12)))</f>
        <v>18.00672886850925</v>
      </c>
      <c r="DA255" s="115">
        <f>IF(OR(DA253=0,DA253=4),0,CHOOSE(DA253,Rollover!$I$25,Rollover!$V$25,Rollover!$AI$25)*CHOOSE(DA253,Rollover!$O$25,Rollover!$AB$25,Rollover!$AO$25)*(1+CHOOSE(DA253,Rollover!$P$25,Rollover!$AC$25,Rollover!$AP$25))^(INT(MAX(0,DA254)/12))+(1-CHOOSE(DA253,Rollover!$I$25,Rollover!$V$25,Rollover!$AI$25))*CHOOSE(DA253,Rollover!$N$25,Rollover!$AA$25,Rollover!$AN$25)*(1+Assumptions!$C$25)^(INT(MAX(0,DA254)/12)))</f>
        <v>18.00672886850925</v>
      </c>
      <c r="DB255" s="115">
        <f>IF(OR(DB253=0,DB253=4),0,CHOOSE(DB253,Rollover!$I$25,Rollover!$V$25,Rollover!$AI$25)*CHOOSE(DB253,Rollover!$O$25,Rollover!$AB$25,Rollover!$AO$25)*(1+CHOOSE(DB253,Rollover!$P$25,Rollover!$AC$25,Rollover!$AP$25))^(INT(MAX(0,DB254)/12))+(1-CHOOSE(DB253,Rollover!$I$25,Rollover!$V$25,Rollover!$AI$25))*CHOOSE(DB253,Rollover!$N$25,Rollover!$AA$25,Rollover!$AN$25)*(1+Assumptions!$C$25)^(INT(MAX(0,DB254)/12)))</f>
        <v>18.00672886850925</v>
      </c>
      <c r="DC255" s="115">
        <f>IF(OR(DC253=0,DC253=4),0,CHOOSE(DC253,Rollover!$I$25,Rollover!$V$25,Rollover!$AI$25)*CHOOSE(DC253,Rollover!$O$25,Rollover!$AB$25,Rollover!$AO$25)*(1+CHOOSE(DC253,Rollover!$P$25,Rollover!$AC$25,Rollover!$AP$25))^(INT(MAX(0,DC254)/12))+(1-CHOOSE(DC253,Rollover!$I$25,Rollover!$V$25,Rollover!$AI$25))*CHOOSE(DC253,Rollover!$N$25,Rollover!$AA$25,Rollover!$AN$25)*(1+Assumptions!$C$25)^(INT(MAX(0,DC254)/12)))</f>
        <v>18.00672886850925</v>
      </c>
      <c r="DD255" s="115">
        <f>IF(OR(DD253=0,DD253=4),0,CHOOSE(DD253,Rollover!$I$25,Rollover!$V$25,Rollover!$AI$25)*CHOOSE(DD253,Rollover!$O$25,Rollover!$AB$25,Rollover!$AO$25)*(1+CHOOSE(DD253,Rollover!$P$25,Rollover!$AC$25,Rollover!$AP$25))^(INT(MAX(0,DD254)/12))+(1-CHOOSE(DD253,Rollover!$I$25,Rollover!$V$25,Rollover!$AI$25))*CHOOSE(DD253,Rollover!$N$25,Rollover!$AA$25,Rollover!$AN$25)*(1+Assumptions!$C$25)^(INT(MAX(0,DD254)/12)))</f>
        <v>18.636964378907074</v>
      </c>
      <c r="DE255" s="115">
        <f>IF(OR(DE253=0,DE253=4),0,CHOOSE(DE253,Rollover!$I$25,Rollover!$V$25,Rollover!$AI$25)*CHOOSE(DE253,Rollover!$O$25,Rollover!$AB$25,Rollover!$AO$25)*(1+CHOOSE(DE253,Rollover!$P$25,Rollover!$AC$25,Rollover!$AP$25))^(INT(MAX(0,DE254)/12))+(1-CHOOSE(DE253,Rollover!$I$25,Rollover!$V$25,Rollover!$AI$25))*CHOOSE(DE253,Rollover!$N$25,Rollover!$AA$25,Rollover!$AN$25)*(1+Assumptions!$C$25)^(INT(MAX(0,DE254)/12)))</f>
        <v>18.636964378907074</v>
      </c>
      <c r="DF255" s="115">
        <f>IF(OR(DF253=0,DF253=4),0,CHOOSE(DF253,Rollover!$I$25,Rollover!$V$25,Rollover!$AI$25)*CHOOSE(DF253,Rollover!$O$25,Rollover!$AB$25,Rollover!$AO$25)*(1+CHOOSE(DF253,Rollover!$P$25,Rollover!$AC$25,Rollover!$AP$25))^(INT(MAX(0,DF254)/12))+(1-CHOOSE(DF253,Rollover!$I$25,Rollover!$V$25,Rollover!$AI$25))*CHOOSE(DF253,Rollover!$N$25,Rollover!$AA$25,Rollover!$AN$25)*(1+Assumptions!$C$25)^(INT(MAX(0,DF254)/12)))</f>
        <v>18.636964378907074</v>
      </c>
      <c r="DG255" s="115">
        <f>IF(OR(DG253=0,DG253=4),0,CHOOSE(DG253,Rollover!$I$25,Rollover!$V$25,Rollover!$AI$25)*CHOOSE(DG253,Rollover!$O$25,Rollover!$AB$25,Rollover!$AO$25)*(1+CHOOSE(DG253,Rollover!$P$25,Rollover!$AC$25,Rollover!$AP$25))^(INT(MAX(0,DG254)/12))+(1-CHOOSE(DG253,Rollover!$I$25,Rollover!$V$25,Rollover!$AI$25))*CHOOSE(DG253,Rollover!$N$25,Rollover!$AA$25,Rollover!$AN$25)*(1+Assumptions!$C$25)^(INT(MAX(0,DG254)/12)))</f>
        <v>18.636964378907074</v>
      </c>
      <c r="DH255" s="115">
        <f>IF(OR(DH253=0,DH253=4),0,CHOOSE(DH253,Rollover!$I$25,Rollover!$V$25,Rollover!$AI$25)*CHOOSE(DH253,Rollover!$O$25,Rollover!$AB$25,Rollover!$AO$25)*(1+CHOOSE(DH253,Rollover!$P$25,Rollover!$AC$25,Rollover!$AP$25))^(INT(MAX(0,DH254)/12))+(1-CHOOSE(DH253,Rollover!$I$25,Rollover!$V$25,Rollover!$AI$25))*CHOOSE(DH253,Rollover!$N$25,Rollover!$AA$25,Rollover!$AN$25)*(1+Assumptions!$C$25)^(INT(MAX(0,DH254)/12)))</f>
        <v>18.636964378907074</v>
      </c>
      <c r="DI255" s="115">
        <f>IF(OR(DI253=0,DI253=4),0,CHOOSE(DI253,Rollover!$I$25,Rollover!$V$25,Rollover!$AI$25)*CHOOSE(DI253,Rollover!$O$25,Rollover!$AB$25,Rollover!$AO$25)*(1+CHOOSE(DI253,Rollover!$P$25,Rollover!$AC$25,Rollover!$AP$25))^(INT(MAX(0,DI254)/12))+(1-CHOOSE(DI253,Rollover!$I$25,Rollover!$V$25,Rollover!$AI$25))*CHOOSE(DI253,Rollover!$N$25,Rollover!$AA$25,Rollover!$AN$25)*(1+Assumptions!$C$25)^(INT(MAX(0,DI254)/12)))</f>
        <v>18.636964378907074</v>
      </c>
      <c r="DJ255" s="115">
        <f>IF(OR(DJ253=0,DJ253=4),0,CHOOSE(DJ253,Rollover!$I$25,Rollover!$V$25,Rollover!$AI$25)*CHOOSE(DJ253,Rollover!$O$25,Rollover!$AB$25,Rollover!$AO$25)*(1+CHOOSE(DJ253,Rollover!$P$25,Rollover!$AC$25,Rollover!$AP$25))^(INT(MAX(0,DJ254)/12))+(1-CHOOSE(DJ253,Rollover!$I$25,Rollover!$V$25,Rollover!$AI$25))*CHOOSE(DJ253,Rollover!$N$25,Rollover!$AA$25,Rollover!$AN$25)*(1+Assumptions!$C$25)^(INT(MAX(0,DJ254)/12)))</f>
        <v>18.636964378907074</v>
      </c>
      <c r="DK255" s="115">
        <f>IF(OR(DK253=0,DK253=4),0,CHOOSE(DK253,Rollover!$I$25,Rollover!$V$25,Rollover!$AI$25)*CHOOSE(DK253,Rollover!$O$25,Rollover!$AB$25,Rollover!$AO$25)*(1+CHOOSE(DK253,Rollover!$P$25,Rollover!$AC$25,Rollover!$AP$25))^(INT(MAX(0,DK254)/12))+(1-CHOOSE(DK253,Rollover!$I$25,Rollover!$V$25,Rollover!$AI$25))*CHOOSE(DK253,Rollover!$N$25,Rollover!$AA$25,Rollover!$AN$25)*(1+Assumptions!$C$25)^(INT(MAX(0,DK254)/12)))</f>
        <v>18.636964378907074</v>
      </c>
      <c r="DL255" s="115">
        <f>IF(OR(DL253=0,DL253=4),0,CHOOSE(DL253,Rollover!$I$25,Rollover!$V$25,Rollover!$AI$25)*CHOOSE(DL253,Rollover!$O$25,Rollover!$AB$25,Rollover!$AO$25)*(1+CHOOSE(DL253,Rollover!$P$25,Rollover!$AC$25,Rollover!$AP$25))^(INT(MAX(0,DL254)/12))+(1-CHOOSE(DL253,Rollover!$I$25,Rollover!$V$25,Rollover!$AI$25))*CHOOSE(DL253,Rollover!$N$25,Rollover!$AA$25,Rollover!$AN$25)*(1+Assumptions!$C$25)^(INT(MAX(0,DL254)/12)))</f>
        <v>18.636964378907074</v>
      </c>
      <c r="DM255" s="115">
        <f>IF(OR(DM253=0,DM253=4),0,CHOOSE(DM253,Rollover!$I$25,Rollover!$V$25,Rollover!$AI$25)*CHOOSE(DM253,Rollover!$O$25,Rollover!$AB$25,Rollover!$AO$25)*(1+CHOOSE(DM253,Rollover!$P$25,Rollover!$AC$25,Rollover!$AP$25))^(INT(MAX(0,DM254)/12))+(1-CHOOSE(DM253,Rollover!$I$25,Rollover!$V$25,Rollover!$AI$25))*CHOOSE(DM253,Rollover!$N$25,Rollover!$AA$25,Rollover!$AN$25)*(1+Assumptions!$C$25)^(INT(MAX(0,DM254)/12)))</f>
        <v>18.636964378907074</v>
      </c>
      <c r="DN255" s="115">
        <f>IF(OR(DN253=0,DN253=4),0,CHOOSE(DN253,Rollover!$I$25,Rollover!$V$25,Rollover!$AI$25)*CHOOSE(DN253,Rollover!$O$25,Rollover!$AB$25,Rollover!$AO$25)*(1+CHOOSE(DN253,Rollover!$P$25,Rollover!$AC$25,Rollover!$AP$25))^(INT(MAX(0,DN254)/12))+(1-CHOOSE(DN253,Rollover!$I$25,Rollover!$V$25,Rollover!$AI$25))*CHOOSE(DN253,Rollover!$N$25,Rollover!$AA$25,Rollover!$AN$25)*(1+Assumptions!$C$25)^(INT(MAX(0,DN254)/12)))</f>
        <v>18.636964378907074</v>
      </c>
      <c r="DO255" s="115">
        <f>IF(OR(DO253=0,DO253=4),0,CHOOSE(DO253,Rollover!$I$25,Rollover!$V$25,Rollover!$AI$25)*CHOOSE(DO253,Rollover!$O$25,Rollover!$AB$25,Rollover!$AO$25)*(1+CHOOSE(DO253,Rollover!$P$25,Rollover!$AC$25,Rollover!$AP$25))^(INT(MAX(0,DO254)/12))+(1-CHOOSE(DO253,Rollover!$I$25,Rollover!$V$25,Rollover!$AI$25))*CHOOSE(DO253,Rollover!$N$25,Rollover!$AA$25,Rollover!$AN$25)*(1+Assumptions!$C$25)^(INT(MAX(0,DO254)/12)))</f>
        <v>18.636964378907074</v>
      </c>
      <c r="DP255" s="115">
        <f>IF(OR(DP253=0,DP253=4),0,CHOOSE(DP253,Rollover!$I$25,Rollover!$V$25,Rollover!$AI$25)*CHOOSE(DP253,Rollover!$O$25,Rollover!$AB$25,Rollover!$AO$25)*(1+CHOOSE(DP253,Rollover!$P$25,Rollover!$AC$25,Rollover!$AP$25))^(INT(MAX(0,DP254)/12))+(1-CHOOSE(DP253,Rollover!$I$25,Rollover!$V$25,Rollover!$AI$25))*CHOOSE(DP253,Rollover!$N$25,Rollover!$AA$25,Rollover!$AN$25)*(1+Assumptions!$C$25)^(INT(MAX(0,DP254)/12)))</f>
        <v>19.28925813216882</v>
      </c>
      <c r="DQ255" s="115">
        <f>IF(OR(DQ253=0,DQ253=4),0,CHOOSE(DQ253,Rollover!$I$25,Rollover!$V$25,Rollover!$AI$25)*CHOOSE(DQ253,Rollover!$O$25,Rollover!$AB$25,Rollover!$AO$25)*(1+CHOOSE(DQ253,Rollover!$P$25,Rollover!$AC$25,Rollover!$AP$25))^(INT(MAX(0,DQ254)/12))+(1-CHOOSE(DQ253,Rollover!$I$25,Rollover!$V$25,Rollover!$AI$25))*CHOOSE(DQ253,Rollover!$N$25,Rollover!$AA$25,Rollover!$AN$25)*(1+Assumptions!$C$25)^(INT(MAX(0,DQ254)/12)))</f>
        <v>19.28925813216882</v>
      </c>
      <c r="DR255" s="115">
        <f>IF(OR(DR253=0,DR253=4),0,CHOOSE(DR253,Rollover!$I$25,Rollover!$V$25,Rollover!$AI$25)*CHOOSE(DR253,Rollover!$O$25,Rollover!$AB$25,Rollover!$AO$25)*(1+CHOOSE(DR253,Rollover!$P$25,Rollover!$AC$25,Rollover!$AP$25))^(INT(MAX(0,DR254)/12))+(1-CHOOSE(DR253,Rollover!$I$25,Rollover!$V$25,Rollover!$AI$25))*CHOOSE(DR253,Rollover!$N$25,Rollover!$AA$25,Rollover!$AN$25)*(1+Assumptions!$C$25)^(INT(MAX(0,DR254)/12)))</f>
        <v>19.28925813216882</v>
      </c>
      <c r="DS255" s="115">
        <f>IF(OR(DS253=0,DS253=4),0,CHOOSE(DS253,Rollover!$I$25,Rollover!$V$25,Rollover!$AI$25)*CHOOSE(DS253,Rollover!$O$25,Rollover!$AB$25,Rollover!$AO$25)*(1+CHOOSE(DS253,Rollover!$P$25,Rollover!$AC$25,Rollover!$AP$25))^(INT(MAX(0,DS254)/12))+(1-CHOOSE(DS253,Rollover!$I$25,Rollover!$V$25,Rollover!$AI$25))*CHOOSE(DS253,Rollover!$N$25,Rollover!$AA$25,Rollover!$AN$25)*(1+Assumptions!$C$25)^(INT(MAX(0,DS254)/12)))</f>
        <v>19.28925813216882</v>
      </c>
      <c r="DT255" s="115">
        <f>IF(OR(DT253=0,DT253=4),0,CHOOSE(DT253,Rollover!$I$25,Rollover!$V$25,Rollover!$AI$25)*CHOOSE(DT253,Rollover!$O$25,Rollover!$AB$25,Rollover!$AO$25)*(1+CHOOSE(DT253,Rollover!$P$25,Rollover!$AC$25,Rollover!$AP$25))^(INT(MAX(0,DT254)/12))+(1-CHOOSE(DT253,Rollover!$I$25,Rollover!$V$25,Rollover!$AI$25))*CHOOSE(DT253,Rollover!$N$25,Rollover!$AA$25,Rollover!$AN$25)*(1+Assumptions!$C$25)^(INT(MAX(0,DT254)/12)))</f>
        <v>19.28925813216882</v>
      </c>
      <c r="DU255" s="115">
        <f>IF(OR(DU253=0,DU253=4),0,CHOOSE(DU253,Rollover!$I$25,Rollover!$V$25,Rollover!$AI$25)*CHOOSE(DU253,Rollover!$O$25,Rollover!$AB$25,Rollover!$AO$25)*(1+CHOOSE(DU253,Rollover!$P$25,Rollover!$AC$25,Rollover!$AP$25))^(INT(MAX(0,DU254)/12))+(1-CHOOSE(DU253,Rollover!$I$25,Rollover!$V$25,Rollover!$AI$25))*CHOOSE(DU253,Rollover!$N$25,Rollover!$AA$25,Rollover!$AN$25)*(1+Assumptions!$C$25)^(INT(MAX(0,DU254)/12)))</f>
        <v>19.28925813216882</v>
      </c>
      <c r="DV255" s="115">
        <f>IF(OR(DV253=0,DV253=4),0,CHOOSE(DV253,Rollover!$I$25,Rollover!$V$25,Rollover!$AI$25)*CHOOSE(DV253,Rollover!$O$25,Rollover!$AB$25,Rollover!$AO$25)*(1+CHOOSE(DV253,Rollover!$P$25,Rollover!$AC$25,Rollover!$AP$25))^(INT(MAX(0,DV254)/12))+(1-CHOOSE(DV253,Rollover!$I$25,Rollover!$V$25,Rollover!$AI$25))*CHOOSE(DV253,Rollover!$N$25,Rollover!$AA$25,Rollover!$AN$25)*(1+Assumptions!$C$25)^(INT(MAX(0,DV254)/12)))</f>
        <v>19.28925813216882</v>
      </c>
      <c r="DW255" s="115">
        <f>IF(OR(DW253=0,DW253=4),0,CHOOSE(DW253,Rollover!$I$25,Rollover!$V$25,Rollover!$AI$25)*CHOOSE(DW253,Rollover!$O$25,Rollover!$AB$25,Rollover!$AO$25)*(1+CHOOSE(DW253,Rollover!$P$25,Rollover!$AC$25,Rollover!$AP$25))^(INT(MAX(0,DW254)/12))+(1-CHOOSE(DW253,Rollover!$I$25,Rollover!$V$25,Rollover!$AI$25))*CHOOSE(DW253,Rollover!$N$25,Rollover!$AA$25,Rollover!$AN$25)*(1+Assumptions!$C$25)^(INT(MAX(0,DW254)/12)))</f>
        <v>19.28925813216882</v>
      </c>
      <c r="DX255" s="115">
        <f>IF(OR(DX253=0,DX253=4),0,CHOOSE(DX253,Rollover!$I$25,Rollover!$V$25,Rollover!$AI$25)*CHOOSE(DX253,Rollover!$O$25,Rollover!$AB$25,Rollover!$AO$25)*(1+CHOOSE(DX253,Rollover!$P$25,Rollover!$AC$25,Rollover!$AP$25))^(INT(MAX(0,DX254)/12))+(1-CHOOSE(DX253,Rollover!$I$25,Rollover!$V$25,Rollover!$AI$25))*CHOOSE(DX253,Rollover!$N$25,Rollover!$AA$25,Rollover!$AN$25)*(1+Assumptions!$C$25)^(INT(MAX(0,DX254)/12)))</f>
        <v>19.28925813216882</v>
      </c>
      <c r="DY255" s="115">
        <f>IF(OR(DY253=0,DY253=4),0,CHOOSE(DY253,Rollover!$I$25,Rollover!$V$25,Rollover!$AI$25)*CHOOSE(DY253,Rollover!$O$25,Rollover!$AB$25,Rollover!$AO$25)*(1+CHOOSE(DY253,Rollover!$P$25,Rollover!$AC$25,Rollover!$AP$25))^(INT(MAX(0,DY254)/12))+(1-CHOOSE(DY253,Rollover!$I$25,Rollover!$V$25,Rollover!$AI$25))*CHOOSE(DY253,Rollover!$N$25,Rollover!$AA$25,Rollover!$AN$25)*(1+Assumptions!$C$25)^(INT(MAX(0,DY254)/12)))</f>
        <v>19.28925813216882</v>
      </c>
      <c r="DZ255" s="115">
        <f>IF(OR(DZ253=0,DZ253=4),0,CHOOSE(DZ253,Rollover!$I$25,Rollover!$V$25,Rollover!$AI$25)*CHOOSE(DZ253,Rollover!$O$25,Rollover!$AB$25,Rollover!$AO$25)*(1+CHOOSE(DZ253,Rollover!$P$25,Rollover!$AC$25,Rollover!$AP$25))^(INT(MAX(0,DZ254)/12))+(1-CHOOSE(DZ253,Rollover!$I$25,Rollover!$V$25,Rollover!$AI$25))*CHOOSE(DZ253,Rollover!$N$25,Rollover!$AA$25,Rollover!$AN$25)*(1+Assumptions!$C$25)^(INT(MAX(0,DZ254)/12)))</f>
        <v>19.28925813216882</v>
      </c>
      <c r="EA255" s="115">
        <f>IF(OR(EA253=0,EA253=4),0,CHOOSE(EA253,Rollover!$I$25,Rollover!$V$25,Rollover!$AI$25)*CHOOSE(EA253,Rollover!$O$25,Rollover!$AB$25,Rollover!$AO$25)*(1+CHOOSE(EA253,Rollover!$P$25,Rollover!$AC$25,Rollover!$AP$25))^(INT(MAX(0,EA254)/12))+(1-CHOOSE(EA253,Rollover!$I$25,Rollover!$V$25,Rollover!$AI$25))*CHOOSE(EA253,Rollover!$N$25,Rollover!$AA$25,Rollover!$AN$25)*(1+Assumptions!$C$25)^(INT(MAX(0,EA254)/12)))</f>
        <v>19.28925813216882</v>
      </c>
      <c r="EB255" s="115">
        <f>IF(OR(EB253=0,EB253=4),0,CHOOSE(EB253,Rollover!$I$25,Rollover!$V$25,Rollover!$AI$25)*CHOOSE(EB253,Rollover!$O$25,Rollover!$AB$25,Rollover!$AO$25)*(1+CHOOSE(EB253,Rollover!$P$25,Rollover!$AC$25,Rollover!$AP$25))^(INT(MAX(0,EB254)/12))+(1-CHOOSE(EB253,Rollover!$I$25,Rollover!$V$25,Rollover!$AI$25))*CHOOSE(EB253,Rollover!$N$25,Rollover!$AA$25,Rollover!$AN$25)*(1+Assumptions!$C$25)^(INT(MAX(0,EB254)/12)))</f>
        <v>19.486787500489772</v>
      </c>
      <c r="EC255" s="115">
        <f>IF(OR(EC253=0,EC253=4),0,CHOOSE(EC253,Rollover!$I$25,Rollover!$V$25,Rollover!$AI$25)*CHOOSE(EC253,Rollover!$O$25,Rollover!$AB$25,Rollover!$AO$25)*(1+CHOOSE(EC253,Rollover!$P$25,Rollover!$AC$25,Rollover!$AP$25))^(INT(MAX(0,EC254)/12))+(1-CHOOSE(EC253,Rollover!$I$25,Rollover!$V$25,Rollover!$AI$25))*CHOOSE(EC253,Rollover!$N$25,Rollover!$AA$25,Rollover!$AN$25)*(1+Assumptions!$C$25)^(INT(MAX(0,EC254)/12)))</f>
        <v>19.486787500489772</v>
      </c>
      <c r="ED255" s="115">
        <f>IF(OR(ED253=0,ED253=4),0,CHOOSE(ED253,Rollover!$I$25,Rollover!$V$25,Rollover!$AI$25)*CHOOSE(ED253,Rollover!$O$25,Rollover!$AB$25,Rollover!$AO$25)*(1+CHOOSE(ED253,Rollover!$P$25,Rollover!$AC$25,Rollover!$AP$25))^(INT(MAX(0,ED254)/12))+(1-CHOOSE(ED253,Rollover!$I$25,Rollover!$V$25,Rollover!$AI$25))*CHOOSE(ED253,Rollover!$N$25,Rollover!$AA$25,Rollover!$AN$25)*(1+Assumptions!$C$25)^(INT(MAX(0,ED254)/12)))</f>
        <v>19.486787500489772</v>
      </c>
      <c r="EE255" s="115">
        <f>IF(OR(EE253=0,EE253=4),0,CHOOSE(EE253,Rollover!$I$25,Rollover!$V$25,Rollover!$AI$25)*CHOOSE(EE253,Rollover!$O$25,Rollover!$AB$25,Rollover!$AO$25)*(1+CHOOSE(EE253,Rollover!$P$25,Rollover!$AC$25,Rollover!$AP$25))^(INT(MAX(0,EE254)/12))+(1-CHOOSE(EE253,Rollover!$I$25,Rollover!$V$25,Rollover!$AI$25))*CHOOSE(EE253,Rollover!$N$25,Rollover!$AA$25,Rollover!$AN$25)*(1+Assumptions!$C$25)^(INT(MAX(0,EE254)/12)))</f>
        <v>19.486787500489772</v>
      </c>
      <c r="EF255" s="115">
        <f>IF(OR(EF253=0,EF253=4),0,CHOOSE(EF253,Rollover!$I$25,Rollover!$V$25,Rollover!$AI$25)*CHOOSE(EF253,Rollover!$O$25,Rollover!$AB$25,Rollover!$AO$25)*(1+CHOOSE(EF253,Rollover!$P$25,Rollover!$AC$25,Rollover!$AP$25))^(INT(MAX(0,EF254)/12))+(1-CHOOSE(EF253,Rollover!$I$25,Rollover!$V$25,Rollover!$AI$25))*CHOOSE(EF253,Rollover!$N$25,Rollover!$AA$25,Rollover!$AN$25)*(1+Assumptions!$C$25)^(INT(MAX(0,EF254)/12)))</f>
        <v>19.486787500489772</v>
      </c>
      <c r="EG255" s="115">
        <f>IF(OR(EG253=0,EG253=4),0,CHOOSE(EG253,Rollover!$I$25,Rollover!$V$25,Rollover!$AI$25)*CHOOSE(EG253,Rollover!$O$25,Rollover!$AB$25,Rollover!$AO$25)*(1+CHOOSE(EG253,Rollover!$P$25,Rollover!$AC$25,Rollover!$AP$25))^(INT(MAX(0,EG254)/12))+(1-CHOOSE(EG253,Rollover!$I$25,Rollover!$V$25,Rollover!$AI$25))*CHOOSE(EG253,Rollover!$N$25,Rollover!$AA$25,Rollover!$AN$25)*(1+Assumptions!$C$25)^(INT(MAX(0,EG254)/12)))</f>
        <v>19.486787500489772</v>
      </c>
      <c r="EH255" s="115">
        <f>IF(OR(EH253=0,EH253=4),0,CHOOSE(EH253,Rollover!$I$25,Rollover!$V$25,Rollover!$AI$25)*CHOOSE(EH253,Rollover!$O$25,Rollover!$AB$25,Rollover!$AO$25)*(1+CHOOSE(EH253,Rollover!$P$25,Rollover!$AC$25,Rollover!$AP$25))^(INT(MAX(0,EH254)/12))+(1-CHOOSE(EH253,Rollover!$I$25,Rollover!$V$25,Rollover!$AI$25))*CHOOSE(EH253,Rollover!$N$25,Rollover!$AA$25,Rollover!$AN$25)*(1+Assumptions!$C$25)^(INT(MAX(0,EH254)/12)))</f>
        <v>19.486787500489772</v>
      </c>
      <c r="EI255" s="115">
        <f>IF(OR(EI253=0,EI253=4),0,CHOOSE(EI253,Rollover!$I$25,Rollover!$V$25,Rollover!$AI$25)*CHOOSE(EI253,Rollover!$O$25,Rollover!$AB$25,Rollover!$AO$25)*(1+CHOOSE(EI253,Rollover!$P$25,Rollover!$AC$25,Rollover!$AP$25))^(INT(MAX(0,EI254)/12))+(1-CHOOSE(EI253,Rollover!$I$25,Rollover!$V$25,Rollover!$AI$25))*CHOOSE(EI253,Rollover!$N$25,Rollover!$AA$25,Rollover!$AN$25)*(1+Assumptions!$C$25)^(INT(MAX(0,EI254)/12)))</f>
        <v>19.486787500489772</v>
      </c>
    </row>
    <row r="256">
      <c r="B256" t="s" s="23">
        <v>393</v>
      </c>
      <c r="C256" t="s" s="118">
        <v>43</v>
      </c>
      <c r="D256" t="s" s="118">
        <v>430</v>
      </c>
      <c r="H256" s="95">
        <f>IF(H253=0,'Rent Roll'!$G$25*SUMIFS('Rent Schedules'!$I$6:$I$122,'Rent Schedules'!$B$6:$B$122,$C256,'Rent Schedules'!$D$6:$D$122,"In effect",'Rent Schedules'!$E$6:$E$122,"&lt;="&amp;H$6,'Rent Schedules'!$F$6:$F$122,"&gt;="&amp;H$6),0)</f>
        <v>0</v>
      </c>
      <c r="I256" s="95">
        <f>IF(I253=0,'Rent Roll'!$G$25*SUMIFS('Rent Schedules'!$I$6:$I$122,'Rent Schedules'!$B$6:$B$122,$C256,'Rent Schedules'!$D$6:$D$122,"In effect",'Rent Schedules'!$E$6:$E$122,"&lt;="&amp;I$6,'Rent Schedules'!$F$6:$F$122,"&gt;="&amp;I$6),0)</f>
        <v>0</v>
      </c>
      <c r="J256" s="95">
        <f>IF(J253=0,'Rent Roll'!$G$25*SUMIFS('Rent Schedules'!$I$6:$I$122,'Rent Schedules'!$B$6:$B$122,$C256,'Rent Schedules'!$D$6:$D$122,"In effect",'Rent Schedules'!$E$6:$E$122,"&lt;="&amp;J$6,'Rent Schedules'!$F$6:$F$122,"&gt;="&amp;J$6),0)</f>
        <v>0</v>
      </c>
      <c r="K256" s="95">
        <f>IF(K253=0,'Rent Roll'!$G$25*SUMIFS('Rent Schedules'!$I$6:$I$122,'Rent Schedules'!$B$6:$B$122,$C256,'Rent Schedules'!$D$6:$D$122,"In effect",'Rent Schedules'!$E$6:$E$122,"&lt;="&amp;K$6,'Rent Schedules'!$F$6:$F$122,"&gt;="&amp;K$6),0)</f>
        <v>0</v>
      </c>
      <c r="L256" s="95">
        <f>IF(L253=0,'Rent Roll'!$G$25*SUMIFS('Rent Schedules'!$I$6:$I$122,'Rent Schedules'!$B$6:$B$122,$C256,'Rent Schedules'!$D$6:$D$122,"In effect",'Rent Schedules'!$E$6:$E$122,"&lt;="&amp;L$6,'Rent Schedules'!$F$6:$F$122,"&gt;="&amp;L$6),0)</f>
        <v>0</v>
      </c>
      <c r="M256" s="95">
        <f>IF(M253=0,'Rent Roll'!$G$25*SUMIFS('Rent Schedules'!$I$6:$I$122,'Rent Schedules'!$B$6:$B$122,$C256,'Rent Schedules'!$D$6:$D$122,"In effect",'Rent Schedules'!$E$6:$E$122,"&lt;="&amp;M$6,'Rent Schedules'!$F$6:$F$122,"&gt;="&amp;M$6),0)</f>
        <v>0</v>
      </c>
      <c r="N256" s="95">
        <f>IF(N253=0,'Rent Roll'!$G$25*SUMIFS('Rent Schedules'!$I$6:$I$122,'Rent Schedules'!$B$6:$B$122,$C256,'Rent Schedules'!$D$6:$D$122,"In effect",'Rent Schedules'!$E$6:$E$122,"&lt;="&amp;N$6,'Rent Schedules'!$F$6:$F$122,"&gt;="&amp;N$6),0)</f>
        <v>0</v>
      </c>
      <c r="O256" s="95">
        <f>IF(O253=0,'Rent Roll'!$G$25*SUMIFS('Rent Schedules'!$I$6:$I$122,'Rent Schedules'!$B$6:$B$122,$C256,'Rent Schedules'!$D$6:$D$122,"In effect",'Rent Schedules'!$E$6:$E$122,"&lt;="&amp;O$6,'Rent Schedules'!$F$6:$F$122,"&gt;="&amp;O$6),0)</f>
        <v>0</v>
      </c>
      <c r="P256" s="95">
        <f>IF(P253=0,'Rent Roll'!$G$25*SUMIFS('Rent Schedules'!$I$6:$I$122,'Rent Schedules'!$B$6:$B$122,$C256,'Rent Schedules'!$D$6:$D$122,"In effect",'Rent Schedules'!$E$6:$E$122,"&lt;="&amp;P$6,'Rent Schedules'!$F$6:$F$122,"&gt;="&amp;P$6),0)</f>
        <v>0</v>
      </c>
      <c r="Q256" s="95">
        <f>IF(Q253=0,'Rent Roll'!$G$25*SUMIFS('Rent Schedules'!$I$6:$I$122,'Rent Schedules'!$B$6:$B$122,$C256,'Rent Schedules'!$D$6:$D$122,"In effect",'Rent Schedules'!$E$6:$E$122,"&lt;="&amp;Q$6,'Rent Schedules'!$F$6:$F$122,"&gt;="&amp;Q$6),0)</f>
        <v>0</v>
      </c>
      <c r="R256" s="95">
        <f>IF(R253=0,'Rent Roll'!$G$25*SUMIFS('Rent Schedules'!$I$6:$I$122,'Rent Schedules'!$B$6:$B$122,$C256,'Rent Schedules'!$D$6:$D$122,"In effect",'Rent Schedules'!$E$6:$E$122,"&lt;="&amp;R$6,'Rent Schedules'!$F$6:$F$122,"&gt;="&amp;R$6),0)</f>
        <v>0</v>
      </c>
      <c r="S256" s="95">
        <f>IF(S253=0,'Rent Roll'!$G$25*SUMIFS('Rent Schedules'!$I$6:$I$122,'Rent Schedules'!$B$6:$B$122,$C256,'Rent Schedules'!$D$6:$D$122,"In effect",'Rent Schedules'!$E$6:$E$122,"&lt;="&amp;S$6,'Rent Schedules'!$F$6:$F$122,"&gt;="&amp;S$6),0)</f>
        <v>0</v>
      </c>
      <c r="T256" s="95">
        <f>IF(T253=0,'Rent Roll'!$G$25*SUMIFS('Rent Schedules'!$I$6:$I$122,'Rent Schedules'!$B$6:$B$122,$C256,'Rent Schedules'!$D$6:$D$122,"In effect",'Rent Schedules'!$E$6:$E$122,"&lt;="&amp;T$6,'Rent Schedules'!$F$6:$F$122,"&gt;="&amp;T$6),0)</f>
        <v>0</v>
      </c>
      <c r="U256" s="95">
        <f>IF(U253=0,'Rent Roll'!$G$25*SUMIFS('Rent Schedules'!$I$6:$I$122,'Rent Schedules'!$B$6:$B$122,$C256,'Rent Schedules'!$D$6:$D$122,"In effect",'Rent Schedules'!$E$6:$E$122,"&lt;="&amp;U$6,'Rent Schedules'!$F$6:$F$122,"&gt;="&amp;U$6),0)</f>
        <v>0</v>
      </c>
      <c r="V256" s="95">
        <f>IF(V253=0,'Rent Roll'!$G$25*SUMIFS('Rent Schedules'!$I$6:$I$122,'Rent Schedules'!$B$6:$B$122,$C256,'Rent Schedules'!$D$6:$D$122,"In effect",'Rent Schedules'!$E$6:$E$122,"&lt;="&amp;V$6,'Rent Schedules'!$F$6:$F$122,"&gt;="&amp;V$6),0)</f>
        <v>0</v>
      </c>
      <c r="W256" s="95">
        <f>IF(W253=0,'Rent Roll'!$G$25*SUMIFS('Rent Schedules'!$I$6:$I$122,'Rent Schedules'!$B$6:$B$122,$C256,'Rent Schedules'!$D$6:$D$122,"In effect",'Rent Schedules'!$E$6:$E$122,"&lt;="&amp;W$6,'Rent Schedules'!$F$6:$F$122,"&gt;="&amp;W$6),0)</f>
        <v>0</v>
      </c>
      <c r="X256" s="95">
        <f>IF(X253=0,'Rent Roll'!$G$25*SUMIFS('Rent Schedules'!$I$6:$I$122,'Rent Schedules'!$B$6:$B$122,$C256,'Rent Schedules'!$D$6:$D$122,"In effect",'Rent Schedules'!$E$6:$E$122,"&lt;="&amp;X$6,'Rent Schedules'!$F$6:$F$122,"&gt;="&amp;X$6),0)</f>
        <v>0</v>
      </c>
      <c r="Y256" s="95">
        <f>IF(Y253=0,'Rent Roll'!$G$25*SUMIFS('Rent Schedules'!$I$6:$I$122,'Rent Schedules'!$B$6:$B$122,$C256,'Rent Schedules'!$D$6:$D$122,"In effect",'Rent Schedules'!$E$6:$E$122,"&lt;="&amp;Y$6,'Rent Schedules'!$F$6:$F$122,"&gt;="&amp;Y$6),0)</f>
        <v>0</v>
      </c>
      <c r="Z256" s="95">
        <f>IF(Z253=0,'Rent Roll'!$G$25*SUMIFS('Rent Schedules'!$I$6:$I$122,'Rent Schedules'!$B$6:$B$122,$C256,'Rent Schedules'!$D$6:$D$122,"In effect",'Rent Schedules'!$E$6:$E$122,"&lt;="&amp;Z$6,'Rent Schedules'!$F$6:$F$122,"&gt;="&amp;Z$6),0)</f>
        <v>0</v>
      </c>
      <c r="AA256" s="95">
        <f>IF(AA253=0,'Rent Roll'!$G$25*SUMIFS('Rent Schedules'!$I$6:$I$122,'Rent Schedules'!$B$6:$B$122,$C256,'Rent Schedules'!$D$6:$D$122,"In effect",'Rent Schedules'!$E$6:$E$122,"&lt;="&amp;AA$6,'Rent Schedules'!$F$6:$F$122,"&gt;="&amp;AA$6),0)</f>
        <v>0</v>
      </c>
      <c r="AB256" s="95">
        <f>IF(AB253=0,'Rent Roll'!$G$25*SUMIFS('Rent Schedules'!$I$6:$I$122,'Rent Schedules'!$B$6:$B$122,$C256,'Rent Schedules'!$D$6:$D$122,"In effect",'Rent Schedules'!$E$6:$E$122,"&lt;="&amp;AB$6,'Rent Schedules'!$F$6:$F$122,"&gt;="&amp;AB$6),0)</f>
        <v>0</v>
      </c>
      <c r="AC256" s="95">
        <f>IF(AC253=0,'Rent Roll'!$G$25*SUMIFS('Rent Schedules'!$I$6:$I$122,'Rent Schedules'!$B$6:$B$122,$C256,'Rent Schedules'!$D$6:$D$122,"In effect",'Rent Schedules'!$E$6:$E$122,"&lt;="&amp;AC$6,'Rent Schedules'!$F$6:$F$122,"&gt;="&amp;AC$6),0)</f>
        <v>0</v>
      </c>
      <c r="AD256" s="95">
        <f>IF(AD253=0,'Rent Roll'!$G$25*SUMIFS('Rent Schedules'!$I$6:$I$122,'Rent Schedules'!$B$6:$B$122,$C256,'Rent Schedules'!$D$6:$D$122,"In effect",'Rent Schedules'!$E$6:$E$122,"&lt;="&amp;AD$6,'Rent Schedules'!$F$6:$F$122,"&gt;="&amp;AD$6),0)</f>
        <v>0</v>
      </c>
      <c r="AE256" s="95">
        <f>IF(AE253=0,'Rent Roll'!$G$25*SUMIFS('Rent Schedules'!$I$6:$I$122,'Rent Schedules'!$B$6:$B$122,$C256,'Rent Schedules'!$D$6:$D$122,"In effect",'Rent Schedules'!$E$6:$E$122,"&lt;="&amp;AE$6,'Rent Schedules'!$F$6:$F$122,"&gt;="&amp;AE$6),0)</f>
        <v>0</v>
      </c>
      <c r="AF256" s="95">
        <f>IF(AF253=0,'Rent Roll'!$G$25*SUMIFS('Rent Schedules'!$I$6:$I$122,'Rent Schedules'!$B$6:$B$122,$C256,'Rent Schedules'!$D$6:$D$122,"In effect",'Rent Schedules'!$E$6:$E$122,"&lt;="&amp;AF$6,'Rent Schedules'!$F$6:$F$122,"&gt;="&amp;AF$6),0)</f>
        <v>0</v>
      </c>
      <c r="AG256" s="95">
        <f>IF(AG253=0,'Rent Roll'!$G$25*SUMIFS('Rent Schedules'!$I$6:$I$122,'Rent Schedules'!$B$6:$B$122,$C256,'Rent Schedules'!$D$6:$D$122,"In effect",'Rent Schedules'!$E$6:$E$122,"&lt;="&amp;AG$6,'Rent Schedules'!$F$6:$F$122,"&gt;="&amp;AG$6),0)</f>
        <v>0</v>
      </c>
      <c r="AH256" s="95">
        <f>IF(AH253=0,'Rent Roll'!$G$25*SUMIFS('Rent Schedules'!$I$6:$I$122,'Rent Schedules'!$B$6:$B$122,$C256,'Rent Schedules'!$D$6:$D$122,"In effect",'Rent Schedules'!$E$6:$E$122,"&lt;="&amp;AH$6,'Rent Schedules'!$F$6:$F$122,"&gt;="&amp;AH$6),0)</f>
        <v>0</v>
      </c>
      <c r="AI256" s="95">
        <f>IF(AI253=0,'Rent Roll'!$G$25*SUMIFS('Rent Schedules'!$I$6:$I$122,'Rent Schedules'!$B$6:$B$122,$C256,'Rent Schedules'!$D$6:$D$122,"In effect",'Rent Schedules'!$E$6:$E$122,"&lt;="&amp;AI$6,'Rent Schedules'!$F$6:$F$122,"&gt;="&amp;AI$6),0)</f>
        <v>0</v>
      </c>
      <c r="AJ256" s="95">
        <f>IF(AJ253=0,'Rent Roll'!$G$25*SUMIFS('Rent Schedules'!$I$6:$I$122,'Rent Schedules'!$B$6:$B$122,$C256,'Rent Schedules'!$D$6:$D$122,"In effect",'Rent Schedules'!$E$6:$E$122,"&lt;="&amp;AJ$6,'Rent Schedules'!$F$6:$F$122,"&gt;="&amp;AJ$6),0)</f>
        <v>0</v>
      </c>
      <c r="AK256" s="95">
        <f>IF(AK253=0,'Rent Roll'!$G$25*SUMIFS('Rent Schedules'!$I$6:$I$122,'Rent Schedules'!$B$6:$B$122,$C256,'Rent Schedules'!$D$6:$D$122,"In effect",'Rent Schedules'!$E$6:$E$122,"&lt;="&amp;AK$6,'Rent Schedules'!$F$6:$F$122,"&gt;="&amp;AK$6),0)</f>
        <v>0</v>
      </c>
      <c r="AL256" s="95">
        <f>IF(AL253=0,'Rent Roll'!$G$25*SUMIFS('Rent Schedules'!$I$6:$I$122,'Rent Schedules'!$B$6:$B$122,$C256,'Rent Schedules'!$D$6:$D$122,"In effect",'Rent Schedules'!$E$6:$E$122,"&lt;="&amp;AL$6,'Rent Schedules'!$F$6:$F$122,"&gt;="&amp;AL$6),0)</f>
        <v>0</v>
      </c>
      <c r="AM256" s="95">
        <f>IF(AM253=0,'Rent Roll'!$G$25*SUMIFS('Rent Schedules'!$I$6:$I$122,'Rent Schedules'!$B$6:$B$122,$C256,'Rent Schedules'!$D$6:$D$122,"In effect",'Rent Schedules'!$E$6:$E$122,"&lt;="&amp;AM$6,'Rent Schedules'!$F$6:$F$122,"&gt;="&amp;AM$6),0)</f>
        <v>0</v>
      </c>
      <c r="AN256" s="95">
        <f>IF(AN253=0,'Rent Roll'!$G$25*SUMIFS('Rent Schedules'!$I$6:$I$122,'Rent Schedules'!$B$6:$B$122,$C256,'Rent Schedules'!$D$6:$D$122,"In effect",'Rent Schedules'!$E$6:$E$122,"&lt;="&amp;AN$6,'Rent Schedules'!$F$6:$F$122,"&gt;="&amp;AN$6),0)</f>
        <v>0</v>
      </c>
      <c r="AO256" s="95">
        <f>IF(AO253=0,'Rent Roll'!$G$25*SUMIFS('Rent Schedules'!$I$6:$I$122,'Rent Schedules'!$B$6:$B$122,$C256,'Rent Schedules'!$D$6:$D$122,"In effect",'Rent Schedules'!$E$6:$E$122,"&lt;="&amp;AO$6,'Rent Schedules'!$F$6:$F$122,"&gt;="&amp;AO$6),0)</f>
        <v>0</v>
      </c>
      <c r="AP256" s="95">
        <f>IF(AP253=0,'Rent Roll'!$G$25*SUMIFS('Rent Schedules'!$I$6:$I$122,'Rent Schedules'!$B$6:$B$122,$C256,'Rent Schedules'!$D$6:$D$122,"In effect",'Rent Schedules'!$E$6:$E$122,"&lt;="&amp;AP$6,'Rent Schedules'!$F$6:$F$122,"&gt;="&amp;AP$6),0)</f>
        <v>0</v>
      </c>
      <c r="AQ256" s="95">
        <f>IF(AQ253=0,'Rent Roll'!$G$25*SUMIFS('Rent Schedules'!$I$6:$I$122,'Rent Schedules'!$B$6:$B$122,$C256,'Rent Schedules'!$D$6:$D$122,"In effect",'Rent Schedules'!$E$6:$E$122,"&lt;="&amp;AQ$6,'Rent Schedules'!$F$6:$F$122,"&gt;="&amp;AQ$6),0)</f>
        <v>0</v>
      </c>
      <c r="AR256" s="95">
        <f>IF(AR253=0,'Rent Roll'!$G$25*SUMIFS('Rent Schedules'!$I$6:$I$122,'Rent Schedules'!$B$6:$B$122,$C256,'Rent Schedules'!$D$6:$D$122,"In effect",'Rent Schedules'!$E$6:$E$122,"&lt;="&amp;AR$6,'Rent Schedules'!$F$6:$F$122,"&gt;="&amp;AR$6),0)</f>
        <v>0</v>
      </c>
      <c r="AS256" s="95">
        <f>IF(AS253=0,'Rent Roll'!$G$25*SUMIFS('Rent Schedules'!$I$6:$I$122,'Rent Schedules'!$B$6:$B$122,$C256,'Rent Schedules'!$D$6:$D$122,"In effect",'Rent Schedules'!$E$6:$E$122,"&lt;="&amp;AS$6,'Rent Schedules'!$F$6:$F$122,"&gt;="&amp;AS$6),0)</f>
        <v>0</v>
      </c>
      <c r="AT256" s="95">
        <f>IF(AT253=0,'Rent Roll'!$G$25*SUMIFS('Rent Schedules'!$I$6:$I$122,'Rent Schedules'!$B$6:$B$122,$C256,'Rent Schedules'!$D$6:$D$122,"In effect",'Rent Schedules'!$E$6:$E$122,"&lt;="&amp;AT$6,'Rent Schedules'!$F$6:$F$122,"&gt;="&amp;AT$6),0)</f>
        <v>0</v>
      </c>
      <c r="AU256" s="95">
        <f>IF(AU253=0,'Rent Roll'!$G$25*SUMIFS('Rent Schedules'!$I$6:$I$122,'Rent Schedules'!$B$6:$B$122,$C256,'Rent Schedules'!$D$6:$D$122,"In effect",'Rent Schedules'!$E$6:$E$122,"&lt;="&amp;AU$6,'Rent Schedules'!$F$6:$F$122,"&gt;="&amp;AU$6),0)</f>
        <v>0</v>
      </c>
      <c r="AV256" s="95">
        <f>IF(AV253=0,'Rent Roll'!$G$25*SUMIFS('Rent Schedules'!$I$6:$I$122,'Rent Schedules'!$B$6:$B$122,$C256,'Rent Schedules'!$D$6:$D$122,"In effect",'Rent Schedules'!$E$6:$E$122,"&lt;="&amp;AV$6,'Rent Schedules'!$F$6:$F$122,"&gt;="&amp;AV$6),0)</f>
        <v>0</v>
      </c>
      <c r="AW256" s="95">
        <f>IF(AW253=0,'Rent Roll'!$G$25*SUMIFS('Rent Schedules'!$I$6:$I$122,'Rent Schedules'!$B$6:$B$122,$C256,'Rent Schedules'!$D$6:$D$122,"In effect",'Rent Schedules'!$E$6:$E$122,"&lt;="&amp;AW$6,'Rent Schedules'!$F$6:$F$122,"&gt;="&amp;AW$6),0)</f>
        <v>0</v>
      </c>
      <c r="AX256" s="95">
        <f>IF(AX253=0,'Rent Roll'!$G$25*SUMIFS('Rent Schedules'!$I$6:$I$122,'Rent Schedules'!$B$6:$B$122,$C256,'Rent Schedules'!$D$6:$D$122,"In effect",'Rent Schedules'!$E$6:$E$122,"&lt;="&amp;AX$6,'Rent Schedules'!$F$6:$F$122,"&gt;="&amp;AX$6),0)</f>
        <v>0</v>
      </c>
      <c r="AY256" s="95">
        <f>IF(AY253=0,'Rent Roll'!$G$25*SUMIFS('Rent Schedules'!$I$6:$I$122,'Rent Schedules'!$B$6:$B$122,$C256,'Rent Schedules'!$D$6:$D$122,"In effect",'Rent Schedules'!$E$6:$E$122,"&lt;="&amp;AY$6,'Rent Schedules'!$F$6:$F$122,"&gt;="&amp;AY$6),0)</f>
        <v>0</v>
      </c>
      <c r="AZ256" s="95">
        <f>IF(AZ253=0,'Rent Roll'!$G$25*SUMIFS('Rent Schedules'!$I$6:$I$122,'Rent Schedules'!$B$6:$B$122,$C256,'Rent Schedules'!$D$6:$D$122,"In effect",'Rent Schedules'!$E$6:$E$122,"&lt;="&amp;AZ$6,'Rent Schedules'!$F$6:$F$122,"&gt;="&amp;AZ$6),0)</f>
        <v>0</v>
      </c>
      <c r="BA256" s="95">
        <f>IF(BA253=0,'Rent Roll'!$G$25*SUMIFS('Rent Schedules'!$I$6:$I$122,'Rent Schedules'!$B$6:$B$122,$C256,'Rent Schedules'!$D$6:$D$122,"In effect",'Rent Schedules'!$E$6:$E$122,"&lt;="&amp;BA$6,'Rent Schedules'!$F$6:$F$122,"&gt;="&amp;BA$6),0)</f>
        <v>0</v>
      </c>
      <c r="BB256" s="95">
        <f>IF(BB253=0,'Rent Roll'!$G$25*SUMIFS('Rent Schedules'!$I$6:$I$122,'Rent Schedules'!$B$6:$B$122,$C256,'Rent Schedules'!$D$6:$D$122,"In effect",'Rent Schedules'!$E$6:$E$122,"&lt;="&amp;BB$6,'Rent Schedules'!$F$6:$F$122,"&gt;="&amp;BB$6),0)</f>
        <v>0</v>
      </c>
      <c r="BC256" s="95">
        <f>IF(BC253=0,'Rent Roll'!$G$25*SUMIFS('Rent Schedules'!$I$6:$I$122,'Rent Schedules'!$B$6:$B$122,$C256,'Rent Schedules'!$D$6:$D$122,"In effect",'Rent Schedules'!$E$6:$E$122,"&lt;="&amp;BC$6,'Rent Schedules'!$F$6:$F$122,"&gt;="&amp;BC$6),0)</f>
        <v>0</v>
      </c>
      <c r="BD256" s="95">
        <f>IF(BD253=0,'Rent Roll'!$G$25*SUMIFS('Rent Schedules'!$I$6:$I$122,'Rent Schedules'!$B$6:$B$122,$C256,'Rent Schedules'!$D$6:$D$122,"In effect",'Rent Schedules'!$E$6:$E$122,"&lt;="&amp;BD$6,'Rent Schedules'!$F$6:$F$122,"&gt;="&amp;BD$6),0)</f>
        <v>0</v>
      </c>
      <c r="BE256" s="95">
        <f>IF(BE253=0,'Rent Roll'!$G$25*SUMIFS('Rent Schedules'!$I$6:$I$122,'Rent Schedules'!$B$6:$B$122,$C256,'Rent Schedules'!$D$6:$D$122,"In effect",'Rent Schedules'!$E$6:$E$122,"&lt;="&amp;BE$6,'Rent Schedules'!$F$6:$F$122,"&gt;="&amp;BE$6),0)</f>
        <v>0</v>
      </c>
      <c r="BF256" s="95">
        <f>IF(BF253=0,'Rent Roll'!$G$25*SUMIFS('Rent Schedules'!$I$6:$I$122,'Rent Schedules'!$B$6:$B$122,$C256,'Rent Schedules'!$D$6:$D$122,"In effect",'Rent Schedules'!$E$6:$E$122,"&lt;="&amp;BF$6,'Rent Schedules'!$F$6:$F$122,"&gt;="&amp;BF$6),0)</f>
        <v>0</v>
      </c>
      <c r="BG256" s="95">
        <f>IF(BG253=0,'Rent Roll'!$G$25*SUMIFS('Rent Schedules'!$I$6:$I$122,'Rent Schedules'!$B$6:$B$122,$C256,'Rent Schedules'!$D$6:$D$122,"In effect",'Rent Schedules'!$E$6:$E$122,"&lt;="&amp;BG$6,'Rent Schedules'!$F$6:$F$122,"&gt;="&amp;BG$6),0)</f>
        <v>0</v>
      </c>
      <c r="BH256" s="95">
        <f>IF(BH253=0,'Rent Roll'!$G$25*SUMIFS('Rent Schedules'!$I$6:$I$122,'Rent Schedules'!$B$6:$B$122,$C256,'Rent Schedules'!$D$6:$D$122,"In effect",'Rent Schedules'!$E$6:$E$122,"&lt;="&amp;BH$6,'Rent Schedules'!$F$6:$F$122,"&gt;="&amp;BH$6),0)</f>
        <v>0</v>
      </c>
      <c r="BI256" s="95">
        <f>IF(BI253=0,'Rent Roll'!$G$25*SUMIFS('Rent Schedules'!$I$6:$I$122,'Rent Schedules'!$B$6:$B$122,$C256,'Rent Schedules'!$D$6:$D$122,"In effect",'Rent Schedules'!$E$6:$E$122,"&lt;="&amp;BI$6,'Rent Schedules'!$F$6:$F$122,"&gt;="&amp;BI$6),0)</f>
        <v>0</v>
      </c>
      <c r="BJ256" s="95">
        <f>IF(BJ253=0,'Rent Roll'!$G$25*SUMIFS('Rent Schedules'!$I$6:$I$122,'Rent Schedules'!$B$6:$B$122,$C256,'Rent Schedules'!$D$6:$D$122,"In effect",'Rent Schedules'!$E$6:$E$122,"&lt;="&amp;BJ$6,'Rent Schedules'!$F$6:$F$122,"&gt;="&amp;BJ$6),0)</f>
        <v>0</v>
      </c>
      <c r="BK256" s="95">
        <f>IF(BK253=0,'Rent Roll'!$G$25*SUMIFS('Rent Schedules'!$I$6:$I$122,'Rent Schedules'!$B$6:$B$122,$C256,'Rent Schedules'!$D$6:$D$122,"In effect",'Rent Schedules'!$E$6:$E$122,"&lt;="&amp;BK$6,'Rent Schedules'!$F$6:$F$122,"&gt;="&amp;BK$6),0)</f>
        <v>0</v>
      </c>
      <c r="BL256" s="95">
        <f>IF(BL253=0,'Rent Roll'!$G$25*SUMIFS('Rent Schedules'!$I$6:$I$122,'Rent Schedules'!$B$6:$B$122,$C256,'Rent Schedules'!$D$6:$D$122,"In effect",'Rent Schedules'!$E$6:$E$122,"&lt;="&amp;BL$6,'Rent Schedules'!$F$6:$F$122,"&gt;="&amp;BL$6),0)</f>
        <v>0</v>
      </c>
      <c r="BM256" s="95">
        <f>IF(BM253=0,'Rent Roll'!$G$25*SUMIFS('Rent Schedules'!$I$6:$I$122,'Rent Schedules'!$B$6:$B$122,$C256,'Rent Schedules'!$D$6:$D$122,"In effect",'Rent Schedules'!$E$6:$E$122,"&lt;="&amp;BM$6,'Rent Schedules'!$F$6:$F$122,"&gt;="&amp;BM$6),0)</f>
        <v>0</v>
      </c>
      <c r="BN256" s="95">
        <f>IF(BN253=0,'Rent Roll'!$G$25*SUMIFS('Rent Schedules'!$I$6:$I$122,'Rent Schedules'!$B$6:$B$122,$C256,'Rent Schedules'!$D$6:$D$122,"In effect",'Rent Schedules'!$E$6:$E$122,"&lt;="&amp;BN$6,'Rent Schedules'!$F$6:$F$122,"&gt;="&amp;BN$6),0)</f>
        <v>0</v>
      </c>
      <c r="BO256" s="95">
        <f>IF(BO253=0,'Rent Roll'!$G$25*SUMIFS('Rent Schedules'!$I$6:$I$122,'Rent Schedules'!$B$6:$B$122,$C256,'Rent Schedules'!$D$6:$D$122,"In effect",'Rent Schedules'!$E$6:$E$122,"&lt;="&amp;BO$6,'Rent Schedules'!$F$6:$F$122,"&gt;="&amp;BO$6),0)</f>
        <v>0</v>
      </c>
      <c r="BP256" s="95">
        <f>IF(BP253=0,'Rent Roll'!$G$25*SUMIFS('Rent Schedules'!$I$6:$I$122,'Rent Schedules'!$B$6:$B$122,$C256,'Rent Schedules'!$D$6:$D$122,"In effect",'Rent Schedules'!$E$6:$E$122,"&lt;="&amp;BP$6,'Rent Schedules'!$F$6:$F$122,"&gt;="&amp;BP$6),0)</f>
        <v>0</v>
      </c>
      <c r="BQ256" s="95">
        <f>IF(BQ253=0,'Rent Roll'!$G$25*SUMIFS('Rent Schedules'!$I$6:$I$122,'Rent Schedules'!$B$6:$B$122,$C256,'Rent Schedules'!$D$6:$D$122,"In effect",'Rent Schedules'!$E$6:$E$122,"&lt;="&amp;BQ$6,'Rent Schedules'!$F$6:$F$122,"&gt;="&amp;BQ$6),0)</f>
        <v>0</v>
      </c>
      <c r="BR256" s="95">
        <f>IF(BR253=0,'Rent Roll'!$G$25*SUMIFS('Rent Schedules'!$I$6:$I$122,'Rent Schedules'!$B$6:$B$122,$C256,'Rent Schedules'!$D$6:$D$122,"In effect",'Rent Schedules'!$E$6:$E$122,"&lt;="&amp;BR$6,'Rent Schedules'!$F$6:$F$122,"&gt;="&amp;BR$6),0)</f>
        <v>0</v>
      </c>
      <c r="BS256" s="95">
        <f>IF(BS253=0,'Rent Roll'!$G$25*SUMIFS('Rent Schedules'!$I$6:$I$122,'Rent Schedules'!$B$6:$B$122,$C256,'Rent Schedules'!$D$6:$D$122,"In effect",'Rent Schedules'!$E$6:$E$122,"&lt;="&amp;BS$6,'Rent Schedules'!$F$6:$F$122,"&gt;="&amp;BS$6),0)</f>
        <v>0</v>
      </c>
      <c r="BT256" s="95">
        <f>IF(BT253=0,'Rent Roll'!$G$25*SUMIFS('Rent Schedules'!$I$6:$I$122,'Rent Schedules'!$B$6:$B$122,$C256,'Rent Schedules'!$D$6:$D$122,"In effect",'Rent Schedules'!$E$6:$E$122,"&lt;="&amp;BT$6,'Rent Schedules'!$F$6:$F$122,"&gt;="&amp;BT$6),0)</f>
        <v>0</v>
      </c>
      <c r="BU256" s="95">
        <f>IF(BU253=0,'Rent Roll'!$G$25*SUMIFS('Rent Schedules'!$I$6:$I$122,'Rent Schedules'!$B$6:$B$122,$C256,'Rent Schedules'!$D$6:$D$122,"In effect",'Rent Schedules'!$E$6:$E$122,"&lt;="&amp;BU$6,'Rent Schedules'!$F$6:$F$122,"&gt;="&amp;BU$6),0)</f>
        <v>0</v>
      </c>
      <c r="BV256" s="95">
        <f>IF(BV253=0,'Rent Roll'!$G$25*SUMIFS('Rent Schedules'!$I$6:$I$122,'Rent Schedules'!$B$6:$B$122,$C256,'Rent Schedules'!$D$6:$D$122,"In effect",'Rent Schedules'!$E$6:$E$122,"&lt;="&amp;BV$6,'Rent Schedules'!$F$6:$F$122,"&gt;="&amp;BV$6),0)</f>
        <v>0</v>
      </c>
      <c r="BW256" s="95">
        <f>IF(BW253=0,'Rent Roll'!$G$25*SUMIFS('Rent Schedules'!$I$6:$I$122,'Rent Schedules'!$B$6:$B$122,$C256,'Rent Schedules'!$D$6:$D$122,"In effect",'Rent Schedules'!$E$6:$E$122,"&lt;="&amp;BW$6,'Rent Schedules'!$F$6:$F$122,"&gt;="&amp;BW$6),0)</f>
        <v>0</v>
      </c>
      <c r="BX256" s="95">
        <f>IF(BX253=0,'Rent Roll'!$G$25*SUMIFS('Rent Schedules'!$I$6:$I$122,'Rent Schedules'!$B$6:$B$122,$C256,'Rent Schedules'!$D$6:$D$122,"In effect",'Rent Schedules'!$E$6:$E$122,"&lt;="&amp;BX$6,'Rent Schedules'!$F$6:$F$122,"&gt;="&amp;BX$6),0)</f>
        <v>0</v>
      </c>
      <c r="BY256" s="95">
        <f>IF(BY253=0,'Rent Roll'!$G$25*SUMIFS('Rent Schedules'!$I$6:$I$122,'Rent Schedules'!$B$6:$B$122,$C256,'Rent Schedules'!$D$6:$D$122,"In effect",'Rent Schedules'!$E$6:$E$122,"&lt;="&amp;BY$6,'Rent Schedules'!$F$6:$F$122,"&gt;="&amp;BY$6),0)</f>
        <v>0</v>
      </c>
      <c r="BZ256" s="95">
        <f>IF(BZ253=0,'Rent Roll'!$G$25*SUMIFS('Rent Schedules'!$I$6:$I$122,'Rent Schedules'!$B$6:$B$122,$C256,'Rent Schedules'!$D$6:$D$122,"In effect",'Rent Schedules'!$E$6:$E$122,"&lt;="&amp;BZ$6,'Rent Schedules'!$F$6:$F$122,"&gt;="&amp;BZ$6),0)</f>
        <v>0</v>
      </c>
      <c r="CA256" s="95">
        <f>IF(CA253=0,'Rent Roll'!$G$25*SUMIFS('Rent Schedules'!$I$6:$I$122,'Rent Schedules'!$B$6:$B$122,$C256,'Rent Schedules'!$D$6:$D$122,"In effect",'Rent Schedules'!$E$6:$E$122,"&lt;="&amp;CA$6,'Rent Schedules'!$F$6:$F$122,"&gt;="&amp;CA$6),0)</f>
        <v>0</v>
      </c>
      <c r="CB256" s="95">
        <f>IF(CB253=0,'Rent Roll'!$G$25*SUMIFS('Rent Schedules'!$I$6:$I$122,'Rent Schedules'!$B$6:$B$122,$C256,'Rent Schedules'!$D$6:$D$122,"In effect",'Rent Schedules'!$E$6:$E$122,"&lt;="&amp;CB$6,'Rent Schedules'!$F$6:$F$122,"&gt;="&amp;CB$6),0)</f>
        <v>0</v>
      </c>
      <c r="CC256" s="95">
        <f>IF(CC253=0,'Rent Roll'!$G$25*SUMIFS('Rent Schedules'!$I$6:$I$122,'Rent Schedules'!$B$6:$B$122,$C256,'Rent Schedules'!$D$6:$D$122,"In effect",'Rent Schedules'!$E$6:$E$122,"&lt;="&amp;CC$6,'Rent Schedules'!$F$6:$F$122,"&gt;="&amp;CC$6),0)</f>
        <v>0</v>
      </c>
      <c r="CD256" s="95">
        <f>IF(CD253=0,'Rent Roll'!$G$25*SUMIFS('Rent Schedules'!$I$6:$I$122,'Rent Schedules'!$B$6:$B$122,$C256,'Rent Schedules'!$D$6:$D$122,"In effect",'Rent Schedules'!$E$6:$E$122,"&lt;="&amp;CD$6,'Rent Schedules'!$F$6:$F$122,"&gt;="&amp;CD$6),0)</f>
        <v>0</v>
      </c>
      <c r="CE256" s="95">
        <f>IF(CE253=0,'Rent Roll'!$G$25*SUMIFS('Rent Schedules'!$I$6:$I$122,'Rent Schedules'!$B$6:$B$122,$C256,'Rent Schedules'!$D$6:$D$122,"In effect",'Rent Schedules'!$E$6:$E$122,"&lt;="&amp;CE$6,'Rent Schedules'!$F$6:$F$122,"&gt;="&amp;CE$6),0)</f>
        <v>0</v>
      </c>
      <c r="CF256" s="95">
        <f>IF(CF253=0,'Rent Roll'!$G$25*SUMIFS('Rent Schedules'!$I$6:$I$122,'Rent Schedules'!$B$6:$B$122,$C256,'Rent Schedules'!$D$6:$D$122,"In effect",'Rent Schedules'!$E$6:$E$122,"&lt;="&amp;CF$6,'Rent Schedules'!$F$6:$F$122,"&gt;="&amp;CF$6),0)</f>
        <v>0</v>
      </c>
      <c r="CG256" s="95">
        <f>IF(CG253=0,'Rent Roll'!$G$25*SUMIFS('Rent Schedules'!$I$6:$I$122,'Rent Schedules'!$B$6:$B$122,$C256,'Rent Schedules'!$D$6:$D$122,"In effect",'Rent Schedules'!$E$6:$E$122,"&lt;="&amp;CG$6,'Rent Schedules'!$F$6:$F$122,"&gt;="&amp;CG$6),0)</f>
        <v>0</v>
      </c>
      <c r="CH256" s="95">
        <f>IF(CH253=0,'Rent Roll'!$G$25*SUMIFS('Rent Schedules'!$I$6:$I$122,'Rent Schedules'!$B$6:$B$122,$C256,'Rent Schedules'!$D$6:$D$122,"In effect",'Rent Schedules'!$E$6:$E$122,"&lt;="&amp;CH$6,'Rent Schedules'!$F$6:$F$122,"&gt;="&amp;CH$6),0)</f>
        <v>0</v>
      </c>
      <c r="CI256" s="95">
        <f>IF(CI253=0,'Rent Roll'!$G$25*SUMIFS('Rent Schedules'!$I$6:$I$122,'Rent Schedules'!$B$6:$B$122,$C256,'Rent Schedules'!$D$6:$D$122,"In effect",'Rent Schedules'!$E$6:$E$122,"&lt;="&amp;CI$6,'Rent Schedules'!$F$6:$F$122,"&gt;="&amp;CI$6),0)</f>
        <v>0</v>
      </c>
      <c r="CJ256" s="95">
        <f>IF(CJ253=0,'Rent Roll'!$G$25*SUMIFS('Rent Schedules'!$I$6:$I$122,'Rent Schedules'!$B$6:$B$122,$C256,'Rent Schedules'!$D$6:$D$122,"In effect",'Rent Schedules'!$E$6:$E$122,"&lt;="&amp;CJ$6,'Rent Schedules'!$F$6:$F$122,"&gt;="&amp;CJ$6),0)</f>
        <v>0</v>
      </c>
      <c r="CK256" s="95">
        <f>IF(CK253=0,'Rent Roll'!$G$25*SUMIFS('Rent Schedules'!$I$6:$I$122,'Rent Schedules'!$B$6:$B$122,$C256,'Rent Schedules'!$D$6:$D$122,"In effect",'Rent Schedules'!$E$6:$E$122,"&lt;="&amp;CK$6,'Rent Schedules'!$F$6:$F$122,"&gt;="&amp;CK$6),0)</f>
        <v>0</v>
      </c>
      <c r="CL256" s="95">
        <f>IF(CL253=0,'Rent Roll'!$G$25*SUMIFS('Rent Schedules'!$I$6:$I$122,'Rent Schedules'!$B$6:$B$122,$C256,'Rent Schedules'!$D$6:$D$122,"In effect",'Rent Schedules'!$E$6:$E$122,"&lt;="&amp;CL$6,'Rent Schedules'!$F$6:$F$122,"&gt;="&amp;CL$6),0)</f>
        <v>0</v>
      </c>
      <c r="CM256" s="95">
        <f>IF(CM253=0,'Rent Roll'!$G$25*SUMIFS('Rent Schedules'!$I$6:$I$122,'Rent Schedules'!$B$6:$B$122,$C256,'Rent Schedules'!$D$6:$D$122,"In effect",'Rent Schedules'!$E$6:$E$122,"&lt;="&amp;CM$6,'Rent Schedules'!$F$6:$F$122,"&gt;="&amp;CM$6),0)</f>
        <v>0</v>
      </c>
      <c r="CN256" s="95">
        <f>IF(CN253=0,'Rent Roll'!$G$25*SUMIFS('Rent Schedules'!$I$6:$I$122,'Rent Schedules'!$B$6:$B$122,$C256,'Rent Schedules'!$D$6:$D$122,"In effect",'Rent Schedules'!$E$6:$E$122,"&lt;="&amp;CN$6,'Rent Schedules'!$F$6:$F$122,"&gt;="&amp;CN$6),0)</f>
        <v>0</v>
      </c>
      <c r="CO256" s="95">
        <f>IF(CO253=0,'Rent Roll'!$G$25*SUMIFS('Rent Schedules'!$I$6:$I$122,'Rent Schedules'!$B$6:$B$122,$C256,'Rent Schedules'!$D$6:$D$122,"In effect",'Rent Schedules'!$E$6:$E$122,"&lt;="&amp;CO$6,'Rent Schedules'!$F$6:$F$122,"&gt;="&amp;CO$6),0)</f>
        <v>0</v>
      </c>
      <c r="CP256" s="95">
        <f>IF(CP253=0,'Rent Roll'!$G$25*SUMIFS('Rent Schedules'!$I$6:$I$122,'Rent Schedules'!$B$6:$B$122,$C256,'Rent Schedules'!$D$6:$D$122,"In effect",'Rent Schedules'!$E$6:$E$122,"&lt;="&amp;CP$6,'Rent Schedules'!$F$6:$F$122,"&gt;="&amp;CP$6),0)</f>
        <v>0</v>
      </c>
      <c r="CQ256" s="95">
        <f>IF(CQ253=0,'Rent Roll'!$G$25*SUMIFS('Rent Schedules'!$I$6:$I$122,'Rent Schedules'!$B$6:$B$122,$C256,'Rent Schedules'!$D$6:$D$122,"In effect",'Rent Schedules'!$E$6:$E$122,"&lt;="&amp;CQ$6,'Rent Schedules'!$F$6:$F$122,"&gt;="&amp;CQ$6),0)</f>
        <v>0</v>
      </c>
      <c r="CR256" s="95">
        <f>IF(CR253=0,'Rent Roll'!$G$25*SUMIFS('Rent Schedules'!$I$6:$I$122,'Rent Schedules'!$B$6:$B$122,$C256,'Rent Schedules'!$D$6:$D$122,"In effect",'Rent Schedules'!$E$6:$E$122,"&lt;="&amp;CR$6,'Rent Schedules'!$F$6:$F$122,"&gt;="&amp;CR$6),0)</f>
        <v>0</v>
      </c>
      <c r="CS256" s="95">
        <f>IF(CS253=0,'Rent Roll'!$G$25*SUMIFS('Rent Schedules'!$I$6:$I$122,'Rent Schedules'!$B$6:$B$122,$C256,'Rent Schedules'!$D$6:$D$122,"In effect",'Rent Schedules'!$E$6:$E$122,"&lt;="&amp;CS$6,'Rent Schedules'!$F$6:$F$122,"&gt;="&amp;CS$6),0)</f>
        <v>0</v>
      </c>
      <c r="CT256" s="95">
        <f>IF(CT253=0,'Rent Roll'!$G$25*SUMIFS('Rent Schedules'!$I$6:$I$122,'Rent Schedules'!$B$6:$B$122,$C256,'Rent Schedules'!$D$6:$D$122,"In effect",'Rent Schedules'!$E$6:$E$122,"&lt;="&amp;CT$6,'Rent Schedules'!$F$6:$F$122,"&gt;="&amp;CT$6),0)</f>
        <v>0</v>
      </c>
      <c r="CU256" s="95">
        <f>IF(CU253=0,'Rent Roll'!$G$25*SUMIFS('Rent Schedules'!$I$6:$I$122,'Rent Schedules'!$B$6:$B$122,$C256,'Rent Schedules'!$D$6:$D$122,"In effect",'Rent Schedules'!$E$6:$E$122,"&lt;="&amp;CU$6,'Rent Schedules'!$F$6:$F$122,"&gt;="&amp;CU$6),0)</f>
        <v>0</v>
      </c>
      <c r="CV256" s="95">
        <f>IF(CV253=0,'Rent Roll'!$G$25*SUMIFS('Rent Schedules'!$I$6:$I$122,'Rent Schedules'!$B$6:$B$122,$C256,'Rent Schedules'!$D$6:$D$122,"In effect",'Rent Schedules'!$E$6:$E$122,"&lt;="&amp;CV$6,'Rent Schedules'!$F$6:$F$122,"&gt;="&amp;CV$6),0)</f>
        <v>0</v>
      </c>
      <c r="CW256" s="95">
        <f>IF(CW253=0,'Rent Roll'!$G$25*SUMIFS('Rent Schedules'!$I$6:$I$122,'Rent Schedules'!$B$6:$B$122,$C256,'Rent Schedules'!$D$6:$D$122,"In effect",'Rent Schedules'!$E$6:$E$122,"&lt;="&amp;CW$6,'Rent Schedules'!$F$6:$F$122,"&gt;="&amp;CW$6),0)</f>
        <v>0</v>
      </c>
      <c r="CX256" s="95">
        <f>IF(CX253=0,'Rent Roll'!$G$25*SUMIFS('Rent Schedules'!$I$6:$I$122,'Rent Schedules'!$B$6:$B$122,$C256,'Rent Schedules'!$D$6:$D$122,"In effect",'Rent Schedules'!$E$6:$E$122,"&lt;="&amp;CX$6,'Rent Schedules'!$F$6:$F$122,"&gt;="&amp;CX$6),0)</f>
        <v>0</v>
      </c>
      <c r="CY256" s="95">
        <f>IF(CY253=0,'Rent Roll'!$G$25*SUMIFS('Rent Schedules'!$I$6:$I$122,'Rent Schedules'!$B$6:$B$122,$C256,'Rent Schedules'!$D$6:$D$122,"In effect",'Rent Schedules'!$E$6:$E$122,"&lt;="&amp;CY$6,'Rent Schedules'!$F$6:$F$122,"&gt;="&amp;CY$6),0)</f>
        <v>0</v>
      </c>
      <c r="CZ256" s="95">
        <f>IF(CZ253=0,'Rent Roll'!$G$25*SUMIFS('Rent Schedules'!$I$6:$I$122,'Rent Schedules'!$B$6:$B$122,$C256,'Rent Schedules'!$D$6:$D$122,"In effect",'Rent Schedules'!$E$6:$E$122,"&lt;="&amp;CZ$6,'Rent Schedules'!$F$6:$F$122,"&gt;="&amp;CZ$6),0)</f>
        <v>0</v>
      </c>
      <c r="DA256" s="95">
        <f>IF(DA253=0,'Rent Roll'!$G$25*SUMIFS('Rent Schedules'!$I$6:$I$122,'Rent Schedules'!$B$6:$B$122,$C256,'Rent Schedules'!$D$6:$D$122,"In effect",'Rent Schedules'!$E$6:$E$122,"&lt;="&amp;DA$6,'Rent Schedules'!$F$6:$F$122,"&gt;="&amp;DA$6),0)</f>
        <v>0</v>
      </c>
      <c r="DB256" s="95">
        <f>IF(DB253=0,'Rent Roll'!$G$25*SUMIFS('Rent Schedules'!$I$6:$I$122,'Rent Schedules'!$B$6:$B$122,$C256,'Rent Schedules'!$D$6:$D$122,"In effect",'Rent Schedules'!$E$6:$E$122,"&lt;="&amp;DB$6,'Rent Schedules'!$F$6:$F$122,"&gt;="&amp;DB$6),0)</f>
        <v>0</v>
      </c>
      <c r="DC256" s="95">
        <f>IF(DC253=0,'Rent Roll'!$G$25*SUMIFS('Rent Schedules'!$I$6:$I$122,'Rent Schedules'!$B$6:$B$122,$C256,'Rent Schedules'!$D$6:$D$122,"In effect",'Rent Schedules'!$E$6:$E$122,"&lt;="&amp;DC$6,'Rent Schedules'!$F$6:$F$122,"&gt;="&amp;DC$6),0)</f>
        <v>0</v>
      </c>
      <c r="DD256" s="95">
        <f>IF(DD253=0,'Rent Roll'!$G$25*SUMIFS('Rent Schedules'!$I$6:$I$122,'Rent Schedules'!$B$6:$B$122,$C256,'Rent Schedules'!$D$6:$D$122,"In effect",'Rent Schedules'!$E$6:$E$122,"&lt;="&amp;DD$6,'Rent Schedules'!$F$6:$F$122,"&gt;="&amp;DD$6),0)</f>
        <v>0</v>
      </c>
      <c r="DE256" s="95">
        <f>IF(DE253=0,'Rent Roll'!$G$25*SUMIFS('Rent Schedules'!$I$6:$I$122,'Rent Schedules'!$B$6:$B$122,$C256,'Rent Schedules'!$D$6:$D$122,"In effect",'Rent Schedules'!$E$6:$E$122,"&lt;="&amp;DE$6,'Rent Schedules'!$F$6:$F$122,"&gt;="&amp;DE$6),0)</f>
        <v>0</v>
      </c>
      <c r="DF256" s="95">
        <f>IF(DF253=0,'Rent Roll'!$G$25*SUMIFS('Rent Schedules'!$I$6:$I$122,'Rent Schedules'!$B$6:$B$122,$C256,'Rent Schedules'!$D$6:$D$122,"In effect",'Rent Schedules'!$E$6:$E$122,"&lt;="&amp;DF$6,'Rent Schedules'!$F$6:$F$122,"&gt;="&amp;DF$6),0)</f>
        <v>0</v>
      </c>
      <c r="DG256" s="95">
        <f>IF(DG253=0,'Rent Roll'!$G$25*SUMIFS('Rent Schedules'!$I$6:$I$122,'Rent Schedules'!$B$6:$B$122,$C256,'Rent Schedules'!$D$6:$D$122,"In effect",'Rent Schedules'!$E$6:$E$122,"&lt;="&amp;DG$6,'Rent Schedules'!$F$6:$F$122,"&gt;="&amp;DG$6),0)</f>
        <v>0</v>
      </c>
      <c r="DH256" s="95">
        <f>IF(DH253=0,'Rent Roll'!$G$25*SUMIFS('Rent Schedules'!$I$6:$I$122,'Rent Schedules'!$B$6:$B$122,$C256,'Rent Schedules'!$D$6:$D$122,"In effect",'Rent Schedules'!$E$6:$E$122,"&lt;="&amp;DH$6,'Rent Schedules'!$F$6:$F$122,"&gt;="&amp;DH$6),0)</f>
        <v>0</v>
      </c>
      <c r="DI256" s="95">
        <f>IF(DI253=0,'Rent Roll'!$G$25*SUMIFS('Rent Schedules'!$I$6:$I$122,'Rent Schedules'!$B$6:$B$122,$C256,'Rent Schedules'!$D$6:$D$122,"In effect",'Rent Schedules'!$E$6:$E$122,"&lt;="&amp;DI$6,'Rent Schedules'!$F$6:$F$122,"&gt;="&amp;DI$6),0)</f>
        <v>0</v>
      </c>
      <c r="DJ256" s="95">
        <f>IF(DJ253=0,'Rent Roll'!$G$25*SUMIFS('Rent Schedules'!$I$6:$I$122,'Rent Schedules'!$B$6:$B$122,$C256,'Rent Schedules'!$D$6:$D$122,"In effect",'Rent Schedules'!$E$6:$E$122,"&lt;="&amp;DJ$6,'Rent Schedules'!$F$6:$F$122,"&gt;="&amp;DJ$6),0)</f>
        <v>0</v>
      </c>
      <c r="DK256" s="95">
        <f>IF(DK253=0,'Rent Roll'!$G$25*SUMIFS('Rent Schedules'!$I$6:$I$122,'Rent Schedules'!$B$6:$B$122,$C256,'Rent Schedules'!$D$6:$D$122,"In effect",'Rent Schedules'!$E$6:$E$122,"&lt;="&amp;DK$6,'Rent Schedules'!$F$6:$F$122,"&gt;="&amp;DK$6),0)</f>
        <v>0</v>
      </c>
      <c r="DL256" s="95">
        <f>IF(DL253=0,'Rent Roll'!$G$25*SUMIFS('Rent Schedules'!$I$6:$I$122,'Rent Schedules'!$B$6:$B$122,$C256,'Rent Schedules'!$D$6:$D$122,"In effect",'Rent Schedules'!$E$6:$E$122,"&lt;="&amp;DL$6,'Rent Schedules'!$F$6:$F$122,"&gt;="&amp;DL$6),0)</f>
        <v>0</v>
      </c>
      <c r="DM256" s="95">
        <f>IF(DM253=0,'Rent Roll'!$G$25*SUMIFS('Rent Schedules'!$I$6:$I$122,'Rent Schedules'!$B$6:$B$122,$C256,'Rent Schedules'!$D$6:$D$122,"In effect",'Rent Schedules'!$E$6:$E$122,"&lt;="&amp;DM$6,'Rent Schedules'!$F$6:$F$122,"&gt;="&amp;DM$6),0)</f>
        <v>0</v>
      </c>
      <c r="DN256" s="95">
        <f>IF(DN253=0,'Rent Roll'!$G$25*SUMIFS('Rent Schedules'!$I$6:$I$122,'Rent Schedules'!$B$6:$B$122,$C256,'Rent Schedules'!$D$6:$D$122,"In effect",'Rent Schedules'!$E$6:$E$122,"&lt;="&amp;DN$6,'Rent Schedules'!$F$6:$F$122,"&gt;="&amp;DN$6),0)</f>
        <v>0</v>
      </c>
      <c r="DO256" s="95">
        <f>IF(DO253=0,'Rent Roll'!$G$25*SUMIFS('Rent Schedules'!$I$6:$I$122,'Rent Schedules'!$B$6:$B$122,$C256,'Rent Schedules'!$D$6:$D$122,"In effect",'Rent Schedules'!$E$6:$E$122,"&lt;="&amp;DO$6,'Rent Schedules'!$F$6:$F$122,"&gt;="&amp;DO$6),0)</f>
        <v>0</v>
      </c>
      <c r="DP256" s="95">
        <f>IF(DP253=0,'Rent Roll'!$G$25*SUMIFS('Rent Schedules'!$I$6:$I$122,'Rent Schedules'!$B$6:$B$122,$C256,'Rent Schedules'!$D$6:$D$122,"In effect",'Rent Schedules'!$E$6:$E$122,"&lt;="&amp;DP$6,'Rent Schedules'!$F$6:$F$122,"&gt;="&amp;DP$6),0)</f>
        <v>0</v>
      </c>
      <c r="DQ256" s="95">
        <f>IF(DQ253=0,'Rent Roll'!$G$25*SUMIFS('Rent Schedules'!$I$6:$I$122,'Rent Schedules'!$B$6:$B$122,$C256,'Rent Schedules'!$D$6:$D$122,"In effect",'Rent Schedules'!$E$6:$E$122,"&lt;="&amp;DQ$6,'Rent Schedules'!$F$6:$F$122,"&gt;="&amp;DQ$6),0)</f>
        <v>0</v>
      </c>
      <c r="DR256" s="95">
        <f>IF(DR253=0,'Rent Roll'!$G$25*SUMIFS('Rent Schedules'!$I$6:$I$122,'Rent Schedules'!$B$6:$B$122,$C256,'Rent Schedules'!$D$6:$D$122,"In effect",'Rent Schedules'!$E$6:$E$122,"&lt;="&amp;DR$6,'Rent Schedules'!$F$6:$F$122,"&gt;="&amp;DR$6),0)</f>
        <v>0</v>
      </c>
      <c r="DS256" s="95">
        <f>IF(DS253=0,'Rent Roll'!$G$25*SUMIFS('Rent Schedules'!$I$6:$I$122,'Rent Schedules'!$B$6:$B$122,$C256,'Rent Schedules'!$D$6:$D$122,"In effect",'Rent Schedules'!$E$6:$E$122,"&lt;="&amp;DS$6,'Rent Schedules'!$F$6:$F$122,"&gt;="&amp;DS$6),0)</f>
        <v>0</v>
      </c>
      <c r="DT256" s="95">
        <f>IF(DT253=0,'Rent Roll'!$G$25*SUMIFS('Rent Schedules'!$I$6:$I$122,'Rent Schedules'!$B$6:$B$122,$C256,'Rent Schedules'!$D$6:$D$122,"In effect",'Rent Schedules'!$E$6:$E$122,"&lt;="&amp;DT$6,'Rent Schedules'!$F$6:$F$122,"&gt;="&amp;DT$6),0)</f>
        <v>0</v>
      </c>
      <c r="DU256" s="95">
        <f>IF(DU253=0,'Rent Roll'!$G$25*SUMIFS('Rent Schedules'!$I$6:$I$122,'Rent Schedules'!$B$6:$B$122,$C256,'Rent Schedules'!$D$6:$D$122,"In effect",'Rent Schedules'!$E$6:$E$122,"&lt;="&amp;DU$6,'Rent Schedules'!$F$6:$F$122,"&gt;="&amp;DU$6),0)</f>
        <v>0</v>
      </c>
      <c r="DV256" s="95">
        <f>IF(DV253=0,'Rent Roll'!$G$25*SUMIFS('Rent Schedules'!$I$6:$I$122,'Rent Schedules'!$B$6:$B$122,$C256,'Rent Schedules'!$D$6:$D$122,"In effect",'Rent Schedules'!$E$6:$E$122,"&lt;="&amp;DV$6,'Rent Schedules'!$F$6:$F$122,"&gt;="&amp;DV$6),0)</f>
        <v>0</v>
      </c>
      <c r="DW256" s="95">
        <f>IF(DW253=0,'Rent Roll'!$G$25*SUMIFS('Rent Schedules'!$I$6:$I$122,'Rent Schedules'!$B$6:$B$122,$C256,'Rent Schedules'!$D$6:$D$122,"In effect",'Rent Schedules'!$E$6:$E$122,"&lt;="&amp;DW$6,'Rent Schedules'!$F$6:$F$122,"&gt;="&amp;DW$6),0)</f>
        <v>0</v>
      </c>
      <c r="DX256" s="95">
        <f>IF(DX253=0,'Rent Roll'!$G$25*SUMIFS('Rent Schedules'!$I$6:$I$122,'Rent Schedules'!$B$6:$B$122,$C256,'Rent Schedules'!$D$6:$D$122,"In effect",'Rent Schedules'!$E$6:$E$122,"&lt;="&amp;DX$6,'Rent Schedules'!$F$6:$F$122,"&gt;="&amp;DX$6),0)</f>
        <v>0</v>
      </c>
      <c r="DY256" s="95">
        <f>IF(DY253=0,'Rent Roll'!$G$25*SUMIFS('Rent Schedules'!$I$6:$I$122,'Rent Schedules'!$B$6:$B$122,$C256,'Rent Schedules'!$D$6:$D$122,"In effect",'Rent Schedules'!$E$6:$E$122,"&lt;="&amp;DY$6,'Rent Schedules'!$F$6:$F$122,"&gt;="&amp;DY$6),0)</f>
        <v>0</v>
      </c>
      <c r="DZ256" s="95">
        <f>IF(DZ253=0,'Rent Roll'!$G$25*SUMIFS('Rent Schedules'!$I$6:$I$122,'Rent Schedules'!$B$6:$B$122,$C256,'Rent Schedules'!$D$6:$D$122,"In effect",'Rent Schedules'!$E$6:$E$122,"&lt;="&amp;DZ$6,'Rent Schedules'!$F$6:$F$122,"&gt;="&amp;DZ$6),0)</f>
        <v>0</v>
      </c>
      <c r="EA256" s="95">
        <f>IF(EA253=0,'Rent Roll'!$G$25*SUMIFS('Rent Schedules'!$I$6:$I$122,'Rent Schedules'!$B$6:$B$122,$C256,'Rent Schedules'!$D$6:$D$122,"In effect",'Rent Schedules'!$E$6:$E$122,"&lt;="&amp;EA$6,'Rent Schedules'!$F$6:$F$122,"&gt;="&amp;EA$6),0)</f>
        <v>0</v>
      </c>
      <c r="EB256" s="95">
        <f>IF(EB253=0,'Rent Roll'!$G$25*SUMIFS('Rent Schedules'!$I$6:$I$122,'Rent Schedules'!$B$6:$B$122,$C256,'Rent Schedules'!$D$6:$D$122,"In effect",'Rent Schedules'!$E$6:$E$122,"&lt;="&amp;EB$6,'Rent Schedules'!$F$6:$F$122,"&gt;="&amp;EB$6),0)</f>
        <v>0</v>
      </c>
      <c r="EC256" s="95">
        <f>IF(EC253=0,'Rent Roll'!$G$25*SUMIFS('Rent Schedules'!$I$6:$I$122,'Rent Schedules'!$B$6:$B$122,$C256,'Rent Schedules'!$D$6:$D$122,"In effect",'Rent Schedules'!$E$6:$E$122,"&lt;="&amp;EC$6,'Rent Schedules'!$F$6:$F$122,"&gt;="&amp;EC$6),0)</f>
        <v>0</v>
      </c>
      <c r="ED256" s="95">
        <f>IF(ED253=0,'Rent Roll'!$G$25*SUMIFS('Rent Schedules'!$I$6:$I$122,'Rent Schedules'!$B$6:$B$122,$C256,'Rent Schedules'!$D$6:$D$122,"In effect",'Rent Schedules'!$E$6:$E$122,"&lt;="&amp;ED$6,'Rent Schedules'!$F$6:$F$122,"&gt;="&amp;ED$6),0)</f>
        <v>0</v>
      </c>
      <c r="EE256" s="95">
        <f>IF(EE253=0,'Rent Roll'!$G$25*SUMIFS('Rent Schedules'!$I$6:$I$122,'Rent Schedules'!$B$6:$B$122,$C256,'Rent Schedules'!$D$6:$D$122,"In effect",'Rent Schedules'!$E$6:$E$122,"&lt;="&amp;EE$6,'Rent Schedules'!$F$6:$F$122,"&gt;="&amp;EE$6),0)</f>
        <v>0</v>
      </c>
      <c r="EF256" s="95">
        <f>IF(EF253=0,'Rent Roll'!$G$25*SUMIFS('Rent Schedules'!$I$6:$I$122,'Rent Schedules'!$B$6:$B$122,$C256,'Rent Schedules'!$D$6:$D$122,"In effect",'Rent Schedules'!$E$6:$E$122,"&lt;="&amp;EF$6,'Rent Schedules'!$F$6:$F$122,"&gt;="&amp;EF$6),0)</f>
        <v>0</v>
      </c>
      <c r="EG256" s="95">
        <f>IF(EG253=0,'Rent Roll'!$G$25*SUMIFS('Rent Schedules'!$I$6:$I$122,'Rent Schedules'!$B$6:$B$122,$C256,'Rent Schedules'!$D$6:$D$122,"In effect",'Rent Schedules'!$E$6:$E$122,"&lt;="&amp;EG$6,'Rent Schedules'!$F$6:$F$122,"&gt;="&amp;EG$6),0)</f>
        <v>0</v>
      </c>
      <c r="EH256" s="95">
        <f>IF(EH253=0,'Rent Roll'!$G$25*SUMIFS('Rent Schedules'!$I$6:$I$122,'Rent Schedules'!$B$6:$B$122,$C256,'Rent Schedules'!$D$6:$D$122,"In effect",'Rent Schedules'!$E$6:$E$122,"&lt;="&amp;EH$6,'Rent Schedules'!$F$6:$F$122,"&gt;="&amp;EH$6),0)</f>
        <v>0</v>
      </c>
      <c r="EI256" s="95">
        <f>IF(EI253=0,'Rent Roll'!$G$25*SUMIFS('Rent Schedules'!$I$6:$I$122,'Rent Schedules'!$B$6:$B$122,$C256,'Rent Schedules'!$D$6:$D$122,"In effect",'Rent Schedules'!$E$6:$E$122,"&lt;="&amp;EI$6,'Rent Schedules'!$F$6:$F$122,"&gt;="&amp;EI$6),0)</f>
        <v>0</v>
      </c>
    </row>
    <row r="257">
      <c r="B257" t="s" s="23">
        <v>394</v>
      </c>
      <c r="C257" t="s" s="118">
        <v>43</v>
      </c>
      <c r="D257" t="s" s="118">
        <v>431</v>
      </c>
      <c r="H257" s="95">
        <f>'Rent Roll'!$G$25*'Rent Roll'!$E$25*H255/12</f>
        <v>7975</v>
      </c>
      <c r="I257" s="95">
        <f>'Rent Roll'!$G$25*'Rent Roll'!$E$25*I255/12</f>
        <v>7975</v>
      </c>
      <c r="J257" s="95">
        <f>'Rent Roll'!$G$25*'Rent Roll'!$E$25*J255/12</f>
        <v>7975</v>
      </c>
      <c r="K257" s="95">
        <f>'Rent Roll'!$G$25*'Rent Roll'!$E$25*K255/12</f>
        <v>7975</v>
      </c>
      <c r="L257" s="95">
        <f>'Rent Roll'!$G$25*'Rent Roll'!$E$25*L255/12</f>
        <v>7975</v>
      </c>
      <c r="M257" s="95">
        <f>'Rent Roll'!$G$25*'Rent Roll'!$E$25*M255/12</f>
        <v>7975</v>
      </c>
      <c r="N257" s="95">
        <f>'Rent Roll'!$G$25*'Rent Roll'!$E$25*N255/12</f>
        <v>7975</v>
      </c>
      <c r="O257" s="95">
        <f>'Rent Roll'!$G$25*'Rent Roll'!$E$25*O255/12</f>
        <v>7975</v>
      </c>
      <c r="P257" s="95">
        <f>'Rent Roll'!$G$25*'Rent Roll'!$E$25*P255/12</f>
        <v>7975</v>
      </c>
      <c r="Q257" s="95">
        <f>'Rent Roll'!$G$25*'Rent Roll'!$E$25*Q255/12</f>
        <v>7975</v>
      </c>
      <c r="R257" s="95">
        <f>'Rent Roll'!$G$25*'Rent Roll'!$E$25*R255/12</f>
        <v>7975</v>
      </c>
      <c r="S257" s="95">
        <f>'Rent Roll'!$G$25*'Rent Roll'!$E$25*S255/12</f>
        <v>7975</v>
      </c>
      <c r="T257" s="95">
        <f>'Rent Roll'!$G$25*'Rent Roll'!$E$25*T255/12</f>
        <v>7975</v>
      </c>
      <c r="U257" s="95">
        <f>'Rent Roll'!$G$25*'Rent Roll'!$E$25*U255/12</f>
        <v>7975</v>
      </c>
      <c r="V257" s="95">
        <f>'Rent Roll'!$G$25*'Rent Roll'!$E$25*V255/12</f>
        <v>8254.124999999998</v>
      </c>
      <c r="W257" s="95">
        <f>'Rent Roll'!$G$25*'Rent Roll'!$E$25*W255/12</f>
        <v>8254.124999999998</v>
      </c>
      <c r="X257" s="95">
        <f>'Rent Roll'!$G$25*'Rent Roll'!$E$25*X255/12</f>
        <v>8254.124999999998</v>
      </c>
      <c r="Y257" s="95">
        <f>'Rent Roll'!$G$25*'Rent Roll'!$E$25*Y255/12</f>
        <v>8254.124999999998</v>
      </c>
      <c r="Z257" s="95">
        <f>'Rent Roll'!$G$25*'Rent Roll'!$E$25*Z255/12</f>
        <v>8254.124999999998</v>
      </c>
      <c r="AA257" s="95">
        <f>'Rent Roll'!$G$25*'Rent Roll'!$E$25*AA255/12</f>
        <v>8254.124999999998</v>
      </c>
      <c r="AB257" s="95">
        <f>'Rent Roll'!$G$25*'Rent Roll'!$E$25*AB255/12</f>
        <v>8254.124999999998</v>
      </c>
      <c r="AC257" s="95">
        <f>'Rent Roll'!$G$25*'Rent Roll'!$E$25*AC255/12</f>
        <v>8254.124999999998</v>
      </c>
      <c r="AD257" s="95">
        <f>'Rent Roll'!$G$25*'Rent Roll'!$E$25*AD255/12</f>
        <v>8254.124999999998</v>
      </c>
      <c r="AE257" s="95">
        <f>'Rent Roll'!$G$25*'Rent Roll'!$E$25*AE255/12</f>
        <v>8254.124999999998</v>
      </c>
      <c r="AF257" s="95">
        <f>'Rent Roll'!$G$25*'Rent Roll'!$E$25*AF255/12</f>
        <v>8254.124999999998</v>
      </c>
      <c r="AG257" s="95">
        <f>'Rent Roll'!$G$25*'Rent Roll'!$E$25*AG255/12</f>
        <v>8254.124999999998</v>
      </c>
      <c r="AH257" s="95">
        <f>'Rent Roll'!$G$25*'Rent Roll'!$E$25*AH255/12</f>
        <v>8543.019374999998</v>
      </c>
      <c r="AI257" s="95">
        <f>'Rent Roll'!$G$25*'Rent Roll'!$E$25*AI255/12</f>
        <v>8543.019374999998</v>
      </c>
      <c r="AJ257" s="95">
        <f>'Rent Roll'!$G$25*'Rent Roll'!$E$25*AJ255/12</f>
        <v>8543.019374999998</v>
      </c>
      <c r="AK257" s="95">
        <f>'Rent Roll'!$G$25*'Rent Roll'!$E$25*AK255/12</f>
        <v>8543.019374999998</v>
      </c>
      <c r="AL257" s="95">
        <f>'Rent Roll'!$G$25*'Rent Roll'!$E$25*AL255/12</f>
        <v>8543.019374999998</v>
      </c>
      <c r="AM257" s="95">
        <f>'Rent Roll'!$G$25*'Rent Roll'!$E$25*AM255/12</f>
        <v>8543.019374999998</v>
      </c>
      <c r="AN257" s="95">
        <f>'Rent Roll'!$G$25*'Rent Roll'!$E$25*AN255/12</f>
        <v>8543.019374999998</v>
      </c>
      <c r="AO257" s="95">
        <f>'Rent Roll'!$G$25*'Rent Roll'!$E$25*AO255/12</f>
        <v>8543.019374999998</v>
      </c>
      <c r="AP257" s="95">
        <f>'Rent Roll'!$G$25*'Rent Roll'!$E$25*AP255/12</f>
        <v>8543.019374999998</v>
      </c>
      <c r="AQ257" s="95">
        <f>'Rent Roll'!$G$25*'Rent Roll'!$E$25*AQ255/12</f>
        <v>8543.019374999998</v>
      </c>
      <c r="AR257" s="95">
        <f>'Rent Roll'!$G$25*'Rent Roll'!$E$25*AR255/12</f>
        <v>8543.019374999998</v>
      </c>
      <c r="AS257" s="95">
        <f>'Rent Roll'!$G$25*'Rent Roll'!$E$25*AS255/12</f>
        <v>8543.019374999998</v>
      </c>
      <c r="AT257" s="95">
        <f>'Rent Roll'!$G$25*'Rent Roll'!$E$25*AT255/12</f>
        <v>8842.025053124999</v>
      </c>
      <c r="AU257" s="95">
        <f>'Rent Roll'!$G$25*'Rent Roll'!$E$25*AU255/12</f>
        <v>8842.025053124999</v>
      </c>
      <c r="AV257" s="95">
        <f>'Rent Roll'!$G$25*'Rent Roll'!$E$25*AV255/12</f>
        <v>8842.025053124999</v>
      </c>
      <c r="AW257" s="95">
        <f>'Rent Roll'!$G$25*'Rent Roll'!$E$25*AW255/12</f>
        <v>8842.025053124999</v>
      </c>
      <c r="AX257" s="95">
        <f>'Rent Roll'!$G$25*'Rent Roll'!$E$25*AX255/12</f>
        <v>8842.025053124999</v>
      </c>
      <c r="AY257" s="95">
        <f>'Rent Roll'!$G$25*'Rent Roll'!$E$25*AY255/12</f>
        <v>8842.025053124999</v>
      </c>
      <c r="AZ257" s="95">
        <f>'Rent Roll'!$G$25*'Rent Roll'!$E$25*AZ255/12</f>
        <v>8842.025053124999</v>
      </c>
      <c r="BA257" s="95">
        <f>'Rent Roll'!$G$25*'Rent Roll'!$E$25*BA255/12</f>
        <v>8842.025053124999</v>
      </c>
      <c r="BB257" s="95">
        <f>'Rent Roll'!$G$25*'Rent Roll'!$E$25*BB255/12</f>
        <v>8842.025053124999</v>
      </c>
      <c r="BC257" s="95">
        <f>'Rent Roll'!$G$25*'Rent Roll'!$E$25*BC255/12</f>
        <v>8842.025053124999</v>
      </c>
      <c r="BD257" s="95">
        <f>'Rent Roll'!$G$25*'Rent Roll'!$E$25*BD255/12</f>
        <v>8842.025053124999</v>
      </c>
      <c r="BE257" s="95">
        <f>'Rent Roll'!$G$25*'Rent Roll'!$E$25*BE255/12</f>
        <v>8842.025053124999</v>
      </c>
      <c r="BF257" s="95">
        <f>'Rent Roll'!$G$25*'Rent Roll'!$E$25*BF255/12</f>
        <v>9151.495929984372</v>
      </c>
      <c r="BG257" s="95">
        <f>'Rent Roll'!$G$25*'Rent Roll'!$E$25*BG255/12</f>
        <v>9151.495929984372</v>
      </c>
      <c r="BH257" s="95">
        <f>'Rent Roll'!$G$25*'Rent Roll'!$E$25*BH255/12</f>
        <v>9151.495929984372</v>
      </c>
      <c r="BI257" s="95">
        <f>'Rent Roll'!$G$25*'Rent Roll'!$E$25*BI255/12</f>
        <v>9151.495929984372</v>
      </c>
      <c r="BJ257" s="95">
        <f>'Rent Roll'!$G$25*'Rent Roll'!$E$25*BJ255/12</f>
        <v>9151.495929984372</v>
      </c>
      <c r="BK257" s="95">
        <f>'Rent Roll'!$G$25*'Rent Roll'!$E$25*BK255/12</f>
        <v>9151.495929984372</v>
      </c>
      <c r="BL257" s="95">
        <f>'Rent Roll'!$G$25*'Rent Roll'!$E$25*BL255/12</f>
        <v>9151.495929984372</v>
      </c>
      <c r="BM257" s="95">
        <f>'Rent Roll'!$G$25*'Rent Roll'!$E$25*BM255/12</f>
        <v>9151.495929984372</v>
      </c>
      <c r="BN257" s="95">
        <f>'Rent Roll'!$G$25*'Rent Roll'!$E$25*BN255/12</f>
        <v>9151.495929984372</v>
      </c>
      <c r="BO257" s="95">
        <f>'Rent Roll'!$G$25*'Rent Roll'!$E$25*BO255/12</f>
        <v>9151.495929984372</v>
      </c>
      <c r="BP257" s="95">
        <f>'Rent Roll'!$G$25*'Rent Roll'!$E$25*BP255/12</f>
        <v>9151.495929984372</v>
      </c>
      <c r="BQ257" s="95">
        <f>'Rent Roll'!$G$25*'Rent Roll'!$E$25*BQ255/12</f>
        <v>9151.495929984372</v>
      </c>
      <c r="BR257" s="95">
        <f>'Rent Roll'!$G$25*'Rent Roll'!$E$25*BR255/12</f>
        <v>9245.2107425425</v>
      </c>
      <c r="BS257" s="95">
        <f>'Rent Roll'!$G$25*'Rent Roll'!$E$25*BS255/12</f>
        <v>9245.2107425425</v>
      </c>
      <c r="BT257" s="95">
        <f>'Rent Roll'!$G$25*'Rent Roll'!$E$25*BT255/12</f>
        <v>9245.2107425425</v>
      </c>
      <c r="BU257" s="95">
        <f>'Rent Roll'!$G$25*'Rent Roll'!$E$25*BU255/12</f>
        <v>9245.2107425425</v>
      </c>
      <c r="BV257" s="95">
        <f>'Rent Roll'!$G$25*'Rent Roll'!$E$25*BV255/12</f>
        <v>9245.2107425425</v>
      </c>
      <c r="BW257" s="95">
        <f>'Rent Roll'!$G$25*'Rent Roll'!$E$25*BW255/12</f>
        <v>9245.2107425425</v>
      </c>
      <c r="BX257" s="95">
        <f>'Rent Roll'!$G$25*'Rent Roll'!$E$25*BX255/12</f>
        <v>9245.2107425425</v>
      </c>
      <c r="BY257" s="95">
        <f>'Rent Roll'!$G$25*'Rent Roll'!$E$25*BY255/12</f>
        <v>9245.2107425425</v>
      </c>
      <c r="BZ257" s="95">
        <f>'Rent Roll'!$G$25*'Rent Roll'!$E$25*BZ255/12</f>
        <v>9245.2107425425</v>
      </c>
      <c r="CA257" s="95">
        <f>'Rent Roll'!$G$25*'Rent Roll'!$E$25*CA255/12</f>
        <v>9245.2107425425</v>
      </c>
      <c r="CB257" s="95">
        <f>'Rent Roll'!$G$25*'Rent Roll'!$E$25*CB255/12</f>
        <v>9245.2107425425</v>
      </c>
      <c r="CC257" s="95">
        <f>'Rent Roll'!$G$25*'Rent Roll'!$E$25*CC255/12</f>
        <v>9245.2107425425</v>
      </c>
      <c r="CD257" s="95">
        <f>'Rent Roll'!$G$25*'Rent Roll'!$E$25*CD255/12</f>
        <v>9245.2107425425</v>
      </c>
      <c r="CE257" s="95">
        <f>'Rent Roll'!$G$25*'Rent Roll'!$E$25*CE255/12</f>
        <v>9245.2107425425</v>
      </c>
      <c r="CF257" s="95">
        <f>'Rent Roll'!$G$25*'Rent Roll'!$E$25*CF255/12</f>
        <v>9568.793118531485</v>
      </c>
      <c r="CG257" s="95">
        <f>'Rent Roll'!$G$25*'Rent Roll'!$E$25*CG255/12</f>
        <v>9568.793118531485</v>
      </c>
      <c r="CH257" s="95">
        <f>'Rent Roll'!$G$25*'Rent Roll'!$E$25*CH255/12</f>
        <v>9568.793118531485</v>
      </c>
      <c r="CI257" s="95">
        <f>'Rent Roll'!$G$25*'Rent Roll'!$E$25*CI255/12</f>
        <v>9568.793118531485</v>
      </c>
      <c r="CJ257" s="95">
        <f>'Rent Roll'!$G$25*'Rent Roll'!$E$25*CJ255/12</f>
        <v>9568.793118531485</v>
      </c>
      <c r="CK257" s="95">
        <f>'Rent Roll'!$G$25*'Rent Roll'!$E$25*CK255/12</f>
        <v>9568.793118531485</v>
      </c>
      <c r="CL257" s="95">
        <f>'Rent Roll'!$G$25*'Rent Roll'!$E$25*CL255/12</f>
        <v>9568.793118531485</v>
      </c>
      <c r="CM257" s="95">
        <f>'Rent Roll'!$G$25*'Rent Roll'!$E$25*CM255/12</f>
        <v>9568.793118531485</v>
      </c>
      <c r="CN257" s="95">
        <f>'Rent Roll'!$G$25*'Rent Roll'!$E$25*CN255/12</f>
        <v>9568.793118531485</v>
      </c>
      <c r="CO257" s="95">
        <f>'Rent Roll'!$G$25*'Rent Roll'!$E$25*CO255/12</f>
        <v>9568.793118531485</v>
      </c>
      <c r="CP257" s="95">
        <f>'Rent Roll'!$G$25*'Rent Roll'!$E$25*CP255/12</f>
        <v>9568.793118531485</v>
      </c>
      <c r="CQ257" s="95">
        <f>'Rent Roll'!$G$25*'Rent Roll'!$E$25*CQ255/12</f>
        <v>9568.793118531485</v>
      </c>
      <c r="CR257" s="95">
        <f>'Rent Roll'!$G$25*'Rent Roll'!$E$25*CR255/12</f>
        <v>9903.700877680087</v>
      </c>
      <c r="CS257" s="95">
        <f>'Rent Roll'!$G$25*'Rent Roll'!$E$25*CS255/12</f>
        <v>9903.700877680087</v>
      </c>
      <c r="CT257" s="95">
        <f>'Rent Roll'!$G$25*'Rent Roll'!$E$25*CT255/12</f>
        <v>9903.700877680087</v>
      </c>
      <c r="CU257" s="95">
        <f>'Rent Roll'!$G$25*'Rent Roll'!$E$25*CU255/12</f>
        <v>9903.700877680087</v>
      </c>
      <c r="CV257" s="95">
        <f>'Rent Roll'!$G$25*'Rent Roll'!$E$25*CV255/12</f>
        <v>9903.700877680087</v>
      </c>
      <c r="CW257" s="95">
        <f>'Rent Roll'!$G$25*'Rent Roll'!$E$25*CW255/12</f>
        <v>9903.700877680087</v>
      </c>
      <c r="CX257" s="95">
        <f>'Rent Roll'!$G$25*'Rent Roll'!$E$25*CX255/12</f>
        <v>9903.700877680087</v>
      </c>
      <c r="CY257" s="95">
        <f>'Rent Roll'!$G$25*'Rent Roll'!$E$25*CY255/12</f>
        <v>9903.700877680087</v>
      </c>
      <c r="CZ257" s="95">
        <f>'Rent Roll'!$G$25*'Rent Roll'!$E$25*CZ255/12</f>
        <v>9903.700877680087</v>
      </c>
      <c r="DA257" s="95">
        <f>'Rent Roll'!$G$25*'Rent Roll'!$E$25*DA255/12</f>
        <v>9903.700877680087</v>
      </c>
      <c r="DB257" s="95">
        <f>'Rent Roll'!$G$25*'Rent Roll'!$E$25*DB255/12</f>
        <v>9903.700877680087</v>
      </c>
      <c r="DC257" s="95">
        <f>'Rent Roll'!$G$25*'Rent Roll'!$E$25*DC255/12</f>
        <v>9903.700877680087</v>
      </c>
      <c r="DD257" s="95">
        <f>'Rent Roll'!$G$25*'Rent Roll'!$E$25*DD255/12</f>
        <v>10250.33040839889</v>
      </c>
      <c r="DE257" s="95">
        <f>'Rent Roll'!$G$25*'Rent Roll'!$E$25*DE255/12</f>
        <v>10250.33040839889</v>
      </c>
      <c r="DF257" s="95">
        <f>'Rent Roll'!$G$25*'Rent Roll'!$E$25*DF255/12</f>
        <v>10250.33040839889</v>
      </c>
      <c r="DG257" s="95">
        <f>'Rent Roll'!$G$25*'Rent Roll'!$E$25*DG255/12</f>
        <v>10250.33040839889</v>
      </c>
      <c r="DH257" s="95">
        <f>'Rent Roll'!$G$25*'Rent Roll'!$E$25*DH255/12</f>
        <v>10250.33040839889</v>
      </c>
      <c r="DI257" s="95">
        <f>'Rent Roll'!$G$25*'Rent Roll'!$E$25*DI255/12</f>
        <v>10250.33040839889</v>
      </c>
      <c r="DJ257" s="95">
        <f>'Rent Roll'!$G$25*'Rent Roll'!$E$25*DJ255/12</f>
        <v>10250.33040839889</v>
      </c>
      <c r="DK257" s="95">
        <f>'Rent Roll'!$G$25*'Rent Roll'!$E$25*DK255/12</f>
        <v>10250.33040839889</v>
      </c>
      <c r="DL257" s="95">
        <f>'Rent Roll'!$G$25*'Rent Roll'!$E$25*DL255/12</f>
        <v>10250.33040839889</v>
      </c>
      <c r="DM257" s="95">
        <f>'Rent Roll'!$G$25*'Rent Roll'!$E$25*DM255/12</f>
        <v>10250.33040839889</v>
      </c>
      <c r="DN257" s="95">
        <f>'Rent Roll'!$G$25*'Rent Roll'!$E$25*DN255/12</f>
        <v>10250.33040839889</v>
      </c>
      <c r="DO257" s="95">
        <f>'Rent Roll'!$G$25*'Rent Roll'!$E$25*DO255/12</f>
        <v>10250.33040839889</v>
      </c>
      <c r="DP257" s="95">
        <f>'Rent Roll'!$G$25*'Rent Roll'!$E$25*DP255/12</f>
        <v>10609.09197269285</v>
      </c>
      <c r="DQ257" s="95">
        <f>'Rent Roll'!$G$25*'Rent Roll'!$E$25*DQ255/12</f>
        <v>10609.09197269285</v>
      </c>
      <c r="DR257" s="95">
        <f>'Rent Roll'!$G$25*'Rent Roll'!$E$25*DR255/12</f>
        <v>10609.09197269285</v>
      </c>
      <c r="DS257" s="95">
        <f>'Rent Roll'!$G$25*'Rent Roll'!$E$25*DS255/12</f>
        <v>10609.09197269285</v>
      </c>
      <c r="DT257" s="95">
        <f>'Rent Roll'!$G$25*'Rent Roll'!$E$25*DT255/12</f>
        <v>10609.09197269285</v>
      </c>
      <c r="DU257" s="95">
        <f>'Rent Roll'!$G$25*'Rent Roll'!$E$25*DU255/12</f>
        <v>10609.09197269285</v>
      </c>
      <c r="DV257" s="95">
        <f>'Rent Roll'!$G$25*'Rent Roll'!$E$25*DV255/12</f>
        <v>10609.09197269285</v>
      </c>
      <c r="DW257" s="95">
        <f>'Rent Roll'!$G$25*'Rent Roll'!$E$25*DW255/12</f>
        <v>10609.09197269285</v>
      </c>
      <c r="DX257" s="95">
        <f>'Rent Roll'!$G$25*'Rent Roll'!$E$25*DX255/12</f>
        <v>10609.09197269285</v>
      </c>
      <c r="DY257" s="95">
        <f>'Rent Roll'!$G$25*'Rent Roll'!$E$25*DY255/12</f>
        <v>10609.09197269285</v>
      </c>
      <c r="DZ257" s="95">
        <f>'Rent Roll'!$G$25*'Rent Roll'!$E$25*DZ255/12</f>
        <v>10609.09197269285</v>
      </c>
      <c r="EA257" s="95">
        <f>'Rent Roll'!$G$25*'Rent Roll'!$E$25*EA255/12</f>
        <v>10609.09197269285</v>
      </c>
      <c r="EB257" s="95">
        <f>'Rent Roll'!$G$25*'Rent Roll'!$E$25*EB255/12</f>
        <v>10717.733125269375</v>
      </c>
      <c r="EC257" s="95">
        <f>'Rent Roll'!$G$25*'Rent Roll'!$E$25*EC255/12</f>
        <v>10717.733125269375</v>
      </c>
      <c r="ED257" s="95">
        <f>'Rent Roll'!$G$25*'Rent Roll'!$E$25*ED255/12</f>
        <v>10717.733125269375</v>
      </c>
      <c r="EE257" s="95">
        <f>'Rent Roll'!$G$25*'Rent Roll'!$E$25*EE255/12</f>
        <v>10717.733125269375</v>
      </c>
      <c r="EF257" s="95">
        <f>'Rent Roll'!$G$25*'Rent Roll'!$E$25*EF255/12</f>
        <v>10717.733125269375</v>
      </c>
      <c r="EG257" s="95">
        <f>'Rent Roll'!$G$25*'Rent Roll'!$E$25*EG255/12</f>
        <v>10717.733125269375</v>
      </c>
      <c r="EH257" s="95">
        <f>'Rent Roll'!$G$25*'Rent Roll'!$E$25*EH255/12</f>
        <v>10717.733125269375</v>
      </c>
      <c r="EI257" s="95">
        <f>'Rent Roll'!$G$25*'Rent Roll'!$E$25*EI255/12</f>
        <v>10717.733125269375</v>
      </c>
    </row>
    <row r="258">
      <c r="B258" t="s" s="23">
        <v>395</v>
      </c>
      <c r="C258" t="s" s="118">
        <v>43</v>
      </c>
      <c r="D258" t="s" s="118">
        <v>432</v>
      </c>
      <c r="H258" s="82">
        <f>IF(AND(H253&gt;=1,H253&lt;=3,H254&lt;0),-H257,0)</f>
        <v>-7975</v>
      </c>
      <c r="I258" s="82">
        <f>IF(AND(I253&gt;=1,I253&lt;=3,I254&lt;0),-I257,0)</f>
        <v>-7975</v>
      </c>
      <c r="J258" s="82">
        <f>IF(AND(J253&gt;=1,J253&lt;=3,J254&lt;0),-J257,0)</f>
        <v>0</v>
      </c>
      <c r="K258" s="82">
        <f>IF(AND(K253&gt;=1,K253&lt;=3,K254&lt;0),-K257,0)</f>
        <v>0</v>
      </c>
      <c r="L258" s="82">
        <f>IF(AND(L253&gt;=1,L253&lt;=3,L254&lt;0),-L257,0)</f>
        <v>0</v>
      </c>
      <c r="M258" s="82">
        <f>IF(AND(M253&gt;=1,M253&lt;=3,M254&lt;0),-M257,0)</f>
        <v>0</v>
      </c>
      <c r="N258" s="82">
        <f>IF(AND(N253&gt;=1,N253&lt;=3,N254&lt;0),-N257,0)</f>
        <v>0</v>
      </c>
      <c r="O258" s="82">
        <f>IF(AND(O253&gt;=1,O253&lt;=3,O254&lt;0),-O257,0)</f>
        <v>0</v>
      </c>
      <c r="P258" s="82">
        <f>IF(AND(P253&gt;=1,P253&lt;=3,P254&lt;0),-P257,0)</f>
        <v>0</v>
      </c>
      <c r="Q258" s="82">
        <f>IF(AND(Q253&gt;=1,Q253&lt;=3,Q254&lt;0),-Q257,0)</f>
        <v>0</v>
      </c>
      <c r="R258" s="82">
        <f>IF(AND(R253&gt;=1,R253&lt;=3,R254&lt;0),-R257,0)</f>
        <v>0</v>
      </c>
      <c r="S258" s="82">
        <f>IF(AND(S253&gt;=1,S253&lt;=3,S254&lt;0),-S257,0)</f>
        <v>0</v>
      </c>
      <c r="T258" s="82">
        <f>IF(AND(T253&gt;=1,T253&lt;=3,T254&lt;0),-T257,0)</f>
        <v>0</v>
      </c>
      <c r="U258" s="82">
        <f>IF(AND(U253&gt;=1,U253&lt;=3,U254&lt;0),-U257,0)</f>
        <v>0</v>
      </c>
      <c r="V258" s="82">
        <f>IF(AND(V253&gt;=1,V253&lt;=3,V254&lt;0),-V257,0)</f>
        <v>0</v>
      </c>
      <c r="W258" s="82">
        <f>IF(AND(W253&gt;=1,W253&lt;=3,W254&lt;0),-W257,0)</f>
        <v>0</v>
      </c>
      <c r="X258" s="82">
        <f>IF(AND(X253&gt;=1,X253&lt;=3,X254&lt;0),-X257,0)</f>
        <v>0</v>
      </c>
      <c r="Y258" s="82">
        <f>IF(AND(Y253&gt;=1,Y253&lt;=3,Y254&lt;0),-Y257,0)</f>
        <v>0</v>
      </c>
      <c r="Z258" s="82">
        <f>IF(AND(Z253&gt;=1,Z253&lt;=3,Z254&lt;0),-Z257,0)</f>
        <v>0</v>
      </c>
      <c r="AA258" s="82">
        <f>IF(AND(AA253&gt;=1,AA253&lt;=3,AA254&lt;0),-AA257,0)</f>
        <v>0</v>
      </c>
      <c r="AB258" s="82">
        <f>IF(AND(AB253&gt;=1,AB253&lt;=3,AB254&lt;0),-AB257,0)</f>
        <v>0</v>
      </c>
      <c r="AC258" s="82">
        <f>IF(AND(AC253&gt;=1,AC253&lt;=3,AC254&lt;0),-AC257,0)</f>
        <v>0</v>
      </c>
      <c r="AD258" s="82">
        <f>IF(AND(AD253&gt;=1,AD253&lt;=3,AD254&lt;0),-AD257,0)</f>
        <v>0</v>
      </c>
      <c r="AE258" s="82">
        <f>IF(AND(AE253&gt;=1,AE253&lt;=3,AE254&lt;0),-AE257,0)</f>
        <v>0</v>
      </c>
      <c r="AF258" s="82">
        <f>IF(AND(AF253&gt;=1,AF253&lt;=3,AF254&lt;0),-AF257,0)</f>
        <v>0</v>
      </c>
      <c r="AG258" s="82">
        <f>IF(AND(AG253&gt;=1,AG253&lt;=3,AG254&lt;0),-AG257,0)</f>
        <v>0</v>
      </c>
      <c r="AH258" s="82">
        <f>IF(AND(AH253&gt;=1,AH253&lt;=3,AH254&lt;0),-AH257,0)</f>
        <v>0</v>
      </c>
      <c r="AI258" s="82">
        <f>IF(AND(AI253&gt;=1,AI253&lt;=3,AI254&lt;0),-AI257,0)</f>
        <v>0</v>
      </c>
      <c r="AJ258" s="82">
        <f>IF(AND(AJ253&gt;=1,AJ253&lt;=3,AJ254&lt;0),-AJ257,0)</f>
        <v>0</v>
      </c>
      <c r="AK258" s="82">
        <f>IF(AND(AK253&gt;=1,AK253&lt;=3,AK254&lt;0),-AK257,0)</f>
        <v>0</v>
      </c>
      <c r="AL258" s="82">
        <f>IF(AND(AL253&gt;=1,AL253&lt;=3,AL254&lt;0),-AL257,0)</f>
        <v>0</v>
      </c>
      <c r="AM258" s="82">
        <f>IF(AND(AM253&gt;=1,AM253&lt;=3,AM254&lt;0),-AM257,0)</f>
        <v>0</v>
      </c>
      <c r="AN258" s="82">
        <f>IF(AND(AN253&gt;=1,AN253&lt;=3,AN254&lt;0),-AN257,0)</f>
        <v>0</v>
      </c>
      <c r="AO258" s="82">
        <f>IF(AND(AO253&gt;=1,AO253&lt;=3,AO254&lt;0),-AO257,0)</f>
        <v>0</v>
      </c>
      <c r="AP258" s="82">
        <f>IF(AND(AP253&gt;=1,AP253&lt;=3,AP254&lt;0),-AP257,0)</f>
        <v>0</v>
      </c>
      <c r="AQ258" s="82">
        <f>IF(AND(AQ253&gt;=1,AQ253&lt;=3,AQ254&lt;0),-AQ257,0)</f>
        <v>0</v>
      </c>
      <c r="AR258" s="82">
        <f>IF(AND(AR253&gt;=1,AR253&lt;=3,AR254&lt;0),-AR257,0)</f>
        <v>0</v>
      </c>
      <c r="AS258" s="82">
        <f>IF(AND(AS253&gt;=1,AS253&lt;=3,AS254&lt;0),-AS257,0)</f>
        <v>0</v>
      </c>
      <c r="AT258" s="82">
        <f>IF(AND(AT253&gt;=1,AT253&lt;=3,AT254&lt;0),-AT257,0)</f>
        <v>0</v>
      </c>
      <c r="AU258" s="82">
        <f>IF(AND(AU253&gt;=1,AU253&lt;=3,AU254&lt;0),-AU257,0)</f>
        <v>0</v>
      </c>
      <c r="AV258" s="82">
        <f>IF(AND(AV253&gt;=1,AV253&lt;=3,AV254&lt;0),-AV257,0)</f>
        <v>0</v>
      </c>
      <c r="AW258" s="82">
        <f>IF(AND(AW253&gt;=1,AW253&lt;=3,AW254&lt;0),-AW257,0)</f>
        <v>0</v>
      </c>
      <c r="AX258" s="82">
        <f>IF(AND(AX253&gt;=1,AX253&lt;=3,AX254&lt;0),-AX257,0)</f>
        <v>0</v>
      </c>
      <c r="AY258" s="82">
        <f>IF(AND(AY253&gt;=1,AY253&lt;=3,AY254&lt;0),-AY257,0)</f>
        <v>0</v>
      </c>
      <c r="AZ258" s="82">
        <f>IF(AND(AZ253&gt;=1,AZ253&lt;=3,AZ254&lt;0),-AZ257,0)</f>
        <v>0</v>
      </c>
      <c r="BA258" s="82">
        <f>IF(AND(BA253&gt;=1,BA253&lt;=3,BA254&lt;0),-BA257,0)</f>
        <v>0</v>
      </c>
      <c r="BB258" s="82">
        <f>IF(AND(BB253&gt;=1,BB253&lt;=3,BB254&lt;0),-BB257,0)</f>
        <v>0</v>
      </c>
      <c r="BC258" s="82">
        <f>IF(AND(BC253&gt;=1,BC253&lt;=3,BC254&lt;0),-BC257,0)</f>
        <v>0</v>
      </c>
      <c r="BD258" s="82">
        <f>IF(AND(BD253&gt;=1,BD253&lt;=3,BD254&lt;0),-BD257,0)</f>
        <v>0</v>
      </c>
      <c r="BE258" s="82">
        <f>IF(AND(BE253&gt;=1,BE253&lt;=3,BE254&lt;0),-BE257,0)</f>
        <v>0</v>
      </c>
      <c r="BF258" s="82">
        <f>IF(AND(BF253&gt;=1,BF253&lt;=3,BF254&lt;0),-BF257,0)</f>
        <v>0</v>
      </c>
      <c r="BG258" s="82">
        <f>IF(AND(BG253&gt;=1,BG253&lt;=3,BG254&lt;0),-BG257,0)</f>
        <v>0</v>
      </c>
      <c r="BH258" s="82">
        <f>IF(AND(BH253&gt;=1,BH253&lt;=3,BH254&lt;0),-BH257,0)</f>
        <v>0</v>
      </c>
      <c r="BI258" s="82">
        <f>IF(AND(BI253&gt;=1,BI253&lt;=3,BI254&lt;0),-BI257,0)</f>
        <v>0</v>
      </c>
      <c r="BJ258" s="82">
        <f>IF(AND(BJ253&gt;=1,BJ253&lt;=3,BJ254&lt;0),-BJ257,0)</f>
        <v>0</v>
      </c>
      <c r="BK258" s="82">
        <f>IF(AND(BK253&gt;=1,BK253&lt;=3,BK254&lt;0),-BK257,0)</f>
        <v>0</v>
      </c>
      <c r="BL258" s="82">
        <f>IF(AND(BL253&gt;=1,BL253&lt;=3,BL254&lt;0),-BL257,0)</f>
        <v>0</v>
      </c>
      <c r="BM258" s="82">
        <f>IF(AND(BM253&gt;=1,BM253&lt;=3,BM254&lt;0),-BM257,0)</f>
        <v>0</v>
      </c>
      <c r="BN258" s="82">
        <f>IF(AND(BN253&gt;=1,BN253&lt;=3,BN254&lt;0),-BN257,0)</f>
        <v>0</v>
      </c>
      <c r="BO258" s="82">
        <f>IF(AND(BO253&gt;=1,BO253&lt;=3,BO254&lt;0),-BO257,0)</f>
        <v>0</v>
      </c>
      <c r="BP258" s="82">
        <f>IF(AND(BP253&gt;=1,BP253&lt;=3,BP254&lt;0),-BP257,0)</f>
        <v>0</v>
      </c>
      <c r="BQ258" s="82">
        <f>IF(AND(BQ253&gt;=1,BQ253&lt;=3,BQ254&lt;0),-BQ257,0)</f>
        <v>0</v>
      </c>
      <c r="BR258" s="82">
        <f>IF(AND(BR253&gt;=1,BR253&lt;=3,BR254&lt;0),-BR257,0)</f>
        <v>-9245.2107425425</v>
      </c>
      <c r="BS258" s="82">
        <f>IF(AND(BS253&gt;=1,BS253&lt;=3,BS254&lt;0),-BS257,0)</f>
        <v>-9245.2107425425</v>
      </c>
      <c r="BT258" s="82">
        <f>IF(AND(BT253&gt;=1,BT253&lt;=3,BT254&lt;0),-BT257,0)</f>
        <v>0</v>
      </c>
      <c r="BU258" s="82">
        <f>IF(AND(BU253&gt;=1,BU253&lt;=3,BU254&lt;0),-BU257,0)</f>
        <v>0</v>
      </c>
      <c r="BV258" s="82">
        <f>IF(AND(BV253&gt;=1,BV253&lt;=3,BV254&lt;0),-BV257,0)</f>
        <v>0</v>
      </c>
      <c r="BW258" s="82">
        <f>IF(AND(BW253&gt;=1,BW253&lt;=3,BW254&lt;0),-BW257,0)</f>
        <v>0</v>
      </c>
      <c r="BX258" s="82">
        <f>IF(AND(BX253&gt;=1,BX253&lt;=3,BX254&lt;0),-BX257,0)</f>
        <v>0</v>
      </c>
      <c r="BY258" s="82">
        <f>IF(AND(BY253&gt;=1,BY253&lt;=3,BY254&lt;0),-BY257,0)</f>
        <v>0</v>
      </c>
      <c r="BZ258" s="82">
        <f>IF(AND(BZ253&gt;=1,BZ253&lt;=3,BZ254&lt;0),-BZ257,0)</f>
        <v>0</v>
      </c>
      <c r="CA258" s="82">
        <f>IF(AND(CA253&gt;=1,CA253&lt;=3,CA254&lt;0),-CA257,0)</f>
        <v>0</v>
      </c>
      <c r="CB258" s="82">
        <f>IF(AND(CB253&gt;=1,CB253&lt;=3,CB254&lt;0),-CB257,0)</f>
        <v>0</v>
      </c>
      <c r="CC258" s="82">
        <f>IF(AND(CC253&gt;=1,CC253&lt;=3,CC254&lt;0),-CC257,0)</f>
        <v>0</v>
      </c>
      <c r="CD258" s="82">
        <f>IF(AND(CD253&gt;=1,CD253&lt;=3,CD254&lt;0),-CD257,0)</f>
        <v>0</v>
      </c>
      <c r="CE258" s="82">
        <f>IF(AND(CE253&gt;=1,CE253&lt;=3,CE254&lt;0),-CE257,0)</f>
        <v>0</v>
      </c>
      <c r="CF258" s="82">
        <f>IF(AND(CF253&gt;=1,CF253&lt;=3,CF254&lt;0),-CF257,0)</f>
        <v>0</v>
      </c>
      <c r="CG258" s="82">
        <f>IF(AND(CG253&gt;=1,CG253&lt;=3,CG254&lt;0),-CG257,0)</f>
        <v>0</v>
      </c>
      <c r="CH258" s="82">
        <f>IF(AND(CH253&gt;=1,CH253&lt;=3,CH254&lt;0),-CH257,0)</f>
        <v>0</v>
      </c>
      <c r="CI258" s="82">
        <f>IF(AND(CI253&gt;=1,CI253&lt;=3,CI254&lt;0),-CI257,0)</f>
        <v>0</v>
      </c>
      <c r="CJ258" s="82">
        <f>IF(AND(CJ253&gt;=1,CJ253&lt;=3,CJ254&lt;0),-CJ257,0)</f>
        <v>0</v>
      </c>
      <c r="CK258" s="82">
        <f>IF(AND(CK253&gt;=1,CK253&lt;=3,CK254&lt;0),-CK257,0)</f>
        <v>0</v>
      </c>
      <c r="CL258" s="82">
        <f>IF(AND(CL253&gt;=1,CL253&lt;=3,CL254&lt;0),-CL257,0)</f>
        <v>0</v>
      </c>
      <c r="CM258" s="82">
        <f>IF(AND(CM253&gt;=1,CM253&lt;=3,CM254&lt;0),-CM257,0)</f>
        <v>0</v>
      </c>
      <c r="CN258" s="82">
        <f>IF(AND(CN253&gt;=1,CN253&lt;=3,CN254&lt;0),-CN257,0)</f>
        <v>0</v>
      </c>
      <c r="CO258" s="82">
        <f>IF(AND(CO253&gt;=1,CO253&lt;=3,CO254&lt;0),-CO257,0)</f>
        <v>0</v>
      </c>
      <c r="CP258" s="82">
        <f>IF(AND(CP253&gt;=1,CP253&lt;=3,CP254&lt;0),-CP257,0)</f>
        <v>0</v>
      </c>
      <c r="CQ258" s="82">
        <f>IF(AND(CQ253&gt;=1,CQ253&lt;=3,CQ254&lt;0),-CQ257,0)</f>
        <v>0</v>
      </c>
      <c r="CR258" s="82">
        <f>IF(AND(CR253&gt;=1,CR253&lt;=3,CR254&lt;0),-CR257,0)</f>
        <v>0</v>
      </c>
      <c r="CS258" s="82">
        <f>IF(AND(CS253&gt;=1,CS253&lt;=3,CS254&lt;0),-CS257,0)</f>
        <v>0</v>
      </c>
      <c r="CT258" s="82">
        <f>IF(AND(CT253&gt;=1,CT253&lt;=3,CT254&lt;0),-CT257,0)</f>
        <v>0</v>
      </c>
      <c r="CU258" s="82">
        <f>IF(AND(CU253&gt;=1,CU253&lt;=3,CU254&lt;0),-CU257,0)</f>
        <v>0</v>
      </c>
      <c r="CV258" s="82">
        <f>IF(AND(CV253&gt;=1,CV253&lt;=3,CV254&lt;0),-CV257,0)</f>
        <v>0</v>
      </c>
      <c r="CW258" s="82">
        <f>IF(AND(CW253&gt;=1,CW253&lt;=3,CW254&lt;0),-CW257,0)</f>
        <v>0</v>
      </c>
      <c r="CX258" s="82">
        <f>IF(AND(CX253&gt;=1,CX253&lt;=3,CX254&lt;0),-CX257,0)</f>
        <v>0</v>
      </c>
      <c r="CY258" s="82">
        <f>IF(AND(CY253&gt;=1,CY253&lt;=3,CY254&lt;0),-CY257,0)</f>
        <v>0</v>
      </c>
      <c r="CZ258" s="82">
        <f>IF(AND(CZ253&gt;=1,CZ253&lt;=3,CZ254&lt;0),-CZ257,0)</f>
        <v>0</v>
      </c>
      <c r="DA258" s="82">
        <f>IF(AND(DA253&gt;=1,DA253&lt;=3,DA254&lt;0),-DA257,0)</f>
        <v>0</v>
      </c>
      <c r="DB258" s="82">
        <f>IF(AND(DB253&gt;=1,DB253&lt;=3,DB254&lt;0),-DB257,0)</f>
        <v>0</v>
      </c>
      <c r="DC258" s="82">
        <f>IF(AND(DC253&gt;=1,DC253&lt;=3,DC254&lt;0),-DC257,0)</f>
        <v>0</v>
      </c>
      <c r="DD258" s="82">
        <f>IF(AND(DD253&gt;=1,DD253&lt;=3,DD254&lt;0),-DD257,0)</f>
        <v>0</v>
      </c>
      <c r="DE258" s="82">
        <f>IF(AND(DE253&gt;=1,DE253&lt;=3,DE254&lt;0),-DE257,0)</f>
        <v>0</v>
      </c>
      <c r="DF258" s="82">
        <f>IF(AND(DF253&gt;=1,DF253&lt;=3,DF254&lt;0),-DF257,0)</f>
        <v>0</v>
      </c>
      <c r="DG258" s="82">
        <f>IF(AND(DG253&gt;=1,DG253&lt;=3,DG254&lt;0),-DG257,0)</f>
        <v>0</v>
      </c>
      <c r="DH258" s="82">
        <f>IF(AND(DH253&gt;=1,DH253&lt;=3,DH254&lt;0),-DH257,0)</f>
        <v>0</v>
      </c>
      <c r="DI258" s="82">
        <f>IF(AND(DI253&gt;=1,DI253&lt;=3,DI254&lt;0),-DI257,0)</f>
        <v>0</v>
      </c>
      <c r="DJ258" s="82">
        <f>IF(AND(DJ253&gt;=1,DJ253&lt;=3,DJ254&lt;0),-DJ257,0)</f>
        <v>0</v>
      </c>
      <c r="DK258" s="82">
        <f>IF(AND(DK253&gt;=1,DK253&lt;=3,DK254&lt;0),-DK257,0)</f>
        <v>0</v>
      </c>
      <c r="DL258" s="82">
        <f>IF(AND(DL253&gt;=1,DL253&lt;=3,DL254&lt;0),-DL257,0)</f>
        <v>0</v>
      </c>
      <c r="DM258" s="82">
        <f>IF(AND(DM253&gt;=1,DM253&lt;=3,DM254&lt;0),-DM257,0)</f>
        <v>0</v>
      </c>
      <c r="DN258" s="82">
        <f>IF(AND(DN253&gt;=1,DN253&lt;=3,DN254&lt;0),-DN257,0)</f>
        <v>0</v>
      </c>
      <c r="DO258" s="82">
        <f>IF(AND(DO253&gt;=1,DO253&lt;=3,DO254&lt;0),-DO257,0)</f>
        <v>0</v>
      </c>
      <c r="DP258" s="82">
        <f>IF(AND(DP253&gt;=1,DP253&lt;=3,DP254&lt;0),-DP257,0)</f>
        <v>0</v>
      </c>
      <c r="DQ258" s="82">
        <f>IF(AND(DQ253&gt;=1,DQ253&lt;=3,DQ254&lt;0),-DQ257,0)</f>
        <v>0</v>
      </c>
      <c r="DR258" s="82">
        <f>IF(AND(DR253&gt;=1,DR253&lt;=3,DR254&lt;0),-DR257,0)</f>
        <v>0</v>
      </c>
      <c r="DS258" s="82">
        <f>IF(AND(DS253&gt;=1,DS253&lt;=3,DS254&lt;0),-DS257,0)</f>
        <v>0</v>
      </c>
      <c r="DT258" s="82">
        <f>IF(AND(DT253&gt;=1,DT253&lt;=3,DT254&lt;0),-DT257,0)</f>
        <v>0</v>
      </c>
      <c r="DU258" s="82">
        <f>IF(AND(DU253&gt;=1,DU253&lt;=3,DU254&lt;0),-DU257,0)</f>
        <v>0</v>
      </c>
      <c r="DV258" s="82">
        <f>IF(AND(DV253&gt;=1,DV253&lt;=3,DV254&lt;0),-DV257,0)</f>
        <v>0</v>
      </c>
      <c r="DW258" s="82">
        <f>IF(AND(DW253&gt;=1,DW253&lt;=3,DW254&lt;0),-DW257,0)</f>
        <v>0</v>
      </c>
      <c r="DX258" s="82">
        <f>IF(AND(DX253&gt;=1,DX253&lt;=3,DX254&lt;0),-DX257,0)</f>
        <v>0</v>
      </c>
      <c r="DY258" s="82">
        <f>IF(AND(DY253&gt;=1,DY253&lt;=3,DY254&lt;0),-DY257,0)</f>
        <v>0</v>
      </c>
      <c r="DZ258" s="82">
        <f>IF(AND(DZ253&gt;=1,DZ253&lt;=3,DZ254&lt;0),-DZ257,0)</f>
        <v>0</v>
      </c>
      <c r="EA258" s="82">
        <f>IF(AND(EA253&gt;=1,EA253&lt;=3,EA254&lt;0),-EA257,0)</f>
        <v>0</v>
      </c>
      <c r="EB258" s="82">
        <f>IF(AND(EB253&gt;=1,EB253&lt;=3,EB254&lt;0),-EB257,0)</f>
        <v>-10717.733125269375</v>
      </c>
      <c r="EC258" s="82">
        <f>IF(AND(EC253&gt;=1,EC253&lt;=3,EC254&lt;0),-EC257,0)</f>
        <v>-10717.733125269375</v>
      </c>
      <c r="ED258" s="82">
        <f>IF(AND(ED253&gt;=1,ED253&lt;=3,ED254&lt;0),-ED257,0)</f>
        <v>0</v>
      </c>
      <c r="EE258" s="82">
        <f>IF(AND(EE253&gt;=1,EE253&lt;=3,EE254&lt;0),-EE257,0)</f>
        <v>0</v>
      </c>
      <c r="EF258" s="82">
        <f>IF(AND(EF253&gt;=1,EF253&lt;=3,EF254&lt;0),-EF257,0)</f>
        <v>0</v>
      </c>
      <c r="EG258" s="82">
        <f>IF(AND(EG253&gt;=1,EG253&lt;=3,EG254&lt;0),-EG257,0)</f>
        <v>0</v>
      </c>
      <c r="EH258" s="82">
        <f>IF(AND(EH253&gt;=1,EH253&lt;=3,EH254&lt;0),-EH257,0)</f>
        <v>0</v>
      </c>
      <c r="EI258" s="82">
        <f>IF(AND(EI253&gt;=1,EI253&lt;=3,EI254&lt;0),-EI257,0)</f>
        <v>0</v>
      </c>
    </row>
    <row r="259">
      <c r="B259" t="s" s="23">
        <v>396</v>
      </c>
      <c r="C259" t="s" s="118">
        <v>43</v>
      </c>
      <c r="D259" t="s" s="118">
        <v>433</v>
      </c>
      <c r="H259" s="95">
        <f>IF(AND(H253&gt;=1,H253&lt;=3,H254&gt;=0),-H257*MAX(0,MIN(1,CHOOSE(H253,Rollover!$Q$25,Rollover!$AD$25,Rollover!$AQ$25)-H254)),0)-IF(H$6&lt;='Rent Roll'!$M$25,H256,0)</f>
        <v>0</v>
      </c>
      <c r="I259" s="95">
        <f>IF(AND(I253&gt;=1,I253&lt;=3,I254&gt;=0),-I257*MAX(0,MIN(1,CHOOSE(I253,Rollover!$Q$25,Rollover!$AD$25,Rollover!$AQ$25)-I254)),0)-IF(I$6&lt;='Rent Roll'!$M$25,I256,0)</f>
        <v>0</v>
      </c>
      <c r="J259" s="95">
        <f>IF(AND(J253&gt;=1,J253&lt;=3,J254&gt;=0),-J257*MAX(0,MIN(1,CHOOSE(J253,Rollover!$Q$25,Rollover!$AD$25,Rollover!$AQ$25)-J254)),0)-IF(J$6&lt;='Rent Roll'!$M$25,J256,0)</f>
        <v>-7975</v>
      </c>
      <c r="K259" s="95">
        <f>IF(AND(K253&gt;=1,K253&lt;=3,K254&gt;=0),-K257*MAX(0,MIN(1,CHOOSE(K253,Rollover!$Q$25,Rollover!$AD$25,Rollover!$AQ$25)-K254)),0)-IF(K$6&lt;='Rent Roll'!$M$25,K256,0)</f>
        <v>-7576.25</v>
      </c>
      <c r="L259" s="95">
        <f>IF(AND(L253&gt;=1,L253&lt;=3,L254&gt;=0),-L257*MAX(0,MIN(1,CHOOSE(L253,Rollover!$Q$25,Rollover!$AD$25,Rollover!$AQ$25)-L254)),0)-IF(L$6&lt;='Rent Roll'!$M$25,L256,0)</f>
        <v>0</v>
      </c>
      <c r="M259" s="95">
        <f>IF(AND(M253&gt;=1,M253&lt;=3,M254&gt;=0),-M257*MAX(0,MIN(1,CHOOSE(M253,Rollover!$Q$25,Rollover!$AD$25,Rollover!$AQ$25)-M254)),0)-IF(M$6&lt;='Rent Roll'!$M$25,M256,0)</f>
        <v>0</v>
      </c>
      <c r="N259" s="95">
        <f>IF(AND(N253&gt;=1,N253&lt;=3,N254&gt;=0),-N257*MAX(0,MIN(1,CHOOSE(N253,Rollover!$Q$25,Rollover!$AD$25,Rollover!$AQ$25)-N254)),0)-IF(N$6&lt;='Rent Roll'!$M$25,N256,0)</f>
        <v>0</v>
      </c>
      <c r="O259" s="95">
        <f>IF(AND(O253&gt;=1,O253&lt;=3,O254&gt;=0),-O257*MAX(0,MIN(1,CHOOSE(O253,Rollover!$Q$25,Rollover!$AD$25,Rollover!$AQ$25)-O254)),0)-IF(O$6&lt;='Rent Roll'!$M$25,O256,0)</f>
        <v>0</v>
      </c>
      <c r="P259" s="95">
        <f>IF(AND(P253&gt;=1,P253&lt;=3,P254&gt;=0),-P257*MAX(0,MIN(1,CHOOSE(P253,Rollover!$Q$25,Rollover!$AD$25,Rollover!$AQ$25)-P254)),0)-IF(P$6&lt;='Rent Roll'!$M$25,P256,0)</f>
        <v>0</v>
      </c>
      <c r="Q259" s="95">
        <f>IF(AND(Q253&gt;=1,Q253&lt;=3,Q254&gt;=0),-Q257*MAX(0,MIN(1,CHOOSE(Q253,Rollover!$Q$25,Rollover!$AD$25,Rollover!$AQ$25)-Q254)),0)-IF(Q$6&lt;='Rent Roll'!$M$25,Q256,0)</f>
        <v>0</v>
      </c>
      <c r="R259" s="95">
        <f>IF(AND(R253&gt;=1,R253&lt;=3,R254&gt;=0),-R257*MAX(0,MIN(1,CHOOSE(R253,Rollover!$Q$25,Rollover!$AD$25,Rollover!$AQ$25)-R254)),0)-IF(R$6&lt;='Rent Roll'!$M$25,R256,0)</f>
        <v>0</v>
      </c>
      <c r="S259" s="95">
        <f>IF(AND(S253&gt;=1,S253&lt;=3,S254&gt;=0),-S257*MAX(0,MIN(1,CHOOSE(S253,Rollover!$Q$25,Rollover!$AD$25,Rollover!$AQ$25)-S254)),0)-IF(S$6&lt;='Rent Roll'!$M$25,S256,0)</f>
        <v>0</v>
      </c>
      <c r="T259" s="95">
        <f>IF(AND(T253&gt;=1,T253&lt;=3,T254&gt;=0),-T257*MAX(0,MIN(1,CHOOSE(T253,Rollover!$Q$25,Rollover!$AD$25,Rollover!$AQ$25)-T254)),0)-IF(T$6&lt;='Rent Roll'!$M$25,T256,0)</f>
        <v>0</v>
      </c>
      <c r="U259" s="95">
        <f>IF(AND(U253&gt;=1,U253&lt;=3,U254&gt;=0),-U257*MAX(0,MIN(1,CHOOSE(U253,Rollover!$Q$25,Rollover!$AD$25,Rollover!$AQ$25)-U254)),0)-IF(U$6&lt;='Rent Roll'!$M$25,U256,0)</f>
        <v>0</v>
      </c>
      <c r="V259" s="95">
        <f>IF(AND(V253&gt;=1,V253&lt;=3,V254&gt;=0),-V257*MAX(0,MIN(1,CHOOSE(V253,Rollover!$Q$25,Rollover!$AD$25,Rollover!$AQ$25)-V254)),0)-IF(V$6&lt;='Rent Roll'!$M$25,V256,0)</f>
        <v>0</v>
      </c>
      <c r="W259" s="95">
        <f>IF(AND(W253&gt;=1,W253&lt;=3,W254&gt;=0),-W257*MAX(0,MIN(1,CHOOSE(W253,Rollover!$Q$25,Rollover!$AD$25,Rollover!$AQ$25)-W254)),0)-IF(W$6&lt;='Rent Roll'!$M$25,W256,0)</f>
        <v>0</v>
      </c>
      <c r="X259" s="95">
        <f>IF(AND(X253&gt;=1,X253&lt;=3,X254&gt;=0),-X257*MAX(0,MIN(1,CHOOSE(X253,Rollover!$Q$25,Rollover!$AD$25,Rollover!$AQ$25)-X254)),0)-IF(X$6&lt;='Rent Roll'!$M$25,X256,0)</f>
        <v>0</v>
      </c>
      <c r="Y259" s="95">
        <f>IF(AND(Y253&gt;=1,Y253&lt;=3,Y254&gt;=0),-Y257*MAX(0,MIN(1,CHOOSE(Y253,Rollover!$Q$25,Rollover!$AD$25,Rollover!$AQ$25)-Y254)),0)-IF(Y$6&lt;='Rent Roll'!$M$25,Y256,0)</f>
        <v>0</v>
      </c>
      <c r="Z259" s="95">
        <f>IF(AND(Z253&gt;=1,Z253&lt;=3,Z254&gt;=0),-Z257*MAX(0,MIN(1,CHOOSE(Z253,Rollover!$Q$25,Rollover!$AD$25,Rollover!$AQ$25)-Z254)),0)-IF(Z$6&lt;='Rent Roll'!$M$25,Z256,0)</f>
        <v>0</v>
      </c>
      <c r="AA259" s="95">
        <f>IF(AND(AA253&gt;=1,AA253&lt;=3,AA254&gt;=0),-AA257*MAX(0,MIN(1,CHOOSE(AA253,Rollover!$Q$25,Rollover!$AD$25,Rollover!$AQ$25)-AA254)),0)-IF(AA$6&lt;='Rent Roll'!$M$25,AA256,0)</f>
        <v>0</v>
      </c>
      <c r="AB259" s="95">
        <f>IF(AND(AB253&gt;=1,AB253&lt;=3,AB254&gt;=0),-AB257*MAX(0,MIN(1,CHOOSE(AB253,Rollover!$Q$25,Rollover!$AD$25,Rollover!$AQ$25)-AB254)),0)-IF(AB$6&lt;='Rent Roll'!$M$25,AB256,0)</f>
        <v>0</v>
      </c>
      <c r="AC259" s="95">
        <f>IF(AND(AC253&gt;=1,AC253&lt;=3,AC254&gt;=0),-AC257*MAX(0,MIN(1,CHOOSE(AC253,Rollover!$Q$25,Rollover!$AD$25,Rollover!$AQ$25)-AC254)),0)-IF(AC$6&lt;='Rent Roll'!$M$25,AC256,0)</f>
        <v>0</v>
      </c>
      <c r="AD259" s="95">
        <f>IF(AND(AD253&gt;=1,AD253&lt;=3,AD254&gt;=0),-AD257*MAX(0,MIN(1,CHOOSE(AD253,Rollover!$Q$25,Rollover!$AD$25,Rollover!$AQ$25)-AD254)),0)-IF(AD$6&lt;='Rent Roll'!$M$25,AD256,0)</f>
        <v>0</v>
      </c>
      <c r="AE259" s="95">
        <f>IF(AND(AE253&gt;=1,AE253&lt;=3,AE254&gt;=0),-AE257*MAX(0,MIN(1,CHOOSE(AE253,Rollover!$Q$25,Rollover!$AD$25,Rollover!$AQ$25)-AE254)),0)-IF(AE$6&lt;='Rent Roll'!$M$25,AE256,0)</f>
        <v>0</v>
      </c>
      <c r="AF259" s="95">
        <f>IF(AND(AF253&gt;=1,AF253&lt;=3,AF254&gt;=0),-AF257*MAX(0,MIN(1,CHOOSE(AF253,Rollover!$Q$25,Rollover!$AD$25,Rollover!$AQ$25)-AF254)),0)-IF(AF$6&lt;='Rent Roll'!$M$25,AF256,0)</f>
        <v>0</v>
      </c>
      <c r="AG259" s="95">
        <f>IF(AND(AG253&gt;=1,AG253&lt;=3,AG254&gt;=0),-AG257*MAX(0,MIN(1,CHOOSE(AG253,Rollover!$Q$25,Rollover!$AD$25,Rollover!$AQ$25)-AG254)),0)-IF(AG$6&lt;='Rent Roll'!$M$25,AG256,0)</f>
        <v>0</v>
      </c>
      <c r="AH259" s="95">
        <f>IF(AND(AH253&gt;=1,AH253&lt;=3,AH254&gt;=0),-AH257*MAX(0,MIN(1,CHOOSE(AH253,Rollover!$Q$25,Rollover!$AD$25,Rollover!$AQ$25)-AH254)),0)-IF(AH$6&lt;='Rent Roll'!$M$25,AH256,0)</f>
        <v>0</v>
      </c>
      <c r="AI259" s="95">
        <f>IF(AND(AI253&gt;=1,AI253&lt;=3,AI254&gt;=0),-AI257*MAX(0,MIN(1,CHOOSE(AI253,Rollover!$Q$25,Rollover!$AD$25,Rollover!$AQ$25)-AI254)),0)-IF(AI$6&lt;='Rent Roll'!$M$25,AI256,0)</f>
        <v>0</v>
      </c>
      <c r="AJ259" s="95">
        <f>IF(AND(AJ253&gt;=1,AJ253&lt;=3,AJ254&gt;=0),-AJ257*MAX(0,MIN(1,CHOOSE(AJ253,Rollover!$Q$25,Rollover!$AD$25,Rollover!$AQ$25)-AJ254)),0)-IF(AJ$6&lt;='Rent Roll'!$M$25,AJ256,0)</f>
        <v>0</v>
      </c>
      <c r="AK259" s="95">
        <f>IF(AND(AK253&gt;=1,AK253&lt;=3,AK254&gt;=0),-AK257*MAX(0,MIN(1,CHOOSE(AK253,Rollover!$Q$25,Rollover!$AD$25,Rollover!$AQ$25)-AK254)),0)-IF(AK$6&lt;='Rent Roll'!$M$25,AK256,0)</f>
        <v>0</v>
      </c>
      <c r="AL259" s="95">
        <f>IF(AND(AL253&gt;=1,AL253&lt;=3,AL254&gt;=0),-AL257*MAX(0,MIN(1,CHOOSE(AL253,Rollover!$Q$25,Rollover!$AD$25,Rollover!$AQ$25)-AL254)),0)-IF(AL$6&lt;='Rent Roll'!$M$25,AL256,0)</f>
        <v>0</v>
      </c>
      <c r="AM259" s="95">
        <f>IF(AND(AM253&gt;=1,AM253&lt;=3,AM254&gt;=0),-AM257*MAX(0,MIN(1,CHOOSE(AM253,Rollover!$Q$25,Rollover!$AD$25,Rollover!$AQ$25)-AM254)),0)-IF(AM$6&lt;='Rent Roll'!$M$25,AM256,0)</f>
        <v>0</v>
      </c>
      <c r="AN259" s="95">
        <f>IF(AND(AN253&gt;=1,AN253&lt;=3,AN254&gt;=0),-AN257*MAX(0,MIN(1,CHOOSE(AN253,Rollover!$Q$25,Rollover!$AD$25,Rollover!$AQ$25)-AN254)),0)-IF(AN$6&lt;='Rent Roll'!$M$25,AN256,0)</f>
        <v>0</v>
      </c>
      <c r="AO259" s="95">
        <f>IF(AND(AO253&gt;=1,AO253&lt;=3,AO254&gt;=0),-AO257*MAX(0,MIN(1,CHOOSE(AO253,Rollover!$Q$25,Rollover!$AD$25,Rollover!$AQ$25)-AO254)),0)-IF(AO$6&lt;='Rent Roll'!$M$25,AO256,0)</f>
        <v>0</v>
      </c>
      <c r="AP259" s="95">
        <f>IF(AND(AP253&gt;=1,AP253&lt;=3,AP254&gt;=0),-AP257*MAX(0,MIN(1,CHOOSE(AP253,Rollover!$Q$25,Rollover!$AD$25,Rollover!$AQ$25)-AP254)),0)-IF(AP$6&lt;='Rent Roll'!$M$25,AP256,0)</f>
        <v>0</v>
      </c>
      <c r="AQ259" s="95">
        <f>IF(AND(AQ253&gt;=1,AQ253&lt;=3,AQ254&gt;=0),-AQ257*MAX(0,MIN(1,CHOOSE(AQ253,Rollover!$Q$25,Rollover!$AD$25,Rollover!$AQ$25)-AQ254)),0)-IF(AQ$6&lt;='Rent Roll'!$M$25,AQ256,0)</f>
        <v>0</v>
      </c>
      <c r="AR259" s="95">
        <f>IF(AND(AR253&gt;=1,AR253&lt;=3,AR254&gt;=0),-AR257*MAX(0,MIN(1,CHOOSE(AR253,Rollover!$Q$25,Rollover!$AD$25,Rollover!$AQ$25)-AR254)),0)-IF(AR$6&lt;='Rent Roll'!$M$25,AR256,0)</f>
        <v>0</v>
      </c>
      <c r="AS259" s="95">
        <f>IF(AND(AS253&gt;=1,AS253&lt;=3,AS254&gt;=0),-AS257*MAX(0,MIN(1,CHOOSE(AS253,Rollover!$Q$25,Rollover!$AD$25,Rollover!$AQ$25)-AS254)),0)-IF(AS$6&lt;='Rent Roll'!$M$25,AS256,0)</f>
        <v>0</v>
      </c>
      <c r="AT259" s="95">
        <f>IF(AND(AT253&gt;=1,AT253&lt;=3,AT254&gt;=0),-AT257*MAX(0,MIN(1,CHOOSE(AT253,Rollover!$Q$25,Rollover!$AD$25,Rollover!$AQ$25)-AT254)),0)-IF(AT$6&lt;='Rent Roll'!$M$25,AT256,0)</f>
        <v>0</v>
      </c>
      <c r="AU259" s="95">
        <f>IF(AND(AU253&gt;=1,AU253&lt;=3,AU254&gt;=0),-AU257*MAX(0,MIN(1,CHOOSE(AU253,Rollover!$Q$25,Rollover!$AD$25,Rollover!$AQ$25)-AU254)),0)-IF(AU$6&lt;='Rent Roll'!$M$25,AU256,0)</f>
        <v>0</v>
      </c>
      <c r="AV259" s="95">
        <f>IF(AND(AV253&gt;=1,AV253&lt;=3,AV254&gt;=0),-AV257*MAX(0,MIN(1,CHOOSE(AV253,Rollover!$Q$25,Rollover!$AD$25,Rollover!$AQ$25)-AV254)),0)-IF(AV$6&lt;='Rent Roll'!$M$25,AV256,0)</f>
        <v>0</v>
      </c>
      <c r="AW259" s="95">
        <f>IF(AND(AW253&gt;=1,AW253&lt;=3,AW254&gt;=0),-AW257*MAX(0,MIN(1,CHOOSE(AW253,Rollover!$Q$25,Rollover!$AD$25,Rollover!$AQ$25)-AW254)),0)-IF(AW$6&lt;='Rent Roll'!$M$25,AW256,0)</f>
        <v>0</v>
      </c>
      <c r="AX259" s="95">
        <f>IF(AND(AX253&gt;=1,AX253&lt;=3,AX254&gt;=0),-AX257*MAX(0,MIN(1,CHOOSE(AX253,Rollover!$Q$25,Rollover!$AD$25,Rollover!$AQ$25)-AX254)),0)-IF(AX$6&lt;='Rent Roll'!$M$25,AX256,0)</f>
        <v>0</v>
      </c>
      <c r="AY259" s="95">
        <f>IF(AND(AY253&gt;=1,AY253&lt;=3,AY254&gt;=0),-AY257*MAX(0,MIN(1,CHOOSE(AY253,Rollover!$Q$25,Rollover!$AD$25,Rollover!$AQ$25)-AY254)),0)-IF(AY$6&lt;='Rent Roll'!$M$25,AY256,0)</f>
        <v>0</v>
      </c>
      <c r="AZ259" s="95">
        <f>IF(AND(AZ253&gt;=1,AZ253&lt;=3,AZ254&gt;=0),-AZ257*MAX(0,MIN(1,CHOOSE(AZ253,Rollover!$Q$25,Rollover!$AD$25,Rollover!$AQ$25)-AZ254)),0)-IF(AZ$6&lt;='Rent Roll'!$M$25,AZ256,0)</f>
        <v>0</v>
      </c>
      <c r="BA259" s="95">
        <f>IF(AND(BA253&gt;=1,BA253&lt;=3,BA254&gt;=0),-BA257*MAX(0,MIN(1,CHOOSE(BA253,Rollover!$Q$25,Rollover!$AD$25,Rollover!$AQ$25)-BA254)),0)-IF(BA$6&lt;='Rent Roll'!$M$25,BA256,0)</f>
        <v>0</v>
      </c>
      <c r="BB259" s="95">
        <f>IF(AND(BB253&gt;=1,BB253&lt;=3,BB254&gt;=0),-BB257*MAX(0,MIN(1,CHOOSE(BB253,Rollover!$Q$25,Rollover!$AD$25,Rollover!$AQ$25)-BB254)),0)-IF(BB$6&lt;='Rent Roll'!$M$25,BB256,0)</f>
        <v>0</v>
      </c>
      <c r="BC259" s="95">
        <f>IF(AND(BC253&gt;=1,BC253&lt;=3,BC254&gt;=0),-BC257*MAX(0,MIN(1,CHOOSE(BC253,Rollover!$Q$25,Rollover!$AD$25,Rollover!$AQ$25)-BC254)),0)-IF(BC$6&lt;='Rent Roll'!$M$25,BC256,0)</f>
        <v>0</v>
      </c>
      <c r="BD259" s="95">
        <f>IF(AND(BD253&gt;=1,BD253&lt;=3,BD254&gt;=0),-BD257*MAX(0,MIN(1,CHOOSE(BD253,Rollover!$Q$25,Rollover!$AD$25,Rollover!$AQ$25)-BD254)),0)-IF(BD$6&lt;='Rent Roll'!$M$25,BD256,0)</f>
        <v>0</v>
      </c>
      <c r="BE259" s="95">
        <f>IF(AND(BE253&gt;=1,BE253&lt;=3,BE254&gt;=0),-BE257*MAX(0,MIN(1,CHOOSE(BE253,Rollover!$Q$25,Rollover!$AD$25,Rollover!$AQ$25)-BE254)),0)-IF(BE$6&lt;='Rent Roll'!$M$25,BE256,0)</f>
        <v>0</v>
      </c>
      <c r="BF259" s="95">
        <f>IF(AND(BF253&gt;=1,BF253&lt;=3,BF254&gt;=0),-BF257*MAX(0,MIN(1,CHOOSE(BF253,Rollover!$Q$25,Rollover!$AD$25,Rollover!$AQ$25)-BF254)),0)-IF(BF$6&lt;='Rent Roll'!$M$25,BF256,0)</f>
        <v>0</v>
      </c>
      <c r="BG259" s="95">
        <f>IF(AND(BG253&gt;=1,BG253&lt;=3,BG254&gt;=0),-BG257*MAX(0,MIN(1,CHOOSE(BG253,Rollover!$Q$25,Rollover!$AD$25,Rollover!$AQ$25)-BG254)),0)-IF(BG$6&lt;='Rent Roll'!$M$25,BG256,0)</f>
        <v>0</v>
      </c>
      <c r="BH259" s="95">
        <f>IF(AND(BH253&gt;=1,BH253&lt;=3,BH254&gt;=0),-BH257*MAX(0,MIN(1,CHOOSE(BH253,Rollover!$Q$25,Rollover!$AD$25,Rollover!$AQ$25)-BH254)),0)-IF(BH$6&lt;='Rent Roll'!$M$25,BH256,0)</f>
        <v>0</v>
      </c>
      <c r="BI259" s="95">
        <f>IF(AND(BI253&gt;=1,BI253&lt;=3,BI254&gt;=0),-BI257*MAX(0,MIN(1,CHOOSE(BI253,Rollover!$Q$25,Rollover!$AD$25,Rollover!$AQ$25)-BI254)),0)-IF(BI$6&lt;='Rent Roll'!$M$25,BI256,0)</f>
        <v>0</v>
      </c>
      <c r="BJ259" s="95">
        <f>IF(AND(BJ253&gt;=1,BJ253&lt;=3,BJ254&gt;=0),-BJ257*MAX(0,MIN(1,CHOOSE(BJ253,Rollover!$Q$25,Rollover!$AD$25,Rollover!$AQ$25)-BJ254)),0)-IF(BJ$6&lt;='Rent Roll'!$M$25,BJ256,0)</f>
        <v>0</v>
      </c>
      <c r="BK259" s="95">
        <f>IF(AND(BK253&gt;=1,BK253&lt;=3,BK254&gt;=0),-BK257*MAX(0,MIN(1,CHOOSE(BK253,Rollover!$Q$25,Rollover!$AD$25,Rollover!$AQ$25)-BK254)),0)-IF(BK$6&lt;='Rent Roll'!$M$25,BK256,0)</f>
        <v>0</v>
      </c>
      <c r="BL259" s="95">
        <f>IF(AND(BL253&gt;=1,BL253&lt;=3,BL254&gt;=0),-BL257*MAX(0,MIN(1,CHOOSE(BL253,Rollover!$Q$25,Rollover!$AD$25,Rollover!$AQ$25)-BL254)),0)-IF(BL$6&lt;='Rent Roll'!$M$25,BL256,0)</f>
        <v>0</v>
      </c>
      <c r="BM259" s="95">
        <f>IF(AND(BM253&gt;=1,BM253&lt;=3,BM254&gt;=0),-BM257*MAX(0,MIN(1,CHOOSE(BM253,Rollover!$Q$25,Rollover!$AD$25,Rollover!$AQ$25)-BM254)),0)-IF(BM$6&lt;='Rent Roll'!$M$25,BM256,0)</f>
        <v>0</v>
      </c>
      <c r="BN259" s="95">
        <f>IF(AND(BN253&gt;=1,BN253&lt;=3,BN254&gt;=0),-BN257*MAX(0,MIN(1,CHOOSE(BN253,Rollover!$Q$25,Rollover!$AD$25,Rollover!$AQ$25)-BN254)),0)-IF(BN$6&lt;='Rent Roll'!$M$25,BN256,0)</f>
        <v>0</v>
      </c>
      <c r="BO259" s="95">
        <f>IF(AND(BO253&gt;=1,BO253&lt;=3,BO254&gt;=0),-BO257*MAX(0,MIN(1,CHOOSE(BO253,Rollover!$Q$25,Rollover!$AD$25,Rollover!$AQ$25)-BO254)),0)-IF(BO$6&lt;='Rent Roll'!$M$25,BO256,0)</f>
        <v>0</v>
      </c>
      <c r="BP259" s="95">
        <f>IF(AND(BP253&gt;=1,BP253&lt;=3,BP254&gt;=0),-BP257*MAX(0,MIN(1,CHOOSE(BP253,Rollover!$Q$25,Rollover!$AD$25,Rollover!$AQ$25)-BP254)),0)-IF(BP$6&lt;='Rent Roll'!$M$25,BP256,0)</f>
        <v>0</v>
      </c>
      <c r="BQ259" s="95">
        <f>IF(AND(BQ253&gt;=1,BQ253&lt;=3,BQ254&gt;=0),-BQ257*MAX(0,MIN(1,CHOOSE(BQ253,Rollover!$Q$25,Rollover!$AD$25,Rollover!$AQ$25)-BQ254)),0)-IF(BQ$6&lt;='Rent Roll'!$M$25,BQ256,0)</f>
        <v>0</v>
      </c>
      <c r="BR259" s="95">
        <f>IF(AND(BR253&gt;=1,BR253&lt;=3,BR254&gt;=0),-BR257*MAX(0,MIN(1,CHOOSE(BR253,Rollover!$Q$25,Rollover!$AD$25,Rollover!$AQ$25)-BR254)),0)-IF(BR$6&lt;='Rent Roll'!$M$25,BR256,0)</f>
        <v>0</v>
      </c>
      <c r="BS259" s="95">
        <f>IF(AND(BS253&gt;=1,BS253&lt;=3,BS254&gt;=0),-BS257*MAX(0,MIN(1,CHOOSE(BS253,Rollover!$Q$25,Rollover!$AD$25,Rollover!$AQ$25)-BS254)),0)-IF(BS$6&lt;='Rent Roll'!$M$25,BS256,0)</f>
        <v>0</v>
      </c>
      <c r="BT259" s="95">
        <f>IF(AND(BT253&gt;=1,BT253&lt;=3,BT254&gt;=0),-BT257*MAX(0,MIN(1,CHOOSE(BT253,Rollover!$Q$25,Rollover!$AD$25,Rollover!$AQ$25)-BT254)),0)-IF(BT$6&lt;='Rent Roll'!$M$25,BT256,0)</f>
        <v>-9245.2107425425</v>
      </c>
      <c r="BU259" s="95">
        <f>IF(AND(BU253&gt;=1,BU253&lt;=3,BU254&gt;=0),-BU257*MAX(0,MIN(1,CHOOSE(BU253,Rollover!$Q$25,Rollover!$AD$25,Rollover!$AQ$25)-BU254)),0)-IF(BU$6&lt;='Rent Roll'!$M$25,BU256,0)</f>
        <v>-8782.950205415375</v>
      </c>
      <c r="BV259" s="95">
        <f>IF(AND(BV253&gt;=1,BV253&lt;=3,BV254&gt;=0),-BV257*MAX(0,MIN(1,CHOOSE(BV253,Rollover!$Q$25,Rollover!$AD$25,Rollover!$AQ$25)-BV254)),0)-IF(BV$6&lt;='Rent Roll'!$M$25,BV256,0)</f>
        <v>0</v>
      </c>
      <c r="BW259" s="95">
        <f>IF(AND(BW253&gt;=1,BW253&lt;=3,BW254&gt;=0),-BW257*MAX(0,MIN(1,CHOOSE(BW253,Rollover!$Q$25,Rollover!$AD$25,Rollover!$AQ$25)-BW254)),0)-IF(BW$6&lt;='Rent Roll'!$M$25,BW256,0)</f>
        <v>0</v>
      </c>
      <c r="BX259" s="95">
        <f>IF(AND(BX253&gt;=1,BX253&lt;=3,BX254&gt;=0),-BX257*MAX(0,MIN(1,CHOOSE(BX253,Rollover!$Q$25,Rollover!$AD$25,Rollover!$AQ$25)-BX254)),0)-IF(BX$6&lt;='Rent Roll'!$M$25,BX256,0)</f>
        <v>0</v>
      </c>
      <c r="BY259" s="95">
        <f>IF(AND(BY253&gt;=1,BY253&lt;=3,BY254&gt;=0),-BY257*MAX(0,MIN(1,CHOOSE(BY253,Rollover!$Q$25,Rollover!$AD$25,Rollover!$AQ$25)-BY254)),0)-IF(BY$6&lt;='Rent Roll'!$M$25,BY256,0)</f>
        <v>0</v>
      </c>
      <c r="BZ259" s="95">
        <f>IF(AND(BZ253&gt;=1,BZ253&lt;=3,BZ254&gt;=0),-BZ257*MAX(0,MIN(1,CHOOSE(BZ253,Rollover!$Q$25,Rollover!$AD$25,Rollover!$AQ$25)-BZ254)),0)-IF(BZ$6&lt;='Rent Roll'!$M$25,BZ256,0)</f>
        <v>0</v>
      </c>
      <c r="CA259" s="95">
        <f>IF(AND(CA253&gt;=1,CA253&lt;=3,CA254&gt;=0),-CA257*MAX(0,MIN(1,CHOOSE(CA253,Rollover!$Q$25,Rollover!$AD$25,Rollover!$AQ$25)-CA254)),0)-IF(CA$6&lt;='Rent Roll'!$M$25,CA256,0)</f>
        <v>0</v>
      </c>
      <c r="CB259" s="95">
        <f>IF(AND(CB253&gt;=1,CB253&lt;=3,CB254&gt;=0),-CB257*MAX(0,MIN(1,CHOOSE(CB253,Rollover!$Q$25,Rollover!$AD$25,Rollover!$AQ$25)-CB254)),0)-IF(CB$6&lt;='Rent Roll'!$M$25,CB256,0)</f>
        <v>0</v>
      </c>
      <c r="CC259" s="95">
        <f>IF(AND(CC253&gt;=1,CC253&lt;=3,CC254&gt;=0),-CC257*MAX(0,MIN(1,CHOOSE(CC253,Rollover!$Q$25,Rollover!$AD$25,Rollover!$AQ$25)-CC254)),0)-IF(CC$6&lt;='Rent Roll'!$M$25,CC256,0)</f>
        <v>0</v>
      </c>
      <c r="CD259" s="95">
        <f>IF(AND(CD253&gt;=1,CD253&lt;=3,CD254&gt;=0),-CD257*MAX(0,MIN(1,CHOOSE(CD253,Rollover!$Q$25,Rollover!$AD$25,Rollover!$AQ$25)-CD254)),0)-IF(CD$6&lt;='Rent Roll'!$M$25,CD256,0)</f>
        <v>0</v>
      </c>
      <c r="CE259" s="95">
        <f>IF(AND(CE253&gt;=1,CE253&lt;=3,CE254&gt;=0),-CE257*MAX(0,MIN(1,CHOOSE(CE253,Rollover!$Q$25,Rollover!$AD$25,Rollover!$AQ$25)-CE254)),0)-IF(CE$6&lt;='Rent Roll'!$M$25,CE256,0)</f>
        <v>0</v>
      </c>
      <c r="CF259" s="95">
        <f>IF(AND(CF253&gt;=1,CF253&lt;=3,CF254&gt;=0),-CF257*MAX(0,MIN(1,CHOOSE(CF253,Rollover!$Q$25,Rollover!$AD$25,Rollover!$AQ$25)-CF254)),0)-IF(CF$6&lt;='Rent Roll'!$M$25,CF256,0)</f>
        <v>0</v>
      </c>
      <c r="CG259" s="95">
        <f>IF(AND(CG253&gt;=1,CG253&lt;=3,CG254&gt;=0),-CG257*MAX(0,MIN(1,CHOOSE(CG253,Rollover!$Q$25,Rollover!$AD$25,Rollover!$AQ$25)-CG254)),0)-IF(CG$6&lt;='Rent Roll'!$M$25,CG256,0)</f>
        <v>0</v>
      </c>
      <c r="CH259" s="95">
        <f>IF(AND(CH253&gt;=1,CH253&lt;=3,CH254&gt;=0),-CH257*MAX(0,MIN(1,CHOOSE(CH253,Rollover!$Q$25,Rollover!$AD$25,Rollover!$AQ$25)-CH254)),0)-IF(CH$6&lt;='Rent Roll'!$M$25,CH256,0)</f>
        <v>0</v>
      </c>
      <c r="CI259" s="95">
        <f>IF(AND(CI253&gt;=1,CI253&lt;=3,CI254&gt;=0),-CI257*MAX(0,MIN(1,CHOOSE(CI253,Rollover!$Q$25,Rollover!$AD$25,Rollover!$AQ$25)-CI254)),0)-IF(CI$6&lt;='Rent Roll'!$M$25,CI256,0)</f>
        <v>0</v>
      </c>
      <c r="CJ259" s="95">
        <f>IF(AND(CJ253&gt;=1,CJ253&lt;=3,CJ254&gt;=0),-CJ257*MAX(0,MIN(1,CHOOSE(CJ253,Rollover!$Q$25,Rollover!$AD$25,Rollover!$AQ$25)-CJ254)),0)-IF(CJ$6&lt;='Rent Roll'!$M$25,CJ256,0)</f>
        <v>0</v>
      </c>
      <c r="CK259" s="95">
        <f>IF(AND(CK253&gt;=1,CK253&lt;=3,CK254&gt;=0),-CK257*MAX(0,MIN(1,CHOOSE(CK253,Rollover!$Q$25,Rollover!$AD$25,Rollover!$AQ$25)-CK254)),0)-IF(CK$6&lt;='Rent Roll'!$M$25,CK256,0)</f>
        <v>0</v>
      </c>
      <c r="CL259" s="95">
        <f>IF(AND(CL253&gt;=1,CL253&lt;=3,CL254&gt;=0),-CL257*MAX(0,MIN(1,CHOOSE(CL253,Rollover!$Q$25,Rollover!$AD$25,Rollover!$AQ$25)-CL254)),0)-IF(CL$6&lt;='Rent Roll'!$M$25,CL256,0)</f>
        <v>0</v>
      </c>
      <c r="CM259" s="95">
        <f>IF(AND(CM253&gt;=1,CM253&lt;=3,CM254&gt;=0),-CM257*MAX(0,MIN(1,CHOOSE(CM253,Rollover!$Q$25,Rollover!$AD$25,Rollover!$AQ$25)-CM254)),0)-IF(CM$6&lt;='Rent Roll'!$M$25,CM256,0)</f>
        <v>0</v>
      </c>
      <c r="CN259" s="95">
        <f>IF(AND(CN253&gt;=1,CN253&lt;=3,CN254&gt;=0),-CN257*MAX(0,MIN(1,CHOOSE(CN253,Rollover!$Q$25,Rollover!$AD$25,Rollover!$AQ$25)-CN254)),0)-IF(CN$6&lt;='Rent Roll'!$M$25,CN256,0)</f>
        <v>0</v>
      </c>
      <c r="CO259" s="95">
        <f>IF(AND(CO253&gt;=1,CO253&lt;=3,CO254&gt;=0),-CO257*MAX(0,MIN(1,CHOOSE(CO253,Rollover!$Q$25,Rollover!$AD$25,Rollover!$AQ$25)-CO254)),0)-IF(CO$6&lt;='Rent Roll'!$M$25,CO256,0)</f>
        <v>0</v>
      </c>
      <c r="CP259" s="95">
        <f>IF(AND(CP253&gt;=1,CP253&lt;=3,CP254&gt;=0),-CP257*MAX(0,MIN(1,CHOOSE(CP253,Rollover!$Q$25,Rollover!$AD$25,Rollover!$AQ$25)-CP254)),0)-IF(CP$6&lt;='Rent Roll'!$M$25,CP256,0)</f>
        <v>0</v>
      </c>
      <c r="CQ259" s="95">
        <f>IF(AND(CQ253&gt;=1,CQ253&lt;=3,CQ254&gt;=0),-CQ257*MAX(0,MIN(1,CHOOSE(CQ253,Rollover!$Q$25,Rollover!$AD$25,Rollover!$AQ$25)-CQ254)),0)-IF(CQ$6&lt;='Rent Roll'!$M$25,CQ256,0)</f>
        <v>0</v>
      </c>
      <c r="CR259" s="95">
        <f>IF(AND(CR253&gt;=1,CR253&lt;=3,CR254&gt;=0),-CR257*MAX(0,MIN(1,CHOOSE(CR253,Rollover!$Q$25,Rollover!$AD$25,Rollover!$AQ$25)-CR254)),0)-IF(CR$6&lt;='Rent Roll'!$M$25,CR256,0)</f>
        <v>0</v>
      </c>
      <c r="CS259" s="95">
        <f>IF(AND(CS253&gt;=1,CS253&lt;=3,CS254&gt;=0),-CS257*MAX(0,MIN(1,CHOOSE(CS253,Rollover!$Q$25,Rollover!$AD$25,Rollover!$AQ$25)-CS254)),0)-IF(CS$6&lt;='Rent Roll'!$M$25,CS256,0)</f>
        <v>0</v>
      </c>
      <c r="CT259" s="95">
        <f>IF(AND(CT253&gt;=1,CT253&lt;=3,CT254&gt;=0),-CT257*MAX(0,MIN(1,CHOOSE(CT253,Rollover!$Q$25,Rollover!$AD$25,Rollover!$AQ$25)-CT254)),0)-IF(CT$6&lt;='Rent Roll'!$M$25,CT256,0)</f>
        <v>0</v>
      </c>
      <c r="CU259" s="95">
        <f>IF(AND(CU253&gt;=1,CU253&lt;=3,CU254&gt;=0),-CU257*MAX(0,MIN(1,CHOOSE(CU253,Rollover!$Q$25,Rollover!$AD$25,Rollover!$AQ$25)-CU254)),0)-IF(CU$6&lt;='Rent Roll'!$M$25,CU256,0)</f>
        <v>0</v>
      </c>
      <c r="CV259" s="95">
        <f>IF(AND(CV253&gt;=1,CV253&lt;=3,CV254&gt;=0),-CV257*MAX(0,MIN(1,CHOOSE(CV253,Rollover!$Q$25,Rollover!$AD$25,Rollover!$AQ$25)-CV254)),0)-IF(CV$6&lt;='Rent Roll'!$M$25,CV256,0)</f>
        <v>0</v>
      </c>
      <c r="CW259" s="95">
        <f>IF(AND(CW253&gt;=1,CW253&lt;=3,CW254&gt;=0),-CW257*MAX(0,MIN(1,CHOOSE(CW253,Rollover!$Q$25,Rollover!$AD$25,Rollover!$AQ$25)-CW254)),0)-IF(CW$6&lt;='Rent Roll'!$M$25,CW256,0)</f>
        <v>0</v>
      </c>
      <c r="CX259" s="95">
        <f>IF(AND(CX253&gt;=1,CX253&lt;=3,CX254&gt;=0),-CX257*MAX(0,MIN(1,CHOOSE(CX253,Rollover!$Q$25,Rollover!$AD$25,Rollover!$AQ$25)-CX254)),0)-IF(CX$6&lt;='Rent Roll'!$M$25,CX256,0)</f>
        <v>0</v>
      </c>
      <c r="CY259" s="95">
        <f>IF(AND(CY253&gt;=1,CY253&lt;=3,CY254&gt;=0),-CY257*MAX(0,MIN(1,CHOOSE(CY253,Rollover!$Q$25,Rollover!$AD$25,Rollover!$AQ$25)-CY254)),0)-IF(CY$6&lt;='Rent Roll'!$M$25,CY256,0)</f>
        <v>0</v>
      </c>
      <c r="CZ259" s="95">
        <f>IF(AND(CZ253&gt;=1,CZ253&lt;=3,CZ254&gt;=0),-CZ257*MAX(0,MIN(1,CHOOSE(CZ253,Rollover!$Q$25,Rollover!$AD$25,Rollover!$AQ$25)-CZ254)),0)-IF(CZ$6&lt;='Rent Roll'!$M$25,CZ256,0)</f>
        <v>0</v>
      </c>
      <c r="DA259" s="95">
        <f>IF(AND(DA253&gt;=1,DA253&lt;=3,DA254&gt;=0),-DA257*MAX(0,MIN(1,CHOOSE(DA253,Rollover!$Q$25,Rollover!$AD$25,Rollover!$AQ$25)-DA254)),0)-IF(DA$6&lt;='Rent Roll'!$M$25,DA256,0)</f>
        <v>0</v>
      </c>
      <c r="DB259" s="95">
        <f>IF(AND(DB253&gt;=1,DB253&lt;=3,DB254&gt;=0),-DB257*MAX(0,MIN(1,CHOOSE(DB253,Rollover!$Q$25,Rollover!$AD$25,Rollover!$AQ$25)-DB254)),0)-IF(DB$6&lt;='Rent Roll'!$M$25,DB256,0)</f>
        <v>0</v>
      </c>
      <c r="DC259" s="95">
        <f>IF(AND(DC253&gt;=1,DC253&lt;=3,DC254&gt;=0),-DC257*MAX(0,MIN(1,CHOOSE(DC253,Rollover!$Q$25,Rollover!$AD$25,Rollover!$AQ$25)-DC254)),0)-IF(DC$6&lt;='Rent Roll'!$M$25,DC256,0)</f>
        <v>0</v>
      </c>
      <c r="DD259" s="95">
        <f>IF(AND(DD253&gt;=1,DD253&lt;=3,DD254&gt;=0),-DD257*MAX(0,MIN(1,CHOOSE(DD253,Rollover!$Q$25,Rollover!$AD$25,Rollover!$AQ$25)-DD254)),0)-IF(DD$6&lt;='Rent Roll'!$M$25,DD256,0)</f>
        <v>0</v>
      </c>
      <c r="DE259" s="95">
        <f>IF(AND(DE253&gt;=1,DE253&lt;=3,DE254&gt;=0),-DE257*MAX(0,MIN(1,CHOOSE(DE253,Rollover!$Q$25,Rollover!$AD$25,Rollover!$AQ$25)-DE254)),0)-IF(DE$6&lt;='Rent Roll'!$M$25,DE256,0)</f>
        <v>0</v>
      </c>
      <c r="DF259" s="95">
        <f>IF(AND(DF253&gt;=1,DF253&lt;=3,DF254&gt;=0),-DF257*MAX(0,MIN(1,CHOOSE(DF253,Rollover!$Q$25,Rollover!$AD$25,Rollover!$AQ$25)-DF254)),0)-IF(DF$6&lt;='Rent Roll'!$M$25,DF256,0)</f>
        <v>0</v>
      </c>
      <c r="DG259" s="95">
        <f>IF(AND(DG253&gt;=1,DG253&lt;=3,DG254&gt;=0),-DG257*MAX(0,MIN(1,CHOOSE(DG253,Rollover!$Q$25,Rollover!$AD$25,Rollover!$AQ$25)-DG254)),0)-IF(DG$6&lt;='Rent Roll'!$M$25,DG256,0)</f>
        <v>0</v>
      </c>
      <c r="DH259" s="95">
        <f>IF(AND(DH253&gt;=1,DH253&lt;=3,DH254&gt;=0),-DH257*MAX(0,MIN(1,CHOOSE(DH253,Rollover!$Q$25,Rollover!$AD$25,Rollover!$AQ$25)-DH254)),0)-IF(DH$6&lt;='Rent Roll'!$M$25,DH256,0)</f>
        <v>0</v>
      </c>
      <c r="DI259" s="95">
        <f>IF(AND(DI253&gt;=1,DI253&lt;=3,DI254&gt;=0),-DI257*MAX(0,MIN(1,CHOOSE(DI253,Rollover!$Q$25,Rollover!$AD$25,Rollover!$AQ$25)-DI254)),0)-IF(DI$6&lt;='Rent Roll'!$M$25,DI256,0)</f>
        <v>0</v>
      </c>
      <c r="DJ259" s="95">
        <f>IF(AND(DJ253&gt;=1,DJ253&lt;=3,DJ254&gt;=0),-DJ257*MAX(0,MIN(1,CHOOSE(DJ253,Rollover!$Q$25,Rollover!$AD$25,Rollover!$AQ$25)-DJ254)),0)-IF(DJ$6&lt;='Rent Roll'!$M$25,DJ256,0)</f>
        <v>0</v>
      </c>
      <c r="DK259" s="95">
        <f>IF(AND(DK253&gt;=1,DK253&lt;=3,DK254&gt;=0),-DK257*MAX(0,MIN(1,CHOOSE(DK253,Rollover!$Q$25,Rollover!$AD$25,Rollover!$AQ$25)-DK254)),0)-IF(DK$6&lt;='Rent Roll'!$M$25,DK256,0)</f>
        <v>0</v>
      </c>
      <c r="DL259" s="95">
        <f>IF(AND(DL253&gt;=1,DL253&lt;=3,DL254&gt;=0),-DL257*MAX(0,MIN(1,CHOOSE(DL253,Rollover!$Q$25,Rollover!$AD$25,Rollover!$AQ$25)-DL254)),0)-IF(DL$6&lt;='Rent Roll'!$M$25,DL256,0)</f>
        <v>0</v>
      </c>
      <c r="DM259" s="95">
        <f>IF(AND(DM253&gt;=1,DM253&lt;=3,DM254&gt;=0),-DM257*MAX(0,MIN(1,CHOOSE(DM253,Rollover!$Q$25,Rollover!$AD$25,Rollover!$AQ$25)-DM254)),0)-IF(DM$6&lt;='Rent Roll'!$M$25,DM256,0)</f>
        <v>0</v>
      </c>
      <c r="DN259" s="95">
        <f>IF(AND(DN253&gt;=1,DN253&lt;=3,DN254&gt;=0),-DN257*MAX(0,MIN(1,CHOOSE(DN253,Rollover!$Q$25,Rollover!$AD$25,Rollover!$AQ$25)-DN254)),0)-IF(DN$6&lt;='Rent Roll'!$M$25,DN256,0)</f>
        <v>0</v>
      </c>
      <c r="DO259" s="95">
        <f>IF(AND(DO253&gt;=1,DO253&lt;=3,DO254&gt;=0),-DO257*MAX(0,MIN(1,CHOOSE(DO253,Rollover!$Q$25,Rollover!$AD$25,Rollover!$AQ$25)-DO254)),0)-IF(DO$6&lt;='Rent Roll'!$M$25,DO256,0)</f>
        <v>0</v>
      </c>
      <c r="DP259" s="95">
        <f>IF(AND(DP253&gt;=1,DP253&lt;=3,DP254&gt;=0),-DP257*MAX(0,MIN(1,CHOOSE(DP253,Rollover!$Q$25,Rollover!$AD$25,Rollover!$AQ$25)-DP254)),0)-IF(DP$6&lt;='Rent Roll'!$M$25,DP256,0)</f>
        <v>0</v>
      </c>
      <c r="DQ259" s="95">
        <f>IF(AND(DQ253&gt;=1,DQ253&lt;=3,DQ254&gt;=0),-DQ257*MAX(0,MIN(1,CHOOSE(DQ253,Rollover!$Q$25,Rollover!$AD$25,Rollover!$AQ$25)-DQ254)),0)-IF(DQ$6&lt;='Rent Roll'!$M$25,DQ256,0)</f>
        <v>0</v>
      </c>
      <c r="DR259" s="95">
        <f>IF(AND(DR253&gt;=1,DR253&lt;=3,DR254&gt;=0),-DR257*MAX(0,MIN(1,CHOOSE(DR253,Rollover!$Q$25,Rollover!$AD$25,Rollover!$AQ$25)-DR254)),0)-IF(DR$6&lt;='Rent Roll'!$M$25,DR256,0)</f>
        <v>0</v>
      </c>
      <c r="DS259" s="95">
        <f>IF(AND(DS253&gt;=1,DS253&lt;=3,DS254&gt;=0),-DS257*MAX(0,MIN(1,CHOOSE(DS253,Rollover!$Q$25,Rollover!$AD$25,Rollover!$AQ$25)-DS254)),0)-IF(DS$6&lt;='Rent Roll'!$M$25,DS256,0)</f>
        <v>0</v>
      </c>
      <c r="DT259" s="95">
        <f>IF(AND(DT253&gt;=1,DT253&lt;=3,DT254&gt;=0),-DT257*MAX(0,MIN(1,CHOOSE(DT253,Rollover!$Q$25,Rollover!$AD$25,Rollover!$AQ$25)-DT254)),0)-IF(DT$6&lt;='Rent Roll'!$M$25,DT256,0)</f>
        <v>0</v>
      </c>
      <c r="DU259" s="95">
        <f>IF(AND(DU253&gt;=1,DU253&lt;=3,DU254&gt;=0),-DU257*MAX(0,MIN(1,CHOOSE(DU253,Rollover!$Q$25,Rollover!$AD$25,Rollover!$AQ$25)-DU254)),0)-IF(DU$6&lt;='Rent Roll'!$M$25,DU256,0)</f>
        <v>0</v>
      </c>
      <c r="DV259" s="95">
        <f>IF(AND(DV253&gt;=1,DV253&lt;=3,DV254&gt;=0),-DV257*MAX(0,MIN(1,CHOOSE(DV253,Rollover!$Q$25,Rollover!$AD$25,Rollover!$AQ$25)-DV254)),0)-IF(DV$6&lt;='Rent Roll'!$M$25,DV256,0)</f>
        <v>0</v>
      </c>
      <c r="DW259" s="95">
        <f>IF(AND(DW253&gt;=1,DW253&lt;=3,DW254&gt;=0),-DW257*MAX(0,MIN(1,CHOOSE(DW253,Rollover!$Q$25,Rollover!$AD$25,Rollover!$AQ$25)-DW254)),0)-IF(DW$6&lt;='Rent Roll'!$M$25,DW256,0)</f>
        <v>0</v>
      </c>
      <c r="DX259" s="95">
        <f>IF(AND(DX253&gt;=1,DX253&lt;=3,DX254&gt;=0),-DX257*MAX(0,MIN(1,CHOOSE(DX253,Rollover!$Q$25,Rollover!$AD$25,Rollover!$AQ$25)-DX254)),0)-IF(DX$6&lt;='Rent Roll'!$M$25,DX256,0)</f>
        <v>0</v>
      </c>
      <c r="DY259" s="95">
        <f>IF(AND(DY253&gt;=1,DY253&lt;=3,DY254&gt;=0),-DY257*MAX(0,MIN(1,CHOOSE(DY253,Rollover!$Q$25,Rollover!$AD$25,Rollover!$AQ$25)-DY254)),0)-IF(DY$6&lt;='Rent Roll'!$M$25,DY256,0)</f>
        <v>0</v>
      </c>
      <c r="DZ259" s="95">
        <f>IF(AND(DZ253&gt;=1,DZ253&lt;=3,DZ254&gt;=0),-DZ257*MAX(0,MIN(1,CHOOSE(DZ253,Rollover!$Q$25,Rollover!$AD$25,Rollover!$AQ$25)-DZ254)),0)-IF(DZ$6&lt;='Rent Roll'!$M$25,DZ256,0)</f>
        <v>0</v>
      </c>
      <c r="EA259" s="95">
        <f>IF(AND(EA253&gt;=1,EA253&lt;=3,EA254&gt;=0),-EA257*MAX(0,MIN(1,CHOOSE(EA253,Rollover!$Q$25,Rollover!$AD$25,Rollover!$AQ$25)-EA254)),0)-IF(EA$6&lt;='Rent Roll'!$M$25,EA256,0)</f>
        <v>0</v>
      </c>
      <c r="EB259" s="95">
        <f>IF(AND(EB253&gt;=1,EB253&lt;=3,EB254&gt;=0),-EB257*MAX(0,MIN(1,CHOOSE(EB253,Rollover!$Q$25,Rollover!$AD$25,Rollover!$AQ$25)-EB254)),0)-IF(EB$6&lt;='Rent Roll'!$M$25,EB256,0)</f>
        <v>0</v>
      </c>
      <c r="EC259" s="95">
        <f>IF(AND(EC253&gt;=1,EC253&lt;=3,EC254&gt;=0),-EC257*MAX(0,MIN(1,CHOOSE(EC253,Rollover!$Q$25,Rollover!$AD$25,Rollover!$AQ$25)-EC254)),0)-IF(EC$6&lt;='Rent Roll'!$M$25,EC256,0)</f>
        <v>0</v>
      </c>
      <c r="ED259" s="95">
        <f>IF(AND(ED253&gt;=1,ED253&lt;=3,ED254&gt;=0),-ED257*MAX(0,MIN(1,CHOOSE(ED253,Rollover!$Q$25,Rollover!$AD$25,Rollover!$AQ$25)-ED254)),0)-IF(ED$6&lt;='Rent Roll'!$M$25,ED256,0)</f>
        <v>-10717.733125269375</v>
      </c>
      <c r="EE259" s="95">
        <f>IF(AND(EE253&gt;=1,EE253&lt;=3,EE254&gt;=0),-EE257*MAX(0,MIN(1,CHOOSE(EE253,Rollover!$Q$25,Rollover!$AD$25,Rollover!$AQ$25)-EE254)),0)-IF(EE$6&lt;='Rent Roll'!$M$25,EE256,0)</f>
        <v>-10181.846469005906</v>
      </c>
      <c r="EF259" s="95">
        <f>IF(AND(EF253&gt;=1,EF253&lt;=3,EF254&gt;=0),-EF257*MAX(0,MIN(1,CHOOSE(EF253,Rollover!$Q$25,Rollover!$AD$25,Rollover!$AQ$25)-EF254)),0)-IF(EF$6&lt;='Rent Roll'!$M$25,EF256,0)</f>
        <v>0</v>
      </c>
      <c r="EG259" s="95">
        <f>IF(AND(EG253&gt;=1,EG253&lt;=3,EG254&gt;=0),-EG257*MAX(0,MIN(1,CHOOSE(EG253,Rollover!$Q$25,Rollover!$AD$25,Rollover!$AQ$25)-EG254)),0)-IF(EG$6&lt;='Rent Roll'!$M$25,EG256,0)</f>
        <v>0</v>
      </c>
      <c r="EH259" s="95">
        <f>IF(AND(EH253&gt;=1,EH253&lt;=3,EH254&gt;=0),-EH257*MAX(0,MIN(1,CHOOSE(EH253,Rollover!$Q$25,Rollover!$AD$25,Rollover!$AQ$25)-EH254)),0)-IF(EH$6&lt;='Rent Roll'!$M$25,EH256,0)</f>
        <v>0</v>
      </c>
      <c r="EI259" s="95">
        <f>IF(AND(EI253&gt;=1,EI253&lt;=3,EI254&gt;=0),-EI257*MAX(0,MIN(1,CHOOSE(EI253,Rollover!$Q$25,Rollover!$AD$25,Rollover!$AQ$25)-EI254)),0)-IF(EI$6&lt;='Rent Roll'!$M$25,EI256,0)</f>
        <v>0</v>
      </c>
    </row>
    <row r="260">
      <c r="B260" t="s" s="23">
        <v>53</v>
      </c>
      <c r="C260" t="s" s="118">
        <v>43</v>
      </c>
      <c r="D260" t="s" s="118">
        <v>434</v>
      </c>
      <c r="H260" s="95">
        <f>'Rent Roll'!$G$25*IF(H253=0,IF('Rent Roll'!$N$25="NNN",'Rent Roll'!$F$25*H$15,IF('Rent Roll'!$N$25="NNN capped",'Rent Roll'!$F$25*(H$12+H$13)+MIN('Rent Roll'!$F$25*H$14,'Rent Roll'!$O$25*(1+Assumptions!$C$64)^(H$8-'Rent Roll'!$P$25)*'Rent Roll'!$E$25/12),0)),IF(AND(H253&lt;=3,H254&gt;=0),'Rent Roll'!$F$25*H$15,0))</f>
        <v>0</v>
      </c>
      <c r="I260" s="95">
        <f>'Rent Roll'!$G$25*IF(I253=0,IF('Rent Roll'!$N$25="NNN",'Rent Roll'!$F$25*I$15,IF('Rent Roll'!$N$25="NNN capped",'Rent Roll'!$F$25*(I$12+I$13)+MIN('Rent Roll'!$F$25*I$14,'Rent Roll'!$O$25*(1+Assumptions!$C$64)^(I$8-'Rent Roll'!$P$25)*'Rent Roll'!$E$25/12),0)),IF(AND(I253&lt;=3,I254&gt;=0),'Rent Roll'!$F$25*I$15,0))</f>
        <v>0</v>
      </c>
      <c r="J260" s="95">
        <f>'Rent Roll'!$G$25*IF(J253=0,IF('Rent Roll'!$N$25="NNN",'Rent Roll'!$F$25*J$15,IF('Rent Roll'!$N$25="NNN capped",'Rent Roll'!$F$25*(J$12+J$13)+MIN('Rent Roll'!$F$25*J$14,'Rent Roll'!$O$25*(1+Assumptions!$C$64)^(J$8-'Rent Roll'!$P$25)*'Rent Roll'!$E$25/12),0)),IF(AND(J253&lt;=3,J254&gt;=0),'Rent Roll'!$F$25*J$15,0))</f>
        <v>3394.0093478260874</v>
      </c>
      <c r="K260" s="95">
        <f>'Rent Roll'!$G$25*IF(K253=0,IF('Rent Roll'!$N$25="NNN",'Rent Roll'!$F$25*K$15,IF('Rent Roll'!$N$25="NNN capped",'Rent Roll'!$F$25*(K$12+K$13)+MIN('Rent Roll'!$F$25*K$14,'Rent Roll'!$O$25*(1+Assumptions!$C$64)^(K$8-'Rent Roll'!$P$25)*'Rent Roll'!$E$25/12),0)),IF(AND(K253&lt;=3,K254&gt;=0),'Rent Roll'!$F$25*K$15,0))</f>
        <v>3394.0093478260874</v>
      </c>
      <c r="L260" s="95">
        <f>'Rent Roll'!$G$25*IF(L253=0,IF('Rent Roll'!$N$25="NNN",'Rent Roll'!$F$25*L$15,IF('Rent Roll'!$N$25="NNN capped",'Rent Roll'!$F$25*(L$12+L$13)+MIN('Rent Roll'!$F$25*L$14,'Rent Roll'!$O$25*(1+Assumptions!$C$64)^(L$8-'Rent Roll'!$P$25)*'Rent Roll'!$E$25/12),0)),IF(AND(L253&lt;=3,L254&gt;=0),'Rent Roll'!$F$25*L$15,0))</f>
        <v>3394.0093478260874</v>
      </c>
      <c r="M260" s="95">
        <f>'Rent Roll'!$G$25*IF(M253=0,IF('Rent Roll'!$N$25="NNN",'Rent Roll'!$F$25*M$15,IF('Rent Roll'!$N$25="NNN capped",'Rent Roll'!$F$25*(M$12+M$13)+MIN('Rent Roll'!$F$25*M$14,'Rent Roll'!$O$25*(1+Assumptions!$C$64)^(M$8-'Rent Roll'!$P$25)*'Rent Roll'!$E$25/12),0)),IF(AND(M253&lt;=3,M254&gt;=0),'Rent Roll'!$F$25*M$15,0))</f>
        <v>3394.0093478260874</v>
      </c>
      <c r="N260" s="95">
        <f>'Rent Roll'!$G$25*IF(N253=0,IF('Rent Roll'!$N$25="NNN",'Rent Roll'!$F$25*N$15,IF('Rent Roll'!$N$25="NNN capped",'Rent Roll'!$F$25*(N$12+N$13)+MIN('Rent Roll'!$F$25*N$14,'Rent Roll'!$O$25*(1+Assumptions!$C$64)^(N$8-'Rent Roll'!$P$25)*'Rent Roll'!$E$25/12),0)),IF(AND(N253&lt;=3,N254&gt;=0),'Rent Roll'!$F$25*N$15,0))</f>
        <v>3394.0093478260874</v>
      </c>
      <c r="O260" s="95">
        <f>'Rent Roll'!$G$25*IF(O253=0,IF('Rent Roll'!$N$25="NNN",'Rent Roll'!$F$25*O$15,IF('Rent Roll'!$N$25="NNN capped",'Rent Roll'!$F$25*(O$12+O$13)+MIN('Rent Roll'!$F$25*O$14,'Rent Roll'!$O$25*(1+Assumptions!$C$64)^(O$8-'Rent Roll'!$P$25)*'Rent Roll'!$E$25/12),0)),IF(AND(O253&lt;=3,O254&gt;=0),'Rent Roll'!$F$25*O$15,0))</f>
        <v>3394.0093478260874</v>
      </c>
      <c r="P260" s="95">
        <f>'Rent Roll'!$G$25*IF(P253=0,IF('Rent Roll'!$N$25="NNN",'Rent Roll'!$F$25*P$15,IF('Rent Roll'!$N$25="NNN capped",'Rent Roll'!$F$25*(P$12+P$13)+MIN('Rent Roll'!$F$25*P$14,'Rent Roll'!$O$25*(1+Assumptions!$C$64)^(P$8-'Rent Roll'!$P$25)*'Rent Roll'!$E$25/12),0)),IF(AND(P253&lt;=3,P254&gt;=0),'Rent Roll'!$F$25*P$15,0))</f>
        <v>3394.0093478260874</v>
      </c>
      <c r="Q260" s="95">
        <f>'Rent Roll'!$G$25*IF(Q253=0,IF('Rent Roll'!$N$25="NNN",'Rent Roll'!$F$25*Q$15,IF('Rent Roll'!$N$25="NNN capped",'Rent Roll'!$F$25*(Q$12+Q$13)+MIN('Rent Roll'!$F$25*Q$14,'Rent Roll'!$O$25*(1+Assumptions!$C$64)^(Q$8-'Rent Roll'!$P$25)*'Rent Roll'!$E$25/12),0)),IF(AND(Q253&lt;=3,Q254&gt;=0),'Rent Roll'!$F$25*Q$15,0))</f>
        <v>3394.0093478260874</v>
      </c>
      <c r="R260" s="95">
        <f>'Rent Roll'!$G$25*IF(R253=0,IF('Rent Roll'!$N$25="NNN",'Rent Roll'!$F$25*R$15,IF('Rent Roll'!$N$25="NNN capped",'Rent Roll'!$F$25*(R$12+R$13)+MIN('Rent Roll'!$F$25*R$14,'Rent Roll'!$O$25*(1+Assumptions!$C$64)^(R$8-'Rent Roll'!$P$25)*'Rent Roll'!$E$25/12),0)),IF(AND(R253&lt;=3,R254&gt;=0),'Rent Roll'!$F$25*R$15,0))</f>
        <v>3394.0093478260874</v>
      </c>
      <c r="S260" s="95">
        <f>'Rent Roll'!$G$25*IF(S253=0,IF('Rent Roll'!$N$25="NNN",'Rent Roll'!$F$25*S$15,IF('Rent Roll'!$N$25="NNN capped",'Rent Roll'!$F$25*(S$12+S$13)+MIN('Rent Roll'!$F$25*S$14,'Rent Roll'!$O$25*(1+Assumptions!$C$64)^(S$8-'Rent Roll'!$P$25)*'Rent Roll'!$E$25/12),0)),IF(AND(S253&lt;=3,S254&gt;=0),'Rent Roll'!$F$25*S$15,0))</f>
        <v>3394.0093478260874</v>
      </c>
      <c r="T260" s="95">
        <f>'Rent Roll'!$G$25*IF(T253=0,IF('Rent Roll'!$N$25="NNN",'Rent Roll'!$F$25*T$15,IF('Rent Roll'!$N$25="NNN capped",'Rent Roll'!$F$25*(T$12+T$13)+MIN('Rent Roll'!$F$25*T$14,'Rent Roll'!$O$25*(1+Assumptions!$C$64)^(T$8-'Rent Roll'!$P$25)*'Rent Roll'!$E$25/12),0)),IF(AND(T253&lt;=3,T254&gt;=0),'Rent Roll'!$F$25*T$15,0))</f>
        <v>3471.916584782609</v>
      </c>
      <c r="U260" s="95">
        <f>'Rent Roll'!$G$25*IF(U253=0,IF('Rent Roll'!$N$25="NNN",'Rent Roll'!$F$25*U$15,IF('Rent Roll'!$N$25="NNN capped",'Rent Roll'!$F$25*(U$12+U$13)+MIN('Rent Roll'!$F$25*U$14,'Rent Roll'!$O$25*(1+Assumptions!$C$64)^(U$8-'Rent Roll'!$P$25)*'Rent Roll'!$E$25/12),0)),IF(AND(U253&lt;=3,U254&gt;=0),'Rent Roll'!$F$25*U$15,0))</f>
        <v>3471.916584782609</v>
      </c>
      <c r="V260" s="95">
        <f>'Rent Roll'!$G$25*IF(V253=0,IF('Rent Roll'!$N$25="NNN",'Rent Roll'!$F$25*V$15,IF('Rent Roll'!$N$25="NNN capped",'Rent Roll'!$F$25*(V$12+V$13)+MIN('Rent Roll'!$F$25*V$14,'Rent Roll'!$O$25*(1+Assumptions!$C$64)^(V$8-'Rent Roll'!$P$25)*'Rent Roll'!$E$25/12),0)),IF(AND(V253&lt;=3,V254&gt;=0),'Rent Roll'!$F$25*V$15,0))</f>
        <v>3471.916584782609</v>
      </c>
      <c r="W260" s="95">
        <f>'Rent Roll'!$G$25*IF(W253=0,IF('Rent Roll'!$N$25="NNN",'Rent Roll'!$F$25*W$15,IF('Rent Roll'!$N$25="NNN capped",'Rent Roll'!$F$25*(W$12+W$13)+MIN('Rent Roll'!$F$25*W$14,'Rent Roll'!$O$25*(1+Assumptions!$C$64)^(W$8-'Rent Roll'!$P$25)*'Rent Roll'!$E$25/12),0)),IF(AND(W253&lt;=3,W254&gt;=0),'Rent Roll'!$F$25*W$15,0))</f>
        <v>3471.916584782609</v>
      </c>
      <c r="X260" s="95">
        <f>'Rent Roll'!$G$25*IF(X253=0,IF('Rent Roll'!$N$25="NNN",'Rent Roll'!$F$25*X$15,IF('Rent Roll'!$N$25="NNN capped",'Rent Roll'!$F$25*(X$12+X$13)+MIN('Rent Roll'!$F$25*X$14,'Rent Roll'!$O$25*(1+Assumptions!$C$64)^(X$8-'Rent Roll'!$P$25)*'Rent Roll'!$E$25/12),0)),IF(AND(X253&lt;=3,X254&gt;=0),'Rent Roll'!$F$25*X$15,0))</f>
        <v>3471.916584782609</v>
      </c>
      <c r="Y260" s="95">
        <f>'Rent Roll'!$G$25*IF(Y253=0,IF('Rent Roll'!$N$25="NNN",'Rent Roll'!$F$25*Y$15,IF('Rent Roll'!$N$25="NNN capped",'Rent Roll'!$F$25*(Y$12+Y$13)+MIN('Rent Roll'!$F$25*Y$14,'Rent Roll'!$O$25*(1+Assumptions!$C$64)^(Y$8-'Rent Roll'!$P$25)*'Rent Roll'!$E$25/12),0)),IF(AND(Y253&lt;=3,Y254&gt;=0),'Rent Roll'!$F$25*Y$15,0))</f>
        <v>3471.916584782609</v>
      </c>
      <c r="Z260" s="95">
        <f>'Rent Roll'!$G$25*IF(Z253=0,IF('Rent Roll'!$N$25="NNN",'Rent Roll'!$F$25*Z$15,IF('Rent Roll'!$N$25="NNN capped",'Rent Roll'!$F$25*(Z$12+Z$13)+MIN('Rent Roll'!$F$25*Z$14,'Rent Roll'!$O$25*(1+Assumptions!$C$64)^(Z$8-'Rent Roll'!$P$25)*'Rent Roll'!$E$25/12),0)),IF(AND(Z253&lt;=3,Z254&gt;=0),'Rent Roll'!$F$25*Z$15,0))</f>
        <v>3471.916584782609</v>
      </c>
      <c r="AA260" s="95">
        <f>'Rent Roll'!$G$25*IF(AA253=0,IF('Rent Roll'!$N$25="NNN",'Rent Roll'!$F$25*AA$15,IF('Rent Roll'!$N$25="NNN capped",'Rent Roll'!$F$25*(AA$12+AA$13)+MIN('Rent Roll'!$F$25*AA$14,'Rent Roll'!$O$25*(1+Assumptions!$C$64)^(AA$8-'Rent Roll'!$P$25)*'Rent Roll'!$E$25/12),0)),IF(AND(AA253&lt;=3,AA254&gt;=0),'Rent Roll'!$F$25*AA$15,0))</f>
        <v>3471.916584782609</v>
      </c>
      <c r="AB260" s="95">
        <f>'Rent Roll'!$G$25*IF(AB253=0,IF('Rent Roll'!$N$25="NNN",'Rent Roll'!$F$25*AB$15,IF('Rent Roll'!$N$25="NNN capped",'Rent Roll'!$F$25*(AB$12+AB$13)+MIN('Rent Roll'!$F$25*AB$14,'Rent Roll'!$O$25*(1+Assumptions!$C$64)^(AB$8-'Rent Roll'!$P$25)*'Rent Roll'!$E$25/12),0)),IF(AND(AB253&lt;=3,AB254&gt;=0),'Rent Roll'!$F$25*AB$15,0))</f>
        <v>3471.916584782609</v>
      </c>
      <c r="AC260" s="95">
        <f>'Rent Roll'!$G$25*IF(AC253=0,IF('Rent Roll'!$N$25="NNN",'Rent Roll'!$F$25*AC$15,IF('Rent Roll'!$N$25="NNN capped",'Rent Roll'!$F$25*(AC$12+AC$13)+MIN('Rent Roll'!$F$25*AC$14,'Rent Roll'!$O$25*(1+Assumptions!$C$64)^(AC$8-'Rent Roll'!$P$25)*'Rent Roll'!$E$25/12),0)),IF(AND(AC253&lt;=3,AC254&gt;=0),'Rent Roll'!$F$25*AC$15,0))</f>
        <v>3471.916584782609</v>
      </c>
      <c r="AD260" s="95">
        <f>'Rent Roll'!$G$25*IF(AD253=0,IF('Rent Roll'!$N$25="NNN",'Rent Roll'!$F$25*AD$15,IF('Rent Roll'!$N$25="NNN capped",'Rent Roll'!$F$25*(AD$12+AD$13)+MIN('Rent Roll'!$F$25*AD$14,'Rent Roll'!$O$25*(1+Assumptions!$C$64)^(AD$8-'Rent Roll'!$P$25)*'Rent Roll'!$E$25/12),0)),IF(AND(AD253&lt;=3,AD254&gt;=0),'Rent Roll'!$F$25*AD$15,0))</f>
        <v>3471.916584782609</v>
      </c>
      <c r="AE260" s="95">
        <f>'Rent Roll'!$G$25*IF(AE253=0,IF('Rent Roll'!$N$25="NNN",'Rent Roll'!$F$25*AE$15,IF('Rent Roll'!$N$25="NNN capped",'Rent Roll'!$F$25*(AE$12+AE$13)+MIN('Rent Roll'!$F$25*AE$14,'Rent Roll'!$O$25*(1+Assumptions!$C$64)^(AE$8-'Rent Roll'!$P$25)*'Rent Roll'!$E$25/12),0)),IF(AND(AE253&lt;=3,AE254&gt;=0),'Rent Roll'!$F$25*AE$15,0))</f>
        <v>3471.916584782609</v>
      </c>
      <c r="AF260" s="95">
        <f>'Rent Roll'!$G$25*IF(AF253=0,IF('Rent Roll'!$N$25="NNN",'Rent Roll'!$F$25*AF$15,IF('Rent Roll'!$N$25="NNN capped",'Rent Roll'!$F$25*(AF$12+AF$13)+MIN('Rent Roll'!$F$25*AF$14,'Rent Roll'!$O$25*(1+Assumptions!$C$64)^(AF$8-'Rent Roll'!$P$25)*'Rent Roll'!$E$25/12),0)),IF(AND(AF253&lt;=3,AF254&gt;=0),'Rent Roll'!$F$25*AF$15,0))</f>
        <v>3551.6827779782607</v>
      </c>
      <c r="AG260" s="95">
        <f>'Rent Roll'!$G$25*IF(AG253=0,IF('Rent Roll'!$N$25="NNN",'Rent Roll'!$F$25*AG$15,IF('Rent Roll'!$N$25="NNN capped",'Rent Roll'!$F$25*(AG$12+AG$13)+MIN('Rent Roll'!$F$25*AG$14,'Rent Roll'!$O$25*(1+Assumptions!$C$64)^(AG$8-'Rent Roll'!$P$25)*'Rent Roll'!$E$25/12),0)),IF(AND(AG253&lt;=3,AG254&gt;=0),'Rent Roll'!$F$25*AG$15,0))</f>
        <v>3551.6827779782607</v>
      </c>
      <c r="AH260" s="95">
        <f>'Rent Roll'!$G$25*IF(AH253=0,IF('Rent Roll'!$N$25="NNN",'Rent Roll'!$F$25*AH$15,IF('Rent Roll'!$N$25="NNN capped",'Rent Roll'!$F$25*(AH$12+AH$13)+MIN('Rent Roll'!$F$25*AH$14,'Rent Roll'!$O$25*(1+Assumptions!$C$64)^(AH$8-'Rent Roll'!$P$25)*'Rent Roll'!$E$25/12),0)),IF(AND(AH253&lt;=3,AH254&gt;=0),'Rent Roll'!$F$25*AH$15,0))</f>
        <v>3551.6827779782607</v>
      </c>
      <c r="AI260" s="95">
        <f>'Rent Roll'!$G$25*IF(AI253=0,IF('Rent Roll'!$N$25="NNN",'Rent Roll'!$F$25*AI$15,IF('Rent Roll'!$N$25="NNN capped",'Rent Roll'!$F$25*(AI$12+AI$13)+MIN('Rent Roll'!$F$25*AI$14,'Rent Roll'!$O$25*(1+Assumptions!$C$64)^(AI$8-'Rent Roll'!$P$25)*'Rent Roll'!$E$25/12),0)),IF(AND(AI253&lt;=3,AI254&gt;=0),'Rent Roll'!$F$25*AI$15,0))</f>
        <v>3551.6827779782607</v>
      </c>
      <c r="AJ260" s="95">
        <f>'Rent Roll'!$G$25*IF(AJ253=0,IF('Rent Roll'!$N$25="NNN",'Rent Roll'!$F$25*AJ$15,IF('Rent Roll'!$N$25="NNN capped",'Rent Roll'!$F$25*(AJ$12+AJ$13)+MIN('Rent Roll'!$F$25*AJ$14,'Rent Roll'!$O$25*(1+Assumptions!$C$64)^(AJ$8-'Rent Roll'!$P$25)*'Rent Roll'!$E$25/12),0)),IF(AND(AJ253&lt;=3,AJ254&gt;=0),'Rent Roll'!$F$25*AJ$15,0))</f>
        <v>3551.6827779782607</v>
      </c>
      <c r="AK260" s="95">
        <f>'Rent Roll'!$G$25*IF(AK253=0,IF('Rent Roll'!$N$25="NNN",'Rent Roll'!$F$25*AK$15,IF('Rent Roll'!$N$25="NNN capped",'Rent Roll'!$F$25*(AK$12+AK$13)+MIN('Rent Roll'!$F$25*AK$14,'Rent Roll'!$O$25*(1+Assumptions!$C$64)^(AK$8-'Rent Roll'!$P$25)*'Rent Roll'!$E$25/12),0)),IF(AND(AK253&lt;=3,AK254&gt;=0),'Rent Roll'!$F$25*AK$15,0))</f>
        <v>3551.6827779782607</v>
      </c>
      <c r="AL260" s="95">
        <f>'Rent Roll'!$G$25*IF(AL253=0,IF('Rent Roll'!$N$25="NNN",'Rent Roll'!$F$25*AL$15,IF('Rent Roll'!$N$25="NNN capped",'Rent Roll'!$F$25*(AL$12+AL$13)+MIN('Rent Roll'!$F$25*AL$14,'Rent Roll'!$O$25*(1+Assumptions!$C$64)^(AL$8-'Rent Roll'!$P$25)*'Rent Roll'!$E$25/12),0)),IF(AND(AL253&lt;=3,AL254&gt;=0),'Rent Roll'!$F$25*AL$15,0))</f>
        <v>3551.6827779782607</v>
      </c>
      <c r="AM260" s="95">
        <f>'Rent Roll'!$G$25*IF(AM253=0,IF('Rent Roll'!$N$25="NNN",'Rent Roll'!$F$25*AM$15,IF('Rent Roll'!$N$25="NNN capped",'Rent Roll'!$F$25*(AM$12+AM$13)+MIN('Rent Roll'!$F$25*AM$14,'Rent Roll'!$O$25*(1+Assumptions!$C$64)^(AM$8-'Rent Roll'!$P$25)*'Rent Roll'!$E$25/12),0)),IF(AND(AM253&lt;=3,AM254&gt;=0),'Rent Roll'!$F$25*AM$15,0))</f>
        <v>3551.6827779782607</v>
      </c>
      <c r="AN260" s="95">
        <f>'Rent Roll'!$G$25*IF(AN253=0,IF('Rent Roll'!$N$25="NNN",'Rent Roll'!$F$25*AN$15,IF('Rent Roll'!$N$25="NNN capped",'Rent Roll'!$F$25*(AN$12+AN$13)+MIN('Rent Roll'!$F$25*AN$14,'Rent Roll'!$O$25*(1+Assumptions!$C$64)^(AN$8-'Rent Roll'!$P$25)*'Rent Roll'!$E$25/12),0)),IF(AND(AN253&lt;=3,AN254&gt;=0),'Rent Roll'!$F$25*AN$15,0))</f>
        <v>3551.6827779782607</v>
      </c>
      <c r="AO260" s="95">
        <f>'Rent Roll'!$G$25*IF(AO253=0,IF('Rent Roll'!$N$25="NNN",'Rent Roll'!$F$25*AO$15,IF('Rent Roll'!$N$25="NNN capped",'Rent Roll'!$F$25*(AO$12+AO$13)+MIN('Rent Roll'!$F$25*AO$14,'Rent Roll'!$O$25*(1+Assumptions!$C$64)^(AO$8-'Rent Roll'!$P$25)*'Rent Roll'!$E$25/12),0)),IF(AND(AO253&lt;=3,AO254&gt;=0),'Rent Roll'!$F$25*AO$15,0))</f>
        <v>3551.6827779782607</v>
      </c>
      <c r="AP260" s="95">
        <f>'Rent Roll'!$G$25*IF(AP253=0,IF('Rent Roll'!$N$25="NNN",'Rent Roll'!$F$25*AP$15,IF('Rent Roll'!$N$25="NNN capped",'Rent Roll'!$F$25*(AP$12+AP$13)+MIN('Rent Roll'!$F$25*AP$14,'Rent Roll'!$O$25*(1+Assumptions!$C$64)^(AP$8-'Rent Roll'!$P$25)*'Rent Roll'!$E$25/12),0)),IF(AND(AP253&lt;=3,AP254&gt;=0),'Rent Roll'!$F$25*AP$15,0))</f>
        <v>3551.6827779782607</v>
      </c>
      <c r="AQ260" s="95">
        <f>'Rent Roll'!$G$25*IF(AQ253=0,IF('Rent Roll'!$N$25="NNN",'Rent Roll'!$F$25*AQ$15,IF('Rent Roll'!$N$25="NNN capped",'Rent Roll'!$F$25*(AQ$12+AQ$13)+MIN('Rent Roll'!$F$25*AQ$14,'Rent Roll'!$O$25*(1+Assumptions!$C$64)^(AQ$8-'Rent Roll'!$P$25)*'Rent Roll'!$E$25/12),0)),IF(AND(AQ253&lt;=3,AQ254&gt;=0),'Rent Roll'!$F$25*AQ$15,0))</f>
        <v>3551.6827779782607</v>
      </c>
      <c r="AR260" s="95">
        <f>'Rent Roll'!$G$25*IF(AR253=0,IF('Rent Roll'!$N$25="NNN",'Rent Roll'!$F$25*AR$15,IF('Rent Roll'!$N$25="NNN capped",'Rent Roll'!$F$25*(AR$12+AR$13)+MIN('Rent Roll'!$F$25*AR$14,'Rent Roll'!$O$25*(1+Assumptions!$C$64)^(AR$8-'Rent Roll'!$P$25)*'Rent Roll'!$E$25/12),0)),IF(AND(AR253&lt;=3,AR254&gt;=0),'Rent Roll'!$F$25*AR$15,0))</f>
        <v>3633.354130882826</v>
      </c>
      <c r="AS260" s="95">
        <f>'Rent Roll'!$G$25*IF(AS253=0,IF('Rent Roll'!$N$25="NNN",'Rent Roll'!$F$25*AS$15,IF('Rent Roll'!$N$25="NNN capped",'Rent Roll'!$F$25*(AS$12+AS$13)+MIN('Rent Roll'!$F$25*AS$14,'Rent Roll'!$O$25*(1+Assumptions!$C$64)^(AS$8-'Rent Roll'!$P$25)*'Rent Roll'!$E$25/12),0)),IF(AND(AS253&lt;=3,AS254&gt;=0),'Rent Roll'!$F$25*AS$15,0))</f>
        <v>3633.354130882826</v>
      </c>
      <c r="AT260" s="95">
        <f>'Rent Roll'!$G$25*IF(AT253=0,IF('Rent Roll'!$N$25="NNN",'Rent Roll'!$F$25*AT$15,IF('Rent Roll'!$N$25="NNN capped",'Rent Roll'!$F$25*(AT$12+AT$13)+MIN('Rent Roll'!$F$25*AT$14,'Rent Roll'!$O$25*(1+Assumptions!$C$64)^(AT$8-'Rent Roll'!$P$25)*'Rent Roll'!$E$25/12),0)),IF(AND(AT253&lt;=3,AT254&gt;=0),'Rent Roll'!$F$25*AT$15,0))</f>
        <v>3633.354130882826</v>
      </c>
      <c r="AU260" s="95">
        <f>'Rent Roll'!$G$25*IF(AU253=0,IF('Rent Roll'!$N$25="NNN",'Rent Roll'!$F$25*AU$15,IF('Rent Roll'!$N$25="NNN capped",'Rent Roll'!$F$25*(AU$12+AU$13)+MIN('Rent Roll'!$F$25*AU$14,'Rent Roll'!$O$25*(1+Assumptions!$C$64)^(AU$8-'Rent Roll'!$P$25)*'Rent Roll'!$E$25/12),0)),IF(AND(AU253&lt;=3,AU254&gt;=0),'Rent Roll'!$F$25*AU$15,0))</f>
        <v>3633.354130882826</v>
      </c>
      <c r="AV260" s="95">
        <f>'Rent Roll'!$G$25*IF(AV253=0,IF('Rent Roll'!$N$25="NNN",'Rent Roll'!$F$25*AV$15,IF('Rent Roll'!$N$25="NNN capped",'Rent Roll'!$F$25*(AV$12+AV$13)+MIN('Rent Roll'!$F$25*AV$14,'Rent Roll'!$O$25*(1+Assumptions!$C$64)^(AV$8-'Rent Roll'!$P$25)*'Rent Roll'!$E$25/12),0)),IF(AND(AV253&lt;=3,AV254&gt;=0),'Rent Roll'!$F$25*AV$15,0))</f>
        <v>3633.354130882826</v>
      </c>
      <c r="AW260" s="95">
        <f>'Rent Roll'!$G$25*IF(AW253=0,IF('Rent Roll'!$N$25="NNN",'Rent Roll'!$F$25*AW$15,IF('Rent Roll'!$N$25="NNN capped",'Rent Roll'!$F$25*(AW$12+AW$13)+MIN('Rent Roll'!$F$25*AW$14,'Rent Roll'!$O$25*(1+Assumptions!$C$64)^(AW$8-'Rent Roll'!$P$25)*'Rent Roll'!$E$25/12),0)),IF(AND(AW253&lt;=3,AW254&gt;=0),'Rent Roll'!$F$25*AW$15,0))</f>
        <v>3633.354130882826</v>
      </c>
      <c r="AX260" s="95">
        <f>'Rent Roll'!$G$25*IF(AX253=0,IF('Rent Roll'!$N$25="NNN",'Rent Roll'!$F$25*AX$15,IF('Rent Roll'!$N$25="NNN capped",'Rent Roll'!$F$25*(AX$12+AX$13)+MIN('Rent Roll'!$F$25*AX$14,'Rent Roll'!$O$25*(1+Assumptions!$C$64)^(AX$8-'Rent Roll'!$P$25)*'Rent Roll'!$E$25/12),0)),IF(AND(AX253&lt;=3,AX254&gt;=0),'Rent Roll'!$F$25*AX$15,0))</f>
        <v>3633.354130882826</v>
      </c>
      <c r="AY260" s="95">
        <f>'Rent Roll'!$G$25*IF(AY253=0,IF('Rent Roll'!$N$25="NNN",'Rent Roll'!$F$25*AY$15,IF('Rent Roll'!$N$25="NNN capped",'Rent Roll'!$F$25*(AY$12+AY$13)+MIN('Rent Roll'!$F$25*AY$14,'Rent Roll'!$O$25*(1+Assumptions!$C$64)^(AY$8-'Rent Roll'!$P$25)*'Rent Roll'!$E$25/12),0)),IF(AND(AY253&lt;=3,AY254&gt;=0),'Rent Roll'!$F$25*AY$15,0))</f>
        <v>3633.354130882826</v>
      </c>
      <c r="AZ260" s="95">
        <f>'Rent Roll'!$G$25*IF(AZ253=0,IF('Rent Roll'!$N$25="NNN",'Rent Roll'!$F$25*AZ$15,IF('Rent Roll'!$N$25="NNN capped",'Rent Roll'!$F$25*(AZ$12+AZ$13)+MIN('Rent Roll'!$F$25*AZ$14,'Rent Roll'!$O$25*(1+Assumptions!$C$64)^(AZ$8-'Rent Roll'!$P$25)*'Rent Roll'!$E$25/12),0)),IF(AND(AZ253&lt;=3,AZ254&gt;=0),'Rent Roll'!$F$25*AZ$15,0))</f>
        <v>3633.354130882826</v>
      </c>
      <c r="BA260" s="95">
        <f>'Rent Roll'!$G$25*IF(BA253=0,IF('Rent Roll'!$N$25="NNN",'Rent Roll'!$F$25*BA$15,IF('Rent Roll'!$N$25="NNN capped",'Rent Roll'!$F$25*(BA$12+BA$13)+MIN('Rent Roll'!$F$25*BA$14,'Rent Roll'!$O$25*(1+Assumptions!$C$64)^(BA$8-'Rent Roll'!$P$25)*'Rent Roll'!$E$25/12),0)),IF(AND(BA253&lt;=3,BA254&gt;=0),'Rent Roll'!$F$25*BA$15,0))</f>
        <v>3633.354130882826</v>
      </c>
      <c r="BB260" s="95">
        <f>'Rent Roll'!$G$25*IF(BB253=0,IF('Rent Roll'!$N$25="NNN",'Rent Roll'!$F$25*BB$15,IF('Rent Roll'!$N$25="NNN capped",'Rent Roll'!$F$25*(BB$12+BB$13)+MIN('Rent Roll'!$F$25*BB$14,'Rent Roll'!$O$25*(1+Assumptions!$C$64)^(BB$8-'Rent Roll'!$P$25)*'Rent Roll'!$E$25/12),0)),IF(AND(BB253&lt;=3,BB254&gt;=0),'Rent Roll'!$F$25*BB$15,0))</f>
        <v>3633.354130882826</v>
      </c>
      <c r="BC260" s="95">
        <f>'Rent Roll'!$G$25*IF(BC253=0,IF('Rent Roll'!$N$25="NNN",'Rent Roll'!$F$25*BC$15,IF('Rent Roll'!$N$25="NNN capped",'Rent Roll'!$F$25*(BC$12+BC$13)+MIN('Rent Roll'!$F$25*BC$14,'Rent Roll'!$O$25*(1+Assumptions!$C$64)^(BC$8-'Rent Roll'!$P$25)*'Rent Roll'!$E$25/12),0)),IF(AND(BC253&lt;=3,BC254&gt;=0),'Rent Roll'!$F$25*BC$15,0))</f>
        <v>3633.354130882826</v>
      </c>
      <c r="BD260" s="95">
        <f>'Rent Roll'!$G$25*IF(BD253=0,IF('Rent Roll'!$N$25="NNN",'Rent Roll'!$F$25*BD$15,IF('Rent Roll'!$N$25="NNN capped",'Rent Roll'!$F$25*(BD$12+BD$13)+MIN('Rent Roll'!$F$25*BD$14,'Rent Roll'!$O$25*(1+Assumptions!$C$64)^(BD$8-'Rent Roll'!$P$25)*'Rent Roll'!$E$25/12),0)),IF(AND(BD253&lt;=3,BD254&gt;=0),'Rent Roll'!$F$25*BD$15,0))</f>
        <v>3716.9780417658326</v>
      </c>
      <c r="BE260" s="95">
        <f>'Rent Roll'!$G$25*IF(BE253=0,IF('Rent Roll'!$N$25="NNN",'Rent Roll'!$F$25*BE$15,IF('Rent Roll'!$N$25="NNN capped",'Rent Roll'!$F$25*(BE$12+BE$13)+MIN('Rent Roll'!$F$25*BE$14,'Rent Roll'!$O$25*(1+Assumptions!$C$64)^(BE$8-'Rent Roll'!$P$25)*'Rent Roll'!$E$25/12),0)),IF(AND(BE253&lt;=3,BE254&gt;=0),'Rent Roll'!$F$25*BE$15,0))</f>
        <v>3716.9780417658326</v>
      </c>
      <c r="BF260" s="95">
        <f>'Rent Roll'!$G$25*IF(BF253=0,IF('Rent Roll'!$N$25="NNN",'Rent Roll'!$F$25*BF$15,IF('Rent Roll'!$N$25="NNN capped",'Rent Roll'!$F$25*(BF$12+BF$13)+MIN('Rent Roll'!$F$25*BF$14,'Rent Roll'!$O$25*(1+Assumptions!$C$64)^(BF$8-'Rent Roll'!$P$25)*'Rent Roll'!$E$25/12),0)),IF(AND(BF253&lt;=3,BF254&gt;=0),'Rent Roll'!$F$25*BF$15,0))</f>
        <v>3716.9780417658326</v>
      </c>
      <c r="BG260" s="95">
        <f>'Rent Roll'!$G$25*IF(BG253=0,IF('Rent Roll'!$N$25="NNN",'Rent Roll'!$F$25*BG$15,IF('Rent Roll'!$N$25="NNN capped",'Rent Roll'!$F$25*(BG$12+BG$13)+MIN('Rent Roll'!$F$25*BG$14,'Rent Roll'!$O$25*(1+Assumptions!$C$64)^(BG$8-'Rent Roll'!$P$25)*'Rent Roll'!$E$25/12),0)),IF(AND(BG253&lt;=3,BG254&gt;=0),'Rent Roll'!$F$25*BG$15,0))</f>
        <v>3716.9780417658326</v>
      </c>
      <c r="BH260" s="95">
        <f>'Rent Roll'!$G$25*IF(BH253=0,IF('Rent Roll'!$N$25="NNN",'Rent Roll'!$F$25*BH$15,IF('Rent Roll'!$N$25="NNN capped",'Rent Roll'!$F$25*(BH$12+BH$13)+MIN('Rent Roll'!$F$25*BH$14,'Rent Roll'!$O$25*(1+Assumptions!$C$64)^(BH$8-'Rent Roll'!$P$25)*'Rent Roll'!$E$25/12),0)),IF(AND(BH253&lt;=3,BH254&gt;=0),'Rent Roll'!$F$25*BH$15,0))</f>
        <v>3716.9780417658326</v>
      </c>
      <c r="BI260" s="95">
        <f>'Rent Roll'!$G$25*IF(BI253=0,IF('Rent Roll'!$N$25="NNN",'Rent Roll'!$F$25*BI$15,IF('Rent Roll'!$N$25="NNN capped",'Rent Roll'!$F$25*(BI$12+BI$13)+MIN('Rent Roll'!$F$25*BI$14,'Rent Roll'!$O$25*(1+Assumptions!$C$64)^(BI$8-'Rent Roll'!$P$25)*'Rent Roll'!$E$25/12),0)),IF(AND(BI253&lt;=3,BI254&gt;=0),'Rent Roll'!$F$25*BI$15,0))</f>
        <v>3716.9780417658326</v>
      </c>
      <c r="BJ260" s="95">
        <f>'Rent Roll'!$G$25*IF(BJ253=0,IF('Rent Roll'!$N$25="NNN",'Rent Roll'!$F$25*BJ$15,IF('Rent Roll'!$N$25="NNN capped",'Rent Roll'!$F$25*(BJ$12+BJ$13)+MIN('Rent Roll'!$F$25*BJ$14,'Rent Roll'!$O$25*(1+Assumptions!$C$64)^(BJ$8-'Rent Roll'!$P$25)*'Rent Roll'!$E$25/12),0)),IF(AND(BJ253&lt;=3,BJ254&gt;=0),'Rent Roll'!$F$25*BJ$15,0))</f>
        <v>3716.9780417658326</v>
      </c>
      <c r="BK260" s="95">
        <f>'Rent Roll'!$G$25*IF(BK253=0,IF('Rent Roll'!$N$25="NNN",'Rent Roll'!$F$25*BK$15,IF('Rent Roll'!$N$25="NNN capped",'Rent Roll'!$F$25*(BK$12+BK$13)+MIN('Rent Roll'!$F$25*BK$14,'Rent Roll'!$O$25*(1+Assumptions!$C$64)^(BK$8-'Rent Roll'!$P$25)*'Rent Roll'!$E$25/12),0)),IF(AND(BK253&lt;=3,BK254&gt;=0),'Rent Roll'!$F$25*BK$15,0))</f>
        <v>3716.9780417658326</v>
      </c>
      <c r="BL260" s="95">
        <f>'Rent Roll'!$G$25*IF(BL253=0,IF('Rent Roll'!$N$25="NNN",'Rent Roll'!$F$25*BL$15,IF('Rent Roll'!$N$25="NNN capped",'Rent Roll'!$F$25*(BL$12+BL$13)+MIN('Rent Roll'!$F$25*BL$14,'Rent Roll'!$O$25*(1+Assumptions!$C$64)^(BL$8-'Rent Roll'!$P$25)*'Rent Roll'!$E$25/12),0)),IF(AND(BL253&lt;=3,BL254&gt;=0),'Rent Roll'!$F$25*BL$15,0))</f>
        <v>3716.9780417658326</v>
      </c>
      <c r="BM260" s="95">
        <f>'Rent Roll'!$G$25*IF(BM253=0,IF('Rent Roll'!$N$25="NNN",'Rent Roll'!$F$25*BM$15,IF('Rent Roll'!$N$25="NNN capped",'Rent Roll'!$F$25*(BM$12+BM$13)+MIN('Rent Roll'!$F$25*BM$14,'Rent Roll'!$O$25*(1+Assumptions!$C$64)^(BM$8-'Rent Roll'!$P$25)*'Rent Roll'!$E$25/12),0)),IF(AND(BM253&lt;=3,BM254&gt;=0),'Rent Roll'!$F$25*BM$15,0))</f>
        <v>3716.9780417658326</v>
      </c>
      <c r="BN260" s="95">
        <f>'Rent Roll'!$G$25*IF(BN253=0,IF('Rent Roll'!$N$25="NNN",'Rent Roll'!$F$25*BN$15,IF('Rent Roll'!$N$25="NNN capped",'Rent Roll'!$F$25*(BN$12+BN$13)+MIN('Rent Roll'!$F$25*BN$14,'Rent Roll'!$O$25*(1+Assumptions!$C$64)^(BN$8-'Rent Roll'!$P$25)*'Rent Roll'!$E$25/12),0)),IF(AND(BN253&lt;=3,BN254&gt;=0),'Rent Roll'!$F$25*BN$15,0))</f>
        <v>3716.9780417658326</v>
      </c>
      <c r="BO260" s="95">
        <f>'Rent Roll'!$G$25*IF(BO253=0,IF('Rent Roll'!$N$25="NNN",'Rent Roll'!$F$25*BO$15,IF('Rent Roll'!$N$25="NNN capped",'Rent Roll'!$F$25*(BO$12+BO$13)+MIN('Rent Roll'!$F$25*BO$14,'Rent Roll'!$O$25*(1+Assumptions!$C$64)^(BO$8-'Rent Roll'!$P$25)*'Rent Roll'!$E$25/12),0)),IF(AND(BO253&lt;=3,BO254&gt;=0),'Rent Roll'!$F$25*BO$15,0))</f>
        <v>3716.9780417658326</v>
      </c>
      <c r="BP260" s="95">
        <f>'Rent Roll'!$G$25*IF(BP253=0,IF('Rent Roll'!$N$25="NNN",'Rent Roll'!$F$25*BP$15,IF('Rent Roll'!$N$25="NNN capped",'Rent Roll'!$F$25*(BP$12+BP$13)+MIN('Rent Roll'!$F$25*BP$14,'Rent Roll'!$O$25*(1+Assumptions!$C$64)^(BP$8-'Rent Roll'!$P$25)*'Rent Roll'!$E$25/12),0)),IF(AND(BP253&lt;=3,BP254&gt;=0),'Rent Roll'!$F$25*BP$15,0))</f>
        <v>3802.60313571446</v>
      </c>
      <c r="BQ260" s="95">
        <f>'Rent Roll'!$G$25*IF(BQ253=0,IF('Rent Roll'!$N$25="NNN",'Rent Roll'!$F$25*BQ$15,IF('Rent Roll'!$N$25="NNN capped",'Rent Roll'!$F$25*(BQ$12+BQ$13)+MIN('Rent Roll'!$F$25*BQ$14,'Rent Roll'!$O$25*(1+Assumptions!$C$64)^(BQ$8-'Rent Roll'!$P$25)*'Rent Roll'!$E$25/12),0)),IF(AND(BQ253&lt;=3,BQ254&gt;=0),'Rent Roll'!$F$25*BQ$15,0))</f>
        <v>3802.60313571446</v>
      </c>
      <c r="BR260" s="95">
        <f>'Rent Roll'!$G$25*IF(BR253=0,IF('Rent Roll'!$N$25="NNN",'Rent Roll'!$F$25*BR$15,IF('Rent Roll'!$N$25="NNN capped",'Rent Roll'!$F$25*(BR$12+BR$13)+MIN('Rent Roll'!$F$25*BR$14,'Rent Roll'!$O$25*(1+Assumptions!$C$64)^(BR$8-'Rent Roll'!$P$25)*'Rent Roll'!$E$25/12),0)),IF(AND(BR253&lt;=3,BR254&gt;=0),'Rent Roll'!$F$25*BR$15,0))</f>
        <v>0</v>
      </c>
      <c r="BS260" s="95">
        <f>'Rent Roll'!$G$25*IF(BS253=0,IF('Rent Roll'!$N$25="NNN",'Rent Roll'!$F$25*BS$15,IF('Rent Roll'!$N$25="NNN capped",'Rent Roll'!$F$25*(BS$12+BS$13)+MIN('Rent Roll'!$F$25*BS$14,'Rent Roll'!$O$25*(1+Assumptions!$C$64)^(BS$8-'Rent Roll'!$P$25)*'Rent Roll'!$E$25/12),0)),IF(AND(BS253&lt;=3,BS254&gt;=0),'Rent Roll'!$F$25*BS$15,0))</f>
        <v>0</v>
      </c>
      <c r="BT260" s="95">
        <f>'Rent Roll'!$G$25*IF(BT253=0,IF('Rent Roll'!$N$25="NNN",'Rent Roll'!$F$25*BT$15,IF('Rent Roll'!$N$25="NNN capped",'Rent Roll'!$F$25*(BT$12+BT$13)+MIN('Rent Roll'!$F$25*BT$14,'Rent Roll'!$O$25*(1+Assumptions!$C$64)^(BT$8-'Rent Roll'!$P$25)*'Rent Roll'!$E$25/12),0)),IF(AND(BT253&lt;=3,BT254&gt;=0),'Rent Roll'!$F$25*BT$15,0))</f>
        <v>3802.60313571446</v>
      </c>
      <c r="BU260" s="95">
        <f>'Rent Roll'!$G$25*IF(BU253=0,IF('Rent Roll'!$N$25="NNN",'Rent Roll'!$F$25*BU$15,IF('Rent Roll'!$N$25="NNN capped",'Rent Roll'!$F$25*(BU$12+BU$13)+MIN('Rent Roll'!$F$25*BU$14,'Rent Roll'!$O$25*(1+Assumptions!$C$64)^(BU$8-'Rent Roll'!$P$25)*'Rent Roll'!$E$25/12),0)),IF(AND(BU253&lt;=3,BU254&gt;=0),'Rent Roll'!$F$25*BU$15,0))</f>
        <v>3802.60313571446</v>
      </c>
      <c r="BV260" s="95">
        <f>'Rent Roll'!$G$25*IF(BV253=0,IF('Rent Roll'!$N$25="NNN",'Rent Roll'!$F$25*BV$15,IF('Rent Roll'!$N$25="NNN capped",'Rent Roll'!$F$25*(BV$12+BV$13)+MIN('Rent Roll'!$F$25*BV$14,'Rent Roll'!$O$25*(1+Assumptions!$C$64)^(BV$8-'Rent Roll'!$P$25)*'Rent Roll'!$E$25/12),0)),IF(AND(BV253&lt;=3,BV254&gt;=0),'Rent Roll'!$F$25*BV$15,0))</f>
        <v>3802.60313571446</v>
      </c>
      <c r="BW260" s="95">
        <f>'Rent Roll'!$G$25*IF(BW253=0,IF('Rent Roll'!$N$25="NNN",'Rent Roll'!$F$25*BW$15,IF('Rent Roll'!$N$25="NNN capped",'Rent Roll'!$F$25*(BW$12+BW$13)+MIN('Rent Roll'!$F$25*BW$14,'Rent Roll'!$O$25*(1+Assumptions!$C$64)^(BW$8-'Rent Roll'!$P$25)*'Rent Roll'!$E$25/12),0)),IF(AND(BW253&lt;=3,BW254&gt;=0),'Rent Roll'!$F$25*BW$15,0))</f>
        <v>3802.60313571446</v>
      </c>
      <c r="BX260" s="95">
        <f>'Rent Roll'!$G$25*IF(BX253=0,IF('Rent Roll'!$N$25="NNN",'Rent Roll'!$F$25*BX$15,IF('Rent Roll'!$N$25="NNN capped",'Rent Roll'!$F$25*(BX$12+BX$13)+MIN('Rent Roll'!$F$25*BX$14,'Rent Roll'!$O$25*(1+Assumptions!$C$64)^(BX$8-'Rent Roll'!$P$25)*'Rent Roll'!$E$25/12),0)),IF(AND(BX253&lt;=3,BX254&gt;=0),'Rent Roll'!$F$25*BX$15,0))</f>
        <v>3802.60313571446</v>
      </c>
      <c r="BY260" s="95">
        <f>'Rent Roll'!$G$25*IF(BY253=0,IF('Rent Roll'!$N$25="NNN",'Rent Roll'!$F$25*BY$15,IF('Rent Roll'!$N$25="NNN capped",'Rent Roll'!$F$25*(BY$12+BY$13)+MIN('Rent Roll'!$F$25*BY$14,'Rent Roll'!$O$25*(1+Assumptions!$C$64)^(BY$8-'Rent Roll'!$P$25)*'Rent Roll'!$E$25/12),0)),IF(AND(BY253&lt;=3,BY254&gt;=0),'Rent Roll'!$F$25*BY$15,0))</f>
        <v>3802.60313571446</v>
      </c>
      <c r="BZ260" s="95">
        <f>'Rent Roll'!$G$25*IF(BZ253=0,IF('Rent Roll'!$N$25="NNN",'Rent Roll'!$F$25*BZ$15,IF('Rent Roll'!$N$25="NNN capped",'Rent Roll'!$F$25*(BZ$12+BZ$13)+MIN('Rent Roll'!$F$25*BZ$14,'Rent Roll'!$O$25*(1+Assumptions!$C$64)^(BZ$8-'Rent Roll'!$P$25)*'Rent Roll'!$E$25/12),0)),IF(AND(BZ253&lt;=3,BZ254&gt;=0),'Rent Roll'!$F$25*BZ$15,0))</f>
        <v>3802.60313571446</v>
      </c>
      <c r="CA260" s="95">
        <f>'Rent Roll'!$G$25*IF(CA253=0,IF('Rent Roll'!$N$25="NNN",'Rent Roll'!$F$25*CA$15,IF('Rent Roll'!$N$25="NNN capped",'Rent Roll'!$F$25*(CA$12+CA$13)+MIN('Rent Roll'!$F$25*CA$14,'Rent Roll'!$O$25*(1+Assumptions!$C$64)^(CA$8-'Rent Roll'!$P$25)*'Rent Roll'!$E$25/12),0)),IF(AND(CA253&lt;=3,CA254&gt;=0),'Rent Roll'!$F$25*CA$15,0))</f>
        <v>3802.60313571446</v>
      </c>
      <c r="CB260" s="95">
        <f>'Rent Roll'!$G$25*IF(CB253=0,IF('Rent Roll'!$N$25="NNN",'Rent Roll'!$F$25*CB$15,IF('Rent Roll'!$N$25="NNN capped",'Rent Roll'!$F$25*(CB$12+CB$13)+MIN('Rent Roll'!$F$25*CB$14,'Rent Roll'!$O$25*(1+Assumptions!$C$64)^(CB$8-'Rent Roll'!$P$25)*'Rent Roll'!$E$25/12),0)),IF(AND(CB253&lt;=3,CB254&gt;=0),'Rent Roll'!$F$25*CB$15,0))</f>
        <v>3890.279297535459</v>
      </c>
      <c r="CC260" s="95">
        <f>'Rent Roll'!$G$25*IF(CC253=0,IF('Rent Roll'!$N$25="NNN",'Rent Roll'!$F$25*CC$15,IF('Rent Roll'!$N$25="NNN capped",'Rent Roll'!$F$25*(CC$12+CC$13)+MIN('Rent Roll'!$F$25*CC$14,'Rent Roll'!$O$25*(1+Assumptions!$C$64)^(CC$8-'Rent Roll'!$P$25)*'Rent Roll'!$E$25/12),0)),IF(AND(CC253&lt;=3,CC254&gt;=0),'Rent Roll'!$F$25*CC$15,0))</f>
        <v>3890.279297535459</v>
      </c>
      <c r="CD260" s="95">
        <f>'Rent Roll'!$G$25*IF(CD253=0,IF('Rent Roll'!$N$25="NNN",'Rent Roll'!$F$25*CD$15,IF('Rent Roll'!$N$25="NNN capped",'Rent Roll'!$F$25*(CD$12+CD$13)+MIN('Rent Roll'!$F$25*CD$14,'Rent Roll'!$O$25*(1+Assumptions!$C$64)^(CD$8-'Rent Roll'!$P$25)*'Rent Roll'!$E$25/12),0)),IF(AND(CD253&lt;=3,CD254&gt;=0),'Rent Roll'!$F$25*CD$15,0))</f>
        <v>3890.279297535459</v>
      </c>
      <c r="CE260" s="95">
        <f>'Rent Roll'!$G$25*IF(CE253=0,IF('Rent Roll'!$N$25="NNN",'Rent Roll'!$F$25*CE$15,IF('Rent Roll'!$N$25="NNN capped",'Rent Roll'!$F$25*(CE$12+CE$13)+MIN('Rent Roll'!$F$25*CE$14,'Rent Roll'!$O$25*(1+Assumptions!$C$64)^(CE$8-'Rent Roll'!$P$25)*'Rent Roll'!$E$25/12),0)),IF(AND(CE253&lt;=3,CE254&gt;=0),'Rent Roll'!$F$25*CE$15,0))</f>
        <v>3890.279297535459</v>
      </c>
      <c r="CF260" s="95">
        <f>'Rent Roll'!$G$25*IF(CF253=0,IF('Rent Roll'!$N$25="NNN",'Rent Roll'!$F$25*CF$15,IF('Rent Roll'!$N$25="NNN capped",'Rent Roll'!$F$25*(CF$12+CF$13)+MIN('Rent Roll'!$F$25*CF$14,'Rent Roll'!$O$25*(1+Assumptions!$C$64)^(CF$8-'Rent Roll'!$P$25)*'Rent Roll'!$E$25/12),0)),IF(AND(CF253&lt;=3,CF254&gt;=0),'Rent Roll'!$F$25*CF$15,0))</f>
        <v>3890.279297535459</v>
      </c>
      <c r="CG260" s="95">
        <f>'Rent Roll'!$G$25*IF(CG253=0,IF('Rent Roll'!$N$25="NNN",'Rent Roll'!$F$25*CG$15,IF('Rent Roll'!$N$25="NNN capped",'Rent Roll'!$F$25*(CG$12+CG$13)+MIN('Rent Roll'!$F$25*CG$14,'Rent Roll'!$O$25*(1+Assumptions!$C$64)^(CG$8-'Rent Roll'!$P$25)*'Rent Roll'!$E$25/12),0)),IF(AND(CG253&lt;=3,CG254&gt;=0),'Rent Roll'!$F$25*CG$15,0))</f>
        <v>3890.279297535459</v>
      </c>
      <c r="CH260" s="95">
        <f>'Rent Roll'!$G$25*IF(CH253=0,IF('Rent Roll'!$N$25="NNN",'Rent Roll'!$F$25*CH$15,IF('Rent Roll'!$N$25="NNN capped",'Rent Roll'!$F$25*(CH$12+CH$13)+MIN('Rent Roll'!$F$25*CH$14,'Rent Roll'!$O$25*(1+Assumptions!$C$64)^(CH$8-'Rent Roll'!$P$25)*'Rent Roll'!$E$25/12),0)),IF(AND(CH253&lt;=3,CH254&gt;=0),'Rent Roll'!$F$25*CH$15,0))</f>
        <v>3890.279297535459</v>
      </c>
      <c r="CI260" s="95">
        <f>'Rent Roll'!$G$25*IF(CI253=0,IF('Rent Roll'!$N$25="NNN",'Rent Roll'!$F$25*CI$15,IF('Rent Roll'!$N$25="NNN capped",'Rent Roll'!$F$25*(CI$12+CI$13)+MIN('Rent Roll'!$F$25*CI$14,'Rent Roll'!$O$25*(1+Assumptions!$C$64)^(CI$8-'Rent Roll'!$P$25)*'Rent Roll'!$E$25/12),0)),IF(AND(CI253&lt;=3,CI254&gt;=0),'Rent Roll'!$F$25*CI$15,0))</f>
        <v>3890.279297535459</v>
      </c>
      <c r="CJ260" s="95">
        <f>'Rent Roll'!$G$25*IF(CJ253=0,IF('Rent Roll'!$N$25="NNN",'Rent Roll'!$F$25*CJ$15,IF('Rent Roll'!$N$25="NNN capped",'Rent Roll'!$F$25*(CJ$12+CJ$13)+MIN('Rent Roll'!$F$25*CJ$14,'Rent Roll'!$O$25*(1+Assumptions!$C$64)^(CJ$8-'Rent Roll'!$P$25)*'Rent Roll'!$E$25/12),0)),IF(AND(CJ253&lt;=3,CJ254&gt;=0),'Rent Roll'!$F$25*CJ$15,0))</f>
        <v>3890.279297535459</v>
      </c>
      <c r="CK260" s="95">
        <f>'Rent Roll'!$G$25*IF(CK253=0,IF('Rent Roll'!$N$25="NNN",'Rent Roll'!$F$25*CK$15,IF('Rent Roll'!$N$25="NNN capped",'Rent Roll'!$F$25*(CK$12+CK$13)+MIN('Rent Roll'!$F$25*CK$14,'Rent Roll'!$O$25*(1+Assumptions!$C$64)^(CK$8-'Rent Roll'!$P$25)*'Rent Roll'!$E$25/12),0)),IF(AND(CK253&lt;=3,CK254&gt;=0),'Rent Roll'!$F$25*CK$15,0))</f>
        <v>3890.279297535459</v>
      </c>
      <c r="CL260" s="95">
        <f>'Rent Roll'!$G$25*IF(CL253=0,IF('Rent Roll'!$N$25="NNN",'Rent Roll'!$F$25*CL$15,IF('Rent Roll'!$N$25="NNN capped",'Rent Roll'!$F$25*(CL$12+CL$13)+MIN('Rent Roll'!$F$25*CL$14,'Rent Roll'!$O$25*(1+Assumptions!$C$64)^(CL$8-'Rent Roll'!$P$25)*'Rent Roll'!$E$25/12),0)),IF(AND(CL253&lt;=3,CL254&gt;=0),'Rent Roll'!$F$25*CL$15,0))</f>
        <v>3890.279297535459</v>
      </c>
      <c r="CM260" s="95">
        <f>'Rent Roll'!$G$25*IF(CM253=0,IF('Rent Roll'!$N$25="NNN",'Rent Roll'!$F$25*CM$15,IF('Rent Roll'!$N$25="NNN capped",'Rent Roll'!$F$25*(CM$12+CM$13)+MIN('Rent Roll'!$F$25*CM$14,'Rent Roll'!$O$25*(1+Assumptions!$C$64)^(CM$8-'Rent Roll'!$P$25)*'Rent Roll'!$E$25/12),0)),IF(AND(CM253&lt;=3,CM254&gt;=0),'Rent Roll'!$F$25*CM$15,0))</f>
        <v>3890.279297535459</v>
      </c>
      <c r="CN260" s="95">
        <f>'Rent Roll'!$G$25*IF(CN253=0,IF('Rent Roll'!$N$25="NNN",'Rent Roll'!$F$25*CN$15,IF('Rent Roll'!$N$25="NNN capped",'Rent Roll'!$F$25*(CN$12+CN$13)+MIN('Rent Roll'!$F$25*CN$14,'Rent Roll'!$O$25*(1+Assumptions!$C$64)^(CN$8-'Rent Roll'!$P$25)*'Rent Roll'!$E$25/12),0)),IF(AND(CN253&lt;=3,CN254&gt;=0),'Rent Roll'!$F$25*CN$15,0))</f>
        <v>3980.0577055660797</v>
      </c>
      <c r="CO260" s="95">
        <f>'Rent Roll'!$G$25*IF(CO253=0,IF('Rent Roll'!$N$25="NNN",'Rent Roll'!$F$25*CO$15,IF('Rent Roll'!$N$25="NNN capped",'Rent Roll'!$F$25*(CO$12+CO$13)+MIN('Rent Roll'!$F$25*CO$14,'Rent Roll'!$O$25*(1+Assumptions!$C$64)^(CO$8-'Rent Roll'!$P$25)*'Rent Roll'!$E$25/12),0)),IF(AND(CO253&lt;=3,CO254&gt;=0),'Rent Roll'!$F$25*CO$15,0))</f>
        <v>3980.0577055660797</v>
      </c>
      <c r="CP260" s="95">
        <f>'Rent Roll'!$G$25*IF(CP253=0,IF('Rent Roll'!$N$25="NNN",'Rent Roll'!$F$25*CP$15,IF('Rent Roll'!$N$25="NNN capped",'Rent Roll'!$F$25*(CP$12+CP$13)+MIN('Rent Roll'!$F$25*CP$14,'Rent Roll'!$O$25*(1+Assumptions!$C$64)^(CP$8-'Rent Roll'!$P$25)*'Rent Roll'!$E$25/12),0)),IF(AND(CP253&lt;=3,CP254&gt;=0),'Rent Roll'!$F$25*CP$15,0))</f>
        <v>3980.0577055660797</v>
      </c>
      <c r="CQ260" s="95">
        <f>'Rent Roll'!$G$25*IF(CQ253=0,IF('Rent Roll'!$N$25="NNN",'Rent Roll'!$F$25*CQ$15,IF('Rent Roll'!$N$25="NNN capped",'Rent Roll'!$F$25*(CQ$12+CQ$13)+MIN('Rent Roll'!$F$25*CQ$14,'Rent Roll'!$O$25*(1+Assumptions!$C$64)^(CQ$8-'Rent Roll'!$P$25)*'Rent Roll'!$E$25/12),0)),IF(AND(CQ253&lt;=3,CQ254&gt;=0),'Rent Roll'!$F$25*CQ$15,0))</f>
        <v>3980.0577055660797</v>
      </c>
      <c r="CR260" s="95">
        <f>'Rent Roll'!$G$25*IF(CR253=0,IF('Rent Roll'!$N$25="NNN",'Rent Roll'!$F$25*CR$15,IF('Rent Roll'!$N$25="NNN capped",'Rent Roll'!$F$25*(CR$12+CR$13)+MIN('Rent Roll'!$F$25*CR$14,'Rent Roll'!$O$25*(1+Assumptions!$C$64)^(CR$8-'Rent Roll'!$P$25)*'Rent Roll'!$E$25/12),0)),IF(AND(CR253&lt;=3,CR254&gt;=0),'Rent Roll'!$F$25*CR$15,0))</f>
        <v>3980.0577055660797</v>
      </c>
      <c r="CS260" s="95">
        <f>'Rent Roll'!$G$25*IF(CS253=0,IF('Rent Roll'!$N$25="NNN",'Rent Roll'!$F$25*CS$15,IF('Rent Roll'!$N$25="NNN capped",'Rent Roll'!$F$25*(CS$12+CS$13)+MIN('Rent Roll'!$F$25*CS$14,'Rent Roll'!$O$25*(1+Assumptions!$C$64)^(CS$8-'Rent Roll'!$P$25)*'Rent Roll'!$E$25/12),0)),IF(AND(CS253&lt;=3,CS254&gt;=0),'Rent Roll'!$F$25*CS$15,0))</f>
        <v>3980.0577055660797</v>
      </c>
      <c r="CT260" s="95">
        <f>'Rent Roll'!$G$25*IF(CT253=0,IF('Rent Roll'!$N$25="NNN",'Rent Roll'!$F$25*CT$15,IF('Rent Roll'!$N$25="NNN capped",'Rent Roll'!$F$25*(CT$12+CT$13)+MIN('Rent Roll'!$F$25*CT$14,'Rent Roll'!$O$25*(1+Assumptions!$C$64)^(CT$8-'Rent Roll'!$P$25)*'Rent Roll'!$E$25/12),0)),IF(AND(CT253&lt;=3,CT254&gt;=0),'Rent Roll'!$F$25*CT$15,0))</f>
        <v>3980.0577055660797</v>
      </c>
      <c r="CU260" s="95">
        <f>'Rent Roll'!$G$25*IF(CU253=0,IF('Rent Roll'!$N$25="NNN",'Rent Roll'!$F$25*CU$15,IF('Rent Roll'!$N$25="NNN capped",'Rent Roll'!$F$25*(CU$12+CU$13)+MIN('Rent Roll'!$F$25*CU$14,'Rent Roll'!$O$25*(1+Assumptions!$C$64)^(CU$8-'Rent Roll'!$P$25)*'Rent Roll'!$E$25/12),0)),IF(AND(CU253&lt;=3,CU254&gt;=0),'Rent Roll'!$F$25*CU$15,0))</f>
        <v>3980.0577055660797</v>
      </c>
      <c r="CV260" s="95">
        <f>'Rent Roll'!$G$25*IF(CV253=0,IF('Rent Roll'!$N$25="NNN",'Rent Roll'!$F$25*CV$15,IF('Rent Roll'!$N$25="NNN capped",'Rent Roll'!$F$25*(CV$12+CV$13)+MIN('Rent Roll'!$F$25*CV$14,'Rent Roll'!$O$25*(1+Assumptions!$C$64)^(CV$8-'Rent Roll'!$P$25)*'Rent Roll'!$E$25/12),0)),IF(AND(CV253&lt;=3,CV254&gt;=0),'Rent Roll'!$F$25*CV$15,0))</f>
        <v>3980.0577055660797</v>
      </c>
      <c r="CW260" s="95">
        <f>'Rent Roll'!$G$25*IF(CW253=0,IF('Rent Roll'!$N$25="NNN",'Rent Roll'!$F$25*CW$15,IF('Rent Roll'!$N$25="NNN capped",'Rent Roll'!$F$25*(CW$12+CW$13)+MIN('Rent Roll'!$F$25*CW$14,'Rent Roll'!$O$25*(1+Assumptions!$C$64)^(CW$8-'Rent Roll'!$P$25)*'Rent Roll'!$E$25/12),0)),IF(AND(CW253&lt;=3,CW254&gt;=0),'Rent Roll'!$F$25*CW$15,0))</f>
        <v>3980.0577055660797</v>
      </c>
      <c r="CX260" s="95">
        <f>'Rent Roll'!$G$25*IF(CX253=0,IF('Rent Roll'!$N$25="NNN",'Rent Roll'!$F$25*CX$15,IF('Rent Roll'!$N$25="NNN capped",'Rent Roll'!$F$25*(CX$12+CX$13)+MIN('Rent Roll'!$F$25*CX$14,'Rent Roll'!$O$25*(1+Assumptions!$C$64)^(CX$8-'Rent Roll'!$P$25)*'Rent Roll'!$E$25/12),0)),IF(AND(CX253&lt;=3,CX254&gt;=0),'Rent Roll'!$F$25*CX$15,0))</f>
        <v>3980.0577055660797</v>
      </c>
      <c r="CY260" s="95">
        <f>'Rent Roll'!$G$25*IF(CY253=0,IF('Rent Roll'!$N$25="NNN",'Rent Roll'!$F$25*CY$15,IF('Rent Roll'!$N$25="NNN capped",'Rent Roll'!$F$25*(CY$12+CY$13)+MIN('Rent Roll'!$F$25*CY$14,'Rent Roll'!$O$25*(1+Assumptions!$C$64)^(CY$8-'Rent Roll'!$P$25)*'Rent Roll'!$E$25/12),0)),IF(AND(CY253&lt;=3,CY254&gt;=0),'Rent Roll'!$F$25*CY$15,0))</f>
        <v>3980.0577055660797</v>
      </c>
      <c r="CZ260" s="95">
        <f>'Rent Roll'!$G$25*IF(CZ253=0,IF('Rent Roll'!$N$25="NNN",'Rent Roll'!$F$25*CZ$15,IF('Rent Roll'!$N$25="NNN capped",'Rent Roll'!$F$25*(CZ$12+CZ$13)+MIN('Rent Roll'!$F$25*CZ$14,'Rent Roll'!$O$25*(1+Assumptions!$C$64)^(CZ$8-'Rent Roll'!$P$25)*'Rent Roll'!$E$25/12),0)),IF(AND(CZ253&lt;=3,CZ254&gt;=0),'Rent Roll'!$F$25*CZ$15,0))</f>
        <v>4071.99086641971</v>
      </c>
      <c r="DA260" s="95">
        <f>'Rent Roll'!$G$25*IF(DA253=0,IF('Rent Roll'!$N$25="NNN",'Rent Roll'!$F$25*DA$15,IF('Rent Roll'!$N$25="NNN capped",'Rent Roll'!$F$25*(DA$12+DA$13)+MIN('Rent Roll'!$F$25*DA$14,'Rent Roll'!$O$25*(1+Assumptions!$C$64)^(DA$8-'Rent Roll'!$P$25)*'Rent Roll'!$E$25/12),0)),IF(AND(DA253&lt;=3,DA254&gt;=0),'Rent Roll'!$F$25*DA$15,0))</f>
        <v>4071.99086641971</v>
      </c>
      <c r="DB260" s="95">
        <f>'Rent Roll'!$G$25*IF(DB253=0,IF('Rent Roll'!$N$25="NNN",'Rent Roll'!$F$25*DB$15,IF('Rent Roll'!$N$25="NNN capped",'Rent Roll'!$F$25*(DB$12+DB$13)+MIN('Rent Roll'!$F$25*DB$14,'Rent Roll'!$O$25*(1+Assumptions!$C$64)^(DB$8-'Rent Roll'!$P$25)*'Rent Roll'!$E$25/12),0)),IF(AND(DB253&lt;=3,DB254&gt;=0),'Rent Roll'!$F$25*DB$15,0))</f>
        <v>4071.99086641971</v>
      </c>
      <c r="DC260" s="95">
        <f>'Rent Roll'!$G$25*IF(DC253=0,IF('Rent Roll'!$N$25="NNN",'Rent Roll'!$F$25*DC$15,IF('Rent Roll'!$N$25="NNN capped",'Rent Roll'!$F$25*(DC$12+DC$13)+MIN('Rent Roll'!$F$25*DC$14,'Rent Roll'!$O$25*(1+Assumptions!$C$64)^(DC$8-'Rent Roll'!$P$25)*'Rent Roll'!$E$25/12),0)),IF(AND(DC253&lt;=3,DC254&gt;=0),'Rent Roll'!$F$25*DC$15,0))</f>
        <v>4071.99086641971</v>
      </c>
      <c r="DD260" s="95">
        <f>'Rent Roll'!$G$25*IF(DD253=0,IF('Rent Roll'!$N$25="NNN",'Rent Roll'!$F$25*DD$15,IF('Rent Roll'!$N$25="NNN capped",'Rent Roll'!$F$25*(DD$12+DD$13)+MIN('Rent Roll'!$F$25*DD$14,'Rent Roll'!$O$25*(1+Assumptions!$C$64)^(DD$8-'Rent Roll'!$P$25)*'Rent Roll'!$E$25/12),0)),IF(AND(DD253&lt;=3,DD254&gt;=0),'Rent Roll'!$F$25*DD$15,0))</f>
        <v>4071.99086641971</v>
      </c>
      <c r="DE260" s="95">
        <f>'Rent Roll'!$G$25*IF(DE253=0,IF('Rent Roll'!$N$25="NNN",'Rent Roll'!$F$25*DE$15,IF('Rent Roll'!$N$25="NNN capped",'Rent Roll'!$F$25*(DE$12+DE$13)+MIN('Rent Roll'!$F$25*DE$14,'Rent Roll'!$O$25*(1+Assumptions!$C$64)^(DE$8-'Rent Roll'!$P$25)*'Rent Roll'!$E$25/12),0)),IF(AND(DE253&lt;=3,DE254&gt;=0),'Rent Roll'!$F$25*DE$15,0))</f>
        <v>4071.99086641971</v>
      </c>
      <c r="DF260" s="95">
        <f>'Rent Roll'!$G$25*IF(DF253=0,IF('Rent Roll'!$N$25="NNN",'Rent Roll'!$F$25*DF$15,IF('Rent Roll'!$N$25="NNN capped",'Rent Roll'!$F$25*(DF$12+DF$13)+MIN('Rent Roll'!$F$25*DF$14,'Rent Roll'!$O$25*(1+Assumptions!$C$64)^(DF$8-'Rent Roll'!$P$25)*'Rent Roll'!$E$25/12),0)),IF(AND(DF253&lt;=3,DF254&gt;=0),'Rent Roll'!$F$25*DF$15,0))</f>
        <v>4071.99086641971</v>
      </c>
      <c r="DG260" s="95">
        <f>'Rent Roll'!$G$25*IF(DG253=0,IF('Rent Roll'!$N$25="NNN",'Rent Roll'!$F$25*DG$15,IF('Rent Roll'!$N$25="NNN capped",'Rent Roll'!$F$25*(DG$12+DG$13)+MIN('Rent Roll'!$F$25*DG$14,'Rent Roll'!$O$25*(1+Assumptions!$C$64)^(DG$8-'Rent Roll'!$P$25)*'Rent Roll'!$E$25/12),0)),IF(AND(DG253&lt;=3,DG254&gt;=0),'Rent Roll'!$F$25*DG$15,0))</f>
        <v>4071.99086641971</v>
      </c>
      <c r="DH260" s="95">
        <f>'Rent Roll'!$G$25*IF(DH253=0,IF('Rent Roll'!$N$25="NNN",'Rent Roll'!$F$25*DH$15,IF('Rent Roll'!$N$25="NNN capped",'Rent Roll'!$F$25*(DH$12+DH$13)+MIN('Rent Roll'!$F$25*DH$14,'Rent Roll'!$O$25*(1+Assumptions!$C$64)^(DH$8-'Rent Roll'!$P$25)*'Rent Roll'!$E$25/12),0)),IF(AND(DH253&lt;=3,DH254&gt;=0),'Rent Roll'!$F$25*DH$15,0))</f>
        <v>4071.99086641971</v>
      </c>
      <c r="DI260" s="95">
        <f>'Rent Roll'!$G$25*IF(DI253=0,IF('Rent Roll'!$N$25="NNN",'Rent Roll'!$F$25*DI$15,IF('Rent Roll'!$N$25="NNN capped",'Rent Roll'!$F$25*(DI$12+DI$13)+MIN('Rent Roll'!$F$25*DI$14,'Rent Roll'!$O$25*(1+Assumptions!$C$64)^(DI$8-'Rent Roll'!$P$25)*'Rent Roll'!$E$25/12),0)),IF(AND(DI253&lt;=3,DI254&gt;=0),'Rent Roll'!$F$25*DI$15,0))</f>
        <v>4071.99086641971</v>
      </c>
      <c r="DJ260" s="95">
        <f>'Rent Roll'!$G$25*IF(DJ253=0,IF('Rent Roll'!$N$25="NNN",'Rent Roll'!$F$25*DJ$15,IF('Rent Roll'!$N$25="NNN capped",'Rent Roll'!$F$25*(DJ$12+DJ$13)+MIN('Rent Roll'!$F$25*DJ$14,'Rent Roll'!$O$25*(1+Assumptions!$C$64)^(DJ$8-'Rent Roll'!$P$25)*'Rent Roll'!$E$25/12),0)),IF(AND(DJ253&lt;=3,DJ254&gt;=0),'Rent Roll'!$F$25*DJ$15,0))</f>
        <v>4071.99086641971</v>
      </c>
      <c r="DK260" s="95">
        <f>'Rent Roll'!$G$25*IF(DK253=0,IF('Rent Roll'!$N$25="NNN",'Rent Roll'!$F$25*DK$15,IF('Rent Roll'!$N$25="NNN capped",'Rent Roll'!$F$25*(DK$12+DK$13)+MIN('Rent Roll'!$F$25*DK$14,'Rent Roll'!$O$25*(1+Assumptions!$C$64)^(DK$8-'Rent Roll'!$P$25)*'Rent Roll'!$E$25/12),0)),IF(AND(DK253&lt;=3,DK254&gt;=0),'Rent Roll'!$F$25*DK$15,0))</f>
        <v>4071.99086641971</v>
      </c>
      <c r="DL260" s="95">
        <f>'Rent Roll'!$G$25*IF(DL253=0,IF('Rent Roll'!$N$25="NNN",'Rent Roll'!$F$25*DL$15,IF('Rent Roll'!$N$25="NNN capped",'Rent Roll'!$F$25*(DL$12+DL$13)+MIN('Rent Roll'!$F$25*DL$14,'Rent Roll'!$O$25*(1+Assumptions!$C$64)^(DL$8-'Rent Roll'!$P$25)*'Rent Roll'!$E$25/12),0)),IF(AND(DL253&lt;=3,DL254&gt;=0),'Rent Roll'!$F$25*DL$15,0))</f>
        <v>4166.132650692682</v>
      </c>
      <c r="DM260" s="95">
        <f>'Rent Roll'!$G$25*IF(DM253=0,IF('Rent Roll'!$N$25="NNN",'Rent Roll'!$F$25*DM$15,IF('Rent Roll'!$N$25="NNN capped",'Rent Roll'!$F$25*(DM$12+DM$13)+MIN('Rent Roll'!$F$25*DM$14,'Rent Roll'!$O$25*(1+Assumptions!$C$64)^(DM$8-'Rent Roll'!$P$25)*'Rent Roll'!$E$25/12),0)),IF(AND(DM253&lt;=3,DM254&gt;=0),'Rent Roll'!$F$25*DM$15,0))</f>
        <v>4166.132650692682</v>
      </c>
      <c r="DN260" s="95">
        <f>'Rent Roll'!$G$25*IF(DN253=0,IF('Rent Roll'!$N$25="NNN",'Rent Roll'!$F$25*DN$15,IF('Rent Roll'!$N$25="NNN capped",'Rent Roll'!$F$25*(DN$12+DN$13)+MIN('Rent Roll'!$F$25*DN$14,'Rent Roll'!$O$25*(1+Assumptions!$C$64)^(DN$8-'Rent Roll'!$P$25)*'Rent Roll'!$E$25/12),0)),IF(AND(DN253&lt;=3,DN254&gt;=0),'Rent Roll'!$F$25*DN$15,0))</f>
        <v>4166.132650692682</v>
      </c>
      <c r="DO260" s="95">
        <f>'Rent Roll'!$G$25*IF(DO253=0,IF('Rent Roll'!$N$25="NNN",'Rent Roll'!$F$25*DO$15,IF('Rent Roll'!$N$25="NNN capped",'Rent Roll'!$F$25*(DO$12+DO$13)+MIN('Rent Roll'!$F$25*DO$14,'Rent Roll'!$O$25*(1+Assumptions!$C$64)^(DO$8-'Rent Roll'!$P$25)*'Rent Roll'!$E$25/12),0)),IF(AND(DO253&lt;=3,DO254&gt;=0),'Rent Roll'!$F$25*DO$15,0))</f>
        <v>4166.132650692682</v>
      </c>
      <c r="DP260" s="95">
        <f>'Rent Roll'!$G$25*IF(DP253=0,IF('Rent Roll'!$N$25="NNN",'Rent Roll'!$F$25*DP$15,IF('Rent Roll'!$N$25="NNN capped",'Rent Roll'!$F$25*(DP$12+DP$13)+MIN('Rent Roll'!$F$25*DP$14,'Rent Roll'!$O$25*(1+Assumptions!$C$64)^(DP$8-'Rent Roll'!$P$25)*'Rent Roll'!$E$25/12),0)),IF(AND(DP253&lt;=3,DP254&gt;=0),'Rent Roll'!$F$25*DP$15,0))</f>
        <v>4166.132650692682</v>
      </c>
      <c r="DQ260" s="95">
        <f>'Rent Roll'!$G$25*IF(DQ253=0,IF('Rent Roll'!$N$25="NNN",'Rent Roll'!$F$25*DQ$15,IF('Rent Roll'!$N$25="NNN capped",'Rent Roll'!$F$25*(DQ$12+DQ$13)+MIN('Rent Roll'!$F$25*DQ$14,'Rent Roll'!$O$25*(1+Assumptions!$C$64)^(DQ$8-'Rent Roll'!$P$25)*'Rent Roll'!$E$25/12),0)),IF(AND(DQ253&lt;=3,DQ254&gt;=0),'Rent Roll'!$F$25*DQ$15,0))</f>
        <v>4166.132650692682</v>
      </c>
      <c r="DR260" s="95">
        <f>'Rent Roll'!$G$25*IF(DR253=0,IF('Rent Roll'!$N$25="NNN",'Rent Roll'!$F$25*DR$15,IF('Rent Roll'!$N$25="NNN capped",'Rent Roll'!$F$25*(DR$12+DR$13)+MIN('Rent Roll'!$F$25*DR$14,'Rent Roll'!$O$25*(1+Assumptions!$C$64)^(DR$8-'Rent Roll'!$P$25)*'Rent Roll'!$E$25/12),0)),IF(AND(DR253&lt;=3,DR254&gt;=0),'Rent Roll'!$F$25*DR$15,0))</f>
        <v>4166.132650692682</v>
      </c>
      <c r="DS260" s="95">
        <f>'Rent Roll'!$G$25*IF(DS253=0,IF('Rent Roll'!$N$25="NNN",'Rent Roll'!$F$25*DS$15,IF('Rent Roll'!$N$25="NNN capped",'Rent Roll'!$F$25*(DS$12+DS$13)+MIN('Rent Roll'!$F$25*DS$14,'Rent Roll'!$O$25*(1+Assumptions!$C$64)^(DS$8-'Rent Roll'!$P$25)*'Rent Roll'!$E$25/12),0)),IF(AND(DS253&lt;=3,DS254&gt;=0),'Rent Roll'!$F$25*DS$15,0))</f>
        <v>4166.132650692682</v>
      </c>
      <c r="DT260" s="95">
        <f>'Rent Roll'!$G$25*IF(DT253=0,IF('Rent Roll'!$N$25="NNN",'Rent Roll'!$F$25*DT$15,IF('Rent Roll'!$N$25="NNN capped",'Rent Roll'!$F$25*(DT$12+DT$13)+MIN('Rent Roll'!$F$25*DT$14,'Rent Roll'!$O$25*(1+Assumptions!$C$64)^(DT$8-'Rent Roll'!$P$25)*'Rent Roll'!$E$25/12),0)),IF(AND(DT253&lt;=3,DT254&gt;=0),'Rent Roll'!$F$25*DT$15,0))</f>
        <v>4166.132650692682</v>
      </c>
      <c r="DU260" s="95">
        <f>'Rent Roll'!$G$25*IF(DU253=0,IF('Rent Roll'!$N$25="NNN",'Rent Roll'!$F$25*DU$15,IF('Rent Roll'!$N$25="NNN capped",'Rent Roll'!$F$25*(DU$12+DU$13)+MIN('Rent Roll'!$F$25*DU$14,'Rent Roll'!$O$25*(1+Assumptions!$C$64)^(DU$8-'Rent Roll'!$P$25)*'Rent Roll'!$E$25/12),0)),IF(AND(DU253&lt;=3,DU254&gt;=0),'Rent Roll'!$F$25*DU$15,0))</f>
        <v>4166.132650692682</v>
      </c>
      <c r="DV260" s="95">
        <f>'Rent Roll'!$G$25*IF(DV253=0,IF('Rent Roll'!$N$25="NNN",'Rent Roll'!$F$25*DV$15,IF('Rent Roll'!$N$25="NNN capped",'Rent Roll'!$F$25*(DV$12+DV$13)+MIN('Rent Roll'!$F$25*DV$14,'Rent Roll'!$O$25*(1+Assumptions!$C$64)^(DV$8-'Rent Roll'!$P$25)*'Rent Roll'!$E$25/12),0)),IF(AND(DV253&lt;=3,DV254&gt;=0),'Rent Roll'!$F$25*DV$15,0))</f>
        <v>4166.132650692682</v>
      </c>
      <c r="DW260" s="95">
        <f>'Rent Roll'!$G$25*IF(DW253=0,IF('Rent Roll'!$N$25="NNN",'Rent Roll'!$F$25*DW$15,IF('Rent Roll'!$N$25="NNN capped",'Rent Roll'!$F$25*(DW$12+DW$13)+MIN('Rent Roll'!$F$25*DW$14,'Rent Roll'!$O$25*(1+Assumptions!$C$64)^(DW$8-'Rent Roll'!$P$25)*'Rent Roll'!$E$25/12),0)),IF(AND(DW253&lt;=3,DW254&gt;=0),'Rent Roll'!$F$25*DW$15,0))</f>
        <v>4166.132650692682</v>
      </c>
      <c r="DX260" s="95">
        <f>'Rent Roll'!$G$25*IF(DX253=0,IF('Rent Roll'!$N$25="NNN",'Rent Roll'!$F$25*DX$15,IF('Rent Roll'!$N$25="NNN capped",'Rent Roll'!$F$25*(DX$12+DX$13)+MIN('Rent Roll'!$F$25*DX$14,'Rent Roll'!$O$25*(1+Assumptions!$C$64)^(DX$8-'Rent Roll'!$P$25)*'Rent Roll'!$E$25/12),0)),IF(AND(DX253&lt;=3,DX254&gt;=0),'Rent Roll'!$F$25*DX$15,0))</f>
        <v>4262.538329659451</v>
      </c>
      <c r="DY260" s="95">
        <f>'Rent Roll'!$G$25*IF(DY253=0,IF('Rent Roll'!$N$25="NNN",'Rent Roll'!$F$25*DY$15,IF('Rent Roll'!$N$25="NNN capped",'Rent Roll'!$F$25*(DY$12+DY$13)+MIN('Rent Roll'!$F$25*DY$14,'Rent Roll'!$O$25*(1+Assumptions!$C$64)^(DY$8-'Rent Roll'!$P$25)*'Rent Roll'!$E$25/12),0)),IF(AND(DY253&lt;=3,DY254&gt;=0),'Rent Roll'!$F$25*DY$15,0))</f>
        <v>4262.538329659451</v>
      </c>
      <c r="DZ260" s="95">
        <f>'Rent Roll'!$G$25*IF(DZ253=0,IF('Rent Roll'!$N$25="NNN",'Rent Roll'!$F$25*DZ$15,IF('Rent Roll'!$N$25="NNN capped",'Rent Roll'!$F$25*(DZ$12+DZ$13)+MIN('Rent Roll'!$F$25*DZ$14,'Rent Roll'!$O$25*(1+Assumptions!$C$64)^(DZ$8-'Rent Roll'!$P$25)*'Rent Roll'!$E$25/12),0)),IF(AND(DZ253&lt;=3,DZ254&gt;=0),'Rent Roll'!$F$25*DZ$15,0))</f>
        <v>4262.538329659451</v>
      </c>
      <c r="EA260" s="95">
        <f>'Rent Roll'!$G$25*IF(EA253=0,IF('Rent Roll'!$N$25="NNN",'Rent Roll'!$F$25*EA$15,IF('Rent Roll'!$N$25="NNN capped",'Rent Roll'!$F$25*(EA$12+EA$13)+MIN('Rent Roll'!$F$25*EA$14,'Rent Roll'!$O$25*(1+Assumptions!$C$64)^(EA$8-'Rent Roll'!$P$25)*'Rent Roll'!$E$25/12),0)),IF(AND(EA253&lt;=3,EA254&gt;=0),'Rent Roll'!$F$25*EA$15,0))</f>
        <v>4262.538329659451</v>
      </c>
      <c r="EB260" s="95">
        <f>'Rent Roll'!$G$25*IF(EB253=0,IF('Rent Roll'!$N$25="NNN",'Rent Roll'!$F$25*EB$15,IF('Rent Roll'!$N$25="NNN capped",'Rent Roll'!$F$25*(EB$12+EB$13)+MIN('Rent Roll'!$F$25*EB$14,'Rent Roll'!$O$25*(1+Assumptions!$C$64)^(EB$8-'Rent Roll'!$P$25)*'Rent Roll'!$E$25/12),0)),IF(AND(EB253&lt;=3,EB254&gt;=0),'Rent Roll'!$F$25*EB$15,0))</f>
        <v>0</v>
      </c>
      <c r="EC260" s="95">
        <f>'Rent Roll'!$G$25*IF(EC253=0,IF('Rent Roll'!$N$25="NNN",'Rent Roll'!$F$25*EC$15,IF('Rent Roll'!$N$25="NNN capped",'Rent Roll'!$F$25*(EC$12+EC$13)+MIN('Rent Roll'!$F$25*EC$14,'Rent Roll'!$O$25*(1+Assumptions!$C$64)^(EC$8-'Rent Roll'!$P$25)*'Rent Roll'!$E$25/12),0)),IF(AND(EC253&lt;=3,EC254&gt;=0),'Rent Roll'!$F$25*EC$15,0))</f>
        <v>0</v>
      </c>
      <c r="ED260" s="95">
        <f>'Rent Roll'!$G$25*IF(ED253=0,IF('Rent Roll'!$N$25="NNN",'Rent Roll'!$F$25*ED$15,IF('Rent Roll'!$N$25="NNN capped",'Rent Roll'!$F$25*(ED$12+ED$13)+MIN('Rent Roll'!$F$25*ED$14,'Rent Roll'!$O$25*(1+Assumptions!$C$64)^(ED$8-'Rent Roll'!$P$25)*'Rent Roll'!$E$25/12),0)),IF(AND(ED253&lt;=3,ED254&gt;=0),'Rent Roll'!$F$25*ED$15,0))</f>
        <v>4262.538329659451</v>
      </c>
      <c r="EE260" s="95">
        <f>'Rent Roll'!$G$25*IF(EE253=0,IF('Rent Roll'!$N$25="NNN",'Rent Roll'!$F$25*EE$15,IF('Rent Roll'!$N$25="NNN capped",'Rent Roll'!$F$25*(EE$12+EE$13)+MIN('Rent Roll'!$F$25*EE$14,'Rent Roll'!$O$25*(1+Assumptions!$C$64)^(EE$8-'Rent Roll'!$P$25)*'Rent Roll'!$E$25/12),0)),IF(AND(EE253&lt;=3,EE254&gt;=0),'Rent Roll'!$F$25*EE$15,0))</f>
        <v>4262.538329659451</v>
      </c>
      <c r="EF260" s="95">
        <f>'Rent Roll'!$G$25*IF(EF253=0,IF('Rent Roll'!$N$25="NNN",'Rent Roll'!$F$25*EF$15,IF('Rent Roll'!$N$25="NNN capped",'Rent Roll'!$F$25*(EF$12+EF$13)+MIN('Rent Roll'!$F$25*EF$14,'Rent Roll'!$O$25*(1+Assumptions!$C$64)^(EF$8-'Rent Roll'!$P$25)*'Rent Roll'!$E$25/12),0)),IF(AND(EF253&lt;=3,EF254&gt;=0),'Rent Roll'!$F$25*EF$15,0))</f>
        <v>4262.538329659451</v>
      </c>
      <c r="EG260" s="95">
        <f>'Rent Roll'!$G$25*IF(EG253=0,IF('Rent Roll'!$N$25="NNN",'Rent Roll'!$F$25*EG$15,IF('Rent Roll'!$N$25="NNN capped",'Rent Roll'!$F$25*(EG$12+EG$13)+MIN('Rent Roll'!$F$25*EG$14,'Rent Roll'!$O$25*(1+Assumptions!$C$64)^(EG$8-'Rent Roll'!$P$25)*'Rent Roll'!$E$25/12),0)),IF(AND(EG253&lt;=3,EG254&gt;=0),'Rent Roll'!$F$25*EG$15,0))</f>
        <v>4262.538329659451</v>
      </c>
      <c r="EH260" s="95">
        <f>'Rent Roll'!$G$25*IF(EH253=0,IF('Rent Roll'!$N$25="NNN",'Rent Roll'!$F$25*EH$15,IF('Rent Roll'!$N$25="NNN capped",'Rent Roll'!$F$25*(EH$12+EH$13)+MIN('Rent Roll'!$F$25*EH$14,'Rent Roll'!$O$25*(1+Assumptions!$C$64)^(EH$8-'Rent Roll'!$P$25)*'Rent Roll'!$E$25/12),0)),IF(AND(EH253&lt;=3,EH254&gt;=0),'Rent Roll'!$F$25*EH$15,0))</f>
        <v>4262.538329659451</v>
      </c>
      <c r="EI260" s="95">
        <f>'Rent Roll'!$G$25*IF(EI253=0,IF('Rent Roll'!$N$25="NNN",'Rent Roll'!$F$25*EI$15,IF('Rent Roll'!$N$25="NNN capped",'Rent Roll'!$F$25*(EI$12+EI$13)+MIN('Rent Roll'!$F$25*EI$14,'Rent Roll'!$O$25*(1+Assumptions!$C$64)^(EI$8-'Rent Roll'!$P$25)*'Rent Roll'!$E$25/12),0)),IF(AND(EI253&lt;=3,EI254&gt;=0),'Rent Roll'!$F$25*EI$15,0))</f>
        <v>4262.538329659451</v>
      </c>
    </row>
    <row r="261">
      <c r="B261" t="s" s="23">
        <v>397</v>
      </c>
      <c r="C261" t="s" s="118">
        <v>43</v>
      </c>
      <c r="D261" t="s" s="118">
        <v>435</v>
      </c>
      <c r="H261" s="95">
        <f>IF(AND(H253&gt;=1,H253&lt;=3,H254=0),-CHOOSE(H253,Rollover!$R$25,Rollover!$AE$25,Rollover!$AR$25),0)</f>
        <v>0</v>
      </c>
      <c r="I261" s="95">
        <f>IF(AND(I253&gt;=1,I253&lt;=3,I254=0),-CHOOSE(I253,Rollover!$R$25,Rollover!$AE$25,Rollover!$AR$25),0)</f>
        <v>0</v>
      </c>
      <c r="J261" s="95">
        <f>IF(AND(J253&gt;=1,J253&lt;=3,J254=0),-CHOOSE(J253,Rollover!$R$25,Rollover!$AE$25,Rollover!$AR$25),0)</f>
        <v>-16445</v>
      </c>
      <c r="K261" s="95">
        <f>IF(AND(K253&gt;=1,K253&lt;=3,K254=0),-CHOOSE(K253,Rollover!$R$25,Rollover!$AE$25,Rollover!$AR$25),0)</f>
        <v>0</v>
      </c>
      <c r="L261" s="95">
        <f>IF(AND(L253&gt;=1,L253&lt;=3,L254=0),-CHOOSE(L253,Rollover!$R$25,Rollover!$AE$25,Rollover!$AR$25),0)</f>
        <v>0</v>
      </c>
      <c r="M261" s="95">
        <f>IF(AND(M253&gt;=1,M253&lt;=3,M254=0),-CHOOSE(M253,Rollover!$R$25,Rollover!$AE$25,Rollover!$AR$25),0)</f>
        <v>0</v>
      </c>
      <c r="N261" s="95">
        <f>IF(AND(N253&gt;=1,N253&lt;=3,N254=0),-CHOOSE(N253,Rollover!$R$25,Rollover!$AE$25,Rollover!$AR$25),0)</f>
        <v>0</v>
      </c>
      <c r="O261" s="95">
        <f>IF(AND(O253&gt;=1,O253&lt;=3,O254=0),-CHOOSE(O253,Rollover!$R$25,Rollover!$AE$25,Rollover!$AR$25),0)</f>
        <v>0</v>
      </c>
      <c r="P261" s="95">
        <f>IF(AND(P253&gt;=1,P253&lt;=3,P254=0),-CHOOSE(P253,Rollover!$R$25,Rollover!$AE$25,Rollover!$AR$25),0)</f>
        <v>0</v>
      </c>
      <c r="Q261" s="95">
        <f>IF(AND(Q253&gt;=1,Q253&lt;=3,Q254=0),-CHOOSE(Q253,Rollover!$R$25,Rollover!$AE$25,Rollover!$AR$25),0)</f>
        <v>0</v>
      </c>
      <c r="R261" s="95">
        <f>IF(AND(R253&gt;=1,R253&lt;=3,R254=0),-CHOOSE(R253,Rollover!$R$25,Rollover!$AE$25,Rollover!$AR$25),0)</f>
        <v>0</v>
      </c>
      <c r="S261" s="95">
        <f>IF(AND(S253&gt;=1,S253&lt;=3,S254=0),-CHOOSE(S253,Rollover!$R$25,Rollover!$AE$25,Rollover!$AR$25),0)</f>
        <v>0</v>
      </c>
      <c r="T261" s="95">
        <f>IF(AND(T253&gt;=1,T253&lt;=3,T254=0),-CHOOSE(T253,Rollover!$R$25,Rollover!$AE$25,Rollover!$AR$25),0)</f>
        <v>0</v>
      </c>
      <c r="U261" s="95">
        <f>IF(AND(U253&gt;=1,U253&lt;=3,U254=0),-CHOOSE(U253,Rollover!$R$25,Rollover!$AE$25,Rollover!$AR$25),0)</f>
        <v>0</v>
      </c>
      <c r="V261" s="95">
        <f>IF(AND(V253&gt;=1,V253&lt;=3,V254=0),-CHOOSE(V253,Rollover!$R$25,Rollover!$AE$25,Rollover!$AR$25),0)</f>
        <v>0</v>
      </c>
      <c r="W261" s="95">
        <f>IF(AND(W253&gt;=1,W253&lt;=3,W254=0),-CHOOSE(W253,Rollover!$R$25,Rollover!$AE$25,Rollover!$AR$25),0)</f>
        <v>0</v>
      </c>
      <c r="X261" s="95">
        <f>IF(AND(X253&gt;=1,X253&lt;=3,X254=0),-CHOOSE(X253,Rollover!$R$25,Rollover!$AE$25,Rollover!$AR$25),0)</f>
        <v>0</v>
      </c>
      <c r="Y261" s="95">
        <f>IF(AND(Y253&gt;=1,Y253&lt;=3,Y254=0),-CHOOSE(Y253,Rollover!$R$25,Rollover!$AE$25,Rollover!$AR$25),0)</f>
        <v>0</v>
      </c>
      <c r="Z261" s="95">
        <f>IF(AND(Z253&gt;=1,Z253&lt;=3,Z254=0),-CHOOSE(Z253,Rollover!$R$25,Rollover!$AE$25,Rollover!$AR$25),0)</f>
        <v>0</v>
      </c>
      <c r="AA261" s="95">
        <f>IF(AND(AA253&gt;=1,AA253&lt;=3,AA254=0),-CHOOSE(AA253,Rollover!$R$25,Rollover!$AE$25,Rollover!$AR$25),0)</f>
        <v>0</v>
      </c>
      <c r="AB261" s="95">
        <f>IF(AND(AB253&gt;=1,AB253&lt;=3,AB254=0),-CHOOSE(AB253,Rollover!$R$25,Rollover!$AE$25,Rollover!$AR$25),0)</f>
        <v>0</v>
      </c>
      <c r="AC261" s="95">
        <f>IF(AND(AC253&gt;=1,AC253&lt;=3,AC254=0),-CHOOSE(AC253,Rollover!$R$25,Rollover!$AE$25,Rollover!$AR$25),0)</f>
        <v>0</v>
      </c>
      <c r="AD261" s="95">
        <f>IF(AND(AD253&gt;=1,AD253&lt;=3,AD254=0),-CHOOSE(AD253,Rollover!$R$25,Rollover!$AE$25,Rollover!$AR$25),0)</f>
        <v>0</v>
      </c>
      <c r="AE261" s="95">
        <f>IF(AND(AE253&gt;=1,AE253&lt;=3,AE254=0),-CHOOSE(AE253,Rollover!$R$25,Rollover!$AE$25,Rollover!$AR$25),0)</f>
        <v>0</v>
      </c>
      <c r="AF261" s="95">
        <f>IF(AND(AF253&gt;=1,AF253&lt;=3,AF254=0),-CHOOSE(AF253,Rollover!$R$25,Rollover!$AE$25,Rollover!$AR$25),0)</f>
        <v>0</v>
      </c>
      <c r="AG261" s="95">
        <f>IF(AND(AG253&gt;=1,AG253&lt;=3,AG254=0),-CHOOSE(AG253,Rollover!$R$25,Rollover!$AE$25,Rollover!$AR$25),0)</f>
        <v>0</v>
      </c>
      <c r="AH261" s="95">
        <f>IF(AND(AH253&gt;=1,AH253&lt;=3,AH254=0),-CHOOSE(AH253,Rollover!$R$25,Rollover!$AE$25,Rollover!$AR$25),0)</f>
        <v>0</v>
      </c>
      <c r="AI261" s="95">
        <f>IF(AND(AI253&gt;=1,AI253&lt;=3,AI254=0),-CHOOSE(AI253,Rollover!$R$25,Rollover!$AE$25,Rollover!$AR$25),0)</f>
        <v>0</v>
      </c>
      <c r="AJ261" s="95">
        <f>IF(AND(AJ253&gt;=1,AJ253&lt;=3,AJ254=0),-CHOOSE(AJ253,Rollover!$R$25,Rollover!$AE$25,Rollover!$AR$25),0)</f>
        <v>0</v>
      </c>
      <c r="AK261" s="95">
        <f>IF(AND(AK253&gt;=1,AK253&lt;=3,AK254=0),-CHOOSE(AK253,Rollover!$R$25,Rollover!$AE$25,Rollover!$AR$25),0)</f>
        <v>0</v>
      </c>
      <c r="AL261" s="95">
        <f>IF(AND(AL253&gt;=1,AL253&lt;=3,AL254=0),-CHOOSE(AL253,Rollover!$R$25,Rollover!$AE$25,Rollover!$AR$25),0)</f>
        <v>0</v>
      </c>
      <c r="AM261" s="95">
        <f>IF(AND(AM253&gt;=1,AM253&lt;=3,AM254=0),-CHOOSE(AM253,Rollover!$R$25,Rollover!$AE$25,Rollover!$AR$25),0)</f>
        <v>0</v>
      </c>
      <c r="AN261" s="95">
        <f>IF(AND(AN253&gt;=1,AN253&lt;=3,AN254=0),-CHOOSE(AN253,Rollover!$R$25,Rollover!$AE$25,Rollover!$AR$25),0)</f>
        <v>0</v>
      </c>
      <c r="AO261" s="95">
        <f>IF(AND(AO253&gt;=1,AO253&lt;=3,AO254=0),-CHOOSE(AO253,Rollover!$R$25,Rollover!$AE$25,Rollover!$AR$25),0)</f>
        <v>0</v>
      </c>
      <c r="AP261" s="95">
        <f>IF(AND(AP253&gt;=1,AP253&lt;=3,AP254=0),-CHOOSE(AP253,Rollover!$R$25,Rollover!$AE$25,Rollover!$AR$25),0)</f>
        <v>0</v>
      </c>
      <c r="AQ261" s="95">
        <f>IF(AND(AQ253&gt;=1,AQ253&lt;=3,AQ254=0),-CHOOSE(AQ253,Rollover!$R$25,Rollover!$AE$25,Rollover!$AR$25),0)</f>
        <v>0</v>
      </c>
      <c r="AR261" s="95">
        <f>IF(AND(AR253&gt;=1,AR253&lt;=3,AR254=0),-CHOOSE(AR253,Rollover!$R$25,Rollover!$AE$25,Rollover!$AR$25),0)</f>
        <v>0</v>
      </c>
      <c r="AS261" s="95">
        <f>IF(AND(AS253&gt;=1,AS253&lt;=3,AS254=0),-CHOOSE(AS253,Rollover!$R$25,Rollover!$AE$25,Rollover!$AR$25),0)</f>
        <v>0</v>
      </c>
      <c r="AT261" s="95">
        <f>IF(AND(AT253&gt;=1,AT253&lt;=3,AT254=0),-CHOOSE(AT253,Rollover!$R$25,Rollover!$AE$25,Rollover!$AR$25),0)</f>
        <v>0</v>
      </c>
      <c r="AU261" s="95">
        <f>IF(AND(AU253&gt;=1,AU253&lt;=3,AU254=0),-CHOOSE(AU253,Rollover!$R$25,Rollover!$AE$25,Rollover!$AR$25),0)</f>
        <v>0</v>
      </c>
      <c r="AV261" s="95">
        <f>IF(AND(AV253&gt;=1,AV253&lt;=3,AV254=0),-CHOOSE(AV253,Rollover!$R$25,Rollover!$AE$25,Rollover!$AR$25),0)</f>
        <v>0</v>
      </c>
      <c r="AW261" s="95">
        <f>IF(AND(AW253&gt;=1,AW253&lt;=3,AW254=0),-CHOOSE(AW253,Rollover!$R$25,Rollover!$AE$25,Rollover!$AR$25),0)</f>
        <v>0</v>
      </c>
      <c r="AX261" s="95">
        <f>IF(AND(AX253&gt;=1,AX253&lt;=3,AX254=0),-CHOOSE(AX253,Rollover!$R$25,Rollover!$AE$25,Rollover!$AR$25),0)</f>
        <v>0</v>
      </c>
      <c r="AY261" s="95">
        <f>IF(AND(AY253&gt;=1,AY253&lt;=3,AY254=0),-CHOOSE(AY253,Rollover!$R$25,Rollover!$AE$25,Rollover!$AR$25),0)</f>
        <v>0</v>
      </c>
      <c r="AZ261" s="95">
        <f>IF(AND(AZ253&gt;=1,AZ253&lt;=3,AZ254=0),-CHOOSE(AZ253,Rollover!$R$25,Rollover!$AE$25,Rollover!$AR$25),0)</f>
        <v>0</v>
      </c>
      <c r="BA261" s="95">
        <f>IF(AND(BA253&gt;=1,BA253&lt;=3,BA254=0),-CHOOSE(BA253,Rollover!$R$25,Rollover!$AE$25,Rollover!$AR$25),0)</f>
        <v>0</v>
      </c>
      <c r="BB261" s="95">
        <f>IF(AND(BB253&gt;=1,BB253&lt;=3,BB254=0),-CHOOSE(BB253,Rollover!$R$25,Rollover!$AE$25,Rollover!$AR$25),0)</f>
        <v>0</v>
      </c>
      <c r="BC261" s="95">
        <f>IF(AND(BC253&gt;=1,BC253&lt;=3,BC254=0),-CHOOSE(BC253,Rollover!$R$25,Rollover!$AE$25,Rollover!$AR$25),0)</f>
        <v>0</v>
      </c>
      <c r="BD261" s="95">
        <f>IF(AND(BD253&gt;=1,BD253&lt;=3,BD254=0),-CHOOSE(BD253,Rollover!$R$25,Rollover!$AE$25,Rollover!$AR$25),0)</f>
        <v>0</v>
      </c>
      <c r="BE261" s="95">
        <f>IF(AND(BE253&gt;=1,BE253&lt;=3,BE254=0),-CHOOSE(BE253,Rollover!$R$25,Rollover!$AE$25,Rollover!$AR$25),0)</f>
        <v>0</v>
      </c>
      <c r="BF261" s="95">
        <f>IF(AND(BF253&gt;=1,BF253&lt;=3,BF254=0),-CHOOSE(BF253,Rollover!$R$25,Rollover!$AE$25,Rollover!$AR$25),0)</f>
        <v>0</v>
      </c>
      <c r="BG261" s="95">
        <f>IF(AND(BG253&gt;=1,BG253&lt;=3,BG254=0),-CHOOSE(BG253,Rollover!$R$25,Rollover!$AE$25,Rollover!$AR$25),0)</f>
        <v>0</v>
      </c>
      <c r="BH261" s="95">
        <f>IF(AND(BH253&gt;=1,BH253&lt;=3,BH254=0),-CHOOSE(BH253,Rollover!$R$25,Rollover!$AE$25,Rollover!$AR$25),0)</f>
        <v>0</v>
      </c>
      <c r="BI261" s="95">
        <f>IF(AND(BI253&gt;=1,BI253&lt;=3,BI254=0),-CHOOSE(BI253,Rollover!$R$25,Rollover!$AE$25,Rollover!$AR$25),0)</f>
        <v>0</v>
      </c>
      <c r="BJ261" s="95">
        <f>IF(AND(BJ253&gt;=1,BJ253&lt;=3,BJ254=0),-CHOOSE(BJ253,Rollover!$R$25,Rollover!$AE$25,Rollover!$AR$25),0)</f>
        <v>0</v>
      </c>
      <c r="BK261" s="95">
        <f>IF(AND(BK253&gt;=1,BK253&lt;=3,BK254=0),-CHOOSE(BK253,Rollover!$R$25,Rollover!$AE$25,Rollover!$AR$25),0)</f>
        <v>0</v>
      </c>
      <c r="BL261" s="95">
        <f>IF(AND(BL253&gt;=1,BL253&lt;=3,BL254=0),-CHOOSE(BL253,Rollover!$R$25,Rollover!$AE$25,Rollover!$AR$25),0)</f>
        <v>0</v>
      </c>
      <c r="BM261" s="95">
        <f>IF(AND(BM253&gt;=1,BM253&lt;=3,BM254=0),-CHOOSE(BM253,Rollover!$R$25,Rollover!$AE$25,Rollover!$AR$25),0)</f>
        <v>0</v>
      </c>
      <c r="BN261" s="95">
        <f>IF(AND(BN253&gt;=1,BN253&lt;=3,BN254=0),-CHOOSE(BN253,Rollover!$R$25,Rollover!$AE$25,Rollover!$AR$25),0)</f>
        <v>0</v>
      </c>
      <c r="BO261" s="95">
        <f>IF(AND(BO253&gt;=1,BO253&lt;=3,BO254=0),-CHOOSE(BO253,Rollover!$R$25,Rollover!$AE$25,Rollover!$AR$25),0)</f>
        <v>0</v>
      </c>
      <c r="BP261" s="95">
        <f>IF(AND(BP253&gt;=1,BP253&lt;=3,BP254=0),-CHOOSE(BP253,Rollover!$R$25,Rollover!$AE$25,Rollover!$AR$25),0)</f>
        <v>0</v>
      </c>
      <c r="BQ261" s="95">
        <f>IF(AND(BQ253&gt;=1,BQ253&lt;=3,BQ254=0),-CHOOSE(BQ253,Rollover!$R$25,Rollover!$AE$25,Rollover!$AR$25),0)</f>
        <v>0</v>
      </c>
      <c r="BR261" s="95">
        <f>IF(AND(BR253&gt;=1,BR253&lt;=3,BR254=0),-CHOOSE(BR253,Rollover!$R$25,Rollover!$AE$25,Rollover!$AR$25),0)</f>
        <v>0</v>
      </c>
      <c r="BS261" s="95">
        <f>IF(AND(BS253&gt;=1,BS253&lt;=3,BS254=0),-CHOOSE(BS253,Rollover!$R$25,Rollover!$AE$25,Rollover!$AR$25),0)</f>
        <v>0</v>
      </c>
      <c r="BT261" s="95">
        <f>IF(AND(BT253&gt;=1,BT253&lt;=3,BT254=0),-CHOOSE(BT253,Rollover!$R$25,Rollover!$AE$25,Rollover!$AR$25),0)</f>
        <v>-19064.262151863502</v>
      </c>
      <c r="BU261" s="95">
        <f>IF(AND(BU253&gt;=1,BU253&lt;=3,BU254=0),-CHOOSE(BU253,Rollover!$R$25,Rollover!$AE$25,Rollover!$AR$25),0)</f>
        <v>0</v>
      </c>
      <c r="BV261" s="95">
        <f>IF(AND(BV253&gt;=1,BV253&lt;=3,BV254=0),-CHOOSE(BV253,Rollover!$R$25,Rollover!$AE$25,Rollover!$AR$25),0)</f>
        <v>0</v>
      </c>
      <c r="BW261" s="95">
        <f>IF(AND(BW253&gt;=1,BW253&lt;=3,BW254=0),-CHOOSE(BW253,Rollover!$R$25,Rollover!$AE$25,Rollover!$AR$25),0)</f>
        <v>0</v>
      </c>
      <c r="BX261" s="95">
        <f>IF(AND(BX253&gt;=1,BX253&lt;=3,BX254=0),-CHOOSE(BX253,Rollover!$R$25,Rollover!$AE$25,Rollover!$AR$25),0)</f>
        <v>0</v>
      </c>
      <c r="BY261" s="95">
        <f>IF(AND(BY253&gt;=1,BY253&lt;=3,BY254=0),-CHOOSE(BY253,Rollover!$R$25,Rollover!$AE$25,Rollover!$AR$25),0)</f>
        <v>0</v>
      </c>
      <c r="BZ261" s="95">
        <f>IF(AND(BZ253&gt;=1,BZ253&lt;=3,BZ254=0),-CHOOSE(BZ253,Rollover!$R$25,Rollover!$AE$25,Rollover!$AR$25),0)</f>
        <v>0</v>
      </c>
      <c r="CA261" s="95">
        <f>IF(AND(CA253&gt;=1,CA253&lt;=3,CA254=0),-CHOOSE(CA253,Rollover!$R$25,Rollover!$AE$25,Rollover!$AR$25),0)</f>
        <v>0</v>
      </c>
      <c r="CB261" s="95">
        <f>IF(AND(CB253&gt;=1,CB253&lt;=3,CB254=0),-CHOOSE(CB253,Rollover!$R$25,Rollover!$AE$25,Rollover!$AR$25),0)</f>
        <v>0</v>
      </c>
      <c r="CC261" s="95">
        <f>IF(AND(CC253&gt;=1,CC253&lt;=3,CC254=0),-CHOOSE(CC253,Rollover!$R$25,Rollover!$AE$25,Rollover!$AR$25),0)</f>
        <v>0</v>
      </c>
      <c r="CD261" s="95">
        <f>IF(AND(CD253&gt;=1,CD253&lt;=3,CD254=0),-CHOOSE(CD253,Rollover!$R$25,Rollover!$AE$25,Rollover!$AR$25),0)</f>
        <v>0</v>
      </c>
      <c r="CE261" s="95">
        <f>IF(AND(CE253&gt;=1,CE253&lt;=3,CE254=0),-CHOOSE(CE253,Rollover!$R$25,Rollover!$AE$25,Rollover!$AR$25),0)</f>
        <v>0</v>
      </c>
      <c r="CF261" s="95">
        <f>IF(AND(CF253&gt;=1,CF253&lt;=3,CF254=0),-CHOOSE(CF253,Rollover!$R$25,Rollover!$AE$25,Rollover!$AR$25),0)</f>
        <v>0</v>
      </c>
      <c r="CG261" s="95">
        <f>IF(AND(CG253&gt;=1,CG253&lt;=3,CG254=0),-CHOOSE(CG253,Rollover!$R$25,Rollover!$AE$25,Rollover!$AR$25),0)</f>
        <v>0</v>
      </c>
      <c r="CH261" s="95">
        <f>IF(AND(CH253&gt;=1,CH253&lt;=3,CH254=0),-CHOOSE(CH253,Rollover!$R$25,Rollover!$AE$25,Rollover!$AR$25),0)</f>
        <v>0</v>
      </c>
      <c r="CI261" s="95">
        <f>IF(AND(CI253&gt;=1,CI253&lt;=3,CI254=0),-CHOOSE(CI253,Rollover!$R$25,Rollover!$AE$25,Rollover!$AR$25),0)</f>
        <v>0</v>
      </c>
      <c r="CJ261" s="95">
        <f>IF(AND(CJ253&gt;=1,CJ253&lt;=3,CJ254=0),-CHOOSE(CJ253,Rollover!$R$25,Rollover!$AE$25,Rollover!$AR$25),0)</f>
        <v>0</v>
      </c>
      <c r="CK261" s="95">
        <f>IF(AND(CK253&gt;=1,CK253&lt;=3,CK254=0),-CHOOSE(CK253,Rollover!$R$25,Rollover!$AE$25,Rollover!$AR$25),0)</f>
        <v>0</v>
      </c>
      <c r="CL261" s="95">
        <f>IF(AND(CL253&gt;=1,CL253&lt;=3,CL254=0),-CHOOSE(CL253,Rollover!$R$25,Rollover!$AE$25,Rollover!$AR$25),0)</f>
        <v>0</v>
      </c>
      <c r="CM261" s="95">
        <f>IF(AND(CM253&gt;=1,CM253&lt;=3,CM254=0),-CHOOSE(CM253,Rollover!$R$25,Rollover!$AE$25,Rollover!$AR$25),0)</f>
        <v>0</v>
      </c>
      <c r="CN261" s="95">
        <f>IF(AND(CN253&gt;=1,CN253&lt;=3,CN254=0),-CHOOSE(CN253,Rollover!$R$25,Rollover!$AE$25,Rollover!$AR$25),0)</f>
        <v>0</v>
      </c>
      <c r="CO261" s="95">
        <f>IF(AND(CO253&gt;=1,CO253&lt;=3,CO254=0),-CHOOSE(CO253,Rollover!$R$25,Rollover!$AE$25,Rollover!$AR$25),0)</f>
        <v>0</v>
      </c>
      <c r="CP261" s="95">
        <f>IF(AND(CP253&gt;=1,CP253&lt;=3,CP254=0),-CHOOSE(CP253,Rollover!$R$25,Rollover!$AE$25,Rollover!$AR$25),0)</f>
        <v>0</v>
      </c>
      <c r="CQ261" s="95">
        <f>IF(AND(CQ253&gt;=1,CQ253&lt;=3,CQ254=0),-CHOOSE(CQ253,Rollover!$R$25,Rollover!$AE$25,Rollover!$AR$25),0)</f>
        <v>0</v>
      </c>
      <c r="CR261" s="95">
        <f>IF(AND(CR253&gt;=1,CR253&lt;=3,CR254=0),-CHOOSE(CR253,Rollover!$R$25,Rollover!$AE$25,Rollover!$AR$25),0)</f>
        <v>0</v>
      </c>
      <c r="CS261" s="95">
        <f>IF(AND(CS253&gt;=1,CS253&lt;=3,CS254=0),-CHOOSE(CS253,Rollover!$R$25,Rollover!$AE$25,Rollover!$AR$25),0)</f>
        <v>0</v>
      </c>
      <c r="CT261" s="95">
        <f>IF(AND(CT253&gt;=1,CT253&lt;=3,CT254=0),-CHOOSE(CT253,Rollover!$R$25,Rollover!$AE$25,Rollover!$AR$25),0)</f>
        <v>0</v>
      </c>
      <c r="CU261" s="95">
        <f>IF(AND(CU253&gt;=1,CU253&lt;=3,CU254=0),-CHOOSE(CU253,Rollover!$R$25,Rollover!$AE$25,Rollover!$AR$25),0)</f>
        <v>0</v>
      </c>
      <c r="CV261" s="95">
        <f>IF(AND(CV253&gt;=1,CV253&lt;=3,CV254=0),-CHOOSE(CV253,Rollover!$R$25,Rollover!$AE$25,Rollover!$AR$25),0)</f>
        <v>0</v>
      </c>
      <c r="CW261" s="95">
        <f>IF(AND(CW253&gt;=1,CW253&lt;=3,CW254=0),-CHOOSE(CW253,Rollover!$R$25,Rollover!$AE$25,Rollover!$AR$25),0)</f>
        <v>0</v>
      </c>
      <c r="CX261" s="95">
        <f>IF(AND(CX253&gt;=1,CX253&lt;=3,CX254=0),-CHOOSE(CX253,Rollover!$R$25,Rollover!$AE$25,Rollover!$AR$25),0)</f>
        <v>0</v>
      </c>
      <c r="CY261" s="95">
        <f>IF(AND(CY253&gt;=1,CY253&lt;=3,CY254=0),-CHOOSE(CY253,Rollover!$R$25,Rollover!$AE$25,Rollover!$AR$25),0)</f>
        <v>0</v>
      </c>
      <c r="CZ261" s="95">
        <f>IF(AND(CZ253&gt;=1,CZ253&lt;=3,CZ254=0),-CHOOSE(CZ253,Rollover!$R$25,Rollover!$AE$25,Rollover!$AR$25),0)</f>
        <v>0</v>
      </c>
      <c r="DA261" s="95">
        <f>IF(AND(DA253&gt;=1,DA253&lt;=3,DA254=0),-CHOOSE(DA253,Rollover!$R$25,Rollover!$AE$25,Rollover!$AR$25),0)</f>
        <v>0</v>
      </c>
      <c r="DB261" s="95">
        <f>IF(AND(DB253&gt;=1,DB253&lt;=3,DB254=0),-CHOOSE(DB253,Rollover!$R$25,Rollover!$AE$25,Rollover!$AR$25),0)</f>
        <v>0</v>
      </c>
      <c r="DC261" s="95">
        <f>IF(AND(DC253&gt;=1,DC253&lt;=3,DC254=0),-CHOOSE(DC253,Rollover!$R$25,Rollover!$AE$25,Rollover!$AR$25),0)</f>
        <v>0</v>
      </c>
      <c r="DD261" s="95">
        <f>IF(AND(DD253&gt;=1,DD253&lt;=3,DD254=0),-CHOOSE(DD253,Rollover!$R$25,Rollover!$AE$25,Rollover!$AR$25),0)</f>
        <v>0</v>
      </c>
      <c r="DE261" s="95">
        <f>IF(AND(DE253&gt;=1,DE253&lt;=3,DE254=0),-CHOOSE(DE253,Rollover!$R$25,Rollover!$AE$25,Rollover!$AR$25),0)</f>
        <v>0</v>
      </c>
      <c r="DF261" s="95">
        <f>IF(AND(DF253&gt;=1,DF253&lt;=3,DF254=0),-CHOOSE(DF253,Rollover!$R$25,Rollover!$AE$25,Rollover!$AR$25),0)</f>
        <v>0</v>
      </c>
      <c r="DG261" s="95">
        <f>IF(AND(DG253&gt;=1,DG253&lt;=3,DG254=0),-CHOOSE(DG253,Rollover!$R$25,Rollover!$AE$25,Rollover!$AR$25),0)</f>
        <v>0</v>
      </c>
      <c r="DH261" s="95">
        <f>IF(AND(DH253&gt;=1,DH253&lt;=3,DH254=0),-CHOOSE(DH253,Rollover!$R$25,Rollover!$AE$25,Rollover!$AR$25),0)</f>
        <v>0</v>
      </c>
      <c r="DI261" s="95">
        <f>IF(AND(DI253&gt;=1,DI253&lt;=3,DI254=0),-CHOOSE(DI253,Rollover!$R$25,Rollover!$AE$25,Rollover!$AR$25),0)</f>
        <v>0</v>
      </c>
      <c r="DJ261" s="95">
        <f>IF(AND(DJ253&gt;=1,DJ253&lt;=3,DJ254=0),-CHOOSE(DJ253,Rollover!$R$25,Rollover!$AE$25,Rollover!$AR$25),0)</f>
        <v>0</v>
      </c>
      <c r="DK261" s="95">
        <f>IF(AND(DK253&gt;=1,DK253&lt;=3,DK254=0),-CHOOSE(DK253,Rollover!$R$25,Rollover!$AE$25,Rollover!$AR$25),0)</f>
        <v>0</v>
      </c>
      <c r="DL261" s="95">
        <f>IF(AND(DL253&gt;=1,DL253&lt;=3,DL254=0),-CHOOSE(DL253,Rollover!$R$25,Rollover!$AE$25,Rollover!$AR$25),0)</f>
        <v>0</v>
      </c>
      <c r="DM261" s="95">
        <f>IF(AND(DM253&gt;=1,DM253&lt;=3,DM254=0),-CHOOSE(DM253,Rollover!$R$25,Rollover!$AE$25,Rollover!$AR$25),0)</f>
        <v>0</v>
      </c>
      <c r="DN261" s="95">
        <f>IF(AND(DN253&gt;=1,DN253&lt;=3,DN254=0),-CHOOSE(DN253,Rollover!$R$25,Rollover!$AE$25,Rollover!$AR$25),0)</f>
        <v>0</v>
      </c>
      <c r="DO261" s="95">
        <f>IF(AND(DO253&gt;=1,DO253&lt;=3,DO254=0),-CHOOSE(DO253,Rollover!$R$25,Rollover!$AE$25,Rollover!$AR$25),0)</f>
        <v>0</v>
      </c>
      <c r="DP261" s="95">
        <f>IF(AND(DP253&gt;=1,DP253&lt;=3,DP254=0),-CHOOSE(DP253,Rollover!$R$25,Rollover!$AE$25,Rollover!$AR$25),0)</f>
        <v>0</v>
      </c>
      <c r="DQ261" s="95">
        <f>IF(AND(DQ253&gt;=1,DQ253&lt;=3,DQ254=0),-CHOOSE(DQ253,Rollover!$R$25,Rollover!$AE$25,Rollover!$AR$25),0)</f>
        <v>0</v>
      </c>
      <c r="DR261" s="95">
        <f>IF(AND(DR253&gt;=1,DR253&lt;=3,DR254=0),-CHOOSE(DR253,Rollover!$R$25,Rollover!$AE$25,Rollover!$AR$25),0)</f>
        <v>0</v>
      </c>
      <c r="DS261" s="95">
        <f>IF(AND(DS253&gt;=1,DS253&lt;=3,DS254=0),-CHOOSE(DS253,Rollover!$R$25,Rollover!$AE$25,Rollover!$AR$25),0)</f>
        <v>0</v>
      </c>
      <c r="DT261" s="95">
        <f>IF(AND(DT253&gt;=1,DT253&lt;=3,DT254=0),-CHOOSE(DT253,Rollover!$R$25,Rollover!$AE$25,Rollover!$AR$25),0)</f>
        <v>0</v>
      </c>
      <c r="DU261" s="95">
        <f>IF(AND(DU253&gt;=1,DU253&lt;=3,DU254=0),-CHOOSE(DU253,Rollover!$R$25,Rollover!$AE$25,Rollover!$AR$25),0)</f>
        <v>0</v>
      </c>
      <c r="DV261" s="95">
        <f>IF(AND(DV253&gt;=1,DV253&lt;=3,DV254=0),-CHOOSE(DV253,Rollover!$R$25,Rollover!$AE$25,Rollover!$AR$25),0)</f>
        <v>0</v>
      </c>
      <c r="DW261" s="95">
        <f>IF(AND(DW253&gt;=1,DW253&lt;=3,DW254=0),-CHOOSE(DW253,Rollover!$R$25,Rollover!$AE$25,Rollover!$AR$25),0)</f>
        <v>0</v>
      </c>
      <c r="DX261" s="95">
        <f>IF(AND(DX253&gt;=1,DX253&lt;=3,DX254=0),-CHOOSE(DX253,Rollover!$R$25,Rollover!$AE$25,Rollover!$AR$25),0)</f>
        <v>0</v>
      </c>
      <c r="DY261" s="95">
        <f>IF(AND(DY253&gt;=1,DY253&lt;=3,DY254=0),-CHOOSE(DY253,Rollover!$R$25,Rollover!$AE$25,Rollover!$AR$25),0)</f>
        <v>0</v>
      </c>
      <c r="DZ261" s="95">
        <f>IF(AND(DZ253&gt;=1,DZ253&lt;=3,DZ254=0),-CHOOSE(DZ253,Rollover!$R$25,Rollover!$AE$25,Rollover!$AR$25),0)</f>
        <v>0</v>
      </c>
      <c r="EA261" s="95">
        <f>IF(AND(EA253&gt;=1,EA253&lt;=3,EA254=0),-CHOOSE(EA253,Rollover!$R$25,Rollover!$AE$25,Rollover!$AR$25),0)</f>
        <v>0</v>
      </c>
      <c r="EB261" s="95">
        <f>IF(AND(EB253&gt;=1,EB253&lt;=3,EB254=0),-CHOOSE(EB253,Rollover!$R$25,Rollover!$AE$25,Rollover!$AR$25),0)</f>
        <v>0</v>
      </c>
      <c r="EC261" s="95">
        <f>IF(AND(EC253&gt;=1,EC253&lt;=3,EC254=0),-CHOOSE(EC253,Rollover!$R$25,Rollover!$AE$25,Rollover!$AR$25),0)</f>
        <v>0</v>
      </c>
      <c r="ED261" s="95">
        <f>IF(AND(ED253&gt;=1,ED253&lt;=3,ED254=0),-CHOOSE(ED253,Rollover!$R$25,Rollover!$AE$25,Rollover!$AR$25),0)</f>
        <v>-22100.70485831409</v>
      </c>
      <c r="EE261" s="95">
        <f>IF(AND(EE253&gt;=1,EE253&lt;=3,EE254=0),-CHOOSE(EE253,Rollover!$R$25,Rollover!$AE$25,Rollover!$AR$25),0)</f>
        <v>0</v>
      </c>
      <c r="EF261" s="95">
        <f>IF(AND(EF253&gt;=1,EF253&lt;=3,EF254=0),-CHOOSE(EF253,Rollover!$R$25,Rollover!$AE$25,Rollover!$AR$25),0)</f>
        <v>0</v>
      </c>
      <c r="EG261" s="95">
        <f>IF(AND(EG253&gt;=1,EG253&lt;=3,EG254=0),-CHOOSE(EG253,Rollover!$R$25,Rollover!$AE$25,Rollover!$AR$25),0)</f>
        <v>0</v>
      </c>
      <c r="EH261" s="95">
        <f>IF(AND(EH253&gt;=1,EH253&lt;=3,EH254=0),-CHOOSE(EH253,Rollover!$R$25,Rollover!$AE$25,Rollover!$AR$25),0)</f>
        <v>0</v>
      </c>
      <c r="EI261" s="95">
        <f>IF(AND(EI253&gt;=1,EI253&lt;=3,EI254=0),-CHOOSE(EI253,Rollover!$R$25,Rollover!$AE$25,Rollover!$AR$25),0)</f>
        <v>0</v>
      </c>
    </row>
    <row r="262">
      <c r="B262" t="s" s="23">
        <v>398</v>
      </c>
      <c r="C262" t="s" s="118">
        <v>43</v>
      </c>
      <c r="D262" t="s" s="118">
        <v>436</v>
      </c>
      <c r="H262" s="95">
        <f>IF(AND(H253&gt;=1,H253&lt;=3,H254=0),-CHOOSE(H253,Rollover!$S$25,Rollover!$AF$25,Rollover!$AS$25),0)</f>
        <v>0</v>
      </c>
      <c r="I262" s="95">
        <f>IF(AND(I253&gt;=1,I253&lt;=3,I254=0),-CHOOSE(I253,Rollover!$S$25,Rollover!$AF$25,Rollover!$AS$25),0)</f>
        <v>0</v>
      </c>
      <c r="J262" s="95">
        <f>IF(AND(J253&gt;=1,J253&lt;=3,J254=0),-CHOOSE(J253,Rollover!$S$25,Rollover!$AF$25,Rollover!$AS$25),0)</f>
        <v>-20014.33138759513</v>
      </c>
      <c r="K262" s="95">
        <f>IF(AND(K253&gt;=1,K253&lt;=3,K254=0),-CHOOSE(K253,Rollover!$S$25,Rollover!$AF$25,Rollover!$AS$25),0)</f>
        <v>0</v>
      </c>
      <c r="L262" s="95">
        <f>IF(AND(L253&gt;=1,L253&lt;=3,L254=0),-CHOOSE(L253,Rollover!$S$25,Rollover!$AF$25,Rollover!$AS$25),0)</f>
        <v>0</v>
      </c>
      <c r="M262" s="95">
        <f>IF(AND(M253&gt;=1,M253&lt;=3,M254=0),-CHOOSE(M253,Rollover!$S$25,Rollover!$AF$25,Rollover!$AS$25),0)</f>
        <v>0</v>
      </c>
      <c r="N262" s="95">
        <f>IF(AND(N253&gt;=1,N253&lt;=3,N254=0),-CHOOSE(N253,Rollover!$S$25,Rollover!$AF$25,Rollover!$AS$25),0)</f>
        <v>0</v>
      </c>
      <c r="O262" s="95">
        <f>IF(AND(O253&gt;=1,O253&lt;=3,O254=0),-CHOOSE(O253,Rollover!$S$25,Rollover!$AF$25,Rollover!$AS$25),0)</f>
        <v>0</v>
      </c>
      <c r="P262" s="95">
        <f>IF(AND(P253&gt;=1,P253&lt;=3,P254=0),-CHOOSE(P253,Rollover!$S$25,Rollover!$AF$25,Rollover!$AS$25),0)</f>
        <v>0</v>
      </c>
      <c r="Q262" s="95">
        <f>IF(AND(Q253&gt;=1,Q253&lt;=3,Q254=0),-CHOOSE(Q253,Rollover!$S$25,Rollover!$AF$25,Rollover!$AS$25),0)</f>
        <v>0</v>
      </c>
      <c r="R262" s="95">
        <f>IF(AND(R253&gt;=1,R253&lt;=3,R254=0),-CHOOSE(R253,Rollover!$S$25,Rollover!$AF$25,Rollover!$AS$25),0)</f>
        <v>0</v>
      </c>
      <c r="S262" s="95">
        <f>IF(AND(S253&gt;=1,S253&lt;=3,S254=0),-CHOOSE(S253,Rollover!$S$25,Rollover!$AF$25,Rollover!$AS$25),0)</f>
        <v>0</v>
      </c>
      <c r="T262" s="95">
        <f>IF(AND(T253&gt;=1,T253&lt;=3,T254=0),-CHOOSE(T253,Rollover!$S$25,Rollover!$AF$25,Rollover!$AS$25),0)</f>
        <v>0</v>
      </c>
      <c r="U262" s="95">
        <f>IF(AND(U253&gt;=1,U253&lt;=3,U254=0),-CHOOSE(U253,Rollover!$S$25,Rollover!$AF$25,Rollover!$AS$25),0)</f>
        <v>0</v>
      </c>
      <c r="V262" s="95">
        <f>IF(AND(V253&gt;=1,V253&lt;=3,V254=0),-CHOOSE(V253,Rollover!$S$25,Rollover!$AF$25,Rollover!$AS$25),0)</f>
        <v>0</v>
      </c>
      <c r="W262" s="95">
        <f>IF(AND(W253&gt;=1,W253&lt;=3,W254=0),-CHOOSE(W253,Rollover!$S$25,Rollover!$AF$25,Rollover!$AS$25),0)</f>
        <v>0</v>
      </c>
      <c r="X262" s="95">
        <f>IF(AND(X253&gt;=1,X253&lt;=3,X254=0),-CHOOSE(X253,Rollover!$S$25,Rollover!$AF$25,Rollover!$AS$25),0)</f>
        <v>0</v>
      </c>
      <c r="Y262" s="95">
        <f>IF(AND(Y253&gt;=1,Y253&lt;=3,Y254=0),-CHOOSE(Y253,Rollover!$S$25,Rollover!$AF$25,Rollover!$AS$25),0)</f>
        <v>0</v>
      </c>
      <c r="Z262" s="95">
        <f>IF(AND(Z253&gt;=1,Z253&lt;=3,Z254=0),-CHOOSE(Z253,Rollover!$S$25,Rollover!$AF$25,Rollover!$AS$25),0)</f>
        <v>0</v>
      </c>
      <c r="AA262" s="95">
        <f>IF(AND(AA253&gt;=1,AA253&lt;=3,AA254=0),-CHOOSE(AA253,Rollover!$S$25,Rollover!$AF$25,Rollover!$AS$25),0)</f>
        <v>0</v>
      </c>
      <c r="AB262" s="95">
        <f>IF(AND(AB253&gt;=1,AB253&lt;=3,AB254=0),-CHOOSE(AB253,Rollover!$S$25,Rollover!$AF$25,Rollover!$AS$25),0)</f>
        <v>0</v>
      </c>
      <c r="AC262" s="95">
        <f>IF(AND(AC253&gt;=1,AC253&lt;=3,AC254=0),-CHOOSE(AC253,Rollover!$S$25,Rollover!$AF$25,Rollover!$AS$25),0)</f>
        <v>0</v>
      </c>
      <c r="AD262" s="95">
        <f>IF(AND(AD253&gt;=1,AD253&lt;=3,AD254=0),-CHOOSE(AD253,Rollover!$S$25,Rollover!$AF$25,Rollover!$AS$25),0)</f>
        <v>0</v>
      </c>
      <c r="AE262" s="95">
        <f>IF(AND(AE253&gt;=1,AE253&lt;=3,AE254=0),-CHOOSE(AE253,Rollover!$S$25,Rollover!$AF$25,Rollover!$AS$25),0)</f>
        <v>0</v>
      </c>
      <c r="AF262" s="95">
        <f>IF(AND(AF253&gt;=1,AF253&lt;=3,AF254=0),-CHOOSE(AF253,Rollover!$S$25,Rollover!$AF$25,Rollover!$AS$25),0)</f>
        <v>0</v>
      </c>
      <c r="AG262" s="95">
        <f>IF(AND(AG253&gt;=1,AG253&lt;=3,AG254=0),-CHOOSE(AG253,Rollover!$S$25,Rollover!$AF$25,Rollover!$AS$25),0)</f>
        <v>0</v>
      </c>
      <c r="AH262" s="95">
        <f>IF(AND(AH253&gt;=1,AH253&lt;=3,AH254=0),-CHOOSE(AH253,Rollover!$S$25,Rollover!$AF$25,Rollover!$AS$25),0)</f>
        <v>0</v>
      </c>
      <c r="AI262" s="95">
        <f>IF(AND(AI253&gt;=1,AI253&lt;=3,AI254=0),-CHOOSE(AI253,Rollover!$S$25,Rollover!$AF$25,Rollover!$AS$25),0)</f>
        <v>0</v>
      </c>
      <c r="AJ262" s="95">
        <f>IF(AND(AJ253&gt;=1,AJ253&lt;=3,AJ254=0),-CHOOSE(AJ253,Rollover!$S$25,Rollover!$AF$25,Rollover!$AS$25),0)</f>
        <v>0</v>
      </c>
      <c r="AK262" s="95">
        <f>IF(AND(AK253&gt;=1,AK253&lt;=3,AK254=0),-CHOOSE(AK253,Rollover!$S$25,Rollover!$AF$25,Rollover!$AS$25),0)</f>
        <v>0</v>
      </c>
      <c r="AL262" s="95">
        <f>IF(AND(AL253&gt;=1,AL253&lt;=3,AL254=0),-CHOOSE(AL253,Rollover!$S$25,Rollover!$AF$25,Rollover!$AS$25),0)</f>
        <v>0</v>
      </c>
      <c r="AM262" s="95">
        <f>IF(AND(AM253&gt;=1,AM253&lt;=3,AM254=0),-CHOOSE(AM253,Rollover!$S$25,Rollover!$AF$25,Rollover!$AS$25),0)</f>
        <v>0</v>
      </c>
      <c r="AN262" s="95">
        <f>IF(AND(AN253&gt;=1,AN253&lt;=3,AN254=0),-CHOOSE(AN253,Rollover!$S$25,Rollover!$AF$25,Rollover!$AS$25),0)</f>
        <v>0</v>
      </c>
      <c r="AO262" s="95">
        <f>IF(AND(AO253&gt;=1,AO253&lt;=3,AO254=0),-CHOOSE(AO253,Rollover!$S$25,Rollover!$AF$25,Rollover!$AS$25),0)</f>
        <v>0</v>
      </c>
      <c r="AP262" s="95">
        <f>IF(AND(AP253&gt;=1,AP253&lt;=3,AP254=0),-CHOOSE(AP253,Rollover!$S$25,Rollover!$AF$25,Rollover!$AS$25),0)</f>
        <v>0</v>
      </c>
      <c r="AQ262" s="95">
        <f>IF(AND(AQ253&gt;=1,AQ253&lt;=3,AQ254=0),-CHOOSE(AQ253,Rollover!$S$25,Rollover!$AF$25,Rollover!$AS$25),0)</f>
        <v>0</v>
      </c>
      <c r="AR262" s="95">
        <f>IF(AND(AR253&gt;=1,AR253&lt;=3,AR254=0),-CHOOSE(AR253,Rollover!$S$25,Rollover!$AF$25,Rollover!$AS$25),0)</f>
        <v>0</v>
      </c>
      <c r="AS262" s="95">
        <f>IF(AND(AS253&gt;=1,AS253&lt;=3,AS254=0),-CHOOSE(AS253,Rollover!$S$25,Rollover!$AF$25,Rollover!$AS$25),0)</f>
        <v>0</v>
      </c>
      <c r="AT262" s="95">
        <f>IF(AND(AT253&gt;=1,AT253&lt;=3,AT254=0),-CHOOSE(AT253,Rollover!$S$25,Rollover!$AF$25,Rollover!$AS$25),0)</f>
        <v>0</v>
      </c>
      <c r="AU262" s="95">
        <f>IF(AND(AU253&gt;=1,AU253&lt;=3,AU254=0),-CHOOSE(AU253,Rollover!$S$25,Rollover!$AF$25,Rollover!$AS$25),0)</f>
        <v>0</v>
      </c>
      <c r="AV262" s="95">
        <f>IF(AND(AV253&gt;=1,AV253&lt;=3,AV254=0),-CHOOSE(AV253,Rollover!$S$25,Rollover!$AF$25,Rollover!$AS$25),0)</f>
        <v>0</v>
      </c>
      <c r="AW262" s="95">
        <f>IF(AND(AW253&gt;=1,AW253&lt;=3,AW254=0),-CHOOSE(AW253,Rollover!$S$25,Rollover!$AF$25,Rollover!$AS$25),0)</f>
        <v>0</v>
      </c>
      <c r="AX262" s="95">
        <f>IF(AND(AX253&gt;=1,AX253&lt;=3,AX254=0),-CHOOSE(AX253,Rollover!$S$25,Rollover!$AF$25,Rollover!$AS$25),0)</f>
        <v>0</v>
      </c>
      <c r="AY262" s="95">
        <f>IF(AND(AY253&gt;=1,AY253&lt;=3,AY254=0),-CHOOSE(AY253,Rollover!$S$25,Rollover!$AF$25,Rollover!$AS$25),0)</f>
        <v>0</v>
      </c>
      <c r="AZ262" s="95">
        <f>IF(AND(AZ253&gt;=1,AZ253&lt;=3,AZ254=0),-CHOOSE(AZ253,Rollover!$S$25,Rollover!$AF$25,Rollover!$AS$25),0)</f>
        <v>0</v>
      </c>
      <c r="BA262" s="95">
        <f>IF(AND(BA253&gt;=1,BA253&lt;=3,BA254=0),-CHOOSE(BA253,Rollover!$S$25,Rollover!$AF$25,Rollover!$AS$25),0)</f>
        <v>0</v>
      </c>
      <c r="BB262" s="95">
        <f>IF(AND(BB253&gt;=1,BB253&lt;=3,BB254=0),-CHOOSE(BB253,Rollover!$S$25,Rollover!$AF$25,Rollover!$AS$25),0)</f>
        <v>0</v>
      </c>
      <c r="BC262" s="95">
        <f>IF(AND(BC253&gt;=1,BC253&lt;=3,BC254=0),-CHOOSE(BC253,Rollover!$S$25,Rollover!$AF$25,Rollover!$AS$25),0)</f>
        <v>0</v>
      </c>
      <c r="BD262" s="95">
        <f>IF(AND(BD253&gt;=1,BD253&lt;=3,BD254=0),-CHOOSE(BD253,Rollover!$S$25,Rollover!$AF$25,Rollover!$AS$25),0)</f>
        <v>0</v>
      </c>
      <c r="BE262" s="95">
        <f>IF(AND(BE253&gt;=1,BE253&lt;=3,BE254=0),-CHOOSE(BE253,Rollover!$S$25,Rollover!$AF$25,Rollover!$AS$25),0)</f>
        <v>0</v>
      </c>
      <c r="BF262" s="95">
        <f>IF(AND(BF253&gt;=1,BF253&lt;=3,BF254=0),-CHOOSE(BF253,Rollover!$S$25,Rollover!$AF$25,Rollover!$AS$25),0)</f>
        <v>0</v>
      </c>
      <c r="BG262" s="95">
        <f>IF(AND(BG253&gt;=1,BG253&lt;=3,BG254=0),-CHOOSE(BG253,Rollover!$S$25,Rollover!$AF$25,Rollover!$AS$25),0)</f>
        <v>0</v>
      </c>
      <c r="BH262" s="95">
        <f>IF(AND(BH253&gt;=1,BH253&lt;=3,BH254=0),-CHOOSE(BH253,Rollover!$S$25,Rollover!$AF$25,Rollover!$AS$25),0)</f>
        <v>0</v>
      </c>
      <c r="BI262" s="95">
        <f>IF(AND(BI253&gt;=1,BI253&lt;=3,BI254=0),-CHOOSE(BI253,Rollover!$S$25,Rollover!$AF$25,Rollover!$AS$25),0)</f>
        <v>0</v>
      </c>
      <c r="BJ262" s="95">
        <f>IF(AND(BJ253&gt;=1,BJ253&lt;=3,BJ254=0),-CHOOSE(BJ253,Rollover!$S$25,Rollover!$AF$25,Rollover!$AS$25),0)</f>
        <v>0</v>
      </c>
      <c r="BK262" s="95">
        <f>IF(AND(BK253&gt;=1,BK253&lt;=3,BK254=0),-CHOOSE(BK253,Rollover!$S$25,Rollover!$AF$25,Rollover!$AS$25),0)</f>
        <v>0</v>
      </c>
      <c r="BL262" s="95">
        <f>IF(AND(BL253&gt;=1,BL253&lt;=3,BL254=0),-CHOOSE(BL253,Rollover!$S$25,Rollover!$AF$25,Rollover!$AS$25),0)</f>
        <v>0</v>
      </c>
      <c r="BM262" s="95">
        <f>IF(AND(BM253&gt;=1,BM253&lt;=3,BM254=0),-CHOOSE(BM253,Rollover!$S$25,Rollover!$AF$25,Rollover!$AS$25),0)</f>
        <v>0</v>
      </c>
      <c r="BN262" s="95">
        <f>IF(AND(BN253&gt;=1,BN253&lt;=3,BN254=0),-CHOOSE(BN253,Rollover!$S$25,Rollover!$AF$25,Rollover!$AS$25),0)</f>
        <v>0</v>
      </c>
      <c r="BO262" s="95">
        <f>IF(AND(BO253&gt;=1,BO253&lt;=3,BO254=0),-CHOOSE(BO253,Rollover!$S$25,Rollover!$AF$25,Rollover!$AS$25),0)</f>
        <v>0</v>
      </c>
      <c r="BP262" s="95">
        <f>IF(AND(BP253&gt;=1,BP253&lt;=3,BP254=0),-CHOOSE(BP253,Rollover!$S$25,Rollover!$AF$25,Rollover!$AS$25),0)</f>
        <v>0</v>
      </c>
      <c r="BQ262" s="95">
        <f>IF(AND(BQ253&gt;=1,BQ253&lt;=3,BQ254=0),-CHOOSE(BQ253,Rollover!$S$25,Rollover!$AF$25,Rollover!$AS$25),0)</f>
        <v>0</v>
      </c>
      <c r="BR262" s="95">
        <f>IF(AND(BR253&gt;=1,BR253&lt;=3,BR254=0),-CHOOSE(BR253,Rollover!$S$25,Rollover!$AF$25,Rollover!$AS$25),0)</f>
        <v>0</v>
      </c>
      <c r="BS262" s="95">
        <f>IF(AND(BS253&gt;=1,BS253&lt;=3,BS254=0),-CHOOSE(BS253,Rollover!$S$25,Rollover!$AF$25,Rollover!$AS$25),0)</f>
        <v>0</v>
      </c>
      <c r="BT262" s="95">
        <f>IF(AND(BT253&gt;=1,BT253&lt;=3,BT254=0),-CHOOSE(BT253,Rollover!$S$25,Rollover!$AF$25,Rollover!$AS$25),0)</f>
        <v>-23202.09549208778</v>
      </c>
      <c r="BU262" s="95">
        <f>IF(AND(BU253&gt;=1,BU253&lt;=3,BU254=0),-CHOOSE(BU253,Rollover!$S$25,Rollover!$AF$25,Rollover!$AS$25),0)</f>
        <v>0</v>
      </c>
      <c r="BV262" s="95">
        <f>IF(AND(BV253&gt;=1,BV253&lt;=3,BV254=0),-CHOOSE(BV253,Rollover!$S$25,Rollover!$AF$25,Rollover!$AS$25),0)</f>
        <v>0</v>
      </c>
      <c r="BW262" s="95">
        <f>IF(AND(BW253&gt;=1,BW253&lt;=3,BW254=0),-CHOOSE(BW253,Rollover!$S$25,Rollover!$AF$25,Rollover!$AS$25),0)</f>
        <v>0</v>
      </c>
      <c r="BX262" s="95">
        <f>IF(AND(BX253&gt;=1,BX253&lt;=3,BX254=0),-CHOOSE(BX253,Rollover!$S$25,Rollover!$AF$25,Rollover!$AS$25),0)</f>
        <v>0</v>
      </c>
      <c r="BY262" s="95">
        <f>IF(AND(BY253&gt;=1,BY253&lt;=3,BY254=0),-CHOOSE(BY253,Rollover!$S$25,Rollover!$AF$25,Rollover!$AS$25),0)</f>
        <v>0</v>
      </c>
      <c r="BZ262" s="95">
        <f>IF(AND(BZ253&gt;=1,BZ253&lt;=3,BZ254=0),-CHOOSE(BZ253,Rollover!$S$25,Rollover!$AF$25,Rollover!$AS$25),0)</f>
        <v>0</v>
      </c>
      <c r="CA262" s="95">
        <f>IF(AND(CA253&gt;=1,CA253&lt;=3,CA254=0),-CHOOSE(CA253,Rollover!$S$25,Rollover!$AF$25,Rollover!$AS$25),0)</f>
        <v>0</v>
      </c>
      <c r="CB262" s="95">
        <f>IF(AND(CB253&gt;=1,CB253&lt;=3,CB254=0),-CHOOSE(CB253,Rollover!$S$25,Rollover!$AF$25,Rollover!$AS$25),0)</f>
        <v>0</v>
      </c>
      <c r="CC262" s="95">
        <f>IF(AND(CC253&gt;=1,CC253&lt;=3,CC254=0),-CHOOSE(CC253,Rollover!$S$25,Rollover!$AF$25,Rollover!$AS$25),0)</f>
        <v>0</v>
      </c>
      <c r="CD262" s="95">
        <f>IF(AND(CD253&gt;=1,CD253&lt;=3,CD254=0),-CHOOSE(CD253,Rollover!$S$25,Rollover!$AF$25,Rollover!$AS$25),0)</f>
        <v>0</v>
      </c>
      <c r="CE262" s="95">
        <f>IF(AND(CE253&gt;=1,CE253&lt;=3,CE254=0),-CHOOSE(CE253,Rollover!$S$25,Rollover!$AF$25,Rollover!$AS$25),0)</f>
        <v>0</v>
      </c>
      <c r="CF262" s="95">
        <f>IF(AND(CF253&gt;=1,CF253&lt;=3,CF254=0),-CHOOSE(CF253,Rollover!$S$25,Rollover!$AF$25,Rollover!$AS$25),0)</f>
        <v>0</v>
      </c>
      <c r="CG262" s="95">
        <f>IF(AND(CG253&gt;=1,CG253&lt;=3,CG254=0),-CHOOSE(CG253,Rollover!$S$25,Rollover!$AF$25,Rollover!$AS$25),0)</f>
        <v>0</v>
      </c>
      <c r="CH262" s="95">
        <f>IF(AND(CH253&gt;=1,CH253&lt;=3,CH254=0),-CHOOSE(CH253,Rollover!$S$25,Rollover!$AF$25,Rollover!$AS$25),0)</f>
        <v>0</v>
      </c>
      <c r="CI262" s="95">
        <f>IF(AND(CI253&gt;=1,CI253&lt;=3,CI254=0),-CHOOSE(CI253,Rollover!$S$25,Rollover!$AF$25,Rollover!$AS$25),0)</f>
        <v>0</v>
      </c>
      <c r="CJ262" s="95">
        <f>IF(AND(CJ253&gt;=1,CJ253&lt;=3,CJ254=0),-CHOOSE(CJ253,Rollover!$S$25,Rollover!$AF$25,Rollover!$AS$25),0)</f>
        <v>0</v>
      </c>
      <c r="CK262" s="95">
        <f>IF(AND(CK253&gt;=1,CK253&lt;=3,CK254=0),-CHOOSE(CK253,Rollover!$S$25,Rollover!$AF$25,Rollover!$AS$25),0)</f>
        <v>0</v>
      </c>
      <c r="CL262" s="95">
        <f>IF(AND(CL253&gt;=1,CL253&lt;=3,CL254=0),-CHOOSE(CL253,Rollover!$S$25,Rollover!$AF$25,Rollover!$AS$25),0)</f>
        <v>0</v>
      </c>
      <c r="CM262" s="95">
        <f>IF(AND(CM253&gt;=1,CM253&lt;=3,CM254=0),-CHOOSE(CM253,Rollover!$S$25,Rollover!$AF$25,Rollover!$AS$25),0)</f>
        <v>0</v>
      </c>
      <c r="CN262" s="95">
        <f>IF(AND(CN253&gt;=1,CN253&lt;=3,CN254=0),-CHOOSE(CN253,Rollover!$S$25,Rollover!$AF$25,Rollover!$AS$25),0)</f>
        <v>0</v>
      </c>
      <c r="CO262" s="95">
        <f>IF(AND(CO253&gt;=1,CO253&lt;=3,CO254=0),-CHOOSE(CO253,Rollover!$S$25,Rollover!$AF$25,Rollover!$AS$25),0)</f>
        <v>0</v>
      </c>
      <c r="CP262" s="95">
        <f>IF(AND(CP253&gt;=1,CP253&lt;=3,CP254=0),-CHOOSE(CP253,Rollover!$S$25,Rollover!$AF$25,Rollover!$AS$25),0)</f>
        <v>0</v>
      </c>
      <c r="CQ262" s="95">
        <f>IF(AND(CQ253&gt;=1,CQ253&lt;=3,CQ254=0),-CHOOSE(CQ253,Rollover!$S$25,Rollover!$AF$25,Rollover!$AS$25),0)</f>
        <v>0</v>
      </c>
      <c r="CR262" s="95">
        <f>IF(AND(CR253&gt;=1,CR253&lt;=3,CR254=0),-CHOOSE(CR253,Rollover!$S$25,Rollover!$AF$25,Rollover!$AS$25),0)</f>
        <v>0</v>
      </c>
      <c r="CS262" s="95">
        <f>IF(AND(CS253&gt;=1,CS253&lt;=3,CS254=0),-CHOOSE(CS253,Rollover!$S$25,Rollover!$AF$25,Rollover!$AS$25),0)</f>
        <v>0</v>
      </c>
      <c r="CT262" s="95">
        <f>IF(AND(CT253&gt;=1,CT253&lt;=3,CT254=0),-CHOOSE(CT253,Rollover!$S$25,Rollover!$AF$25,Rollover!$AS$25),0)</f>
        <v>0</v>
      </c>
      <c r="CU262" s="95">
        <f>IF(AND(CU253&gt;=1,CU253&lt;=3,CU254=0),-CHOOSE(CU253,Rollover!$S$25,Rollover!$AF$25,Rollover!$AS$25),0)</f>
        <v>0</v>
      </c>
      <c r="CV262" s="95">
        <f>IF(AND(CV253&gt;=1,CV253&lt;=3,CV254=0),-CHOOSE(CV253,Rollover!$S$25,Rollover!$AF$25,Rollover!$AS$25),0)</f>
        <v>0</v>
      </c>
      <c r="CW262" s="95">
        <f>IF(AND(CW253&gt;=1,CW253&lt;=3,CW254=0),-CHOOSE(CW253,Rollover!$S$25,Rollover!$AF$25,Rollover!$AS$25),0)</f>
        <v>0</v>
      </c>
      <c r="CX262" s="95">
        <f>IF(AND(CX253&gt;=1,CX253&lt;=3,CX254=0),-CHOOSE(CX253,Rollover!$S$25,Rollover!$AF$25,Rollover!$AS$25),0)</f>
        <v>0</v>
      </c>
      <c r="CY262" s="95">
        <f>IF(AND(CY253&gt;=1,CY253&lt;=3,CY254=0),-CHOOSE(CY253,Rollover!$S$25,Rollover!$AF$25,Rollover!$AS$25),0)</f>
        <v>0</v>
      </c>
      <c r="CZ262" s="95">
        <f>IF(AND(CZ253&gt;=1,CZ253&lt;=3,CZ254=0),-CHOOSE(CZ253,Rollover!$S$25,Rollover!$AF$25,Rollover!$AS$25),0)</f>
        <v>0</v>
      </c>
      <c r="DA262" s="95">
        <f>IF(AND(DA253&gt;=1,DA253&lt;=3,DA254=0),-CHOOSE(DA253,Rollover!$S$25,Rollover!$AF$25,Rollover!$AS$25),0)</f>
        <v>0</v>
      </c>
      <c r="DB262" s="95">
        <f>IF(AND(DB253&gt;=1,DB253&lt;=3,DB254=0),-CHOOSE(DB253,Rollover!$S$25,Rollover!$AF$25,Rollover!$AS$25),0)</f>
        <v>0</v>
      </c>
      <c r="DC262" s="95">
        <f>IF(AND(DC253&gt;=1,DC253&lt;=3,DC254=0),-CHOOSE(DC253,Rollover!$S$25,Rollover!$AF$25,Rollover!$AS$25),0)</f>
        <v>0</v>
      </c>
      <c r="DD262" s="95">
        <f>IF(AND(DD253&gt;=1,DD253&lt;=3,DD254=0),-CHOOSE(DD253,Rollover!$S$25,Rollover!$AF$25,Rollover!$AS$25),0)</f>
        <v>0</v>
      </c>
      <c r="DE262" s="95">
        <f>IF(AND(DE253&gt;=1,DE253&lt;=3,DE254=0),-CHOOSE(DE253,Rollover!$S$25,Rollover!$AF$25,Rollover!$AS$25),0)</f>
        <v>0</v>
      </c>
      <c r="DF262" s="95">
        <f>IF(AND(DF253&gt;=1,DF253&lt;=3,DF254=0),-CHOOSE(DF253,Rollover!$S$25,Rollover!$AF$25,Rollover!$AS$25),0)</f>
        <v>0</v>
      </c>
      <c r="DG262" s="95">
        <f>IF(AND(DG253&gt;=1,DG253&lt;=3,DG254=0),-CHOOSE(DG253,Rollover!$S$25,Rollover!$AF$25,Rollover!$AS$25),0)</f>
        <v>0</v>
      </c>
      <c r="DH262" s="95">
        <f>IF(AND(DH253&gt;=1,DH253&lt;=3,DH254=0),-CHOOSE(DH253,Rollover!$S$25,Rollover!$AF$25,Rollover!$AS$25),0)</f>
        <v>0</v>
      </c>
      <c r="DI262" s="95">
        <f>IF(AND(DI253&gt;=1,DI253&lt;=3,DI254=0),-CHOOSE(DI253,Rollover!$S$25,Rollover!$AF$25,Rollover!$AS$25),0)</f>
        <v>0</v>
      </c>
      <c r="DJ262" s="95">
        <f>IF(AND(DJ253&gt;=1,DJ253&lt;=3,DJ254=0),-CHOOSE(DJ253,Rollover!$S$25,Rollover!$AF$25,Rollover!$AS$25),0)</f>
        <v>0</v>
      </c>
      <c r="DK262" s="95">
        <f>IF(AND(DK253&gt;=1,DK253&lt;=3,DK254=0),-CHOOSE(DK253,Rollover!$S$25,Rollover!$AF$25,Rollover!$AS$25),0)</f>
        <v>0</v>
      </c>
      <c r="DL262" s="95">
        <f>IF(AND(DL253&gt;=1,DL253&lt;=3,DL254=0),-CHOOSE(DL253,Rollover!$S$25,Rollover!$AF$25,Rollover!$AS$25),0)</f>
        <v>0</v>
      </c>
      <c r="DM262" s="95">
        <f>IF(AND(DM253&gt;=1,DM253&lt;=3,DM254=0),-CHOOSE(DM253,Rollover!$S$25,Rollover!$AF$25,Rollover!$AS$25),0)</f>
        <v>0</v>
      </c>
      <c r="DN262" s="95">
        <f>IF(AND(DN253&gt;=1,DN253&lt;=3,DN254=0),-CHOOSE(DN253,Rollover!$S$25,Rollover!$AF$25,Rollover!$AS$25),0)</f>
        <v>0</v>
      </c>
      <c r="DO262" s="95">
        <f>IF(AND(DO253&gt;=1,DO253&lt;=3,DO254=0),-CHOOSE(DO253,Rollover!$S$25,Rollover!$AF$25,Rollover!$AS$25),0)</f>
        <v>0</v>
      </c>
      <c r="DP262" s="95">
        <f>IF(AND(DP253&gt;=1,DP253&lt;=3,DP254=0),-CHOOSE(DP253,Rollover!$S$25,Rollover!$AF$25,Rollover!$AS$25),0)</f>
        <v>0</v>
      </c>
      <c r="DQ262" s="95">
        <f>IF(AND(DQ253&gt;=1,DQ253&lt;=3,DQ254=0),-CHOOSE(DQ253,Rollover!$S$25,Rollover!$AF$25,Rollover!$AS$25),0)</f>
        <v>0</v>
      </c>
      <c r="DR262" s="95">
        <f>IF(AND(DR253&gt;=1,DR253&lt;=3,DR254=0),-CHOOSE(DR253,Rollover!$S$25,Rollover!$AF$25,Rollover!$AS$25),0)</f>
        <v>0</v>
      </c>
      <c r="DS262" s="95">
        <f>IF(AND(DS253&gt;=1,DS253&lt;=3,DS254=0),-CHOOSE(DS253,Rollover!$S$25,Rollover!$AF$25,Rollover!$AS$25),0)</f>
        <v>0</v>
      </c>
      <c r="DT262" s="95">
        <f>IF(AND(DT253&gt;=1,DT253&lt;=3,DT254=0),-CHOOSE(DT253,Rollover!$S$25,Rollover!$AF$25,Rollover!$AS$25),0)</f>
        <v>0</v>
      </c>
      <c r="DU262" s="95">
        <f>IF(AND(DU253&gt;=1,DU253&lt;=3,DU254=0),-CHOOSE(DU253,Rollover!$S$25,Rollover!$AF$25,Rollover!$AS$25),0)</f>
        <v>0</v>
      </c>
      <c r="DV262" s="95">
        <f>IF(AND(DV253&gt;=1,DV253&lt;=3,DV254=0),-CHOOSE(DV253,Rollover!$S$25,Rollover!$AF$25,Rollover!$AS$25),0)</f>
        <v>0</v>
      </c>
      <c r="DW262" s="95">
        <f>IF(AND(DW253&gt;=1,DW253&lt;=3,DW254=0),-CHOOSE(DW253,Rollover!$S$25,Rollover!$AF$25,Rollover!$AS$25),0)</f>
        <v>0</v>
      </c>
      <c r="DX262" s="95">
        <f>IF(AND(DX253&gt;=1,DX253&lt;=3,DX254=0),-CHOOSE(DX253,Rollover!$S$25,Rollover!$AF$25,Rollover!$AS$25),0)</f>
        <v>0</v>
      </c>
      <c r="DY262" s="95">
        <f>IF(AND(DY253&gt;=1,DY253&lt;=3,DY254=0),-CHOOSE(DY253,Rollover!$S$25,Rollover!$AF$25,Rollover!$AS$25),0)</f>
        <v>0</v>
      </c>
      <c r="DZ262" s="95">
        <f>IF(AND(DZ253&gt;=1,DZ253&lt;=3,DZ254=0),-CHOOSE(DZ253,Rollover!$S$25,Rollover!$AF$25,Rollover!$AS$25),0)</f>
        <v>0</v>
      </c>
      <c r="EA262" s="95">
        <f>IF(AND(EA253&gt;=1,EA253&lt;=3,EA254=0),-CHOOSE(EA253,Rollover!$S$25,Rollover!$AF$25,Rollover!$AS$25),0)</f>
        <v>0</v>
      </c>
      <c r="EB262" s="95">
        <f>IF(AND(EB253&gt;=1,EB253&lt;=3,EB254=0),-CHOOSE(EB253,Rollover!$S$25,Rollover!$AF$25,Rollover!$AS$25),0)</f>
        <v>0</v>
      </c>
      <c r="EC262" s="95">
        <f>IF(AND(EC253&gt;=1,EC253&lt;=3,EC254=0),-CHOOSE(EC253,Rollover!$S$25,Rollover!$AF$25,Rollover!$AS$25),0)</f>
        <v>0</v>
      </c>
      <c r="ED262" s="95">
        <f>IF(AND(ED253&gt;=1,ED253&lt;=3,ED254=0),-CHOOSE(ED253,Rollover!$S$25,Rollover!$AF$25,Rollover!$AS$25),0)</f>
        <v>-26897.587773410276</v>
      </c>
      <c r="EE262" s="95">
        <f>IF(AND(EE253&gt;=1,EE253&lt;=3,EE254=0),-CHOOSE(EE253,Rollover!$S$25,Rollover!$AF$25,Rollover!$AS$25),0)</f>
        <v>0</v>
      </c>
      <c r="EF262" s="95">
        <f>IF(AND(EF253&gt;=1,EF253&lt;=3,EF254=0),-CHOOSE(EF253,Rollover!$S$25,Rollover!$AF$25,Rollover!$AS$25),0)</f>
        <v>0</v>
      </c>
      <c r="EG262" s="95">
        <f>IF(AND(EG253&gt;=1,EG253&lt;=3,EG254=0),-CHOOSE(EG253,Rollover!$S$25,Rollover!$AF$25,Rollover!$AS$25),0)</f>
        <v>0</v>
      </c>
      <c r="EH262" s="95">
        <f>IF(AND(EH253&gt;=1,EH253&lt;=3,EH254=0),-CHOOSE(EH253,Rollover!$S$25,Rollover!$AF$25,Rollover!$AS$25),0)</f>
        <v>0</v>
      </c>
      <c r="EI262" s="95">
        <f>IF(AND(EI253&gt;=1,EI253&lt;=3,EI254=0),-CHOOSE(EI253,Rollover!$S$25,Rollover!$AF$25,Rollover!$AS$25),0)</f>
        <v>0</v>
      </c>
    </row>
    <row r="263">
      <c r="B263" t="s" s="23">
        <v>399</v>
      </c>
      <c r="C263" t="s" s="118">
        <v>43</v>
      </c>
      <c r="D263" t="s" s="118">
        <v>437</v>
      </c>
      <c r="H263" s="117">
        <f>'Rent Roll'!$G$25*'Rent Roll'!$E$25*IF(H253=0,1,IF(AND(H253&lt;=3,H254&gt;=0),1,0))</f>
        <v>0</v>
      </c>
      <c r="I263" s="117">
        <f>'Rent Roll'!$G$25*'Rent Roll'!$E$25*IF(I253=0,1,IF(AND(I253&lt;=3,I254&gt;=0),1,0))</f>
        <v>0</v>
      </c>
      <c r="J263" s="117">
        <f>'Rent Roll'!$G$25*'Rent Roll'!$E$25*IF(J253=0,1,IF(AND(J253&lt;=3,J254&gt;=0),1,0))</f>
        <v>6600</v>
      </c>
      <c r="K263" s="117">
        <f>'Rent Roll'!$G$25*'Rent Roll'!$E$25*IF(K253=0,1,IF(AND(K253&lt;=3,K254&gt;=0),1,0))</f>
        <v>6600</v>
      </c>
      <c r="L263" s="117">
        <f>'Rent Roll'!$G$25*'Rent Roll'!$E$25*IF(L253=0,1,IF(AND(L253&lt;=3,L254&gt;=0),1,0))</f>
        <v>6600</v>
      </c>
      <c r="M263" s="117">
        <f>'Rent Roll'!$G$25*'Rent Roll'!$E$25*IF(M253=0,1,IF(AND(M253&lt;=3,M254&gt;=0),1,0))</f>
        <v>6600</v>
      </c>
      <c r="N263" s="117">
        <f>'Rent Roll'!$G$25*'Rent Roll'!$E$25*IF(N253=0,1,IF(AND(N253&lt;=3,N254&gt;=0),1,0))</f>
        <v>6600</v>
      </c>
      <c r="O263" s="117">
        <f>'Rent Roll'!$G$25*'Rent Roll'!$E$25*IF(O253=0,1,IF(AND(O253&lt;=3,O254&gt;=0),1,0))</f>
        <v>6600</v>
      </c>
      <c r="P263" s="117">
        <f>'Rent Roll'!$G$25*'Rent Roll'!$E$25*IF(P253=0,1,IF(AND(P253&lt;=3,P254&gt;=0),1,0))</f>
        <v>6600</v>
      </c>
      <c r="Q263" s="117">
        <f>'Rent Roll'!$G$25*'Rent Roll'!$E$25*IF(Q253=0,1,IF(AND(Q253&lt;=3,Q254&gt;=0),1,0))</f>
        <v>6600</v>
      </c>
      <c r="R263" s="117">
        <f>'Rent Roll'!$G$25*'Rent Roll'!$E$25*IF(R253=0,1,IF(AND(R253&lt;=3,R254&gt;=0),1,0))</f>
        <v>6600</v>
      </c>
      <c r="S263" s="117">
        <f>'Rent Roll'!$G$25*'Rent Roll'!$E$25*IF(S253=0,1,IF(AND(S253&lt;=3,S254&gt;=0),1,0))</f>
        <v>6600</v>
      </c>
      <c r="T263" s="117">
        <f>'Rent Roll'!$G$25*'Rent Roll'!$E$25*IF(T253=0,1,IF(AND(T253&lt;=3,T254&gt;=0),1,0))</f>
        <v>6600</v>
      </c>
      <c r="U263" s="117">
        <f>'Rent Roll'!$G$25*'Rent Roll'!$E$25*IF(U253=0,1,IF(AND(U253&lt;=3,U254&gt;=0),1,0))</f>
        <v>6600</v>
      </c>
      <c r="V263" s="117">
        <f>'Rent Roll'!$G$25*'Rent Roll'!$E$25*IF(V253=0,1,IF(AND(V253&lt;=3,V254&gt;=0),1,0))</f>
        <v>6600</v>
      </c>
      <c r="W263" s="117">
        <f>'Rent Roll'!$G$25*'Rent Roll'!$E$25*IF(W253=0,1,IF(AND(W253&lt;=3,W254&gt;=0),1,0))</f>
        <v>6600</v>
      </c>
      <c r="X263" s="117">
        <f>'Rent Roll'!$G$25*'Rent Roll'!$E$25*IF(X253=0,1,IF(AND(X253&lt;=3,X254&gt;=0),1,0))</f>
        <v>6600</v>
      </c>
      <c r="Y263" s="117">
        <f>'Rent Roll'!$G$25*'Rent Roll'!$E$25*IF(Y253=0,1,IF(AND(Y253&lt;=3,Y254&gt;=0),1,0))</f>
        <v>6600</v>
      </c>
      <c r="Z263" s="117">
        <f>'Rent Roll'!$G$25*'Rent Roll'!$E$25*IF(Z253=0,1,IF(AND(Z253&lt;=3,Z254&gt;=0),1,0))</f>
        <v>6600</v>
      </c>
      <c r="AA263" s="117">
        <f>'Rent Roll'!$G$25*'Rent Roll'!$E$25*IF(AA253=0,1,IF(AND(AA253&lt;=3,AA254&gt;=0),1,0))</f>
        <v>6600</v>
      </c>
      <c r="AB263" s="117">
        <f>'Rent Roll'!$G$25*'Rent Roll'!$E$25*IF(AB253=0,1,IF(AND(AB253&lt;=3,AB254&gt;=0),1,0))</f>
        <v>6600</v>
      </c>
      <c r="AC263" s="117">
        <f>'Rent Roll'!$G$25*'Rent Roll'!$E$25*IF(AC253=0,1,IF(AND(AC253&lt;=3,AC254&gt;=0),1,0))</f>
        <v>6600</v>
      </c>
      <c r="AD263" s="117">
        <f>'Rent Roll'!$G$25*'Rent Roll'!$E$25*IF(AD253=0,1,IF(AND(AD253&lt;=3,AD254&gt;=0),1,0))</f>
        <v>6600</v>
      </c>
      <c r="AE263" s="117">
        <f>'Rent Roll'!$G$25*'Rent Roll'!$E$25*IF(AE253=0,1,IF(AND(AE253&lt;=3,AE254&gt;=0),1,0))</f>
        <v>6600</v>
      </c>
      <c r="AF263" s="117">
        <f>'Rent Roll'!$G$25*'Rent Roll'!$E$25*IF(AF253=0,1,IF(AND(AF253&lt;=3,AF254&gt;=0),1,0))</f>
        <v>6600</v>
      </c>
      <c r="AG263" s="117">
        <f>'Rent Roll'!$G$25*'Rent Roll'!$E$25*IF(AG253=0,1,IF(AND(AG253&lt;=3,AG254&gt;=0),1,0))</f>
        <v>6600</v>
      </c>
      <c r="AH263" s="117">
        <f>'Rent Roll'!$G$25*'Rent Roll'!$E$25*IF(AH253=0,1,IF(AND(AH253&lt;=3,AH254&gt;=0),1,0))</f>
        <v>6600</v>
      </c>
      <c r="AI263" s="117">
        <f>'Rent Roll'!$G$25*'Rent Roll'!$E$25*IF(AI253=0,1,IF(AND(AI253&lt;=3,AI254&gt;=0),1,0))</f>
        <v>6600</v>
      </c>
      <c r="AJ263" s="117">
        <f>'Rent Roll'!$G$25*'Rent Roll'!$E$25*IF(AJ253=0,1,IF(AND(AJ253&lt;=3,AJ254&gt;=0),1,0))</f>
        <v>6600</v>
      </c>
      <c r="AK263" s="117">
        <f>'Rent Roll'!$G$25*'Rent Roll'!$E$25*IF(AK253=0,1,IF(AND(AK253&lt;=3,AK254&gt;=0),1,0))</f>
        <v>6600</v>
      </c>
      <c r="AL263" s="117">
        <f>'Rent Roll'!$G$25*'Rent Roll'!$E$25*IF(AL253=0,1,IF(AND(AL253&lt;=3,AL254&gt;=0),1,0))</f>
        <v>6600</v>
      </c>
      <c r="AM263" s="117">
        <f>'Rent Roll'!$G$25*'Rent Roll'!$E$25*IF(AM253=0,1,IF(AND(AM253&lt;=3,AM254&gt;=0),1,0))</f>
        <v>6600</v>
      </c>
      <c r="AN263" s="117">
        <f>'Rent Roll'!$G$25*'Rent Roll'!$E$25*IF(AN253=0,1,IF(AND(AN253&lt;=3,AN254&gt;=0),1,0))</f>
        <v>6600</v>
      </c>
      <c r="AO263" s="117">
        <f>'Rent Roll'!$G$25*'Rent Roll'!$E$25*IF(AO253=0,1,IF(AND(AO253&lt;=3,AO254&gt;=0),1,0))</f>
        <v>6600</v>
      </c>
      <c r="AP263" s="117">
        <f>'Rent Roll'!$G$25*'Rent Roll'!$E$25*IF(AP253=0,1,IF(AND(AP253&lt;=3,AP254&gt;=0),1,0))</f>
        <v>6600</v>
      </c>
      <c r="AQ263" s="117">
        <f>'Rent Roll'!$G$25*'Rent Roll'!$E$25*IF(AQ253=0,1,IF(AND(AQ253&lt;=3,AQ254&gt;=0),1,0))</f>
        <v>6600</v>
      </c>
      <c r="AR263" s="117">
        <f>'Rent Roll'!$G$25*'Rent Roll'!$E$25*IF(AR253=0,1,IF(AND(AR253&lt;=3,AR254&gt;=0),1,0))</f>
        <v>6600</v>
      </c>
      <c r="AS263" s="117">
        <f>'Rent Roll'!$G$25*'Rent Roll'!$E$25*IF(AS253=0,1,IF(AND(AS253&lt;=3,AS254&gt;=0),1,0))</f>
        <v>6600</v>
      </c>
      <c r="AT263" s="117">
        <f>'Rent Roll'!$G$25*'Rent Roll'!$E$25*IF(AT253=0,1,IF(AND(AT253&lt;=3,AT254&gt;=0),1,0))</f>
        <v>6600</v>
      </c>
      <c r="AU263" s="117">
        <f>'Rent Roll'!$G$25*'Rent Roll'!$E$25*IF(AU253=0,1,IF(AND(AU253&lt;=3,AU254&gt;=0),1,0))</f>
        <v>6600</v>
      </c>
      <c r="AV263" s="117">
        <f>'Rent Roll'!$G$25*'Rent Roll'!$E$25*IF(AV253=0,1,IF(AND(AV253&lt;=3,AV254&gt;=0),1,0))</f>
        <v>6600</v>
      </c>
      <c r="AW263" s="117">
        <f>'Rent Roll'!$G$25*'Rent Roll'!$E$25*IF(AW253=0,1,IF(AND(AW253&lt;=3,AW254&gt;=0),1,0))</f>
        <v>6600</v>
      </c>
      <c r="AX263" s="117">
        <f>'Rent Roll'!$G$25*'Rent Roll'!$E$25*IF(AX253=0,1,IF(AND(AX253&lt;=3,AX254&gt;=0),1,0))</f>
        <v>6600</v>
      </c>
      <c r="AY263" s="117">
        <f>'Rent Roll'!$G$25*'Rent Roll'!$E$25*IF(AY253=0,1,IF(AND(AY253&lt;=3,AY254&gt;=0),1,0))</f>
        <v>6600</v>
      </c>
      <c r="AZ263" s="117">
        <f>'Rent Roll'!$G$25*'Rent Roll'!$E$25*IF(AZ253=0,1,IF(AND(AZ253&lt;=3,AZ254&gt;=0),1,0))</f>
        <v>6600</v>
      </c>
      <c r="BA263" s="117">
        <f>'Rent Roll'!$G$25*'Rent Roll'!$E$25*IF(BA253=0,1,IF(AND(BA253&lt;=3,BA254&gt;=0),1,0))</f>
        <v>6600</v>
      </c>
      <c r="BB263" s="117">
        <f>'Rent Roll'!$G$25*'Rent Roll'!$E$25*IF(BB253=0,1,IF(AND(BB253&lt;=3,BB254&gt;=0),1,0))</f>
        <v>6600</v>
      </c>
      <c r="BC263" s="117">
        <f>'Rent Roll'!$G$25*'Rent Roll'!$E$25*IF(BC253=0,1,IF(AND(BC253&lt;=3,BC254&gt;=0),1,0))</f>
        <v>6600</v>
      </c>
      <c r="BD263" s="117">
        <f>'Rent Roll'!$G$25*'Rent Roll'!$E$25*IF(BD253=0,1,IF(AND(BD253&lt;=3,BD254&gt;=0),1,0))</f>
        <v>6600</v>
      </c>
      <c r="BE263" s="117">
        <f>'Rent Roll'!$G$25*'Rent Roll'!$E$25*IF(BE253=0,1,IF(AND(BE253&lt;=3,BE254&gt;=0),1,0))</f>
        <v>6600</v>
      </c>
      <c r="BF263" s="117">
        <f>'Rent Roll'!$G$25*'Rent Roll'!$E$25*IF(BF253=0,1,IF(AND(BF253&lt;=3,BF254&gt;=0),1,0))</f>
        <v>6600</v>
      </c>
      <c r="BG263" s="117">
        <f>'Rent Roll'!$G$25*'Rent Roll'!$E$25*IF(BG253=0,1,IF(AND(BG253&lt;=3,BG254&gt;=0),1,0))</f>
        <v>6600</v>
      </c>
      <c r="BH263" s="117">
        <f>'Rent Roll'!$G$25*'Rent Roll'!$E$25*IF(BH253=0,1,IF(AND(BH253&lt;=3,BH254&gt;=0),1,0))</f>
        <v>6600</v>
      </c>
      <c r="BI263" s="117">
        <f>'Rent Roll'!$G$25*'Rent Roll'!$E$25*IF(BI253=0,1,IF(AND(BI253&lt;=3,BI254&gt;=0),1,0))</f>
        <v>6600</v>
      </c>
      <c r="BJ263" s="117">
        <f>'Rent Roll'!$G$25*'Rent Roll'!$E$25*IF(BJ253=0,1,IF(AND(BJ253&lt;=3,BJ254&gt;=0),1,0))</f>
        <v>6600</v>
      </c>
      <c r="BK263" s="117">
        <f>'Rent Roll'!$G$25*'Rent Roll'!$E$25*IF(BK253=0,1,IF(AND(BK253&lt;=3,BK254&gt;=0),1,0))</f>
        <v>6600</v>
      </c>
      <c r="BL263" s="117">
        <f>'Rent Roll'!$G$25*'Rent Roll'!$E$25*IF(BL253=0,1,IF(AND(BL253&lt;=3,BL254&gt;=0),1,0))</f>
        <v>6600</v>
      </c>
      <c r="BM263" s="117">
        <f>'Rent Roll'!$G$25*'Rent Roll'!$E$25*IF(BM253=0,1,IF(AND(BM253&lt;=3,BM254&gt;=0),1,0))</f>
        <v>6600</v>
      </c>
      <c r="BN263" s="117">
        <f>'Rent Roll'!$G$25*'Rent Roll'!$E$25*IF(BN253=0,1,IF(AND(BN253&lt;=3,BN254&gt;=0),1,0))</f>
        <v>6600</v>
      </c>
      <c r="BO263" s="117">
        <f>'Rent Roll'!$G$25*'Rent Roll'!$E$25*IF(BO253=0,1,IF(AND(BO253&lt;=3,BO254&gt;=0),1,0))</f>
        <v>6600</v>
      </c>
      <c r="BP263" s="117">
        <f>'Rent Roll'!$G$25*'Rent Roll'!$E$25*IF(BP253=0,1,IF(AND(BP253&lt;=3,BP254&gt;=0),1,0))</f>
        <v>6600</v>
      </c>
      <c r="BQ263" s="117">
        <f>'Rent Roll'!$G$25*'Rent Roll'!$E$25*IF(BQ253=0,1,IF(AND(BQ253&lt;=3,BQ254&gt;=0),1,0))</f>
        <v>6600</v>
      </c>
      <c r="BR263" s="117">
        <f>'Rent Roll'!$G$25*'Rent Roll'!$E$25*IF(BR253=0,1,IF(AND(BR253&lt;=3,BR254&gt;=0),1,0))</f>
        <v>0</v>
      </c>
      <c r="BS263" s="117">
        <f>'Rent Roll'!$G$25*'Rent Roll'!$E$25*IF(BS253=0,1,IF(AND(BS253&lt;=3,BS254&gt;=0),1,0))</f>
        <v>0</v>
      </c>
      <c r="BT263" s="117">
        <f>'Rent Roll'!$G$25*'Rent Roll'!$E$25*IF(BT253=0,1,IF(AND(BT253&lt;=3,BT254&gt;=0),1,0))</f>
        <v>6600</v>
      </c>
      <c r="BU263" s="117">
        <f>'Rent Roll'!$G$25*'Rent Roll'!$E$25*IF(BU253=0,1,IF(AND(BU253&lt;=3,BU254&gt;=0),1,0))</f>
        <v>6600</v>
      </c>
      <c r="BV263" s="117">
        <f>'Rent Roll'!$G$25*'Rent Roll'!$E$25*IF(BV253=0,1,IF(AND(BV253&lt;=3,BV254&gt;=0),1,0))</f>
        <v>6600</v>
      </c>
      <c r="BW263" s="117">
        <f>'Rent Roll'!$G$25*'Rent Roll'!$E$25*IF(BW253=0,1,IF(AND(BW253&lt;=3,BW254&gt;=0),1,0))</f>
        <v>6600</v>
      </c>
      <c r="BX263" s="117">
        <f>'Rent Roll'!$G$25*'Rent Roll'!$E$25*IF(BX253=0,1,IF(AND(BX253&lt;=3,BX254&gt;=0),1,0))</f>
        <v>6600</v>
      </c>
      <c r="BY263" s="117">
        <f>'Rent Roll'!$G$25*'Rent Roll'!$E$25*IF(BY253=0,1,IF(AND(BY253&lt;=3,BY254&gt;=0),1,0))</f>
        <v>6600</v>
      </c>
      <c r="BZ263" s="117">
        <f>'Rent Roll'!$G$25*'Rent Roll'!$E$25*IF(BZ253=0,1,IF(AND(BZ253&lt;=3,BZ254&gt;=0),1,0))</f>
        <v>6600</v>
      </c>
      <c r="CA263" s="117">
        <f>'Rent Roll'!$G$25*'Rent Roll'!$E$25*IF(CA253=0,1,IF(AND(CA253&lt;=3,CA254&gt;=0),1,0))</f>
        <v>6600</v>
      </c>
      <c r="CB263" s="117">
        <f>'Rent Roll'!$G$25*'Rent Roll'!$E$25*IF(CB253=0,1,IF(AND(CB253&lt;=3,CB254&gt;=0),1,0))</f>
        <v>6600</v>
      </c>
      <c r="CC263" s="117">
        <f>'Rent Roll'!$G$25*'Rent Roll'!$E$25*IF(CC253=0,1,IF(AND(CC253&lt;=3,CC254&gt;=0),1,0))</f>
        <v>6600</v>
      </c>
      <c r="CD263" s="117">
        <f>'Rent Roll'!$G$25*'Rent Roll'!$E$25*IF(CD253=0,1,IF(AND(CD253&lt;=3,CD254&gt;=0),1,0))</f>
        <v>6600</v>
      </c>
      <c r="CE263" s="117">
        <f>'Rent Roll'!$G$25*'Rent Roll'!$E$25*IF(CE253=0,1,IF(AND(CE253&lt;=3,CE254&gt;=0),1,0))</f>
        <v>6600</v>
      </c>
      <c r="CF263" s="117">
        <f>'Rent Roll'!$G$25*'Rent Roll'!$E$25*IF(CF253=0,1,IF(AND(CF253&lt;=3,CF254&gt;=0),1,0))</f>
        <v>6600</v>
      </c>
      <c r="CG263" s="117">
        <f>'Rent Roll'!$G$25*'Rent Roll'!$E$25*IF(CG253=0,1,IF(AND(CG253&lt;=3,CG254&gt;=0),1,0))</f>
        <v>6600</v>
      </c>
      <c r="CH263" s="117">
        <f>'Rent Roll'!$G$25*'Rent Roll'!$E$25*IF(CH253=0,1,IF(AND(CH253&lt;=3,CH254&gt;=0),1,0))</f>
        <v>6600</v>
      </c>
      <c r="CI263" s="117">
        <f>'Rent Roll'!$G$25*'Rent Roll'!$E$25*IF(CI253=0,1,IF(AND(CI253&lt;=3,CI254&gt;=0),1,0))</f>
        <v>6600</v>
      </c>
      <c r="CJ263" s="117">
        <f>'Rent Roll'!$G$25*'Rent Roll'!$E$25*IF(CJ253=0,1,IF(AND(CJ253&lt;=3,CJ254&gt;=0),1,0))</f>
        <v>6600</v>
      </c>
      <c r="CK263" s="117">
        <f>'Rent Roll'!$G$25*'Rent Roll'!$E$25*IF(CK253=0,1,IF(AND(CK253&lt;=3,CK254&gt;=0),1,0))</f>
        <v>6600</v>
      </c>
      <c r="CL263" s="117">
        <f>'Rent Roll'!$G$25*'Rent Roll'!$E$25*IF(CL253=0,1,IF(AND(CL253&lt;=3,CL254&gt;=0),1,0))</f>
        <v>6600</v>
      </c>
      <c r="CM263" s="117">
        <f>'Rent Roll'!$G$25*'Rent Roll'!$E$25*IF(CM253=0,1,IF(AND(CM253&lt;=3,CM254&gt;=0),1,0))</f>
        <v>6600</v>
      </c>
      <c r="CN263" s="117">
        <f>'Rent Roll'!$G$25*'Rent Roll'!$E$25*IF(CN253=0,1,IF(AND(CN253&lt;=3,CN254&gt;=0),1,0))</f>
        <v>6600</v>
      </c>
      <c r="CO263" s="117">
        <f>'Rent Roll'!$G$25*'Rent Roll'!$E$25*IF(CO253=0,1,IF(AND(CO253&lt;=3,CO254&gt;=0),1,0))</f>
        <v>6600</v>
      </c>
      <c r="CP263" s="117">
        <f>'Rent Roll'!$G$25*'Rent Roll'!$E$25*IF(CP253=0,1,IF(AND(CP253&lt;=3,CP254&gt;=0),1,0))</f>
        <v>6600</v>
      </c>
      <c r="CQ263" s="117">
        <f>'Rent Roll'!$G$25*'Rent Roll'!$E$25*IF(CQ253=0,1,IF(AND(CQ253&lt;=3,CQ254&gt;=0),1,0))</f>
        <v>6600</v>
      </c>
      <c r="CR263" s="117">
        <f>'Rent Roll'!$G$25*'Rent Roll'!$E$25*IF(CR253=0,1,IF(AND(CR253&lt;=3,CR254&gt;=0),1,0))</f>
        <v>6600</v>
      </c>
      <c r="CS263" s="117">
        <f>'Rent Roll'!$G$25*'Rent Roll'!$E$25*IF(CS253=0,1,IF(AND(CS253&lt;=3,CS254&gt;=0),1,0))</f>
        <v>6600</v>
      </c>
      <c r="CT263" s="117">
        <f>'Rent Roll'!$G$25*'Rent Roll'!$E$25*IF(CT253=0,1,IF(AND(CT253&lt;=3,CT254&gt;=0),1,0))</f>
        <v>6600</v>
      </c>
      <c r="CU263" s="117">
        <f>'Rent Roll'!$G$25*'Rent Roll'!$E$25*IF(CU253=0,1,IF(AND(CU253&lt;=3,CU254&gt;=0),1,0))</f>
        <v>6600</v>
      </c>
      <c r="CV263" s="117">
        <f>'Rent Roll'!$G$25*'Rent Roll'!$E$25*IF(CV253=0,1,IF(AND(CV253&lt;=3,CV254&gt;=0),1,0))</f>
        <v>6600</v>
      </c>
      <c r="CW263" s="117">
        <f>'Rent Roll'!$G$25*'Rent Roll'!$E$25*IF(CW253=0,1,IF(AND(CW253&lt;=3,CW254&gt;=0),1,0))</f>
        <v>6600</v>
      </c>
      <c r="CX263" s="117">
        <f>'Rent Roll'!$G$25*'Rent Roll'!$E$25*IF(CX253=0,1,IF(AND(CX253&lt;=3,CX254&gt;=0),1,0))</f>
        <v>6600</v>
      </c>
      <c r="CY263" s="117">
        <f>'Rent Roll'!$G$25*'Rent Roll'!$E$25*IF(CY253=0,1,IF(AND(CY253&lt;=3,CY254&gt;=0),1,0))</f>
        <v>6600</v>
      </c>
      <c r="CZ263" s="117">
        <f>'Rent Roll'!$G$25*'Rent Roll'!$E$25*IF(CZ253=0,1,IF(AND(CZ253&lt;=3,CZ254&gt;=0),1,0))</f>
        <v>6600</v>
      </c>
      <c r="DA263" s="117">
        <f>'Rent Roll'!$G$25*'Rent Roll'!$E$25*IF(DA253=0,1,IF(AND(DA253&lt;=3,DA254&gt;=0),1,0))</f>
        <v>6600</v>
      </c>
      <c r="DB263" s="117">
        <f>'Rent Roll'!$G$25*'Rent Roll'!$E$25*IF(DB253=0,1,IF(AND(DB253&lt;=3,DB254&gt;=0),1,0))</f>
        <v>6600</v>
      </c>
      <c r="DC263" s="117">
        <f>'Rent Roll'!$G$25*'Rent Roll'!$E$25*IF(DC253=0,1,IF(AND(DC253&lt;=3,DC254&gt;=0),1,0))</f>
        <v>6600</v>
      </c>
      <c r="DD263" s="117">
        <f>'Rent Roll'!$G$25*'Rent Roll'!$E$25*IF(DD253=0,1,IF(AND(DD253&lt;=3,DD254&gt;=0),1,0))</f>
        <v>6600</v>
      </c>
      <c r="DE263" s="117">
        <f>'Rent Roll'!$G$25*'Rent Roll'!$E$25*IF(DE253=0,1,IF(AND(DE253&lt;=3,DE254&gt;=0),1,0))</f>
        <v>6600</v>
      </c>
      <c r="DF263" s="117">
        <f>'Rent Roll'!$G$25*'Rent Roll'!$E$25*IF(DF253=0,1,IF(AND(DF253&lt;=3,DF254&gt;=0),1,0))</f>
        <v>6600</v>
      </c>
      <c r="DG263" s="117">
        <f>'Rent Roll'!$G$25*'Rent Roll'!$E$25*IF(DG253=0,1,IF(AND(DG253&lt;=3,DG254&gt;=0),1,0))</f>
        <v>6600</v>
      </c>
      <c r="DH263" s="117">
        <f>'Rent Roll'!$G$25*'Rent Roll'!$E$25*IF(DH253=0,1,IF(AND(DH253&lt;=3,DH254&gt;=0),1,0))</f>
        <v>6600</v>
      </c>
      <c r="DI263" s="117">
        <f>'Rent Roll'!$G$25*'Rent Roll'!$E$25*IF(DI253=0,1,IF(AND(DI253&lt;=3,DI254&gt;=0),1,0))</f>
        <v>6600</v>
      </c>
      <c r="DJ263" s="117">
        <f>'Rent Roll'!$G$25*'Rent Roll'!$E$25*IF(DJ253=0,1,IF(AND(DJ253&lt;=3,DJ254&gt;=0),1,0))</f>
        <v>6600</v>
      </c>
      <c r="DK263" s="117">
        <f>'Rent Roll'!$G$25*'Rent Roll'!$E$25*IF(DK253=0,1,IF(AND(DK253&lt;=3,DK254&gt;=0),1,0))</f>
        <v>6600</v>
      </c>
      <c r="DL263" s="117">
        <f>'Rent Roll'!$G$25*'Rent Roll'!$E$25*IF(DL253=0,1,IF(AND(DL253&lt;=3,DL254&gt;=0),1,0))</f>
        <v>6600</v>
      </c>
      <c r="DM263" s="117">
        <f>'Rent Roll'!$G$25*'Rent Roll'!$E$25*IF(DM253=0,1,IF(AND(DM253&lt;=3,DM254&gt;=0),1,0))</f>
        <v>6600</v>
      </c>
      <c r="DN263" s="117">
        <f>'Rent Roll'!$G$25*'Rent Roll'!$E$25*IF(DN253=0,1,IF(AND(DN253&lt;=3,DN254&gt;=0),1,0))</f>
        <v>6600</v>
      </c>
      <c r="DO263" s="117">
        <f>'Rent Roll'!$G$25*'Rent Roll'!$E$25*IF(DO253=0,1,IF(AND(DO253&lt;=3,DO254&gt;=0),1,0))</f>
        <v>6600</v>
      </c>
      <c r="DP263" s="117">
        <f>'Rent Roll'!$G$25*'Rent Roll'!$E$25*IF(DP253=0,1,IF(AND(DP253&lt;=3,DP254&gt;=0),1,0))</f>
        <v>6600</v>
      </c>
      <c r="DQ263" s="117">
        <f>'Rent Roll'!$G$25*'Rent Roll'!$E$25*IF(DQ253=0,1,IF(AND(DQ253&lt;=3,DQ254&gt;=0),1,0))</f>
        <v>6600</v>
      </c>
      <c r="DR263" s="117">
        <f>'Rent Roll'!$G$25*'Rent Roll'!$E$25*IF(DR253=0,1,IF(AND(DR253&lt;=3,DR254&gt;=0),1,0))</f>
        <v>6600</v>
      </c>
      <c r="DS263" s="117">
        <f>'Rent Roll'!$G$25*'Rent Roll'!$E$25*IF(DS253=0,1,IF(AND(DS253&lt;=3,DS254&gt;=0),1,0))</f>
        <v>6600</v>
      </c>
      <c r="DT263" s="117">
        <f>'Rent Roll'!$G$25*'Rent Roll'!$E$25*IF(DT253=0,1,IF(AND(DT253&lt;=3,DT254&gt;=0),1,0))</f>
        <v>6600</v>
      </c>
      <c r="DU263" s="117">
        <f>'Rent Roll'!$G$25*'Rent Roll'!$E$25*IF(DU253=0,1,IF(AND(DU253&lt;=3,DU254&gt;=0),1,0))</f>
        <v>6600</v>
      </c>
      <c r="DV263" s="117">
        <f>'Rent Roll'!$G$25*'Rent Roll'!$E$25*IF(DV253=0,1,IF(AND(DV253&lt;=3,DV254&gt;=0),1,0))</f>
        <v>6600</v>
      </c>
      <c r="DW263" s="117">
        <f>'Rent Roll'!$G$25*'Rent Roll'!$E$25*IF(DW253=0,1,IF(AND(DW253&lt;=3,DW254&gt;=0),1,0))</f>
        <v>6600</v>
      </c>
      <c r="DX263" s="117">
        <f>'Rent Roll'!$G$25*'Rent Roll'!$E$25*IF(DX253=0,1,IF(AND(DX253&lt;=3,DX254&gt;=0),1,0))</f>
        <v>6600</v>
      </c>
      <c r="DY263" s="117">
        <f>'Rent Roll'!$G$25*'Rent Roll'!$E$25*IF(DY253=0,1,IF(AND(DY253&lt;=3,DY254&gt;=0),1,0))</f>
        <v>6600</v>
      </c>
      <c r="DZ263" s="117">
        <f>'Rent Roll'!$G$25*'Rent Roll'!$E$25*IF(DZ253=0,1,IF(AND(DZ253&lt;=3,DZ254&gt;=0),1,0))</f>
        <v>6600</v>
      </c>
      <c r="EA263" s="117">
        <f>'Rent Roll'!$G$25*'Rent Roll'!$E$25*IF(EA253=0,1,IF(AND(EA253&lt;=3,EA254&gt;=0),1,0))</f>
        <v>6600</v>
      </c>
      <c r="EB263" s="117">
        <f>'Rent Roll'!$G$25*'Rent Roll'!$E$25*IF(EB253=0,1,IF(AND(EB253&lt;=3,EB254&gt;=0),1,0))</f>
        <v>0</v>
      </c>
      <c r="EC263" s="117">
        <f>'Rent Roll'!$G$25*'Rent Roll'!$E$25*IF(EC253=0,1,IF(AND(EC253&lt;=3,EC254&gt;=0),1,0))</f>
        <v>0</v>
      </c>
      <c r="ED263" s="117">
        <f>'Rent Roll'!$G$25*'Rent Roll'!$E$25*IF(ED253=0,1,IF(AND(ED253&lt;=3,ED254&gt;=0),1,0))</f>
        <v>6600</v>
      </c>
      <c r="EE263" s="117">
        <f>'Rent Roll'!$G$25*'Rent Roll'!$E$25*IF(EE253=0,1,IF(AND(EE253&lt;=3,EE254&gt;=0),1,0))</f>
        <v>6600</v>
      </c>
      <c r="EF263" s="117">
        <f>'Rent Roll'!$G$25*'Rent Roll'!$E$25*IF(EF253=0,1,IF(AND(EF253&lt;=3,EF254&gt;=0),1,0))</f>
        <v>6600</v>
      </c>
      <c r="EG263" s="117">
        <f>'Rent Roll'!$G$25*'Rent Roll'!$E$25*IF(EG253=0,1,IF(AND(EG253&lt;=3,EG254&gt;=0),1,0))</f>
        <v>6600</v>
      </c>
      <c r="EH263" s="117">
        <f>'Rent Roll'!$G$25*'Rent Roll'!$E$25*IF(EH253=0,1,IF(AND(EH253&lt;=3,EH254&gt;=0),1,0))</f>
        <v>6600</v>
      </c>
      <c r="EI263" s="117">
        <f>'Rent Roll'!$G$25*'Rent Roll'!$E$25*IF(EI253=0,1,IF(AND(EI253&lt;=3,EI254&gt;=0),1,0))</f>
        <v>6600</v>
      </c>
    </row>
    <row r="265">
      <c r="B265" t="s" s="113">
        <v>623</v>
      </c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  <c r="AA265" s="113"/>
      <c r="AB265" s="113"/>
      <c r="AC265" s="113"/>
      <c r="AD265" s="113"/>
      <c r="AE265" s="113"/>
      <c r="AF265" s="113"/>
      <c r="AG265" s="113"/>
      <c r="AH265" s="113"/>
      <c r="AI265" s="113"/>
      <c r="AJ265" s="113"/>
      <c r="AK265" s="113"/>
      <c r="AL265" s="113"/>
      <c r="AM265" s="113"/>
      <c r="AN265" s="113"/>
      <c r="AO265" s="113"/>
      <c r="AP265" s="113"/>
      <c r="AQ265" s="113"/>
      <c r="AR265" s="113"/>
      <c r="AS265" s="113"/>
      <c r="AT265" s="113"/>
      <c r="AU265" s="113"/>
      <c r="AV265" s="113"/>
      <c r="AW265" s="113"/>
      <c r="AX265" s="113"/>
      <c r="AY265" s="113"/>
      <c r="AZ265" s="113"/>
      <c r="BA265" s="113"/>
      <c r="BB265" s="113"/>
      <c r="BC265" s="113"/>
      <c r="BD265" s="113"/>
      <c r="BE265" s="113"/>
      <c r="BF265" s="113"/>
      <c r="BG265" s="113"/>
      <c r="BH265" s="113"/>
      <c r="BI265" s="113"/>
      <c r="BJ265" s="113"/>
      <c r="BK265" s="113"/>
      <c r="BL265" s="113"/>
      <c r="BM265" s="113"/>
      <c r="BN265" s="113"/>
      <c r="BO265" s="113"/>
      <c r="BP265" s="113"/>
      <c r="BQ265" s="113"/>
      <c r="BR265" s="113"/>
      <c r="BS265" s="113"/>
      <c r="BT265" s="113"/>
      <c r="BU265" s="113"/>
      <c r="BV265" s="113"/>
      <c r="BW265" s="113"/>
      <c r="BX265" s="113"/>
      <c r="BY265" s="113"/>
      <c r="BZ265" s="113"/>
      <c r="CA265" s="113"/>
      <c r="CB265" s="113"/>
      <c r="CC265" s="113"/>
      <c r="CD265" s="113"/>
      <c r="CE265" s="113"/>
      <c r="CF265" s="113"/>
      <c r="CG265" s="113"/>
      <c r="CH265" s="113"/>
      <c r="CI265" s="113"/>
      <c r="CJ265" s="113"/>
      <c r="CK265" s="113"/>
      <c r="CL265" s="113"/>
      <c r="CM265" s="113"/>
      <c r="CN265" s="113"/>
      <c r="CO265" s="113"/>
      <c r="CP265" s="113"/>
      <c r="CQ265" s="113"/>
      <c r="CR265" s="113"/>
      <c r="CS265" s="113"/>
      <c r="CT265" s="113"/>
      <c r="CU265" s="113"/>
      <c r="CV265" s="113"/>
      <c r="CW265" s="113"/>
      <c r="CX265" s="113"/>
      <c r="CY265" s="113"/>
      <c r="CZ265" s="113"/>
      <c r="DA265" s="113"/>
      <c r="DB265" s="113"/>
      <c r="DC265" s="113"/>
      <c r="DD265" s="113"/>
      <c r="DE265" s="113"/>
      <c r="DF265" s="113"/>
      <c r="DG265" s="113"/>
      <c r="DH265" s="113"/>
      <c r="DI265" s="113"/>
      <c r="DJ265" s="113"/>
      <c r="DK265" s="113"/>
      <c r="DL265" s="113"/>
      <c r="DM265" s="113"/>
      <c r="DN265" s="113"/>
      <c r="DO265" s="113"/>
      <c r="DP265" s="113"/>
      <c r="DQ265" s="113"/>
      <c r="DR265" s="113"/>
      <c r="DS265" s="113"/>
      <c r="DT265" s="113"/>
      <c r="DU265" s="113"/>
      <c r="DV265" s="113"/>
      <c r="DW265" s="113"/>
      <c r="DX265" s="113"/>
      <c r="DY265" s="113"/>
      <c r="DZ265" s="113"/>
      <c r="EA265" s="113"/>
      <c r="EB265" s="113"/>
      <c r="EC265" s="113"/>
      <c r="ED265" s="113"/>
      <c r="EE265" s="113"/>
      <c r="EF265" s="113"/>
      <c r="EG265" s="113"/>
      <c r="EH265" s="113"/>
      <c r="EI265" s="113"/>
    </row>
    <row r="266">
      <c r="B266" t="s" s="23">
        <v>390</v>
      </c>
      <c r="C266" t="s" s="118">
        <v>47</v>
      </c>
      <c r="D266" t="s" s="118">
        <v>427</v>
      </c>
      <c r="H266" s="114">
        <f>(H$6&gt;Rollover!$G$26)+(H$6&gt;Rollover!$M$26)+(H$6&gt;Rollover!$Z$26)+(H$6&gt;Rollover!$AM$26)</f>
        <v>0</v>
      </c>
      <c r="I266" s="114">
        <f>(I$6&gt;Rollover!$G$26)+(I$6&gt;Rollover!$M$26)+(I$6&gt;Rollover!$Z$26)+(I$6&gt;Rollover!$AM$26)</f>
        <v>0</v>
      </c>
      <c r="J266" s="114">
        <f>(J$6&gt;Rollover!$G$26)+(J$6&gt;Rollover!$M$26)+(J$6&gt;Rollover!$Z$26)+(J$6&gt;Rollover!$AM$26)</f>
        <v>0</v>
      </c>
      <c r="K266" s="114">
        <f>(K$6&gt;Rollover!$G$26)+(K$6&gt;Rollover!$M$26)+(K$6&gt;Rollover!$Z$26)+(K$6&gt;Rollover!$AM$26)</f>
        <v>0</v>
      </c>
      <c r="L266" s="114">
        <f>(L$6&gt;Rollover!$G$26)+(L$6&gt;Rollover!$M$26)+(L$6&gt;Rollover!$Z$26)+(L$6&gt;Rollover!$AM$26)</f>
        <v>0</v>
      </c>
      <c r="M266" s="114">
        <f>(M$6&gt;Rollover!$G$26)+(M$6&gt;Rollover!$M$26)+(M$6&gt;Rollover!$Z$26)+(M$6&gt;Rollover!$AM$26)</f>
        <v>1</v>
      </c>
      <c r="N266" s="114">
        <f>(N$6&gt;Rollover!$G$26)+(N$6&gt;Rollover!$M$26)+(N$6&gt;Rollover!$Z$26)+(N$6&gt;Rollover!$AM$26)</f>
        <v>1</v>
      </c>
      <c r="O266" s="114">
        <f>(O$6&gt;Rollover!$G$26)+(O$6&gt;Rollover!$M$26)+(O$6&gt;Rollover!$Z$26)+(O$6&gt;Rollover!$AM$26)</f>
        <v>1</v>
      </c>
      <c r="P266" s="114">
        <f>(P$6&gt;Rollover!$G$26)+(P$6&gt;Rollover!$M$26)+(P$6&gt;Rollover!$Z$26)+(P$6&gt;Rollover!$AM$26)</f>
        <v>1</v>
      </c>
      <c r="Q266" s="114">
        <f>(Q$6&gt;Rollover!$G$26)+(Q$6&gt;Rollover!$M$26)+(Q$6&gt;Rollover!$Z$26)+(Q$6&gt;Rollover!$AM$26)</f>
        <v>1</v>
      </c>
      <c r="R266" s="114">
        <f>(R$6&gt;Rollover!$G$26)+(R$6&gt;Rollover!$M$26)+(R$6&gt;Rollover!$Z$26)+(R$6&gt;Rollover!$AM$26)</f>
        <v>1</v>
      </c>
      <c r="S266" s="114">
        <f>(S$6&gt;Rollover!$G$26)+(S$6&gt;Rollover!$M$26)+(S$6&gt;Rollover!$Z$26)+(S$6&gt;Rollover!$AM$26)</f>
        <v>1</v>
      </c>
      <c r="T266" s="114">
        <f>(T$6&gt;Rollover!$G$26)+(T$6&gt;Rollover!$M$26)+(T$6&gt;Rollover!$Z$26)+(T$6&gt;Rollover!$AM$26)</f>
        <v>1</v>
      </c>
      <c r="U266" s="114">
        <f>(U$6&gt;Rollover!$G$26)+(U$6&gt;Rollover!$M$26)+(U$6&gt;Rollover!$Z$26)+(U$6&gt;Rollover!$AM$26)</f>
        <v>1</v>
      </c>
      <c r="V266" s="114">
        <f>(V$6&gt;Rollover!$G$26)+(V$6&gt;Rollover!$M$26)+(V$6&gt;Rollover!$Z$26)+(V$6&gt;Rollover!$AM$26)</f>
        <v>1</v>
      </c>
      <c r="W266" s="114">
        <f>(W$6&gt;Rollover!$G$26)+(W$6&gt;Rollover!$M$26)+(W$6&gt;Rollover!$Z$26)+(W$6&gt;Rollover!$AM$26)</f>
        <v>1</v>
      </c>
      <c r="X266" s="114">
        <f>(X$6&gt;Rollover!$G$26)+(X$6&gt;Rollover!$M$26)+(X$6&gt;Rollover!$Z$26)+(X$6&gt;Rollover!$AM$26)</f>
        <v>1</v>
      </c>
      <c r="Y266" s="114">
        <f>(Y$6&gt;Rollover!$G$26)+(Y$6&gt;Rollover!$M$26)+(Y$6&gt;Rollover!$Z$26)+(Y$6&gt;Rollover!$AM$26)</f>
        <v>1</v>
      </c>
      <c r="Z266" s="114">
        <f>(Z$6&gt;Rollover!$G$26)+(Z$6&gt;Rollover!$M$26)+(Z$6&gt;Rollover!$Z$26)+(Z$6&gt;Rollover!$AM$26)</f>
        <v>1</v>
      </c>
      <c r="AA266" s="114">
        <f>(AA$6&gt;Rollover!$G$26)+(AA$6&gt;Rollover!$M$26)+(AA$6&gt;Rollover!$Z$26)+(AA$6&gt;Rollover!$AM$26)</f>
        <v>1</v>
      </c>
      <c r="AB266" s="114">
        <f>(AB$6&gt;Rollover!$G$26)+(AB$6&gt;Rollover!$M$26)+(AB$6&gt;Rollover!$Z$26)+(AB$6&gt;Rollover!$AM$26)</f>
        <v>1</v>
      </c>
      <c r="AC266" s="114">
        <f>(AC$6&gt;Rollover!$G$26)+(AC$6&gt;Rollover!$M$26)+(AC$6&gt;Rollover!$Z$26)+(AC$6&gt;Rollover!$AM$26)</f>
        <v>1</v>
      </c>
      <c r="AD266" s="114">
        <f>(AD$6&gt;Rollover!$G$26)+(AD$6&gt;Rollover!$M$26)+(AD$6&gt;Rollover!$Z$26)+(AD$6&gt;Rollover!$AM$26)</f>
        <v>1</v>
      </c>
      <c r="AE266" s="114">
        <f>(AE$6&gt;Rollover!$G$26)+(AE$6&gt;Rollover!$M$26)+(AE$6&gt;Rollover!$Z$26)+(AE$6&gt;Rollover!$AM$26)</f>
        <v>1</v>
      </c>
      <c r="AF266" s="114">
        <f>(AF$6&gt;Rollover!$G$26)+(AF$6&gt;Rollover!$M$26)+(AF$6&gt;Rollover!$Z$26)+(AF$6&gt;Rollover!$AM$26)</f>
        <v>1</v>
      </c>
      <c r="AG266" s="114">
        <f>(AG$6&gt;Rollover!$G$26)+(AG$6&gt;Rollover!$M$26)+(AG$6&gt;Rollover!$Z$26)+(AG$6&gt;Rollover!$AM$26)</f>
        <v>1</v>
      </c>
      <c r="AH266" s="114">
        <f>(AH$6&gt;Rollover!$G$26)+(AH$6&gt;Rollover!$M$26)+(AH$6&gt;Rollover!$Z$26)+(AH$6&gt;Rollover!$AM$26)</f>
        <v>1</v>
      </c>
      <c r="AI266" s="114">
        <f>(AI$6&gt;Rollover!$G$26)+(AI$6&gt;Rollover!$M$26)+(AI$6&gt;Rollover!$Z$26)+(AI$6&gt;Rollover!$AM$26)</f>
        <v>1</v>
      </c>
      <c r="AJ266" s="114">
        <f>(AJ$6&gt;Rollover!$G$26)+(AJ$6&gt;Rollover!$M$26)+(AJ$6&gt;Rollover!$Z$26)+(AJ$6&gt;Rollover!$AM$26)</f>
        <v>1</v>
      </c>
      <c r="AK266" s="114">
        <f>(AK$6&gt;Rollover!$G$26)+(AK$6&gt;Rollover!$M$26)+(AK$6&gt;Rollover!$Z$26)+(AK$6&gt;Rollover!$AM$26)</f>
        <v>1</v>
      </c>
      <c r="AL266" s="114">
        <f>(AL$6&gt;Rollover!$G$26)+(AL$6&gt;Rollover!$M$26)+(AL$6&gt;Rollover!$Z$26)+(AL$6&gt;Rollover!$AM$26)</f>
        <v>1</v>
      </c>
      <c r="AM266" s="114">
        <f>(AM$6&gt;Rollover!$G$26)+(AM$6&gt;Rollover!$M$26)+(AM$6&gt;Rollover!$Z$26)+(AM$6&gt;Rollover!$AM$26)</f>
        <v>1</v>
      </c>
      <c r="AN266" s="114">
        <f>(AN$6&gt;Rollover!$G$26)+(AN$6&gt;Rollover!$M$26)+(AN$6&gt;Rollover!$Z$26)+(AN$6&gt;Rollover!$AM$26)</f>
        <v>1</v>
      </c>
      <c r="AO266" s="114">
        <f>(AO$6&gt;Rollover!$G$26)+(AO$6&gt;Rollover!$M$26)+(AO$6&gt;Rollover!$Z$26)+(AO$6&gt;Rollover!$AM$26)</f>
        <v>1</v>
      </c>
      <c r="AP266" s="114">
        <f>(AP$6&gt;Rollover!$G$26)+(AP$6&gt;Rollover!$M$26)+(AP$6&gt;Rollover!$Z$26)+(AP$6&gt;Rollover!$AM$26)</f>
        <v>1</v>
      </c>
      <c r="AQ266" s="114">
        <f>(AQ$6&gt;Rollover!$G$26)+(AQ$6&gt;Rollover!$M$26)+(AQ$6&gt;Rollover!$Z$26)+(AQ$6&gt;Rollover!$AM$26)</f>
        <v>1</v>
      </c>
      <c r="AR266" s="114">
        <f>(AR$6&gt;Rollover!$G$26)+(AR$6&gt;Rollover!$M$26)+(AR$6&gt;Rollover!$Z$26)+(AR$6&gt;Rollover!$AM$26)</f>
        <v>1</v>
      </c>
      <c r="AS266" s="114">
        <f>(AS$6&gt;Rollover!$G$26)+(AS$6&gt;Rollover!$M$26)+(AS$6&gt;Rollover!$Z$26)+(AS$6&gt;Rollover!$AM$26)</f>
        <v>1</v>
      </c>
      <c r="AT266" s="114">
        <f>(AT$6&gt;Rollover!$G$26)+(AT$6&gt;Rollover!$M$26)+(AT$6&gt;Rollover!$Z$26)+(AT$6&gt;Rollover!$AM$26)</f>
        <v>1</v>
      </c>
      <c r="AU266" s="114">
        <f>(AU$6&gt;Rollover!$G$26)+(AU$6&gt;Rollover!$M$26)+(AU$6&gt;Rollover!$Z$26)+(AU$6&gt;Rollover!$AM$26)</f>
        <v>1</v>
      </c>
      <c r="AV266" s="114">
        <f>(AV$6&gt;Rollover!$G$26)+(AV$6&gt;Rollover!$M$26)+(AV$6&gt;Rollover!$Z$26)+(AV$6&gt;Rollover!$AM$26)</f>
        <v>1</v>
      </c>
      <c r="AW266" s="114">
        <f>(AW$6&gt;Rollover!$G$26)+(AW$6&gt;Rollover!$M$26)+(AW$6&gt;Rollover!$Z$26)+(AW$6&gt;Rollover!$AM$26)</f>
        <v>1</v>
      </c>
      <c r="AX266" s="114">
        <f>(AX$6&gt;Rollover!$G$26)+(AX$6&gt;Rollover!$M$26)+(AX$6&gt;Rollover!$Z$26)+(AX$6&gt;Rollover!$AM$26)</f>
        <v>1</v>
      </c>
      <c r="AY266" s="114">
        <f>(AY$6&gt;Rollover!$G$26)+(AY$6&gt;Rollover!$M$26)+(AY$6&gt;Rollover!$Z$26)+(AY$6&gt;Rollover!$AM$26)</f>
        <v>1</v>
      </c>
      <c r="AZ266" s="114">
        <f>(AZ$6&gt;Rollover!$G$26)+(AZ$6&gt;Rollover!$M$26)+(AZ$6&gt;Rollover!$Z$26)+(AZ$6&gt;Rollover!$AM$26)</f>
        <v>1</v>
      </c>
      <c r="BA266" s="114">
        <f>(BA$6&gt;Rollover!$G$26)+(BA$6&gt;Rollover!$M$26)+(BA$6&gt;Rollover!$Z$26)+(BA$6&gt;Rollover!$AM$26)</f>
        <v>1</v>
      </c>
      <c r="BB266" s="114">
        <f>(BB$6&gt;Rollover!$G$26)+(BB$6&gt;Rollover!$M$26)+(BB$6&gt;Rollover!$Z$26)+(BB$6&gt;Rollover!$AM$26)</f>
        <v>1</v>
      </c>
      <c r="BC266" s="114">
        <f>(BC$6&gt;Rollover!$G$26)+(BC$6&gt;Rollover!$M$26)+(BC$6&gt;Rollover!$Z$26)+(BC$6&gt;Rollover!$AM$26)</f>
        <v>1</v>
      </c>
      <c r="BD266" s="114">
        <f>(BD$6&gt;Rollover!$G$26)+(BD$6&gt;Rollover!$M$26)+(BD$6&gt;Rollover!$Z$26)+(BD$6&gt;Rollover!$AM$26)</f>
        <v>1</v>
      </c>
      <c r="BE266" s="114">
        <f>(BE$6&gt;Rollover!$G$26)+(BE$6&gt;Rollover!$M$26)+(BE$6&gt;Rollover!$Z$26)+(BE$6&gt;Rollover!$AM$26)</f>
        <v>1</v>
      </c>
      <c r="BF266" s="114">
        <f>(BF$6&gt;Rollover!$G$26)+(BF$6&gt;Rollover!$M$26)+(BF$6&gt;Rollover!$Z$26)+(BF$6&gt;Rollover!$AM$26)</f>
        <v>1</v>
      </c>
      <c r="BG266" s="114">
        <f>(BG$6&gt;Rollover!$G$26)+(BG$6&gt;Rollover!$M$26)+(BG$6&gt;Rollover!$Z$26)+(BG$6&gt;Rollover!$AM$26)</f>
        <v>1</v>
      </c>
      <c r="BH266" s="114">
        <f>(BH$6&gt;Rollover!$G$26)+(BH$6&gt;Rollover!$M$26)+(BH$6&gt;Rollover!$Z$26)+(BH$6&gt;Rollover!$AM$26)</f>
        <v>1</v>
      </c>
      <c r="BI266" s="114">
        <f>(BI$6&gt;Rollover!$G$26)+(BI$6&gt;Rollover!$M$26)+(BI$6&gt;Rollover!$Z$26)+(BI$6&gt;Rollover!$AM$26)</f>
        <v>1</v>
      </c>
      <c r="BJ266" s="114">
        <f>(BJ$6&gt;Rollover!$G$26)+(BJ$6&gt;Rollover!$M$26)+(BJ$6&gt;Rollover!$Z$26)+(BJ$6&gt;Rollover!$AM$26)</f>
        <v>1</v>
      </c>
      <c r="BK266" s="114">
        <f>(BK$6&gt;Rollover!$G$26)+(BK$6&gt;Rollover!$M$26)+(BK$6&gt;Rollover!$Z$26)+(BK$6&gt;Rollover!$AM$26)</f>
        <v>1</v>
      </c>
      <c r="BL266" s="114">
        <f>(BL$6&gt;Rollover!$G$26)+(BL$6&gt;Rollover!$M$26)+(BL$6&gt;Rollover!$Z$26)+(BL$6&gt;Rollover!$AM$26)</f>
        <v>1</v>
      </c>
      <c r="BM266" s="114">
        <f>(BM$6&gt;Rollover!$G$26)+(BM$6&gt;Rollover!$M$26)+(BM$6&gt;Rollover!$Z$26)+(BM$6&gt;Rollover!$AM$26)</f>
        <v>1</v>
      </c>
      <c r="BN266" s="114">
        <f>(BN$6&gt;Rollover!$G$26)+(BN$6&gt;Rollover!$M$26)+(BN$6&gt;Rollover!$Z$26)+(BN$6&gt;Rollover!$AM$26)</f>
        <v>1</v>
      </c>
      <c r="BO266" s="114">
        <f>(BO$6&gt;Rollover!$G$26)+(BO$6&gt;Rollover!$M$26)+(BO$6&gt;Rollover!$Z$26)+(BO$6&gt;Rollover!$AM$26)</f>
        <v>1</v>
      </c>
      <c r="BP266" s="114">
        <f>(BP$6&gt;Rollover!$G$26)+(BP$6&gt;Rollover!$M$26)+(BP$6&gt;Rollover!$Z$26)+(BP$6&gt;Rollover!$AM$26)</f>
        <v>1</v>
      </c>
      <c r="BQ266" s="114">
        <f>(BQ$6&gt;Rollover!$G$26)+(BQ$6&gt;Rollover!$M$26)+(BQ$6&gt;Rollover!$Z$26)+(BQ$6&gt;Rollover!$AM$26)</f>
        <v>1</v>
      </c>
      <c r="BR266" s="114">
        <f>(BR$6&gt;Rollover!$G$26)+(BR$6&gt;Rollover!$M$26)+(BR$6&gt;Rollover!$Z$26)+(BR$6&gt;Rollover!$AM$26)</f>
        <v>1</v>
      </c>
      <c r="BS266" s="114">
        <f>(BS$6&gt;Rollover!$G$26)+(BS$6&gt;Rollover!$M$26)+(BS$6&gt;Rollover!$Z$26)+(BS$6&gt;Rollover!$AM$26)</f>
        <v>1</v>
      </c>
      <c r="BT266" s="114">
        <f>(BT$6&gt;Rollover!$G$26)+(BT$6&gt;Rollover!$M$26)+(BT$6&gt;Rollover!$Z$26)+(BT$6&gt;Rollover!$AM$26)</f>
        <v>1</v>
      </c>
      <c r="BU266" s="114">
        <f>(BU$6&gt;Rollover!$G$26)+(BU$6&gt;Rollover!$M$26)+(BU$6&gt;Rollover!$Z$26)+(BU$6&gt;Rollover!$AM$26)</f>
        <v>1</v>
      </c>
      <c r="BV266" s="114">
        <f>(BV$6&gt;Rollover!$G$26)+(BV$6&gt;Rollover!$M$26)+(BV$6&gt;Rollover!$Z$26)+(BV$6&gt;Rollover!$AM$26)</f>
        <v>1</v>
      </c>
      <c r="BW266" s="114">
        <f>(BW$6&gt;Rollover!$G$26)+(BW$6&gt;Rollover!$M$26)+(BW$6&gt;Rollover!$Z$26)+(BW$6&gt;Rollover!$AM$26)</f>
        <v>2</v>
      </c>
      <c r="BX266" s="114">
        <f>(BX$6&gt;Rollover!$G$26)+(BX$6&gt;Rollover!$M$26)+(BX$6&gt;Rollover!$Z$26)+(BX$6&gt;Rollover!$AM$26)</f>
        <v>2</v>
      </c>
      <c r="BY266" s="114">
        <f>(BY$6&gt;Rollover!$G$26)+(BY$6&gt;Rollover!$M$26)+(BY$6&gt;Rollover!$Z$26)+(BY$6&gt;Rollover!$AM$26)</f>
        <v>2</v>
      </c>
      <c r="BZ266" s="114">
        <f>(BZ$6&gt;Rollover!$G$26)+(BZ$6&gt;Rollover!$M$26)+(BZ$6&gt;Rollover!$Z$26)+(BZ$6&gt;Rollover!$AM$26)</f>
        <v>2</v>
      </c>
      <c r="CA266" s="114">
        <f>(CA$6&gt;Rollover!$G$26)+(CA$6&gt;Rollover!$M$26)+(CA$6&gt;Rollover!$Z$26)+(CA$6&gt;Rollover!$AM$26)</f>
        <v>2</v>
      </c>
      <c r="CB266" s="114">
        <f>(CB$6&gt;Rollover!$G$26)+(CB$6&gt;Rollover!$M$26)+(CB$6&gt;Rollover!$Z$26)+(CB$6&gt;Rollover!$AM$26)</f>
        <v>2</v>
      </c>
      <c r="CC266" s="114">
        <f>(CC$6&gt;Rollover!$G$26)+(CC$6&gt;Rollover!$M$26)+(CC$6&gt;Rollover!$Z$26)+(CC$6&gt;Rollover!$AM$26)</f>
        <v>2</v>
      </c>
      <c r="CD266" s="114">
        <f>(CD$6&gt;Rollover!$G$26)+(CD$6&gt;Rollover!$M$26)+(CD$6&gt;Rollover!$Z$26)+(CD$6&gt;Rollover!$AM$26)</f>
        <v>2</v>
      </c>
      <c r="CE266" s="114">
        <f>(CE$6&gt;Rollover!$G$26)+(CE$6&gt;Rollover!$M$26)+(CE$6&gt;Rollover!$Z$26)+(CE$6&gt;Rollover!$AM$26)</f>
        <v>2</v>
      </c>
      <c r="CF266" s="114">
        <f>(CF$6&gt;Rollover!$G$26)+(CF$6&gt;Rollover!$M$26)+(CF$6&gt;Rollover!$Z$26)+(CF$6&gt;Rollover!$AM$26)</f>
        <v>2</v>
      </c>
      <c r="CG266" s="114">
        <f>(CG$6&gt;Rollover!$G$26)+(CG$6&gt;Rollover!$M$26)+(CG$6&gt;Rollover!$Z$26)+(CG$6&gt;Rollover!$AM$26)</f>
        <v>2</v>
      </c>
      <c r="CH266" s="114">
        <f>(CH$6&gt;Rollover!$G$26)+(CH$6&gt;Rollover!$M$26)+(CH$6&gt;Rollover!$Z$26)+(CH$6&gt;Rollover!$AM$26)</f>
        <v>2</v>
      </c>
      <c r="CI266" s="114">
        <f>(CI$6&gt;Rollover!$G$26)+(CI$6&gt;Rollover!$M$26)+(CI$6&gt;Rollover!$Z$26)+(CI$6&gt;Rollover!$AM$26)</f>
        <v>2</v>
      </c>
      <c r="CJ266" s="114">
        <f>(CJ$6&gt;Rollover!$G$26)+(CJ$6&gt;Rollover!$M$26)+(CJ$6&gt;Rollover!$Z$26)+(CJ$6&gt;Rollover!$AM$26)</f>
        <v>2</v>
      </c>
      <c r="CK266" s="114">
        <f>(CK$6&gt;Rollover!$G$26)+(CK$6&gt;Rollover!$M$26)+(CK$6&gt;Rollover!$Z$26)+(CK$6&gt;Rollover!$AM$26)</f>
        <v>2</v>
      </c>
      <c r="CL266" s="114">
        <f>(CL$6&gt;Rollover!$G$26)+(CL$6&gt;Rollover!$M$26)+(CL$6&gt;Rollover!$Z$26)+(CL$6&gt;Rollover!$AM$26)</f>
        <v>2</v>
      </c>
      <c r="CM266" s="114">
        <f>(CM$6&gt;Rollover!$G$26)+(CM$6&gt;Rollover!$M$26)+(CM$6&gt;Rollover!$Z$26)+(CM$6&gt;Rollover!$AM$26)</f>
        <v>2</v>
      </c>
      <c r="CN266" s="114">
        <f>(CN$6&gt;Rollover!$G$26)+(CN$6&gt;Rollover!$M$26)+(CN$6&gt;Rollover!$Z$26)+(CN$6&gt;Rollover!$AM$26)</f>
        <v>2</v>
      </c>
      <c r="CO266" s="114">
        <f>(CO$6&gt;Rollover!$G$26)+(CO$6&gt;Rollover!$M$26)+(CO$6&gt;Rollover!$Z$26)+(CO$6&gt;Rollover!$AM$26)</f>
        <v>2</v>
      </c>
      <c r="CP266" s="114">
        <f>(CP$6&gt;Rollover!$G$26)+(CP$6&gt;Rollover!$M$26)+(CP$6&gt;Rollover!$Z$26)+(CP$6&gt;Rollover!$AM$26)</f>
        <v>2</v>
      </c>
      <c r="CQ266" s="114">
        <f>(CQ$6&gt;Rollover!$G$26)+(CQ$6&gt;Rollover!$M$26)+(CQ$6&gt;Rollover!$Z$26)+(CQ$6&gt;Rollover!$AM$26)</f>
        <v>2</v>
      </c>
      <c r="CR266" s="114">
        <f>(CR$6&gt;Rollover!$G$26)+(CR$6&gt;Rollover!$M$26)+(CR$6&gt;Rollover!$Z$26)+(CR$6&gt;Rollover!$AM$26)</f>
        <v>2</v>
      </c>
      <c r="CS266" s="114">
        <f>(CS$6&gt;Rollover!$G$26)+(CS$6&gt;Rollover!$M$26)+(CS$6&gt;Rollover!$Z$26)+(CS$6&gt;Rollover!$AM$26)</f>
        <v>2</v>
      </c>
      <c r="CT266" s="114">
        <f>(CT$6&gt;Rollover!$G$26)+(CT$6&gt;Rollover!$M$26)+(CT$6&gt;Rollover!$Z$26)+(CT$6&gt;Rollover!$AM$26)</f>
        <v>2</v>
      </c>
      <c r="CU266" s="114">
        <f>(CU$6&gt;Rollover!$G$26)+(CU$6&gt;Rollover!$M$26)+(CU$6&gt;Rollover!$Z$26)+(CU$6&gt;Rollover!$AM$26)</f>
        <v>2</v>
      </c>
      <c r="CV266" s="114">
        <f>(CV$6&gt;Rollover!$G$26)+(CV$6&gt;Rollover!$M$26)+(CV$6&gt;Rollover!$Z$26)+(CV$6&gt;Rollover!$AM$26)</f>
        <v>2</v>
      </c>
      <c r="CW266" s="114">
        <f>(CW$6&gt;Rollover!$G$26)+(CW$6&gt;Rollover!$M$26)+(CW$6&gt;Rollover!$Z$26)+(CW$6&gt;Rollover!$AM$26)</f>
        <v>2</v>
      </c>
      <c r="CX266" s="114">
        <f>(CX$6&gt;Rollover!$G$26)+(CX$6&gt;Rollover!$M$26)+(CX$6&gt;Rollover!$Z$26)+(CX$6&gt;Rollover!$AM$26)</f>
        <v>2</v>
      </c>
      <c r="CY266" s="114">
        <f>(CY$6&gt;Rollover!$G$26)+(CY$6&gt;Rollover!$M$26)+(CY$6&gt;Rollover!$Z$26)+(CY$6&gt;Rollover!$AM$26)</f>
        <v>2</v>
      </c>
      <c r="CZ266" s="114">
        <f>(CZ$6&gt;Rollover!$G$26)+(CZ$6&gt;Rollover!$M$26)+(CZ$6&gt;Rollover!$Z$26)+(CZ$6&gt;Rollover!$AM$26)</f>
        <v>2</v>
      </c>
      <c r="DA266" s="114">
        <f>(DA$6&gt;Rollover!$G$26)+(DA$6&gt;Rollover!$M$26)+(DA$6&gt;Rollover!$Z$26)+(DA$6&gt;Rollover!$AM$26)</f>
        <v>2</v>
      </c>
      <c r="DB266" s="114">
        <f>(DB$6&gt;Rollover!$G$26)+(DB$6&gt;Rollover!$M$26)+(DB$6&gt;Rollover!$Z$26)+(DB$6&gt;Rollover!$AM$26)</f>
        <v>2</v>
      </c>
      <c r="DC266" s="114">
        <f>(DC$6&gt;Rollover!$G$26)+(DC$6&gt;Rollover!$M$26)+(DC$6&gt;Rollover!$Z$26)+(DC$6&gt;Rollover!$AM$26)</f>
        <v>2</v>
      </c>
      <c r="DD266" s="114">
        <f>(DD$6&gt;Rollover!$G$26)+(DD$6&gt;Rollover!$M$26)+(DD$6&gt;Rollover!$Z$26)+(DD$6&gt;Rollover!$AM$26)</f>
        <v>2</v>
      </c>
      <c r="DE266" s="114">
        <f>(DE$6&gt;Rollover!$G$26)+(DE$6&gt;Rollover!$M$26)+(DE$6&gt;Rollover!$Z$26)+(DE$6&gt;Rollover!$AM$26)</f>
        <v>2</v>
      </c>
      <c r="DF266" s="114">
        <f>(DF$6&gt;Rollover!$G$26)+(DF$6&gt;Rollover!$M$26)+(DF$6&gt;Rollover!$Z$26)+(DF$6&gt;Rollover!$AM$26)</f>
        <v>2</v>
      </c>
      <c r="DG266" s="114">
        <f>(DG$6&gt;Rollover!$G$26)+(DG$6&gt;Rollover!$M$26)+(DG$6&gt;Rollover!$Z$26)+(DG$6&gt;Rollover!$AM$26)</f>
        <v>2</v>
      </c>
      <c r="DH266" s="114">
        <f>(DH$6&gt;Rollover!$G$26)+(DH$6&gt;Rollover!$M$26)+(DH$6&gt;Rollover!$Z$26)+(DH$6&gt;Rollover!$AM$26)</f>
        <v>2</v>
      </c>
      <c r="DI266" s="114">
        <f>(DI$6&gt;Rollover!$G$26)+(DI$6&gt;Rollover!$M$26)+(DI$6&gt;Rollover!$Z$26)+(DI$6&gt;Rollover!$AM$26)</f>
        <v>2</v>
      </c>
      <c r="DJ266" s="114">
        <f>(DJ$6&gt;Rollover!$G$26)+(DJ$6&gt;Rollover!$M$26)+(DJ$6&gt;Rollover!$Z$26)+(DJ$6&gt;Rollover!$AM$26)</f>
        <v>2</v>
      </c>
      <c r="DK266" s="114">
        <f>(DK$6&gt;Rollover!$G$26)+(DK$6&gt;Rollover!$M$26)+(DK$6&gt;Rollover!$Z$26)+(DK$6&gt;Rollover!$AM$26)</f>
        <v>2</v>
      </c>
      <c r="DL266" s="114">
        <f>(DL$6&gt;Rollover!$G$26)+(DL$6&gt;Rollover!$M$26)+(DL$6&gt;Rollover!$Z$26)+(DL$6&gt;Rollover!$AM$26)</f>
        <v>2</v>
      </c>
      <c r="DM266" s="114">
        <f>(DM$6&gt;Rollover!$G$26)+(DM$6&gt;Rollover!$M$26)+(DM$6&gt;Rollover!$Z$26)+(DM$6&gt;Rollover!$AM$26)</f>
        <v>2</v>
      </c>
      <c r="DN266" s="114">
        <f>(DN$6&gt;Rollover!$G$26)+(DN$6&gt;Rollover!$M$26)+(DN$6&gt;Rollover!$Z$26)+(DN$6&gt;Rollover!$AM$26)</f>
        <v>2</v>
      </c>
      <c r="DO266" s="114">
        <f>(DO$6&gt;Rollover!$G$26)+(DO$6&gt;Rollover!$M$26)+(DO$6&gt;Rollover!$Z$26)+(DO$6&gt;Rollover!$AM$26)</f>
        <v>2</v>
      </c>
      <c r="DP266" s="114">
        <f>(DP$6&gt;Rollover!$G$26)+(DP$6&gt;Rollover!$M$26)+(DP$6&gt;Rollover!$Z$26)+(DP$6&gt;Rollover!$AM$26)</f>
        <v>2</v>
      </c>
      <c r="DQ266" s="114">
        <f>(DQ$6&gt;Rollover!$G$26)+(DQ$6&gt;Rollover!$M$26)+(DQ$6&gt;Rollover!$Z$26)+(DQ$6&gt;Rollover!$AM$26)</f>
        <v>2</v>
      </c>
      <c r="DR266" s="114">
        <f>(DR$6&gt;Rollover!$G$26)+(DR$6&gt;Rollover!$M$26)+(DR$6&gt;Rollover!$Z$26)+(DR$6&gt;Rollover!$AM$26)</f>
        <v>2</v>
      </c>
      <c r="DS266" s="114">
        <f>(DS$6&gt;Rollover!$G$26)+(DS$6&gt;Rollover!$M$26)+(DS$6&gt;Rollover!$Z$26)+(DS$6&gt;Rollover!$AM$26)</f>
        <v>2</v>
      </c>
      <c r="DT266" s="114">
        <f>(DT$6&gt;Rollover!$G$26)+(DT$6&gt;Rollover!$M$26)+(DT$6&gt;Rollover!$Z$26)+(DT$6&gt;Rollover!$AM$26)</f>
        <v>2</v>
      </c>
      <c r="DU266" s="114">
        <f>(DU$6&gt;Rollover!$G$26)+(DU$6&gt;Rollover!$M$26)+(DU$6&gt;Rollover!$Z$26)+(DU$6&gt;Rollover!$AM$26)</f>
        <v>2</v>
      </c>
      <c r="DV266" s="114">
        <f>(DV$6&gt;Rollover!$G$26)+(DV$6&gt;Rollover!$M$26)+(DV$6&gt;Rollover!$Z$26)+(DV$6&gt;Rollover!$AM$26)</f>
        <v>2</v>
      </c>
      <c r="DW266" s="114">
        <f>(DW$6&gt;Rollover!$G$26)+(DW$6&gt;Rollover!$M$26)+(DW$6&gt;Rollover!$Z$26)+(DW$6&gt;Rollover!$AM$26)</f>
        <v>2</v>
      </c>
      <c r="DX266" s="114">
        <f>(DX$6&gt;Rollover!$G$26)+(DX$6&gt;Rollover!$M$26)+(DX$6&gt;Rollover!$Z$26)+(DX$6&gt;Rollover!$AM$26)</f>
        <v>2</v>
      </c>
      <c r="DY266" s="114">
        <f>(DY$6&gt;Rollover!$G$26)+(DY$6&gt;Rollover!$M$26)+(DY$6&gt;Rollover!$Z$26)+(DY$6&gt;Rollover!$AM$26)</f>
        <v>2</v>
      </c>
      <c r="DZ266" s="114">
        <f>(DZ$6&gt;Rollover!$G$26)+(DZ$6&gt;Rollover!$M$26)+(DZ$6&gt;Rollover!$Z$26)+(DZ$6&gt;Rollover!$AM$26)</f>
        <v>2</v>
      </c>
      <c r="EA266" s="114">
        <f>(EA$6&gt;Rollover!$G$26)+(EA$6&gt;Rollover!$M$26)+(EA$6&gt;Rollover!$Z$26)+(EA$6&gt;Rollover!$AM$26)</f>
        <v>2</v>
      </c>
      <c r="EB266" s="114">
        <f>(EB$6&gt;Rollover!$G$26)+(EB$6&gt;Rollover!$M$26)+(EB$6&gt;Rollover!$Z$26)+(EB$6&gt;Rollover!$AM$26)</f>
        <v>2</v>
      </c>
      <c r="EC266" s="114">
        <f>(EC$6&gt;Rollover!$G$26)+(EC$6&gt;Rollover!$M$26)+(EC$6&gt;Rollover!$Z$26)+(EC$6&gt;Rollover!$AM$26)</f>
        <v>2</v>
      </c>
      <c r="ED266" s="114">
        <f>(ED$6&gt;Rollover!$G$26)+(ED$6&gt;Rollover!$M$26)+(ED$6&gt;Rollover!$Z$26)+(ED$6&gt;Rollover!$AM$26)</f>
        <v>2</v>
      </c>
      <c r="EE266" s="114">
        <f>(EE$6&gt;Rollover!$G$26)+(EE$6&gt;Rollover!$M$26)+(EE$6&gt;Rollover!$Z$26)+(EE$6&gt;Rollover!$AM$26)</f>
        <v>2</v>
      </c>
      <c r="EF266" s="114">
        <f>(EF$6&gt;Rollover!$G$26)+(EF$6&gt;Rollover!$M$26)+(EF$6&gt;Rollover!$Z$26)+(EF$6&gt;Rollover!$AM$26)</f>
        <v>2</v>
      </c>
      <c r="EG266" s="114">
        <f>(EG$6&gt;Rollover!$G$26)+(EG$6&gt;Rollover!$M$26)+(EG$6&gt;Rollover!$Z$26)+(EG$6&gt;Rollover!$AM$26)</f>
        <v>3</v>
      </c>
      <c r="EH266" s="114">
        <f>(EH$6&gt;Rollover!$G$26)+(EH$6&gt;Rollover!$M$26)+(EH$6&gt;Rollover!$Z$26)+(EH$6&gt;Rollover!$AM$26)</f>
        <v>3</v>
      </c>
      <c r="EI266" s="114">
        <f>(EI$6&gt;Rollover!$G$26)+(EI$6&gt;Rollover!$M$26)+(EI$6&gt;Rollover!$Z$26)+(EI$6&gt;Rollover!$AM$26)</f>
        <v>3</v>
      </c>
    </row>
    <row r="267">
      <c r="B267" t="s" s="23">
        <v>391</v>
      </c>
      <c r="C267" t="s" s="118">
        <v>47</v>
      </c>
      <c r="D267" t="s" s="118">
        <v>428</v>
      </c>
      <c r="H267" s="114">
        <f>IF(OR(H266=0,H266=4),0,(YEAR(H$6)-YEAR(CHOOSE(H266,Rollover!$K$26,Rollover!$X$26,Rollover!$AK$26)))*12+MONTH(H$6)-MONTH(CHOOSE(H266,Rollover!$K$26,Rollover!$X$26,Rollover!$AK$26)))</f>
        <v>0</v>
      </c>
      <c r="I267" s="114">
        <f>IF(OR(I266=0,I266=4),0,(YEAR(I$6)-YEAR(CHOOSE(I266,Rollover!$K$26,Rollover!$X$26,Rollover!$AK$26)))*12+MONTH(I$6)-MONTH(CHOOSE(I266,Rollover!$K$26,Rollover!$X$26,Rollover!$AK$26)))</f>
        <v>0</v>
      </c>
      <c r="J267" s="114">
        <f>IF(OR(J266=0,J266=4),0,(YEAR(J$6)-YEAR(CHOOSE(J266,Rollover!$K$26,Rollover!$X$26,Rollover!$AK$26)))*12+MONTH(J$6)-MONTH(CHOOSE(J266,Rollover!$K$26,Rollover!$X$26,Rollover!$AK$26)))</f>
        <v>0</v>
      </c>
      <c r="K267" s="114">
        <f>IF(OR(K266=0,K266=4),0,(YEAR(K$6)-YEAR(CHOOSE(K266,Rollover!$K$26,Rollover!$X$26,Rollover!$AK$26)))*12+MONTH(K$6)-MONTH(CHOOSE(K266,Rollover!$K$26,Rollover!$X$26,Rollover!$AK$26)))</f>
        <v>0</v>
      </c>
      <c r="L267" s="114">
        <f>IF(OR(L266=0,L266=4),0,(YEAR(L$6)-YEAR(CHOOSE(L266,Rollover!$K$26,Rollover!$X$26,Rollover!$AK$26)))*12+MONTH(L$6)-MONTH(CHOOSE(L266,Rollover!$K$26,Rollover!$X$26,Rollover!$AK$26)))</f>
        <v>0</v>
      </c>
      <c r="M267" s="114">
        <f>IF(OR(M266=0,M266=4),0,(YEAR(M$6)-YEAR(CHOOSE(M266,Rollover!$K$26,Rollover!$X$26,Rollover!$AK$26)))*12+MONTH(M$6)-MONTH(CHOOSE(M266,Rollover!$K$26,Rollover!$X$26,Rollover!$AK$26)))</f>
        <v>-2</v>
      </c>
      <c r="N267" s="114">
        <f>IF(OR(N266=0,N266=4),0,(YEAR(N$6)-YEAR(CHOOSE(N266,Rollover!$K$26,Rollover!$X$26,Rollover!$AK$26)))*12+MONTH(N$6)-MONTH(CHOOSE(N266,Rollover!$K$26,Rollover!$X$26,Rollover!$AK$26)))</f>
        <v>-1</v>
      </c>
      <c r="O267" s="114">
        <f>IF(OR(O266=0,O266=4),0,(YEAR(O$6)-YEAR(CHOOSE(O266,Rollover!$K$26,Rollover!$X$26,Rollover!$AK$26)))*12+MONTH(O$6)-MONTH(CHOOSE(O266,Rollover!$K$26,Rollover!$X$26,Rollover!$AK$26)))</f>
        <v>0</v>
      </c>
      <c r="P267" s="114">
        <f>IF(OR(P266=0,P266=4),0,(YEAR(P$6)-YEAR(CHOOSE(P266,Rollover!$K$26,Rollover!$X$26,Rollover!$AK$26)))*12+MONTH(P$6)-MONTH(CHOOSE(P266,Rollover!$K$26,Rollover!$X$26,Rollover!$AK$26)))</f>
        <v>1</v>
      </c>
      <c r="Q267" s="114">
        <f>IF(OR(Q266=0,Q266=4),0,(YEAR(Q$6)-YEAR(CHOOSE(Q266,Rollover!$K$26,Rollover!$X$26,Rollover!$AK$26)))*12+MONTH(Q$6)-MONTH(CHOOSE(Q266,Rollover!$K$26,Rollover!$X$26,Rollover!$AK$26)))</f>
        <v>2</v>
      </c>
      <c r="R267" s="114">
        <f>IF(OR(R266=0,R266=4),0,(YEAR(R$6)-YEAR(CHOOSE(R266,Rollover!$K$26,Rollover!$X$26,Rollover!$AK$26)))*12+MONTH(R$6)-MONTH(CHOOSE(R266,Rollover!$K$26,Rollover!$X$26,Rollover!$AK$26)))</f>
        <v>3</v>
      </c>
      <c r="S267" s="114">
        <f>IF(OR(S266=0,S266=4),0,(YEAR(S$6)-YEAR(CHOOSE(S266,Rollover!$K$26,Rollover!$X$26,Rollover!$AK$26)))*12+MONTH(S$6)-MONTH(CHOOSE(S266,Rollover!$K$26,Rollover!$X$26,Rollover!$AK$26)))</f>
        <v>4</v>
      </c>
      <c r="T267" s="114">
        <f>IF(OR(T266=0,T266=4),0,(YEAR(T$6)-YEAR(CHOOSE(T266,Rollover!$K$26,Rollover!$X$26,Rollover!$AK$26)))*12+MONTH(T$6)-MONTH(CHOOSE(T266,Rollover!$K$26,Rollover!$X$26,Rollover!$AK$26)))</f>
        <v>5</v>
      </c>
      <c r="U267" s="114">
        <f>IF(OR(U266=0,U266=4),0,(YEAR(U$6)-YEAR(CHOOSE(U266,Rollover!$K$26,Rollover!$X$26,Rollover!$AK$26)))*12+MONTH(U$6)-MONTH(CHOOSE(U266,Rollover!$K$26,Rollover!$X$26,Rollover!$AK$26)))</f>
        <v>6</v>
      </c>
      <c r="V267" s="114">
        <f>IF(OR(V266=0,V266=4),0,(YEAR(V$6)-YEAR(CHOOSE(V266,Rollover!$K$26,Rollover!$X$26,Rollover!$AK$26)))*12+MONTH(V$6)-MONTH(CHOOSE(V266,Rollover!$K$26,Rollover!$X$26,Rollover!$AK$26)))</f>
        <v>7</v>
      </c>
      <c r="W267" s="114">
        <f>IF(OR(W266=0,W266=4),0,(YEAR(W$6)-YEAR(CHOOSE(W266,Rollover!$K$26,Rollover!$X$26,Rollover!$AK$26)))*12+MONTH(W$6)-MONTH(CHOOSE(W266,Rollover!$K$26,Rollover!$X$26,Rollover!$AK$26)))</f>
        <v>8</v>
      </c>
      <c r="X267" s="114">
        <f>IF(OR(X266=0,X266=4),0,(YEAR(X$6)-YEAR(CHOOSE(X266,Rollover!$K$26,Rollover!$X$26,Rollover!$AK$26)))*12+MONTH(X$6)-MONTH(CHOOSE(X266,Rollover!$K$26,Rollover!$X$26,Rollover!$AK$26)))</f>
        <v>9</v>
      </c>
      <c r="Y267" s="114">
        <f>IF(OR(Y266=0,Y266=4),0,(YEAR(Y$6)-YEAR(CHOOSE(Y266,Rollover!$K$26,Rollover!$X$26,Rollover!$AK$26)))*12+MONTH(Y$6)-MONTH(CHOOSE(Y266,Rollover!$K$26,Rollover!$X$26,Rollover!$AK$26)))</f>
        <v>10</v>
      </c>
      <c r="Z267" s="114">
        <f>IF(OR(Z266=0,Z266=4),0,(YEAR(Z$6)-YEAR(CHOOSE(Z266,Rollover!$K$26,Rollover!$X$26,Rollover!$AK$26)))*12+MONTH(Z$6)-MONTH(CHOOSE(Z266,Rollover!$K$26,Rollover!$X$26,Rollover!$AK$26)))</f>
        <v>11</v>
      </c>
      <c r="AA267" s="114">
        <f>IF(OR(AA266=0,AA266=4),0,(YEAR(AA$6)-YEAR(CHOOSE(AA266,Rollover!$K$26,Rollover!$X$26,Rollover!$AK$26)))*12+MONTH(AA$6)-MONTH(CHOOSE(AA266,Rollover!$K$26,Rollover!$X$26,Rollover!$AK$26)))</f>
        <v>12</v>
      </c>
      <c r="AB267" s="114">
        <f>IF(OR(AB266=0,AB266=4),0,(YEAR(AB$6)-YEAR(CHOOSE(AB266,Rollover!$K$26,Rollover!$X$26,Rollover!$AK$26)))*12+MONTH(AB$6)-MONTH(CHOOSE(AB266,Rollover!$K$26,Rollover!$X$26,Rollover!$AK$26)))</f>
        <v>13</v>
      </c>
      <c r="AC267" s="114">
        <f>IF(OR(AC266=0,AC266=4),0,(YEAR(AC$6)-YEAR(CHOOSE(AC266,Rollover!$K$26,Rollover!$X$26,Rollover!$AK$26)))*12+MONTH(AC$6)-MONTH(CHOOSE(AC266,Rollover!$K$26,Rollover!$X$26,Rollover!$AK$26)))</f>
        <v>14</v>
      </c>
      <c r="AD267" s="114">
        <f>IF(OR(AD266=0,AD266=4),0,(YEAR(AD$6)-YEAR(CHOOSE(AD266,Rollover!$K$26,Rollover!$X$26,Rollover!$AK$26)))*12+MONTH(AD$6)-MONTH(CHOOSE(AD266,Rollover!$K$26,Rollover!$X$26,Rollover!$AK$26)))</f>
        <v>15</v>
      </c>
      <c r="AE267" s="114">
        <f>IF(OR(AE266=0,AE266=4),0,(YEAR(AE$6)-YEAR(CHOOSE(AE266,Rollover!$K$26,Rollover!$X$26,Rollover!$AK$26)))*12+MONTH(AE$6)-MONTH(CHOOSE(AE266,Rollover!$K$26,Rollover!$X$26,Rollover!$AK$26)))</f>
        <v>16</v>
      </c>
      <c r="AF267" s="114">
        <f>IF(OR(AF266=0,AF266=4),0,(YEAR(AF$6)-YEAR(CHOOSE(AF266,Rollover!$K$26,Rollover!$X$26,Rollover!$AK$26)))*12+MONTH(AF$6)-MONTH(CHOOSE(AF266,Rollover!$K$26,Rollover!$X$26,Rollover!$AK$26)))</f>
        <v>17</v>
      </c>
      <c r="AG267" s="114">
        <f>IF(OR(AG266=0,AG266=4),0,(YEAR(AG$6)-YEAR(CHOOSE(AG266,Rollover!$K$26,Rollover!$X$26,Rollover!$AK$26)))*12+MONTH(AG$6)-MONTH(CHOOSE(AG266,Rollover!$K$26,Rollover!$X$26,Rollover!$AK$26)))</f>
        <v>18</v>
      </c>
      <c r="AH267" s="114">
        <f>IF(OR(AH266=0,AH266=4),0,(YEAR(AH$6)-YEAR(CHOOSE(AH266,Rollover!$K$26,Rollover!$X$26,Rollover!$AK$26)))*12+MONTH(AH$6)-MONTH(CHOOSE(AH266,Rollover!$K$26,Rollover!$X$26,Rollover!$AK$26)))</f>
        <v>19</v>
      </c>
      <c r="AI267" s="114">
        <f>IF(OR(AI266=0,AI266=4),0,(YEAR(AI$6)-YEAR(CHOOSE(AI266,Rollover!$K$26,Rollover!$X$26,Rollover!$AK$26)))*12+MONTH(AI$6)-MONTH(CHOOSE(AI266,Rollover!$K$26,Rollover!$X$26,Rollover!$AK$26)))</f>
        <v>20</v>
      </c>
      <c r="AJ267" s="114">
        <f>IF(OR(AJ266=0,AJ266=4),0,(YEAR(AJ$6)-YEAR(CHOOSE(AJ266,Rollover!$K$26,Rollover!$X$26,Rollover!$AK$26)))*12+MONTH(AJ$6)-MONTH(CHOOSE(AJ266,Rollover!$K$26,Rollover!$X$26,Rollover!$AK$26)))</f>
        <v>21</v>
      </c>
      <c r="AK267" s="114">
        <f>IF(OR(AK266=0,AK266=4),0,(YEAR(AK$6)-YEAR(CHOOSE(AK266,Rollover!$K$26,Rollover!$X$26,Rollover!$AK$26)))*12+MONTH(AK$6)-MONTH(CHOOSE(AK266,Rollover!$K$26,Rollover!$X$26,Rollover!$AK$26)))</f>
        <v>22</v>
      </c>
      <c r="AL267" s="114">
        <f>IF(OR(AL266=0,AL266=4),0,(YEAR(AL$6)-YEAR(CHOOSE(AL266,Rollover!$K$26,Rollover!$X$26,Rollover!$AK$26)))*12+MONTH(AL$6)-MONTH(CHOOSE(AL266,Rollover!$K$26,Rollover!$X$26,Rollover!$AK$26)))</f>
        <v>23</v>
      </c>
      <c r="AM267" s="114">
        <f>IF(OR(AM266=0,AM266=4),0,(YEAR(AM$6)-YEAR(CHOOSE(AM266,Rollover!$K$26,Rollover!$X$26,Rollover!$AK$26)))*12+MONTH(AM$6)-MONTH(CHOOSE(AM266,Rollover!$K$26,Rollover!$X$26,Rollover!$AK$26)))</f>
        <v>24</v>
      </c>
      <c r="AN267" s="114">
        <f>IF(OR(AN266=0,AN266=4),0,(YEAR(AN$6)-YEAR(CHOOSE(AN266,Rollover!$K$26,Rollover!$X$26,Rollover!$AK$26)))*12+MONTH(AN$6)-MONTH(CHOOSE(AN266,Rollover!$K$26,Rollover!$X$26,Rollover!$AK$26)))</f>
        <v>25</v>
      </c>
      <c r="AO267" s="114">
        <f>IF(OR(AO266=0,AO266=4),0,(YEAR(AO$6)-YEAR(CHOOSE(AO266,Rollover!$K$26,Rollover!$X$26,Rollover!$AK$26)))*12+MONTH(AO$6)-MONTH(CHOOSE(AO266,Rollover!$K$26,Rollover!$X$26,Rollover!$AK$26)))</f>
        <v>26</v>
      </c>
      <c r="AP267" s="114">
        <f>IF(OR(AP266=0,AP266=4),0,(YEAR(AP$6)-YEAR(CHOOSE(AP266,Rollover!$K$26,Rollover!$X$26,Rollover!$AK$26)))*12+MONTH(AP$6)-MONTH(CHOOSE(AP266,Rollover!$K$26,Rollover!$X$26,Rollover!$AK$26)))</f>
        <v>27</v>
      </c>
      <c r="AQ267" s="114">
        <f>IF(OR(AQ266=0,AQ266=4),0,(YEAR(AQ$6)-YEAR(CHOOSE(AQ266,Rollover!$K$26,Rollover!$X$26,Rollover!$AK$26)))*12+MONTH(AQ$6)-MONTH(CHOOSE(AQ266,Rollover!$K$26,Rollover!$X$26,Rollover!$AK$26)))</f>
        <v>28</v>
      </c>
      <c r="AR267" s="114">
        <f>IF(OR(AR266=0,AR266=4),0,(YEAR(AR$6)-YEAR(CHOOSE(AR266,Rollover!$K$26,Rollover!$X$26,Rollover!$AK$26)))*12+MONTH(AR$6)-MONTH(CHOOSE(AR266,Rollover!$K$26,Rollover!$X$26,Rollover!$AK$26)))</f>
        <v>29</v>
      </c>
      <c r="AS267" s="114">
        <f>IF(OR(AS266=0,AS266=4),0,(YEAR(AS$6)-YEAR(CHOOSE(AS266,Rollover!$K$26,Rollover!$X$26,Rollover!$AK$26)))*12+MONTH(AS$6)-MONTH(CHOOSE(AS266,Rollover!$K$26,Rollover!$X$26,Rollover!$AK$26)))</f>
        <v>30</v>
      </c>
      <c r="AT267" s="114">
        <f>IF(OR(AT266=0,AT266=4),0,(YEAR(AT$6)-YEAR(CHOOSE(AT266,Rollover!$K$26,Rollover!$X$26,Rollover!$AK$26)))*12+MONTH(AT$6)-MONTH(CHOOSE(AT266,Rollover!$K$26,Rollover!$X$26,Rollover!$AK$26)))</f>
        <v>31</v>
      </c>
      <c r="AU267" s="114">
        <f>IF(OR(AU266=0,AU266=4),0,(YEAR(AU$6)-YEAR(CHOOSE(AU266,Rollover!$K$26,Rollover!$X$26,Rollover!$AK$26)))*12+MONTH(AU$6)-MONTH(CHOOSE(AU266,Rollover!$K$26,Rollover!$X$26,Rollover!$AK$26)))</f>
        <v>32</v>
      </c>
      <c r="AV267" s="114">
        <f>IF(OR(AV266=0,AV266=4),0,(YEAR(AV$6)-YEAR(CHOOSE(AV266,Rollover!$K$26,Rollover!$X$26,Rollover!$AK$26)))*12+MONTH(AV$6)-MONTH(CHOOSE(AV266,Rollover!$K$26,Rollover!$X$26,Rollover!$AK$26)))</f>
        <v>33</v>
      </c>
      <c r="AW267" s="114">
        <f>IF(OR(AW266=0,AW266=4),0,(YEAR(AW$6)-YEAR(CHOOSE(AW266,Rollover!$K$26,Rollover!$X$26,Rollover!$AK$26)))*12+MONTH(AW$6)-MONTH(CHOOSE(AW266,Rollover!$K$26,Rollover!$X$26,Rollover!$AK$26)))</f>
        <v>34</v>
      </c>
      <c r="AX267" s="114">
        <f>IF(OR(AX266=0,AX266=4),0,(YEAR(AX$6)-YEAR(CHOOSE(AX266,Rollover!$K$26,Rollover!$X$26,Rollover!$AK$26)))*12+MONTH(AX$6)-MONTH(CHOOSE(AX266,Rollover!$K$26,Rollover!$X$26,Rollover!$AK$26)))</f>
        <v>35</v>
      </c>
      <c r="AY267" s="114">
        <f>IF(OR(AY266=0,AY266=4),0,(YEAR(AY$6)-YEAR(CHOOSE(AY266,Rollover!$K$26,Rollover!$X$26,Rollover!$AK$26)))*12+MONTH(AY$6)-MONTH(CHOOSE(AY266,Rollover!$K$26,Rollover!$X$26,Rollover!$AK$26)))</f>
        <v>36</v>
      </c>
      <c r="AZ267" s="114">
        <f>IF(OR(AZ266=0,AZ266=4),0,(YEAR(AZ$6)-YEAR(CHOOSE(AZ266,Rollover!$K$26,Rollover!$X$26,Rollover!$AK$26)))*12+MONTH(AZ$6)-MONTH(CHOOSE(AZ266,Rollover!$K$26,Rollover!$X$26,Rollover!$AK$26)))</f>
        <v>37</v>
      </c>
      <c r="BA267" s="114">
        <f>IF(OR(BA266=0,BA266=4),0,(YEAR(BA$6)-YEAR(CHOOSE(BA266,Rollover!$K$26,Rollover!$X$26,Rollover!$AK$26)))*12+MONTH(BA$6)-MONTH(CHOOSE(BA266,Rollover!$K$26,Rollover!$X$26,Rollover!$AK$26)))</f>
        <v>38</v>
      </c>
      <c r="BB267" s="114">
        <f>IF(OR(BB266=0,BB266=4),0,(YEAR(BB$6)-YEAR(CHOOSE(BB266,Rollover!$K$26,Rollover!$X$26,Rollover!$AK$26)))*12+MONTH(BB$6)-MONTH(CHOOSE(BB266,Rollover!$K$26,Rollover!$X$26,Rollover!$AK$26)))</f>
        <v>39</v>
      </c>
      <c r="BC267" s="114">
        <f>IF(OR(BC266=0,BC266=4),0,(YEAR(BC$6)-YEAR(CHOOSE(BC266,Rollover!$K$26,Rollover!$X$26,Rollover!$AK$26)))*12+MONTH(BC$6)-MONTH(CHOOSE(BC266,Rollover!$K$26,Rollover!$X$26,Rollover!$AK$26)))</f>
        <v>40</v>
      </c>
      <c r="BD267" s="114">
        <f>IF(OR(BD266=0,BD266=4),0,(YEAR(BD$6)-YEAR(CHOOSE(BD266,Rollover!$K$26,Rollover!$X$26,Rollover!$AK$26)))*12+MONTH(BD$6)-MONTH(CHOOSE(BD266,Rollover!$K$26,Rollover!$X$26,Rollover!$AK$26)))</f>
        <v>41</v>
      </c>
      <c r="BE267" s="114">
        <f>IF(OR(BE266=0,BE266=4),0,(YEAR(BE$6)-YEAR(CHOOSE(BE266,Rollover!$K$26,Rollover!$X$26,Rollover!$AK$26)))*12+MONTH(BE$6)-MONTH(CHOOSE(BE266,Rollover!$K$26,Rollover!$X$26,Rollover!$AK$26)))</f>
        <v>42</v>
      </c>
      <c r="BF267" s="114">
        <f>IF(OR(BF266=0,BF266=4),0,(YEAR(BF$6)-YEAR(CHOOSE(BF266,Rollover!$K$26,Rollover!$X$26,Rollover!$AK$26)))*12+MONTH(BF$6)-MONTH(CHOOSE(BF266,Rollover!$K$26,Rollover!$X$26,Rollover!$AK$26)))</f>
        <v>43</v>
      </c>
      <c r="BG267" s="114">
        <f>IF(OR(BG266=0,BG266=4),0,(YEAR(BG$6)-YEAR(CHOOSE(BG266,Rollover!$K$26,Rollover!$X$26,Rollover!$AK$26)))*12+MONTH(BG$6)-MONTH(CHOOSE(BG266,Rollover!$K$26,Rollover!$X$26,Rollover!$AK$26)))</f>
        <v>44</v>
      </c>
      <c r="BH267" s="114">
        <f>IF(OR(BH266=0,BH266=4),0,(YEAR(BH$6)-YEAR(CHOOSE(BH266,Rollover!$K$26,Rollover!$X$26,Rollover!$AK$26)))*12+MONTH(BH$6)-MONTH(CHOOSE(BH266,Rollover!$K$26,Rollover!$X$26,Rollover!$AK$26)))</f>
        <v>45</v>
      </c>
      <c r="BI267" s="114">
        <f>IF(OR(BI266=0,BI266=4),0,(YEAR(BI$6)-YEAR(CHOOSE(BI266,Rollover!$K$26,Rollover!$X$26,Rollover!$AK$26)))*12+MONTH(BI$6)-MONTH(CHOOSE(BI266,Rollover!$K$26,Rollover!$X$26,Rollover!$AK$26)))</f>
        <v>46</v>
      </c>
      <c r="BJ267" s="114">
        <f>IF(OR(BJ266=0,BJ266=4),0,(YEAR(BJ$6)-YEAR(CHOOSE(BJ266,Rollover!$K$26,Rollover!$X$26,Rollover!$AK$26)))*12+MONTH(BJ$6)-MONTH(CHOOSE(BJ266,Rollover!$K$26,Rollover!$X$26,Rollover!$AK$26)))</f>
        <v>47</v>
      </c>
      <c r="BK267" s="114">
        <f>IF(OR(BK266=0,BK266=4),0,(YEAR(BK$6)-YEAR(CHOOSE(BK266,Rollover!$K$26,Rollover!$X$26,Rollover!$AK$26)))*12+MONTH(BK$6)-MONTH(CHOOSE(BK266,Rollover!$K$26,Rollover!$X$26,Rollover!$AK$26)))</f>
        <v>48</v>
      </c>
      <c r="BL267" s="114">
        <f>IF(OR(BL266=0,BL266=4),0,(YEAR(BL$6)-YEAR(CHOOSE(BL266,Rollover!$K$26,Rollover!$X$26,Rollover!$AK$26)))*12+MONTH(BL$6)-MONTH(CHOOSE(BL266,Rollover!$K$26,Rollover!$X$26,Rollover!$AK$26)))</f>
        <v>49</v>
      </c>
      <c r="BM267" s="114">
        <f>IF(OR(BM266=0,BM266=4),0,(YEAR(BM$6)-YEAR(CHOOSE(BM266,Rollover!$K$26,Rollover!$X$26,Rollover!$AK$26)))*12+MONTH(BM$6)-MONTH(CHOOSE(BM266,Rollover!$K$26,Rollover!$X$26,Rollover!$AK$26)))</f>
        <v>50</v>
      </c>
      <c r="BN267" s="114">
        <f>IF(OR(BN266=0,BN266=4),0,(YEAR(BN$6)-YEAR(CHOOSE(BN266,Rollover!$K$26,Rollover!$X$26,Rollover!$AK$26)))*12+MONTH(BN$6)-MONTH(CHOOSE(BN266,Rollover!$K$26,Rollover!$X$26,Rollover!$AK$26)))</f>
        <v>51</v>
      </c>
      <c r="BO267" s="114">
        <f>IF(OR(BO266=0,BO266=4),0,(YEAR(BO$6)-YEAR(CHOOSE(BO266,Rollover!$K$26,Rollover!$X$26,Rollover!$AK$26)))*12+MONTH(BO$6)-MONTH(CHOOSE(BO266,Rollover!$K$26,Rollover!$X$26,Rollover!$AK$26)))</f>
        <v>52</v>
      </c>
      <c r="BP267" s="114">
        <f>IF(OR(BP266=0,BP266=4),0,(YEAR(BP$6)-YEAR(CHOOSE(BP266,Rollover!$K$26,Rollover!$X$26,Rollover!$AK$26)))*12+MONTH(BP$6)-MONTH(CHOOSE(BP266,Rollover!$K$26,Rollover!$X$26,Rollover!$AK$26)))</f>
        <v>53</v>
      </c>
      <c r="BQ267" s="114">
        <f>IF(OR(BQ266=0,BQ266=4),0,(YEAR(BQ$6)-YEAR(CHOOSE(BQ266,Rollover!$K$26,Rollover!$X$26,Rollover!$AK$26)))*12+MONTH(BQ$6)-MONTH(CHOOSE(BQ266,Rollover!$K$26,Rollover!$X$26,Rollover!$AK$26)))</f>
        <v>54</v>
      </c>
      <c r="BR267" s="114">
        <f>IF(OR(BR266=0,BR266=4),0,(YEAR(BR$6)-YEAR(CHOOSE(BR266,Rollover!$K$26,Rollover!$X$26,Rollover!$AK$26)))*12+MONTH(BR$6)-MONTH(CHOOSE(BR266,Rollover!$K$26,Rollover!$X$26,Rollover!$AK$26)))</f>
        <v>55</v>
      </c>
      <c r="BS267" s="114">
        <f>IF(OR(BS266=0,BS266=4),0,(YEAR(BS$6)-YEAR(CHOOSE(BS266,Rollover!$K$26,Rollover!$X$26,Rollover!$AK$26)))*12+MONTH(BS$6)-MONTH(CHOOSE(BS266,Rollover!$K$26,Rollover!$X$26,Rollover!$AK$26)))</f>
        <v>56</v>
      </c>
      <c r="BT267" s="114">
        <f>IF(OR(BT266=0,BT266=4),0,(YEAR(BT$6)-YEAR(CHOOSE(BT266,Rollover!$K$26,Rollover!$X$26,Rollover!$AK$26)))*12+MONTH(BT$6)-MONTH(CHOOSE(BT266,Rollover!$K$26,Rollover!$X$26,Rollover!$AK$26)))</f>
        <v>57</v>
      </c>
      <c r="BU267" s="114">
        <f>IF(OR(BU266=0,BU266=4),0,(YEAR(BU$6)-YEAR(CHOOSE(BU266,Rollover!$K$26,Rollover!$X$26,Rollover!$AK$26)))*12+MONTH(BU$6)-MONTH(CHOOSE(BU266,Rollover!$K$26,Rollover!$X$26,Rollover!$AK$26)))</f>
        <v>58</v>
      </c>
      <c r="BV267" s="114">
        <f>IF(OR(BV266=0,BV266=4),0,(YEAR(BV$6)-YEAR(CHOOSE(BV266,Rollover!$K$26,Rollover!$X$26,Rollover!$AK$26)))*12+MONTH(BV$6)-MONTH(CHOOSE(BV266,Rollover!$K$26,Rollover!$X$26,Rollover!$AK$26)))</f>
        <v>59</v>
      </c>
      <c r="BW267" s="114">
        <f>IF(OR(BW266=0,BW266=4),0,(YEAR(BW$6)-YEAR(CHOOSE(BW266,Rollover!$K$26,Rollover!$X$26,Rollover!$AK$26)))*12+MONTH(BW$6)-MONTH(CHOOSE(BW266,Rollover!$K$26,Rollover!$X$26,Rollover!$AK$26)))</f>
        <v>-2</v>
      </c>
      <c r="BX267" s="114">
        <f>IF(OR(BX266=0,BX266=4),0,(YEAR(BX$6)-YEAR(CHOOSE(BX266,Rollover!$K$26,Rollover!$X$26,Rollover!$AK$26)))*12+MONTH(BX$6)-MONTH(CHOOSE(BX266,Rollover!$K$26,Rollover!$X$26,Rollover!$AK$26)))</f>
        <v>-1</v>
      </c>
      <c r="BY267" s="114">
        <f>IF(OR(BY266=0,BY266=4),0,(YEAR(BY$6)-YEAR(CHOOSE(BY266,Rollover!$K$26,Rollover!$X$26,Rollover!$AK$26)))*12+MONTH(BY$6)-MONTH(CHOOSE(BY266,Rollover!$K$26,Rollover!$X$26,Rollover!$AK$26)))</f>
        <v>0</v>
      </c>
      <c r="BZ267" s="114">
        <f>IF(OR(BZ266=0,BZ266=4),0,(YEAR(BZ$6)-YEAR(CHOOSE(BZ266,Rollover!$K$26,Rollover!$X$26,Rollover!$AK$26)))*12+MONTH(BZ$6)-MONTH(CHOOSE(BZ266,Rollover!$K$26,Rollover!$X$26,Rollover!$AK$26)))</f>
        <v>1</v>
      </c>
      <c r="CA267" s="114">
        <f>IF(OR(CA266=0,CA266=4),0,(YEAR(CA$6)-YEAR(CHOOSE(CA266,Rollover!$K$26,Rollover!$X$26,Rollover!$AK$26)))*12+MONTH(CA$6)-MONTH(CHOOSE(CA266,Rollover!$K$26,Rollover!$X$26,Rollover!$AK$26)))</f>
        <v>2</v>
      </c>
      <c r="CB267" s="114">
        <f>IF(OR(CB266=0,CB266=4),0,(YEAR(CB$6)-YEAR(CHOOSE(CB266,Rollover!$K$26,Rollover!$X$26,Rollover!$AK$26)))*12+MONTH(CB$6)-MONTH(CHOOSE(CB266,Rollover!$K$26,Rollover!$X$26,Rollover!$AK$26)))</f>
        <v>3</v>
      </c>
      <c r="CC267" s="114">
        <f>IF(OR(CC266=0,CC266=4),0,(YEAR(CC$6)-YEAR(CHOOSE(CC266,Rollover!$K$26,Rollover!$X$26,Rollover!$AK$26)))*12+MONTH(CC$6)-MONTH(CHOOSE(CC266,Rollover!$K$26,Rollover!$X$26,Rollover!$AK$26)))</f>
        <v>4</v>
      </c>
      <c r="CD267" s="114">
        <f>IF(OR(CD266=0,CD266=4),0,(YEAR(CD$6)-YEAR(CHOOSE(CD266,Rollover!$K$26,Rollover!$X$26,Rollover!$AK$26)))*12+MONTH(CD$6)-MONTH(CHOOSE(CD266,Rollover!$K$26,Rollover!$X$26,Rollover!$AK$26)))</f>
        <v>5</v>
      </c>
      <c r="CE267" s="114">
        <f>IF(OR(CE266=0,CE266=4),0,(YEAR(CE$6)-YEAR(CHOOSE(CE266,Rollover!$K$26,Rollover!$X$26,Rollover!$AK$26)))*12+MONTH(CE$6)-MONTH(CHOOSE(CE266,Rollover!$K$26,Rollover!$X$26,Rollover!$AK$26)))</f>
        <v>6</v>
      </c>
      <c r="CF267" s="114">
        <f>IF(OR(CF266=0,CF266=4),0,(YEAR(CF$6)-YEAR(CHOOSE(CF266,Rollover!$K$26,Rollover!$X$26,Rollover!$AK$26)))*12+MONTH(CF$6)-MONTH(CHOOSE(CF266,Rollover!$K$26,Rollover!$X$26,Rollover!$AK$26)))</f>
        <v>7</v>
      </c>
      <c r="CG267" s="114">
        <f>IF(OR(CG266=0,CG266=4),0,(YEAR(CG$6)-YEAR(CHOOSE(CG266,Rollover!$K$26,Rollover!$X$26,Rollover!$AK$26)))*12+MONTH(CG$6)-MONTH(CHOOSE(CG266,Rollover!$K$26,Rollover!$X$26,Rollover!$AK$26)))</f>
        <v>8</v>
      </c>
      <c r="CH267" s="114">
        <f>IF(OR(CH266=0,CH266=4),0,(YEAR(CH$6)-YEAR(CHOOSE(CH266,Rollover!$K$26,Rollover!$X$26,Rollover!$AK$26)))*12+MONTH(CH$6)-MONTH(CHOOSE(CH266,Rollover!$K$26,Rollover!$X$26,Rollover!$AK$26)))</f>
        <v>9</v>
      </c>
      <c r="CI267" s="114">
        <f>IF(OR(CI266=0,CI266=4),0,(YEAR(CI$6)-YEAR(CHOOSE(CI266,Rollover!$K$26,Rollover!$X$26,Rollover!$AK$26)))*12+MONTH(CI$6)-MONTH(CHOOSE(CI266,Rollover!$K$26,Rollover!$X$26,Rollover!$AK$26)))</f>
        <v>10</v>
      </c>
      <c r="CJ267" s="114">
        <f>IF(OR(CJ266=0,CJ266=4),0,(YEAR(CJ$6)-YEAR(CHOOSE(CJ266,Rollover!$K$26,Rollover!$X$26,Rollover!$AK$26)))*12+MONTH(CJ$6)-MONTH(CHOOSE(CJ266,Rollover!$K$26,Rollover!$X$26,Rollover!$AK$26)))</f>
        <v>11</v>
      </c>
      <c r="CK267" s="114">
        <f>IF(OR(CK266=0,CK266=4),0,(YEAR(CK$6)-YEAR(CHOOSE(CK266,Rollover!$K$26,Rollover!$X$26,Rollover!$AK$26)))*12+MONTH(CK$6)-MONTH(CHOOSE(CK266,Rollover!$K$26,Rollover!$X$26,Rollover!$AK$26)))</f>
        <v>12</v>
      </c>
      <c r="CL267" s="114">
        <f>IF(OR(CL266=0,CL266=4),0,(YEAR(CL$6)-YEAR(CHOOSE(CL266,Rollover!$K$26,Rollover!$X$26,Rollover!$AK$26)))*12+MONTH(CL$6)-MONTH(CHOOSE(CL266,Rollover!$K$26,Rollover!$X$26,Rollover!$AK$26)))</f>
        <v>13</v>
      </c>
      <c r="CM267" s="114">
        <f>IF(OR(CM266=0,CM266=4),0,(YEAR(CM$6)-YEAR(CHOOSE(CM266,Rollover!$K$26,Rollover!$X$26,Rollover!$AK$26)))*12+MONTH(CM$6)-MONTH(CHOOSE(CM266,Rollover!$K$26,Rollover!$X$26,Rollover!$AK$26)))</f>
        <v>14</v>
      </c>
      <c r="CN267" s="114">
        <f>IF(OR(CN266=0,CN266=4),0,(YEAR(CN$6)-YEAR(CHOOSE(CN266,Rollover!$K$26,Rollover!$X$26,Rollover!$AK$26)))*12+MONTH(CN$6)-MONTH(CHOOSE(CN266,Rollover!$K$26,Rollover!$X$26,Rollover!$AK$26)))</f>
        <v>15</v>
      </c>
      <c r="CO267" s="114">
        <f>IF(OR(CO266=0,CO266=4),0,(YEAR(CO$6)-YEAR(CHOOSE(CO266,Rollover!$K$26,Rollover!$X$26,Rollover!$AK$26)))*12+MONTH(CO$6)-MONTH(CHOOSE(CO266,Rollover!$K$26,Rollover!$X$26,Rollover!$AK$26)))</f>
        <v>16</v>
      </c>
      <c r="CP267" s="114">
        <f>IF(OR(CP266=0,CP266=4),0,(YEAR(CP$6)-YEAR(CHOOSE(CP266,Rollover!$K$26,Rollover!$X$26,Rollover!$AK$26)))*12+MONTH(CP$6)-MONTH(CHOOSE(CP266,Rollover!$K$26,Rollover!$X$26,Rollover!$AK$26)))</f>
        <v>17</v>
      </c>
      <c r="CQ267" s="114">
        <f>IF(OR(CQ266=0,CQ266=4),0,(YEAR(CQ$6)-YEAR(CHOOSE(CQ266,Rollover!$K$26,Rollover!$X$26,Rollover!$AK$26)))*12+MONTH(CQ$6)-MONTH(CHOOSE(CQ266,Rollover!$K$26,Rollover!$X$26,Rollover!$AK$26)))</f>
        <v>18</v>
      </c>
      <c r="CR267" s="114">
        <f>IF(OR(CR266=0,CR266=4),0,(YEAR(CR$6)-YEAR(CHOOSE(CR266,Rollover!$K$26,Rollover!$X$26,Rollover!$AK$26)))*12+MONTH(CR$6)-MONTH(CHOOSE(CR266,Rollover!$K$26,Rollover!$X$26,Rollover!$AK$26)))</f>
        <v>19</v>
      </c>
      <c r="CS267" s="114">
        <f>IF(OR(CS266=0,CS266=4),0,(YEAR(CS$6)-YEAR(CHOOSE(CS266,Rollover!$K$26,Rollover!$X$26,Rollover!$AK$26)))*12+MONTH(CS$6)-MONTH(CHOOSE(CS266,Rollover!$K$26,Rollover!$X$26,Rollover!$AK$26)))</f>
        <v>20</v>
      </c>
      <c r="CT267" s="114">
        <f>IF(OR(CT266=0,CT266=4),0,(YEAR(CT$6)-YEAR(CHOOSE(CT266,Rollover!$K$26,Rollover!$X$26,Rollover!$AK$26)))*12+MONTH(CT$6)-MONTH(CHOOSE(CT266,Rollover!$K$26,Rollover!$X$26,Rollover!$AK$26)))</f>
        <v>21</v>
      </c>
      <c r="CU267" s="114">
        <f>IF(OR(CU266=0,CU266=4),0,(YEAR(CU$6)-YEAR(CHOOSE(CU266,Rollover!$K$26,Rollover!$X$26,Rollover!$AK$26)))*12+MONTH(CU$6)-MONTH(CHOOSE(CU266,Rollover!$K$26,Rollover!$X$26,Rollover!$AK$26)))</f>
        <v>22</v>
      </c>
      <c r="CV267" s="114">
        <f>IF(OR(CV266=0,CV266=4),0,(YEAR(CV$6)-YEAR(CHOOSE(CV266,Rollover!$K$26,Rollover!$X$26,Rollover!$AK$26)))*12+MONTH(CV$6)-MONTH(CHOOSE(CV266,Rollover!$K$26,Rollover!$X$26,Rollover!$AK$26)))</f>
        <v>23</v>
      </c>
      <c r="CW267" s="114">
        <f>IF(OR(CW266=0,CW266=4),0,(YEAR(CW$6)-YEAR(CHOOSE(CW266,Rollover!$K$26,Rollover!$X$26,Rollover!$AK$26)))*12+MONTH(CW$6)-MONTH(CHOOSE(CW266,Rollover!$K$26,Rollover!$X$26,Rollover!$AK$26)))</f>
        <v>24</v>
      </c>
      <c r="CX267" s="114">
        <f>IF(OR(CX266=0,CX266=4),0,(YEAR(CX$6)-YEAR(CHOOSE(CX266,Rollover!$K$26,Rollover!$X$26,Rollover!$AK$26)))*12+MONTH(CX$6)-MONTH(CHOOSE(CX266,Rollover!$K$26,Rollover!$X$26,Rollover!$AK$26)))</f>
        <v>25</v>
      </c>
      <c r="CY267" s="114">
        <f>IF(OR(CY266=0,CY266=4),0,(YEAR(CY$6)-YEAR(CHOOSE(CY266,Rollover!$K$26,Rollover!$X$26,Rollover!$AK$26)))*12+MONTH(CY$6)-MONTH(CHOOSE(CY266,Rollover!$K$26,Rollover!$X$26,Rollover!$AK$26)))</f>
        <v>26</v>
      </c>
      <c r="CZ267" s="114">
        <f>IF(OR(CZ266=0,CZ266=4),0,(YEAR(CZ$6)-YEAR(CHOOSE(CZ266,Rollover!$K$26,Rollover!$X$26,Rollover!$AK$26)))*12+MONTH(CZ$6)-MONTH(CHOOSE(CZ266,Rollover!$K$26,Rollover!$X$26,Rollover!$AK$26)))</f>
        <v>27</v>
      </c>
      <c r="DA267" s="114">
        <f>IF(OR(DA266=0,DA266=4),0,(YEAR(DA$6)-YEAR(CHOOSE(DA266,Rollover!$K$26,Rollover!$X$26,Rollover!$AK$26)))*12+MONTH(DA$6)-MONTH(CHOOSE(DA266,Rollover!$K$26,Rollover!$X$26,Rollover!$AK$26)))</f>
        <v>28</v>
      </c>
      <c r="DB267" s="114">
        <f>IF(OR(DB266=0,DB266=4),0,(YEAR(DB$6)-YEAR(CHOOSE(DB266,Rollover!$K$26,Rollover!$X$26,Rollover!$AK$26)))*12+MONTH(DB$6)-MONTH(CHOOSE(DB266,Rollover!$K$26,Rollover!$X$26,Rollover!$AK$26)))</f>
        <v>29</v>
      </c>
      <c r="DC267" s="114">
        <f>IF(OR(DC266=0,DC266=4),0,(YEAR(DC$6)-YEAR(CHOOSE(DC266,Rollover!$K$26,Rollover!$X$26,Rollover!$AK$26)))*12+MONTH(DC$6)-MONTH(CHOOSE(DC266,Rollover!$K$26,Rollover!$X$26,Rollover!$AK$26)))</f>
        <v>30</v>
      </c>
      <c r="DD267" s="114">
        <f>IF(OR(DD266=0,DD266=4),0,(YEAR(DD$6)-YEAR(CHOOSE(DD266,Rollover!$K$26,Rollover!$X$26,Rollover!$AK$26)))*12+MONTH(DD$6)-MONTH(CHOOSE(DD266,Rollover!$K$26,Rollover!$X$26,Rollover!$AK$26)))</f>
        <v>31</v>
      </c>
      <c r="DE267" s="114">
        <f>IF(OR(DE266=0,DE266=4),0,(YEAR(DE$6)-YEAR(CHOOSE(DE266,Rollover!$K$26,Rollover!$X$26,Rollover!$AK$26)))*12+MONTH(DE$6)-MONTH(CHOOSE(DE266,Rollover!$K$26,Rollover!$X$26,Rollover!$AK$26)))</f>
        <v>32</v>
      </c>
      <c r="DF267" s="114">
        <f>IF(OR(DF266=0,DF266=4),0,(YEAR(DF$6)-YEAR(CHOOSE(DF266,Rollover!$K$26,Rollover!$X$26,Rollover!$AK$26)))*12+MONTH(DF$6)-MONTH(CHOOSE(DF266,Rollover!$K$26,Rollover!$X$26,Rollover!$AK$26)))</f>
        <v>33</v>
      </c>
      <c r="DG267" s="114">
        <f>IF(OR(DG266=0,DG266=4),0,(YEAR(DG$6)-YEAR(CHOOSE(DG266,Rollover!$K$26,Rollover!$X$26,Rollover!$AK$26)))*12+MONTH(DG$6)-MONTH(CHOOSE(DG266,Rollover!$K$26,Rollover!$X$26,Rollover!$AK$26)))</f>
        <v>34</v>
      </c>
      <c r="DH267" s="114">
        <f>IF(OR(DH266=0,DH266=4),0,(YEAR(DH$6)-YEAR(CHOOSE(DH266,Rollover!$K$26,Rollover!$X$26,Rollover!$AK$26)))*12+MONTH(DH$6)-MONTH(CHOOSE(DH266,Rollover!$K$26,Rollover!$X$26,Rollover!$AK$26)))</f>
        <v>35</v>
      </c>
      <c r="DI267" s="114">
        <f>IF(OR(DI266=0,DI266=4),0,(YEAR(DI$6)-YEAR(CHOOSE(DI266,Rollover!$K$26,Rollover!$X$26,Rollover!$AK$26)))*12+MONTH(DI$6)-MONTH(CHOOSE(DI266,Rollover!$K$26,Rollover!$X$26,Rollover!$AK$26)))</f>
        <v>36</v>
      </c>
      <c r="DJ267" s="114">
        <f>IF(OR(DJ266=0,DJ266=4),0,(YEAR(DJ$6)-YEAR(CHOOSE(DJ266,Rollover!$K$26,Rollover!$X$26,Rollover!$AK$26)))*12+MONTH(DJ$6)-MONTH(CHOOSE(DJ266,Rollover!$K$26,Rollover!$X$26,Rollover!$AK$26)))</f>
        <v>37</v>
      </c>
      <c r="DK267" s="114">
        <f>IF(OR(DK266=0,DK266=4),0,(YEAR(DK$6)-YEAR(CHOOSE(DK266,Rollover!$K$26,Rollover!$X$26,Rollover!$AK$26)))*12+MONTH(DK$6)-MONTH(CHOOSE(DK266,Rollover!$K$26,Rollover!$X$26,Rollover!$AK$26)))</f>
        <v>38</v>
      </c>
      <c r="DL267" s="114">
        <f>IF(OR(DL266=0,DL266=4),0,(YEAR(DL$6)-YEAR(CHOOSE(DL266,Rollover!$K$26,Rollover!$X$26,Rollover!$AK$26)))*12+MONTH(DL$6)-MONTH(CHOOSE(DL266,Rollover!$K$26,Rollover!$X$26,Rollover!$AK$26)))</f>
        <v>39</v>
      </c>
      <c r="DM267" s="114">
        <f>IF(OR(DM266=0,DM266=4),0,(YEAR(DM$6)-YEAR(CHOOSE(DM266,Rollover!$K$26,Rollover!$X$26,Rollover!$AK$26)))*12+MONTH(DM$6)-MONTH(CHOOSE(DM266,Rollover!$K$26,Rollover!$X$26,Rollover!$AK$26)))</f>
        <v>40</v>
      </c>
      <c r="DN267" s="114">
        <f>IF(OR(DN266=0,DN266=4),0,(YEAR(DN$6)-YEAR(CHOOSE(DN266,Rollover!$K$26,Rollover!$X$26,Rollover!$AK$26)))*12+MONTH(DN$6)-MONTH(CHOOSE(DN266,Rollover!$K$26,Rollover!$X$26,Rollover!$AK$26)))</f>
        <v>41</v>
      </c>
      <c r="DO267" s="114">
        <f>IF(OR(DO266=0,DO266=4),0,(YEAR(DO$6)-YEAR(CHOOSE(DO266,Rollover!$K$26,Rollover!$X$26,Rollover!$AK$26)))*12+MONTH(DO$6)-MONTH(CHOOSE(DO266,Rollover!$K$26,Rollover!$X$26,Rollover!$AK$26)))</f>
        <v>42</v>
      </c>
      <c r="DP267" s="114">
        <f>IF(OR(DP266=0,DP266=4),0,(YEAR(DP$6)-YEAR(CHOOSE(DP266,Rollover!$K$26,Rollover!$X$26,Rollover!$AK$26)))*12+MONTH(DP$6)-MONTH(CHOOSE(DP266,Rollover!$K$26,Rollover!$X$26,Rollover!$AK$26)))</f>
        <v>43</v>
      </c>
      <c r="DQ267" s="114">
        <f>IF(OR(DQ266=0,DQ266=4),0,(YEAR(DQ$6)-YEAR(CHOOSE(DQ266,Rollover!$K$26,Rollover!$X$26,Rollover!$AK$26)))*12+MONTH(DQ$6)-MONTH(CHOOSE(DQ266,Rollover!$K$26,Rollover!$X$26,Rollover!$AK$26)))</f>
        <v>44</v>
      </c>
      <c r="DR267" s="114">
        <f>IF(OR(DR266=0,DR266=4),0,(YEAR(DR$6)-YEAR(CHOOSE(DR266,Rollover!$K$26,Rollover!$X$26,Rollover!$AK$26)))*12+MONTH(DR$6)-MONTH(CHOOSE(DR266,Rollover!$K$26,Rollover!$X$26,Rollover!$AK$26)))</f>
        <v>45</v>
      </c>
      <c r="DS267" s="114">
        <f>IF(OR(DS266=0,DS266=4),0,(YEAR(DS$6)-YEAR(CHOOSE(DS266,Rollover!$K$26,Rollover!$X$26,Rollover!$AK$26)))*12+MONTH(DS$6)-MONTH(CHOOSE(DS266,Rollover!$K$26,Rollover!$X$26,Rollover!$AK$26)))</f>
        <v>46</v>
      </c>
      <c r="DT267" s="114">
        <f>IF(OR(DT266=0,DT266=4),0,(YEAR(DT$6)-YEAR(CHOOSE(DT266,Rollover!$K$26,Rollover!$X$26,Rollover!$AK$26)))*12+MONTH(DT$6)-MONTH(CHOOSE(DT266,Rollover!$K$26,Rollover!$X$26,Rollover!$AK$26)))</f>
        <v>47</v>
      </c>
      <c r="DU267" s="114">
        <f>IF(OR(DU266=0,DU266=4),0,(YEAR(DU$6)-YEAR(CHOOSE(DU266,Rollover!$K$26,Rollover!$X$26,Rollover!$AK$26)))*12+MONTH(DU$6)-MONTH(CHOOSE(DU266,Rollover!$K$26,Rollover!$X$26,Rollover!$AK$26)))</f>
        <v>48</v>
      </c>
      <c r="DV267" s="114">
        <f>IF(OR(DV266=0,DV266=4),0,(YEAR(DV$6)-YEAR(CHOOSE(DV266,Rollover!$K$26,Rollover!$X$26,Rollover!$AK$26)))*12+MONTH(DV$6)-MONTH(CHOOSE(DV266,Rollover!$K$26,Rollover!$X$26,Rollover!$AK$26)))</f>
        <v>49</v>
      </c>
      <c r="DW267" s="114">
        <f>IF(OR(DW266=0,DW266=4),0,(YEAR(DW$6)-YEAR(CHOOSE(DW266,Rollover!$K$26,Rollover!$X$26,Rollover!$AK$26)))*12+MONTH(DW$6)-MONTH(CHOOSE(DW266,Rollover!$K$26,Rollover!$X$26,Rollover!$AK$26)))</f>
        <v>50</v>
      </c>
      <c r="DX267" s="114">
        <f>IF(OR(DX266=0,DX266=4),0,(YEAR(DX$6)-YEAR(CHOOSE(DX266,Rollover!$K$26,Rollover!$X$26,Rollover!$AK$26)))*12+MONTH(DX$6)-MONTH(CHOOSE(DX266,Rollover!$K$26,Rollover!$X$26,Rollover!$AK$26)))</f>
        <v>51</v>
      </c>
      <c r="DY267" s="114">
        <f>IF(OR(DY266=0,DY266=4),0,(YEAR(DY$6)-YEAR(CHOOSE(DY266,Rollover!$K$26,Rollover!$X$26,Rollover!$AK$26)))*12+MONTH(DY$6)-MONTH(CHOOSE(DY266,Rollover!$K$26,Rollover!$X$26,Rollover!$AK$26)))</f>
        <v>52</v>
      </c>
      <c r="DZ267" s="114">
        <f>IF(OR(DZ266=0,DZ266=4),0,(YEAR(DZ$6)-YEAR(CHOOSE(DZ266,Rollover!$K$26,Rollover!$X$26,Rollover!$AK$26)))*12+MONTH(DZ$6)-MONTH(CHOOSE(DZ266,Rollover!$K$26,Rollover!$X$26,Rollover!$AK$26)))</f>
        <v>53</v>
      </c>
      <c r="EA267" s="114">
        <f>IF(OR(EA266=0,EA266=4),0,(YEAR(EA$6)-YEAR(CHOOSE(EA266,Rollover!$K$26,Rollover!$X$26,Rollover!$AK$26)))*12+MONTH(EA$6)-MONTH(CHOOSE(EA266,Rollover!$K$26,Rollover!$X$26,Rollover!$AK$26)))</f>
        <v>54</v>
      </c>
      <c r="EB267" s="114">
        <f>IF(OR(EB266=0,EB266=4),0,(YEAR(EB$6)-YEAR(CHOOSE(EB266,Rollover!$K$26,Rollover!$X$26,Rollover!$AK$26)))*12+MONTH(EB$6)-MONTH(CHOOSE(EB266,Rollover!$K$26,Rollover!$X$26,Rollover!$AK$26)))</f>
        <v>55</v>
      </c>
      <c r="EC267" s="114">
        <f>IF(OR(EC266=0,EC266=4),0,(YEAR(EC$6)-YEAR(CHOOSE(EC266,Rollover!$K$26,Rollover!$X$26,Rollover!$AK$26)))*12+MONTH(EC$6)-MONTH(CHOOSE(EC266,Rollover!$K$26,Rollover!$X$26,Rollover!$AK$26)))</f>
        <v>56</v>
      </c>
      <c r="ED267" s="114">
        <f>IF(OR(ED266=0,ED266=4),0,(YEAR(ED$6)-YEAR(CHOOSE(ED266,Rollover!$K$26,Rollover!$X$26,Rollover!$AK$26)))*12+MONTH(ED$6)-MONTH(CHOOSE(ED266,Rollover!$K$26,Rollover!$X$26,Rollover!$AK$26)))</f>
        <v>57</v>
      </c>
      <c r="EE267" s="114">
        <f>IF(OR(EE266=0,EE266=4),0,(YEAR(EE$6)-YEAR(CHOOSE(EE266,Rollover!$K$26,Rollover!$X$26,Rollover!$AK$26)))*12+MONTH(EE$6)-MONTH(CHOOSE(EE266,Rollover!$K$26,Rollover!$X$26,Rollover!$AK$26)))</f>
        <v>58</v>
      </c>
      <c r="EF267" s="114">
        <f>IF(OR(EF266=0,EF266=4),0,(YEAR(EF$6)-YEAR(CHOOSE(EF266,Rollover!$K$26,Rollover!$X$26,Rollover!$AK$26)))*12+MONTH(EF$6)-MONTH(CHOOSE(EF266,Rollover!$K$26,Rollover!$X$26,Rollover!$AK$26)))</f>
        <v>59</v>
      </c>
      <c r="EG267" s="114">
        <f>IF(OR(EG266=0,EG266=4),0,(YEAR(EG$6)-YEAR(CHOOSE(EG266,Rollover!$K$26,Rollover!$X$26,Rollover!$AK$26)))*12+MONTH(EG$6)-MONTH(CHOOSE(EG266,Rollover!$K$26,Rollover!$X$26,Rollover!$AK$26)))</f>
        <v>-2</v>
      </c>
      <c r="EH267" s="114">
        <f>IF(OR(EH266=0,EH266=4),0,(YEAR(EH$6)-YEAR(CHOOSE(EH266,Rollover!$K$26,Rollover!$X$26,Rollover!$AK$26)))*12+MONTH(EH$6)-MONTH(CHOOSE(EH266,Rollover!$K$26,Rollover!$X$26,Rollover!$AK$26)))</f>
        <v>-1</v>
      </c>
      <c r="EI267" s="114">
        <f>IF(OR(EI266=0,EI266=4),0,(YEAR(EI$6)-YEAR(CHOOSE(EI266,Rollover!$K$26,Rollover!$X$26,Rollover!$AK$26)))*12+MONTH(EI$6)-MONTH(CHOOSE(EI266,Rollover!$K$26,Rollover!$X$26,Rollover!$AK$26)))</f>
        <v>0</v>
      </c>
    </row>
    <row r="268">
      <c r="B268" t="s" s="23">
        <v>392</v>
      </c>
      <c r="C268" t="s" s="118">
        <v>47</v>
      </c>
      <c r="D268" t="s" s="118">
        <v>429</v>
      </c>
      <c r="H268" s="115">
        <f>IF(OR(H266=0,H266=4),0,CHOOSE(H266,Rollover!$I$26,Rollover!$V$26,Rollover!$AI$26)*CHOOSE(H266,Rollover!$O$26,Rollover!$AB$26,Rollover!$AO$26)*(1+CHOOSE(H266,Rollover!$P$26,Rollover!$AC$26,Rollover!$AP$26))^(INT(MAX(0,H267)/12))+(1-CHOOSE(H266,Rollover!$I$26,Rollover!$V$26,Rollover!$AI$26))*CHOOSE(H266,Rollover!$N$26,Rollover!$AA$26,Rollover!$AN$26)*(1+Assumptions!$C$25)^(INT(MAX(0,H267)/12)))</f>
        <v>0</v>
      </c>
      <c r="I268" s="115">
        <f>IF(OR(I266=0,I266=4),0,CHOOSE(I266,Rollover!$I$26,Rollover!$V$26,Rollover!$AI$26)*CHOOSE(I266,Rollover!$O$26,Rollover!$AB$26,Rollover!$AO$26)*(1+CHOOSE(I266,Rollover!$P$26,Rollover!$AC$26,Rollover!$AP$26))^(INT(MAX(0,I267)/12))+(1-CHOOSE(I266,Rollover!$I$26,Rollover!$V$26,Rollover!$AI$26))*CHOOSE(I266,Rollover!$N$26,Rollover!$AA$26,Rollover!$AN$26)*(1+Assumptions!$C$25)^(INT(MAX(0,I267)/12)))</f>
        <v>0</v>
      </c>
      <c r="J268" s="115">
        <f>IF(OR(J266=0,J266=4),0,CHOOSE(J266,Rollover!$I$26,Rollover!$V$26,Rollover!$AI$26)*CHOOSE(J266,Rollover!$O$26,Rollover!$AB$26,Rollover!$AO$26)*(1+CHOOSE(J266,Rollover!$P$26,Rollover!$AC$26,Rollover!$AP$26))^(INT(MAX(0,J267)/12))+(1-CHOOSE(J266,Rollover!$I$26,Rollover!$V$26,Rollover!$AI$26))*CHOOSE(J266,Rollover!$N$26,Rollover!$AA$26,Rollover!$AN$26)*(1+Assumptions!$C$25)^(INT(MAX(0,J267)/12)))</f>
        <v>0</v>
      </c>
      <c r="K268" s="115">
        <f>IF(OR(K266=0,K266=4),0,CHOOSE(K266,Rollover!$I$26,Rollover!$V$26,Rollover!$AI$26)*CHOOSE(K266,Rollover!$O$26,Rollover!$AB$26,Rollover!$AO$26)*(1+CHOOSE(K266,Rollover!$P$26,Rollover!$AC$26,Rollover!$AP$26))^(INT(MAX(0,K267)/12))+(1-CHOOSE(K266,Rollover!$I$26,Rollover!$V$26,Rollover!$AI$26))*CHOOSE(K266,Rollover!$N$26,Rollover!$AA$26,Rollover!$AN$26)*(1+Assumptions!$C$25)^(INT(MAX(0,K267)/12)))</f>
        <v>0</v>
      </c>
      <c r="L268" s="115">
        <f>IF(OR(L266=0,L266=4),0,CHOOSE(L266,Rollover!$I$26,Rollover!$V$26,Rollover!$AI$26)*CHOOSE(L266,Rollover!$O$26,Rollover!$AB$26,Rollover!$AO$26)*(1+CHOOSE(L266,Rollover!$P$26,Rollover!$AC$26,Rollover!$AP$26))^(INT(MAX(0,L267)/12))+(1-CHOOSE(L266,Rollover!$I$26,Rollover!$V$26,Rollover!$AI$26))*CHOOSE(L266,Rollover!$N$26,Rollover!$AA$26,Rollover!$AN$26)*(1+Assumptions!$C$25)^(INT(MAX(0,L267)/12)))</f>
        <v>0</v>
      </c>
      <c r="M268" s="115">
        <f>IF(OR(M266=0,M266=4),0,CHOOSE(M266,Rollover!$I$26,Rollover!$V$26,Rollover!$AI$26)*CHOOSE(M266,Rollover!$O$26,Rollover!$AB$26,Rollover!$AO$26)*(1+CHOOSE(M266,Rollover!$P$26,Rollover!$AC$26,Rollover!$AP$26))^(INT(MAX(0,M267)/12))+(1-CHOOSE(M266,Rollover!$I$26,Rollover!$V$26,Rollover!$AI$26))*CHOOSE(M266,Rollover!$N$26,Rollover!$AA$26,Rollover!$AN$26)*(1+Assumptions!$C$25)^(INT(MAX(0,M267)/12)))</f>
        <v>13.9925</v>
      </c>
      <c r="N268" s="115">
        <f>IF(OR(N266=0,N266=4),0,CHOOSE(N266,Rollover!$I$26,Rollover!$V$26,Rollover!$AI$26)*CHOOSE(N266,Rollover!$O$26,Rollover!$AB$26,Rollover!$AO$26)*(1+CHOOSE(N266,Rollover!$P$26,Rollover!$AC$26,Rollover!$AP$26))^(INT(MAX(0,N267)/12))+(1-CHOOSE(N266,Rollover!$I$26,Rollover!$V$26,Rollover!$AI$26))*CHOOSE(N266,Rollover!$N$26,Rollover!$AA$26,Rollover!$AN$26)*(1+Assumptions!$C$25)^(INT(MAX(0,N267)/12)))</f>
        <v>13.9925</v>
      </c>
      <c r="O268" s="115">
        <f>IF(OR(O266=0,O266=4),0,CHOOSE(O266,Rollover!$I$26,Rollover!$V$26,Rollover!$AI$26)*CHOOSE(O266,Rollover!$O$26,Rollover!$AB$26,Rollover!$AO$26)*(1+CHOOSE(O266,Rollover!$P$26,Rollover!$AC$26,Rollover!$AP$26))^(INT(MAX(0,O267)/12))+(1-CHOOSE(O266,Rollover!$I$26,Rollover!$V$26,Rollover!$AI$26))*CHOOSE(O266,Rollover!$N$26,Rollover!$AA$26,Rollover!$AN$26)*(1+Assumptions!$C$25)^(INT(MAX(0,O267)/12)))</f>
        <v>13.9925</v>
      </c>
      <c r="P268" s="115">
        <f>IF(OR(P266=0,P266=4),0,CHOOSE(P266,Rollover!$I$26,Rollover!$V$26,Rollover!$AI$26)*CHOOSE(P266,Rollover!$O$26,Rollover!$AB$26,Rollover!$AO$26)*(1+CHOOSE(P266,Rollover!$P$26,Rollover!$AC$26,Rollover!$AP$26))^(INT(MAX(0,P267)/12))+(1-CHOOSE(P266,Rollover!$I$26,Rollover!$V$26,Rollover!$AI$26))*CHOOSE(P266,Rollover!$N$26,Rollover!$AA$26,Rollover!$AN$26)*(1+Assumptions!$C$25)^(INT(MAX(0,P267)/12)))</f>
        <v>13.9925</v>
      </c>
      <c r="Q268" s="115">
        <f>IF(OR(Q266=0,Q266=4),0,CHOOSE(Q266,Rollover!$I$26,Rollover!$V$26,Rollover!$AI$26)*CHOOSE(Q266,Rollover!$O$26,Rollover!$AB$26,Rollover!$AO$26)*(1+CHOOSE(Q266,Rollover!$P$26,Rollover!$AC$26,Rollover!$AP$26))^(INT(MAX(0,Q267)/12))+(1-CHOOSE(Q266,Rollover!$I$26,Rollover!$V$26,Rollover!$AI$26))*CHOOSE(Q266,Rollover!$N$26,Rollover!$AA$26,Rollover!$AN$26)*(1+Assumptions!$C$25)^(INT(MAX(0,Q267)/12)))</f>
        <v>13.9925</v>
      </c>
      <c r="R268" s="115">
        <f>IF(OR(R266=0,R266=4),0,CHOOSE(R266,Rollover!$I$26,Rollover!$V$26,Rollover!$AI$26)*CHOOSE(R266,Rollover!$O$26,Rollover!$AB$26,Rollover!$AO$26)*(1+CHOOSE(R266,Rollover!$P$26,Rollover!$AC$26,Rollover!$AP$26))^(INT(MAX(0,R267)/12))+(1-CHOOSE(R266,Rollover!$I$26,Rollover!$V$26,Rollover!$AI$26))*CHOOSE(R266,Rollover!$N$26,Rollover!$AA$26,Rollover!$AN$26)*(1+Assumptions!$C$25)^(INT(MAX(0,R267)/12)))</f>
        <v>13.9925</v>
      </c>
      <c r="S268" s="115">
        <f>IF(OR(S266=0,S266=4),0,CHOOSE(S266,Rollover!$I$26,Rollover!$V$26,Rollover!$AI$26)*CHOOSE(S266,Rollover!$O$26,Rollover!$AB$26,Rollover!$AO$26)*(1+CHOOSE(S266,Rollover!$P$26,Rollover!$AC$26,Rollover!$AP$26))^(INT(MAX(0,S267)/12))+(1-CHOOSE(S266,Rollover!$I$26,Rollover!$V$26,Rollover!$AI$26))*CHOOSE(S266,Rollover!$N$26,Rollover!$AA$26,Rollover!$AN$26)*(1+Assumptions!$C$25)^(INT(MAX(0,S267)/12)))</f>
        <v>13.9925</v>
      </c>
      <c r="T268" s="115">
        <f>IF(OR(T266=0,T266=4),0,CHOOSE(T266,Rollover!$I$26,Rollover!$V$26,Rollover!$AI$26)*CHOOSE(T266,Rollover!$O$26,Rollover!$AB$26,Rollover!$AO$26)*(1+CHOOSE(T266,Rollover!$P$26,Rollover!$AC$26,Rollover!$AP$26))^(INT(MAX(0,T267)/12))+(1-CHOOSE(T266,Rollover!$I$26,Rollover!$V$26,Rollover!$AI$26))*CHOOSE(T266,Rollover!$N$26,Rollover!$AA$26,Rollover!$AN$26)*(1+Assumptions!$C$25)^(INT(MAX(0,T267)/12)))</f>
        <v>13.9925</v>
      </c>
      <c r="U268" s="115">
        <f>IF(OR(U266=0,U266=4),0,CHOOSE(U266,Rollover!$I$26,Rollover!$V$26,Rollover!$AI$26)*CHOOSE(U266,Rollover!$O$26,Rollover!$AB$26,Rollover!$AO$26)*(1+CHOOSE(U266,Rollover!$P$26,Rollover!$AC$26,Rollover!$AP$26))^(INT(MAX(0,U267)/12))+(1-CHOOSE(U266,Rollover!$I$26,Rollover!$V$26,Rollover!$AI$26))*CHOOSE(U266,Rollover!$N$26,Rollover!$AA$26,Rollover!$AN$26)*(1+Assumptions!$C$25)^(INT(MAX(0,U267)/12)))</f>
        <v>13.9925</v>
      </c>
      <c r="V268" s="115">
        <f>IF(OR(V266=0,V266=4),0,CHOOSE(V266,Rollover!$I$26,Rollover!$V$26,Rollover!$AI$26)*CHOOSE(V266,Rollover!$O$26,Rollover!$AB$26,Rollover!$AO$26)*(1+CHOOSE(V266,Rollover!$P$26,Rollover!$AC$26,Rollover!$AP$26))^(INT(MAX(0,V267)/12))+(1-CHOOSE(V266,Rollover!$I$26,Rollover!$V$26,Rollover!$AI$26))*CHOOSE(V266,Rollover!$N$26,Rollover!$AA$26,Rollover!$AN$26)*(1+Assumptions!$C$25)^(INT(MAX(0,V267)/12)))</f>
        <v>13.9925</v>
      </c>
      <c r="W268" s="115">
        <f>IF(OR(W266=0,W266=4),0,CHOOSE(W266,Rollover!$I$26,Rollover!$V$26,Rollover!$AI$26)*CHOOSE(W266,Rollover!$O$26,Rollover!$AB$26,Rollover!$AO$26)*(1+CHOOSE(W266,Rollover!$P$26,Rollover!$AC$26,Rollover!$AP$26))^(INT(MAX(0,W267)/12))+(1-CHOOSE(W266,Rollover!$I$26,Rollover!$V$26,Rollover!$AI$26))*CHOOSE(W266,Rollover!$N$26,Rollover!$AA$26,Rollover!$AN$26)*(1+Assumptions!$C$25)^(INT(MAX(0,W267)/12)))</f>
        <v>13.9925</v>
      </c>
      <c r="X268" s="115">
        <f>IF(OR(X266=0,X266=4),0,CHOOSE(X266,Rollover!$I$26,Rollover!$V$26,Rollover!$AI$26)*CHOOSE(X266,Rollover!$O$26,Rollover!$AB$26,Rollover!$AO$26)*(1+CHOOSE(X266,Rollover!$P$26,Rollover!$AC$26,Rollover!$AP$26))^(INT(MAX(0,X267)/12))+(1-CHOOSE(X266,Rollover!$I$26,Rollover!$V$26,Rollover!$AI$26))*CHOOSE(X266,Rollover!$N$26,Rollover!$AA$26,Rollover!$AN$26)*(1+Assumptions!$C$25)^(INT(MAX(0,X267)/12)))</f>
        <v>13.9925</v>
      </c>
      <c r="Y268" s="115">
        <f>IF(OR(Y266=0,Y266=4),0,CHOOSE(Y266,Rollover!$I$26,Rollover!$V$26,Rollover!$AI$26)*CHOOSE(Y266,Rollover!$O$26,Rollover!$AB$26,Rollover!$AO$26)*(1+CHOOSE(Y266,Rollover!$P$26,Rollover!$AC$26,Rollover!$AP$26))^(INT(MAX(0,Y267)/12))+(1-CHOOSE(Y266,Rollover!$I$26,Rollover!$V$26,Rollover!$AI$26))*CHOOSE(Y266,Rollover!$N$26,Rollover!$AA$26,Rollover!$AN$26)*(1+Assumptions!$C$25)^(INT(MAX(0,Y267)/12)))</f>
        <v>13.9925</v>
      </c>
      <c r="Z268" s="115">
        <f>IF(OR(Z266=0,Z266=4),0,CHOOSE(Z266,Rollover!$I$26,Rollover!$V$26,Rollover!$AI$26)*CHOOSE(Z266,Rollover!$O$26,Rollover!$AB$26,Rollover!$AO$26)*(1+CHOOSE(Z266,Rollover!$P$26,Rollover!$AC$26,Rollover!$AP$26))^(INT(MAX(0,Z267)/12))+(1-CHOOSE(Z266,Rollover!$I$26,Rollover!$V$26,Rollover!$AI$26))*CHOOSE(Z266,Rollover!$N$26,Rollover!$AA$26,Rollover!$AN$26)*(1+Assumptions!$C$25)^(INT(MAX(0,Z267)/12)))</f>
        <v>13.9925</v>
      </c>
      <c r="AA268" s="115">
        <f>IF(OR(AA266=0,AA266=4),0,CHOOSE(AA266,Rollover!$I$26,Rollover!$V$26,Rollover!$AI$26)*CHOOSE(AA266,Rollover!$O$26,Rollover!$AB$26,Rollover!$AO$26)*(1+CHOOSE(AA266,Rollover!$P$26,Rollover!$AC$26,Rollover!$AP$26))^(INT(MAX(0,AA267)/12))+(1-CHOOSE(AA266,Rollover!$I$26,Rollover!$V$26,Rollover!$AI$26))*CHOOSE(AA266,Rollover!$N$26,Rollover!$AA$26,Rollover!$AN$26)*(1+Assumptions!$C$25)^(INT(MAX(0,AA267)/12)))</f>
        <v>14.482237499999998</v>
      </c>
      <c r="AB268" s="115">
        <f>IF(OR(AB266=0,AB266=4),0,CHOOSE(AB266,Rollover!$I$26,Rollover!$V$26,Rollover!$AI$26)*CHOOSE(AB266,Rollover!$O$26,Rollover!$AB$26,Rollover!$AO$26)*(1+CHOOSE(AB266,Rollover!$P$26,Rollover!$AC$26,Rollover!$AP$26))^(INT(MAX(0,AB267)/12))+(1-CHOOSE(AB266,Rollover!$I$26,Rollover!$V$26,Rollover!$AI$26))*CHOOSE(AB266,Rollover!$N$26,Rollover!$AA$26,Rollover!$AN$26)*(1+Assumptions!$C$25)^(INT(MAX(0,AB267)/12)))</f>
        <v>14.482237499999998</v>
      </c>
      <c r="AC268" s="115">
        <f>IF(OR(AC266=0,AC266=4),0,CHOOSE(AC266,Rollover!$I$26,Rollover!$V$26,Rollover!$AI$26)*CHOOSE(AC266,Rollover!$O$26,Rollover!$AB$26,Rollover!$AO$26)*(1+CHOOSE(AC266,Rollover!$P$26,Rollover!$AC$26,Rollover!$AP$26))^(INT(MAX(0,AC267)/12))+(1-CHOOSE(AC266,Rollover!$I$26,Rollover!$V$26,Rollover!$AI$26))*CHOOSE(AC266,Rollover!$N$26,Rollover!$AA$26,Rollover!$AN$26)*(1+Assumptions!$C$25)^(INT(MAX(0,AC267)/12)))</f>
        <v>14.482237499999998</v>
      </c>
      <c r="AD268" s="115">
        <f>IF(OR(AD266=0,AD266=4),0,CHOOSE(AD266,Rollover!$I$26,Rollover!$V$26,Rollover!$AI$26)*CHOOSE(AD266,Rollover!$O$26,Rollover!$AB$26,Rollover!$AO$26)*(1+CHOOSE(AD266,Rollover!$P$26,Rollover!$AC$26,Rollover!$AP$26))^(INT(MAX(0,AD267)/12))+(1-CHOOSE(AD266,Rollover!$I$26,Rollover!$V$26,Rollover!$AI$26))*CHOOSE(AD266,Rollover!$N$26,Rollover!$AA$26,Rollover!$AN$26)*(1+Assumptions!$C$25)^(INT(MAX(0,AD267)/12)))</f>
        <v>14.482237499999998</v>
      </c>
      <c r="AE268" s="115">
        <f>IF(OR(AE266=0,AE266=4),0,CHOOSE(AE266,Rollover!$I$26,Rollover!$V$26,Rollover!$AI$26)*CHOOSE(AE266,Rollover!$O$26,Rollover!$AB$26,Rollover!$AO$26)*(1+CHOOSE(AE266,Rollover!$P$26,Rollover!$AC$26,Rollover!$AP$26))^(INT(MAX(0,AE267)/12))+(1-CHOOSE(AE266,Rollover!$I$26,Rollover!$V$26,Rollover!$AI$26))*CHOOSE(AE266,Rollover!$N$26,Rollover!$AA$26,Rollover!$AN$26)*(1+Assumptions!$C$25)^(INT(MAX(0,AE267)/12)))</f>
        <v>14.482237499999998</v>
      </c>
      <c r="AF268" s="115">
        <f>IF(OR(AF266=0,AF266=4),0,CHOOSE(AF266,Rollover!$I$26,Rollover!$V$26,Rollover!$AI$26)*CHOOSE(AF266,Rollover!$O$26,Rollover!$AB$26,Rollover!$AO$26)*(1+CHOOSE(AF266,Rollover!$P$26,Rollover!$AC$26,Rollover!$AP$26))^(INT(MAX(0,AF267)/12))+(1-CHOOSE(AF266,Rollover!$I$26,Rollover!$V$26,Rollover!$AI$26))*CHOOSE(AF266,Rollover!$N$26,Rollover!$AA$26,Rollover!$AN$26)*(1+Assumptions!$C$25)^(INT(MAX(0,AF267)/12)))</f>
        <v>14.482237499999998</v>
      </c>
      <c r="AG268" s="115">
        <f>IF(OR(AG266=0,AG266=4),0,CHOOSE(AG266,Rollover!$I$26,Rollover!$V$26,Rollover!$AI$26)*CHOOSE(AG266,Rollover!$O$26,Rollover!$AB$26,Rollover!$AO$26)*(1+CHOOSE(AG266,Rollover!$P$26,Rollover!$AC$26,Rollover!$AP$26))^(INT(MAX(0,AG267)/12))+(1-CHOOSE(AG266,Rollover!$I$26,Rollover!$V$26,Rollover!$AI$26))*CHOOSE(AG266,Rollover!$N$26,Rollover!$AA$26,Rollover!$AN$26)*(1+Assumptions!$C$25)^(INT(MAX(0,AG267)/12)))</f>
        <v>14.482237499999998</v>
      </c>
      <c r="AH268" s="115">
        <f>IF(OR(AH266=0,AH266=4),0,CHOOSE(AH266,Rollover!$I$26,Rollover!$V$26,Rollover!$AI$26)*CHOOSE(AH266,Rollover!$O$26,Rollover!$AB$26,Rollover!$AO$26)*(1+CHOOSE(AH266,Rollover!$P$26,Rollover!$AC$26,Rollover!$AP$26))^(INT(MAX(0,AH267)/12))+(1-CHOOSE(AH266,Rollover!$I$26,Rollover!$V$26,Rollover!$AI$26))*CHOOSE(AH266,Rollover!$N$26,Rollover!$AA$26,Rollover!$AN$26)*(1+Assumptions!$C$25)^(INT(MAX(0,AH267)/12)))</f>
        <v>14.482237499999998</v>
      </c>
      <c r="AI268" s="115">
        <f>IF(OR(AI266=0,AI266=4),0,CHOOSE(AI266,Rollover!$I$26,Rollover!$V$26,Rollover!$AI$26)*CHOOSE(AI266,Rollover!$O$26,Rollover!$AB$26,Rollover!$AO$26)*(1+CHOOSE(AI266,Rollover!$P$26,Rollover!$AC$26,Rollover!$AP$26))^(INT(MAX(0,AI267)/12))+(1-CHOOSE(AI266,Rollover!$I$26,Rollover!$V$26,Rollover!$AI$26))*CHOOSE(AI266,Rollover!$N$26,Rollover!$AA$26,Rollover!$AN$26)*(1+Assumptions!$C$25)^(INT(MAX(0,AI267)/12)))</f>
        <v>14.482237499999998</v>
      </c>
      <c r="AJ268" s="115">
        <f>IF(OR(AJ266=0,AJ266=4),0,CHOOSE(AJ266,Rollover!$I$26,Rollover!$V$26,Rollover!$AI$26)*CHOOSE(AJ266,Rollover!$O$26,Rollover!$AB$26,Rollover!$AO$26)*(1+CHOOSE(AJ266,Rollover!$P$26,Rollover!$AC$26,Rollover!$AP$26))^(INT(MAX(0,AJ267)/12))+(1-CHOOSE(AJ266,Rollover!$I$26,Rollover!$V$26,Rollover!$AI$26))*CHOOSE(AJ266,Rollover!$N$26,Rollover!$AA$26,Rollover!$AN$26)*(1+Assumptions!$C$25)^(INT(MAX(0,AJ267)/12)))</f>
        <v>14.482237499999998</v>
      </c>
      <c r="AK268" s="115">
        <f>IF(OR(AK266=0,AK266=4),0,CHOOSE(AK266,Rollover!$I$26,Rollover!$V$26,Rollover!$AI$26)*CHOOSE(AK266,Rollover!$O$26,Rollover!$AB$26,Rollover!$AO$26)*(1+CHOOSE(AK266,Rollover!$P$26,Rollover!$AC$26,Rollover!$AP$26))^(INT(MAX(0,AK267)/12))+(1-CHOOSE(AK266,Rollover!$I$26,Rollover!$V$26,Rollover!$AI$26))*CHOOSE(AK266,Rollover!$N$26,Rollover!$AA$26,Rollover!$AN$26)*(1+Assumptions!$C$25)^(INT(MAX(0,AK267)/12)))</f>
        <v>14.482237499999998</v>
      </c>
      <c r="AL268" s="115">
        <f>IF(OR(AL266=0,AL266=4),0,CHOOSE(AL266,Rollover!$I$26,Rollover!$V$26,Rollover!$AI$26)*CHOOSE(AL266,Rollover!$O$26,Rollover!$AB$26,Rollover!$AO$26)*(1+CHOOSE(AL266,Rollover!$P$26,Rollover!$AC$26,Rollover!$AP$26))^(INT(MAX(0,AL267)/12))+(1-CHOOSE(AL266,Rollover!$I$26,Rollover!$V$26,Rollover!$AI$26))*CHOOSE(AL266,Rollover!$N$26,Rollover!$AA$26,Rollover!$AN$26)*(1+Assumptions!$C$25)^(INT(MAX(0,AL267)/12)))</f>
        <v>14.482237499999998</v>
      </c>
      <c r="AM268" s="115">
        <f>IF(OR(AM266=0,AM266=4),0,CHOOSE(AM266,Rollover!$I$26,Rollover!$V$26,Rollover!$AI$26)*CHOOSE(AM266,Rollover!$O$26,Rollover!$AB$26,Rollover!$AO$26)*(1+CHOOSE(AM266,Rollover!$P$26,Rollover!$AC$26,Rollover!$AP$26))^(INT(MAX(0,AM267)/12))+(1-CHOOSE(AM266,Rollover!$I$26,Rollover!$V$26,Rollover!$AI$26))*CHOOSE(AM266,Rollover!$N$26,Rollover!$AA$26,Rollover!$AN$26)*(1+Assumptions!$C$25)^(INT(MAX(0,AM267)/12)))</f>
        <v>14.989115812499996</v>
      </c>
      <c r="AN268" s="115">
        <f>IF(OR(AN266=0,AN266=4),0,CHOOSE(AN266,Rollover!$I$26,Rollover!$V$26,Rollover!$AI$26)*CHOOSE(AN266,Rollover!$O$26,Rollover!$AB$26,Rollover!$AO$26)*(1+CHOOSE(AN266,Rollover!$P$26,Rollover!$AC$26,Rollover!$AP$26))^(INT(MAX(0,AN267)/12))+(1-CHOOSE(AN266,Rollover!$I$26,Rollover!$V$26,Rollover!$AI$26))*CHOOSE(AN266,Rollover!$N$26,Rollover!$AA$26,Rollover!$AN$26)*(1+Assumptions!$C$25)^(INT(MAX(0,AN267)/12)))</f>
        <v>14.989115812499996</v>
      </c>
      <c r="AO268" s="115">
        <f>IF(OR(AO266=0,AO266=4),0,CHOOSE(AO266,Rollover!$I$26,Rollover!$V$26,Rollover!$AI$26)*CHOOSE(AO266,Rollover!$O$26,Rollover!$AB$26,Rollover!$AO$26)*(1+CHOOSE(AO266,Rollover!$P$26,Rollover!$AC$26,Rollover!$AP$26))^(INT(MAX(0,AO267)/12))+(1-CHOOSE(AO266,Rollover!$I$26,Rollover!$V$26,Rollover!$AI$26))*CHOOSE(AO266,Rollover!$N$26,Rollover!$AA$26,Rollover!$AN$26)*(1+Assumptions!$C$25)^(INT(MAX(0,AO267)/12)))</f>
        <v>14.989115812499996</v>
      </c>
      <c r="AP268" s="115">
        <f>IF(OR(AP266=0,AP266=4),0,CHOOSE(AP266,Rollover!$I$26,Rollover!$V$26,Rollover!$AI$26)*CHOOSE(AP266,Rollover!$O$26,Rollover!$AB$26,Rollover!$AO$26)*(1+CHOOSE(AP266,Rollover!$P$26,Rollover!$AC$26,Rollover!$AP$26))^(INT(MAX(0,AP267)/12))+(1-CHOOSE(AP266,Rollover!$I$26,Rollover!$V$26,Rollover!$AI$26))*CHOOSE(AP266,Rollover!$N$26,Rollover!$AA$26,Rollover!$AN$26)*(1+Assumptions!$C$25)^(INT(MAX(0,AP267)/12)))</f>
        <v>14.989115812499996</v>
      </c>
      <c r="AQ268" s="115">
        <f>IF(OR(AQ266=0,AQ266=4),0,CHOOSE(AQ266,Rollover!$I$26,Rollover!$V$26,Rollover!$AI$26)*CHOOSE(AQ266,Rollover!$O$26,Rollover!$AB$26,Rollover!$AO$26)*(1+CHOOSE(AQ266,Rollover!$P$26,Rollover!$AC$26,Rollover!$AP$26))^(INT(MAX(0,AQ267)/12))+(1-CHOOSE(AQ266,Rollover!$I$26,Rollover!$V$26,Rollover!$AI$26))*CHOOSE(AQ266,Rollover!$N$26,Rollover!$AA$26,Rollover!$AN$26)*(1+Assumptions!$C$25)^(INT(MAX(0,AQ267)/12)))</f>
        <v>14.989115812499996</v>
      </c>
      <c r="AR268" s="115">
        <f>IF(OR(AR266=0,AR266=4),0,CHOOSE(AR266,Rollover!$I$26,Rollover!$V$26,Rollover!$AI$26)*CHOOSE(AR266,Rollover!$O$26,Rollover!$AB$26,Rollover!$AO$26)*(1+CHOOSE(AR266,Rollover!$P$26,Rollover!$AC$26,Rollover!$AP$26))^(INT(MAX(0,AR267)/12))+(1-CHOOSE(AR266,Rollover!$I$26,Rollover!$V$26,Rollover!$AI$26))*CHOOSE(AR266,Rollover!$N$26,Rollover!$AA$26,Rollover!$AN$26)*(1+Assumptions!$C$25)^(INT(MAX(0,AR267)/12)))</f>
        <v>14.989115812499996</v>
      </c>
      <c r="AS268" s="115">
        <f>IF(OR(AS266=0,AS266=4),0,CHOOSE(AS266,Rollover!$I$26,Rollover!$V$26,Rollover!$AI$26)*CHOOSE(AS266,Rollover!$O$26,Rollover!$AB$26,Rollover!$AO$26)*(1+CHOOSE(AS266,Rollover!$P$26,Rollover!$AC$26,Rollover!$AP$26))^(INT(MAX(0,AS267)/12))+(1-CHOOSE(AS266,Rollover!$I$26,Rollover!$V$26,Rollover!$AI$26))*CHOOSE(AS266,Rollover!$N$26,Rollover!$AA$26,Rollover!$AN$26)*(1+Assumptions!$C$25)^(INT(MAX(0,AS267)/12)))</f>
        <v>14.989115812499996</v>
      </c>
      <c r="AT268" s="115">
        <f>IF(OR(AT266=0,AT266=4),0,CHOOSE(AT266,Rollover!$I$26,Rollover!$V$26,Rollover!$AI$26)*CHOOSE(AT266,Rollover!$O$26,Rollover!$AB$26,Rollover!$AO$26)*(1+CHOOSE(AT266,Rollover!$P$26,Rollover!$AC$26,Rollover!$AP$26))^(INT(MAX(0,AT267)/12))+(1-CHOOSE(AT266,Rollover!$I$26,Rollover!$V$26,Rollover!$AI$26))*CHOOSE(AT266,Rollover!$N$26,Rollover!$AA$26,Rollover!$AN$26)*(1+Assumptions!$C$25)^(INT(MAX(0,AT267)/12)))</f>
        <v>14.989115812499996</v>
      </c>
      <c r="AU268" s="115">
        <f>IF(OR(AU266=0,AU266=4),0,CHOOSE(AU266,Rollover!$I$26,Rollover!$V$26,Rollover!$AI$26)*CHOOSE(AU266,Rollover!$O$26,Rollover!$AB$26,Rollover!$AO$26)*(1+CHOOSE(AU266,Rollover!$P$26,Rollover!$AC$26,Rollover!$AP$26))^(INT(MAX(0,AU267)/12))+(1-CHOOSE(AU266,Rollover!$I$26,Rollover!$V$26,Rollover!$AI$26))*CHOOSE(AU266,Rollover!$N$26,Rollover!$AA$26,Rollover!$AN$26)*(1+Assumptions!$C$25)^(INT(MAX(0,AU267)/12)))</f>
        <v>14.989115812499996</v>
      </c>
      <c r="AV268" s="115">
        <f>IF(OR(AV266=0,AV266=4),0,CHOOSE(AV266,Rollover!$I$26,Rollover!$V$26,Rollover!$AI$26)*CHOOSE(AV266,Rollover!$O$26,Rollover!$AB$26,Rollover!$AO$26)*(1+CHOOSE(AV266,Rollover!$P$26,Rollover!$AC$26,Rollover!$AP$26))^(INT(MAX(0,AV267)/12))+(1-CHOOSE(AV266,Rollover!$I$26,Rollover!$V$26,Rollover!$AI$26))*CHOOSE(AV266,Rollover!$N$26,Rollover!$AA$26,Rollover!$AN$26)*(1+Assumptions!$C$25)^(INT(MAX(0,AV267)/12)))</f>
        <v>14.989115812499996</v>
      </c>
      <c r="AW268" s="115">
        <f>IF(OR(AW266=0,AW266=4),0,CHOOSE(AW266,Rollover!$I$26,Rollover!$V$26,Rollover!$AI$26)*CHOOSE(AW266,Rollover!$O$26,Rollover!$AB$26,Rollover!$AO$26)*(1+CHOOSE(AW266,Rollover!$P$26,Rollover!$AC$26,Rollover!$AP$26))^(INT(MAX(0,AW267)/12))+(1-CHOOSE(AW266,Rollover!$I$26,Rollover!$V$26,Rollover!$AI$26))*CHOOSE(AW266,Rollover!$N$26,Rollover!$AA$26,Rollover!$AN$26)*(1+Assumptions!$C$25)^(INT(MAX(0,AW267)/12)))</f>
        <v>14.989115812499996</v>
      </c>
      <c r="AX268" s="115">
        <f>IF(OR(AX266=0,AX266=4),0,CHOOSE(AX266,Rollover!$I$26,Rollover!$V$26,Rollover!$AI$26)*CHOOSE(AX266,Rollover!$O$26,Rollover!$AB$26,Rollover!$AO$26)*(1+CHOOSE(AX266,Rollover!$P$26,Rollover!$AC$26,Rollover!$AP$26))^(INT(MAX(0,AX267)/12))+(1-CHOOSE(AX266,Rollover!$I$26,Rollover!$V$26,Rollover!$AI$26))*CHOOSE(AX266,Rollover!$N$26,Rollover!$AA$26,Rollover!$AN$26)*(1+Assumptions!$C$25)^(INT(MAX(0,AX267)/12)))</f>
        <v>14.989115812499996</v>
      </c>
      <c r="AY268" s="115">
        <f>IF(OR(AY266=0,AY266=4),0,CHOOSE(AY266,Rollover!$I$26,Rollover!$V$26,Rollover!$AI$26)*CHOOSE(AY266,Rollover!$O$26,Rollover!$AB$26,Rollover!$AO$26)*(1+CHOOSE(AY266,Rollover!$P$26,Rollover!$AC$26,Rollover!$AP$26))^(INT(MAX(0,AY267)/12))+(1-CHOOSE(AY266,Rollover!$I$26,Rollover!$V$26,Rollover!$AI$26))*CHOOSE(AY266,Rollover!$N$26,Rollover!$AA$26,Rollover!$AN$26)*(1+Assumptions!$C$25)^(INT(MAX(0,AY267)/12)))</f>
        <v>15.513734865937495</v>
      </c>
      <c r="AZ268" s="115">
        <f>IF(OR(AZ266=0,AZ266=4),0,CHOOSE(AZ266,Rollover!$I$26,Rollover!$V$26,Rollover!$AI$26)*CHOOSE(AZ266,Rollover!$O$26,Rollover!$AB$26,Rollover!$AO$26)*(1+CHOOSE(AZ266,Rollover!$P$26,Rollover!$AC$26,Rollover!$AP$26))^(INT(MAX(0,AZ267)/12))+(1-CHOOSE(AZ266,Rollover!$I$26,Rollover!$V$26,Rollover!$AI$26))*CHOOSE(AZ266,Rollover!$N$26,Rollover!$AA$26,Rollover!$AN$26)*(1+Assumptions!$C$25)^(INT(MAX(0,AZ267)/12)))</f>
        <v>15.513734865937495</v>
      </c>
      <c r="BA268" s="115">
        <f>IF(OR(BA266=0,BA266=4),0,CHOOSE(BA266,Rollover!$I$26,Rollover!$V$26,Rollover!$AI$26)*CHOOSE(BA266,Rollover!$O$26,Rollover!$AB$26,Rollover!$AO$26)*(1+CHOOSE(BA266,Rollover!$P$26,Rollover!$AC$26,Rollover!$AP$26))^(INT(MAX(0,BA267)/12))+(1-CHOOSE(BA266,Rollover!$I$26,Rollover!$V$26,Rollover!$AI$26))*CHOOSE(BA266,Rollover!$N$26,Rollover!$AA$26,Rollover!$AN$26)*(1+Assumptions!$C$25)^(INT(MAX(0,BA267)/12)))</f>
        <v>15.513734865937495</v>
      </c>
      <c r="BB268" s="115">
        <f>IF(OR(BB266=0,BB266=4),0,CHOOSE(BB266,Rollover!$I$26,Rollover!$V$26,Rollover!$AI$26)*CHOOSE(BB266,Rollover!$O$26,Rollover!$AB$26,Rollover!$AO$26)*(1+CHOOSE(BB266,Rollover!$P$26,Rollover!$AC$26,Rollover!$AP$26))^(INT(MAX(0,BB267)/12))+(1-CHOOSE(BB266,Rollover!$I$26,Rollover!$V$26,Rollover!$AI$26))*CHOOSE(BB266,Rollover!$N$26,Rollover!$AA$26,Rollover!$AN$26)*(1+Assumptions!$C$25)^(INT(MAX(0,BB267)/12)))</f>
        <v>15.513734865937495</v>
      </c>
      <c r="BC268" s="115">
        <f>IF(OR(BC266=0,BC266=4),0,CHOOSE(BC266,Rollover!$I$26,Rollover!$V$26,Rollover!$AI$26)*CHOOSE(BC266,Rollover!$O$26,Rollover!$AB$26,Rollover!$AO$26)*(1+CHOOSE(BC266,Rollover!$P$26,Rollover!$AC$26,Rollover!$AP$26))^(INT(MAX(0,BC267)/12))+(1-CHOOSE(BC266,Rollover!$I$26,Rollover!$V$26,Rollover!$AI$26))*CHOOSE(BC266,Rollover!$N$26,Rollover!$AA$26,Rollover!$AN$26)*(1+Assumptions!$C$25)^(INT(MAX(0,BC267)/12)))</f>
        <v>15.513734865937495</v>
      </c>
      <c r="BD268" s="115">
        <f>IF(OR(BD266=0,BD266=4),0,CHOOSE(BD266,Rollover!$I$26,Rollover!$V$26,Rollover!$AI$26)*CHOOSE(BD266,Rollover!$O$26,Rollover!$AB$26,Rollover!$AO$26)*(1+CHOOSE(BD266,Rollover!$P$26,Rollover!$AC$26,Rollover!$AP$26))^(INT(MAX(0,BD267)/12))+(1-CHOOSE(BD266,Rollover!$I$26,Rollover!$V$26,Rollover!$AI$26))*CHOOSE(BD266,Rollover!$N$26,Rollover!$AA$26,Rollover!$AN$26)*(1+Assumptions!$C$25)^(INT(MAX(0,BD267)/12)))</f>
        <v>15.513734865937495</v>
      </c>
      <c r="BE268" s="115">
        <f>IF(OR(BE266=0,BE266=4),0,CHOOSE(BE266,Rollover!$I$26,Rollover!$V$26,Rollover!$AI$26)*CHOOSE(BE266,Rollover!$O$26,Rollover!$AB$26,Rollover!$AO$26)*(1+CHOOSE(BE266,Rollover!$P$26,Rollover!$AC$26,Rollover!$AP$26))^(INT(MAX(0,BE267)/12))+(1-CHOOSE(BE266,Rollover!$I$26,Rollover!$V$26,Rollover!$AI$26))*CHOOSE(BE266,Rollover!$N$26,Rollover!$AA$26,Rollover!$AN$26)*(1+Assumptions!$C$25)^(INT(MAX(0,BE267)/12)))</f>
        <v>15.513734865937495</v>
      </c>
      <c r="BF268" s="115">
        <f>IF(OR(BF266=0,BF266=4),0,CHOOSE(BF266,Rollover!$I$26,Rollover!$V$26,Rollover!$AI$26)*CHOOSE(BF266,Rollover!$O$26,Rollover!$AB$26,Rollover!$AO$26)*(1+CHOOSE(BF266,Rollover!$P$26,Rollover!$AC$26,Rollover!$AP$26))^(INT(MAX(0,BF267)/12))+(1-CHOOSE(BF266,Rollover!$I$26,Rollover!$V$26,Rollover!$AI$26))*CHOOSE(BF266,Rollover!$N$26,Rollover!$AA$26,Rollover!$AN$26)*(1+Assumptions!$C$25)^(INT(MAX(0,BF267)/12)))</f>
        <v>15.513734865937495</v>
      </c>
      <c r="BG268" s="115">
        <f>IF(OR(BG266=0,BG266=4),0,CHOOSE(BG266,Rollover!$I$26,Rollover!$V$26,Rollover!$AI$26)*CHOOSE(BG266,Rollover!$O$26,Rollover!$AB$26,Rollover!$AO$26)*(1+CHOOSE(BG266,Rollover!$P$26,Rollover!$AC$26,Rollover!$AP$26))^(INT(MAX(0,BG267)/12))+(1-CHOOSE(BG266,Rollover!$I$26,Rollover!$V$26,Rollover!$AI$26))*CHOOSE(BG266,Rollover!$N$26,Rollover!$AA$26,Rollover!$AN$26)*(1+Assumptions!$C$25)^(INT(MAX(0,BG267)/12)))</f>
        <v>15.513734865937495</v>
      </c>
      <c r="BH268" s="115">
        <f>IF(OR(BH266=0,BH266=4),0,CHOOSE(BH266,Rollover!$I$26,Rollover!$V$26,Rollover!$AI$26)*CHOOSE(BH266,Rollover!$O$26,Rollover!$AB$26,Rollover!$AO$26)*(1+CHOOSE(BH266,Rollover!$P$26,Rollover!$AC$26,Rollover!$AP$26))^(INT(MAX(0,BH267)/12))+(1-CHOOSE(BH266,Rollover!$I$26,Rollover!$V$26,Rollover!$AI$26))*CHOOSE(BH266,Rollover!$N$26,Rollover!$AA$26,Rollover!$AN$26)*(1+Assumptions!$C$25)^(INT(MAX(0,BH267)/12)))</f>
        <v>15.513734865937495</v>
      </c>
      <c r="BI268" s="115">
        <f>IF(OR(BI266=0,BI266=4),0,CHOOSE(BI266,Rollover!$I$26,Rollover!$V$26,Rollover!$AI$26)*CHOOSE(BI266,Rollover!$O$26,Rollover!$AB$26,Rollover!$AO$26)*(1+CHOOSE(BI266,Rollover!$P$26,Rollover!$AC$26,Rollover!$AP$26))^(INT(MAX(0,BI267)/12))+(1-CHOOSE(BI266,Rollover!$I$26,Rollover!$V$26,Rollover!$AI$26))*CHOOSE(BI266,Rollover!$N$26,Rollover!$AA$26,Rollover!$AN$26)*(1+Assumptions!$C$25)^(INT(MAX(0,BI267)/12)))</f>
        <v>15.513734865937495</v>
      </c>
      <c r="BJ268" s="115">
        <f>IF(OR(BJ266=0,BJ266=4),0,CHOOSE(BJ266,Rollover!$I$26,Rollover!$V$26,Rollover!$AI$26)*CHOOSE(BJ266,Rollover!$O$26,Rollover!$AB$26,Rollover!$AO$26)*(1+CHOOSE(BJ266,Rollover!$P$26,Rollover!$AC$26,Rollover!$AP$26))^(INT(MAX(0,BJ267)/12))+(1-CHOOSE(BJ266,Rollover!$I$26,Rollover!$V$26,Rollover!$AI$26))*CHOOSE(BJ266,Rollover!$N$26,Rollover!$AA$26,Rollover!$AN$26)*(1+Assumptions!$C$25)^(INT(MAX(0,BJ267)/12)))</f>
        <v>15.513734865937495</v>
      </c>
      <c r="BK268" s="115">
        <f>IF(OR(BK266=0,BK266=4),0,CHOOSE(BK266,Rollover!$I$26,Rollover!$V$26,Rollover!$AI$26)*CHOOSE(BK266,Rollover!$O$26,Rollover!$AB$26,Rollover!$AO$26)*(1+CHOOSE(BK266,Rollover!$P$26,Rollover!$AC$26,Rollover!$AP$26))^(INT(MAX(0,BK267)/12))+(1-CHOOSE(BK266,Rollover!$I$26,Rollover!$V$26,Rollover!$AI$26))*CHOOSE(BK266,Rollover!$N$26,Rollover!$AA$26,Rollover!$AN$26)*(1+Assumptions!$C$25)^(INT(MAX(0,BK267)/12)))</f>
        <v>16.056715586245307</v>
      </c>
      <c r="BL268" s="115">
        <f>IF(OR(BL266=0,BL266=4),0,CHOOSE(BL266,Rollover!$I$26,Rollover!$V$26,Rollover!$AI$26)*CHOOSE(BL266,Rollover!$O$26,Rollover!$AB$26,Rollover!$AO$26)*(1+CHOOSE(BL266,Rollover!$P$26,Rollover!$AC$26,Rollover!$AP$26))^(INT(MAX(0,BL267)/12))+(1-CHOOSE(BL266,Rollover!$I$26,Rollover!$V$26,Rollover!$AI$26))*CHOOSE(BL266,Rollover!$N$26,Rollover!$AA$26,Rollover!$AN$26)*(1+Assumptions!$C$25)^(INT(MAX(0,BL267)/12)))</f>
        <v>16.056715586245307</v>
      </c>
      <c r="BM268" s="115">
        <f>IF(OR(BM266=0,BM266=4),0,CHOOSE(BM266,Rollover!$I$26,Rollover!$V$26,Rollover!$AI$26)*CHOOSE(BM266,Rollover!$O$26,Rollover!$AB$26,Rollover!$AO$26)*(1+CHOOSE(BM266,Rollover!$P$26,Rollover!$AC$26,Rollover!$AP$26))^(INT(MAX(0,BM267)/12))+(1-CHOOSE(BM266,Rollover!$I$26,Rollover!$V$26,Rollover!$AI$26))*CHOOSE(BM266,Rollover!$N$26,Rollover!$AA$26,Rollover!$AN$26)*(1+Assumptions!$C$25)^(INT(MAX(0,BM267)/12)))</f>
        <v>16.056715586245307</v>
      </c>
      <c r="BN268" s="115">
        <f>IF(OR(BN266=0,BN266=4),0,CHOOSE(BN266,Rollover!$I$26,Rollover!$V$26,Rollover!$AI$26)*CHOOSE(BN266,Rollover!$O$26,Rollover!$AB$26,Rollover!$AO$26)*(1+CHOOSE(BN266,Rollover!$P$26,Rollover!$AC$26,Rollover!$AP$26))^(INT(MAX(0,BN267)/12))+(1-CHOOSE(BN266,Rollover!$I$26,Rollover!$V$26,Rollover!$AI$26))*CHOOSE(BN266,Rollover!$N$26,Rollover!$AA$26,Rollover!$AN$26)*(1+Assumptions!$C$25)^(INT(MAX(0,BN267)/12)))</f>
        <v>16.056715586245307</v>
      </c>
      <c r="BO268" s="115">
        <f>IF(OR(BO266=0,BO266=4),0,CHOOSE(BO266,Rollover!$I$26,Rollover!$V$26,Rollover!$AI$26)*CHOOSE(BO266,Rollover!$O$26,Rollover!$AB$26,Rollover!$AO$26)*(1+CHOOSE(BO266,Rollover!$P$26,Rollover!$AC$26,Rollover!$AP$26))^(INT(MAX(0,BO267)/12))+(1-CHOOSE(BO266,Rollover!$I$26,Rollover!$V$26,Rollover!$AI$26))*CHOOSE(BO266,Rollover!$N$26,Rollover!$AA$26,Rollover!$AN$26)*(1+Assumptions!$C$25)^(INT(MAX(0,BO267)/12)))</f>
        <v>16.056715586245307</v>
      </c>
      <c r="BP268" s="115">
        <f>IF(OR(BP266=0,BP266=4),0,CHOOSE(BP266,Rollover!$I$26,Rollover!$V$26,Rollover!$AI$26)*CHOOSE(BP266,Rollover!$O$26,Rollover!$AB$26,Rollover!$AO$26)*(1+CHOOSE(BP266,Rollover!$P$26,Rollover!$AC$26,Rollover!$AP$26))^(INT(MAX(0,BP267)/12))+(1-CHOOSE(BP266,Rollover!$I$26,Rollover!$V$26,Rollover!$AI$26))*CHOOSE(BP266,Rollover!$N$26,Rollover!$AA$26,Rollover!$AN$26)*(1+Assumptions!$C$25)^(INT(MAX(0,BP267)/12)))</f>
        <v>16.056715586245307</v>
      </c>
      <c r="BQ268" s="115">
        <f>IF(OR(BQ266=0,BQ266=4),0,CHOOSE(BQ266,Rollover!$I$26,Rollover!$V$26,Rollover!$AI$26)*CHOOSE(BQ266,Rollover!$O$26,Rollover!$AB$26,Rollover!$AO$26)*(1+CHOOSE(BQ266,Rollover!$P$26,Rollover!$AC$26,Rollover!$AP$26))^(INT(MAX(0,BQ267)/12))+(1-CHOOSE(BQ266,Rollover!$I$26,Rollover!$V$26,Rollover!$AI$26))*CHOOSE(BQ266,Rollover!$N$26,Rollover!$AA$26,Rollover!$AN$26)*(1+Assumptions!$C$25)^(INT(MAX(0,BQ267)/12)))</f>
        <v>16.056715586245307</v>
      </c>
      <c r="BR268" s="115">
        <f>IF(OR(BR266=0,BR266=4),0,CHOOSE(BR266,Rollover!$I$26,Rollover!$V$26,Rollover!$AI$26)*CHOOSE(BR266,Rollover!$O$26,Rollover!$AB$26,Rollover!$AO$26)*(1+CHOOSE(BR266,Rollover!$P$26,Rollover!$AC$26,Rollover!$AP$26))^(INT(MAX(0,BR267)/12))+(1-CHOOSE(BR266,Rollover!$I$26,Rollover!$V$26,Rollover!$AI$26))*CHOOSE(BR266,Rollover!$N$26,Rollover!$AA$26,Rollover!$AN$26)*(1+Assumptions!$C$25)^(INT(MAX(0,BR267)/12)))</f>
        <v>16.056715586245307</v>
      </c>
      <c r="BS268" s="115">
        <f>IF(OR(BS266=0,BS266=4),0,CHOOSE(BS266,Rollover!$I$26,Rollover!$V$26,Rollover!$AI$26)*CHOOSE(BS266,Rollover!$O$26,Rollover!$AB$26,Rollover!$AO$26)*(1+CHOOSE(BS266,Rollover!$P$26,Rollover!$AC$26,Rollover!$AP$26))^(INT(MAX(0,BS267)/12))+(1-CHOOSE(BS266,Rollover!$I$26,Rollover!$V$26,Rollover!$AI$26))*CHOOSE(BS266,Rollover!$N$26,Rollover!$AA$26,Rollover!$AN$26)*(1+Assumptions!$C$25)^(INT(MAX(0,BS267)/12)))</f>
        <v>16.056715586245307</v>
      </c>
      <c r="BT268" s="115">
        <f>IF(OR(BT266=0,BT266=4),0,CHOOSE(BT266,Rollover!$I$26,Rollover!$V$26,Rollover!$AI$26)*CHOOSE(BT266,Rollover!$O$26,Rollover!$AB$26,Rollover!$AO$26)*(1+CHOOSE(BT266,Rollover!$P$26,Rollover!$AC$26,Rollover!$AP$26))^(INT(MAX(0,BT267)/12))+(1-CHOOSE(BT266,Rollover!$I$26,Rollover!$V$26,Rollover!$AI$26))*CHOOSE(BT266,Rollover!$N$26,Rollover!$AA$26,Rollover!$AN$26)*(1+Assumptions!$C$25)^(INT(MAX(0,BT267)/12)))</f>
        <v>16.056715586245307</v>
      </c>
      <c r="BU268" s="115">
        <f>IF(OR(BU266=0,BU266=4),0,CHOOSE(BU266,Rollover!$I$26,Rollover!$V$26,Rollover!$AI$26)*CHOOSE(BU266,Rollover!$O$26,Rollover!$AB$26,Rollover!$AO$26)*(1+CHOOSE(BU266,Rollover!$P$26,Rollover!$AC$26,Rollover!$AP$26))^(INT(MAX(0,BU267)/12))+(1-CHOOSE(BU266,Rollover!$I$26,Rollover!$V$26,Rollover!$AI$26))*CHOOSE(BU266,Rollover!$N$26,Rollover!$AA$26,Rollover!$AN$26)*(1+Assumptions!$C$25)^(INT(MAX(0,BU267)/12)))</f>
        <v>16.056715586245307</v>
      </c>
      <c r="BV268" s="115">
        <f>IF(OR(BV266=0,BV266=4),0,CHOOSE(BV266,Rollover!$I$26,Rollover!$V$26,Rollover!$AI$26)*CHOOSE(BV266,Rollover!$O$26,Rollover!$AB$26,Rollover!$AO$26)*(1+CHOOSE(BV266,Rollover!$P$26,Rollover!$AC$26,Rollover!$AP$26))^(INT(MAX(0,BV267)/12))+(1-CHOOSE(BV266,Rollover!$I$26,Rollover!$V$26,Rollover!$AI$26))*CHOOSE(BV266,Rollover!$N$26,Rollover!$AA$26,Rollover!$AN$26)*(1+Assumptions!$C$25)^(INT(MAX(0,BV267)/12)))</f>
        <v>16.056715586245307</v>
      </c>
      <c r="BW268" s="115">
        <f>IF(OR(BW266=0,BW266=4),0,CHOOSE(BW266,Rollover!$I$26,Rollover!$V$26,Rollover!$AI$26)*CHOOSE(BW266,Rollover!$O$26,Rollover!$AB$26,Rollover!$AO$26)*(1+CHOOSE(BW266,Rollover!$P$26,Rollover!$AC$26,Rollover!$AP$26))^(INT(MAX(0,BW267)/12))+(1-CHOOSE(BW266,Rollover!$I$26,Rollover!$V$26,Rollover!$AI$26))*CHOOSE(BW266,Rollover!$N$26,Rollover!$AA$26,Rollover!$AN$26)*(1+Assumptions!$C$25)^(INT(MAX(0,BW267)/12)))</f>
        <v>16.80947407735</v>
      </c>
      <c r="BX268" s="115">
        <f>IF(OR(BX266=0,BX266=4),0,CHOOSE(BX266,Rollover!$I$26,Rollover!$V$26,Rollover!$AI$26)*CHOOSE(BX266,Rollover!$O$26,Rollover!$AB$26,Rollover!$AO$26)*(1+CHOOSE(BX266,Rollover!$P$26,Rollover!$AC$26,Rollover!$AP$26))^(INT(MAX(0,BX267)/12))+(1-CHOOSE(BX266,Rollover!$I$26,Rollover!$V$26,Rollover!$AI$26))*CHOOSE(BX266,Rollover!$N$26,Rollover!$AA$26,Rollover!$AN$26)*(1+Assumptions!$C$25)^(INT(MAX(0,BX267)/12)))</f>
        <v>16.80947407735</v>
      </c>
      <c r="BY268" s="115">
        <f>IF(OR(BY266=0,BY266=4),0,CHOOSE(BY266,Rollover!$I$26,Rollover!$V$26,Rollover!$AI$26)*CHOOSE(BY266,Rollover!$O$26,Rollover!$AB$26,Rollover!$AO$26)*(1+CHOOSE(BY266,Rollover!$P$26,Rollover!$AC$26,Rollover!$AP$26))^(INT(MAX(0,BY267)/12))+(1-CHOOSE(BY266,Rollover!$I$26,Rollover!$V$26,Rollover!$AI$26))*CHOOSE(BY266,Rollover!$N$26,Rollover!$AA$26,Rollover!$AN$26)*(1+Assumptions!$C$25)^(INT(MAX(0,BY267)/12)))</f>
        <v>16.80947407735</v>
      </c>
      <c r="BZ268" s="115">
        <f>IF(OR(BZ266=0,BZ266=4),0,CHOOSE(BZ266,Rollover!$I$26,Rollover!$V$26,Rollover!$AI$26)*CHOOSE(BZ266,Rollover!$O$26,Rollover!$AB$26,Rollover!$AO$26)*(1+CHOOSE(BZ266,Rollover!$P$26,Rollover!$AC$26,Rollover!$AP$26))^(INT(MAX(0,BZ267)/12))+(1-CHOOSE(BZ266,Rollover!$I$26,Rollover!$V$26,Rollover!$AI$26))*CHOOSE(BZ266,Rollover!$N$26,Rollover!$AA$26,Rollover!$AN$26)*(1+Assumptions!$C$25)^(INT(MAX(0,BZ267)/12)))</f>
        <v>16.80947407735</v>
      </c>
      <c r="CA268" s="115">
        <f>IF(OR(CA266=0,CA266=4),0,CHOOSE(CA266,Rollover!$I$26,Rollover!$V$26,Rollover!$AI$26)*CHOOSE(CA266,Rollover!$O$26,Rollover!$AB$26,Rollover!$AO$26)*(1+CHOOSE(CA266,Rollover!$P$26,Rollover!$AC$26,Rollover!$AP$26))^(INT(MAX(0,CA267)/12))+(1-CHOOSE(CA266,Rollover!$I$26,Rollover!$V$26,Rollover!$AI$26))*CHOOSE(CA266,Rollover!$N$26,Rollover!$AA$26,Rollover!$AN$26)*(1+Assumptions!$C$25)^(INT(MAX(0,CA267)/12)))</f>
        <v>16.80947407735</v>
      </c>
      <c r="CB268" s="115">
        <f>IF(OR(CB266=0,CB266=4),0,CHOOSE(CB266,Rollover!$I$26,Rollover!$V$26,Rollover!$AI$26)*CHOOSE(CB266,Rollover!$O$26,Rollover!$AB$26,Rollover!$AO$26)*(1+CHOOSE(CB266,Rollover!$P$26,Rollover!$AC$26,Rollover!$AP$26))^(INT(MAX(0,CB267)/12))+(1-CHOOSE(CB266,Rollover!$I$26,Rollover!$V$26,Rollover!$AI$26))*CHOOSE(CB266,Rollover!$N$26,Rollover!$AA$26,Rollover!$AN$26)*(1+Assumptions!$C$25)^(INT(MAX(0,CB267)/12)))</f>
        <v>16.80947407735</v>
      </c>
      <c r="CC268" s="115">
        <f>IF(OR(CC266=0,CC266=4),0,CHOOSE(CC266,Rollover!$I$26,Rollover!$V$26,Rollover!$AI$26)*CHOOSE(CC266,Rollover!$O$26,Rollover!$AB$26,Rollover!$AO$26)*(1+CHOOSE(CC266,Rollover!$P$26,Rollover!$AC$26,Rollover!$AP$26))^(INT(MAX(0,CC267)/12))+(1-CHOOSE(CC266,Rollover!$I$26,Rollover!$V$26,Rollover!$AI$26))*CHOOSE(CC266,Rollover!$N$26,Rollover!$AA$26,Rollover!$AN$26)*(1+Assumptions!$C$25)^(INT(MAX(0,CC267)/12)))</f>
        <v>16.80947407735</v>
      </c>
      <c r="CD268" s="115">
        <f>IF(OR(CD266=0,CD266=4),0,CHOOSE(CD266,Rollover!$I$26,Rollover!$V$26,Rollover!$AI$26)*CHOOSE(CD266,Rollover!$O$26,Rollover!$AB$26,Rollover!$AO$26)*(1+CHOOSE(CD266,Rollover!$P$26,Rollover!$AC$26,Rollover!$AP$26))^(INT(MAX(0,CD267)/12))+(1-CHOOSE(CD266,Rollover!$I$26,Rollover!$V$26,Rollover!$AI$26))*CHOOSE(CD266,Rollover!$N$26,Rollover!$AA$26,Rollover!$AN$26)*(1+Assumptions!$C$25)^(INT(MAX(0,CD267)/12)))</f>
        <v>16.80947407735</v>
      </c>
      <c r="CE268" s="115">
        <f>IF(OR(CE266=0,CE266=4),0,CHOOSE(CE266,Rollover!$I$26,Rollover!$V$26,Rollover!$AI$26)*CHOOSE(CE266,Rollover!$O$26,Rollover!$AB$26,Rollover!$AO$26)*(1+CHOOSE(CE266,Rollover!$P$26,Rollover!$AC$26,Rollover!$AP$26))^(INT(MAX(0,CE267)/12))+(1-CHOOSE(CE266,Rollover!$I$26,Rollover!$V$26,Rollover!$AI$26))*CHOOSE(CE266,Rollover!$N$26,Rollover!$AA$26,Rollover!$AN$26)*(1+Assumptions!$C$25)^(INT(MAX(0,CE267)/12)))</f>
        <v>16.80947407735</v>
      </c>
      <c r="CF268" s="115">
        <f>IF(OR(CF266=0,CF266=4),0,CHOOSE(CF266,Rollover!$I$26,Rollover!$V$26,Rollover!$AI$26)*CHOOSE(CF266,Rollover!$O$26,Rollover!$AB$26,Rollover!$AO$26)*(1+CHOOSE(CF266,Rollover!$P$26,Rollover!$AC$26,Rollover!$AP$26))^(INT(MAX(0,CF267)/12))+(1-CHOOSE(CF266,Rollover!$I$26,Rollover!$V$26,Rollover!$AI$26))*CHOOSE(CF266,Rollover!$N$26,Rollover!$AA$26,Rollover!$AN$26)*(1+Assumptions!$C$25)^(INT(MAX(0,CF267)/12)))</f>
        <v>16.80947407735</v>
      </c>
      <c r="CG268" s="115">
        <f>IF(OR(CG266=0,CG266=4),0,CHOOSE(CG266,Rollover!$I$26,Rollover!$V$26,Rollover!$AI$26)*CHOOSE(CG266,Rollover!$O$26,Rollover!$AB$26,Rollover!$AO$26)*(1+CHOOSE(CG266,Rollover!$P$26,Rollover!$AC$26,Rollover!$AP$26))^(INT(MAX(0,CG267)/12))+(1-CHOOSE(CG266,Rollover!$I$26,Rollover!$V$26,Rollover!$AI$26))*CHOOSE(CG266,Rollover!$N$26,Rollover!$AA$26,Rollover!$AN$26)*(1+Assumptions!$C$25)^(INT(MAX(0,CG267)/12)))</f>
        <v>16.80947407735</v>
      </c>
      <c r="CH268" s="115">
        <f>IF(OR(CH266=0,CH266=4),0,CHOOSE(CH266,Rollover!$I$26,Rollover!$V$26,Rollover!$AI$26)*CHOOSE(CH266,Rollover!$O$26,Rollover!$AB$26,Rollover!$AO$26)*(1+CHOOSE(CH266,Rollover!$P$26,Rollover!$AC$26,Rollover!$AP$26))^(INT(MAX(0,CH267)/12))+(1-CHOOSE(CH266,Rollover!$I$26,Rollover!$V$26,Rollover!$AI$26))*CHOOSE(CH266,Rollover!$N$26,Rollover!$AA$26,Rollover!$AN$26)*(1+Assumptions!$C$25)^(INT(MAX(0,CH267)/12)))</f>
        <v>16.80947407735</v>
      </c>
      <c r="CI268" s="115">
        <f>IF(OR(CI266=0,CI266=4),0,CHOOSE(CI266,Rollover!$I$26,Rollover!$V$26,Rollover!$AI$26)*CHOOSE(CI266,Rollover!$O$26,Rollover!$AB$26,Rollover!$AO$26)*(1+CHOOSE(CI266,Rollover!$P$26,Rollover!$AC$26,Rollover!$AP$26))^(INT(MAX(0,CI267)/12))+(1-CHOOSE(CI266,Rollover!$I$26,Rollover!$V$26,Rollover!$AI$26))*CHOOSE(CI266,Rollover!$N$26,Rollover!$AA$26,Rollover!$AN$26)*(1+Assumptions!$C$25)^(INT(MAX(0,CI267)/12)))</f>
        <v>16.80947407735</v>
      </c>
      <c r="CJ268" s="115">
        <f>IF(OR(CJ266=0,CJ266=4),0,CHOOSE(CJ266,Rollover!$I$26,Rollover!$V$26,Rollover!$AI$26)*CHOOSE(CJ266,Rollover!$O$26,Rollover!$AB$26,Rollover!$AO$26)*(1+CHOOSE(CJ266,Rollover!$P$26,Rollover!$AC$26,Rollover!$AP$26))^(INT(MAX(0,CJ267)/12))+(1-CHOOSE(CJ266,Rollover!$I$26,Rollover!$V$26,Rollover!$AI$26))*CHOOSE(CJ266,Rollover!$N$26,Rollover!$AA$26,Rollover!$AN$26)*(1+Assumptions!$C$25)^(INT(MAX(0,CJ267)/12)))</f>
        <v>16.80947407735</v>
      </c>
      <c r="CK268" s="115">
        <f>IF(OR(CK266=0,CK266=4),0,CHOOSE(CK266,Rollover!$I$26,Rollover!$V$26,Rollover!$AI$26)*CHOOSE(CK266,Rollover!$O$26,Rollover!$AB$26,Rollover!$AO$26)*(1+CHOOSE(CK266,Rollover!$P$26,Rollover!$AC$26,Rollover!$AP$26))^(INT(MAX(0,CK267)/12))+(1-CHOOSE(CK266,Rollover!$I$26,Rollover!$V$26,Rollover!$AI$26))*CHOOSE(CK266,Rollover!$N$26,Rollover!$AA$26,Rollover!$AN$26)*(1+Assumptions!$C$25)^(INT(MAX(0,CK267)/12)))</f>
        <v>17.397805670057245</v>
      </c>
      <c r="CL268" s="115">
        <f>IF(OR(CL266=0,CL266=4),0,CHOOSE(CL266,Rollover!$I$26,Rollover!$V$26,Rollover!$AI$26)*CHOOSE(CL266,Rollover!$O$26,Rollover!$AB$26,Rollover!$AO$26)*(1+CHOOSE(CL266,Rollover!$P$26,Rollover!$AC$26,Rollover!$AP$26))^(INT(MAX(0,CL267)/12))+(1-CHOOSE(CL266,Rollover!$I$26,Rollover!$V$26,Rollover!$AI$26))*CHOOSE(CL266,Rollover!$N$26,Rollover!$AA$26,Rollover!$AN$26)*(1+Assumptions!$C$25)^(INT(MAX(0,CL267)/12)))</f>
        <v>17.397805670057245</v>
      </c>
      <c r="CM268" s="115">
        <f>IF(OR(CM266=0,CM266=4),0,CHOOSE(CM266,Rollover!$I$26,Rollover!$V$26,Rollover!$AI$26)*CHOOSE(CM266,Rollover!$O$26,Rollover!$AB$26,Rollover!$AO$26)*(1+CHOOSE(CM266,Rollover!$P$26,Rollover!$AC$26,Rollover!$AP$26))^(INT(MAX(0,CM267)/12))+(1-CHOOSE(CM266,Rollover!$I$26,Rollover!$V$26,Rollover!$AI$26))*CHOOSE(CM266,Rollover!$N$26,Rollover!$AA$26,Rollover!$AN$26)*(1+Assumptions!$C$25)^(INT(MAX(0,CM267)/12)))</f>
        <v>17.397805670057245</v>
      </c>
      <c r="CN268" s="115">
        <f>IF(OR(CN266=0,CN266=4),0,CHOOSE(CN266,Rollover!$I$26,Rollover!$V$26,Rollover!$AI$26)*CHOOSE(CN266,Rollover!$O$26,Rollover!$AB$26,Rollover!$AO$26)*(1+CHOOSE(CN266,Rollover!$P$26,Rollover!$AC$26,Rollover!$AP$26))^(INT(MAX(0,CN267)/12))+(1-CHOOSE(CN266,Rollover!$I$26,Rollover!$V$26,Rollover!$AI$26))*CHOOSE(CN266,Rollover!$N$26,Rollover!$AA$26,Rollover!$AN$26)*(1+Assumptions!$C$25)^(INT(MAX(0,CN267)/12)))</f>
        <v>17.397805670057245</v>
      </c>
      <c r="CO268" s="115">
        <f>IF(OR(CO266=0,CO266=4),0,CHOOSE(CO266,Rollover!$I$26,Rollover!$V$26,Rollover!$AI$26)*CHOOSE(CO266,Rollover!$O$26,Rollover!$AB$26,Rollover!$AO$26)*(1+CHOOSE(CO266,Rollover!$P$26,Rollover!$AC$26,Rollover!$AP$26))^(INT(MAX(0,CO267)/12))+(1-CHOOSE(CO266,Rollover!$I$26,Rollover!$V$26,Rollover!$AI$26))*CHOOSE(CO266,Rollover!$N$26,Rollover!$AA$26,Rollover!$AN$26)*(1+Assumptions!$C$25)^(INT(MAX(0,CO267)/12)))</f>
        <v>17.397805670057245</v>
      </c>
      <c r="CP268" s="115">
        <f>IF(OR(CP266=0,CP266=4),0,CHOOSE(CP266,Rollover!$I$26,Rollover!$V$26,Rollover!$AI$26)*CHOOSE(CP266,Rollover!$O$26,Rollover!$AB$26,Rollover!$AO$26)*(1+CHOOSE(CP266,Rollover!$P$26,Rollover!$AC$26,Rollover!$AP$26))^(INT(MAX(0,CP267)/12))+(1-CHOOSE(CP266,Rollover!$I$26,Rollover!$V$26,Rollover!$AI$26))*CHOOSE(CP266,Rollover!$N$26,Rollover!$AA$26,Rollover!$AN$26)*(1+Assumptions!$C$25)^(INT(MAX(0,CP267)/12)))</f>
        <v>17.397805670057245</v>
      </c>
      <c r="CQ268" s="115">
        <f>IF(OR(CQ266=0,CQ266=4),0,CHOOSE(CQ266,Rollover!$I$26,Rollover!$V$26,Rollover!$AI$26)*CHOOSE(CQ266,Rollover!$O$26,Rollover!$AB$26,Rollover!$AO$26)*(1+CHOOSE(CQ266,Rollover!$P$26,Rollover!$AC$26,Rollover!$AP$26))^(INT(MAX(0,CQ267)/12))+(1-CHOOSE(CQ266,Rollover!$I$26,Rollover!$V$26,Rollover!$AI$26))*CHOOSE(CQ266,Rollover!$N$26,Rollover!$AA$26,Rollover!$AN$26)*(1+Assumptions!$C$25)^(INT(MAX(0,CQ267)/12)))</f>
        <v>17.397805670057245</v>
      </c>
      <c r="CR268" s="115">
        <f>IF(OR(CR266=0,CR266=4),0,CHOOSE(CR266,Rollover!$I$26,Rollover!$V$26,Rollover!$AI$26)*CHOOSE(CR266,Rollover!$O$26,Rollover!$AB$26,Rollover!$AO$26)*(1+CHOOSE(CR266,Rollover!$P$26,Rollover!$AC$26,Rollover!$AP$26))^(INT(MAX(0,CR267)/12))+(1-CHOOSE(CR266,Rollover!$I$26,Rollover!$V$26,Rollover!$AI$26))*CHOOSE(CR266,Rollover!$N$26,Rollover!$AA$26,Rollover!$AN$26)*(1+Assumptions!$C$25)^(INT(MAX(0,CR267)/12)))</f>
        <v>17.397805670057245</v>
      </c>
      <c r="CS268" s="115">
        <f>IF(OR(CS266=0,CS266=4),0,CHOOSE(CS266,Rollover!$I$26,Rollover!$V$26,Rollover!$AI$26)*CHOOSE(CS266,Rollover!$O$26,Rollover!$AB$26,Rollover!$AO$26)*(1+CHOOSE(CS266,Rollover!$P$26,Rollover!$AC$26,Rollover!$AP$26))^(INT(MAX(0,CS267)/12))+(1-CHOOSE(CS266,Rollover!$I$26,Rollover!$V$26,Rollover!$AI$26))*CHOOSE(CS266,Rollover!$N$26,Rollover!$AA$26,Rollover!$AN$26)*(1+Assumptions!$C$25)^(INT(MAX(0,CS267)/12)))</f>
        <v>17.397805670057245</v>
      </c>
      <c r="CT268" s="115">
        <f>IF(OR(CT266=0,CT266=4),0,CHOOSE(CT266,Rollover!$I$26,Rollover!$V$26,Rollover!$AI$26)*CHOOSE(CT266,Rollover!$O$26,Rollover!$AB$26,Rollover!$AO$26)*(1+CHOOSE(CT266,Rollover!$P$26,Rollover!$AC$26,Rollover!$AP$26))^(INT(MAX(0,CT267)/12))+(1-CHOOSE(CT266,Rollover!$I$26,Rollover!$V$26,Rollover!$AI$26))*CHOOSE(CT266,Rollover!$N$26,Rollover!$AA$26,Rollover!$AN$26)*(1+Assumptions!$C$25)^(INT(MAX(0,CT267)/12)))</f>
        <v>17.397805670057245</v>
      </c>
      <c r="CU268" s="115">
        <f>IF(OR(CU266=0,CU266=4),0,CHOOSE(CU266,Rollover!$I$26,Rollover!$V$26,Rollover!$AI$26)*CHOOSE(CU266,Rollover!$O$26,Rollover!$AB$26,Rollover!$AO$26)*(1+CHOOSE(CU266,Rollover!$P$26,Rollover!$AC$26,Rollover!$AP$26))^(INT(MAX(0,CU267)/12))+(1-CHOOSE(CU266,Rollover!$I$26,Rollover!$V$26,Rollover!$AI$26))*CHOOSE(CU266,Rollover!$N$26,Rollover!$AA$26,Rollover!$AN$26)*(1+Assumptions!$C$25)^(INT(MAX(0,CU267)/12)))</f>
        <v>17.397805670057245</v>
      </c>
      <c r="CV268" s="115">
        <f>IF(OR(CV266=0,CV266=4),0,CHOOSE(CV266,Rollover!$I$26,Rollover!$V$26,Rollover!$AI$26)*CHOOSE(CV266,Rollover!$O$26,Rollover!$AB$26,Rollover!$AO$26)*(1+CHOOSE(CV266,Rollover!$P$26,Rollover!$AC$26,Rollover!$AP$26))^(INT(MAX(0,CV267)/12))+(1-CHOOSE(CV266,Rollover!$I$26,Rollover!$V$26,Rollover!$AI$26))*CHOOSE(CV266,Rollover!$N$26,Rollover!$AA$26,Rollover!$AN$26)*(1+Assumptions!$C$25)^(INT(MAX(0,CV267)/12)))</f>
        <v>17.397805670057245</v>
      </c>
      <c r="CW268" s="115">
        <f>IF(OR(CW266=0,CW266=4),0,CHOOSE(CW266,Rollover!$I$26,Rollover!$V$26,Rollover!$AI$26)*CHOOSE(CW266,Rollover!$O$26,Rollover!$AB$26,Rollover!$AO$26)*(1+CHOOSE(CW266,Rollover!$P$26,Rollover!$AC$26,Rollover!$AP$26))^(INT(MAX(0,CW267)/12))+(1-CHOOSE(CW266,Rollover!$I$26,Rollover!$V$26,Rollover!$AI$26))*CHOOSE(CW266,Rollover!$N$26,Rollover!$AA$26,Rollover!$AN$26)*(1+Assumptions!$C$25)^(INT(MAX(0,CW267)/12)))</f>
        <v>18.00672886850925</v>
      </c>
      <c r="CX268" s="115">
        <f>IF(OR(CX266=0,CX266=4),0,CHOOSE(CX266,Rollover!$I$26,Rollover!$V$26,Rollover!$AI$26)*CHOOSE(CX266,Rollover!$O$26,Rollover!$AB$26,Rollover!$AO$26)*(1+CHOOSE(CX266,Rollover!$P$26,Rollover!$AC$26,Rollover!$AP$26))^(INT(MAX(0,CX267)/12))+(1-CHOOSE(CX266,Rollover!$I$26,Rollover!$V$26,Rollover!$AI$26))*CHOOSE(CX266,Rollover!$N$26,Rollover!$AA$26,Rollover!$AN$26)*(1+Assumptions!$C$25)^(INT(MAX(0,CX267)/12)))</f>
        <v>18.00672886850925</v>
      </c>
      <c r="CY268" s="115">
        <f>IF(OR(CY266=0,CY266=4),0,CHOOSE(CY266,Rollover!$I$26,Rollover!$V$26,Rollover!$AI$26)*CHOOSE(CY266,Rollover!$O$26,Rollover!$AB$26,Rollover!$AO$26)*(1+CHOOSE(CY266,Rollover!$P$26,Rollover!$AC$26,Rollover!$AP$26))^(INT(MAX(0,CY267)/12))+(1-CHOOSE(CY266,Rollover!$I$26,Rollover!$V$26,Rollover!$AI$26))*CHOOSE(CY266,Rollover!$N$26,Rollover!$AA$26,Rollover!$AN$26)*(1+Assumptions!$C$25)^(INT(MAX(0,CY267)/12)))</f>
        <v>18.00672886850925</v>
      </c>
      <c r="CZ268" s="115">
        <f>IF(OR(CZ266=0,CZ266=4),0,CHOOSE(CZ266,Rollover!$I$26,Rollover!$V$26,Rollover!$AI$26)*CHOOSE(CZ266,Rollover!$O$26,Rollover!$AB$26,Rollover!$AO$26)*(1+CHOOSE(CZ266,Rollover!$P$26,Rollover!$AC$26,Rollover!$AP$26))^(INT(MAX(0,CZ267)/12))+(1-CHOOSE(CZ266,Rollover!$I$26,Rollover!$V$26,Rollover!$AI$26))*CHOOSE(CZ266,Rollover!$N$26,Rollover!$AA$26,Rollover!$AN$26)*(1+Assumptions!$C$25)^(INT(MAX(0,CZ267)/12)))</f>
        <v>18.00672886850925</v>
      </c>
      <c r="DA268" s="115">
        <f>IF(OR(DA266=0,DA266=4),0,CHOOSE(DA266,Rollover!$I$26,Rollover!$V$26,Rollover!$AI$26)*CHOOSE(DA266,Rollover!$O$26,Rollover!$AB$26,Rollover!$AO$26)*(1+CHOOSE(DA266,Rollover!$P$26,Rollover!$AC$26,Rollover!$AP$26))^(INT(MAX(0,DA267)/12))+(1-CHOOSE(DA266,Rollover!$I$26,Rollover!$V$26,Rollover!$AI$26))*CHOOSE(DA266,Rollover!$N$26,Rollover!$AA$26,Rollover!$AN$26)*(1+Assumptions!$C$25)^(INT(MAX(0,DA267)/12)))</f>
        <v>18.00672886850925</v>
      </c>
      <c r="DB268" s="115">
        <f>IF(OR(DB266=0,DB266=4),0,CHOOSE(DB266,Rollover!$I$26,Rollover!$V$26,Rollover!$AI$26)*CHOOSE(DB266,Rollover!$O$26,Rollover!$AB$26,Rollover!$AO$26)*(1+CHOOSE(DB266,Rollover!$P$26,Rollover!$AC$26,Rollover!$AP$26))^(INT(MAX(0,DB267)/12))+(1-CHOOSE(DB266,Rollover!$I$26,Rollover!$V$26,Rollover!$AI$26))*CHOOSE(DB266,Rollover!$N$26,Rollover!$AA$26,Rollover!$AN$26)*(1+Assumptions!$C$25)^(INT(MAX(0,DB267)/12)))</f>
        <v>18.00672886850925</v>
      </c>
      <c r="DC268" s="115">
        <f>IF(OR(DC266=0,DC266=4),0,CHOOSE(DC266,Rollover!$I$26,Rollover!$V$26,Rollover!$AI$26)*CHOOSE(DC266,Rollover!$O$26,Rollover!$AB$26,Rollover!$AO$26)*(1+CHOOSE(DC266,Rollover!$P$26,Rollover!$AC$26,Rollover!$AP$26))^(INT(MAX(0,DC267)/12))+(1-CHOOSE(DC266,Rollover!$I$26,Rollover!$V$26,Rollover!$AI$26))*CHOOSE(DC266,Rollover!$N$26,Rollover!$AA$26,Rollover!$AN$26)*(1+Assumptions!$C$25)^(INT(MAX(0,DC267)/12)))</f>
        <v>18.00672886850925</v>
      </c>
      <c r="DD268" s="115">
        <f>IF(OR(DD266=0,DD266=4),0,CHOOSE(DD266,Rollover!$I$26,Rollover!$V$26,Rollover!$AI$26)*CHOOSE(DD266,Rollover!$O$26,Rollover!$AB$26,Rollover!$AO$26)*(1+CHOOSE(DD266,Rollover!$P$26,Rollover!$AC$26,Rollover!$AP$26))^(INT(MAX(0,DD267)/12))+(1-CHOOSE(DD266,Rollover!$I$26,Rollover!$V$26,Rollover!$AI$26))*CHOOSE(DD266,Rollover!$N$26,Rollover!$AA$26,Rollover!$AN$26)*(1+Assumptions!$C$25)^(INT(MAX(0,DD267)/12)))</f>
        <v>18.00672886850925</v>
      </c>
      <c r="DE268" s="115">
        <f>IF(OR(DE266=0,DE266=4),0,CHOOSE(DE266,Rollover!$I$26,Rollover!$V$26,Rollover!$AI$26)*CHOOSE(DE266,Rollover!$O$26,Rollover!$AB$26,Rollover!$AO$26)*(1+CHOOSE(DE266,Rollover!$P$26,Rollover!$AC$26,Rollover!$AP$26))^(INT(MAX(0,DE267)/12))+(1-CHOOSE(DE266,Rollover!$I$26,Rollover!$V$26,Rollover!$AI$26))*CHOOSE(DE266,Rollover!$N$26,Rollover!$AA$26,Rollover!$AN$26)*(1+Assumptions!$C$25)^(INT(MAX(0,DE267)/12)))</f>
        <v>18.00672886850925</v>
      </c>
      <c r="DF268" s="115">
        <f>IF(OR(DF266=0,DF266=4),0,CHOOSE(DF266,Rollover!$I$26,Rollover!$V$26,Rollover!$AI$26)*CHOOSE(DF266,Rollover!$O$26,Rollover!$AB$26,Rollover!$AO$26)*(1+CHOOSE(DF266,Rollover!$P$26,Rollover!$AC$26,Rollover!$AP$26))^(INT(MAX(0,DF267)/12))+(1-CHOOSE(DF266,Rollover!$I$26,Rollover!$V$26,Rollover!$AI$26))*CHOOSE(DF266,Rollover!$N$26,Rollover!$AA$26,Rollover!$AN$26)*(1+Assumptions!$C$25)^(INT(MAX(0,DF267)/12)))</f>
        <v>18.00672886850925</v>
      </c>
      <c r="DG268" s="115">
        <f>IF(OR(DG266=0,DG266=4),0,CHOOSE(DG266,Rollover!$I$26,Rollover!$V$26,Rollover!$AI$26)*CHOOSE(DG266,Rollover!$O$26,Rollover!$AB$26,Rollover!$AO$26)*(1+CHOOSE(DG266,Rollover!$P$26,Rollover!$AC$26,Rollover!$AP$26))^(INT(MAX(0,DG267)/12))+(1-CHOOSE(DG266,Rollover!$I$26,Rollover!$V$26,Rollover!$AI$26))*CHOOSE(DG266,Rollover!$N$26,Rollover!$AA$26,Rollover!$AN$26)*(1+Assumptions!$C$25)^(INT(MAX(0,DG267)/12)))</f>
        <v>18.00672886850925</v>
      </c>
      <c r="DH268" s="115">
        <f>IF(OR(DH266=0,DH266=4),0,CHOOSE(DH266,Rollover!$I$26,Rollover!$V$26,Rollover!$AI$26)*CHOOSE(DH266,Rollover!$O$26,Rollover!$AB$26,Rollover!$AO$26)*(1+CHOOSE(DH266,Rollover!$P$26,Rollover!$AC$26,Rollover!$AP$26))^(INT(MAX(0,DH267)/12))+(1-CHOOSE(DH266,Rollover!$I$26,Rollover!$V$26,Rollover!$AI$26))*CHOOSE(DH266,Rollover!$N$26,Rollover!$AA$26,Rollover!$AN$26)*(1+Assumptions!$C$25)^(INT(MAX(0,DH267)/12)))</f>
        <v>18.00672886850925</v>
      </c>
      <c r="DI268" s="115">
        <f>IF(OR(DI266=0,DI266=4),0,CHOOSE(DI266,Rollover!$I$26,Rollover!$V$26,Rollover!$AI$26)*CHOOSE(DI266,Rollover!$O$26,Rollover!$AB$26,Rollover!$AO$26)*(1+CHOOSE(DI266,Rollover!$P$26,Rollover!$AC$26,Rollover!$AP$26))^(INT(MAX(0,DI267)/12))+(1-CHOOSE(DI266,Rollover!$I$26,Rollover!$V$26,Rollover!$AI$26))*CHOOSE(DI266,Rollover!$N$26,Rollover!$AA$26,Rollover!$AN$26)*(1+Assumptions!$C$25)^(INT(MAX(0,DI267)/12)))</f>
        <v>18.636964378907074</v>
      </c>
      <c r="DJ268" s="115">
        <f>IF(OR(DJ266=0,DJ266=4),0,CHOOSE(DJ266,Rollover!$I$26,Rollover!$V$26,Rollover!$AI$26)*CHOOSE(DJ266,Rollover!$O$26,Rollover!$AB$26,Rollover!$AO$26)*(1+CHOOSE(DJ266,Rollover!$P$26,Rollover!$AC$26,Rollover!$AP$26))^(INT(MAX(0,DJ267)/12))+(1-CHOOSE(DJ266,Rollover!$I$26,Rollover!$V$26,Rollover!$AI$26))*CHOOSE(DJ266,Rollover!$N$26,Rollover!$AA$26,Rollover!$AN$26)*(1+Assumptions!$C$25)^(INT(MAX(0,DJ267)/12)))</f>
        <v>18.636964378907074</v>
      </c>
      <c r="DK268" s="115">
        <f>IF(OR(DK266=0,DK266=4),0,CHOOSE(DK266,Rollover!$I$26,Rollover!$V$26,Rollover!$AI$26)*CHOOSE(DK266,Rollover!$O$26,Rollover!$AB$26,Rollover!$AO$26)*(1+CHOOSE(DK266,Rollover!$P$26,Rollover!$AC$26,Rollover!$AP$26))^(INT(MAX(0,DK267)/12))+(1-CHOOSE(DK266,Rollover!$I$26,Rollover!$V$26,Rollover!$AI$26))*CHOOSE(DK266,Rollover!$N$26,Rollover!$AA$26,Rollover!$AN$26)*(1+Assumptions!$C$25)^(INT(MAX(0,DK267)/12)))</f>
        <v>18.636964378907074</v>
      </c>
      <c r="DL268" s="115">
        <f>IF(OR(DL266=0,DL266=4),0,CHOOSE(DL266,Rollover!$I$26,Rollover!$V$26,Rollover!$AI$26)*CHOOSE(DL266,Rollover!$O$26,Rollover!$AB$26,Rollover!$AO$26)*(1+CHOOSE(DL266,Rollover!$P$26,Rollover!$AC$26,Rollover!$AP$26))^(INT(MAX(0,DL267)/12))+(1-CHOOSE(DL266,Rollover!$I$26,Rollover!$V$26,Rollover!$AI$26))*CHOOSE(DL266,Rollover!$N$26,Rollover!$AA$26,Rollover!$AN$26)*(1+Assumptions!$C$25)^(INT(MAX(0,DL267)/12)))</f>
        <v>18.636964378907074</v>
      </c>
      <c r="DM268" s="115">
        <f>IF(OR(DM266=0,DM266=4),0,CHOOSE(DM266,Rollover!$I$26,Rollover!$V$26,Rollover!$AI$26)*CHOOSE(DM266,Rollover!$O$26,Rollover!$AB$26,Rollover!$AO$26)*(1+CHOOSE(DM266,Rollover!$P$26,Rollover!$AC$26,Rollover!$AP$26))^(INT(MAX(0,DM267)/12))+(1-CHOOSE(DM266,Rollover!$I$26,Rollover!$V$26,Rollover!$AI$26))*CHOOSE(DM266,Rollover!$N$26,Rollover!$AA$26,Rollover!$AN$26)*(1+Assumptions!$C$25)^(INT(MAX(0,DM267)/12)))</f>
        <v>18.636964378907074</v>
      </c>
      <c r="DN268" s="115">
        <f>IF(OR(DN266=0,DN266=4),0,CHOOSE(DN266,Rollover!$I$26,Rollover!$V$26,Rollover!$AI$26)*CHOOSE(DN266,Rollover!$O$26,Rollover!$AB$26,Rollover!$AO$26)*(1+CHOOSE(DN266,Rollover!$P$26,Rollover!$AC$26,Rollover!$AP$26))^(INT(MAX(0,DN267)/12))+(1-CHOOSE(DN266,Rollover!$I$26,Rollover!$V$26,Rollover!$AI$26))*CHOOSE(DN266,Rollover!$N$26,Rollover!$AA$26,Rollover!$AN$26)*(1+Assumptions!$C$25)^(INT(MAX(0,DN267)/12)))</f>
        <v>18.636964378907074</v>
      </c>
      <c r="DO268" s="115">
        <f>IF(OR(DO266=0,DO266=4),0,CHOOSE(DO266,Rollover!$I$26,Rollover!$V$26,Rollover!$AI$26)*CHOOSE(DO266,Rollover!$O$26,Rollover!$AB$26,Rollover!$AO$26)*(1+CHOOSE(DO266,Rollover!$P$26,Rollover!$AC$26,Rollover!$AP$26))^(INT(MAX(0,DO267)/12))+(1-CHOOSE(DO266,Rollover!$I$26,Rollover!$V$26,Rollover!$AI$26))*CHOOSE(DO266,Rollover!$N$26,Rollover!$AA$26,Rollover!$AN$26)*(1+Assumptions!$C$25)^(INT(MAX(0,DO267)/12)))</f>
        <v>18.636964378907074</v>
      </c>
      <c r="DP268" s="115">
        <f>IF(OR(DP266=0,DP266=4),0,CHOOSE(DP266,Rollover!$I$26,Rollover!$V$26,Rollover!$AI$26)*CHOOSE(DP266,Rollover!$O$26,Rollover!$AB$26,Rollover!$AO$26)*(1+CHOOSE(DP266,Rollover!$P$26,Rollover!$AC$26,Rollover!$AP$26))^(INT(MAX(0,DP267)/12))+(1-CHOOSE(DP266,Rollover!$I$26,Rollover!$V$26,Rollover!$AI$26))*CHOOSE(DP266,Rollover!$N$26,Rollover!$AA$26,Rollover!$AN$26)*(1+Assumptions!$C$25)^(INT(MAX(0,DP267)/12)))</f>
        <v>18.636964378907074</v>
      </c>
      <c r="DQ268" s="115">
        <f>IF(OR(DQ266=0,DQ266=4),0,CHOOSE(DQ266,Rollover!$I$26,Rollover!$V$26,Rollover!$AI$26)*CHOOSE(DQ266,Rollover!$O$26,Rollover!$AB$26,Rollover!$AO$26)*(1+CHOOSE(DQ266,Rollover!$P$26,Rollover!$AC$26,Rollover!$AP$26))^(INT(MAX(0,DQ267)/12))+(1-CHOOSE(DQ266,Rollover!$I$26,Rollover!$V$26,Rollover!$AI$26))*CHOOSE(DQ266,Rollover!$N$26,Rollover!$AA$26,Rollover!$AN$26)*(1+Assumptions!$C$25)^(INT(MAX(0,DQ267)/12)))</f>
        <v>18.636964378907074</v>
      </c>
      <c r="DR268" s="115">
        <f>IF(OR(DR266=0,DR266=4),0,CHOOSE(DR266,Rollover!$I$26,Rollover!$V$26,Rollover!$AI$26)*CHOOSE(DR266,Rollover!$O$26,Rollover!$AB$26,Rollover!$AO$26)*(1+CHOOSE(DR266,Rollover!$P$26,Rollover!$AC$26,Rollover!$AP$26))^(INT(MAX(0,DR267)/12))+(1-CHOOSE(DR266,Rollover!$I$26,Rollover!$V$26,Rollover!$AI$26))*CHOOSE(DR266,Rollover!$N$26,Rollover!$AA$26,Rollover!$AN$26)*(1+Assumptions!$C$25)^(INT(MAX(0,DR267)/12)))</f>
        <v>18.636964378907074</v>
      </c>
      <c r="DS268" s="115">
        <f>IF(OR(DS266=0,DS266=4),0,CHOOSE(DS266,Rollover!$I$26,Rollover!$V$26,Rollover!$AI$26)*CHOOSE(DS266,Rollover!$O$26,Rollover!$AB$26,Rollover!$AO$26)*(1+CHOOSE(DS266,Rollover!$P$26,Rollover!$AC$26,Rollover!$AP$26))^(INT(MAX(0,DS267)/12))+(1-CHOOSE(DS266,Rollover!$I$26,Rollover!$V$26,Rollover!$AI$26))*CHOOSE(DS266,Rollover!$N$26,Rollover!$AA$26,Rollover!$AN$26)*(1+Assumptions!$C$25)^(INT(MAX(0,DS267)/12)))</f>
        <v>18.636964378907074</v>
      </c>
      <c r="DT268" s="115">
        <f>IF(OR(DT266=0,DT266=4),0,CHOOSE(DT266,Rollover!$I$26,Rollover!$V$26,Rollover!$AI$26)*CHOOSE(DT266,Rollover!$O$26,Rollover!$AB$26,Rollover!$AO$26)*(1+CHOOSE(DT266,Rollover!$P$26,Rollover!$AC$26,Rollover!$AP$26))^(INT(MAX(0,DT267)/12))+(1-CHOOSE(DT266,Rollover!$I$26,Rollover!$V$26,Rollover!$AI$26))*CHOOSE(DT266,Rollover!$N$26,Rollover!$AA$26,Rollover!$AN$26)*(1+Assumptions!$C$25)^(INT(MAX(0,DT267)/12)))</f>
        <v>18.636964378907074</v>
      </c>
      <c r="DU268" s="115">
        <f>IF(OR(DU266=0,DU266=4),0,CHOOSE(DU266,Rollover!$I$26,Rollover!$V$26,Rollover!$AI$26)*CHOOSE(DU266,Rollover!$O$26,Rollover!$AB$26,Rollover!$AO$26)*(1+CHOOSE(DU266,Rollover!$P$26,Rollover!$AC$26,Rollover!$AP$26))^(INT(MAX(0,DU267)/12))+(1-CHOOSE(DU266,Rollover!$I$26,Rollover!$V$26,Rollover!$AI$26))*CHOOSE(DU266,Rollover!$N$26,Rollover!$AA$26,Rollover!$AN$26)*(1+Assumptions!$C$25)^(INT(MAX(0,DU267)/12)))</f>
        <v>19.28925813216882</v>
      </c>
      <c r="DV268" s="115">
        <f>IF(OR(DV266=0,DV266=4),0,CHOOSE(DV266,Rollover!$I$26,Rollover!$V$26,Rollover!$AI$26)*CHOOSE(DV266,Rollover!$O$26,Rollover!$AB$26,Rollover!$AO$26)*(1+CHOOSE(DV266,Rollover!$P$26,Rollover!$AC$26,Rollover!$AP$26))^(INT(MAX(0,DV267)/12))+(1-CHOOSE(DV266,Rollover!$I$26,Rollover!$V$26,Rollover!$AI$26))*CHOOSE(DV266,Rollover!$N$26,Rollover!$AA$26,Rollover!$AN$26)*(1+Assumptions!$C$25)^(INT(MAX(0,DV267)/12)))</f>
        <v>19.28925813216882</v>
      </c>
      <c r="DW268" s="115">
        <f>IF(OR(DW266=0,DW266=4),0,CHOOSE(DW266,Rollover!$I$26,Rollover!$V$26,Rollover!$AI$26)*CHOOSE(DW266,Rollover!$O$26,Rollover!$AB$26,Rollover!$AO$26)*(1+CHOOSE(DW266,Rollover!$P$26,Rollover!$AC$26,Rollover!$AP$26))^(INT(MAX(0,DW267)/12))+(1-CHOOSE(DW266,Rollover!$I$26,Rollover!$V$26,Rollover!$AI$26))*CHOOSE(DW266,Rollover!$N$26,Rollover!$AA$26,Rollover!$AN$26)*(1+Assumptions!$C$25)^(INT(MAX(0,DW267)/12)))</f>
        <v>19.28925813216882</v>
      </c>
      <c r="DX268" s="115">
        <f>IF(OR(DX266=0,DX266=4),0,CHOOSE(DX266,Rollover!$I$26,Rollover!$V$26,Rollover!$AI$26)*CHOOSE(DX266,Rollover!$O$26,Rollover!$AB$26,Rollover!$AO$26)*(1+CHOOSE(DX266,Rollover!$P$26,Rollover!$AC$26,Rollover!$AP$26))^(INT(MAX(0,DX267)/12))+(1-CHOOSE(DX266,Rollover!$I$26,Rollover!$V$26,Rollover!$AI$26))*CHOOSE(DX266,Rollover!$N$26,Rollover!$AA$26,Rollover!$AN$26)*(1+Assumptions!$C$25)^(INT(MAX(0,DX267)/12)))</f>
        <v>19.28925813216882</v>
      </c>
      <c r="DY268" s="115">
        <f>IF(OR(DY266=0,DY266=4),0,CHOOSE(DY266,Rollover!$I$26,Rollover!$V$26,Rollover!$AI$26)*CHOOSE(DY266,Rollover!$O$26,Rollover!$AB$26,Rollover!$AO$26)*(1+CHOOSE(DY266,Rollover!$P$26,Rollover!$AC$26,Rollover!$AP$26))^(INT(MAX(0,DY267)/12))+(1-CHOOSE(DY266,Rollover!$I$26,Rollover!$V$26,Rollover!$AI$26))*CHOOSE(DY266,Rollover!$N$26,Rollover!$AA$26,Rollover!$AN$26)*(1+Assumptions!$C$25)^(INT(MAX(0,DY267)/12)))</f>
        <v>19.28925813216882</v>
      </c>
      <c r="DZ268" s="115">
        <f>IF(OR(DZ266=0,DZ266=4),0,CHOOSE(DZ266,Rollover!$I$26,Rollover!$V$26,Rollover!$AI$26)*CHOOSE(DZ266,Rollover!$O$26,Rollover!$AB$26,Rollover!$AO$26)*(1+CHOOSE(DZ266,Rollover!$P$26,Rollover!$AC$26,Rollover!$AP$26))^(INT(MAX(0,DZ267)/12))+(1-CHOOSE(DZ266,Rollover!$I$26,Rollover!$V$26,Rollover!$AI$26))*CHOOSE(DZ266,Rollover!$N$26,Rollover!$AA$26,Rollover!$AN$26)*(1+Assumptions!$C$25)^(INT(MAX(0,DZ267)/12)))</f>
        <v>19.28925813216882</v>
      </c>
      <c r="EA268" s="115">
        <f>IF(OR(EA266=0,EA266=4),0,CHOOSE(EA266,Rollover!$I$26,Rollover!$V$26,Rollover!$AI$26)*CHOOSE(EA266,Rollover!$O$26,Rollover!$AB$26,Rollover!$AO$26)*(1+CHOOSE(EA266,Rollover!$P$26,Rollover!$AC$26,Rollover!$AP$26))^(INT(MAX(0,EA267)/12))+(1-CHOOSE(EA266,Rollover!$I$26,Rollover!$V$26,Rollover!$AI$26))*CHOOSE(EA266,Rollover!$N$26,Rollover!$AA$26,Rollover!$AN$26)*(1+Assumptions!$C$25)^(INT(MAX(0,EA267)/12)))</f>
        <v>19.28925813216882</v>
      </c>
      <c r="EB268" s="115">
        <f>IF(OR(EB266=0,EB266=4),0,CHOOSE(EB266,Rollover!$I$26,Rollover!$V$26,Rollover!$AI$26)*CHOOSE(EB266,Rollover!$O$26,Rollover!$AB$26,Rollover!$AO$26)*(1+CHOOSE(EB266,Rollover!$P$26,Rollover!$AC$26,Rollover!$AP$26))^(INT(MAX(0,EB267)/12))+(1-CHOOSE(EB266,Rollover!$I$26,Rollover!$V$26,Rollover!$AI$26))*CHOOSE(EB266,Rollover!$N$26,Rollover!$AA$26,Rollover!$AN$26)*(1+Assumptions!$C$25)^(INT(MAX(0,EB267)/12)))</f>
        <v>19.28925813216882</v>
      </c>
      <c r="EC268" s="115">
        <f>IF(OR(EC266=0,EC266=4),0,CHOOSE(EC266,Rollover!$I$26,Rollover!$V$26,Rollover!$AI$26)*CHOOSE(EC266,Rollover!$O$26,Rollover!$AB$26,Rollover!$AO$26)*(1+CHOOSE(EC266,Rollover!$P$26,Rollover!$AC$26,Rollover!$AP$26))^(INT(MAX(0,EC267)/12))+(1-CHOOSE(EC266,Rollover!$I$26,Rollover!$V$26,Rollover!$AI$26))*CHOOSE(EC266,Rollover!$N$26,Rollover!$AA$26,Rollover!$AN$26)*(1+Assumptions!$C$25)^(INT(MAX(0,EC267)/12)))</f>
        <v>19.28925813216882</v>
      </c>
      <c r="ED268" s="115">
        <f>IF(OR(ED266=0,ED266=4),0,CHOOSE(ED266,Rollover!$I$26,Rollover!$V$26,Rollover!$AI$26)*CHOOSE(ED266,Rollover!$O$26,Rollover!$AB$26,Rollover!$AO$26)*(1+CHOOSE(ED266,Rollover!$P$26,Rollover!$AC$26,Rollover!$AP$26))^(INT(MAX(0,ED267)/12))+(1-CHOOSE(ED266,Rollover!$I$26,Rollover!$V$26,Rollover!$AI$26))*CHOOSE(ED266,Rollover!$N$26,Rollover!$AA$26,Rollover!$AN$26)*(1+Assumptions!$C$25)^(INT(MAX(0,ED267)/12)))</f>
        <v>19.28925813216882</v>
      </c>
      <c r="EE268" s="115">
        <f>IF(OR(EE266=0,EE266=4),0,CHOOSE(EE266,Rollover!$I$26,Rollover!$V$26,Rollover!$AI$26)*CHOOSE(EE266,Rollover!$O$26,Rollover!$AB$26,Rollover!$AO$26)*(1+CHOOSE(EE266,Rollover!$P$26,Rollover!$AC$26,Rollover!$AP$26))^(INT(MAX(0,EE267)/12))+(1-CHOOSE(EE266,Rollover!$I$26,Rollover!$V$26,Rollover!$AI$26))*CHOOSE(EE266,Rollover!$N$26,Rollover!$AA$26,Rollover!$AN$26)*(1+Assumptions!$C$25)^(INT(MAX(0,EE267)/12)))</f>
        <v>19.28925813216882</v>
      </c>
      <c r="EF268" s="115">
        <f>IF(OR(EF266=0,EF266=4),0,CHOOSE(EF266,Rollover!$I$26,Rollover!$V$26,Rollover!$AI$26)*CHOOSE(EF266,Rollover!$O$26,Rollover!$AB$26,Rollover!$AO$26)*(1+CHOOSE(EF266,Rollover!$P$26,Rollover!$AC$26,Rollover!$AP$26))^(INT(MAX(0,EF267)/12))+(1-CHOOSE(EF266,Rollover!$I$26,Rollover!$V$26,Rollover!$AI$26))*CHOOSE(EF266,Rollover!$N$26,Rollover!$AA$26,Rollover!$AN$26)*(1+Assumptions!$C$25)^(INT(MAX(0,EF267)/12)))</f>
        <v>19.28925813216882</v>
      </c>
      <c r="EG268" s="115">
        <f>IF(OR(EG266=0,EG266=4),0,CHOOSE(EG266,Rollover!$I$26,Rollover!$V$26,Rollover!$AI$26)*CHOOSE(EG266,Rollover!$O$26,Rollover!$AB$26,Rollover!$AO$26)*(1+CHOOSE(EG266,Rollover!$P$26,Rollover!$AC$26,Rollover!$AP$26))^(INT(MAX(0,EG267)/12))+(1-CHOOSE(EG266,Rollover!$I$26,Rollover!$V$26,Rollover!$AI$26))*CHOOSE(EG266,Rollover!$N$26,Rollover!$AA$26,Rollover!$AN$26)*(1+Assumptions!$C$25)^(INT(MAX(0,EG267)/12)))</f>
        <v>19.486787500489772</v>
      </c>
      <c r="EH268" s="115">
        <f>IF(OR(EH266=0,EH266=4),0,CHOOSE(EH266,Rollover!$I$26,Rollover!$V$26,Rollover!$AI$26)*CHOOSE(EH266,Rollover!$O$26,Rollover!$AB$26,Rollover!$AO$26)*(1+CHOOSE(EH266,Rollover!$P$26,Rollover!$AC$26,Rollover!$AP$26))^(INT(MAX(0,EH267)/12))+(1-CHOOSE(EH266,Rollover!$I$26,Rollover!$V$26,Rollover!$AI$26))*CHOOSE(EH266,Rollover!$N$26,Rollover!$AA$26,Rollover!$AN$26)*(1+Assumptions!$C$25)^(INT(MAX(0,EH267)/12)))</f>
        <v>19.486787500489772</v>
      </c>
      <c r="EI268" s="115">
        <f>IF(OR(EI266=0,EI266=4),0,CHOOSE(EI266,Rollover!$I$26,Rollover!$V$26,Rollover!$AI$26)*CHOOSE(EI266,Rollover!$O$26,Rollover!$AB$26,Rollover!$AO$26)*(1+CHOOSE(EI266,Rollover!$P$26,Rollover!$AC$26,Rollover!$AP$26))^(INT(MAX(0,EI267)/12))+(1-CHOOSE(EI266,Rollover!$I$26,Rollover!$V$26,Rollover!$AI$26))*CHOOSE(EI266,Rollover!$N$26,Rollover!$AA$26,Rollover!$AN$26)*(1+Assumptions!$C$25)^(INT(MAX(0,EI267)/12)))</f>
        <v>19.486787500489772</v>
      </c>
    </row>
    <row r="269">
      <c r="B269" t="s" s="23">
        <v>393</v>
      </c>
      <c r="C269" t="s" s="118">
        <v>47</v>
      </c>
      <c r="D269" t="s" s="118">
        <v>430</v>
      </c>
      <c r="H269" s="95">
        <f>IF(H266=0,'Rent Roll'!$G$26*SUMIFS('Rent Schedules'!$I$6:$I$122,'Rent Schedules'!$B$6:$B$122,$C269,'Rent Schedules'!$D$6:$D$122,"In effect",'Rent Schedules'!$E$6:$E$122,"&lt;="&amp;H$6,'Rent Schedules'!$F$6:$F$122,"&gt;="&amp;H$6),0)</f>
        <v>8305</v>
      </c>
      <c r="I269" s="95">
        <f>IF(I266=0,'Rent Roll'!$G$26*SUMIFS('Rent Schedules'!$I$6:$I$122,'Rent Schedules'!$B$6:$B$122,$C269,'Rent Schedules'!$D$6:$D$122,"In effect",'Rent Schedules'!$E$6:$E$122,"&lt;="&amp;I$6,'Rent Schedules'!$F$6:$F$122,"&gt;="&amp;I$6),0)</f>
        <v>8305</v>
      </c>
      <c r="J269" s="95">
        <f>IF(J266=0,'Rent Roll'!$G$26*SUMIFS('Rent Schedules'!$I$6:$I$122,'Rent Schedules'!$B$6:$B$122,$C269,'Rent Schedules'!$D$6:$D$122,"In effect",'Rent Schedules'!$E$6:$E$122,"&lt;="&amp;J$6,'Rent Schedules'!$F$6:$F$122,"&gt;="&amp;J$6),0)</f>
        <v>8305</v>
      </c>
      <c r="K269" s="95">
        <f>IF(K266=0,'Rent Roll'!$G$26*SUMIFS('Rent Schedules'!$I$6:$I$122,'Rent Schedules'!$B$6:$B$122,$C269,'Rent Schedules'!$D$6:$D$122,"In effect",'Rent Schedules'!$E$6:$E$122,"&lt;="&amp;K$6,'Rent Schedules'!$F$6:$F$122,"&gt;="&amp;K$6),0)</f>
        <v>8305</v>
      </c>
      <c r="L269" s="95">
        <f>IF(L266=0,'Rent Roll'!$G$26*SUMIFS('Rent Schedules'!$I$6:$I$122,'Rent Schedules'!$B$6:$B$122,$C269,'Rent Schedules'!$D$6:$D$122,"In effect",'Rent Schedules'!$E$6:$E$122,"&lt;="&amp;L$6,'Rent Schedules'!$F$6:$F$122,"&gt;="&amp;L$6),0)</f>
        <v>8305</v>
      </c>
      <c r="M269" s="95">
        <f>IF(M266=0,'Rent Roll'!$G$26*SUMIFS('Rent Schedules'!$I$6:$I$122,'Rent Schedules'!$B$6:$B$122,$C269,'Rent Schedules'!$D$6:$D$122,"In effect",'Rent Schedules'!$E$6:$E$122,"&lt;="&amp;M$6,'Rent Schedules'!$F$6:$F$122,"&gt;="&amp;M$6),0)</f>
        <v>0</v>
      </c>
      <c r="N269" s="95">
        <f>IF(N266=0,'Rent Roll'!$G$26*SUMIFS('Rent Schedules'!$I$6:$I$122,'Rent Schedules'!$B$6:$B$122,$C269,'Rent Schedules'!$D$6:$D$122,"In effect",'Rent Schedules'!$E$6:$E$122,"&lt;="&amp;N$6,'Rent Schedules'!$F$6:$F$122,"&gt;="&amp;N$6),0)</f>
        <v>0</v>
      </c>
      <c r="O269" s="95">
        <f>IF(O266=0,'Rent Roll'!$G$26*SUMIFS('Rent Schedules'!$I$6:$I$122,'Rent Schedules'!$B$6:$B$122,$C269,'Rent Schedules'!$D$6:$D$122,"In effect",'Rent Schedules'!$E$6:$E$122,"&lt;="&amp;O$6,'Rent Schedules'!$F$6:$F$122,"&gt;="&amp;O$6),0)</f>
        <v>0</v>
      </c>
      <c r="P269" s="95">
        <f>IF(P266=0,'Rent Roll'!$G$26*SUMIFS('Rent Schedules'!$I$6:$I$122,'Rent Schedules'!$B$6:$B$122,$C269,'Rent Schedules'!$D$6:$D$122,"In effect",'Rent Schedules'!$E$6:$E$122,"&lt;="&amp;P$6,'Rent Schedules'!$F$6:$F$122,"&gt;="&amp;P$6),0)</f>
        <v>0</v>
      </c>
      <c r="Q269" s="95">
        <f>IF(Q266=0,'Rent Roll'!$G$26*SUMIFS('Rent Schedules'!$I$6:$I$122,'Rent Schedules'!$B$6:$B$122,$C269,'Rent Schedules'!$D$6:$D$122,"In effect",'Rent Schedules'!$E$6:$E$122,"&lt;="&amp;Q$6,'Rent Schedules'!$F$6:$F$122,"&gt;="&amp;Q$6),0)</f>
        <v>0</v>
      </c>
      <c r="R269" s="95">
        <f>IF(R266=0,'Rent Roll'!$G$26*SUMIFS('Rent Schedules'!$I$6:$I$122,'Rent Schedules'!$B$6:$B$122,$C269,'Rent Schedules'!$D$6:$D$122,"In effect",'Rent Schedules'!$E$6:$E$122,"&lt;="&amp;R$6,'Rent Schedules'!$F$6:$F$122,"&gt;="&amp;R$6),0)</f>
        <v>0</v>
      </c>
      <c r="S269" s="95">
        <f>IF(S266=0,'Rent Roll'!$G$26*SUMIFS('Rent Schedules'!$I$6:$I$122,'Rent Schedules'!$B$6:$B$122,$C269,'Rent Schedules'!$D$6:$D$122,"In effect",'Rent Schedules'!$E$6:$E$122,"&lt;="&amp;S$6,'Rent Schedules'!$F$6:$F$122,"&gt;="&amp;S$6),0)</f>
        <v>0</v>
      </c>
      <c r="T269" s="95">
        <f>IF(T266=0,'Rent Roll'!$G$26*SUMIFS('Rent Schedules'!$I$6:$I$122,'Rent Schedules'!$B$6:$B$122,$C269,'Rent Schedules'!$D$6:$D$122,"In effect",'Rent Schedules'!$E$6:$E$122,"&lt;="&amp;T$6,'Rent Schedules'!$F$6:$F$122,"&gt;="&amp;T$6),0)</f>
        <v>0</v>
      </c>
      <c r="U269" s="95">
        <f>IF(U266=0,'Rent Roll'!$G$26*SUMIFS('Rent Schedules'!$I$6:$I$122,'Rent Schedules'!$B$6:$B$122,$C269,'Rent Schedules'!$D$6:$D$122,"In effect",'Rent Schedules'!$E$6:$E$122,"&lt;="&amp;U$6,'Rent Schedules'!$F$6:$F$122,"&gt;="&amp;U$6),0)</f>
        <v>0</v>
      </c>
      <c r="V269" s="95">
        <f>IF(V266=0,'Rent Roll'!$G$26*SUMIFS('Rent Schedules'!$I$6:$I$122,'Rent Schedules'!$B$6:$B$122,$C269,'Rent Schedules'!$D$6:$D$122,"In effect",'Rent Schedules'!$E$6:$E$122,"&lt;="&amp;V$6,'Rent Schedules'!$F$6:$F$122,"&gt;="&amp;V$6),0)</f>
        <v>0</v>
      </c>
      <c r="W269" s="95">
        <f>IF(W266=0,'Rent Roll'!$G$26*SUMIFS('Rent Schedules'!$I$6:$I$122,'Rent Schedules'!$B$6:$B$122,$C269,'Rent Schedules'!$D$6:$D$122,"In effect",'Rent Schedules'!$E$6:$E$122,"&lt;="&amp;W$6,'Rent Schedules'!$F$6:$F$122,"&gt;="&amp;W$6),0)</f>
        <v>0</v>
      </c>
      <c r="X269" s="95">
        <f>IF(X266=0,'Rent Roll'!$G$26*SUMIFS('Rent Schedules'!$I$6:$I$122,'Rent Schedules'!$B$6:$B$122,$C269,'Rent Schedules'!$D$6:$D$122,"In effect",'Rent Schedules'!$E$6:$E$122,"&lt;="&amp;X$6,'Rent Schedules'!$F$6:$F$122,"&gt;="&amp;X$6),0)</f>
        <v>0</v>
      </c>
      <c r="Y269" s="95">
        <f>IF(Y266=0,'Rent Roll'!$G$26*SUMIFS('Rent Schedules'!$I$6:$I$122,'Rent Schedules'!$B$6:$B$122,$C269,'Rent Schedules'!$D$6:$D$122,"In effect",'Rent Schedules'!$E$6:$E$122,"&lt;="&amp;Y$6,'Rent Schedules'!$F$6:$F$122,"&gt;="&amp;Y$6),0)</f>
        <v>0</v>
      </c>
      <c r="Z269" s="95">
        <f>IF(Z266=0,'Rent Roll'!$G$26*SUMIFS('Rent Schedules'!$I$6:$I$122,'Rent Schedules'!$B$6:$B$122,$C269,'Rent Schedules'!$D$6:$D$122,"In effect",'Rent Schedules'!$E$6:$E$122,"&lt;="&amp;Z$6,'Rent Schedules'!$F$6:$F$122,"&gt;="&amp;Z$6),0)</f>
        <v>0</v>
      </c>
      <c r="AA269" s="95">
        <f>IF(AA266=0,'Rent Roll'!$G$26*SUMIFS('Rent Schedules'!$I$6:$I$122,'Rent Schedules'!$B$6:$B$122,$C269,'Rent Schedules'!$D$6:$D$122,"In effect",'Rent Schedules'!$E$6:$E$122,"&lt;="&amp;AA$6,'Rent Schedules'!$F$6:$F$122,"&gt;="&amp;AA$6),0)</f>
        <v>0</v>
      </c>
      <c r="AB269" s="95">
        <f>IF(AB266=0,'Rent Roll'!$G$26*SUMIFS('Rent Schedules'!$I$6:$I$122,'Rent Schedules'!$B$6:$B$122,$C269,'Rent Schedules'!$D$6:$D$122,"In effect",'Rent Schedules'!$E$6:$E$122,"&lt;="&amp;AB$6,'Rent Schedules'!$F$6:$F$122,"&gt;="&amp;AB$6),0)</f>
        <v>0</v>
      </c>
      <c r="AC269" s="95">
        <f>IF(AC266=0,'Rent Roll'!$G$26*SUMIFS('Rent Schedules'!$I$6:$I$122,'Rent Schedules'!$B$6:$B$122,$C269,'Rent Schedules'!$D$6:$D$122,"In effect",'Rent Schedules'!$E$6:$E$122,"&lt;="&amp;AC$6,'Rent Schedules'!$F$6:$F$122,"&gt;="&amp;AC$6),0)</f>
        <v>0</v>
      </c>
      <c r="AD269" s="95">
        <f>IF(AD266=0,'Rent Roll'!$G$26*SUMIFS('Rent Schedules'!$I$6:$I$122,'Rent Schedules'!$B$6:$B$122,$C269,'Rent Schedules'!$D$6:$D$122,"In effect",'Rent Schedules'!$E$6:$E$122,"&lt;="&amp;AD$6,'Rent Schedules'!$F$6:$F$122,"&gt;="&amp;AD$6),0)</f>
        <v>0</v>
      </c>
      <c r="AE269" s="95">
        <f>IF(AE266=0,'Rent Roll'!$G$26*SUMIFS('Rent Schedules'!$I$6:$I$122,'Rent Schedules'!$B$6:$B$122,$C269,'Rent Schedules'!$D$6:$D$122,"In effect",'Rent Schedules'!$E$6:$E$122,"&lt;="&amp;AE$6,'Rent Schedules'!$F$6:$F$122,"&gt;="&amp;AE$6),0)</f>
        <v>0</v>
      </c>
      <c r="AF269" s="95">
        <f>IF(AF266=0,'Rent Roll'!$G$26*SUMIFS('Rent Schedules'!$I$6:$I$122,'Rent Schedules'!$B$6:$B$122,$C269,'Rent Schedules'!$D$6:$D$122,"In effect",'Rent Schedules'!$E$6:$E$122,"&lt;="&amp;AF$6,'Rent Schedules'!$F$6:$F$122,"&gt;="&amp;AF$6),0)</f>
        <v>0</v>
      </c>
      <c r="AG269" s="95">
        <f>IF(AG266=0,'Rent Roll'!$G$26*SUMIFS('Rent Schedules'!$I$6:$I$122,'Rent Schedules'!$B$6:$B$122,$C269,'Rent Schedules'!$D$6:$D$122,"In effect",'Rent Schedules'!$E$6:$E$122,"&lt;="&amp;AG$6,'Rent Schedules'!$F$6:$F$122,"&gt;="&amp;AG$6),0)</f>
        <v>0</v>
      </c>
      <c r="AH269" s="95">
        <f>IF(AH266=0,'Rent Roll'!$G$26*SUMIFS('Rent Schedules'!$I$6:$I$122,'Rent Schedules'!$B$6:$B$122,$C269,'Rent Schedules'!$D$6:$D$122,"In effect",'Rent Schedules'!$E$6:$E$122,"&lt;="&amp;AH$6,'Rent Schedules'!$F$6:$F$122,"&gt;="&amp;AH$6),0)</f>
        <v>0</v>
      </c>
      <c r="AI269" s="95">
        <f>IF(AI266=0,'Rent Roll'!$G$26*SUMIFS('Rent Schedules'!$I$6:$I$122,'Rent Schedules'!$B$6:$B$122,$C269,'Rent Schedules'!$D$6:$D$122,"In effect",'Rent Schedules'!$E$6:$E$122,"&lt;="&amp;AI$6,'Rent Schedules'!$F$6:$F$122,"&gt;="&amp;AI$6),0)</f>
        <v>0</v>
      </c>
      <c r="AJ269" s="95">
        <f>IF(AJ266=0,'Rent Roll'!$G$26*SUMIFS('Rent Schedules'!$I$6:$I$122,'Rent Schedules'!$B$6:$B$122,$C269,'Rent Schedules'!$D$6:$D$122,"In effect",'Rent Schedules'!$E$6:$E$122,"&lt;="&amp;AJ$6,'Rent Schedules'!$F$6:$F$122,"&gt;="&amp;AJ$6),0)</f>
        <v>0</v>
      </c>
      <c r="AK269" s="95">
        <f>IF(AK266=0,'Rent Roll'!$G$26*SUMIFS('Rent Schedules'!$I$6:$I$122,'Rent Schedules'!$B$6:$B$122,$C269,'Rent Schedules'!$D$6:$D$122,"In effect",'Rent Schedules'!$E$6:$E$122,"&lt;="&amp;AK$6,'Rent Schedules'!$F$6:$F$122,"&gt;="&amp;AK$6),0)</f>
        <v>0</v>
      </c>
      <c r="AL269" s="95">
        <f>IF(AL266=0,'Rent Roll'!$G$26*SUMIFS('Rent Schedules'!$I$6:$I$122,'Rent Schedules'!$B$6:$B$122,$C269,'Rent Schedules'!$D$6:$D$122,"In effect",'Rent Schedules'!$E$6:$E$122,"&lt;="&amp;AL$6,'Rent Schedules'!$F$6:$F$122,"&gt;="&amp;AL$6),0)</f>
        <v>0</v>
      </c>
      <c r="AM269" s="95">
        <f>IF(AM266=0,'Rent Roll'!$G$26*SUMIFS('Rent Schedules'!$I$6:$I$122,'Rent Schedules'!$B$6:$B$122,$C269,'Rent Schedules'!$D$6:$D$122,"In effect",'Rent Schedules'!$E$6:$E$122,"&lt;="&amp;AM$6,'Rent Schedules'!$F$6:$F$122,"&gt;="&amp;AM$6),0)</f>
        <v>0</v>
      </c>
      <c r="AN269" s="95">
        <f>IF(AN266=0,'Rent Roll'!$G$26*SUMIFS('Rent Schedules'!$I$6:$I$122,'Rent Schedules'!$B$6:$B$122,$C269,'Rent Schedules'!$D$6:$D$122,"In effect",'Rent Schedules'!$E$6:$E$122,"&lt;="&amp;AN$6,'Rent Schedules'!$F$6:$F$122,"&gt;="&amp;AN$6),0)</f>
        <v>0</v>
      </c>
      <c r="AO269" s="95">
        <f>IF(AO266=0,'Rent Roll'!$G$26*SUMIFS('Rent Schedules'!$I$6:$I$122,'Rent Schedules'!$B$6:$B$122,$C269,'Rent Schedules'!$D$6:$D$122,"In effect",'Rent Schedules'!$E$6:$E$122,"&lt;="&amp;AO$6,'Rent Schedules'!$F$6:$F$122,"&gt;="&amp;AO$6),0)</f>
        <v>0</v>
      </c>
      <c r="AP269" s="95">
        <f>IF(AP266=0,'Rent Roll'!$G$26*SUMIFS('Rent Schedules'!$I$6:$I$122,'Rent Schedules'!$B$6:$B$122,$C269,'Rent Schedules'!$D$6:$D$122,"In effect",'Rent Schedules'!$E$6:$E$122,"&lt;="&amp;AP$6,'Rent Schedules'!$F$6:$F$122,"&gt;="&amp;AP$6),0)</f>
        <v>0</v>
      </c>
      <c r="AQ269" s="95">
        <f>IF(AQ266=0,'Rent Roll'!$G$26*SUMIFS('Rent Schedules'!$I$6:$I$122,'Rent Schedules'!$B$6:$B$122,$C269,'Rent Schedules'!$D$6:$D$122,"In effect",'Rent Schedules'!$E$6:$E$122,"&lt;="&amp;AQ$6,'Rent Schedules'!$F$6:$F$122,"&gt;="&amp;AQ$6),0)</f>
        <v>0</v>
      </c>
      <c r="AR269" s="95">
        <f>IF(AR266=0,'Rent Roll'!$G$26*SUMIFS('Rent Schedules'!$I$6:$I$122,'Rent Schedules'!$B$6:$B$122,$C269,'Rent Schedules'!$D$6:$D$122,"In effect",'Rent Schedules'!$E$6:$E$122,"&lt;="&amp;AR$6,'Rent Schedules'!$F$6:$F$122,"&gt;="&amp;AR$6),0)</f>
        <v>0</v>
      </c>
      <c r="AS269" s="95">
        <f>IF(AS266=0,'Rent Roll'!$G$26*SUMIFS('Rent Schedules'!$I$6:$I$122,'Rent Schedules'!$B$6:$B$122,$C269,'Rent Schedules'!$D$6:$D$122,"In effect",'Rent Schedules'!$E$6:$E$122,"&lt;="&amp;AS$6,'Rent Schedules'!$F$6:$F$122,"&gt;="&amp;AS$6),0)</f>
        <v>0</v>
      </c>
      <c r="AT269" s="95">
        <f>IF(AT266=0,'Rent Roll'!$G$26*SUMIFS('Rent Schedules'!$I$6:$I$122,'Rent Schedules'!$B$6:$B$122,$C269,'Rent Schedules'!$D$6:$D$122,"In effect",'Rent Schedules'!$E$6:$E$122,"&lt;="&amp;AT$6,'Rent Schedules'!$F$6:$F$122,"&gt;="&amp;AT$6),0)</f>
        <v>0</v>
      </c>
      <c r="AU269" s="95">
        <f>IF(AU266=0,'Rent Roll'!$G$26*SUMIFS('Rent Schedules'!$I$6:$I$122,'Rent Schedules'!$B$6:$B$122,$C269,'Rent Schedules'!$D$6:$D$122,"In effect",'Rent Schedules'!$E$6:$E$122,"&lt;="&amp;AU$6,'Rent Schedules'!$F$6:$F$122,"&gt;="&amp;AU$6),0)</f>
        <v>0</v>
      </c>
      <c r="AV269" s="95">
        <f>IF(AV266=0,'Rent Roll'!$G$26*SUMIFS('Rent Schedules'!$I$6:$I$122,'Rent Schedules'!$B$6:$B$122,$C269,'Rent Schedules'!$D$6:$D$122,"In effect",'Rent Schedules'!$E$6:$E$122,"&lt;="&amp;AV$6,'Rent Schedules'!$F$6:$F$122,"&gt;="&amp;AV$6),0)</f>
        <v>0</v>
      </c>
      <c r="AW269" s="95">
        <f>IF(AW266=0,'Rent Roll'!$G$26*SUMIFS('Rent Schedules'!$I$6:$I$122,'Rent Schedules'!$B$6:$B$122,$C269,'Rent Schedules'!$D$6:$D$122,"In effect",'Rent Schedules'!$E$6:$E$122,"&lt;="&amp;AW$6,'Rent Schedules'!$F$6:$F$122,"&gt;="&amp;AW$6),0)</f>
        <v>0</v>
      </c>
      <c r="AX269" s="95">
        <f>IF(AX266=0,'Rent Roll'!$G$26*SUMIFS('Rent Schedules'!$I$6:$I$122,'Rent Schedules'!$B$6:$B$122,$C269,'Rent Schedules'!$D$6:$D$122,"In effect",'Rent Schedules'!$E$6:$E$122,"&lt;="&amp;AX$6,'Rent Schedules'!$F$6:$F$122,"&gt;="&amp;AX$6),0)</f>
        <v>0</v>
      </c>
      <c r="AY269" s="95">
        <f>IF(AY266=0,'Rent Roll'!$G$26*SUMIFS('Rent Schedules'!$I$6:$I$122,'Rent Schedules'!$B$6:$B$122,$C269,'Rent Schedules'!$D$6:$D$122,"In effect",'Rent Schedules'!$E$6:$E$122,"&lt;="&amp;AY$6,'Rent Schedules'!$F$6:$F$122,"&gt;="&amp;AY$6),0)</f>
        <v>0</v>
      </c>
      <c r="AZ269" s="95">
        <f>IF(AZ266=0,'Rent Roll'!$G$26*SUMIFS('Rent Schedules'!$I$6:$I$122,'Rent Schedules'!$B$6:$B$122,$C269,'Rent Schedules'!$D$6:$D$122,"In effect",'Rent Schedules'!$E$6:$E$122,"&lt;="&amp;AZ$6,'Rent Schedules'!$F$6:$F$122,"&gt;="&amp;AZ$6),0)</f>
        <v>0</v>
      </c>
      <c r="BA269" s="95">
        <f>IF(BA266=0,'Rent Roll'!$G$26*SUMIFS('Rent Schedules'!$I$6:$I$122,'Rent Schedules'!$B$6:$B$122,$C269,'Rent Schedules'!$D$6:$D$122,"In effect",'Rent Schedules'!$E$6:$E$122,"&lt;="&amp;BA$6,'Rent Schedules'!$F$6:$F$122,"&gt;="&amp;BA$6),0)</f>
        <v>0</v>
      </c>
      <c r="BB269" s="95">
        <f>IF(BB266=0,'Rent Roll'!$G$26*SUMIFS('Rent Schedules'!$I$6:$I$122,'Rent Schedules'!$B$6:$B$122,$C269,'Rent Schedules'!$D$6:$D$122,"In effect",'Rent Schedules'!$E$6:$E$122,"&lt;="&amp;BB$6,'Rent Schedules'!$F$6:$F$122,"&gt;="&amp;BB$6),0)</f>
        <v>0</v>
      </c>
      <c r="BC269" s="95">
        <f>IF(BC266=0,'Rent Roll'!$G$26*SUMIFS('Rent Schedules'!$I$6:$I$122,'Rent Schedules'!$B$6:$B$122,$C269,'Rent Schedules'!$D$6:$D$122,"In effect",'Rent Schedules'!$E$6:$E$122,"&lt;="&amp;BC$6,'Rent Schedules'!$F$6:$F$122,"&gt;="&amp;BC$6),0)</f>
        <v>0</v>
      </c>
      <c r="BD269" s="95">
        <f>IF(BD266=0,'Rent Roll'!$G$26*SUMIFS('Rent Schedules'!$I$6:$I$122,'Rent Schedules'!$B$6:$B$122,$C269,'Rent Schedules'!$D$6:$D$122,"In effect",'Rent Schedules'!$E$6:$E$122,"&lt;="&amp;BD$6,'Rent Schedules'!$F$6:$F$122,"&gt;="&amp;BD$6),0)</f>
        <v>0</v>
      </c>
      <c r="BE269" s="95">
        <f>IF(BE266=0,'Rent Roll'!$G$26*SUMIFS('Rent Schedules'!$I$6:$I$122,'Rent Schedules'!$B$6:$B$122,$C269,'Rent Schedules'!$D$6:$D$122,"In effect",'Rent Schedules'!$E$6:$E$122,"&lt;="&amp;BE$6,'Rent Schedules'!$F$6:$F$122,"&gt;="&amp;BE$6),0)</f>
        <v>0</v>
      </c>
      <c r="BF269" s="95">
        <f>IF(BF266=0,'Rent Roll'!$G$26*SUMIFS('Rent Schedules'!$I$6:$I$122,'Rent Schedules'!$B$6:$B$122,$C269,'Rent Schedules'!$D$6:$D$122,"In effect",'Rent Schedules'!$E$6:$E$122,"&lt;="&amp;BF$6,'Rent Schedules'!$F$6:$F$122,"&gt;="&amp;BF$6),0)</f>
        <v>0</v>
      </c>
      <c r="BG269" s="95">
        <f>IF(BG266=0,'Rent Roll'!$G$26*SUMIFS('Rent Schedules'!$I$6:$I$122,'Rent Schedules'!$B$6:$B$122,$C269,'Rent Schedules'!$D$6:$D$122,"In effect",'Rent Schedules'!$E$6:$E$122,"&lt;="&amp;BG$6,'Rent Schedules'!$F$6:$F$122,"&gt;="&amp;BG$6),0)</f>
        <v>0</v>
      </c>
      <c r="BH269" s="95">
        <f>IF(BH266=0,'Rent Roll'!$G$26*SUMIFS('Rent Schedules'!$I$6:$I$122,'Rent Schedules'!$B$6:$B$122,$C269,'Rent Schedules'!$D$6:$D$122,"In effect",'Rent Schedules'!$E$6:$E$122,"&lt;="&amp;BH$6,'Rent Schedules'!$F$6:$F$122,"&gt;="&amp;BH$6),0)</f>
        <v>0</v>
      </c>
      <c r="BI269" s="95">
        <f>IF(BI266=0,'Rent Roll'!$G$26*SUMIFS('Rent Schedules'!$I$6:$I$122,'Rent Schedules'!$B$6:$B$122,$C269,'Rent Schedules'!$D$6:$D$122,"In effect",'Rent Schedules'!$E$6:$E$122,"&lt;="&amp;BI$6,'Rent Schedules'!$F$6:$F$122,"&gt;="&amp;BI$6),0)</f>
        <v>0</v>
      </c>
      <c r="BJ269" s="95">
        <f>IF(BJ266=0,'Rent Roll'!$G$26*SUMIFS('Rent Schedules'!$I$6:$I$122,'Rent Schedules'!$B$6:$B$122,$C269,'Rent Schedules'!$D$6:$D$122,"In effect",'Rent Schedules'!$E$6:$E$122,"&lt;="&amp;BJ$6,'Rent Schedules'!$F$6:$F$122,"&gt;="&amp;BJ$6),0)</f>
        <v>0</v>
      </c>
      <c r="BK269" s="95">
        <f>IF(BK266=0,'Rent Roll'!$G$26*SUMIFS('Rent Schedules'!$I$6:$I$122,'Rent Schedules'!$B$6:$B$122,$C269,'Rent Schedules'!$D$6:$D$122,"In effect",'Rent Schedules'!$E$6:$E$122,"&lt;="&amp;BK$6,'Rent Schedules'!$F$6:$F$122,"&gt;="&amp;BK$6),0)</f>
        <v>0</v>
      </c>
      <c r="BL269" s="95">
        <f>IF(BL266=0,'Rent Roll'!$G$26*SUMIFS('Rent Schedules'!$I$6:$I$122,'Rent Schedules'!$B$6:$B$122,$C269,'Rent Schedules'!$D$6:$D$122,"In effect",'Rent Schedules'!$E$6:$E$122,"&lt;="&amp;BL$6,'Rent Schedules'!$F$6:$F$122,"&gt;="&amp;BL$6),0)</f>
        <v>0</v>
      </c>
      <c r="BM269" s="95">
        <f>IF(BM266=0,'Rent Roll'!$G$26*SUMIFS('Rent Schedules'!$I$6:$I$122,'Rent Schedules'!$B$6:$B$122,$C269,'Rent Schedules'!$D$6:$D$122,"In effect",'Rent Schedules'!$E$6:$E$122,"&lt;="&amp;BM$6,'Rent Schedules'!$F$6:$F$122,"&gt;="&amp;BM$6),0)</f>
        <v>0</v>
      </c>
      <c r="BN269" s="95">
        <f>IF(BN266=0,'Rent Roll'!$G$26*SUMIFS('Rent Schedules'!$I$6:$I$122,'Rent Schedules'!$B$6:$B$122,$C269,'Rent Schedules'!$D$6:$D$122,"In effect",'Rent Schedules'!$E$6:$E$122,"&lt;="&amp;BN$6,'Rent Schedules'!$F$6:$F$122,"&gt;="&amp;BN$6),0)</f>
        <v>0</v>
      </c>
      <c r="BO269" s="95">
        <f>IF(BO266=0,'Rent Roll'!$G$26*SUMIFS('Rent Schedules'!$I$6:$I$122,'Rent Schedules'!$B$6:$B$122,$C269,'Rent Schedules'!$D$6:$D$122,"In effect",'Rent Schedules'!$E$6:$E$122,"&lt;="&amp;BO$6,'Rent Schedules'!$F$6:$F$122,"&gt;="&amp;BO$6),0)</f>
        <v>0</v>
      </c>
      <c r="BP269" s="95">
        <f>IF(BP266=0,'Rent Roll'!$G$26*SUMIFS('Rent Schedules'!$I$6:$I$122,'Rent Schedules'!$B$6:$B$122,$C269,'Rent Schedules'!$D$6:$D$122,"In effect",'Rent Schedules'!$E$6:$E$122,"&lt;="&amp;BP$6,'Rent Schedules'!$F$6:$F$122,"&gt;="&amp;BP$6),0)</f>
        <v>0</v>
      </c>
      <c r="BQ269" s="95">
        <f>IF(BQ266=0,'Rent Roll'!$G$26*SUMIFS('Rent Schedules'!$I$6:$I$122,'Rent Schedules'!$B$6:$B$122,$C269,'Rent Schedules'!$D$6:$D$122,"In effect",'Rent Schedules'!$E$6:$E$122,"&lt;="&amp;BQ$6,'Rent Schedules'!$F$6:$F$122,"&gt;="&amp;BQ$6),0)</f>
        <v>0</v>
      </c>
      <c r="BR269" s="95">
        <f>IF(BR266=0,'Rent Roll'!$G$26*SUMIFS('Rent Schedules'!$I$6:$I$122,'Rent Schedules'!$B$6:$B$122,$C269,'Rent Schedules'!$D$6:$D$122,"In effect",'Rent Schedules'!$E$6:$E$122,"&lt;="&amp;BR$6,'Rent Schedules'!$F$6:$F$122,"&gt;="&amp;BR$6),0)</f>
        <v>0</v>
      </c>
      <c r="BS269" s="95">
        <f>IF(BS266=0,'Rent Roll'!$G$26*SUMIFS('Rent Schedules'!$I$6:$I$122,'Rent Schedules'!$B$6:$B$122,$C269,'Rent Schedules'!$D$6:$D$122,"In effect",'Rent Schedules'!$E$6:$E$122,"&lt;="&amp;BS$6,'Rent Schedules'!$F$6:$F$122,"&gt;="&amp;BS$6),0)</f>
        <v>0</v>
      </c>
      <c r="BT269" s="95">
        <f>IF(BT266=0,'Rent Roll'!$G$26*SUMIFS('Rent Schedules'!$I$6:$I$122,'Rent Schedules'!$B$6:$B$122,$C269,'Rent Schedules'!$D$6:$D$122,"In effect",'Rent Schedules'!$E$6:$E$122,"&lt;="&amp;BT$6,'Rent Schedules'!$F$6:$F$122,"&gt;="&amp;BT$6),0)</f>
        <v>0</v>
      </c>
      <c r="BU269" s="95">
        <f>IF(BU266=0,'Rent Roll'!$G$26*SUMIFS('Rent Schedules'!$I$6:$I$122,'Rent Schedules'!$B$6:$B$122,$C269,'Rent Schedules'!$D$6:$D$122,"In effect",'Rent Schedules'!$E$6:$E$122,"&lt;="&amp;BU$6,'Rent Schedules'!$F$6:$F$122,"&gt;="&amp;BU$6),0)</f>
        <v>0</v>
      </c>
      <c r="BV269" s="95">
        <f>IF(BV266=0,'Rent Roll'!$G$26*SUMIFS('Rent Schedules'!$I$6:$I$122,'Rent Schedules'!$B$6:$B$122,$C269,'Rent Schedules'!$D$6:$D$122,"In effect",'Rent Schedules'!$E$6:$E$122,"&lt;="&amp;BV$6,'Rent Schedules'!$F$6:$F$122,"&gt;="&amp;BV$6),0)</f>
        <v>0</v>
      </c>
      <c r="BW269" s="95">
        <f>IF(BW266=0,'Rent Roll'!$G$26*SUMIFS('Rent Schedules'!$I$6:$I$122,'Rent Schedules'!$B$6:$B$122,$C269,'Rent Schedules'!$D$6:$D$122,"In effect",'Rent Schedules'!$E$6:$E$122,"&lt;="&amp;BW$6,'Rent Schedules'!$F$6:$F$122,"&gt;="&amp;BW$6),0)</f>
        <v>0</v>
      </c>
      <c r="BX269" s="95">
        <f>IF(BX266=0,'Rent Roll'!$G$26*SUMIFS('Rent Schedules'!$I$6:$I$122,'Rent Schedules'!$B$6:$B$122,$C269,'Rent Schedules'!$D$6:$D$122,"In effect",'Rent Schedules'!$E$6:$E$122,"&lt;="&amp;BX$6,'Rent Schedules'!$F$6:$F$122,"&gt;="&amp;BX$6),0)</f>
        <v>0</v>
      </c>
      <c r="BY269" s="95">
        <f>IF(BY266=0,'Rent Roll'!$G$26*SUMIFS('Rent Schedules'!$I$6:$I$122,'Rent Schedules'!$B$6:$B$122,$C269,'Rent Schedules'!$D$6:$D$122,"In effect",'Rent Schedules'!$E$6:$E$122,"&lt;="&amp;BY$6,'Rent Schedules'!$F$6:$F$122,"&gt;="&amp;BY$6),0)</f>
        <v>0</v>
      </c>
      <c r="BZ269" s="95">
        <f>IF(BZ266=0,'Rent Roll'!$G$26*SUMIFS('Rent Schedules'!$I$6:$I$122,'Rent Schedules'!$B$6:$B$122,$C269,'Rent Schedules'!$D$6:$D$122,"In effect",'Rent Schedules'!$E$6:$E$122,"&lt;="&amp;BZ$6,'Rent Schedules'!$F$6:$F$122,"&gt;="&amp;BZ$6),0)</f>
        <v>0</v>
      </c>
      <c r="CA269" s="95">
        <f>IF(CA266=0,'Rent Roll'!$G$26*SUMIFS('Rent Schedules'!$I$6:$I$122,'Rent Schedules'!$B$6:$B$122,$C269,'Rent Schedules'!$D$6:$D$122,"In effect",'Rent Schedules'!$E$6:$E$122,"&lt;="&amp;CA$6,'Rent Schedules'!$F$6:$F$122,"&gt;="&amp;CA$6),0)</f>
        <v>0</v>
      </c>
      <c r="CB269" s="95">
        <f>IF(CB266=0,'Rent Roll'!$G$26*SUMIFS('Rent Schedules'!$I$6:$I$122,'Rent Schedules'!$B$6:$B$122,$C269,'Rent Schedules'!$D$6:$D$122,"In effect",'Rent Schedules'!$E$6:$E$122,"&lt;="&amp;CB$6,'Rent Schedules'!$F$6:$F$122,"&gt;="&amp;CB$6),0)</f>
        <v>0</v>
      </c>
      <c r="CC269" s="95">
        <f>IF(CC266=0,'Rent Roll'!$G$26*SUMIFS('Rent Schedules'!$I$6:$I$122,'Rent Schedules'!$B$6:$B$122,$C269,'Rent Schedules'!$D$6:$D$122,"In effect",'Rent Schedules'!$E$6:$E$122,"&lt;="&amp;CC$6,'Rent Schedules'!$F$6:$F$122,"&gt;="&amp;CC$6),0)</f>
        <v>0</v>
      </c>
      <c r="CD269" s="95">
        <f>IF(CD266=0,'Rent Roll'!$G$26*SUMIFS('Rent Schedules'!$I$6:$I$122,'Rent Schedules'!$B$6:$B$122,$C269,'Rent Schedules'!$D$6:$D$122,"In effect",'Rent Schedules'!$E$6:$E$122,"&lt;="&amp;CD$6,'Rent Schedules'!$F$6:$F$122,"&gt;="&amp;CD$6),0)</f>
        <v>0</v>
      </c>
      <c r="CE269" s="95">
        <f>IF(CE266=0,'Rent Roll'!$G$26*SUMIFS('Rent Schedules'!$I$6:$I$122,'Rent Schedules'!$B$6:$B$122,$C269,'Rent Schedules'!$D$6:$D$122,"In effect",'Rent Schedules'!$E$6:$E$122,"&lt;="&amp;CE$6,'Rent Schedules'!$F$6:$F$122,"&gt;="&amp;CE$6),0)</f>
        <v>0</v>
      </c>
      <c r="CF269" s="95">
        <f>IF(CF266=0,'Rent Roll'!$G$26*SUMIFS('Rent Schedules'!$I$6:$I$122,'Rent Schedules'!$B$6:$B$122,$C269,'Rent Schedules'!$D$6:$D$122,"In effect",'Rent Schedules'!$E$6:$E$122,"&lt;="&amp;CF$6,'Rent Schedules'!$F$6:$F$122,"&gt;="&amp;CF$6),0)</f>
        <v>0</v>
      </c>
      <c r="CG269" s="95">
        <f>IF(CG266=0,'Rent Roll'!$G$26*SUMIFS('Rent Schedules'!$I$6:$I$122,'Rent Schedules'!$B$6:$B$122,$C269,'Rent Schedules'!$D$6:$D$122,"In effect",'Rent Schedules'!$E$6:$E$122,"&lt;="&amp;CG$6,'Rent Schedules'!$F$6:$F$122,"&gt;="&amp;CG$6),0)</f>
        <v>0</v>
      </c>
      <c r="CH269" s="95">
        <f>IF(CH266=0,'Rent Roll'!$G$26*SUMIFS('Rent Schedules'!$I$6:$I$122,'Rent Schedules'!$B$6:$B$122,$C269,'Rent Schedules'!$D$6:$D$122,"In effect",'Rent Schedules'!$E$6:$E$122,"&lt;="&amp;CH$6,'Rent Schedules'!$F$6:$F$122,"&gt;="&amp;CH$6),0)</f>
        <v>0</v>
      </c>
      <c r="CI269" s="95">
        <f>IF(CI266=0,'Rent Roll'!$G$26*SUMIFS('Rent Schedules'!$I$6:$I$122,'Rent Schedules'!$B$6:$B$122,$C269,'Rent Schedules'!$D$6:$D$122,"In effect",'Rent Schedules'!$E$6:$E$122,"&lt;="&amp;CI$6,'Rent Schedules'!$F$6:$F$122,"&gt;="&amp;CI$6),0)</f>
        <v>0</v>
      </c>
      <c r="CJ269" s="95">
        <f>IF(CJ266=0,'Rent Roll'!$G$26*SUMIFS('Rent Schedules'!$I$6:$I$122,'Rent Schedules'!$B$6:$B$122,$C269,'Rent Schedules'!$D$6:$D$122,"In effect",'Rent Schedules'!$E$6:$E$122,"&lt;="&amp;CJ$6,'Rent Schedules'!$F$6:$F$122,"&gt;="&amp;CJ$6),0)</f>
        <v>0</v>
      </c>
      <c r="CK269" s="95">
        <f>IF(CK266=0,'Rent Roll'!$G$26*SUMIFS('Rent Schedules'!$I$6:$I$122,'Rent Schedules'!$B$6:$B$122,$C269,'Rent Schedules'!$D$6:$D$122,"In effect",'Rent Schedules'!$E$6:$E$122,"&lt;="&amp;CK$6,'Rent Schedules'!$F$6:$F$122,"&gt;="&amp;CK$6),0)</f>
        <v>0</v>
      </c>
      <c r="CL269" s="95">
        <f>IF(CL266=0,'Rent Roll'!$G$26*SUMIFS('Rent Schedules'!$I$6:$I$122,'Rent Schedules'!$B$6:$B$122,$C269,'Rent Schedules'!$D$6:$D$122,"In effect",'Rent Schedules'!$E$6:$E$122,"&lt;="&amp;CL$6,'Rent Schedules'!$F$6:$F$122,"&gt;="&amp;CL$6),0)</f>
        <v>0</v>
      </c>
      <c r="CM269" s="95">
        <f>IF(CM266=0,'Rent Roll'!$G$26*SUMIFS('Rent Schedules'!$I$6:$I$122,'Rent Schedules'!$B$6:$B$122,$C269,'Rent Schedules'!$D$6:$D$122,"In effect",'Rent Schedules'!$E$6:$E$122,"&lt;="&amp;CM$6,'Rent Schedules'!$F$6:$F$122,"&gt;="&amp;CM$6),0)</f>
        <v>0</v>
      </c>
      <c r="CN269" s="95">
        <f>IF(CN266=0,'Rent Roll'!$G$26*SUMIFS('Rent Schedules'!$I$6:$I$122,'Rent Schedules'!$B$6:$B$122,$C269,'Rent Schedules'!$D$6:$D$122,"In effect",'Rent Schedules'!$E$6:$E$122,"&lt;="&amp;CN$6,'Rent Schedules'!$F$6:$F$122,"&gt;="&amp;CN$6),0)</f>
        <v>0</v>
      </c>
      <c r="CO269" s="95">
        <f>IF(CO266=0,'Rent Roll'!$G$26*SUMIFS('Rent Schedules'!$I$6:$I$122,'Rent Schedules'!$B$6:$B$122,$C269,'Rent Schedules'!$D$6:$D$122,"In effect",'Rent Schedules'!$E$6:$E$122,"&lt;="&amp;CO$6,'Rent Schedules'!$F$6:$F$122,"&gt;="&amp;CO$6),0)</f>
        <v>0</v>
      </c>
      <c r="CP269" s="95">
        <f>IF(CP266=0,'Rent Roll'!$G$26*SUMIFS('Rent Schedules'!$I$6:$I$122,'Rent Schedules'!$B$6:$B$122,$C269,'Rent Schedules'!$D$6:$D$122,"In effect",'Rent Schedules'!$E$6:$E$122,"&lt;="&amp;CP$6,'Rent Schedules'!$F$6:$F$122,"&gt;="&amp;CP$6),0)</f>
        <v>0</v>
      </c>
      <c r="CQ269" s="95">
        <f>IF(CQ266=0,'Rent Roll'!$G$26*SUMIFS('Rent Schedules'!$I$6:$I$122,'Rent Schedules'!$B$6:$B$122,$C269,'Rent Schedules'!$D$6:$D$122,"In effect",'Rent Schedules'!$E$6:$E$122,"&lt;="&amp;CQ$6,'Rent Schedules'!$F$6:$F$122,"&gt;="&amp;CQ$6),0)</f>
        <v>0</v>
      </c>
      <c r="CR269" s="95">
        <f>IF(CR266=0,'Rent Roll'!$G$26*SUMIFS('Rent Schedules'!$I$6:$I$122,'Rent Schedules'!$B$6:$B$122,$C269,'Rent Schedules'!$D$6:$D$122,"In effect",'Rent Schedules'!$E$6:$E$122,"&lt;="&amp;CR$6,'Rent Schedules'!$F$6:$F$122,"&gt;="&amp;CR$6),0)</f>
        <v>0</v>
      </c>
      <c r="CS269" s="95">
        <f>IF(CS266=0,'Rent Roll'!$G$26*SUMIFS('Rent Schedules'!$I$6:$I$122,'Rent Schedules'!$B$6:$B$122,$C269,'Rent Schedules'!$D$6:$D$122,"In effect",'Rent Schedules'!$E$6:$E$122,"&lt;="&amp;CS$6,'Rent Schedules'!$F$6:$F$122,"&gt;="&amp;CS$6),0)</f>
        <v>0</v>
      </c>
      <c r="CT269" s="95">
        <f>IF(CT266=0,'Rent Roll'!$G$26*SUMIFS('Rent Schedules'!$I$6:$I$122,'Rent Schedules'!$B$6:$B$122,$C269,'Rent Schedules'!$D$6:$D$122,"In effect",'Rent Schedules'!$E$6:$E$122,"&lt;="&amp;CT$6,'Rent Schedules'!$F$6:$F$122,"&gt;="&amp;CT$6),0)</f>
        <v>0</v>
      </c>
      <c r="CU269" s="95">
        <f>IF(CU266=0,'Rent Roll'!$G$26*SUMIFS('Rent Schedules'!$I$6:$I$122,'Rent Schedules'!$B$6:$B$122,$C269,'Rent Schedules'!$D$6:$D$122,"In effect",'Rent Schedules'!$E$6:$E$122,"&lt;="&amp;CU$6,'Rent Schedules'!$F$6:$F$122,"&gt;="&amp;CU$6),0)</f>
        <v>0</v>
      </c>
      <c r="CV269" s="95">
        <f>IF(CV266=0,'Rent Roll'!$G$26*SUMIFS('Rent Schedules'!$I$6:$I$122,'Rent Schedules'!$B$6:$B$122,$C269,'Rent Schedules'!$D$6:$D$122,"In effect",'Rent Schedules'!$E$6:$E$122,"&lt;="&amp;CV$6,'Rent Schedules'!$F$6:$F$122,"&gt;="&amp;CV$6),0)</f>
        <v>0</v>
      </c>
      <c r="CW269" s="95">
        <f>IF(CW266=0,'Rent Roll'!$G$26*SUMIFS('Rent Schedules'!$I$6:$I$122,'Rent Schedules'!$B$6:$B$122,$C269,'Rent Schedules'!$D$6:$D$122,"In effect",'Rent Schedules'!$E$6:$E$122,"&lt;="&amp;CW$6,'Rent Schedules'!$F$6:$F$122,"&gt;="&amp;CW$6),0)</f>
        <v>0</v>
      </c>
      <c r="CX269" s="95">
        <f>IF(CX266=0,'Rent Roll'!$G$26*SUMIFS('Rent Schedules'!$I$6:$I$122,'Rent Schedules'!$B$6:$B$122,$C269,'Rent Schedules'!$D$6:$D$122,"In effect",'Rent Schedules'!$E$6:$E$122,"&lt;="&amp;CX$6,'Rent Schedules'!$F$6:$F$122,"&gt;="&amp;CX$6),0)</f>
        <v>0</v>
      </c>
      <c r="CY269" s="95">
        <f>IF(CY266=0,'Rent Roll'!$G$26*SUMIFS('Rent Schedules'!$I$6:$I$122,'Rent Schedules'!$B$6:$B$122,$C269,'Rent Schedules'!$D$6:$D$122,"In effect",'Rent Schedules'!$E$6:$E$122,"&lt;="&amp;CY$6,'Rent Schedules'!$F$6:$F$122,"&gt;="&amp;CY$6),0)</f>
        <v>0</v>
      </c>
      <c r="CZ269" s="95">
        <f>IF(CZ266=0,'Rent Roll'!$G$26*SUMIFS('Rent Schedules'!$I$6:$I$122,'Rent Schedules'!$B$6:$B$122,$C269,'Rent Schedules'!$D$6:$D$122,"In effect",'Rent Schedules'!$E$6:$E$122,"&lt;="&amp;CZ$6,'Rent Schedules'!$F$6:$F$122,"&gt;="&amp;CZ$6),0)</f>
        <v>0</v>
      </c>
      <c r="DA269" s="95">
        <f>IF(DA266=0,'Rent Roll'!$G$26*SUMIFS('Rent Schedules'!$I$6:$I$122,'Rent Schedules'!$B$6:$B$122,$C269,'Rent Schedules'!$D$6:$D$122,"In effect",'Rent Schedules'!$E$6:$E$122,"&lt;="&amp;DA$6,'Rent Schedules'!$F$6:$F$122,"&gt;="&amp;DA$6),0)</f>
        <v>0</v>
      </c>
      <c r="DB269" s="95">
        <f>IF(DB266=0,'Rent Roll'!$G$26*SUMIFS('Rent Schedules'!$I$6:$I$122,'Rent Schedules'!$B$6:$B$122,$C269,'Rent Schedules'!$D$6:$D$122,"In effect",'Rent Schedules'!$E$6:$E$122,"&lt;="&amp;DB$6,'Rent Schedules'!$F$6:$F$122,"&gt;="&amp;DB$6),0)</f>
        <v>0</v>
      </c>
      <c r="DC269" s="95">
        <f>IF(DC266=0,'Rent Roll'!$G$26*SUMIFS('Rent Schedules'!$I$6:$I$122,'Rent Schedules'!$B$6:$B$122,$C269,'Rent Schedules'!$D$6:$D$122,"In effect",'Rent Schedules'!$E$6:$E$122,"&lt;="&amp;DC$6,'Rent Schedules'!$F$6:$F$122,"&gt;="&amp;DC$6),0)</f>
        <v>0</v>
      </c>
      <c r="DD269" s="95">
        <f>IF(DD266=0,'Rent Roll'!$G$26*SUMIFS('Rent Schedules'!$I$6:$I$122,'Rent Schedules'!$B$6:$B$122,$C269,'Rent Schedules'!$D$6:$D$122,"In effect",'Rent Schedules'!$E$6:$E$122,"&lt;="&amp;DD$6,'Rent Schedules'!$F$6:$F$122,"&gt;="&amp;DD$6),0)</f>
        <v>0</v>
      </c>
      <c r="DE269" s="95">
        <f>IF(DE266=0,'Rent Roll'!$G$26*SUMIFS('Rent Schedules'!$I$6:$I$122,'Rent Schedules'!$B$6:$B$122,$C269,'Rent Schedules'!$D$6:$D$122,"In effect",'Rent Schedules'!$E$6:$E$122,"&lt;="&amp;DE$6,'Rent Schedules'!$F$6:$F$122,"&gt;="&amp;DE$6),0)</f>
        <v>0</v>
      </c>
      <c r="DF269" s="95">
        <f>IF(DF266=0,'Rent Roll'!$G$26*SUMIFS('Rent Schedules'!$I$6:$I$122,'Rent Schedules'!$B$6:$B$122,$C269,'Rent Schedules'!$D$6:$D$122,"In effect",'Rent Schedules'!$E$6:$E$122,"&lt;="&amp;DF$6,'Rent Schedules'!$F$6:$F$122,"&gt;="&amp;DF$6),0)</f>
        <v>0</v>
      </c>
      <c r="DG269" s="95">
        <f>IF(DG266=0,'Rent Roll'!$G$26*SUMIFS('Rent Schedules'!$I$6:$I$122,'Rent Schedules'!$B$6:$B$122,$C269,'Rent Schedules'!$D$6:$D$122,"In effect",'Rent Schedules'!$E$6:$E$122,"&lt;="&amp;DG$6,'Rent Schedules'!$F$6:$F$122,"&gt;="&amp;DG$6),0)</f>
        <v>0</v>
      </c>
      <c r="DH269" s="95">
        <f>IF(DH266=0,'Rent Roll'!$G$26*SUMIFS('Rent Schedules'!$I$6:$I$122,'Rent Schedules'!$B$6:$B$122,$C269,'Rent Schedules'!$D$6:$D$122,"In effect",'Rent Schedules'!$E$6:$E$122,"&lt;="&amp;DH$6,'Rent Schedules'!$F$6:$F$122,"&gt;="&amp;DH$6),0)</f>
        <v>0</v>
      </c>
      <c r="DI269" s="95">
        <f>IF(DI266=0,'Rent Roll'!$G$26*SUMIFS('Rent Schedules'!$I$6:$I$122,'Rent Schedules'!$B$6:$B$122,$C269,'Rent Schedules'!$D$6:$D$122,"In effect",'Rent Schedules'!$E$6:$E$122,"&lt;="&amp;DI$6,'Rent Schedules'!$F$6:$F$122,"&gt;="&amp;DI$6),0)</f>
        <v>0</v>
      </c>
      <c r="DJ269" s="95">
        <f>IF(DJ266=0,'Rent Roll'!$G$26*SUMIFS('Rent Schedules'!$I$6:$I$122,'Rent Schedules'!$B$6:$B$122,$C269,'Rent Schedules'!$D$6:$D$122,"In effect",'Rent Schedules'!$E$6:$E$122,"&lt;="&amp;DJ$6,'Rent Schedules'!$F$6:$F$122,"&gt;="&amp;DJ$6),0)</f>
        <v>0</v>
      </c>
      <c r="DK269" s="95">
        <f>IF(DK266=0,'Rent Roll'!$G$26*SUMIFS('Rent Schedules'!$I$6:$I$122,'Rent Schedules'!$B$6:$B$122,$C269,'Rent Schedules'!$D$6:$D$122,"In effect",'Rent Schedules'!$E$6:$E$122,"&lt;="&amp;DK$6,'Rent Schedules'!$F$6:$F$122,"&gt;="&amp;DK$6),0)</f>
        <v>0</v>
      </c>
      <c r="DL269" s="95">
        <f>IF(DL266=0,'Rent Roll'!$G$26*SUMIFS('Rent Schedules'!$I$6:$I$122,'Rent Schedules'!$B$6:$B$122,$C269,'Rent Schedules'!$D$6:$D$122,"In effect",'Rent Schedules'!$E$6:$E$122,"&lt;="&amp;DL$6,'Rent Schedules'!$F$6:$F$122,"&gt;="&amp;DL$6),0)</f>
        <v>0</v>
      </c>
      <c r="DM269" s="95">
        <f>IF(DM266=0,'Rent Roll'!$G$26*SUMIFS('Rent Schedules'!$I$6:$I$122,'Rent Schedules'!$B$6:$B$122,$C269,'Rent Schedules'!$D$6:$D$122,"In effect",'Rent Schedules'!$E$6:$E$122,"&lt;="&amp;DM$6,'Rent Schedules'!$F$6:$F$122,"&gt;="&amp;DM$6),0)</f>
        <v>0</v>
      </c>
      <c r="DN269" s="95">
        <f>IF(DN266=0,'Rent Roll'!$G$26*SUMIFS('Rent Schedules'!$I$6:$I$122,'Rent Schedules'!$B$6:$B$122,$C269,'Rent Schedules'!$D$6:$D$122,"In effect",'Rent Schedules'!$E$6:$E$122,"&lt;="&amp;DN$6,'Rent Schedules'!$F$6:$F$122,"&gt;="&amp;DN$6),0)</f>
        <v>0</v>
      </c>
      <c r="DO269" s="95">
        <f>IF(DO266=0,'Rent Roll'!$G$26*SUMIFS('Rent Schedules'!$I$6:$I$122,'Rent Schedules'!$B$6:$B$122,$C269,'Rent Schedules'!$D$6:$D$122,"In effect",'Rent Schedules'!$E$6:$E$122,"&lt;="&amp;DO$6,'Rent Schedules'!$F$6:$F$122,"&gt;="&amp;DO$6),0)</f>
        <v>0</v>
      </c>
      <c r="DP269" s="95">
        <f>IF(DP266=0,'Rent Roll'!$G$26*SUMIFS('Rent Schedules'!$I$6:$I$122,'Rent Schedules'!$B$6:$B$122,$C269,'Rent Schedules'!$D$6:$D$122,"In effect",'Rent Schedules'!$E$6:$E$122,"&lt;="&amp;DP$6,'Rent Schedules'!$F$6:$F$122,"&gt;="&amp;DP$6),0)</f>
        <v>0</v>
      </c>
      <c r="DQ269" s="95">
        <f>IF(DQ266=0,'Rent Roll'!$G$26*SUMIFS('Rent Schedules'!$I$6:$I$122,'Rent Schedules'!$B$6:$B$122,$C269,'Rent Schedules'!$D$6:$D$122,"In effect",'Rent Schedules'!$E$6:$E$122,"&lt;="&amp;DQ$6,'Rent Schedules'!$F$6:$F$122,"&gt;="&amp;DQ$6),0)</f>
        <v>0</v>
      </c>
      <c r="DR269" s="95">
        <f>IF(DR266=0,'Rent Roll'!$G$26*SUMIFS('Rent Schedules'!$I$6:$I$122,'Rent Schedules'!$B$6:$B$122,$C269,'Rent Schedules'!$D$6:$D$122,"In effect",'Rent Schedules'!$E$6:$E$122,"&lt;="&amp;DR$6,'Rent Schedules'!$F$6:$F$122,"&gt;="&amp;DR$6),0)</f>
        <v>0</v>
      </c>
      <c r="DS269" s="95">
        <f>IF(DS266=0,'Rent Roll'!$G$26*SUMIFS('Rent Schedules'!$I$6:$I$122,'Rent Schedules'!$B$6:$B$122,$C269,'Rent Schedules'!$D$6:$D$122,"In effect",'Rent Schedules'!$E$6:$E$122,"&lt;="&amp;DS$6,'Rent Schedules'!$F$6:$F$122,"&gt;="&amp;DS$6),0)</f>
        <v>0</v>
      </c>
      <c r="DT269" s="95">
        <f>IF(DT266=0,'Rent Roll'!$G$26*SUMIFS('Rent Schedules'!$I$6:$I$122,'Rent Schedules'!$B$6:$B$122,$C269,'Rent Schedules'!$D$6:$D$122,"In effect",'Rent Schedules'!$E$6:$E$122,"&lt;="&amp;DT$6,'Rent Schedules'!$F$6:$F$122,"&gt;="&amp;DT$6),0)</f>
        <v>0</v>
      </c>
      <c r="DU269" s="95">
        <f>IF(DU266=0,'Rent Roll'!$G$26*SUMIFS('Rent Schedules'!$I$6:$I$122,'Rent Schedules'!$B$6:$B$122,$C269,'Rent Schedules'!$D$6:$D$122,"In effect",'Rent Schedules'!$E$6:$E$122,"&lt;="&amp;DU$6,'Rent Schedules'!$F$6:$F$122,"&gt;="&amp;DU$6),0)</f>
        <v>0</v>
      </c>
      <c r="DV269" s="95">
        <f>IF(DV266=0,'Rent Roll'!$G$26*SUMIFS('Rent Schedules'!$I$6:$I$122,'Rent Schedules'!$B$6:$B$122,$C269,'Rent Schedules'!$D$6:$D$122,"In effect",'Rent Schedules'!$E$6:$E$122,"&lt;="&amp;DV$6,'Rent Schedules'!$F$6:$F$122,"&gt;="&amp;DV$6),0)</f>
        <v>0</v>
      </c>
      <c r="DW269" s="95">
        <f>IF(DW266=0,'Rent Roll'!$G$26*SUMIFS('Rent Schedules'!$I$6:$I$122,'Rent Schedules'!$B$6:$B$122,$C269,'Rent Schedules'!$D$6:$D$122,"In effect",'Rent Schedules'!$E$6:$E$122,"&lt;="&amp;DW$6,'Rent Schedules'!$F$6:$F$122,"&gt;="&amp;DW$6),0)</f>
        <v>0</v>
      </c>
      <c r="DX269" s="95">
        <f>IF(DX266=0,'Rent Roll'!$G$26*SUMIFS('Rent Schedules'!$I$6:$I$122,'Rent Schedules'!$B$6:$B$122,$C269,'Rent Schedules'!$D$6:$D$122,"In effect",'Rent Schedules'!$E$6:$E$122,"&lt;="&amp;DX$6,'Rent Schedules'!$F$6:$F$122,"&gt;="&amp;DX$6),0)</f>
        <v>0</v>
      </c>
      <c r="DY269" s="95">
        <f>IF(DY266=0,'Rent Roll'!$G$26*SUMIFS('Rent Schedules'!$I$6:$I$122,'Rent Schedules'!$B$6:$B$122,$C269,'Rent Schedules'!$D$6:$D$122,"In effect",'Rent Schedules'!$E$6:$E$122,"&lt;="&amp;DY$6,'Rent Schedules'!$F$6:$F$122,"&gt;="&amp;DY$6),0)</f>
        <v>0</v>
      </c>
      <c r="DZ269" s="95">
        <f>IF(DZ266=0,'Rent Roll'!$G$26*SUMIFS('Rent Schedules'!$I$6:$I$122,'Rent Schedules'!$B$6:$B$122,$C269,'Rent Schedules'!$D$6:$D$122,"In effect",'Rent Schedules'!$E$6:$E$122,"&lt;="&amp;DZ$6,'Rent Schedules'!$F$6:$F$122,"&gt;="&amp;DZ$6),0)</f>
        <v>0</v>
      </c>
      <c r="EA269" s="95">
        <f>IF(EA266=0,'Rent Roll'!$G$26*SUMIFS('Rent Schedules'!$I$6:$I$122,'Rent Schedules'!$B$6:$B$122,$C269,'Rent Schedules'!$D$6:$D$122,"In effect",'Rent Schedules'!$E$6:$E$122,"&lt;="&amp;EA$6,'Rent Schedules'!$F$6:$F$122,"&gt;="&amp;EA$6),0)</f>
        <v>0</v>
      </c>
      <c r="EB269" s="95">
        <f>IF(EB266=0,'Rent Roll'!$G$26*SUMIFS('Rent Schedules'!$I$6:$I$122,'Rent Schedules'!$B$6:$B$122,$C269,'Rent Schedules'!$D$6:$D$122,"In effect",'Rent Schedules'!$E$6:$E$122,"&lt;="&amp;EB$6,'Rent Schedules'!$F$6:$F$122,"&gt;="&amp;EB$6),0)</f>
        <v>0</v>
      </c>
      <c r="EC269" s="95">
        <f>IF(EC266=0,'Rent Roll'!$G$26*SUMIFS('Rent Schedules'!$I$6:$I$122,'Rent Schedules'!$B$6:$B$122,$C269,'Rent Schedules'!$D$6:$D$122,"In effect",'Rent Schedules'!$E$6:$E$122,"&lt;="&amp;EC$6,'Rent Schedules'!$F$6:$F$122,"&gt;="&amp;EC$6),0)</f>
        <v>0</v>
      </c>
      <c r="ED269" s="95">
        <f>IF(ED266=0,'Rent Roll'!$G$26*SUMIFS('Rent Schedules'!$I$6:$I$122,'Rent Schedules'!$B$6:$B$122,$C269,'Rent Schedules'!$D$6:$D$122,"In effect",'Rent Schedules'!$E$6:$E$122,"&lt;="&amp;ED$6,'Rent Schedules'!$F$6:$F$122,"&gt;="&amp;ED$6),0)</f>
        <v>0</v>
      </c>
      <c r="EE269" s="95">
        <f>IF(EE266=0,'Rent Roll'!$G$26*SUMIFS('Rent Schedules'!$I$6:$I$122,'Rent Schedules'!$B$6:$B$122,$C269,'Rent Schedules'!$D$6:$D$122,"In effect",'Rent Schedules'!$E$6:$E$122,"&lt;="&amp;EE$6,'Rent Schedules'!$F$6:$F$122,"&gt;="&amp;EE$6),0)</f>
        <v>0</v>
      </c>
      <c r="EF269" s="95">
        <f>IF(EF266=0,'Rent Roll'!$G$26*SUMIFS('Rent Schedules'!$I$6:$I$122,'Rent Schedules'!$B$6:$B$122,$C269,'Rent Schedules'!$D$6:$D$122,"In effect",'Rent Schedules'!$E$6:$E$122,"&lt;="&amp;EF$6,'Rent Schedules'!$F$6:$F$122,"&gt;="&amp;EF$6),0)</f>
        <v>0</v>
      </c>
      <c r="EG269" s="95">
        <f>IF(EG266=0,'Rent Roll'!$G$26*SUMIFS('Rent Schedules'!$I$6:$I$122,'Rent Schedules'!$B$6:$B$122,$C269,'Rent Schedules'!$D$6:$D$122,"In effect",'Rent Schedules'!$E$6:$E$122,"&lt;="&amp;EG$6,'Rent Schedules'!$F$6:$F$122,"&gt;="&amp;EG$6),0)</f>
        <v>0</v>
      </c>
      <c r="EH269" s="95">
        <f>IF(EH266=0,'Rent Roll'!$G$26*SUMIFS('Rent Schedules'!$I$6:$I$122,'Rent Schedules'!$B$6:$B$122,$C269,'Rent Schedules'!$D$6:$D$122,"In effect",'Rent Schedules'!$E$6:$E$122,"&lt;="&amp;EH$6,'Rent Schedules'!$F$6:$F$122,"&gt;="&amp;EH$6),0)</f>
        <v>0</v>
      </c>
      <c r="EI269" s="95">
        <f>IF(EI266=0,'Rent Roll'!$G$26*SUMIFS('Rent Schedules'!$I$6:$I$122,'Rent Schedules'!$B$6:$B$122,$C269,'Rent Schedules'!$D$6:$D$122,"In effect",'Rent Schedules'!$E$6:$E$122,"&lt;="&amp;EI$6,'Rent Schedules'!$F$6:$F$122,"&gt;="&amp;EI$6),0)</f>
        <v>0</v>
      </c>
    </row>
    <row r="270">
      <c r="B270" t="s" s="23">
        <v>394</v>
      </c>
      <c r="C270" t="s" s="118">
        <v>47</v>
      </c>
      <c r="D270" t="s" s="118">
        <v>431</v>
      </c>
      <c r="H270" s="95">
        <f>'Rent Roll'!$G$26*'Rent Roll'!$E$26*H268/12</f>
        <v>0</v>
      </c>
      <c r="I270" s="95">
        <f>'Rent Roll'!$G$26*'Rent Roll'!$E$26*I268/12</f>
        <v>0</v>
      </c>
      <c r="J270" s="95">
        <f>'Rent Roll'!$G$26*'Rent Roll'!$E$26*J268/12</f>
        <v>0</v>
      </c>
      <c r="K270" s="95">
        <f>'Rent Roll'!$G$26*'Rent Roll'!$E$26*K268/12</f>
        <v>0</v>
      </c>
      <c r="L270" s="95">
        <f>'Rent Roll'!$G$26*'Rent Roll'!$E$26*L268/12</f>
        <v>0</v>
      </c>
      <c r="M270" s="95">
        <f>'Rent Roll'!$G$26*'Rent Roll'!$E$26*M268/12</f>
        <v>7695.875</v>
      </c>
      <c r="N270" s="95">
        <f>'Rent Roll'!$G$26*'Rent Roll'!$E$26*N268/12</f>
        <v>7695.875</v>
      </c>
      <c r="O270" s="95">
        <f>'Rent Roll'!$G$26*'Rent Roll'!$E$26*O268/12</f>
        <v>7695.875</v>
      </c>
      <c r="P270" s="95">
        <f>'Rent Roll'!$G$26*'Rent Roll'!$E$26*P268/12</f>
        <v>7695.875</v>
      </c>
      <c r="Q270" s="95">
        <f>'Rent Roll'!$G$26*'Rent Roll'!$E$26*Q268/12</f>
        <v>7695.875</v>
      </c>
      <c r="R270" s="95">
        <f>'Rent Roll'!$G$26*'Rent Roll'!$E$26*R268/12</f>
        <v>7695.875</v>
      </c>
      <c r="S270" s="95">
        <f>'Rent Roll'!$G$26*'Rent Roll'!$E$26*S268/12</f>
        <v>7695.875</v>
      </c>
      <c r="T270" s="95">
        <f>'Rent Roll'!$G$26*'Rent Roll'!$E$26*T268/12</f>
        <v>7695.875</v>
      </c>
      <c r="U270" s="95">
        <f>'Rent Roll'!$G$26*'Rent Roll'!$E$26*U268/12</f>
        <v>7695.875</v>
      </c>
      <c r="V270" s="95">
        <f>'Rent Roll'!$G$26*'Rent Roll'!$E$26*V268/12</f>
        <v>7695.875</v>
      </c>
      <c r="W270" s="95">
        <f>'Rent Roll'!$G$26*'Rent Roll'!$E$26*W268/12</f>
        <v>7695.875</v>
      </c>
      <c r="X270" s="95">
        <f>'Rent Roll'!$G$26*'Rent Roll'!$E$26*X268/12</f>
        <v>7695.875</v>
      </c>
      <c r="Y270" s="95">
        <f>'Rent Roll'!$G$26*'Rent Roll'!$E$26*Y268/12</f>
        <v>7695.875</v>
      </c>
      <c r="Z270" s="95">
        <f>'Rent Roll'!$G$26*'Rent Roll'!$E$26*Z268/12</f>
        <v>7695.875</v>
      </c>
      <c r="AA270" s="95">
        <f>'Rent Roll'!$G$26*'Rent Roll'!$E$26*AA268/12</f>
        <v>7965.230624999999</v>
      </c>
      <c r="AB270" s="95">
        <f>'Rent Roll'!$G$26*'Rent Roll'!$E$26*AB268/12</f>
        <v>7965.230624999999</v>
      </c>
      <c r="AC270" s="95">
        <f>'Rent Roll'!$G$26*'Rent Roll'!$E$26*AC268/12</f>
        <v>7965.230624999999</v>
      </c>
      <c r="AD270" s="95">
        <f>'Rent Roll'!$G$26*'Rent Roll'!$E$26*AD268/12</f>
        <v>7965.230624999999</v>
      </c>
      <c r="AE270" s="95">
        <f>'Rent Roll'!$G$26*'Rent Roll'!$E$26*AE268/12</f>
        <v>7965.230624999999</v>
      </c>
      <c r="AF270" s="95">
        <f>'Rent Roll'!$G$26*'Rent Roll'!$E$26*AF268/12</f>
        <v>7965.230624999999</v>
      </c>
      <c r="AG270" s="95">
        <f>'Rent Roll'!$G$26*'Rent Roll'!$E$26*AG268/12</f>
        <v>7965.230624999999</v>
      </c>
      <c r="AH270" s="95">
        <f>'Rent Roll'!$G$26*'Rent Roll'!$E$26*AH268/12</f>
        <v>7965.230624999999</v>
      </c>
      <c r="AI270" s="95">
        <f>'Rent Roll'!$G$26*'Rent Roll'!$E$26*AI268/12</f>
        <v>7965.230624999999</v>
      </c>
      <c r="AJ270" s="95">
        <f>'Rent Roll'!$G$26*'Rent Roll'!$E$26*AJ268/12</f>
        <v>7965.230624999999</v>
      </c>
      <c r="AK270" s="95">
        <f>'Rent Roll'!$G$26*'Rent Roll'!$E$26*AK268/12</f>
        <v>7965.230624999999</v>
      </c>
      <c r="AL270" s="95">
        <f>'Rent Roll'!$G$26*'Rent Roll'!$E$26*AL268/12</f>
        <v>7965.230624999999</v>
      </c>
      <c r="AM270" s="95">
        <f>'Rent Roll'!$G$26*'Rent Roll'!$E$26*AM268/12</f>
        <v>8244.013696874998</v>
      </c>
      <c r="AN270" s="95">
        <f>'Rent Roll'!$G$26*'Rent Roll'!$E$26*AN268/12</f>
        <v>8244.013696874998</v>
      </c>
      <c r="AO270" s="95">
        <f>'Rent Roll'!$G$26*'Rent Roll'!$E$26*AO268/12</f>
        <v>8244.013696874998</v>
      </c>
      <c r="AP270" s="95">
        <f>'Rent Roll'!$G$26*'Rent Roll'!$E$26*AP268/12</f>
        <v>8244.013696874998</v>
      </c>
      <c r="AQ270" s="95">
        <f>'Rent Roll'!$G$26*'Rent Roll'!$E$26*AQ268/12</f>
        <v>8244.013696874998</v>
      </c>
      <c r="AR270" s="95">
        <f>'Rent Roll'!$G$26*'Rent Roll'!$E$26*AR268/12</f>
        <v>8244.013696874998</v>
      </c>
      <c r="AS270" s="95">
        <f>'Rent Roll'!$G$26*'Rent Roll'!$E$26*AS268/12</f>
        <v>8244.013696874998</v>
      </c>
      <c r="AT270" s="95">
        <f>'Rent Roll'!$G$26*'Rent Roll'!$E$26*AT268/12</f>
        <v>8244.013696874998</v>
      </c>
      <c r="AU270" s="95">
        <f>'Rent Roll'!$G$26*'Rent Roll'!$E$26*AU268/12</f>
        <v>8244.013696874998</v>
      </c>
      <c r="AV270" s="95">
        <f>'Rent Roll'!$G$26*'Rent Roll'!$E$26*AV268/12</f>
        <v>8244.013696874998</v>
      </c>
      <c r="AW270" s="95">
        <f>'Rent Roll'!$G$26*'Rent Roll'!$E$26*AW268/12</f>
        <v>8244.013696874998</v>
      </c>
      <c r="AX270" s="95">
        <f>'Rent Roll'!$G$26*'Rent Roll'!$E$26*AX268/12</f>
        <v>8244.013696874998</v>
      </c>
      <c r="AY270" s="95">
        <f>'Rent Roll'!$G$26*'Rent Roll'!$E$26*AY268/12</f>
        <v>8532.554176265623</v>
      </c>
      <c r="AZ270" s="95">
        <f>'Rent Roll'!$G$26*'Rent Roll'!$E$26*AZ268/12</f>
        <v>8532.554176265623</v>
      </c>
      <c r="BA270" s="95">
        <f>'Rent Roll'!$G$26*'Rent Roll'!$E$26*BA268/12</f>
        <v>8532.554176265623</v>
      </c>
      <c r="BB270" s="95">
        <f>'Rent Roll'!$G$26*'Rent Roll'!$E$26*BB268/12</f>
        <v>8532.554176265623</v>
      </c>
      <c r="BC270" s="95">
        <f>'Rent Roll'!$G$26*'Rent Roll'!$E$26*BC268/12</f>
        <v>8532.554176265623</v>
      </c>
      <c r="BD270" s="95">
        <f>'Rent Roll'!$G$26*'Rent Roll'!$E$26*BD268/12</f>
        <v>8532.554176265623</v>
      </c>
      <c r="BE270" s="95">
        <f>'Rent Roll'!$G$26*'Rent Roll'!$E$26*BE268/12</f>
        <v>8532.554176265623</v>
      </c>
      <c r="BF270" s="95">
        <f>'Rent Roll'!$G$26*'Rent Roll'!$E$26*BF268/12</f>
        <v>8532.554176265623</v>
      </c>
      <c r="BG270" s="95">
        <f>'Rent Roll'!$G$26*'Rent Roll'!$E$26*BG268/12</f>
        <v>8532.554176265623</v>
      </c>
      <c r="BH270" s="95">
        <f>'Rent Roll'!$G$26*'Rent Roll'!$E$26*BH268/12</f>
        <v>8532.554176265623</v>
      </c>
      <c r="BI270" s="95">
        <f>'Rent Roll'!$G$26*'Rent Roll'!$E$26*BI268/12</f>
        <v>8532.554176265623</v>
      </c>
      <c r="BJ270" s="95">
        <f>'Rent Roll'!$G$26*'Rent Roll'!$E$26*BJ268/12</f>
        <v>8532.554176265623</v>
      </c>
      <c r="BK270" s="95">
        <f>'Rent Roll'!$G$26*'Rent Roll'!$E$26*BK268/12</f>
        <v>8831.193572434919</v>
      </c>
      <c r="BL270" s="95">
        <f>'Rent Roll'!$G$26*'Rent Roll'!$E$26*BL268/12</f>
        <v>8831.193572434919</v>
      </c>
      <c r="BM270" s="95">
        <f>'Rent Roll'!$G$26*'Rent Roll'!$E$26*BM268/12</f>
        <v>8831.193572434919</v>
      </c>
      <c r="BN270" s="95">
        <f>'Rent Roll'!$G$26*'Rent Roll'!$E$26*BN268/12</f>
        <v>8831.193572434919</v>
      </c>
      <c r="BO270" s="95">
        <f>'Rent Roll'!$G$26*'Rent Roll'!$E$26*BO268/12</f>
        <v>8831.193572434919</v>
      </c>
      <c r="BP270" s="95">
        <f>'Rent Roll'!$G$26*'Rent Roll'!$E$26*BP268/12</f>
        <v>8831.193572434919</v>
      </c>
      <c r="BQ270" s="95">
        <f>'Rent Roll'!$G$26*'Rent Roll'!$E$26*BQ268/12</f>
        <v>8831.193572434919</v>
      </c>
      <c r="BR270" s="95">
        <f>'Rent Roll'!$G$26*'Rent Roll'!$E$26*BR268/12</f>
        <v>8831.193572434919</v>
      </c>
      <c r="BS270" s="95">
        <f>'Rent Roll'!$G$26*'Rent Roll'!$E$26*BS268/12</f>
        <v>8831.193572434919</v>
      </c>
      <c r="BT270" s="95">
        <f>'Rent Roll'!$G$26*'Rent Roll'!$E$26*BT268/12</f>
        <v>8831.193572434919</v>
      </c>
      <c r="BU270" s="95">
        <f>'Rent Roll'!$G$26*'Rent Roll'!$E$26*BU268/12</f>
        <v>8831.193572434919</v>
      </c>
      <c r="BV270" s="95">
        <f>'Rent Roll'!$G$26*'Rent Roll'!$E$26*BV268/12</f>
        <v>8831.193572434919</v>
      </c>
      <c r="BW270" s="95">
        <f>'Rent Roll'!$G$26*'Rent Roll'!$E$26*BW268/12</f>
        <v>9245.2107425425</v>
      </c>
      <c r="BX270" s="95">
        <f>'Rent Roll'!$G$26*'Rent Roll'!$E$26*BX268/12</f>
        <v>9245.2107425425</v>
      </c>
      <c r="BY270" s="95">
        <f>'Rent Roll'!$G$26*'Rent Roll'!$E$26*BY268/12</f>
        <v>9245.2107425425</v>
      </c>
      <c r="BZ270" s="95">
        <f>'Rent Roll'!$G$26*'Rent Roll'!$E$26*BZ268/12</f>
        <v>9245.2107425425</v>
      </c>
      <c r="CA270" s="95">
        <f>'Rent Roll'!$G$26*'Rent Roll'!$E$26*CA268/12</f>
        <v>9245.2107425425</v>
      </c>
      <c r="CB270" s="95">
        <f>'Rent Roll'!$G$26*'Rent Roll'!$E$26*CB268/12</f>
        <v>9245.2107425425</v>
      </c>
      <c r="CC270" s="95">
        <f>'Rent Roll'!$G$26*'Rent Roll'!$E$26*CC268/12</f>
        <v>9245.2107425425</v>
      </c>
      <c r="CD270" s="95">
        <f>'Rent Roll'!$G$26*'Rent Roll'!$E$26*CD268/12</f>
        <v>9245.2107425425</v>
      </c>
      <c r="CE270" s="95">
        <f>'Rent Roll'!$G$26*'Rent Roll'!$E$26*CE268/12</f>
        <v>9245.2107425425</v>
      </c>
      <c r="CF270" s="95">
        <f>'Rent Roll'!$G$26*'Rent Roll'!$E$26*CF268/12</f>
        <v>9245.2107425425</v>
      </c>
      <c r="CG270" s="95">
        <f>'Rent Roll'!$G$26*'Rent Roll'!$E$26*CG268/12</f>
        <v>9245.2107425425</v>
      </c>
      <c r="CH270" s="95">
        <f>'Rent Roll'!$G$26*'Rent Roll'!$E$26*CH268/12</f>
        <v>9245.2107425425</v>
      </c>
      <c r="CI270" s="95">
        <f>'Rent Roll'!$G$26*'Rent Roll'!$E$26*CI268/12</f>
        <v>9245.2107425425</v>
      </c>
      <c r="CJ270" s="95">
        <f>'Rent Roll'!$G$26*'Rent Roll'!$E$26*CJ268/12</f>
        <v>9245.2107425425</v>
      </c>
      <c r="CK270" s="95">
        <f>'Rent Roll'!$G$26*'Rent Roll'!$E$26*CK268/12</f>
        <v>9568.793118531485</v>
      </c>
      <c r="CL270" s="95">
        <f>'Rent Roll'!$G$26*'Rent Roll'!$E$26*CL268/12</f>
        <v>9568.793118531485</v>
      </c>
      <c r="CM270" s="95">
        <f>'Rent Roll'!$G$26*'Rent Roll'!$E$26*CM268/12</f>
        <v>9568.793118531485</v>
      </c>
      <c r="CN270" s="95">
        <f>'Rent Roll'!$G$26*'Rent Roll'!$E$26*CN268/12</f>
        <v>9568.793118531485</v>
      </c>
      <c r="CO270" s="95">
        <f>'Rent Roll'!$G$26*'Rent Roll'!$E$26*CO268/12</f>
        <v>9568.793118531485</v>
      </c>
      <c r="CP270" s="95">
        <f>'Rent Roll'!$G$26*'Rent Roll'!$E$26*CP268/12</f>
        <v>9568.793118531485</v>
      </c>
      <c r="CQ270" s="95">
        <f>'Rent Roll'!$G$26*'Rent Roll'!$E$26*CQ268/12</f>
        <v>9568.793118531485</v>
      </c>
      <c r="CR270" s="95">
        <f>'Rent Roll'!$G$26*'Rent Roll'!$E$26*CR268/12</f>
        <v>9568.793118531485</v>
      </c>
      <c r="CS270" s="95">
        <f>'Rent Roll'!$G$26*'Rent Roll'!$E$26*CS268/12</f>
        <v>9568.793118531485</v>
      </c>
      <c r="CT270" s="95">
        <f>'Rent Roll'!$G$26*'Rent Roll'!$E$26*CT268/12</f>
        <v>9568.793118531485</v>
      </c>
      <c r="CU270" s="95">
        <f>'Rent Roll'!$G$26*'Rent Roll'!$E$26*CU268/12</f>
        <v>9568.793118531485</v>
      </c>
      <c r="CV270" s="95">
        <f>'Rent Roll'!$G$26*'Rent Roll'!$E$26*CV268/12</f>
        <v>9568.793118531485</v>
      </c>
      <c r="CW270" s="95">
        <f>'Rent Roll'!$G$26*'Rent Roll'!$E$26*CW268/12</f>
        <v>9903.700877680087</v>
      </c>
      <c r="CX270" s="95">
        <f>'Rent Roll'!$G$26*'Rent Roll'!$E$26*CX268/12</f>
        <v>9903.700877680087</v>
      </c>
      <c r="CY270" s="95">
        <f>'Rent Roll'!$G$26*'Rent Roll'!$E$26*CY268/12</f>
        <v>9903.700877680087</v>
      </c>
      <c r="CZ270" s="95">
        <f>'Rent Roll'!$G$26*'Rent Roll'!$E$26*CZ268/12</f>
        <v>9903.700877680087</v>
      </c>
      <c r="DA270" s="95">
        <f>'Rent Roll'!$G$26*'Rent Roll'!$E$26*DA268/12</f>
        <v>9903.700877680087</v>
      </c>
      <c r="DB270" s="95">
        <f>'Rent Roll'!$G$26*'Rent Roll'!$E$26*DB268/12</f>
        <v>9903.700877680087</v>
      </c>
      <c r="DC270" s="95">
        <f>'Rent Roll'!$G$26*'Rent Roll'!$E$26*DC268/12</f>
        <v>9903.700877680087</v>
      </c>
      <c r="DD270" s="95">
        <f>'Rent Roll'!$G$26*'Rent Roll'!$E$26*DD268/12</f>
        <v>9903.700877680087</v>
      </c>
      <c r="DE270" s="95">
        <f>'Rent Roll'!$G$26*'Rent Roll'!$E$26*DE268/12</f>
        <v>9903.700877680087</v>
      </c>
      <c r="DF270" s="95">
        <f>'Rent Roll'!$G$26*'Rent Roll'!$E$26*DF268/12</f>
        <v>9903.700877680087</v>
      </c>
      <c r="DG270" s="95">
        <f>'Rent Roll'!$G$26*'Rent Roll'!$E$26*DG268/12</f>
        <v>9903.700877680087</v>
      </c>
      <c r="DH270" s="95">
        <f>'Rent Roll'!$G$26*'Rent Roll'!$E$26*DH268/12</f>
        <v>9903.700877680087</v>
      </c>
      <c r="DI270" s="95">
        <f>'Rent Roll'!$G$26*'Rent Roll'!$E$26*DI268/12</f>
        <v>10250.33040839889</v>
      </c>
      <c r="DJ270" s="95">
        <f>'Rent Roll'!$G$26*'Rent Roll'!$E$26*DJ268/12</f>
        <v>10250.33040839889</v>
      </c>
      <c r="DK270" s="95">
        <f>'Rent Roll'!$G$26*'Rent Roll'!$E$26*DK268/12</f>
        <v>10250.33040839889</v>
      </c>
      <c r="DL270" s="95">
        <f>'Rent Roll'!$G$26*'Rent Roll'!$E$26*DL268/12</f>
        <v>10250.33040839889</v>
      </c>
      <c r="DM270" s="95">
        <f>'Rent Roll'!$G$26*'Rent Roll'!$E$26*DM268/12</f>
        <v>10250.33040839889</v>
      </c>
      <c r="DN270" s="95">
        <f>'Rent Roll'!$G$26*'Rent Roll'!$E$26*DN268/12</f>
        <v>10250.33040839889</v>
      </c>
      <c r="DO270" s="95">
        <f>'Rent Roll'!$G$26*'Rent Roll'!$E$26*DO268/12</f>
        <v>10250.33040839889</v>
      </c>
      <c r="DP270" s="95">
        <f>'Rent Roll'!$G$26*'Rent Roll'!$E$26*DP268/12</f>
        <v>10250.33040839889</v>
      </c>
      <c r="DQ270" s="95">
        <f>'Rent Roll'!$G$26*'Rent Roll'!$E$26*DQ268/12</f>
        <v>10250.33040839889</v>
      </c>
      <c r="DR270" s="95">
        <f>'Rent Roll'!$G$26*'Rent Roll'!$E$26*DR268/12</f>
        <v>10250.33040839889</v>
      </c>
      <c r="DS270" s="95">
        <f>'Rent Roll'!$G$26*'Rent Roll'!$E$26*DS268/12</f>
        <v>10250.33040839889</v>
      </c>
      <c r="DT270" s="95">
        <f>'Rent Roll'!$G$26*'Rent Roll'!$E$26*DT268/12</f>
        <v>10250.33040839889</v>
      </c>
      <c r="DU270" s="95">
        <f>'Rent Roll'!$G$26*'Rent Roll'!$E$26*DU268/12</f>
        <v>10609.09197269285</v>
      </c>
      <c r="DV270" s="95">
        <f>'Rent Roll'!$G$26*'Rent Roll'!$E$26*DV268/12</f>
        <v>10609.09197269285</v>
      </c>
      <c r="DW270" s="95">
        <f>'Rent Roll'!$G$26*'Rent Roll'!$E$26*DW268/12</f>
        <v>10609.09197269285</v>
      </c>
      <c r="DX270" s="95">
        <f>'Rent Roll'!$G$26*'Rent Roll'!$E$26*DX268/12</f>
        <v>10609.09197269285</v>
      </c>
      <c r="DY270" s="95">
        <f>'Rent Roll'!$G$26*'Rent Roll'!$E$26*DY268/12</f>
        <v>10609.09197269285</v>
      </c>
      <c r="DZ270" s="95">
        <f>'Rent Roll'!$G$26*'Rent Roll'!$E$26*DZ268/12</f>
        <v>10609.09197269285</v>
      </c>
      <c r="EA270" s="95">
        <f>'Rent Roll'!$G$26*'Rent Roll'!$E$26*EA268/12</f>
        <v>10609.09197269285</v>
      </c>
      <c r="EB270" s="95">
        <f>'Rent Roll'!$G$26*'Rent Roll'!$E$26*EB268/12</f>
        <v>10609.09197269285</v>
      </c>
      <c r="EC270" s="95">
        <f>'Rent Roll'!$G$26*'Rent Roll'!$E$26*EC268/12</f>
        <v>10609.09197269285</v>
      </c>
      <c r="ED270" s="95">
        <f>'Rent Roll'!$G$26*'Rent Roll'!$E$26*ED268/12</f>
        <v>10609.09197269285</v>
      </c>
      <c r="EE270" s="95">
        <f>'Rent Roll'!$G$26*'Rent Roll'!$E$26*EE268/12</f>
        <v>10609.09197269285</v>
      </c>
      <c r="EF270" s="95">
        <f>'Rent Roll'!$G$26*'Rent Roll'!$E$26*EF268/12</f>
        <v>10609.09197269285</v>
      </c>
      <c r="EG270" s="95">
        <f>'Rent Roll'!$G$26*'Rent Roll'!$E$26*EG268/12</f>
        <v>10717.733125269375</v>
      </c>
      <c r="EH270" s="95">
        <f>'Rent Roll'!$G$26*'Rent Roll'!$E$26*EH268/12</f>
        <v>10717.733125269375</v>
      </c>
      <c r="EI270" s="95">
        <f>'Rent Roll'!$G$26*'Rent Roll'!$E$26*EI268/12</f>
        <v>10717.733125269375</v>
      </c>
    </row>
    <row r="271">
      <c r="B271" t="s" s="23">
        <v>395</v>
      </c>
      <c r="C271" t="s" s="118">
        <v>47</v>
      </c>
      <c r="D271" t="s" s="118">
        <v>432</v>
      </c>
      <c r="H271" s="82">
        <f>IF(AND(H266&gt;=1,H266&lt;=3,H267&lt;0),-H270,0)</f>
        <v>0</v>
      </c>
      <c r="I271" s="82">
        <f>IF(AND(I266&gt;=1,I266&lt;=3,I267&lt;0),-I270,0)</f>
        <v>0</v>
      </c>
      <c r="J271" s="82">
        <f>IF(AND(J266&gt;=1,J266&lt;=3,J267&lt;0),-J270,0)</f>
        <v>0</v>
      </c>
      <c r="K271" s="82">
        <f>IF(AND(K266&gt;=1,K266&lt;=3,K267&lt;0),-K270,0)</f>
        <v>0</v>
      </c>
      <c r="L271" s="82">
        <f>IF(AND(L266&gt;=1,L266&lt;=3,L267&lt;0),-L270,0)</f>
        <v>0</v>
      </c>
      <c r="M271" s="82">
        <f>IF(AND(M266&gt;=1,M266&lt;=3,M267&lt;0),-M270,0)</f>
        <v>-7695.875</v>
      </c>
      <c r="N271" s="82">
        <f>IF(AND(N266&gt;=1,N266&lt;=3,N267&lt;0),-N270,0)</f>
        <v>-7695.875</v>
      </c>
      <c r="O271" s="82">
        <f>IF(AND(O266&gt;=1,O266&lt;=3,O267&lt;0),-O270,0)</f>
        <v>0</v>
      </c>
      <c r="P271" s="82">
        <f>IF(AND(P266&gt;=1,P266&lt;=3,P267&lt;0),-P270,0)</f>
        <v>0</v>
      </c>
      <c r="Q271" s="82">
        <f>IF(AND(Q266&gt;=1,Q266&lt;=3,Q267&lt;0),-Q270,0)</f>
        <v>0</v>
      </c>
      <c r="R271" s="82">
        <f>IF(AND(R266&gt;=1,R266&lt;=3,R267&lt;0),-R270,0)</f>
        <v>0</v>
      </c>
      <c r="S271" s="82">
        <f>IF(AND(S266&gt;=1,S266&lt;=3,S267&lt;0),-S270,0)</f>
        <v>0</v>
      </c>
      <c r="T271" s="82">
        <f>IF(AND(T266&gt;=1,T266&lt;=3,T267&lt;0),-T270,0)</f>
        <v>0</v>
      </c>
      <c r="U271" s="82">
        <f>IF(AND(U266&gt;=1,U266&lt;=3,U267&lt;0),-U270,0)</f>
        <v>0</v>
      </c>
      <c r="V271" s="82">
        <f>IF(AND(V266&gt;=1,V266&lt;=3,V267&lt;0),-V270,0)</f>
        <v>0</v>
      </c>
      <c r="W271" s="82">
        <f>IF(AND(W266&gt;=1,W266&lt;=3,W267&lt;0),-W270,0)</f>
        <v>0</v>
      </c>
      <c r="X271" s="82">
        <f>IF(AND(X266&gt;=1,X266&lt;=3,X267&lt;0),-X270,0)</f>
        <v>0</v>
      </c>
      <c r="Y271" s="82">
        <f>IF(AND(Y266&gt;=1,Y266&lt;=3,Y267&lt;0),-Y270,0)</f>
        <v>0</v>
      </c>
      <c r="Z271" s="82">
        <f>IF(AND(Z266&gt;=1,Z266&lt;=3,Z267&lt;0),-Z270,0)</f>
        <v>0</v>
      </c>
      <c r="AA271" s="82">
        <f>IF(AND(AA266&gt;=1,AA266&lt;=3,AA267&lt;0),-AA270,0)</f>
        <v>0</v>
      </c>
      <c r="AB271" s="82">
        <f>IF(AND(AB266&gt;=1,AB266&lt;=3,AB267&lt;0),-AB270,0)</f>
        <v>0</v>
      </c>
      <c r="AC271" s="82">
        <f>IF(AND(AC266&gt;=1,AC266&lt;=3,AC267&lt;0),-AC270,0)</f>
        <v>0</v>
      </c>
      <c r="AD271" s="82">
        <f>IF(AND(AD266&gt;=1,AD266&lt;=3,AD267&lt;0),-AD270,0)</f>
        <v>0</v>
      </c>
      <c r="AE271" s="82">
        <f>IF(AND(AE266&gt;=1,AE266&lt;=3,AE267&lt;0),-AE270,0)</f>
        <v>0</v>
      </c>
      <c r="AF271" s="82">
        <f>IF(AND(AF266&gt;=1,AF266&lt;=3,AF267&lt;0),-AF270,0)</f>
        <v>0</v>
      </c>
      <c r="AG271" s="82">
        <f>IF(AND(AG266&gt;=1,AG266&lt;=3,AG267&lt;0),-AG270,0)</f>
        <v>0</v>
      </c>
      <c r="AH271" s="82">
        <f>IF(AND(AH266&gt;=1,AH266&lt;=3,AH267&lt;0),-AH270,0)</f>
        <v>0</v>
      </c>
      <c r="AI271" s="82">
        <f>IF(AND(AI266&gt;=1,AI266&lt;=3,AI267&lt;0),-AI270,0)</f>
        <v>0</v>
      </c>
      <c r="AJ271" s="82">
        <f>IF(AND(AJ266&gt;=1,AJ266&lt;=3,AJ267&lt;0),-AJ270,0)</f>
        <v>0</v>
      </c>
      <c r="AK271" s="82">
        <f>IF(AND(AK266&gt;=1,AK266&lt;=3,AK267&lt;0),-AK270,0)</f>
        <v>0</v>
      </c>
      <c r="AL271" s="82">
        <f>IF(AND(AL266&gt;=1,AL266&lt;=3,AL267&lt;0),-AL270,0)</f>
        <v>0</v>
      </c>
      <c r="AM271" s="82">
        <f>IF(AND(AM266&gt;=1,AM266&lt;=3,AM267&lt;0),-AM270,0)</f>
        <v>0</v>
      </c>
      <c r="AN271" s="82">
        <f>IF(AND(AN266&gt;=1,AN266&lt;=3,AN267&lt;0),-AN270,0)</f>
        <v>0</v>
      </c>
      <c r="AO271" s="82">
        <f>IF(AND(AO266&gt;=1,AO266&lt;=3,AO267&lt;0),-AO270,0)</f>
        <v>0</v>
      </c>
      <c r="AP271" s="82">
        <f>IF(AND(AP266&gt;=1,AP266&lt;=3,AP267&lt;0),-AP270,0)</f>
        <v>0</v>
      </c>
      <c r="AQ271" s="82">
        <f>IF(AND(AQ266&gt;=1,AQ266&lt;=3,AQ267&lt;0),-AQ270,0)</f>
        <v>0</v>
      </c>
      <c r="AR271" s="82">
        <f>IF(AND(AR266&gt;=1,AR266&lt;=3,AR267&lt;0),-AR270,0)</f>
        <v>0</v>
      </c>
      <c r="AS271" s="82">
        <f>IF(AND(AS266&gt;=1,AS266&lt;=3,AS267&lt;0),-AS270,0)</f>
        <v>0</v>
      </c>
      <c r="AT271" s="82">
        <f>IF(AND(AT266&gt;=1,AT266&lt;=3,AT267&lt;0),-AT270,0)</f>
        <v>0</v>
      </c>
      <c r="AU271" s="82">
        <f>IF(AND(AU266&gt;=1,AU266&lt;=3,AU267&lt;0),-AU270,0)</f>
        <v>0</v>
      </c>
      <c r="AV271" s="82">
        <f>IF(AND(AV266&gt;=1,AV266&lt;=3,AV267&lt;0),-AV270,0)</f>
        <v>0</v>
      </c>
      <c r="AW271" s="82">
        <f>IF(AND(AW266&gt;=1,AW266&lt;=3,AW267&lt;0),-AW270,0)</f>
        <v>0</v>
      </c>
      <c r="AX271" s="82">
        <f>IF(AND(AX266&gt;=1,AX266&lt;=3,AX267&lt;0),-AX270,0)</f>
        <v>0</v>
      </c>
      <c r="AY271" s="82">
        <f>IF(AND(AY266&gt;=1,AY266&lt;=3,AY267&lt;0),-AY270,0)</f>
        <v>0</v>
      </c>
      <c r="AZ271" s="82">
        <f>IF(AND(AZ266&gt;=1,AZ266&lt;=3,AZ267&lt;0),-AZ270,0)</f>
        <v>0</v>
      </c>
      <c r="BA271" s="82">
        <f>IF(AND(BA266&gt;=1,BA266&lt;=3,BA267&lt;0),-BA270,0)</f>
        <v>0</v>
      </c>
      <c r="BB271" s="82">
        <f>IF(AND(BB266&gt;=1,BB266&lt;=3,BB267&lt;0),-BB270,0)</f>
        <v>0</v>
      </c>
      <c r="BC271" s="82">
        <f>IF(AND(BC266&gt;=1,BC266&lt;=3,BC267&lt;0),-BC270,0)</f>
        <v>0</v>
      </c>
      <c r="BD271" s="82">
        <f>IF(AND(BD266&gt;=1,BD266&lt;=3,BD267&lt;0),-BD270,0)</f>
        <v>0</v>
      </c>
      <c r="BE271" s="82">
        <f>IF(AND(BE266&gt;=1,BE266&lt;=3,BE267&lt;0),-BE270,0)</f>
        <v>0</v>
      </c>
      <c r="BF271" s="82">
        <f>IF(AND(BF266&gt;=1,BF266&lt;=3,BF267&lt;0),-BF270,0)</f>
        <v>0</v>
      </c>
      <c r="BG271" s="82">
        <f>IF(AND(BG266&gt;=1,BG266&lt;=3,BG267&lt;0),-BG270,0)</f>
        <v>0</v>
      </c>
      <c r="BH271" s="82">
        <f>IF(AND(BH266&gt;=1,BH266&lt;=3,BH267&lt;0),-BH270,0)</f>
        <v>0</v>
      </c>
      <c r="BI271" s="82">
        <f>IF(AND(BI266&gt;=1,BI266&lt;=3,BI267&lt;0),-BI270,0)</f>
        <v>0</v>
      </c>
      <c r="BJ271" s="82">
        <f>IF(AND(BJ266&gt;=1,BJ266&lt;=3,BJ267&lt;0),-BJ270,0)</f>
        <v>0</v>
      </c>
      <c r="BK271" s="82">
        <f>IF(AND(BK266&gt;=1,BK266&lt;=3,BK267&lt;0),-BK270,0)</f>
        <v>0</v>
      </c>
      <c r="BL271" s="82">
        <f>IF(AND(BL266&gt;=1,BL266&lt;=3,BL267&lt;0),-BL270,0)</f>
        <v>0</v>
      </c>
      <c r="BM271" s="82">
        <f>IF(AND(BM266&gt;=1,BM266&lt;=3,BM267&lt;0),-BM270,0)</f>
        <v>0</v>
      </c>
      <c r="BN271" s="82">
        <f>IF(AND(BN266&gt;=1,BN266&lt;=3,BN267&lt;0),-BN270,0)</f>
        <v>0</v>
      </c>
      <c r="BO271" s="82">
        <f>IF(AND(BO266&gt;=1,BO266&lt;=3,BO267&lt;0),-BO270,0)</f>
        <v>0</v>
      </c>
      <c r="BP271" s="82">
        <f>IF(AND(BP266&gt;=1,BP266&lt;=3,BP267&lt;0),-BP270,0)</f>
        <v>0</v>
      </c>
      <c r="BQ271" s="82">
        <f>IF(AND(BQ266&gt;=1,BQ266&lt;=3,BQ267&lt;0),-BQ270,0)</f>
        <v>0</v>
      </c>
      <c r="BR271" s="82">
        <f>IF(AND(BR266&gt;=1,BR266&lt;=3,BR267&lt;0),-BR270,0)</f>
        <v>0</v>
      </c>
      <c r="BS271" s="82">
        <f>IF(AND(BS266&gt;=1,BS266&lt;=3,BS267&lt;0),-BS270,0)</f>
        <v>0</v>
      </c>
      <c r="BT271" s="82">
        <f>IF(AND(BT266&gt;=1,BT266&lt;=3,BT267&lt;0),-BT270,0)</f>
        <v>0</v>
      </c>
      <c r="BU271" s="82">
        <f>IF(AND(BU266&gt;=1,BU266&lt;=3,BU267&lt;0),-BU270,0)</f>
        <v>0</v>
      </c>
      <c r="BV271" s="82">
        <f>IF(AND(BV266&gt;=1,BV266&lt;=3,BV267&lt;0),-BV270,0)</f>
        <v>0</v>
      </c>
      <c r="BW271" s="82">
        <f>IF(AND(BW266&gt;=1,BW266&lt;=3,BW267&lt;0),-BW270,0)</f>
        <v>-9245.2107425425</v>
      </c>
      <c r="BX271" s="82">
        <f>IF(AND(BX266&gt;=1,BX266&lt;=3,BX267&lt;0),-BX270,0)</f>
        <v>-9245.2107425425</v>
      </c>
      <c r="BY271" s="82">
        <f>IF(AND(BY266&gt;=1,BY266&lt;=3,BY267&lt;0),-BY270,0)</f>
        <v>0</v>
      </c>
      <c r="BZ271" s="82">
        <f>IF(AND(BZ266&gt;=1,BZ266&lt;=3,BZ267&lt;0),-BZ270,0)</f>
        <v>0</v>
      </c>
      <c r="CA271" s="82">
        <f>IF(AND(CA266&gt;=1,CA266&lt;=3,CA267&lt;0),-CA270,0)</f>
        <v>0</v>
      </c>
      <c r="CB271" s="82">
        <f>IF(AND(CB266&gt;=1,CB266&lt;=3,CB267&lt;0),-CB270,0)</f>
        <v>0</v>
      </c>
      <c r="CC271" s="82">
        <f>IF(AND(CC266&gt;=1,CC266&lt;=3,CC267&lt;0),-CC270,0)</f>
        <v>0</v>
      </c>
      <c r="CD271" s="82">
        <f>IF(AND(CD266&gt;=1,CD266&lt;=3,CD267&lt;0),-CD270,0)</f>
        <v>0</v>
      </c>
      <c r="CE271" s="82">
        <f>IF(AND(CE266&gt;=1,CE266&lt;=3,CE267&lt;0),-CE270,0)</f>
        <v>0</v>
      </c>
      <c r="CF271" s="82">
        <f>IF(AND(CF266&gt;=1,CF266&lt;=3,CF267&lt;0),-CF270,0)</f>
        <v>0</v>
      </c>
      <c r="CG271" s="82">
        <f>IF(AND(CG266&gt;=1,CG266&lt;=3,CG267&lt;0),-CG270,0)</f>
        <v>0</v>
      </c>
      <c r="CH271" s="82">
        <f>IF(AND(CH266&gt;=1,CH266&lt;=3,CH267&lt;0),-CH270,0)</f>
        <v>0</v>
      </c>
      <c r="CI271" s="82">
        <f>IF(AND(CI266&gt;=1,CI266&lt;=3,CI267&lt;0),-CI270,0)</f>
        <v>0</v>
      </c>
      <c r="CJ271" s="82">
        <f>IF(AND(CJ266&gt;=1,CJ266&lt;=3,CJ267&lt;0),-CJ270,0)</f>
        <v>0</v>
      </c>
      <c r="CK271" s="82">
        <f>IF(AND(CK266&gt;=1,CK266&lt;=3,CK267&lt;0),-CK270,0)</f>
        <v>0</v>
      </c>
      <c r="CL271" s="82">
        <f>IF(AND(CL266&gt;=1,CL266&lt;=3,CL267&lt;0),-CL270,0)</f>
        <v>0</v>
      </c>
      <c r="CM271" s="82">
        <f>IF(AND(CM266&gt;=1,CM266&lt;=3,CM267&lt;0),-CM270,0)</f>
        <v>0</v>
      </c>
      <c r="CN271" s="82">
        <f>IF(AND(CN266&gt;=1,CN266&lt;=3,CN267&lt;0),-CN270,0)</f>
        <v>0</v>
      </c>
      <c r="CO271" s="82">
        <f>IF(AND(CO266&gt;=1,CO266&lt;=3,CO267&lt;0),-CO270,0)</f>
        <v>0</v>
      </c>
      <c r="CP271" s="82">
        <f>IF(AND(CP266&gt;=1,CP266&lt;=3,CP267&lt;0),-CP270,0)</f>
        <v>0</v>
      </c>
      <c r="CQ271" s="82">
        <f>IF(AND(CQ266&gt;=1,CQ266&lt;=3,CQ267&lt;0),-CQ270,0)</f>
        <v>0</v>
      </c>
      <c r="CR271" s="82">
        <f>IF(AND(CR266&gt;=1,CR266&lt;=3,CR267&lt;0),-CR270,0)</f>
        <v>0</v>
      </c>
      <c r="CS271" s="82">
        <f>IF(AND(CS266&gt;=1,CS266&lt;=3,CS267&lt;0),-CS270,0)</f>
        <v>0</v>
      </c>
      <c r="CT271" s="82">
        <f>IF(AND(CT266&gt;=1,CT266&lt;=3,CT267&lt;0),-CT270,0)</f>
        <v>0</v>
      </c>
      <c r="CU271" s="82">
        <f>IF(AND(CU266&gt;=1,CU266&lt;=3,CU267&lt;0),-CU270,0)</f>
        <v>0</v>
      </c>
      <c r="CV271" s="82">
        <f>IF(AND(CV266&gt;=1,CV266&lt;=3,CV267&lt;0),-CV270,0)</f>
        <v>0</v>
      </c>
      <c r="CW271" s="82">
        <f>IF(AND(CW266&gt;=1,CW266&lt;=3,CW267&lt;0),-CW270,0)</f>
        <v>0</v>
      </c>
      <c r="CX271" s="82">
        <f>IF(AND(CX266&gt;=1,CX266&lt;=3,CX267&lt;0),-CX270,0)</f>
        <v>0</v>
      </c>
      <c r="CY271" s="82">
        <f>IF(AND(CY266&gt;=1,CY266&lt;=3,CY267&lt;0),-CY270,0)</f>
        <v>0</v>
      </c>
      <c r="CZ271" s="82">
        <f>IF(AND(CZ266&gt;=1,CZ266&lt;=3,CZ267&lt;0),-CZ270,0)</f>
        <v>0</v>
      </c>
      <c r="DA271" s="82">
        <f>IF(AND(DA266&gt;=1,DA266&lt;=3,DA267&lt;0),-DA270,0)</f>
        <v>0</v>
      </c>
      <c r="DB271" s="82">
        <f>IF(AND(DB266&gt;=1,DB266&lt;=3,DB267&lt;0),-DB270,0)</f>
        <v>0</v>
      </c>
      <c r="DC271" s="82">
        <f>IF(AND(DC266&gt;=1,DC266&lt;=3,DC267&lt;0),-DC270,0)</f>
        <v>0</v>
      </c>
      <c r="DD271" s="82">
        <f>IF(AND(DD266&gt;=1,DD266&lt;=3,DD267&lt;0),-DD270,0)</f>
        <v>0</v>
      </c>
      <c r="DE271" s="82">
        <f>IF(AND(DE266&gt;=1,DE266&lt;=3,DE267&lt;0),-DE270,0)</f>
        <v>0</v>
      </c>
      <c r="DF271" s="82">
        <f>IF(AND(DF266&gt;=1,DF266&lt;=3,DF267&lt;0),-DF270,0)</f>
        <v>0</v>
      </c>
      <c r="DG271" s="82">
        <f>IF(AND(DG266&gt;=1,DG266&lt;=3,DG267&lt;0),-DG270,0)</f>
        <v>0</v>
      </c>
      <c r="DH271" s="82">
        <f>IF(AND(DH266&gt;=1,DH266&lt;=3,DH267&lt;0),-DH270,0)</f>
        <v>0</v>
      </c>
      <c r="DI271" s="82">
        <f>IF(AND(DI266&gt;=1,DI266&lt;=3,DI267&lt;0),-DI270,0)</f>
        <v>0</v>
      </c>
      <c r="DJ271" s="82">
        <f>IF(AND(DJ266&gt;=1,DJ266&lt;=3,DJ267&lt;0),-DJ270,0)</f>
        <v>0</v>
      </c>
      <c r="DK271" s="82">
        <f>IF(AND(DK266&gt;=1,DK266&lt;=3,DK267&lt;0),-DK270,0)</f>
        <v>0</v>
      </c>
      <c r="DL271" s="82">
        <f>IF(AND(DL266&gt;=1,DL266&lt;=3,DL267&lt;0),-DL270,0)</f>
        <v>0</v>
      </c>
      <c r="DM271" s="82">
        <f>IF(AND(DM266&gt;=1,DM266&lt;=3,DM267&lt;0),-DM270,0)</f>
        <v>0</v>
      </c>
      <c r="DN271" s="82">
        <f>IF(AND(DN266&gt;=1,DN266&lt;=3,DN267&lt;0),-DN270,0)</f>
        <v>0</v>
      </c>
      <c r="DO271" s="82">
        <f>IF(AND(DO266&gt;=1,DO266&lt;=3,DO267&lt;0),-DO270,0)</f>
        <v>0</v>
      </c>
      <c r="DP271" s="82">
        <f>IF(AND(DP266&gt;=1,DP266&lt;=3,DP267&lt;0),-DP270,0)</f>
        <v>0</v>
      </c>
      <c r="DQ271" s="82">
        <f>IF(AND(DQ266&gt;=1,DQ266&lt;=3,DQ267&lt;0),-DQ270,0)</f>
        <v>0</v>
      </c>
      <c r="DR271" s="82">
        <f>IF(AND(DR266&gt;=1,DR266&lt;=3,DR267&lt;0),-DR270,0)</f>
        <v>0</v>
      </c>
      <c r="DS271" s="82">
        <f>IF(AND(DS266&gt;=1,DS266&lt;=3,DS267&lt;0),-DS270,0)</f>
        <v>0</v>
      </c>
      <c r="DT271" s="82">
        <f>IF(AND(DT266&gt;=1,DT266&lt;=3,DT267&lt;0),-DT270,0)</f>
        <v>0</v>
      </c>
      <c r="DU271" s="82">
        <f>IF(AND(DU266&gt;=1,DU266&lt;=3,DU267&lt;0),-DU270,0)</f>
        <v>0</v>
      </c>
      <c r="DV271" s="82">
        <f>IF(AND(DV266&gt;=1,DV266&lt;=3,DV267&lt;0),-DV270,0)</f>
        <v>0</v>
      </c>
      <c r="DW271" s="82">
        <f>IF(AND(DW266&gt;=1,DW266&lt;=3,DW267&lt;0),-DW270,0)</f>
        <v>0</v>
      </c>
      <c r="DX271" s="82">
        <f>IF(AND(DX266&gt;=1,DX266&lt;=3,DX267&lt;0),-DX270,0)</f>
        <v>0</v>
      </c>
      <c r="DY271" s="82">
        <f>IF(AND(DY266&gt;=1,DY266&lt;=3,DY267&lt;0),-DY270,0)</f>
        <v>0</v>
      </c>
      <c r="DZ271" s="82">
        <f>IF(AND(DZ266&gt;=1,DZ266&lt;=3,DZ267&lt;0),-DZ270,0)</f>
        <v>0</v>
      </c>
      <c r="EA271" s="82">
        <f>IF(AND(EA266&gt;=1,EA266&lt;=3,EA267&lt;0),-EA270,0)</f>
        <v>0</v>
      </c>
      <c r="EB271" s="82">
        <f>IF(AND(EB266&gt;=1,EB266&lt;=3,EB267&lt;0),-EB270,0)</f>
        <v>0</v>
      </c>
      <c r="EC271" s="82">
        <f>IF(AND(EC266&gt;=1,EC266&lt;=3,EC267&lt;0),-EC270,0)</f>
        <v>0</v>
      </c>
      <c r="ED271" s="82">
        <f>IF(AND(ED266&gt;=1,ED266&lt;=3,ED267&lt;0),-ED270,0)</f>
        <v>0</v>
      </c>
      <c r="EE271" s="82">
        <f>IF(AND(EE266&gt;=1,EE266&lt;=3,EE267&lt;0),-EE270,0)</f>
        <v>0</v>
      </c>
      <c r="EF271" s="82">
        <f>IF(AND(EF266&gt;=1,EF266&lt;=3,EF267&lt;0),-EF270,0)</f>
        <v>0</v>
      </c>
      <c r="EG271" s="82">
        <f>IF(AND(EG266&gt;=1,EG266&lt;=3,EG267&lt;0),-EG270,0)</f>
        <v>-10717.733125269375</v>
      </c>
      <c r="EH271" s="82">
        <f>IF(AND(EH266&gt;=1,EH266&lt;=3,EH267&lt;0),-EH270,0)</f>
        <v>-10717.733125269375</v>
      </c>
      <c r="EI271" s="82">
        <f>IF(AND(EI266&gt;=1,EI266&lt;=3,EI267&lt;0),-EI270,0)</f>
        <v>0</v>
      </c>
    </row>
    <row r="272">
      <c r="B272" t="s" s="23">
        <v>396</v>
      </c>
      <c r="C272" t="s" s="118">
        <v>47</v>
      </c>
      <c r="D272" t="s" s="118">
        <v>433</v>
      </c>
      <c r="H272" s="95">
        <f>IF(AND(H266&gt;=1,H266&lt;=3,H267&gt;=0),-H270*MAX(0,MIN(1,CHOOSE(H266,Rollover!$Q$26,Rollover!$AD$26,Rollover!$AQ$26)-H267)),0)-IF(H$6&lt;='Rent Roll'!$M$26,H269,0)</f>
        <v>0</v>
      </c>
      <c r="I272" s="95">
        <f>IF(AND(I266&gt;=1,I266&lt;=3,I267&gt;=0),-I270*MAX(0,MIN(1,CHOOSE(I266,Rollover!$Q$26,Rollover!$AD$26,Rollover!$AQ$26)-I267)),0)-IF(I$6&lt;='Rent Roll'!$M$26,I269,0)</f>
        <v>0</v>
      </c>
      <c r="J272" s="95">
        <f>IF(AND(J266&gt;=1,J266&lt;=3,J267&gt;=0),-J270*MAX(0,MIN(1,CHOOSE(J266,Rollover!$Q$26,Rollover!$AD$26,Rollover!$AQ$26)-J267)),0)-IF(J$6&lt;='Rent Roll'!$M$26,J269,0)</f>
        <v>0</v>
      </c>
      <c r="K272" s="95">
        <f>IF(AND(K266&gt;=1,K266&lt;=3,K267&gt;=0),-K270*MAX(0,MIN(1,CHOOSE(K266,Rollover!$Q$26,Rollover!$AD$26,Rollover!$AQ$26)-K267)),0)-IF(K$6&lt;='Rent Roll'!$M$26,K269,0)</f>
        <v>0</v>
      </c>
      <c r="L272" s="95">
        <f>IF(AND(L266&gt;=1,L266&lt;=3,L267&gt;=0),-L270*MAX(0,MIN(1,CHOOSE(L266,Rollover!$Q$26,Rollover!$AD$26,Rollover!$AQ$26)-L267)),0)-IF(L$6&lt;='Rent Roll'!$M$26,L269,0)</f>
        <v>0</v>
      </c>
      <c r="M272" s="95">
        <f>IF(AND(M266&gt;=1,M266&lt;=3,M267&gt;=0),-M270*MAX(0,MIN(1,CHOOSE(M266,Rollover!$Q$26,Rollover!$AD$26,Rollover!$AQ$26)-M267)),0)-IF(M$6&lt;='Rent Roll'!$M$26,M269,0)</f>
        <v>0</v>
      </c>
      <c r="N272" s="95">
        <f>IF(AND(N266&gt;=1,N266&lt;=3,N267&gt;=0),-N270*MAX(0,MIN(1,CHOOSE(N266,Rollover!$Q$26,Rollover!$AD$26,Rollover!$AQ$26)-N267)),0)-IF(N$6&lt;='Rent Roll'!$M$26,N269,0)</f>
        <v>0</v>
      </c>
      <c r="O272" s="95">
        <f>IF(AND(O266&gt;=1,O266&lt;=3,O267&gt;=0),-O270*MAX(0,MIN(1,CHOOSE(O266,Rollover!$Q$26,Rollover!$AD$26,Rollover!$AQ$26)-O267)),0)-IF(O$6&lt;='Rent Roll'!$M$26,O269,0)</f>
        <v>-6926.287500000001</v>
      </c>
      <c r="P272" s="95">
        <f>IF(AND(P266&gt;=1,P266&lt;=3,P267&gt;=0),-P270*MAX(0,MIN(1,CHOOSE(P266,Rollover!$Q$26,Rollover!$AD$26,Rollover!$AQ$26)-P267)),0)-IF(P$6&lt;='Rent Roll'!$M$26,P269,0)</f>
        <v>0</v>
      </c>
      <c r="Q272" s="95">
        <f>IF(AND(Q266&gt;=1,Q266&lt;=3,Q267&gt;=0),-Q270*MAX(0,MIN(1,CHOOSE(Q266,Rollover!$Q$26,Rollover!$AD$26,Rollover!$AQ$26)-Q267)),0)-IF(Q$6&lt;='Rent Roll'!$M$26,Q269,0)</f>
        <v>0</v>
      </c>
      <c r="R272" s="95">
        <f>IF(AND(R266&gt;=1,R266&lt;=3,R267&gt;=0),-R270*MAX(0,MIN(1,CHOOSE(R266,Rollover!$Q$26,Rollover!$AD$26,Rollover!$AQ$26)-R267)),0)-IF(R$6&lt;='Rent Roll'!$M$26,R269,0)</f>
        <v>0</v>
      </c>
      <c r="S272" s="95">
        <f>IF(AND(S266&gt;=1,S266&lt;=3,S267&gt;=0),-S270*MAX(0,MIN(1,CHOOSE(S266,Rollover!$Q$26,Rollover!$AD$26,Rollover!$AQ$26)-S267)),0)-IF(S$6&lt;='Rent Roll'!$M$26,S269,0)</f>
        <v>0</v>
      </c>
      <c r="T272" s="95">
        <f>IF(AND(T266&gt;=1,T266&lt;=3,T267&gt;=0),-T270*MAX(0,MIN(1,CHOOSE(T266,Rollover!$Q$26,Rollover!$AD$26,Rollover!$AQ$26)-T267)),0)-IF(T$6&lt;='Rent Roll'!$M$26,T269,0)</f>
        <v>0</v>
      </c>
      <c r="U272" s="95">
        <f>IF(AND(U266&gt;=1,U266&lt;=3,U267&gt;=0),-U270*MAX(0,MIN(1,CHOOSE(U266,Rollover!$Q$26,Rollover!$AD$26,Rollover!$AQ$26)-U267)),0)-IF(U$6&lt;='Rent Roll'!$M$26,U269,0)</f>
        <v>0</v>
      </c>
      <c r="V272" s="95">
        <f>IF(AND(V266&gt;=1,V266&lt;=3,V267&gt;=0),-V270*MAX(0,MIN(1,CHOOSE(V266,Rollover!$Q$26,Rollover!$AD$26,Rollover!$AQ$26)-V267)),0)-IF(V$6&lt;='Rent Roll'!$M$26,V269,0)</f>
        <v>0</v>
      </c>
      <c r="W272" s="95">
        <f>IF(AND(W266&gt;=1,W266&lt;=3,W267&gt;=0),-W270*MAX(0,MIN(1,CHOOSE(W266,Rollover!$Q$26,Rollover!$AD$26,Rollover!$AQ$26)-W267)),0)-IF(W$6&lt;='Rent Roll'!$M$26,W269,0)</f>
        <v>0</v>
      </c>
      <c r="X272" s="95">
        <f>IF(AND(X266&gt;=1,X266&lt;=3,X267&gt;=0),-X270*MAX(0,MIN(1,CHOOSE(X266,Rollover!$Q$26,Rollover!$AD$26,Rollover!$AQ$26)-X267)),0)-IF(X$6&lt;='Rent Roll'!$M$26,X269,0)</f>
        <v>0</v>
      </c>
      <c r="Y272" s="95">
        <f>IF(AND(Y266&gt;=1,Y266&lt;=3,Y267&gt;=0),-Y270*MAX(0,MIN(1,CHOOSE(Y266,Rollover!$Q$26,Rollover!$AD$26,Rollover!$AQ$26)-Y267)),0)-IF(Y$6&lt;='Rent Roll'!$M$26,Y269,0)</f>
        <v>0</v>
      </c>
      <c r="Z272" s="95">
        <f>IF(AND(Z266&gt;=1,Z266&lt;=3,Z267&gt;=0),-Z270*MAX(0,MIN(1,CHOOSE(Z266,Rollover!$Q$26,Rollover!$AD$26,Rollover!$AQ$26)-Z267)),0)-IF(Z$6&lt;='Rent Roll'!$M$26,Z269,0)</f>
        <v>0</v>
      </c>
      <c r="AA272" s="95">
        <f>IF(AND(AA266&gt;=1,AA266&lt;=3,AA267&gt;=0),-AA270*MAX(0,MIN(1,CHOOSE(AA266,Rollover!$Q$26,Rollover!$AD$26,Rollover!$AQ$26)-AA267)),0)-IF(AA$6&lt;='Rent Roll'!$M$26,AA269,0)</f>
        <v>0</v>
      </c>
      <c r="AB272" s="95">
        <f>IF(AND(AB266&gt;=1,AB266&lt;=3,AB267&gt;=0),-AB270*MAX(0,MIN(1,CHOOSE(AB266,Rollover!$Q$26,Rollover!$AD$26,Rollover!$AQ$26)-AB267)),0)-IF(AB$6&lt;='Rent Roll'!$M$26,AB269,0)</f>
        <v>0</v>
      </c>
      <c r="AC272" s="95">
        <f>IF(AND(AC266&gt;=1,AC266&lt;=3,AC267&gt;=0),-AC270*MAX(0,MIN(1,CHOOSE(AC266,Rollover!$Q$26,Rollover!$AD$26,Rollover!$AQ$26)-AC267)),0)-IF(AC$6&lt;='Rent Roll'!$M$26,AC269,0)</f>
        <v>0</v>
      </c>
      <c r="AD272" s="95">
        <f>IF(AND(AD266&gt;=1,AD266&lt;=3,AD267&gt;=0),-AD270*MAX(0,MIN(1,CHOOSE(AD266,Rollover!$Q$26,Rollover!$AD$26,Rollover!$AQ$26)-AD267)),0)-IF(AD$6&lt;='Rent Roll'!$M$26,AD269,0)</f>
        <v>0</v>
      </c>
      <c r="AE272" s="95">
        <f>IF(AND(AE266&gt;=1,AE266&lt;=3,AE267&gt;=0),-AE270*MAX(0,MIN(1,CHOOSE(AE266,Rollover!$Q$26,Rollover!$AD$26,Rollover!$AQ$26)-AE267)),0)-IF(AE$6&lt;='Rent Roll'!$M$26,AE269,0)</f>
        <v>0</v>
      </c>
      <c r="AF272" s="95">
        <f>IF(AND(AF266&gt;=1,AF266&lt;=3,AF267&gt;=0),-AF270*MAX(0,MIN(1,CHOOSE(AF266,Rollover!$Q$26,Rollover!$AD$26,Rollover!$AQ$26)-AF267)),0)-IF(AF$6&lt;='Rent Roll'!$M$26,AF269,0)</f>
        <v>0</v>
      </c>
      <c r="AG272" s="95">
        <f>IF(AND(AG266&gt;=1,AG266&lt;=3,AG267&gt;=0),-AG270*MAX(0,MIN(1,CHOOSE(AG266,Rollover!$Q$26,Rollover!$AD$26,Rollover!$AQ$26)-AG267)),0)-IF(AG$6&lt;='Rent Roll'!$M$26,AG269,0)</f>
        <v>0</v>
      </c>
      <c r="AH272" s="95">
        <f>IF(AND(AH266&gt;=1,AH266&lt;=3,AH267&gt;=0),-AH270*MAX(0,MIN(1,CHOOSE(AH266,Rollover!$Q$26,Rollover!$AD$26,Rollover!$AQ$26)-AH267)),0)-IF(AH$6&lt;='Rent Roll'!$M$26,AH269,0)</f>
        <v>0</v>
      </c>
      <c r="AI272" s="95">
        <f>IF(AND(AI266&gt;=1,AI266&lt;=3,AI267&gt;=0),-AI270*MAX(0,MIN(1,CHOOSE(AI266,Rollover!$Q$26,Rollover!$AD$26,Rollover!$AQ$26)-AI267)),0)-IF(AI$6&lt;='Rent Roll'!$M$26,AI269,0)</f>
        <v>0</v>
      </c>
      <c r="AJ272" s="95">
        <f>IF(AND(AJ266&gt;=1,AJ266&lt;=3,AJ267&gt;=0),-AJ270*MAX(0,MIN(1,CHOOSE(AJ266,Rollover!$Q$26,Rollover!$AD$26,Rollover!$AQ$26)-AJ267)),0)-IF(AJ$6&lt;='Rent Roll'!$M$26,AJ269,0)</f>
        <v>0</v>
      </c>
      <c r="AK272" s="95">
        <f>IF(AND(AK266&gt;=1,AK266&lt;=3,AK267&gt;=0),-AK270*MAX(0,MIN(1,CHOOSE(AK266,Rollover!$Q$26,Rollover!$AD$26,Rollover!$AQ$26)-AK267)),0)-IF(AK$6&lt;='Rent Roll'!$M$26,AK269,0)</f>
        <v>0</v>
      </c>
      <c r="AL272" s="95">
        <f>IF(AND(AL266&gt;=1,AL266&lt;=3,AL267&gt;=0),-AL270*MAX(0,MIN(1,CHOOSE(AL266,Rollover!$Q$26,Rollover!$AD$26,Rollover!$AQ$26)-AL267)),0)-IF(AL$6&lt;='Rent Roll'!$M$26,AL269,0)</f>
        <v>0</v>
      </c>
      <c r="AM272" s="95">
        <f>IF(AND(AM266&gt;=1,AM266&lt;=3,AM267&gt;=0),-AM270*MAX(0,MIN(1,CHOOSE(AM266,Rollover!$Q$26,Rollover!$AD$26,Rollover!$AQ$26)-AM267)),0)-IF(AM$6&lt;='Rent Roll'!$M$26,AM269,0)</f>
        <v>0</v>
      </c>
      <c r="AN272" s="95">
        <f>IF(AND(AN266&gt;=1,AN266&lt;=3,AN267&gt;=0),-AN270*MAX(0,MIN(1,CHOOSE(AN266,Rollover!$Q$26,Rollover!$AD$26,Rollover!$AQ$26)-AN267)),0)-IF(AN$6&lt;='Rent Roll'!$M$26,AN269,0)</f>
        <v>0</v>
      </c>
      <c r="AO272" s="95">
        <f>IF(AND(AO266&gt;=1,AO266&lt;=3,AO267&gt;=0),-AO270*MAX(0,MIN(1,CHOOSE(AO266,Rollover!$Q$26,Rollover!$AD$26,Rollover!$AQ$26)-AO267)),0)-IF(AO$6&lt;='Rent Roll'!$M$26,AO269,0)</f>
        <v>0</v>
      </c>
      <c r="AP272" s="95">
        <f>IF(AND(AP266&gt;=1,AP266&lt;=3,AP267&gt;=0),-AP270*MAX(0,MIN(1,CHOOSE(AP266,Rollover!$Q$26,Rollover!$AD$26,Rollover!$AQ$26)-AP267)),0)-IF(AP$6&lt;='Rent Roll'!$M$26,AP269,0)</f>
        <v>0</v>
      </c>
      <c r="AQ272" s="95">
        <f>IF(AND(AQ266&gt;=1,AQ266&lt;=3,AQ267&gt;=0),-AQ270*MAX(0,MIN(1,CHOOSE(AQ266,Rollover!$Q$26,Rollover!$AD$26,Rollover!$AQ$26)-AQ267)),0)-IF(AQ$6&lt;='Rent Roll'!$M$26,AQ269,0)</f>
        <v>0</v>
      </c>
      <c r="AR272" s="95">
        <f>IF(AND(AR266&gt;=1,AR266&lt;=3,AR267&gt;=0),-AR270*MAX(0,MIN(1,CHOOSE(AR266,Rollover!$Q$26,Rollover!$AD$26,Rollover!$AQ$26)-AR267)),0)-IF(AR$6&lt;='Rent Roll'!$M$26,AR269,0)</f>
        <v>0</v>
      </c>
      <c r="AS272" s="95">
        <f>IF(AND(AS266&gt;=1,AS266&lt;=3,AS267&gt;=0),-AS270*MAX(0,MIN(1,CHOOSE(AS266,Rollover!$Q$26,Rollover!$AD$26,Rollover!$AQ$26)-AS267)),0)-IF(AS$6&lt;='Rent Roll'!$M$26,AS269,0)</f>
        <v>0</v>
      </c>
      <c r="AT272" s="95">
        <f>IF(AND(AT266&gt;=1,AT266&lt;=3,AT267&gt;=0),-AT270*MAX(0,MIN(1,CHOOSE(AT266,Rollover!$Q$26,Rollover!$AD$26,Rollover!$AQ$26)-AT267)),0)-IF(AT$6&lt;='Rent Roll'!$M$26,AT269,0)</f>
        <v>0</v>
      </c>
      <c r="AU272" s="95">
        <f>IF(AND(AU266&gt;=1,AU266&lt;=3,AU267&gt;=0),-AU270*MAX(0,MIN(1,CHOOSE(AU266,Rollover!$Q$26,Rollover!$AD$26,Rollover!$AQ$26)-AU267)),0)-IF(AU$6&lt;='Rent Roll'!$M$26,AU269,0)</f>
        <v>0</v>
      </c>
      <c r="AV272" s="95">
        <f>IF(AND(AV266&gt;=1,AV266&lt;=3,AV267&gt;=0),-AV270*MAX(0,MIN(1,CHOOSE(AV266,Rollover!$Q$26,Rollover!$AD$26,Rollover!$AQ$26)-AV267)),0)-IF(AV$6&lt;='Rent Roll'!$M$26,AV269,0)</f>
        <v>0</v>
      </c>
      <c r="AW272" s="95">
        <f>IF(AND(AW266&gt;=1,AW266&lt;=3,AW267&gt;=0),-AW270*MAX(0,MIN(1,CHOOSE(AW266,Rollover!$Q$26,Rollover!$AD$26,Rollover!$AQ$26)-AW267)),0)-IF(AW$6&lt;='Rent Roll'!$M$26,AW269,0)</f>
        <v>0</v>
      </c>
      <c r="AX272" s="95">
        <f>IF(AND(AX266&gt;=1,AX266&lt;=3,AX267&gt;=0),-AX270*MAX(0,MIN(1,CHOOSE(AX266,Rollover!$Q$26,Rollover!$AD$26,Rollover!$AQ$26)-AX267)),0)-IF(AX$6&lt;='Rent Roll'!$M$26,AX269,0)</f>
        <v>0</v>
      </c>
      <c r="AY272" s="95">
        <f>IF(AND(AY266&gt;=1,AY266&lt;=3,AY267&gt;=0),-AY270*MAX(0,MIN(1,CHOOSE(AY266,Rollover!$Q$26,Rollover!$AD$26,Rollover!$AQ$26)-AY267)),0)-IF(AY$6&lt;='Rent Roll'!$M$26,AY269,0)</f>
        <v>0</v>
      </c>
      <c r="AZ272" s="95">
        <f>IF(AND(AZ266&gt;=1,AZ266&lt;=3,AZ267&gt;=0),-AZ270*MAX(0,MIN(1,CHOOSE(AZ266,Rollover!$Q$26,Rollover!$AD$26,Rollover!$AQ$26)-AZ267)),0)-IF(AZ$6&lt;='Rent Roll'!$M$26,AZ269,0)</f>
        <v>0</v>
      </c>
      <c r="BA272" s="95">
        <f>IF(AND(BA266&gt;=1,BA266&lt;=3,BA267&gt;=0),-BA270*MAX(0,MIN(1,CHOOSE(BA266,Rollover!$Q$26,Rollover!$AD$26,Rollover!$AQ$26)-BA267)),0)-IF(BA$6&lt;='Rent Roll'!$M$26,BA269,0)</f>
        <v>0</v>
      </c>
      <c r="BB272" s="95">
        <f>IF(AND(BB266&gt;=1,BB266&lt;=3,BB267&gt;=0),-BB270*MAX(0,MIN(1,CHOOSE(BB266,Rollover!$Q$26,Rollover!$AD$26,Rollover!$AQ$26)-BB267)),0)-IF(BB$6&lt;='Rent Roll'!$M$26,BB269,0)</f>
        <v>0</v>
      </c>
      <c r="BC272" s="95">
        <f>IF(AND(BC266&gt;=1,BC266&lt;=3,BC267&gt;=0),-BC270*MAX(0,MIN(1,CHOOSE(BC266,Rollover!$Q$26,Rollover!$AD$26,Rollover!$AQ$26)-BC267)),0)-IF(BC$6&lt;='Rent Roll'!$M$26,BC269,0)</f>
        <v>0</v>
      </c>
      <c r="BD272" s="95">
        <f>IF(AND(BD266&gt;=1,BD266&lt;=3,BD267&gt;=0),-BD270*MAX(0,MIN(1,CHOOSE(BD266,Rollover!$Q$26,Rollover!$AD$26,Rollover!$AQ$26)-BD267)),0)-IF(BD$6&lt;='Rent Roll'!$M$26,BD269,0)</f>
        <v>0</v>
      </c>
      <c r="BE272" s="95">
        <f>IF(AND(BE266&gt;=1,BE266&lt;=3,BE267&gt;=0),-BE270*MAX(0,MIN(1,CHOOSE(BE266,Rollover!$Q$26,Rollover!$AD$26,Rollover!$AQ$26)-BE267)),0)-IF(BE$6&lt;='Rent Roll'!$M$26,BE269,0)</f>
        <v>0</v>
      </c>
      <c r="BF272" s="95">
        <f>IF(AND(BF266&gt;=1,BF266&lt;=3,BF267&gt;=0),-BF270*MAX(0,MIN(1,CHOOSE(BF266,Rollover!$Q$26,Rollover!$AD$26,Rollover!$AQ$26)-BF267)),0)-IF(BF$6&lt;='Rent Roll'!$M$26,BF269,0)</f>
        <v>0</v>
      </c>
      <c r="BG272" s="95">
        <f>IF(AND(BG266&gt;=1,BG266&lt;=3,BG267&gt;=0),-BG270*MAX(0,MIN(1,CHOOSE(BG266,Rollover!$Q$26,Rollover!$AD$26,Rollover!$AQ$26)-BG267)),0)-IF(BG$6&lt;='Rent Roll'!$M$26,BG269,0)</f>
        <v>0</v>
      </c>
      <c r="BH272" s="95">
        <f>IF(AND(BH266&gt;=1,BH266&lt;=3,BH267&gt;=0),-BH270*MAX(0,MIN(1,CHOOSE(BH266,Rollover!$Q$26,Rollover!$AD$26,Rollover!$AQ$26)-BH267)),0)-IF(BH$6&lt;='Rent Roll'!$M$26,BH269,0)</f>
        <v>0</v>
      </c>
      <c r="BI272" s="95">
        <f>IF(AND(BI266&gt;=1,BI266&lt;=3,BI267&gt;=0),-BI270*MAX(0,MIN(1,CHOOSE(BI266,Rollover!$Q$26,Rollover!$AD$26,Rollover!$AQ$26)-BI267)),0)-IF(BI$6&lt;='Rent Roll'!$M$26,BI269,0)</f>
        <v>0</v>
      </c>
      <c r="BJ272" s="95">
        <f>IF(AND(BJ266&gt;=1,BJ266&lt;=3,BJ267&gt;=0),-BJ270*MAX(0,MIN(1,CHOOSE(BJ266,Rollover!$Q$26,Rollover!$AD$26,Rollover!$AQ$26)-BJ267)),0)-IF(BJ$6&lt;='Rent Roll'!$M$26,BJ269,0)</f>
        <v>0</v>
      </c>
      <c r="BK272" s="95">
        <f>IF(AND(BK266&gt;=1,BK266&lt;=3,BK267&gt;=0),-BK270*MAX(0,MIN(1,CHOOSE(BK266,Rollover!$Q$26,Rollover!$AD$26,Rollover!$AQ$26)-BK267)),0)-IF(BK$6&lt;='Rent Roll'!$M$26,BK269,0)</f>
        <v>0</v>
      </c>
      <c r="BL272" s="95">
        <f>IF(AND(BL266&gt;=1,BL266&lt;=3,BL267&gt;=0),-BL270*MAX(0,MIN(1,CHOOSE(BL266,Rollover!$Q$26,Rollover!$AD$26,Rollover!$AQ$26)-BL267)),0)-IF(BL$6&lt;='Rent Roll'!$M$26,BL269,0)</f>
        <v>0</v>
      </c>
      <c r="BM272" s="95">
        <f>IF(AND(BM266&gt;=1,BM266&lt;=3,BM267&gt;=0),-BM270*MAX(0,MIN(1,CHOOSE(BM266,Rollover!$Q$26,Rollover!$AD$26,Rollover!$AQ$26)-BM267)),0)-IF(BM$6&lt;='Rent Roll'!$M$26,BM269,0)</f>
        <v>0</v>
      </c>
      <c r="BN272" s="95">
        <f>IF(AND(BN266&gt;=1,BN266&lt;=3,BN267&gt;=0),-BN270*MAX(0,MIN(1,CHOOSE(BN266,Rollover!$Q$26,Rollover!$AD$26,Rollover!$AQ$26)-BN267)),0)-IF(BN$6&lt;='Rent Roll'!$M$26,BN269,0)</f>
        <v>0</v>
      </c>
      <c r="BO272" s="95">
        <f>IF(AND(BO266&gt;=1,BO266&lt;=3,BO267&gt;=0),-BO270*MAX(0,MIN(1,CHOOSE(BO266,Rollover!$Q$26,Rollover!$AD$26,Rollover!$AQ$26)-BO267)),0)-IF(BO$6&lt;='Rent Roll'!$M$26,BO269,0)</f>
        <v>0</v>
      </c>
      <c r="BP272" s="95">
        <f>IF(AND(BP266&gt;=1,BP266&lt;=3,BP267&gt;=0),-BP270*MAX(0,MIN(1,CHOOSE(BP266,Rollover!$Q$26,Rollover!$AD$26,Rollover!$AQ$26)-BP267)),0)-IF(BP$6&lt;='Rent Roll'!$M$26,BP269,0)</f>
        <v>0</v>
      </c>
      <c r="BQ272" s="95">
        <f>IF(AND(BQ266&gt;=1,BQ266&lt;=3,BQ267&gt;=0),-BQ270*MAX(0,MIN(1,CHOOSE(BQ266,Rollover!$Q$26,Rollover!$AD$26,Rollover!$AQ$26)-BQ267)),0)-IF(BQ$6&lt;='Rent Roll'!$M$26,BQ269,0)</f>
        <v>0</v>
      </c>
      <c r="BR272" s="95">
        <f>IF(AND(BR266&gt;=1,BR266&lt;=3,BR267&gt;=0),-BR270*MAX(0,MIN(1,CHOOSE(BR266,Rollover!$Q$26,Rollover!$AD$26,Rollover!$AQ$26)-BR267)),0)-IF(BR$6&lt;='Rent Roll'!$M$26,BR269,0)</f>
        <v>0</v>
      </c>
      <c r="BS272" s="95">
        <f>IF(AND(BS266&gt;=1,BS266&lt;=3,BS267&gt;=0),-BS270*MAX(0,MIN(1,CHOOSE(BS266,Rollover!$Q$26,Rollover!$AD$26,Rollover!$AQ$26)-BS267)),0)-IF(BS$6&lt;='Rent Roll'!$M$26,BS269,0)</f>
        <v>0</v>
      </c>
      <c r="BT272" s="95">
        <f>IF(AND(BT266&gt;=1,BT266&lt;=3,BT267&gt;=0),-BT270*MAX(0,MIN(1,CHOOSE(BT266,Rollover!$Q$26,Rollover!$AD$26,Rollover!$AQ$26)-BT267)),0)-IF(BT$6&lt;='Rent Roll'!$M$26,BT269,0)</f>
        <v>0</v>
      </c>
      <c r="BU272" s="95">
        <f>IF(AND(BU266&gt;=1,BU266&lt;=3,BU267&gt;=0),-BU270*MAX(0,MIN(1,CHOOSE(BU266,Rollover!$Q$26,Rollover!$AD$26,Rollover!$AQ$26)-BU267)),0)-IF(BU$6&lt;='Rent Roll'!$M$26,BU269,0)</f>
        <v>0</v>
      </c>
      <c r="BV272" s="95">
        <f>IF(AND(BV266&gt;=1,BV266&lt;=3,BV267&gt;=0),-BV270*MAX(0,MIN(1,CHOOSE(BV266,Rollover!$Q$26,Rollover!$AD$26,Rollover!$AQ$26)-BV267)),0)-IF(BV$6&lt;='Rent Roll'!$M$26,BV269,0)</f>
        <v>0</v>
      </c>
      <c r="BW272" s="95">
        <f>IF(AND(BW266&gt;=1,BW266&lt;=3,BW267&gt;=0),-BW270*MAX(0,MIN(1,CHOOSE(BW266,Rollover!$Q$26,Rollover!$AD$26,Rollover!$AQ$26)-BW267)),0)-IF(BW$6&lt;='Rent Roll'!$M$26,BW269,0)</f>
        <v>0</v>
      </c>
      <c r="BX272" s="95">
        <f>IF(AND(BX266&gt;=1,BX266&lt;=3,BX267&gt;=0),-BX270*MAX(0,MIN(1,CHOOSE(BX266,Rollover!$Q$26,Rollover!$AD$26,Rollover!$AQ$26)-BX267)),0)-IF(BX$6&lt;='Rent Roll'!$M$26,BX269,0)</f>
        <v>0</v>
      </c>
      <c r="BY272" s="95">
        <f>IF(AND(BY266&gt;=1,BY266&lt;=3,BY267&gt;=0),-BY270*MAX(0,MIN(1,CHOOSE(BY266,Rollover!$Q$26,Rollover!$AD$26,Rollover!$AQ$26)-BY267)),0)-IF(BY$6&lt;='Rent Roll'!$M$26,BY269,0)</f>
        <v>-9245.2107425425</v>
      </c>
      <c r="BZ272" s="95">
        <f>IF(AND(BZ266&gt;=1,BZ266&lt;=3,BZ267&gt;=0),-BZ270*MAX(0,MIN(1,CHOOSE(BZ266,Rollover!$Q$26,Rollover!$AD$26,Rollover!$AQ$26)-BZ267)),0)-IF(BZ$6&lt;='Rent Roll'!$M$26,BZ269,0)</f>
        <v>-8782.950205415375</v>
      </c>
      <c r="CA272" s="95">
        <f>IF(AND(CA266&gt;=1,CA266&lt;=3,CA267&gt;=0),-CA270*MAX(0,MIN(1,CHOOSE(CA266,Rollover!$Q$26,Rollover!$AD$26,Rollover!$AQ$26)-CA267)),0)-IF(CA$6&lt;='Rent Roll'!$M$26,CA269,0)</f>
        <v>0</v>
      </c>
      <c r="CB272" s="95">
        <f>IF(AND(CB266&gt;=1,CB266&lt;=3,CB267&gt;=0),-CB270*MAX(0,MIN(1,CHOOSE(CB266,Rollover!$Q$26,Rollover!$AD$26,Rollover!$AQ$26)-CB267)),0)-IF(CB$6&lt;='Rent Roll'!$M$26,CB269,0)</f>
        <v>0</v>
      </c>
      <c r="CC272" s="95">
        <f>IF(AND(CC266&gt;=1,CC266&lt;=3,CC267&gt;=0),-CC270*MAX(0,MIN(1,CHOOSE(CC266,Rollover!$Q$26,Rollover!$AD$26,Rollover!$AQ$26)-CC267)),0)-IF(CC$6&lt;='Rent Roll'!$M$26,CC269,0)</f>
        <v>0</v>
      </c>
      <c r="CD272" s="95">
        <f>IF(AND(CD266&gt;=1,CD266&lt;=3,CD267&gt;=0),-CD270*MAX(0,MIN(1,CHOOSE(CD266,Rollover!$Q$26,Rollover!$AD$26,Rollover!$AQ$26)-CD267)),0)-IF(CD$6&lt;='Rent Roll'!$M$26,CD269,0)</f>
        <v>0</v>
      </c>
      <c r="CE272" s="95">
        <f>IF(AND(CE266&gt;=1,CE266&lt;=3,CE267&gt;=0),-CE270*MAX(0,MIN(1,CHOOSE(CE266,Rollover!$Q$26,Rollover!$AD$26,Rollover!$AQ$26)-CE267)),0)-IF(CE$6&lt;='Rent Roll'!$M$26,CE269,0)</f>
        <v>0</v>
      </c>
      <c r="CF272" s="95">
        <f>IF(AND(CF266&gt;=1,CF266&lt;=3,CF267&gt;=0),-CF270*MAX(0,MIN(1,CHOOSE(CF266,Rollover!$Q$26,Rollover!$AD$26,Rollover!$AQ$26)-CF267)),0)-IF(CF$6&lt;='Rent Roll'!$M$26,CF269,0)</f>
        <v>0</v>
      </c>
      <c r="CG272" s="95">
        <f>IF(AND(CG266&gt;=1,CG266&lt;=3,CG267&gt;=0),-CG270*MAX(0,MIN(1,CHOOSE(CG266,Rollover!$Q$26,Rollover!$AD$26,Rollover!$AQ$26)-CG267)),0)-IF(CG$6&lt;='Rent Roll'!$M$26,CG269,0)</f>
        <v>0</v>
      </c>
      <c r="CH272" s="95">
        <f>IF(AND(CH266&gt;=1,CH266&lt;=3,CH267&gt;=0),-CH270*MAX(0,MIN(1,CHOOSE(CH266,Rollover!$Q$26,Rollover!$AD$26,Rollover!$AQ$26)-CH267)),0)-IF(CH$6&lt;='Rent Roll'!$M$26,CH269,0)</f>
        <v>0</v>
      </c>
      <c r="CI272" s="95">
        <f>IF(AND(CI266&gt;=1,CI266&lt;=3,CI267&gt;=0),-CI270*MAX(0,MIN(1,CHOOSE(CI266,Rollover!$Q$26,Rollover!$AD$26,Rollover!$AQ$26)-CI267)),0)-IF(CI$6&lt;='Rent Roll'!$M$26,CI269,0)</f>
        <v>0</v>
      </c>
      <c r="CJ272" s="95">
        <f>IF(AND(CJ266&gt;=1,CJ266&lt;=3,CJ267&gt;=0),-CJ270*MAX(0,MIN(1,CHOOSE(CJ266,Rollover!$Q$26,Rollover!$AD$26,Rollover!$AQ$26)-CJ267)),0)-IF(CJ$6&lt;='Rent Roll'!$M$26,CJ269,0)</f>
        <v>0</v>
      </c>
      <c r="CK272" s="95">
        <f>IF(AND(CK266&gt;=1,CK266&lt;=3,CK267&gt;=0),-CK270*MAX(0,MIN(1,CHOOSE(CK266,Rollover!$Q$26,Rollover!$AD$26,Rollover!$AQ$26)-CK267)),0)-IF(CK$6&lt;='Rent Roll'!$M$26,CK269,0)</f>
        <v>0</v>
      </c>
      <c r="CL272" s="95">
        <f>IF(AND(CL266&gt;=1,CL266&lt;=3,CL267&gt;=0),-CL270*MAX(0,MIN(1,CHOOSE(CL266,Rollover!$Q$26,Rollover!$AD$26,Rollover!$AQ$26)-CL267)),0)-IF(CL$6&lt;='Rent Roll'!$M$26,CL269,0)</f>
        <v>0</v>
      </c>
      <c r="CM272" s="95">
        <f>IF(AND(CM266&gt;=1,CM266&lt;=3,CM267&gt;=0),-CM270*MAX(0,MIN(1,CHOOSE(CM266,Rollover!$Q$26,Rollover!$AD$26,Rollover!$AQ$26)-CM267)),0)-IF(CM$6&lt;='Rent Roll'!$M$26,CM269,0)</f>
        <v>0</v>
      </c>
      <c r="CN272" s="95">
        <f>IF(AND(CN266&gt;=1,CN266&lt;=3,CN267&gt;=0),-CN270*MAX(0,MIN(1,CHOOSE(CN266,Rollover!$Q$26,Rollover!$AD$26,Rollover!$AQ$26)-CN267)),0)-IF(CN$6&lt;='Rent Roll'!$M$26,CN269,0)</f>
        <v>0</v>
      </c>
      <c r="CO272" s="95">
        <f>IF(AND(CO266&gt;=1,CO266&lt;=3,CO267&gt;=0),-CO270*MAX(0,MIN(1,CHOOSE(CO266,Rollover!$Q$26,Rollover!$AD$26,Rollover!$AQ$26)-CO267)),0)-IF(CO$6&lt;='Rent Roll'!$M$26,CO269,0)</f>
        <v>0</v>
      </c>
      <c r="CP272" s="95">
        <f>IF(AND(CP266&gt;=1,CP266&lt;=3,CP267&gt;=0),-CP270*MAX(0,MIN(1,CHOOSE(CP266,Rollover!$Q$26,Rollover!$AD$26,Rollover!$AQ$26)-CP267)),0)-IF(CP$6&lt;='Rent Roll'!$M$26,CP269,0)</f>
        <v>0</v>
      </c>
      <c r="CQ272" s="95">
        <f>IF(AND(CQ266&gt;=1,CQ266&lt;=3,CQ267&gt;=0),-CQ270*MAX(0,MIN(1,CHOOSE(CQ266,Rollover!$Q$26,Rollover!$AD$26,Rollover!$AQ$26)-CQ267)),0)-IF(CQ$6&lt;='Rent Roll'!$M$26,CQ269,0)</f>
        <v>0</v>
      </c>
      <c r="CR272" s="95">
        <f>IF(AND(CR266&gt;=1,CR266&lt;=3,CR267&gt;=0),-CR270*MAX(0,MIN(1,CHOOSE(CR266,Rollover!$Q$26,Rollover!$AD$26,Rollover!$AQ$26)-CR267)),0)-IF(CR$6&lt;='Rent Roll'!$M$26,CR269,0)</f>
        <v>0</v>
      </c>
      <c r="CS272" s="95">
        <f>IF(AND(CS266&gt;=1,CS266&lt;=3,CS267&gt;=0),-CS270*MAX(0,MIN(1,CHOOSE(CS266,Rollover!$Q$26,Rollover!$AD$26,Rollover!$AQ$26)-CS267)),0)-IF(CS$6&lt;='Rent Roll'!$M$26,CS269,0)</f>
        <v>0</v>
      </c>
      <c r="CT272" s="95">
        <f>IF(AND(CT266&gt;=1,CT266&lt;=3,CT267&gt;=0),-CT270*MAX(0,MIN(1,CHOOSE(CT266,Rollover!$Q$26,Rollover!$AD$26,Rollover!$AQ$26)-CT267)),0)-IF(CT$6&lt;='Rent Roll'!$M$26,CT269,0)</f>
        <v>0</v>
      </c>
      <c r="CU272" s="95">
        <f>IF(AND(CU266&gt;=1,CU266&lt;=3,CU267&gt;=0),-CU270*MAX(0,MIN(1,CHOOSE(CU266,Rollover!$Q$26,Rollover!$AD$26,Rollover!$AQ$26)-CU267)),0)-IF(CU$6&lt;='Rent Roll'!$M$26,CU269,0)</f>
        <v>0</v>
      </c>
      <c r="CV272" s="95">
        <f>IF(AND(CV266&gt;=1,CV266&lt;=3,CV267&gt;=0),-CV270*MAX(0,MIN(1,CHOOSE(CV266,Rollover!$Q$26,Rollover!$AD$26,Rollover!$AQ$26)-CV267)),0)-IF(CV$6&lt;='Rent Roll'!$M$26,CV269,0)</f>
        <v>0</v>
      </c>
      <c r="CW272" s="95">
        <f>IF(AND(CW266&gt;=1,CW266&lt;=3,CW267&gt;=0),-CW270*MAX(0,MIN(1,CHOOSE(CW266,Rollover!$Q$26,Rollover!$AD$26,Rollover!$AQ$26)-CW267)),0)-IF(CW$6&lt;='Rent Roll'!$M$26,CW269,0)</f>
        <v>0</v>
      </c>
      <c r="CX272" s="95">
        <f>IF(AND(CX266&gt;=1,CX266&lt;=3,CX267&gt;=0),-CX270*MAX(0,MIN(1,CHOOSE(CX266,Rollover!$Q$26,Rollover!$AD$26,Rollover!$AQ$26)-CX267)),0)-IF(CX$6&lt;='Rent Roll'!$M$26,CX269,0)</f>
        <v>0</v>
      </c>
      <c r="CY272" s="95">
        <f>IF(AND(CY266&gt;=1,CY266&lt;=3,CY267&gt;=0),-CY270*MAX(0,MIN(1,CHOOSE(CY266,Rollover!$Q$26,Rollover!$AD$26,Rollover!$AQ$26)-CY267)),0)-IF(CY$6&lt;='Rent Roll'!$M$26,CY269,0)</f>
        <v>0</v>
      </c>
      <c r="CZ272" s="95">
        <f>IF(AND(CZ266&gt;=1,CZ266&lt;=3,CZ267&gt;=0),-CZ270*MAX(0,MIN(1,CHOOSE(CZ266,Rollover!$Q$26,Rollover!$AD$26,Rollover!$AQ$26)-CZ267)),0)-IF(CZ$6&lt;='Rent Roll'!$M$26,CZ269,0)</f>
        <v>0</v>
      </c>
      <c r="DA272" s="95">
        <f>IF(AND(DA266&gt;=1,DA266&lt;=3,DA267&gt;=0),-DA270*MAX(0,MIN(1,CHOOSE(DA266,Rollover!$Q$26,Rollover!$AD$26,Rollover!$AQ$26)-DA267)),0)-IF(DA$6&lt;='Rent Roll'!$M$26,DA269,0)</f>
        <v>0</v>
      </c>
      <c r="DB272" s="95">
        <f>IF(AND(DB266&gt;=1,DB266&lt;=3,DB267&gt;=0),-DB270*MAX(0,MIN(1,CHOOSE(DB266,Rollover!$Q$26,Rollover!$AD$26,Rollover!$AQ$26)-DB267)),0)-IF(DB$6&lt;='Rent Roll'!$M$26,DB269,0)</f>
        <v>0</v>
      </c>
      <c r="DC272" s="95">
        <f>IF(AND(DC266&gt;=1,DC266&lt;=3,DC267&gt;=0),-DC270*MAX(0,MIN(1,CHOOSE(DC266,Rollover!$Q$26,Rollover!$AD$26,Rollover!$AQ$26)-DC267)),0)-IF(DC$6&lt;='Rent Roll'!$M$26,DC269,0)</f>
        <v>0</v>
      </c>
      <c r="DD272" s="95">
        <f>IF(AND(DD266&gt;=1,DD266&lt;=3,DD267&gt;=0),-DD270*MAX(0,MIN(1,CHOOSE(DD266,Rollover!$Q$26,Rollover!$AD$26,Rollover!$AQ$26)-DD267)),0)-IF(DD$6&lt;='Rent Roll'!$M$26,DD269,0)</f>
        <v>0</v>
      </c>
      <c r="DE272" s="95">
        <f>IF(AND(DE266&gt;=1,DE266&lt;=3,DE267&gt;=0),-DE270*MAX(0,MIN(1,CHOOSE(DE266,Rollover!$Q$26,Rollover!$AD$26,Rollover!$AQ$26)-DE267)),0)-IF(DE$6&lt;='Rent Roll'!$M$26,DE269,0)</f>
        <v>0</v>
      </c>
      <c r="DF272" s="95">
        <f>IF(AND(DF266&gt;=1,DF266&lt;=3,DF267&gt;=0),-DF270*MAX(0,MIN(1,CHOOSE(DF266,Rollover!$Q$26,Rollover!$AD$26,Rollover!$AQ$26)-DF267)),0)-IF(DF$6&lt;='Rent Roll'!$M$26,DF269,0)</f>
        <v>0</v>
      </c>
      <c r="DG272" s="95">
        <f>IF(AND(DG266&gt;=1,DG266&lt;=3,DG267&gt;=0),-DG270*MAX(0,MIN(1,CHOOSE(DG266,Rollover!$Q$26,Rollover!$AD$26,Rollover!$AQ$26)-DG267)),0)-IF(DG$6&lt;='Rent Roll'!$M$26,DG269,0)</f>
        <v>0</v>
      </c>
      <c r="DH272" s="95">
        <f>IF(AND(DH266&gt;=1,DH266&lt;=3,DH267&gt;=0),-DH270*MAX(0,MIN(1,CHOOSE(DH266,Rollover!$Q$26,Rollover!$AD$26,Rollover!$AQ$26)-DH267)),0)-IF(DH$6&lt;='Rent Roll'!$M$26,DH269,0)</f>
        <v>0</v>
      </c>
      <c r="DI272" s="95">
        <f>IF(AND(DI266&gt;=1,DI266&lt;=3,DI267&gt;=0),-DI270*MAX(0,MIN(1,CHOOSE(DI266,Rollover!$Q$26,Rollover!$AD$26,Rollover!$AQ$26)-DI267)),0)-IF(DI$6&lt;='Rent Roll'!$M$26,DI269,0)</f>
        <v>0</v>
      </c>
      <c r="DJ272" s="95">
        <f>IF(AND(DJ266&gt;=1,DJ266&lt;=3,DJ267&gt;=0),-DJ270*MAX(0,MIN(1,CHOOSE(DJ266,Rollover!$Q$26,Rollover!$AD$26,Rollover!$AQ$26)-DJ267)),0)-IF(DJ$6&lt;='Rent Roll'!$M$26,DJ269,0)</f>
        <v>0</v>
      </c>
      <c r="DK272" s="95">
        <f>IF(AND(DK266&gt;=1,DK266&lt;=3,DK267&gt;=0),-DK270*MAX(0,MIN(1,CHOOSE(DK266,Rollover!$Q$26,Rollover!$AD$26,Rollover!$AQ$26)-DK267)),0)-IF(DK$6&lt;='Rent Roll'!$M$26,DK269,0)</f>
        <v>0</v>
      </c>
      <c r="DL272" s="95">
        <f>IF(AND(DL266&gt;=1,DL266&lt;=3,DL267&gt;=0),-DL270*MAX(0,MIN(1,CHOOSE(DL266,Rollover!$Q$26,Rollover!$AD$26,Rollover!$AQ$26)-DL267)),0)-IF(DL$6&lt;='Rent Roll'!$M$26,DL269,0)</f>
        <v>0</v>
      </c>
      <c r="DM272" s="95">
        <f>IF(AND(DM266&gt;=1,DM266&lt;=3,DM267&gt;=0),-DM270*MAX(0,MIN(1,CHOOSE(DM266,Rollover!$Q$26,Rollover!$AD$26,Rollover!$AQ$26)-DM267)),0)-IF(DM$6&lt;='Rent Roll'!$M$26,DM269,0)</f>
        <v>0</v>
      </c>
      <c r="DN272" s="95">
        <f>IF(AND(DN266&gt;=1,DN266&lt;=3,DN267&gt;=0),-DN270*MAX(0,MIN(1,CHOOSE(DN266,Rollover!$Q$26,Rollover!$AD$26,Rollover!$AQ$26)-DN267)),0)-IF(DN$6&lt;='Rent Roll'!$M$26,DN269,0)</f>
        <v>0</v>
      </c>
      <c r="DO272" s="95">
        <f>IF(AND(DO266&gt;=1,DO266&lt;=3,DO267&gt;=0),-DO270*MAX(0,MIN(1,CHOOSE(DO266,Rollover!$Q$26,Rollover!$AD$26,Rollover!$AQ$26)-DO267)),0)-IF(DO$6&lt;='Rent Roll'!$M$26,DO269,0)</f>
        <v>0</v>
      </c>
      <c r="DP272" s="95">
        <f>IF(AND(DP266&gt;=1,DP266&lt;=3,DP267&gt;=0),-DP270*MAX(0,MIN(1,CHOOSE(DP266,Rollover!$Q$26,Rollover!$AD$26,Rollover!$AQ$26)-DP267)),0)-IF(DP$6&lt;='Rent Roll'!$M$26,DP269,0)</f>
        <v>0</v>
      </c>
      <c r="DQ272" s="95">
        <f>IF(AND(DQ266&gt;=1,DQ266&lt;=3,DQ267&gt;=0),-DQ270*MAX(0,MIN(1,CHOOSE(DQ266,Rollover!$Q$26,Rollover!$AD$26,Rollover!$AQ$26)-DQ267)),0)-IF(DQ$6&lt;='Rent Roll'!$M$26,DQ269,0)</f>
        <v>0</v>
      </c>
      <c r="DR272" s="95">
        <f>IF(AND(DR266&gt;=1,DR266&lt;=3,DR267&gt;=0),-DR270*MAX(0,MIN(1,CHOOSE(DR266,Rollover!$Q$26,Rollover!$AD$26,Rollover!$AQ$26)-DR267)),0)-IF(DR$6&lt;='Rent Roll'!$M$26,DR269,0)</f>
        <v>0</v>
      </c>
      <c r="DS272" s="95">
        <f>IF(AND(DS266&gt;=1,DS266&lt;=3,DS267&gt;=0),-DS270*MAX(0,MIN(1,CHOOSE(DS266,Rollover!$Q$26,Rollover!$AD$26,Rollover!$AQ$26)-DS267)),0)-IF(DS$6&lt;='Rent Roll'!$M$26,DS269,0)</f>
        <v>0</v>
      </c>
      <c r="DT272" s="95">
        <f>IF(AND(DT266&gt;=1,DT266&lt;=3,DT267&gt;=0),-DT270*MAX(0,MIN(1,CHOOSE(DT266,Rollover!$Q$26,Rollover!$AD$26,Rollover!$AQ$26)-DT267)),0)-IF(DT$6&lt;='Rent Roll'!$M$26,DT269,0)</f>
        <v>0</v>
      </c>
      <c r="DU272" s="95">
        <f>IF(AND(DU266&gt;=1,DU266&lt;=3,DU267&gt;=0),-DU270*MAX(0,MIN(1,CHOOSE(DU266,Rollover!$Q$26,Rollover!$AD$26,Rollover!$AQ$26)-DU267)),0)-IF(DU$6&lt;='Rent Roll'!$M$26,DU269,0)</f>
        <v>0</v>
      </c>
      <c r="DV272" s="95">
        <f>IF(AND(DV266&gt;=1,DV266&lt;=3,DV267&gt;=0),-DV270*MAX(0,MIN(1,CHOOSE(DV266,Rollover!$Q$26,Rollover!$AD$26,Rollover!$AQ$26)-DV267)),0)-IF(DV$6&lt;='Rent Roll'!$M$26,DV269,0)</f>
        <v>0</v>
      </c>
      <c r="DW272" s="95">
        <f>IF(AND(DW266&gt;=1,DW266&lt;=3,DW267&gt;=0),-DW270*MAX(0,MIN(1,CHOOSE(DW266,Rollover!$Q$26,Rollover!$AD$26,Rollover!$AQ$26)-DW267)),0)-IF(DW$6&lt;='Rent Roll'!$M$26,DW269,0)</f>
        <v>0</v>
      </c>
      <c r="DX272" s="95">
        <f>IF(AND(DX266&gt;=1,DX266&lt;=3,DX267&gt;=0),-DX270*MAX(0,MIN(1,CHOOSE(DX266,Rollover!$Q$26,Rollover!$AD$26,Rollover!$AQ$26)-DX267)),0)-IF(DX$6&lt;='Rent Roll'!$M$26,DX269,0)</f>
        <v>0</v>
      </c>
      <c r="DY272" s="95">
        <f>IF(AND(DY266&gt;=1,DY266&lt;=3,DY267&gt;=0),-DY270*MAX(0,MIN(1,CHOOSE(DY266,Rollover!$Q$26,Rollover!$AD$26,Rollover!$AQ$26)-DY267)),0)-IF(DY$6&lt;='Rent Roll'!$M$26,DY269,0)</f>
        <v>0</v>
      </c>
      <c r="DZ272" s="95">
        <f>IF(AND(DZ266&gt;=1,DZ266&lt;=3,DZ267&gt;=0),-DZ270*MAX(0,MIN(1,CHOOSE(DZ266,Rollover!$Q$26,Rollover!$AD$26,Rollover!$AQ$26)-DZ267)),0)-IF(DZ$6&lt;='Rent Roll'!$M$26,DZ269,0)</f>
        <v>0</v>
      </c>
      <c r="EA272" s="95">
        <f>IF(AND(EA266&gt;=1,EA266&lt;=3,EA267&gt;=0),-EA270*MAX(0,MIN(1,CHOOSE(EA266,Rollover!$Q$26,Rollover!$AD$26,Rollover!$AQ$26)-EA267)),0)-IF(EA$6&lt;='Rent Roll'!$M$26,EA269,0)</f>
        <v>0</v>
      </c>
      <c r="EB272" s="95">
        <f>IF(AND(EB266&gt;=1,EB266&lt;=3,EB267&gt;=0),-EB270*MAX(0,MIN(1,CHOOSE(EB266,Rollover!$Q$26,Rollover!$AD$26,Rollover!$AQ$26)-EB267)),0)-IF(EB$6&lt;='Rent Roll'!$M$26,EB269,0)</f>
        <v>0</v>
      </c>
      <c r="EC272" s="95">
        <f>IF(AND(EC266&gt;=1,EC266&lt;=3,EC267&gt;=0),-EC270*MAX(0,MIN(1,CHOOSE(EC266,Rollover!$Q$26,Rollover!$AD$26,Rollover!$AQ$26)-EC267)),0)-IF(EC$6&lt;='Rent Roll'!$M$26,EC269,0)</f>
        <v>0</v>
      </c>
      <c r="ED272" s="95">
        <f>IF(AND(ED266&gt;=1,ED266&lt;=3,ED267&gt;=0),-ED270*MAX(0,MIN(1,CHOOSE(ED266,Rollover!$Q$26,Rollover!$AD$26,Rollover!$AQ$26)-ED267)),0)-IF(ED$6&lt;='Rent Roll'!$M$26,ED269,0)</f>
        <v>0</v>
      </c>
      <c r="EE272" s="95">
        <f>IF(AND(EE266&gt;=1,EE266&lt;=3,EE267&gt;=0),-EE270*MAX(0,MIN(1,CHOOSE(EE266,Rollover!$Q$26,Rollover!$AD$26,Rollover!$AQ$26)-EE267)),0)-IF(EE$6&lt;='Rent Roll'!$M$26,EE269,0)</f>
        <v>0</v>
      </c>
      <c r="EF272" s="95">
        <f>IF(AND(EF266&gt;=1,EF266&lt;=3,EF267&gt;=0),-EF270*MAX(0,MIN(1,CHOOSE(EF266,Rollover!$Q$26,Rollover!$AD$26,Rollover!$AQ$26)-EF267)),0)-IF(EF$6&lt;='Rent Roll'!$M$26,EF269,0)</f>
        <v>0</v>
      </c>
      <c r="EG272" s="95">
        <f>IF(AND(EG266&gt;=1,EG266&lt;=3,EG267&gt;=0),-EG270*MAX(0,MIN(1,CHOOSE(EG266,Rollover!$Q$26,Rollover!$AD$26,Rollover!$AQ$26)-EG267)),0)-IF(EG$6&lt;='Rent Roll'!$M$26,EG269,0)</f>
        <v>0</v>
      </c>
      <c r="EH272" s="95">
        <f>IF(AND(EH266&gt;=1,EH266&lt;=3,EH267&gt;=0),-EH270*MAX(0,MIN(1,CHOOSE(EH266,Rollover!$Q$26,Rollover!$AD$26,Rollover!$AQ$26)-EH267)),0)-IF(EH$6&lt;='Rent Roll'!$M$26,EH269,0)</f>
        <v>0</v>
      </c>
      <c r="EI272" s="95">
        <f>IF(AND(EI266&gt;=1,EI266&lt;=3,EI267&gt;=0),-EI270*MAX(0,MIN(1,CHOOSE(EI266,Rollover!$Q$26,Rollover!$AD$26,Rollover!$AQ$26)-EI267)),0)-IF(EI$6&lt;='Rent Roll'!$M$26,EI269,0)</f>
        <v>-10717.733125269375</v>
      </c>
    </row>
    <row r="273">
      <c r="B273" t="s" s="23">
        <v>53</v>
      </c>
      <c r="C273" t="s" s="118">
        <v>47</v>
      </c>
      <c r="D273" t="s" s="118">
        <v>434</v>
      </c>
      <c r="H273" s="95">
        <f>'Rent Roll'!$G$26*IF(H266=0,IF('Rent Roll'!$N$26="NNN",'Rent Roll'!$F$26*H$15,IF('Rent Roll'!$N$26="NNN capped",'Rent Roll'!$F$26*(H$12+H$13)+MIN('Rent Roll'!$F$26*H$14,'Rent Roll'!$O$26*(1+Assumptions!$C$64)^(H$8-'Rent Roll'!$P$26)*'Rent Roll'!$E$26/12),0)),IF(AND(H266&lt;=3,H267&gt;=0),'Rent Roll'!$F$26*H$15,0))</f>
        <v>3394.0093478260874</v>
      </c>
      <c r="I273" s="95">
        <f>'Rent Roll'!$G$26*IF(I266=0,IF('Rent Roll'!$N$26="NNN",'Rent Roll'!$F$26*I$15,IF('Rent Roll'!$N$26="NNN capped",'Rent Roll'!$F$26*(I$12+I$13)+MIN('Rent Roll'!$F$26*I$14,'Rent Roll'!$O$26*(1+Assumptions!$C$64)^(I$8-'Rent Roll'!$P$26)*'Rent Roll'!$E$26/12),0)),IF(AND(I266&lt;=3,I267&gt;=0),'Rent Roll'!$F$26*I$15,0))</f>
        <v>3394.0093478260874</v>
      </c>
      <c r="J273" s="95">
        <f>'Rent Roll'!$G$26*IF(J266=0,IF('Rent Roll'!$N$26="NNN",'Rent Roll'!$F$26*J$15,IF('Rent Roll'!$N$26="NNN capped",'Rent Roll'!$F$26*(J$12+J$13)+MIN('Rent Roll'!$F$26*J$14,'Rent Roll'!$O$26*(1+Assumptions!$C$64)^(J$8-'Rent Roll'!$P$26)*'Rent Roll'!$E$26/12),0)),IF(AND(J266&lt;=3,J267&gt;=0),'Rent Roll'!$F$26*J$15,0))</f>
        <v>3394.0093478260874</v>
      </c>
      <c r="K273" s="95">
        <f>'Rent Roll'!$G$26*IF(K266=0,IF('Rent Roll'!$N$26="NNN",'Rent Roll'!$F$26*K$15,IF('Rent Roll'!$N$26="NNN capped",'Rent Roll'!$F$26*(K$12+K$13)+MIN('Rent Roll'!$F$26*K$14,'Rent Roll'!$O$26*(1+Assumptions!$C$64)^(K$8-'Rent Roll'!$P$26)*'Rent Roll'!$E$26/12),0)),IF(AND(K266&lt;=3,K267&gt;=0),'Rent Roll'!$F$26*K$15,0))</f>
        <v>3394.0093478260874</v>
      </c>
      <c r="L273" s="95">
        <f>'Rent Roll'!$G$26*IF(L266=0,IF('Rent Roll'!$N$26="NNN",'Rent Roll'!$F$26*L$15,IF('Rent Roll'!$N$26="NNN capped",'Rent Roll'!$F$26*(L$12+L$13)+MIN('Rent Roll'!$F$26*L$14,'Rent Roll'!$O$26*(1+Assumptions!$C$64)^(L$8-'Rent Roll'!$P$26)*'Rent Roll'!$E$26/12),0)),IF(AND(L266&lt;=3,L267&gt;=0),'Rent Roll'!$F$26*L$15,0))</f>
        <v>3394.0093478260874</v>
      </c>
      <c r="M273" s="95">
        <f>'Rent Roll'!$G$26*IF(M266=0,IF('Rent Roll'!$N$26="NNN",'Rent Roll'!$F$26*M$15,IF('Rent Roll'!$N$26="NNN capped",'Rent Roll'!$F$26*(M$12+M$13)+MIN('Rent Roll'!$F$26*M$14,'Rent Roll'!$O$26*(1+Assumptions!$C$64)^(M$8-'Rent Roll'!$P$26)*'Rent Roll'!$E$26/12),0)),IF(AND(M266&lt;=3,M267&gt;=0),'Rent Roll'!$F$26*M$15,0))</f>
        <v>0</v>
      </c>
      <c r="N273" s="95">
        <f>'Rent Roll'!$G$26*IF(N266=0,IF('Rent Roll'!$N$26="NNN",'Rent Roll'!$F$26*N$15,IF('Rent Roll'!$N$26="NNN capped",'Rent Roll'!$F$26*(N$12+N$13)+MIN('Rent Roll'!$F$26*N$14,'Rent Roll'!$O$26*(1+Assumptions!$C$64)^(N$8-'Rent Roll'!$P$26)*'Rent Roll'!$E$26/12),0)),IF(AND(N266&lt;=3,N267&gt;=0),'Rent Roll'!$F$26*N$15,0))</f>
        <v>0</v>
      </c>
      <c r="O273" s="95">
        <f>'Rent Roll'!$G$26*IF(O266=0,IF('Rent Roll'!$N$26="NNN",'Rent Roll'!$F$26*O$15,IF('Rent Roll'!$N$26="NNN capped",'Rent Roll'!$F$26*(O$12+O$13)+MIN('Rent Roll'!$F$26*O$14,'Rent Roll'!$O$26*(1+Assumptions!$C$64)^(O$8-'Rent Roll'!$P$26)*'Rent Roll'!$E$26/12),0)),IF(AND(O266&lt;=3,O267&gt;=0),'Rent Roll'!$F$26*O$15,0))</f>
        <v>3394.0093478260874</v>
      </c>
      <c r="P273" s="95">
        <f>'Rent Roll'!$G$26*IF(P266=0,IF('Rent Roll'!$N$26="NNN",'Rent Roll'!$F$26*P$15,IF('Rent Roll'!$N$26="NNN capped",'Rent Roll'!$F$26*(P$12+P$13)+MIN('Rent Roll'!$F$26*P$14,'Rent Roll'!$O$26*(1+Assumptions!$C$64)^(P$8-'Rent Roll'!$P$26)*'Rent Roll'!$E$26/12),0)),IF(AND(P266&lt;=3,P267&gt;=0),'Rent Roll'!$F$26*P$15,0))</f>
        <v>3394.0093478260874</v>
      </c>
      <c r="Q273" s="95">
        <f>'Rent Roll'!$G$26*IF(Q266=0,IF('Rent Roll'!$N$26="NNN",'Rent Roll'!$F$26*Q$15,IF('Rent Roll'!$N$26="NNN capped",'Rent Roll'!$F$26*(Q$12+Q$13)+MIN('Rent Roll'!$F$26*Q$14,'Rent Roll'!$O$26*(1+Assumptions!$C$64)^(Q$8-'Rent Roll'!$P$26)*'Rent Roll'!$E$26/12),0)),IF(AND(Q266&lt;=3,Q267&gt;=0),'Rent Roll'!$F$26*Q$15,0))</f>
        <v>3394.0093478260874</v>
      </c>
      <c r="R273" s="95">
        <f>'Rent Roll'!$G$26*IF(R266=0,IF('Rent Roll'!$N$26="NNN",'Rent Roll'!$F$26*R$15,IF('Rent Roll'!$N$26="NNN capped",'Rent Roll'!$F$26*(R$12+R$13)+MIN('Rent Roll'!$F$26*R$14,'Rent Roll'!$O$26*(1+Assumptions!$C$64)^(R$8-'Rent Roll'!$P$26)*'Rent Roll'!$E$26/12),0)),IF(AND(R266&lt;=3,R267&gt;=0),'Rent Roll'!$F$26*R$15,0))</f>
        <v>3394.0093478260874</v>
      </c>
      <c r="S273" s="95">
        <f>'Rent Roll'!$G$26*IF(S266=0,IF('Rent Roll'!$N$26="NNN",'Rent Roll'!$F$26*S$15,IF('Rent Roll'!$N$26="NNN capped",'Rent Roll'!$F$26*(S$12+S$13)+MIN('Rent Roll'!$F$26*S$14,'Rent Roll'!$O$26*(1+Assumptions!$C$64)^(S$8-'Rent Roll'!$P$26)*'Rent Roll'!$E$26/12),0)),IF(AND(S266&lt;=3,S267&gt;=0),'Rent Roll'!$F$26*S$15,0))</f>
        <v>3394.0093478260874</v>
      </c>
      <c r="T273" s="95">
        <f>'Rent Roll'!$G$26*IF(T266=0,IF('Rent Roll'!$N$26="NNN",'Rent Roll'!$F$26*T$15,IF('Rent Roll'!$N$26="NNN capped",'Rent Roll'!$F$26*(T$12+T$13)+MIN('Rent Roll'!$F$26*T$14,'Rent Roll'!$O$26*(1+Assumptions!$C$64)^(T$8-'Rent Roll'!$P$26)*'Rent Roll'!$E$26/12),0)),IF(AND(T266&lt;=3,T267&gt;=0),'Rent Roll'!$F$26*T$15,0))</f>
        <v>3471.916584782609</v>
      </c>
      <c r="U273" s="95">
        <f>'Rent Roll'!$G$26*IF(U266=0,IF('Rent Roll'!$N$26="NNN",'Rent Roll'!$F$26*U$15,IF('Rent Roll'!$N$26="NNN capped",'Rent Roll'!$F$26*(U$12+U$13)+MIN('Rent Roll'!$F$26*U$14,'Rent Roll'!$O$26*(1+Assumptions!$C$64)^(U$8-'Rent Roll'!$P$26)*'Rent Roll'!$E$26/12),0)),IF(AND(U266&lt;=3,U267&gt;=0),'Rent Roll'!$F$26*U$15,0))</f>
        <v>3471.916584782609</v>
      </c>
      <c r="V273" s="95">
        <f>'Rent Roll'!$G$26*IF(V266=0,IF('Rent Roll'!$N$26="NNN",'Rent Roll'!$F$26*V$15,IF('Rent Roll'!$N$26="NNN capped",'Rent Roll'!$F$26*(V$12+V$13)+MIN('Rent Roll'!$F$26*V$14,'Rent Roll'!$O$26*(1+Assumptions!$C$64)^(V$8-'Rent Roll'!$P$26)*'Rent Roll'!$E$26/12),0)),IF(AND(V266&lt;=3,V267&gt;=0),'Rent Roll'!$F$26*V$15,0))</f>
        <v>3471.916584782609</v>
      </c>
      <c r="W273" s="95">
        <f>'Rent Roll'!$G$26*IF(W266=0,IF('Rent Roll'!$N$26="NNN",'Rent Roll'!$F$26*W$15,IF('Rent Roll'!$N$26="NNN capped",'Rent Roll'!$F$26*(W$12+W$13)+MIN('Rent Roll'!$F$26*W$14,'Rent Roll'!$O$26*(1+Assumptions!$C$64)^(W$8-'Rent Roll'!$P$26)*'Rent Roll'!$E$26/12),0)),IF(AND(W266&lt;=3,W267&gt;=0),'Rent Roll'!$F$26*W$15,0))</f>
        <v>3471.916584782609</v>
      </c>
      <c r="X273" s="95">
        <f>'Rent Roll'!$G$26*IF(X266=0,IF('Rent Roll'!$N$26="NNN",'Rent Roll'!$F$26*X$15,IF('Rent Roll'!$N$26="NNN capped",'Rent Roll'!$F$26*(X$12+X$13)+MIN('Rent Roll'!$F$26*X$14,'Rent Roll'!$O$26*(1+Assumptions!$C$64)^(X$8-'Rent Roll'!$P$26)*'Rent Roll'!$E$26/12),0)),IF(AND(X266&lt;=3,X267&gt;=0),'Rent Roll'!$F$26*X$15,0))</f>
        <v>3471.916584782609</v>
      </c>
      <c r="Y273" s="95">
        <f>'Rent Roll'!$G$26*IF(Y266=0,IF('Rent Roll'!$N$26="NNN",'Rent Roll'!$F$26*Y$15,IF('Rent Roll'!$N$26="NNN capped",'Rent Roll'!$F$26*(Y$12+Y$13)+MIN('Rent Roll'!$F$26*Y$14,'Rent Roll'!$O$26*(1+Assumptions!$C$64)^(Y$8-'Rent Roll'!$P$26)*'Rent Roll'!$E$26/12),0)),IF(AND(Y266&lt;=3,Y267&gt;=0),'Rent Roll'!$F$26*Y$15,0))</f>
        <v>3471.916584782609</v>
      </c>
      <c r="Z273" s="95">
        <f>'Rent Roll'!$G$26*IF(Z266=0,IF('Rent Roll'!$N$26="NNN",'Rent Roll'!$F$26*Z$15,IF('Rent Roll'!$N$26="NNN capped",'Rent Roll'!$F$26*(Z$12+Z$13)+MIN('Rent Roll'!$F$26*Z$14,'Rent Roll'!$O$26*(1+Assumptions!$C$64)^(Z$8-'Rent Roll'!$P$26)*'Rent Roll'!$E$26/12),0)),IF(AND(Z266&lt;=3,Z267&gt;=0),'Rent Roll'!$F$26*Z$15,0))</f>
        <v>3471.916584782609</v>
      </c>
      <c r="AA273" s="95">
        <f>'Rent Roll'!$G$26*IF(AA266=0,IF('Rent Roll'!$N$26="NNN",'Rent Roll'!$F$26*AA$15,IF('Rent Roll'!$N$26="NNN capped",'Rent Roll'!$F$26*(AA$12+AA$13)+MIN('Rent Roll'!$F$26*AA$14,'Rent Roll'!$O$26*(1+Assumptions!$C$64)^(AA$8-'Rent Roll'!$P$26)*'Rent Roll'!$E$26/12),0)),IF(AND(AA266&lt;=3,AA267&gt;=0),'Rent Roll'!$F$26*AA$15,0))</f>
        <v>3471.916584782609</v>
      </c>
      <c r="AB273" s="95">
        <f>'Rent Roll'!$G$26*IF(AB266=0,IF('Rent Roll'!$N$26="NNN",'Rent Roll'!$F$26*AB$15,IF('Rent Roll'!$N$26="NNN capped",'Rent Roll'!$F$26*(AB$12+AB$13)+MIN('Rent Roll'!$F$26*AB$14,'Rent Roll'!$O$26*(1+Assumptions!$C$64)^(AB$8-'Rent Roll'!$P$26)*'Rent Roll'!$E$26/12),0)),IF(AND(AB266&lt;=3,AB267&gt;=0),'Rent Roll'!$F$26*AB$15,0))</f>
        <v>3471.916584782609</v>
      </c>
      <c r="AC273" s="95">
        <f>'Rent Roll'!$G$26*IF(AC266=0,IF('Rent Roll'!$N$26="NNN",'Rent Roll'!$F$26*AC$15,IF('Rent Roll'!$N$26="NNN capped",'Rent Roll'!$F$26*(AC$12+AC$13)+MIN('Rent Roll'!$F$26*AC$14,'Rent Roll'!$O$26*(1+Assumptions!$C$64)^(AC$8-'Rent Roll'!$P$26)*'Rent Roll'!$E$26/12),0)),IF(AND(AC266&lt;=3,AC267&gt;=0),'Rent Roll'!$F$26*AC$15,0))</f>
        <v>3471.916584782609</v>
      </c>
      <c r="AD273" s="95">
        <f>'Rent Roll'!$G$26*IF(AD266=0,IF('Rent Roll'!$N$26="NNN",'Rent Roll'!$F$26*AD$15,IF('Rent Roll'!$N$26="NNN capped",'Rent Roll'!$F$26*(AD$12+AD$13)+MIN('Rent Roll'!$F$26*AD$14,'Rent Roll'!$O$26*(1+Assumptions!$C$64)^(AD$8-'Rent Roll'!$P$26)*'Rent Roll'!$E$26/12),0)),IF(AND(AD266&lt;=3,AD267&gt;=0),'Rent Roll'!$F$26*AD$15,0))</f>
        <v>3471.916584782609</v>
      </c>
      <c r="AE273" s="95">
        <f>'Rent Roll'!$G$26*IF(AE266=0,IF('Rent Roll'!$N$26="NNN",'Rent Roll'!$F$26*AE$15,IF('Rent Roll'!$N$26="NNN capped",'Rent Roll'!$F$26*(AE$12+AE$13)+MIN('Rent Roll'!$F$26*AE$14,'Rent Roll'!$O$26*(1+Assumptions!$C$64)^(AE$8-'Rent Roll'!$P$26)*'Rent Roll'!$E$26/12),0)),IF(AND(AE266&lt;=3,AE267&gt;=0),'Rent Roll'!$F$26*AE$15,0))</f>
        <v>3471.916584782609</v>
      </c>
      <c r="AF273" s="95">
        <f>'Rent Roll'!$G$26*IF(AF266=0,IF('Rent Roll'!$N$26="NNN",'Rent Roll'!$F$26*AF$15,IF('Rent Roll'!$N$26="NNN capped",'Rent Roll'!$F$26*(AF$12+AF$13)+MIN('Rent Roll'!$F$26*AF$14,'Rent Roll'!$O$26*(1+Assumptions!$C$64)^(AF$8-'Rent Roll'!$P$26)*'Rent Roll'!$E$26/12),0)),IF(AND(AF266&lt;=3,AF267&gt;=0),'Rent Roll'!$F$26*AF$15,0))</f>
        <v>3551.6827779782607</v>
      </c>
      <c r="AG273" s="95">
        <f>'Rent Roll'!$G$26*IF(AG266=0,IF('Rent Roll'!$N$26="NNN",'Rent Roll'!$F$26*AG$15,IF('Rent Roll'!$N$26="NNN capped",'Rent Roll'!$F$26*(AG$12+AG$13)+MIN('Rent Roll'!$F$26*AG$14,'Rent Roll'!$O$26*(1+Assumptions!$C$64)^(AG$8-'Rent Roll'!$P$26)*'Rent Roll'!$E$26/12),0)),IF(AND(AG266&lt;=3,AG267&gt;=0),'Rent Roll'!$F$26*AG$15,0))</f>
        <v>3551.6827779782607</v>
      </c>
      <c r="AH273" s="95">
        <f>'Rent Roll'!$G$26*IF(AH266=0,IF('Rent Roll'!$N$26="NNN",'Rent Roll'!$F$26*AH$15,IF('Rent Roll'!$N$26="NNN capped",'Rent Roll'!$F$26*(AH$12+AH$13)+MIN('Rent Roll'!$F$26*AH$14,'Rent Roll'!$O$26*(1+Assumptions!$C$64)^(AH$8-'Rent Roll'!$P$26)*'Rent Roll'!$E$26/12),0)),IF(AND(AH266&lt;=3,AH267&gt;=0),'Rent Roll'!$F$26*AH$15,0))</f>
        <v>3551.6827779782607</v>
      </c>
      <c r="AI273" s="95">
        <f>'Rent Roll'!$G$26*IF(AI266=0,IF('Rent Roll'!$N$26="NNN",'Rent Roll'!$F$26*AI$15,IF('Rent Roll'!$N$26="NNN capped",'Rent Roll'!$F$26*(AI$12+AI$13)+MIN('Rent Roll'!$F$26*AI$14,'Rent Roll'!$O$26*(1+Assumptions!$C$64)^(AI$8-'Rent Roll'!$P$26)*'Rent Roll'!$E$26/12),0)),IF(AND(AI266&lt;=3,AI267&gt;=0),'Rent Roll'!$F$26*AI$15,0))</f>
        <v>3551.6827779782607</v>
      </c>
      <c r="AJ273" s="95">
        <f>'Rent Roll'!$G$26*IF(AJ266=0,IF('Rent Roll'!$N$26="NNN",'Rent Roll'!$F$26*AJ$15,IF('Rent Roll'!$N$26="NNN capped",'Rent Roll'!$F$26*(AJ$12+AJ$13)+MIN('Rent Roll'!$F$26*AJ$14,'Rent Roll'!$O$26*(1+Assumptions!$C$64)^(AJ$8-'Rent Roll'!$P$26)*'Rent Roll'!$E$26/12),0)),IF(AND(AJ266&lt;=3,AJ267&gt;=0),'Rent Roll'!$F$26*AJ$15,0))</f>
        <v>3551.6827779782607</v>
      </c>
      <c r="AK273" s="95">
        <f>'Rent Roll'!$G$26*IF(AK266=0,IF('Rent Roll'!$N$26="NNN",'Rent Roll'!$F$26*AK$15,IF('Rent Roll'!$N$26="NNN capped",'Rent Roll'!$F$26*(AK$12+AK$13)+MIN('Rent Roll'!$F$26*AK$14,'Rent Roll'!$O$26*(1+Assumptions!$C$64)^(AK$8-'Rent Roll'!$P$26)*'Rent Roll'!$E$26/12),0)),IF(AND(AK266&lt;=3,AK267&gt;=0),'Rent Roll'!$F$26*AK$15,0))</f>
        <v>3551.6827779782607</v>
      </c>
      <c r="AL273" s="95">
        <f>'Rent Roll'!$G$26*IF(AL266=0,IF('Rent Roll'!$N$26="NNN",'Rent Roll'!$F$26*AL$15,IF('Rent Roll'!$N$26="NNN capped",'Rent Roll'!$F$26*(AL$12+AL$13)+MIN('Rent Roll'!$F$26*AL$14,'Rent Roll'!$O$26*(1+Assumptions!$C$64)^(AL$8-'Rent Roll'!$P$26)*'Rent Roll'!$E$26/12),0)),IF(AND(AL266&lt;=3,AL267&gt;=0),'Rent Roll'!$F$26*AL$15,0))</f>
        <v>3551.6827779782607</v>
      </c>
      <c r="AM273" s="95">
        <f>'Rent Roll'!$G$26*IF(AM266=0,IF('Rent Roll'!$N$26="NNN",'Rent Roll'!$F$26*AM$15,IF('Rent Roll'!$N$26="NNN capped",'Rent Roll'!$F$26*(AM$12+AM$13)+MIN('Rent Roll'!$F$26*AM$14,'Rent Roll'!$O$26*(1+Assumptions!$C$64)^(AM$8-'Rent Roll'!$P$26)*'Rent Roll'!$E$26/12),0)),IF(AND(AM266&lt;=3,AM267&gt;=0),'Rent Roll'!$F$26*AM$15,0))</f>
        <v>3551.6827779782607</v>
      </c>
      <c r="AN273" s="95">
        <f>'Rent Roll'!$G$26*IF(AN266=0,IF('Rent Roll'!$N$26="NNN",'Rent Roll'!$F$26*AN$15,IF('Rent Roll'!$N$26="NNN capped",'Rent Roll'!$F$26*(AN$12+AN$13)+MIN('Rent Roll'!$F$26*AN$14,'Rent Roll'!$O$26*(1+Assumptions!$C$64)^(AN$8-'Rent Roll'!$P$26)*'Rent Roll'!$E$26/12),0)),IF(AND(AN266&lt;=3,AN267&gt;=0),'Rent Roll'!$F$26*AN$15,0))</f>
        <v>3551.6827779782607</v>
      </c>
      <c r="AO273" s="95">
        <f>'Rent Roll'!$G$26*IF(AO266=0,IF('Rent Roll'!$N$26="NNN",'Rent Roll'!$F$26*AO$15,IF('Rent Roll'!$N$26="NNN capped",'Rent Roll'!$F$26*(AO$12+AO$13)+MIN('Rent Roll'!$F$26*AO$14,'Rent Roll'!$O$26*(1+Assumptions!$C$64)^(AO$8-'Rent Roll'!$P$26)*'Rent Roll'!$E$26/12),0)),IF(AND(AO266&lt;=3,AO267&gt;=0),'Rent Roll'!$F$26*AO$15,0))</f>
        <v>3551.6827779782607</v>
      </c>
      <c r="AP273" s="95">
        <f>'Rent Roll'!$G$26*IF(AP266=0,IF('Rent Roll'!$N$26="NNN",'Rent Roll'!$F$26*AP$15,IF('Rent Roll'!$N$26="NNN capped",'Rent Roll'!$F$26*(AP$12+AP$13)+MIN('Rent Roll'!$F$26*AP$14,'Rent Roll'!$O$26*(1+Assumptions!$C$64)^(AP$8-'Rent Roll'!$P$26)*'Rent Roll'!$E$26/12),0)),IF(AND(AP266&lt;=3,AP267&gt;=0),'Rent Roll'!$F$26*AP$15,0))</f>
        <v>3551.6827779782607</v>
      </c>
      <c r="AQ273" s="95">
        <f>'Rent Roll'!$G$26*IF(AQ266=0,IF('Rent Roll'!$N$26="NNN",'Rent Roll'!$F$26*AQ$15,IF('Rent Roll'!$N$26="NNN capped",'Rent Roll'!$F$26*(AQ$12+AQ$13)+MIN('Rent Roll'!$F$26*AQ$14,'Rent Roll'!$O$26*(1+Assumptions!$C$64)^(AQ$8-'Rent Roll'!$P$26)*'Rent Roll'!$E$26/12),0)),IF(AND(AQ266&lt;=3,AQ267&gt;=0),'Rent Roll'!$F$26*AQ$15,0))</f>
        <v>3551.6827779782607</v>
      </c>
      <c r="AR273" s="95">
        <f>'Rent Roll'!$G$26*IF(AR266=0,IF('Rent Roll'!$N$26="NNN",'Rent Roll'!$F$26*AR$15,IF('Rent Roll'!$N$26="NNN capped",'Rent Roll'!$F$26*(AR$12+AR$13)+MIN('Rent Roll'!$F$26*AR$14,'Rent Roll'!$O$26*(1+Assumptions!$C$64)^(AR$8-'Rent Roll'!$P$26)*'Rent Roll'!$E$26/12),0)),IF(AND(AR266&lt;=3,AR267&gt;=0),'Rent Roll'!$F$26*AR$15,0))</f>
        <v>3633.354130882826</v>
      </c>
      <c r="AS273" s="95">
        <f>'Rent Roll'!$G$26*IF(AS266=0,IF('Rent Roll'!$N$26="NNN",'Rent Roll'!$F$26*AS$15,IF('Rent Roll'!$N$26="NNN capped",'Rent Roll'!$F$26*(AS$12+AS$13)+MIN('Rent Roll'!$F$26*AS$14,'Rent Roll'!$O$26*(1+Assumptions!$C$64)^(AS$8-'Rent Roll'!$P$26)*'Rent Roll'!$E$26/12),0)),IF(AND(AS266&lt;=3,AS267&gt;=0),'Rent Roll'!$F$26*AS$15,0))</f>
        <v>3633.354130882826</v>
      </c>
      <c r="AT273" s="95">
        <f>'Rent Roll'!$G$26*IF(AT266=0,IF('Rent Roll'!$N$26="NNN",'Rent Roll'!$F$26*AT$15,IF('Rent Roll'!$N$26="NNN capped",'Rent Roll'!$F$26*(AT$12+AT$13)+MIN('Rent Roll'!$F$26*AT$14,'Rent Roll'!$O$26*(1+Assumptions!$C$64)^(AT$8-'Rent Roll'!$P$26)*'Rent Roll'!$E$26/12),0)),IF(AND(AT266&lt;=3,AT267&gt;=0),'Rent Roll'!$F$26*AT$15,0))</f>
        <v>3633.354130882826</v>
      </c>
      <c r="AU273" s="95">
        <f>'Rent Roll'!$G$26*IF(AU266=0,IF('Rent Roll'!$N$26="NNN",'Rent Roll'!$F$26*AU$15,IF('Rent Roll'!$N$26="NNN capped",'Rent Roll'!$F$26*(AU$12+AU$13)+MIN('Rent Roll'!$F$26*AU$14,'Rent Roll'!$O$26*(1+Assumptions!$C$64)^(AU$8-'Rent Roll'!$P$26)*'Rent Roll'!$E$26/12),0)),IF(AND(AU266&lt;=3,AU267&gt;=0),'Rent Roll'!$F$26*AU$15,0))</f>
        <v>3633.354130882826</v>
      </c>
      <c r="AV273" s="95">
        <f>'Rent Roll'!$G$26*IF(AV266=0,IF('Rent Roll'!$N$26="NNN",'Rent Roll'!$F$26*AV$15,IF('Rent Roll'!$N$26="NNN capped",'Rent Roll'!$F$26*(AV$12+AV$13)+MIN('Rent Roll'!$F$26*AV$14,'Rent Roll'!$O$26*(1+Assumptions!$C$64)^(AV$8-'Rent Roll'!$P$26)*'Rent Roll'!$E$26/12),0)),IF(AND(AV266&lt;=3,AV267&gt;=0),'Rent Roll'!$F$26*AV$15,0))</f>
        <v>3633.354130882826</v>
      </c>
      <c r="AW273" s="95">
        <f>'Rent Roll'!$G$26*IF(AW266=0,IF('Rent Roll'!$N$26="NNN",'Rent Roll'!$F$26*AW$15,IF('Rent Roll'!$N$26="NNN capped",'Rent Roll'!$F$26*(AW$12+AW$13)+MIN('Rent Roll'!$F$26*AW$14,'Rent Roll'!$O$26*(1+Assumptions!$C$64)^(AW$8-'Rent Roll'!$P$26)*'Rent Roll'!$E$26/12),0)),IF(AND(AW266&lt;=3,AW267&gt;=0),'Rent Roll'!$F$26*AW$15,0))</f>
        <v>3633.354130882826</v>
      </c>
      <c r="AX273" s="95">
        <f>'Rent Roll'!$G$26*IF(AX266=0,IF('Rent Roll'!$N$26="NNN",'Rent Roll'!$F$26*AX$15,IF('Rent Roll'!$N$26="NNN capped",'Rent Roll'!$F$26*(AX$12+AX$13)+MIN('Rent Roll'!$F$26*AX$14,'Rent Roll'!$O$26*(1+Assumptions!$C$64)^(AX$8-'Rent Roll'!$P$26)*'Rent Roll'!$E$26/12),0)),IF(AND(AX266&lt;=3,AX267&gt;=0),'Rent Roll'!$F$26*AX$15,0))</f>
        <v>3633.354130882826</v>
      </c>
      <c r="AY273" s="95">
        <f>'Rent Roll'!$G$26*IF(AY266=0,IF('Rent Roll'!$N$26="NNN",'Rent Roll'!$F$26*AY$15,IF('Rent Roll'!$N$26="NNN capped",'Rent Roll'!$F$26*(AY$12+AY$13)+MIN('Rent Roll'!$F$26*AY$14,'Rent Roll'!$O$26*(1+Assumptions!$C$64)^(AY$8-'Rent Roll'!$P$26)*'Rent Roll'!$E$26/12),0)),IF(AND(AY266&lt;=3,AY267&gt;=0),'Rent Roll'!$F$26*AY$15,0))</f>
        <v>3633.354130882826</v>
      </c>
      <c r="AZ273" s="95">
        <f>'Rent Roll'!$G$26*IF(AZ266=0,IF('Rent Roll'!$N$26="NNN",'Rent Roll'!$F$26*AZ$15,IF('Rent Roll'!$N$26="NNN capped",'Rent Roll'!$F$26*(AZ$12+AZ$13)+MIN('Rent Roll'!$F$26*AZ$14,'Rent Roll'!$O$26*(1+Assumptions!$C$64)^(AZ$8-'Rent Roll'!$P$26)*'Rent Roll'!$E$26/12),0)),IF(AND(AZ266&lt;=3,AZ267&gt;=0),'Rent Roll'!$F$26*AZ$15,0))</f>
        <v>3633.354130882826</v>
      </c>
      <c r="BA273" s="95">
        <f>'Rent Roll'!$G$26*IF(BA266=0,IF('Rent Roll'!$N$26="NNN",'Rent Roll'!$F$26*BA$15,IF('Rent Roll'!$N$26="NNN capped",'Rent Roll'!$F$26*(BA$12+BA$13)+MIN('Rent Roll'!$F$26*BA$14,'Rent Roll'!$O$26*(1+Assumptions!$C$64)^(BA$8-'Rent Roll'!$P$26)*'Rent Roll'!$E$26/12),0)),IF(AND(BA266&lt;=3,BA267&gt;=0),'Rent Roll'!$F$26*BA$15,0))</f>
        <v>3633.354130882826</v>
      </c>
      <c r="BB273" s="95">
        <f>'Rent Roll'!$G$26*IF(BB266=0,IF('Rent Roll'!$N$26="NNN",'Rent Roll'!$F$26*BB$15,IF('Rent Roll'!$N$26="NNN capped",'Rent Roll'!$F$26*(BB$12+BB$13)+MIN('Rent Roll'!$F$26*BB$14,'Rent Roll'!$O$26*(1+Assumptions!$C$64)^(BB$8-'Rent Roll'!$P$26)*'Rent Roll'!$E$26/12),0)),IF(AND(BB266&lt;=3,BB267&gt;=0),'Rent Roll'!$F$26*BB$15,0))</f>
        <v>3633.354130882826</v>
      </c>
      <c r="BC273" s="95">
        <f>'Rent Roll'!$G$26*IF(BC266=0,IF('Rent Roll'!$N$26="NNN",'Rent Roll'!$F$26*BC$15,IF('Rent Roll'!$N$26="NNN capped",'Rent Roll'!$F$26*(BC$12+BC$13)+MIN('Rent Roll'!$F$26*BC$14,'Rent Roll'!$O$26*(1+Assumptions!$C$64)^(BC$8-'Rent Roll'!$P$26)*'Rent Roll'!$E$26/12),0)),IF(AND(BC266&lt;=3,BC267&gt;=0),'Rent Roll'!$F$26*BC$15,0))</f>
        <v>3633.354130882826</v>
      </c>
      <c r="BD273" s="95">
        <f>'Rent Roll'!$G$26*IF(BD266=0,IF('Rent Roll'!$N$26="NNN",'Rent Roll'!$F$26*BD$15,IF('Rent Roll'!$N$26="NNN capped",'Rent Roll'!$F$26*(BD$12+BD$13)+MIN('Rent Roll'!$F$26*BD$14,'Rent Roll'!$O$26*(1+Assumptions!$C$64)^(BD$8-'Rent Roll'!$P$26)*'Rent Roll'!$E$26/12),0)),IF(AND(BD266&lt;=3,BD267&gt;=0),'Rent Roll'!$F$26*BD$15,0))</f>
        <v>3716.9780417658326</v>
      </c>
      <c r="BE273" s="95">
        <f>'Rent Roll'!$G$26*IF(BE266=0,IF('Rent Roll'!$N$26="NNN",'Rent Roll'!$F$26*BE$15,IF('Rent Roll'!$N$26="NNN capped",'Rent Roll'!$F$26*(BE$12+BE$13)+MIN('Rent Roll'!$F$26*BE$14,'Rent Roll'!$O$26*(1+Assumptions!$C$64)^(BE$8-'Rent Roll'!$P$26)*'Rent Roll'!$E$26/12),0)),IF(AND(BE266&lt;=3,BE267&gt;=0),'Rent Roll'!$F$26*BE$15,0))</f>
        <v>3716.9780417658326</v>
      </c>
      <c r="BF273" s="95">
        <f>'Rent Roll'!$G$26*IF(BF266=0,IF('Rent Roll'!$N$26="NNN",'Rent Roll'!$F$26*BF$15,IF('Rent Roll'!$N$26="NNN capped",'Rent Roll'!$F$26*(BF$12+BF$13)+MIN('Rent Roll'!$F$26*BF$14,'Rent Roll'!$O$26*(1+Assumptions!$C$64)^(BF$8-'Rent Roll'!$P$26)*'Rent Roll'!$E$26/12),0)),IF(AND(BF266&lt;=3,BF267&gt;=0),'Rent Roll'!$F$26*BF$15,0))</f>
        <v>3716.9780417658326</v>
      </c>
      <c r="BG273" s="95">
        <f>'Rent Roll'!$G$26*IF(BG266=0,IF('Rent Roll'!$N$26="NNN",'Rent Roll'!$F$26*BG$15,IF('Rent Roll'!$N$26="NNN capped",'Rent Roll'!$F$26*(BG$12+BG$13)+MIN('Rent Roll'!$F$26*BG$14,'Rent Roll'!$O$26*(1+Assumptions!$C$64)^(BG$8-'Rent Roll'!$P$26)*'Rent Roll'!$E$26/12),0)),IF(AND(BG266&lt;=3,BG267&gt;=0),'Rent Roll'!$F$26*BG$15,0))</f>
        <v>3716.9780417658326</v>
      </c>
      <c r="BH273" s="95">
        <f>'Rent Roll'!$G$26*IF(BH266=0,IF('Rent Roll'!$N$26="NNN",'Rent Roll'!$F$26*BH$15,IF('Rent Roll'!$N$26="NNN capped",'Rent Roll'!$F$26*(BH$12+BH$13)+MIN('Rent Roll'!$F$26*BH$14,'Rent Roll'!$O$26*(1+Assumptions!$C$64)^(BH$8-'Rent Roll'!$P$26)*'Rent Roll'!$E$26/12),0)),IF(AND(BH266&lt;=3,BH267&gt;=0),'Rent Roll'!$F$26*BH$15,0))</f>
        <v>3716.9780417658326</v>
      </c>
      <c r="BI273" s="95">
        <f>'Rent Roll'!$G$26*IF(BI266=0,IF('Rent Roll'!$N$26="NNN",'Rent Roll'!$F$26*BI$15,IF('Rent Roll'!$N$26="NNN capped",'Rent Roll'!$F$26*(BI$12+BI$13)+MIN('Rent Roll'!$F$26*BI$14,'Rent Roll'!$O$26*(1+Assumptions!$C$64)^(BI$8-'Rent Roll'!$P$26)*'Rent Roll'!$E$26/12),0)),IF(AND(BI266&lt;=3,BI267&gt;=0),'Rent Roll'!$F$26*BI$15,0))</f>
        <v>3716.9780417658326</v>
      </c>
      <c r="BJ273" s="95">
        <f>'Rent Roll'!$G$26*IF(BJ266=0,IF('Rent Roll'!$N$26="NNN",'Rent Roll'!$F$26*BJ$15,IF('Rent Roll'!$N$26="NNN capped",'Rent Roll'!$F$26*(BJ$12+BJ$13)+MIN('Rent Roll'!$F$26*BJ$14,'Rent Roll'!$O$26*(1+Assumptions!$C$64)^(BJ$8-'Rent Roll'!$P$26)*'Rent Roll'!$E$26/12),0)),IF(AND(BJ266&lt;=3,BJ267&gt;=0),'Rent Roll'!$F$26*BJ$15,0))</f>
        <v>3716.9780417658326</v>
      </c>
      <c r="BK273" s="95">
        <f>'Rent Roll'!$G$26*IF(BK266=0,IF('Rent Roll'!$N$26="NNN",'Rent Roll'!$F$26*BK$15,IF('Rent Roll'!$N$26="NNN capped",'Rent Roll'!$F$26*(BK$12+BK$13)+MIN('Rent Roll'!$F$26*BK$14,'Rent Roll'!$O$26*(1+Assumptions!$C$64)^(BK$8-'Rent Roll'!$P$26)*'Rent Roll'!$E$26/12),0)),IF(AND(BK266&lt;=3,BK267&gt;=0),'Rent Roll'!$F$26*BK$15,0))</f>
        <v>3716.9780417658326</v>
      </c>
      <c r="BL273" s="95">
        <f>'Rent Roll'!$G$26*IF(BL266=0,IF('Rent Roll'!$N$26="NNN",'Rent Roll'!$F$26*BL$15,IF('Rent Roll'!$N$26="NNN capped",'Rent Roll'!$F$26*(BL$12+BL$13)+MIN('Rent Roll'!$F$26*BL$14,'Rent Roll'!$O$26*(1+Assumptions!$C$64)^(BL$8-'Rent Roll'!$P$26)*'Rent Roll'!$E$26/12),0)),IF(AND(BL266&lt;=3,BL267&gt;=0),'Rent Roll'!$F$26*BL$15,0))</f>
        <v>3716.9780417658326</v>
      </c>
      <c r="BM273" s="95">
        <f>'Rent Roll'!$G$26*IF(BM266=0,IF('Rent Roll'!$N$26="NNN",'Rent Roll'!$F$26*BM$15,IF('Rent Roll'!$N$26="NNN capped",'Rent Roll'!$F$26*(BM$12+BM$13)+MIN('Rent Roll'!$F$26*BM$14,'Rent Roll'!$O$26*(1+Assumptions!$C$64)^(BM$8-'Rent Roll'!$P$26)*'Rent Roll'!$E$26/12),0)),IF(AND(BM266&lt;=3,BM267&gt;=0),'Rent Roll'!$F$26*BM$15,0))</f>
        <v>3716.9780417658326</v>
      </c>
      <c r="BN273" s="95">
        <f>'Rent Roll'!$G$26*IF(BN266=0,IF('Rent Roll'!$N$26="NNN",'Rent Roll'!$F$26*BN$15,IF('Rent Roll'!$N$26="NNN capped",'Rent Roll'!$F$26*(BN$12+BN$13)+MIN('Rent Roll'!$F$26*BN$14,'Rent Roll'!$O$26*(1+Assumptions!$C$64)^(BN$8-'Rent Roll'!$P$26)*'Rent Roll'!$E$26/12),0)),IF(AND(BN266&lt;=3,BN267&gt;=0),'Rent Roll'!$F$26*BN$15,0))</f>
        <v>3716.9780417658326</v>
      </c>
      <c r="BO273" s="95">
        <f>'Rent Roll'!$G$26*IF(BO266=0,IF('Rent Roll'!$N$26="NNN",'Rent Roll'!$F$26*BO$15,IF('Rent Roll'!$N$26="NNN capped",'Rent Roll'!$F$26*(BO$12+BO$13)+MIN('Rent Roll'!$F$26*BO$14,'Rent Roll'!$O$26*(1+Assumptions!$C$64)^(BO$8-'Rent Roll'!$P$26)*'Rent Roll'!$E$26/12),0)),IF(AND(BO266&lt;=3,BO267&gt;=0),'Rent Roll'!$F$26*BO$15,0))</f>
        <v>3716.9780417658326</v>
      </c>
      <c r="BP273" s="95">
        <f>'Rent Roll'!$G$26*IF(BP266=0,IF('Rent Roll'!$N$26="NNN",'Rent Roll'!$F$26*BP$15,IF('Rent Roll'!$N$26="NNN capped",'Rent Roll'!$F$26*(BP$12+BP$13)+MIN('Rent Roll'!$F$26*BP$14,'Rent Roll'!$O$26*(1+Assumptions!$C$64)^(BP$8-'Rent Roll'!$P$26)*'Rent Roll'!$E$26/12),0)),IF(AND(BP266&lt;=3,BP267&gt;=0),'Rent Roll'!$F$26*BP$15,0))</f>
        <v>3802.60313571446</v>
      </c>
      <c r="BQ273" s="95">
        <f>'Rent Roll'!$G$26*IF(BQ266=0,IF('Rent Roll'!$N$26="NNN",'Rent Roll'!$F$26*BQ$15,IF('Rent Roll'!$N$26="NNN capped",'Rent Roll'!$F$26*(BQ$12+BQ$13)+MIN('Rent Roll'!$F$26*BQ$14,'Rent Roll'!$O$26*(1+Assumptions!$C$64)^(BQ$8-'Rent Roll'!$P$26)*'Rent Roll'!$E$26/12),0)),IF(AND(BQ266&lt;=3,BQ267&gt;=0),'Rent Roll'!$F$26*BQ$15,0))</f>
        <v>3802.60313571446</v>
      </c>
      <c r="BR273" s="95">
        <f>'Rent Roll'!$G$26*IF(BR266=0,IF('Rent Roll'!$N$26="NNN",'Rent Roll'!$F$26*BR$15,IF('Rent Roll'!$N$26="NNN capped",'Rent Roll'!$F$26*(BR$12+BR$13)+MIN('Rent Roll'!$F$26*BR$14,'Rent Roll'!$O$26*(1+Assumptions!$C$64)^(BR$8-'Rent Roll'!$P$26)*'Rent Roll'!$E$26/12),0)),IF(AND(BR266&lt;=3,BR267&gt;=0),'Rent Roll'!$F$26*BR$15,0))</f>
        <v>3802.60313571446</v>
      </c>
      <c r="BS273" s="95">
        <f>'Rent Roll'!$G$26*IF(BS266=0,IF('Rent Roll'!$N$26="NNN",'Rent Roll'!$F$26*BS$15,IF('Rent Roll'!$N$26="NNN capped",'Rent Roll'!$F$26*(BS$12+BS$13)+MIN('Rent Roll'!$F$26*BS$14,'Rent Roll'!$O$26*(1+Assumptions!$C$64)^(BS$8-'Rent Roll'!$P$26)*'Rent Roll'!$E$26/12),0)),IF(AND(BS266&lt;=3,BS267&gt;=0),'Rent Roll'!$F$26*BS$15,0))</f>
        <v>3802.60313571446</v>
      </c>
      <c r="BT273" s="95">
        <f>'Rent Roll'!$G$26*IF(BT266=0,IF('Rent Roll'!$N$26="NNN",'Rent Roll'!$F$26*BT$15,IF('Rent Roll'!$N$26="NNN capped",'Rent Roll'!$F$26*(BT$12+BT$13)+MIN('Rent Roll'!$F$26*BT$14,'Rent Roll'!$O$26*(1+Assumptions!$C$64)^(BT$8-'Rent Roll'!$P$26)*'Rent Roll'!$E$26/12),0)),IF(AND(BT266&lt;=3,BT267&gt;=0),'Rent Roll'!$F$26*BT$15,0))</f>
        <v>3802.60313571446</v>
      </c>
      <c r="BU273" s="95">
        <f>'Rent Roll'!$G$26*IF(BU266=0,IF('Rent Roll'!$N$26="NNN",'Rent Roll'!$F$26*BU$15,IF('Rent Roll'!$N$26="NNN capped",'Rent Roll'!$F$26*(BU$12+BU$13)+MIN('Rent Roll'!$F$26*BU$14,'Rent Roll'!$O$26*(1+Assumptions!$C$64)^(BU$8-'Rent Roll'!$P$26)*'Rent Roll'!$E$26/12),0)),IF(AND(BU266&lt;=3,BU267&gt;=0),'Rent Roll'!$F$26*BU$15,0))</f>
        <v>3802.60313571446</v>
      </c>
      <c r="BV273" s="95">
        <f>'Rent Roll'!$G$26*IF(BV266=0,IF('Rent Roll'!$N$26="NNN",'Rent Roll'!$F$26*BV$15,IF('Rent Roll'!$N$26="NNN capped",'Rent Roll'!$F$26*(BV$12+BV$13)+MIN('Rent Roll'!$F$26*BV$14,'Rent Roll'!$O$26*(1+Assumptions!$C$64)^(BV$8-'Rent Roll'!$P$26)*'Rent Roll'!$E$26/12),0)),IF(AND(BV266&lt;=3,BV267&gt;=0),'Rent Roll'!$F$26*BV$15,0))</f>
        <v>3802.60313571446</v>
      </c>
      <c r="BW273" s="95">
        <f>'Rent Roll'!$G$26*IF(BW266=0,IF('Rent Roll'!$N$26="NNN",'Rent Roll'!$F$26*BW$15,IF('Rent Roll'!$N$26="NNN capped",'Rent Roll'!$F$26*(BW$12+BW$13)+MIN('Rent Roll'!$F$26*BW$14,'Rent Roll'!$O$26*(1+Assumptions!$C$64)^(BW$8-'Rent Roll'!$P$26)*'Rent Roll'!$E$26/12),0)),IF(AND(BW266&lt;=3,BW267&gt;=0),'Rent Roll'!$F$26*BW$15,0))</f>
        <v>0</v>
      </c>
      <c r="BX273" s="95">
        <f>'Rent Roll'!$G$26*IF(BX266=0,IF('Rent Roll'!$N$26="NNN",'Rent Roll'!$F$26*BX$15,IF('Rent Roll'!$N$26="NNN capped",'Rent Roll'!$F$26*(BX$12+BX$13)+MIN('Rent Roll'!$F$26*BX$14,'Rent Roll'!$O$26*(1+Assumptions!$C$64)^(BX$8-'Rent Roll'!$P$26)*'Rent Roll'!$E$26/12),0)),IF(AND(BX266&lt;=3,BX267&gt;=0),'Rent Roll'!$F$26*BX$15,0))</f>
        <v>0</v>
      </c>
      <c r="BY273" s="95">
        <f>'Rent Roll'!$G$26*IF(BY266=0,IF('Rent Roll'!$N$26="NNN",'Rent Roll'!$F$26*BY$15,IF('Rent Roll'!$N$26="NNN capped",'Rent Roll'!$F$26*(BY$12+BY$13)+MIN('Rent Roll'!$F$26*BY$14,'Rent Roll'!$O$26*(1+Assumptions!$C$64)^(BY$8-'Rent Roll'!$P$26)*'Rent Roll'!$E$26/12),0)),IF(AND(BY266&lt;=3,BY267&gt;=0),'Rent Roll'!$F$26*BY$15,0))</f>
        <v>3802.60313571446</v>
      </c>
      <c r="BZ273" s="95">
        <f>'Rent Roll'!$G$26*IF(BZ266=0,IF('Rent Roll'!$N$26="NNN",'Rent Roll'!$F$26*BZ$15,IF('Rent Roll'!$N$26="NNN capped",'Rent Roll'!$F$26*(BZ$12+BZ$13)+MIN('Rent Roll'!$F$26*BZ$14,'Rent Roll'!$O$26*(1+Assumptions!$C$64)^(BZ$8-'Rent Roll'!$P$26)*'Rent Roll'!$E$26/12),0)),IF(AND(BZ266&lt;=3,BZ267&gt;=0),'Rent Roll'!$F$26*BZ$15,0))</f>
        <v>3802.60313571446</v>
      </c>
      <c r="CA273" s="95">
        <f>'Rent Roll'!$G$26*IF(CA266=0,IF('Rent Roll'!$N$26="NNN",'Rent Roll'!$F$26*CA$15,IF('Rent Roll'!$N$26="NNN capped",'Rent Roll'!$F$26*(CA$12+CA$13)+MIN('Rent Roll'!$F$26*CA$14,'Rent Roll'!$O$26*(1+Assumptions!$C$64)^(CA$8-'Rent Roll'!$P$26)*'Rent Roll'!$E$26/12),0)),IF(AND(CA266&lt;=3,CA267&gt;=0),'Rent Roll'!$F$26*CA$15,0))</f>
        <v>3802.60313571446</v>
      </c>
      <c r="CB273" s="95">
        <f>'Rent Roll'!$G$26*IF(CB266=0,IF('Rent Roll'!$N$26="NNN",'Rent Roll'!$F$26*CB$15,IF('Rent Roll'!$N$26="NNN capped",'Rent Roll'!$F$26*(CB$12+CB$13)+MIN('Rent Roll'!$F$26*CB$14,'Rent Roll'!$O$26*(1+Assumptions!$C$64)^(CB$8-'Rent Roll'!$P$26)*'Rent Roll'!$E$26/12),0)),IF(AND(CB266&lt;=3,CB267&gt;=0),'Rent Roll'!$F$26*CB$15,0))</f>
        <v>3890.279297535459</v>
      </c>
      <c r="CC273" s="95">
        <f>'Rent Roll'!$G$26*IF(CC266=0,IF('Rent Roll'!$N$26="NNN",'Rent Roll'!$F$26*CC$15,IF('Rent Roll'!$N$26="NNN capped",'Rent Roll'!$F$26*(CC$12+CC$13)+MIN('Rent Roll'!$F$26*CC$14,'Rent Roll'!$O$26*(1+Assumptions!$C$64)^(CC$8-'Rent Roll'!$P$26)*'Rent Roll'!$E$26/12),0)),IF(AND(CC266&lt;=3,CC267&gt;=0),'Rent Roll'!$F$26*CC$15,0))</f>
        <v>3890.279297535459</v>
      </c>
      <c r="CD273" s="95">
        <f>'Rent Roll'!$G$26*IF(CD266=0,IF('Rent Roll'!$N$26="NNN",'Rent Roll'!$F$26*CD$15,IF('Rent Roll'!$N$26="NNN capped",'Rent Roll'!$F$26*(CD$12+CD$13)+MIN('Rent Roll'!$F$26*CD$14,'Rent Roll'!$O$26*(1+Assumptions!$C$64)^(CD$8-'Rent Roll'!$P$26)*'Rent Roll'!$E$26/12),0)),IF(AND(CD266&lt;=3,CD267&gt;=0),'Rent Roll'!$F$26*CD$15,0))</f>
        <v>3890.279297535459</v>
      </c>
      <c r="CE273" s="95">
        <f>'Rent Roll'!$G$26*IF(CE266=0,IF('Rent Roll'!$N$26="NNN",'Rent Roll'!$F$26*CE$15,IF('Rent Roll'!$N$26="NNN capped",'Rent Roll'!$F$26*(CE$12+CE$13)+MIN('Rent Roll'!$F$26*CE$14,'Rent Roll'!$O$26*(1+Assumptions!$C$64)^(CE$8-'Rent Roll'!$P$26)*'Rent Roll'!$E$26/12),0)),IF(AND(CE266&lt;=3,CE267&gt;=0),'Rent Roll'!$F$26*CE$15,0))</f>
        <v>3890.279297535459</v>
      </c>
      <c r="CF273" s="95">
        <f>'Rent Roll'!$G$26*IF(CF266=0,IF('Rent Roll'!$N$26="NNN",'Rent Roll'!$F$26*CF$15,IF('Rent Roll'!$N$26="NNN capped",'Rent Roll'!$F$26*(CF$12+CF$13)+MIN('Rent Roll'!$F$26*CF$14,'Rent Roll'!$O$26*(1+Assumptions!$C$64)^(CF$8-'Rent Roll'!$P$26)*'Rent Roll'!$E$26/12),0)),IF(AND(CF266&lt;=3,CF267&gt;=0),'Rent Roll'!$F$26*CF$15,0))</f>
        <v>3890.279297535459</v>
      </c>
      <c r="CG273" s="95">
        <f>'Rent Roll'!$G$26*IF(CG266=0,IF('Rent Roll'!$N$26="NNN",'Rent Roll'!$F$26*CG$15,IF('Rent Roll'!$N$26="NNN capped",'Rent Roll'!$F$26*(CG$12+CG$13)+MIN('Rent Roll'!$F$26*CG$14,'Rent Roll'!$O$26*(1+Assumptions!$C$64)^(CG$8-'Rent Roll'!$P$26)*'Rent Roll'!$E$26/12),0)),IF(AND(CG266&lt;=3,CG267&gt;=0),'Rent Roll'!$F$26*CG$15,0))</f>
        <v>3890.279297535459</v>
      </c>
      <c r="CH273" s="95">
        <f>'Rent Roll'!$G$26*IF(CH266=0,IF('Rent Roll'!$N$26="NNN",'Rent Roll'!$F$26*CH$15,IF('Rent Roll'!$N$26="NNN capped",'Rent Roll'!$F$26*(CH$12+CH$13)+MIN('Rent Roll'!$F$26*CH$14,'Rent Roll'!$O$26*(1+Assumptions!$C$64)^(CH$8-'Rent Roll'!$P$26)*'Rent Roll'!$E$26/12),0)),IF(AND(CH266&lt;=3,CH267&gt;=0),'Rent Roll'!$F$26*CH$15,0))</f>
        <v>3890.279297535459</v>
      </c>
      <c r="CI273" s="95">
        <f>'Rent Roll'!$G$26*IF(CI266=0,IF('Rent Roll'!$N$26="NNN",'Rent Roll'!$F$26*CI$15,IF('Rent Roll'!$N$26="NNN capped",'Rent Roll'!$F$26*(CI$12+CI$13)+MIN('Rent Roll'!$F$26*CI$14,'Rent Roll'!$O$26*(1+Assumptions!$C$64)^(CI$8-'Rent Roll'!$P$26)*'Rent Roll'!$E$26/12),0)),IF(AND(CI266&lt;=3,CI267&gt;=0),'Rent Roll'!$F$26*CI$15,0))</f>
        <v>3890.279297535459</v>
      </c>
      <c r="CJ273" s="95">
        <f>'Rent Roll'!$G$26*IF(CJ266=0,IF('Rent Roll'!$N$26="NNN",'Rent Roll'!$F$26*CJ$15,IF('Rent Roll'!$N$26="NNN capped",'Rent Roll'!$F$26*(CJ$12+CJ$13)+MIN('Rent Roll'!$F$26*CJ$14,'Rent Roll'!$O$26*(1+Assumptions!$C$64)^(CJ$8-'Rent Roll'!$P$26)*'Rent Roll'!$E$26/12),0)),IF(AND(CJ266&lt;=3,CJ267&gt;=0),'Rent Roll'!$F$26*CJ$15,0))</f>
        <v>3890.279297535459</v>
      </c>
      <c r="CK273" s="95">
        <f>'Rent Roll'!$G$26*IF(CK266=0,IF('Rent Roll'!$N$26="NNN",'Rent Roll'!$F$26*CK$15,IF('Rent Roll'!$N$26="NNN capped",'Rent Roll'!$F$26*(CK$12+CK$13)+MIN('Rent Roll'!$F$26*CK$14,'Rent Roll'!$O$26*(1+Assumptions!$C$64)^(CK$8-'Rent Roll'!$P$26)*'Rent Roll'!$E$26/12),0)),IF(AND(CK266&lt;=3,CK267&gt;=0),'Rent Roll'!$F$26*CK$15,0))</f>
        <v>3890.279297535459</v>
      </c>
      <c r="CL273" s="95">
        <f>'Rent Roll'!$G$26*IF(CL266=0,IF('Rent Roll'!$N$26="NNN",'Rent Roll'!$F$26*CL$15,IF('Rent Roll'!$N$26="NNN capped",'Rent Roll'!$F$26*(CL$12+CL$13)+MIN('Rent Roll'!$F$26*CL$14,'Rent Roll'!$O$26*(1+Assumptions!$C$64)^(CL$8-'Rent Roll'!$P$26)*'Rent Roll'!$E$26/12),0)),IF(AND(CL266&lt;=3,CL267&gt;=0),'Rent Roll'!$F$26*CL$15,0))</f>
        <v>3890.279297535459</v>
      </c>
      <c r="CM273" s="95">
        <f>'Rent Roll'!$G$26*IF(CM266=0,IF('Rent Roll'!$N$26="NNN",'Rent Roll'!$F$26*CM$15,IF('Rent Roll'!$N$26="NNN capped",'Rent Roll'!$F$26*(CM$12+CM$13)+MIN('Rent Roll'!$F$26*CM$14,'Rent Roll'!$O$26*(1+Assumptions!$C$64)^(CM$8-'Rent Roll'!$P$26)*'Rent Roll'!$E$26/12),0)),IF(AND(CM266&lt;=3,CM267&gt;=0),'Rent Roll'!$F$26*CM$15,0))</f>
        <v>3890.279297535459</v>
      </c>
      <c r="CN273" s="95">
        <f>'Rent Roll'!$G$26*IF(CN266=0,IF('Rent Roll'!$N$26="NNN",'Rent Roll'!$F$26*CN$15,IF('Rent Roll'!$N$26="NNN capped",'Rent Roll'!$F$26*(CN$12+CN$13)+MIN('Rent Roll'!$F$26*CN$14,'Rent Roll'!$O$26*(1+Assumptions!$C$64)^(CN$8-'Rent Roll'!$P$26)*'Rent Roll'!$E$26/12),0)),IF(AND(CN266&lt;=3,CN267&gt;=0),'Rent Roll'!$F$26*CN$15,0))</f>
        <v>3980.0577055660797</v>
      </c>
      <c r="CO273" s="95">
        <f>'Rent Roll'!$G$26*IF(CO266=0,IF('Rent Roll'!$N$26="NNN",'Rent Roll'!$F$26*CO$15,IF('Rent Roll'!$N$26="NNN capped",'Rent Roll'!$F$26*(CO$12+CO$13)+MIN('Rent Roll'!$F$26*CO$14,'Rent Roll'!$O$26*(1+Assumptions!$C$64)^(CO$8-'Rent Roll'!$P$26)*'Rent Roll'!$E$26/12),0)),IF(AND(CO266&lt;=3,CO267&gt;=0),'Rent Roll'!$F$26*CO$15,0))</f>
        <v>3980.0577055660797</v>
      </c>
      <c r="CP273" s="95">
        <f>'Rent Roll'!$G$26*IF(CP266=0,IF('Rent Roll'!$N$26="NNN",'Rent Roll'!$F$26*CP$15,IF('Rent Roll'!$N$26="NNN capped",'Rent Roll'!$F$26*(CP$12+CP$13)+MIN('Rent Roll'!$F$26*CP$14,'Rent Roll'!$O$26*(1+Assumptions!$C$64)^(CP$8-'Rent Roll'!$P$26)*'Rent Roll'!$E$26/12),0)),IF(AND(CP266&lt;=3,CP267&gt;=0),'Rent Roll'!$F$26*CP$15,0))</f>
        <v>3980.0577055660797</v>
      </c>
      <c r="CQ273" s="95">
        <f>'Rent Roll'!$G$26*IF(CQ266=0,IF('Rent Roll'!$N$26="NNN",'Rent Roll'!$F$26*CQ$15,IF('Rent Roll'!$N$26="NNN capped",'Rent Roll'!$F$26*(CQ$12+CQ$13)+MIN('Rent Roll'!$F$26*CQ$14,'Rent Roll'!$O$26*(1+Assumptions!$C$64)^(CQ$8-'Rent Roll'!$P$26)*'Rent Roll'!$E$26/12),0)),IF(AND(CQ266&lt;=3,CQ267&gt;=0),'Rent Roll'!$F$26*CQ$15,0))</f>
        <v>3980.0577055660797</v>
      </c>
      <c r="CR273" s="95">
        <f>'Rent Roll'!$G$26*IF(CR266=0,IF('Rent Roll'!$N$26="NNN",'Rent Roll'!$F$26*CR$15,IF('Rent Roll'!$N$26="NNN capped",'Rent Roll'!$F$26*(CR$12+CR$13)+MIN('Rent Roll'!$F$26*CR$14,'Rent Roll'!$O$26*(1+Assumptions!$C$64)^(CR$8-'Rent Roll'!$P$26)*'Rent Roll'!$E$26/12),0)),IF(AND(CR266&lt;=3,CR267&gt;=0),'Rent Roll'!$F$26*CR$15,0))</f>
        <v>3980.0577055660797</v>
      </c>
      <c r="CS273" s="95">
        <f>'Rent Roll'!$G$26*IF(CS266=0,IF('Rent Roll'!$N$26="NNN",'Rent Roll'!$F$26*CS$15,IF('Rent Roll'!$N$26="NNN capped",'Rent Roll'!$F$26*(CS$12+CS$13)+MIN('Rent Roll'!$F$26*CS$14,'Rent Roll'!$O$26*(1+Assumptions!$C$64)^(CS$8-'Rent Roll'!$P$26)*'Rent Roll'!$E$26/12),0)),IF(AND(CS266&lt;=3,CS267&gt;=0),'Rent Roll'!$F$26*CS$15,0))</f>
        <v>3980.0577055660797</v>
      </c>
      <c r="CT273" s="95">
        <f>'Rent Roll'!$G$26*IF(CT266=0,IF('Rent Roll'!$N$26="NNN",'Rent Roll'!$F$26*CT$15,IF('Rent Roll'!$N$26="NNN capped",'Rent Roll'!$F$26*(CT$12+CT$13)+MIN('Rent Roll'!$F$26*CT$14,'Rent Roll'!$O$26*(1+Assumptions!$C$64)^(CT$8-'Rent Roll'!$P$26)*'Rent Roll'!$E$26/12),0)),IF(AND(CT266&lt;=3,CT267&gt;=0),'Rent Roll'!$F$26*CT$15,0))</f>
        <v>3980.0577055660797</v>
      </c>
      <c r="CU273" s="95">
        <f>'Rent Roll'!$G$26*IF(CU266=0,IF('Rent Roll'!$N$26="NNN",'Rent Roll'!$F$26*CU$15,IF('Rent Roll'!$N$26="NNN capped",'Rent Roll'!$F$26*(CU$12+CU$13)+MIN('Rent Roll'!$F$26*CU$14,'Rent Roll'!$O$26*(1+Assumptions!$C$64)^(CU$8-'Rent Roll'!$P$26)*'Rent Roll'!$E$26/12),0)),IF(AND(CU266&lt;=3,CU267&gt;=0),'Rent Roll'!$F$26*CU$15,0))</f>
        <v>3980.0577055660797</v>
      </c>
      <c r="CV273" s="95">
        <f>'Rent Roll'!$G$26*IF(CV266=0,IF('Rent Roll'!$N$26="NNN",'Rent Roll'!$F$26*CV$15,IF('Rent Roll'!$N$26="NNN capped",'Rent Roll'!$F$26*(CV$12+CV$13)+MIN('Rent Roll'!$F$26*CV$14,'Rent Roll'!$O$26*(1+Assumptions!$C$64)^(CV$8-'Rent Roll'!$P$26)*'Rent Roll'!$E$26/12),0)),IF(AND(CV266&lt;=3,CV267&gt;=0),'Rent Roll'!$F$26*CV$15,0))</f>
        <v>3980.0577055660797</v>
      </c>
      <c r="CW273" s="95">
        <f>'Rent Roll'!$G$26*IF(CW266=0,IF('Rent Roll'!$N$26="NNN",'Rent Roll'!$F$26*CW$15,IF('Rent Roll'!$N$26="NNN capped",'Rent Roll'!$F$26*(CW$12+CW$13)+MIN('Rent Roll'!$F$26*CW$14,'Rent Roll'!$O$26*(1+Assumptions!$C$64)^(CW$8-'Rent Roll'!$P$26)*'Rent Roll'!$E$26/12),0)),IF(AND(CW266&lt;=3,CW267&gt;=0),'Rent Roll'!$F$26*CW$15,0))</f>
        <v>3980.0577055660797</v>
      </c>
      <c r="CX273" s="95">
        <f>'Rent Roll'!$G$26*IF(CX266=0,IF('Rent Roll'!$N$26="NNN",'Rent Roll'!$F$26*CX$15,IF('Rent Roll'!$N$26="NNN capped",'Rent Roll'!$F$26*(CX$12+CX$13)+MIN('Rent Roll'!$F$26*CX$14,'Rent Roll'!$O$26*(1+Assumptions!$C$64)^(CX$8-'Rent Roll'!$P$26)*'Rent Roll'!$E$26/12),0)),IF(AND(CX266&lt;=3,CX267&gt;=0),'Rent Roll'!$F$26*CX$15,0))</f>
        <v>3980.0577055660797</v>
      </c>
      <c r="CY273" s="95">
        <f>'Rent Roll'!$G$26*IF(CY266=0,IF('Rent Roll'!$N$26="NNN",'Rent Roll'!$F$26*CY$15,IF('Rent Roll'!$N$26="NNN capped",'Rent Roll'!$F$26*(CY$12+CY$13)+MIN('Rent Roll'!$F$26*CY$14,'Rent Roll'!$O$26*(1+Assumptions!$C$64)^(CY$8-'Rent Roll'!$P$26)*'Rent Roll'!$E$26/12),0)),IF(AND(CY266&lt;=3,CY267&gt;=0),'Rent Roll'!$F$26*CY$15,0))</f>
        <v>3980.0577055660797</v>
      </c>
      <c r="CZ273" s="95">
        <f>'Rent Roll'!$G$26*IF(CZ266=0,IF('Rent Roll'!$N$26="NNN",'Rent Roll'!$F$26*CZ$15,IF('Rent Roll'!$N$26="NNN capped",'Rent Roll'!$F$26*(CZ$12+CZ$13)+MIN('Rent Roll'!$F$26*CZ$14,'Rent Roll'!$O$26*(1+Assumptions!$C$64)^(CZ$8-'Rent Roll'!$P$26)*'Rent Roll'!$E$26/12),0)),IF(AND(CZ266&lt;=3,CZ267&gt;=0),'Rent Roll'!$F$26*CZ$15,0))</f>
        <v>4071.99086641971</v>
      </c>
      <c r="DA273" s="95">
        <f>'Rent Roll'!$G$26*IF(DA266=0,IF('Rent Roll'!$N$26="NNN",'Rent Roll'!$F$26*DA$15,IF('Rent Roll'!$N$26="NNN capped",'Rent Roll'!$F$26*(DA$12+DA$13)+MIN('Rent Roll'!$F$26*DA$14,'Rent Roll'!$O$26*(1+Assumptions!$C$64)^(DA$8-'Rent Roll'!$P$26)*'Rent Roll'!$E$26/12),0)),IF(AND(DA266&lt;=3,DA267&gt;=0),'Rent Roll'!$F$26*DA$15,0))</f>
        <v>4071.99086641971</v>
      </c>
      <c r="DB273" s="95">
        <f>'Rent Roll'!$G$26*IF(DB266=0,IF('Rent Roll'!$N$26="NNN",'Rent Roll'!$F$26*DB$15,IF('Rent Roll'!$N$26="NNN capped",'Rent Roll'!$F$26*(DB$12+DB$13)+MIN('Rent Roll'!$F$26*DB$14,'Rent Roll'!$O$26*(1+Assumptions!$C$64)^(DB$8-'Rent Roll'!$P$26)*'Rent Roll'!$E$26/12),0)),IF(AND(DB266&lt;=3,DB267&gt;=0),'Rent Roll'!$F$26*DB$15,0))</f>
        <v>4071.99086641971</v>
      </c>
      <c r="DC273" s="95">
        <f>'Rent Roll'!$G$26*IF(DC266=0,IF('Rent Roll'!$N$26="NNN",'Rent Roll'!$F$26*DC$15,IF('Rent Roll'!$N$26="NNN capped",'Rent Roll'!$F$26*(DC$12+DC$13)+MIN('Rent Roll'!$F$26*DC$14,'Rent Roll'!$O$26*(1+Assumptions!$C$64)^(DC$8-'Rent Roll'!$P$26)*'Rent Roll'!$E$26/12),0)),IF(AND(DC266&lt;=3,DC267&gt;=0),'Rent Roll'!$F$26*DC$15,0))</f>
        <v>4071.99086641971</v>
      </c>
      <c r="DD273" s="95">
        <f>'Rent Roll'!$G$26*IF(DD266=0,IF('Rent Roll'!$N$26="NNN",'Rent Roll'!$F$26*DD$15,IF('Rent Roll'!$N$26="NNN capped",'Rent Roll'!$F$26*(DD$12+DD$13)+MIN('Rent Roll'!$F$26*DD$14,'Rent Roll'!$O$26*(1+Assumptions!$C$64)^(DD$8-'Rent Roll'!$P$26)*'Rent Roll'!$E$26/12),0)),IF(AND(DD266&lt;=3,DD267&gt;=0),'Rent Roll'!$F$26*DD$15,0))</f>
        <v>4071.99086641971</v>
      </c>
      <c r="DE273" s="95">
        <f>'Rent Roll'!$G$26*IF(DE266=0,IF('Rent Roll'!$N$26="NNN",'Rent Roll'!$F$26*DE$15,IF('Rent Roll'!$N$26="NNN capped",'Rent Roll'!$F$26*(DE$12+DE$13)+MIN('Rent Roll'!$F$26*DE$14,'Rent Roll'!$O$26*(1+Assumptions!$C$64)^(DE$8-'Rent Roll'!$P$26)*'Rent Roll'!$E$26/12),0)),IF(AND(DE266&lt;=3,DE267&gt;=0),'Rent Roll'!$F$26*DE$15,0))</f>
        <v>4071.99086641971</v>
      </c>
      <c r="DF273" s="95">
        <f>'Rent Roll'!$G$26*IF(DF266=0,IF('Rent Roll'!$N$26="NNN",'Rent Roll'!$F$26*DF$15,IF('Rent Roll'!$N$26="NNN capped",'Rent Roll'!$F$26*(DF$12+DF$13)+MIN('Rent Roll'!$F$26*DF$14,'Rent Roll'!$O$26*(1+Assumptions!$C$64)^(DF$8-'Rent Roll'!$P$26)*'Rent Roll'!$E$26/12),0)),IF(AND(DF266&lt;=3,DF267&gt;=0),'Rent Roll'!$F$26*DF$15,0))</f>
        <v>4071.99086641971</v>
      </c>
      <c r="DG273" s="95">
        <f>'Rent Roll'!$G$26*IF(DG266=0,IF('Rent Roll'!$N$26="NNN",'Rent Roll'!$F$26*DG$15,IF('Rent Roll'!$N$26="NNN capped",'Rent Roll'!$F$26*(DG$12+DG$13)+MIN('Rent Roll'!$F$26*DG$14,'Rent Roll'!$O$26*(1+Assumptions!$C$64)^(DG$8-'Rent Roll'!$P$26)*'Rent Roll'!$E$26/12),0)),IF(AND(DG266&lt;=3,DG267&gt;=0),'Rent Roll'!$F$26*DG$15,0))</f>
        <v>4071.99086641971</v>
      </c>
      <c r="DH273" s="95">
        <f>'Rent Roll'!$G$26*IF(DH266=0,IF('Rent Roll'!$N$26="NNN",'Rent Roll'!$F$26*DH$15,IF('Rent Roll'!$N$26="NNN capped",'Rent Roll'!$F$26*(DH$12+DH$13)+MIN('Rent Roll'!$F$26*DH$14,'Rent Roll'!$O$26*(1+Assumptions!$C$64)^(DH$8-'Rent Roll'!$P$26)*'Rent Roll'!$E$26/12),0)),IF(AND(DH266&lt;=3,DH267&gt;=0),'Rent Roll'!$F$26*DH$15,0))</f>
        <v>4071.99086641971</v>
      </c>
      <c r="DI273" s="95">
        <f>'Rent Roll'!$G$26*IF(DI266=0,IF('Rent Roll'!$N$26="NNN",'Rent Roll'!$F$26*DI$15,IF('Rent Roll'!$N$26="NNN capped",'Rent Roll'!$F$26*(DI$12+DI$13)+MIN('Rent Roll'!$F$26*DI$14,'Rent Roll'!$O$26*(1+Assumptions!$C$64)^(DI$8-'Rent Roll'!$P$26)*'Rent Roll'!$E$26/12),0)),IF(AND(DI266&lt;=3,DI267&gt;=0),'Rent Roll'!$F$26*DI$15,0))</f>
        <v>4071.99086641971</v>
      </c>
      <c r="DJ273" s="95">
        <f>'Rent Roll'!$G$26*IF(DJ266=0,IF('Rent Roll'!$N$26="NNN",'Rent Roll'!$F$26*DJ$15,IF('Rent Roll'!$N$26="NNN capped",'Rent Roll'!$F$26*(DJ$12+DJ$13)+MIN('Rent Roll'!$F$26*DJ$14,'Rent Roll'!$O$26*(1+Assumptions!$C$64)^(DJ$8-'Rent Roll'!$P$26)*'Rent Roll'!$E$26/12),0)),IF(AND(DJ266&lt;=3,DJ267&gt;=0),'Rent Roll'!$F$26*DJ$15,0))</f>
        <v>4071.99086641971</v>
      </c>
      <c r="DK273" s="95">
        <f>'Rent Roll'!$G$26*IF(DK266=0,IF('Rent Roll'!$N$26="NNN",'Rent Roll'!$F$26*DK$15,IF('Rent Roll'!$N$26="NNN capped",'Rent Roll'!$F$26*(DK$12+DK$13)+MIN('Rent Roll'!$F$26*DK$14,'Rent Roll'!$O$26*(1+Assumptions!$C$64)^(DK$8-'Rent Roll'!$P$26)*'Rent Roll'!$E$26/12),0)),IF(AND(DK266&lt;=3,DK267&gt;=0),'Rent Roll'!$F$26*DK$15,0))</f>
        <v>4071.99086641971</v>
      </c>
      <c r="DL273" s="95">
        <f>'Rent Roll'!$G$26*IF(DL266=0,IF('Rent Roll'!$N$26="NNN",'Rent Roll'!$F$26*DL$15,IF('Rent Roll'!$N$26="NNN capped",'Rent Roll'!$F$26*(DL$12+DL$13)+MIN('Rent Roll'!$F$26*DL$14,'Rent Roll'!$O$26*(1+Assumptions!$C$64)^(DL$8-'Rent Roll'!$P$26)*'Rent Roll'!$E$26/12),0)),IF(AND(DL266&lt;=3,DL267&gt;=0),'Rent Roll'!$F$26*DL$15,0))</f>
        <v>4166.132650692682</v>
      </c>
      <c r="DM273" s="95">
        <f>'Rent Roll'!$G$26*IF(DM266=0,IF('Rent Roll'!$N$26="NNN",'Rent Roll'!$F$26*DM$15,IF('Rent Roll'!$N$26="NNN capped",'Rent Roll'!$F$26*(DM$12+DM$13)+MIN('Rent Roll'!$F$26*DM$14,'Rent Roll'!$O$26*(1+Assumptions!$C$64)^(DM$8-'Rent Roll'!$P$26)*'Rent Roll'!$E$26/12),0)),IF(AND(DM266&lt;=3,DM267&gt;=0),'Rent Roll'!$F$26*DM$15,0))</f>
        <v>4166.132650692682</v>
      </c>
      <c r="DN273" s="95">
        <f>'Rent Roll'!$G$26*IF(DN266=0,IF('Rent Roll'!$N$26="NNN",'Rent Roll'!$F$26*DN$15,IF('Rent Roll'!$N$26="NNN capped",'Rent Roll'!$F$26*(DN$12+DN$13)+MIN('Rent Roll'!$F$26*DN$14,'Rent Roll'!$O$26*(1+Assumptions!$C$64)^(DN$8-'Rent Roll'!$P$26)*'Rent Roll'!$E$26/12),0)),IF(AND(DN266&lt;=3,DN267&gt;=0),'Rent Roll'!$F$26*DN$15,0))</f>
        <v>4166.132650692682</v>
      </c>
      <c r="DO273" s="95">
        <f>'Rent Roll'!$G$26*IF(DO266=0,IF('Rent Roll'!$N$26="NNN",'Rent Roll'!$F$26*DO$15,IF('Rent Roll'!$N$26="NNN capped",'Rent Roll'!$F$26*(DO$12+DO$13)+MIN('Rent Roll'!$F$26*DO$14,'Rent Roll'!$O$26*(1+Assumptions!$C$64)^(DO$8-'Rent Roll'!$P$26)*'Rent Roll'!$E$26/12),0)),IF(AND(DO266&lt;=3,DO267&gt;=0),'Rent Roll'!$F$26*DO$15,0))</f>
        <v>4166.132650692682</v>
      </c>
      <c r="DP273" s="95">
        <f>'Rent Roll'!$G$26*IF(DP266=0,IF('Rent Roll'!$N$26="NNN",'Rent Roll'!$F$26*DP$15,IF('Rent Roll'!$N$26="NNN capped",'Rent Roll'!$F$26*(DP$12+DP$13)+MIN('Rent Roll'!$F$26*DP$14,'Rent Roll'!$O$26*(1+Assumptions!$C$64)^(DP$8-'Rent Roll'!$P$26)*'Rent Roll'!$E$26/12),0)),IF(AND(DP266&lt;=3,DP267&gt;=0),'Rent Roll'!$F$26*DP$15,0))</f>
        <v>4166.132650692682</v>
      </c>
      <c r="DQ273" s="95">
        <f>'Rent Roll'!$G$26*IF(DQ266=0,IF('Rent Roll'!$N$26="NNN",'Rent Roll'!$F$26*DQ$15,IF('Rent Roll'!$N$26="NNN capped",'Rent Roll'!$F$26*(DQ$12+DQ$13)+MIN('Rent Roll'!$F$26*DQ$14,'Rent Roll'!$O$26*(1+Assumptions!$C$64)^(DQ$8-'Rent Roll'!$P$26)*'Rent Roll'!$E$26/12),0)),IF(AND(DQ266&lt;=3,DQ267&gt;=0),'Rent Roll'!$F$26*DQ$15,0))</f>
        <v>4166.132650692682</v>
      </c>
      <c r="DR273" s="95">
        <f>'Rent Roll'!$G$26*IF(DR266=0,IF('Rent Roll'!$N$26="NNN",'Rent Roll'!$F$26*DR$15,IF('Rent Roll'!$N$26="NNN capped",'Rent Roll'!$F$26*(DR$12+DR$13)+MIN('Rent Roll'!$F$26*DR$14,'Rent Roll'!$O$26*(1+Assumptions!$C$64)^(DR$8-'Rent Roll'!$P$26)*'Rent Roll'!$E$26/12),0)),IF(AND(DR266&lt;=3,DR267&gt;=0),'Rent Roll'!$F$26*DR$15,0))</f>
        <v>4166.132650692682</v>
      </c>
      <c r="DS273" s="95">
        <f>'Rent Roll'!$G$26*IF(DS266=0,IF('Rent Roll'!$N$26="NNN",'Rent Roll'!$F$26*DS$15,IF('Rent Roll'!$N$26="NNN capped",'Rent Roll'!$F$26*(DS$12+DS$13)+MIN('Rent Roll'!$F$26*DS$14,'Rent Roll'!$O$26*(1+Assumptions!$C$64)^(DS$8-'Rent Roll'!$P$26)*'Rent Roll'!$E$26/12),0)),IF(AND(DS266&lt;=3,DS267&gt;=0),'Rent Roll'!$F$26*DS$15,0))</f>
        <v>4166.132650692682</v>
      </c>
      <c r="DT273" s="95">
        <f>'Rent Roll'!$G$26*IF(DT266=0,IF('Rent Roll'!$N$26="NNN",'Rent Roll'!$F$26*DT$15,IF('Rent Roll'!$N$26="NNN capped",'Rent Roll'!$F$26*(DT$12+DT$13)+MIN('Rent Roll'!$F$26*DT$14,'Rent Roll'!$O$26*(1+Assumptions!$C$64)^(DT$8-'Rent Roll'!$P$26)*'Rent Roll'!$E$26/12),0)),IF(AND(DT266&lt;=3,DT267&gt;=0),'Rent Roll'!$F$26*DT$15,0))</f>
        <v>4166.132650692682</v>
      </c>
      <c r="DU273" s="95">
        <f>'Rent Roll'!$G$26*IF(DU266=0,IF('Rent Roll'!$N$26="NNN",'Rent Roll'!$F$26*DU$15,IF('Rent Roll'!$N$26="NNN capped",'Rent Roll'!$F$26*(DU$12+DU$13)+MIN('Rent Roll'!$F$26*DU$14,'Rent Roll'!$O$26*(1+Assumptions!$C$64)^(DU$8-'Rent Roll'!$P$26)*'Rent Roll'!$E$26/12),0)),IF(AND(DU266&lt;=3,DU267&gt;=0),'Rent Roll'!$F$26*DU$15,0))</f>
        <v>4166.132650692682</v>
      </c>
      <c r="DV273" s="95">
        <f>'Rent Roll'!$G$26*IF(DV266=0,IF('Rent Roll'!$N$26="NNN",'Rent Roll'!$F$26*DV$15,IF('Rent Roll'!$N$26="NNN capped",'Rent Roll'!$F$26*(DV$12+DV$13)+MIN('Rent Roll'!$F$26*DV$14,'Rent Roll'!$O$26*(1+Assumptions!$C$64)^(DV$8-'Rent Roll'!$P$26)*'Rent Roll'!$E$26/12),0)),IF(AND(DV266&lt;=3,DV267&gt;=0),'Rent Roll'!$F$26*DV$15,0))</f>
        <v>4166.132650692682</v>
      </c>
      <c r="DW273" s="95">
        <f>'Rent Roll'!$G$26*IF(DW266=0,IF('Rent Roll'!$N$26="NNN",'Rent Roll'!$F$26*DW$15,IF('Rent Roll'!$N$26="NNN capped",'Rent Roll'!$F$26*(DW$12+DW$13)+MIN('Rent Roll'!$F$26*DW$14,'Rent Roll'!$O$26*(1+Assumptions!$C$64)^(DW$8-'Rent Roll'!$P$26)*'Rent Roll'!$E$26/12),0)),IF(AND(DW266&lt;=3,DW267&gt;=0),'Rent Roll'!$F$26*DW$15,0))</f>
        <v>4166.132650692682</v>
      </c>
      <c r="DX273" s="95">
        <f>'Rent Roll'!$G$26*IF(DX266=0,IF('Rent Roll'!$N$26="NNN",'Rent Roll'!$F$26*DX$15,IF('Rent Roll'!$N$26="NNN capped",'Rent Roll'!$F$26*(DX$12+DX$13)+MIN('Rent Roll'!$F$26*DX$14,'Rent Roll'!$O$26*(1+Assumptions!$C$64)^(DX$8-'Rent Roll'!$P$26)*'Rent Roll'!$E$26/12),0)),IF(AND(DX266&lt;=3,DX267&gt;=0),'Rent Roll'!$F$26*DX$15,0))</f>
        <v>4262.538329659451</v>
      </c>
      <c r="DY273" s="95">
        <f>'Rent Roll'!$G$26*IF(DY266=0,IF('Rent Roll'!$N$26="NNN",'Rent Roll'!$F$26*DY$15,IF('Rent Roll'!$N$26="NNN capped",'Rent Roll'!$F$26*(DY$12+DY$13)+MIN('Rent Roll'!$F$26*DY$14,'Rent Roll'!$O$26*(1+Assumptions!$C$64)^(DY$8-'Rent Roll'!$P$26)*'Rent Roll'!$E$26/12),0)),IF(AND(DY266&lt;=3,DY267&gt;=0),'Rent Roll'!$F$26*DY$15,0))</f>
        <v>4262.538329659451</v>
      </c>
      <c r="DZ273" s="95">
        <f>'Rent Roll'!$G$26*IF(DZ266=0,IF('Rent Roll'!$N$26="NNN",'Rent Roll'!$F$26*DZ$15,IF('Rent Roll'!$N$26="NNN capped",'Rent Roll'!$F$26*(DZ$12+DZ$13)+MIN('Rent Roll'!$F$26*DZ$14,'Rent Roll'!$O$26*(1+Assumptions!$C$64)^(DZ$8-'Rent Roll'!$P$26)*'Rent Roll'!$E$26/12),0)),IF(AND(DZ266&lt;=3,DZ267&gt;=0),'Rent Roll'!$F$26*DZ$15,0))</f>
        <v>4262.538329659451</v>
      </c>
      <c r="EA273" s="95">
        <f>'Rent Roll'!$G$26*IF(EA266=0,IF('Rent Roll'!$N$26="NNN",'Rent Roll'!$F$26*EA$15,IF('Rent Roll'!$N$26="NNN capped",'Rent Roll'!$F$26*(EA$12+EA$13)+MIN('Rent Roll'!$F$26*EA$14,'Rent Roll'!$O$26*(1+Assumptions!$C$64)^(EA$8-'Rent Roll'!$P$26)*'Rent Roll'!$E$26/12),0)),IF(AND(EA266&lt;=3,EA267&gt;=0),'Rent Roll'!$F$26*EA$15,0))</f>
        <v>4262.538329659451</v>
      </c>
      <c r="EB273" s="95">
        <f>'Rent Roll'!$G$26*IF(EB266=0,IF('Rent Roll'!$N$26="NNN",'Rent Roll'!$F$26*EB$15,IF('Rent Roll'!$N$26="NNN capped",'Rent Roll'!$F$26*(EB$12+EB$13)+MIN('Rent Roll'!$F$26*EB$14,'Rent Roll'!$O$26*(1+Assumptions!$C$64)^(EB$8-'Rent Roll'!$P$26)*'Rent Roll'!$E$26/12),0)),IF(AND(EB266&lt;=3,EB267&gt;=0),'Rent Roll'!$F$26*EB$15,0))</f>
        <v>4262.538329659451</v>
      </c>
      <c r="EC273" s="95">
        <f>'Rent Roll'!$G$26*IF(EC266=0,IF('Rent Roll'!$N$26="NNN",'Rent Roll'!$F$26*EC$15,IF('Rent Roll'!$N$26="NNN capped",'Rent Roll'!$F$26*(EC$12+EC$13)+MIN('Rent Roll'!$F$26*EC$14,'Rent Roll'!$O$26*(1+Assumptions!$C$64)^(EC$8-'Rent Roll'!$P$26)*'Rent Roll'!$E$26/12),0)),IF(AND(EC266&lt;=3,EC267&gt;=0),'Rent Roll'!$F$26*EC$15,0))</f>
        <v>4262.538329659451</v>
      </c>
      <c r="ED273" s="95">
        <f>'Rent Roll'!$G$26*IF(ED266=0,IF('Rent Roll'!$N$26="NNN",'Rent Roll'!$F$26*ED$15,IF('Rent Roll'!$N$26="NNN capped",'Rent Roll'!$F$26*(ED$12+ED$13)+MIN('Rent Roll'!$F$26*ED$14,'Rent Roll'!$O$26*(1+Assumptions!$C$64)^(ED$8-'Rent Roll'!$P$26)*'Rent Roll'!$E$26/12),0)),IF(AND(ED266&lt;=3,ED267&gt;=0),'Rent Roll'!$F$26*ED$15,0))</f>
        <v>4262.538329659451</v>
      </c>
      <c r="EE273" s="95">
        <f>'Rent Roll'!$G$26*IF(EE266=0,IF('Rent Roll'!$N$26="NNN",'Rent Roll'!$F$26*EE$15,IF('Rent Roll'!$N$26="NNN capped",'Rent Roll'!$F$26*(EE$12+EE$13)+MIN('Rent Roll'!$F$26*EE$14,'Rent Roll'!$O$26*(1+Assumptions!$C$64)^(EE$8-'Rent Roll'!$P$26)*'Rent Roll'!$E$26/12),0)),IF(AND(EE266&lt;=3,EE267&gt;=0),'Rent Roll'!$F$26*EE$15,0))</f>
        <v>4262.538329659451</v>
      </c>
      <c r="EF273" s="95">
        <f>'Rent Roll'!$G$26*IF(EF266=0,IF('Rent Roll'!$N$26="NNN",'Rent Roll'!$F$26*EF$15,IF('Rent Roll'!$N$26="NNN capped",'Rent Roll'!$F$26*(EF$12+EF$13)+MIN('Rent Roll'!$F$26*EF$14,'Rent Roll'!$O$26*(1+Assumptions!$C$64)^(EF$8-'Rent Roll'!$P$26)*'Rent Roll'!$E$26/12),0)),IF(AND(EF266&lt;=3,EF267&gt;=0),'Rent Roll'!$F$26*EF$15,0))</f>
        <v>4262.538329659451</v>
      </c>
      <c r="EG273" s="95">
        <f>'Rent Roll'!$G$26*IF(EG266=0,IF('Rent Roll'!$N$26="NNN",'Rent Roll'!$F$26*EG$15,IF('Rent Roll'!$N$26="NNN capped",'Rent Roll'!$F$26*(EG$12+EG$13)+MIN('Rent Roll'!$F$26*EG$14,'Rent Roll'!$O$26*(1+Assumptions!$C$64)^(EG$8-'Rent Roll'!$P$26)*'Rent Roll'!$E$26/12),0)),IF(AND(EG266&lt;=3,EG267&gt;=0),'Rent Roll'!$F$26*EG$15,0))</f>
        <v>0</v>
      </c>
      <c r="EH273" s="95">
        <f>'Rent Roll'!$G$26*IF(EH266=0,IF('Rent Roll'!$N$26="NNN",'Rent Roll'!$F$26*EH$15,IF('Rent Roll'!$N$26="NNN capped",'Rent Roll'!$F$26*(EH$12+EH$13)+MIN('Rent Roll'!$F$26*EH$14,'Rent Roll'!$O$26*(1+Assumptions!$C$64)^(EH$8-'Rent Roll'!$P$26)*'Rent Roll'!$E$26/12),0)),IF(AND(EH266&lt;=3,EH267&gt;=0),'Rent Roll'!$F$26*EH$15,0))</f>
        <v>0</v>
      </c>
      <c r="EI273" s="95">
        <f>'Rent Roll'!$G$26*IF(EI266=0,IF('Rent Roll'!$N$26="NNN",'Rent Roll'!$F$26*EI$15,IF('Rent Roll'!$N$26="NNN capped",'Rent Roll'!$F$26*(EI$12+EI$13)+MIN('Rent Roll'!$F$26*EI$14,'Rent Roll'!$O$26*(1+Assumptions!$C$64)^(EI$8-'Rent Roll'!$P$26)*'Rent Roll'!$E$26/12),0)),IF(AND(EI266&lt;=3,EI267&gt;=0),'Rent Roll'!$F$26*EI$15,0))</f>
        <v>4262.538329659451</v>
      </c>
    </row>
    <row r="274">
      <c r="B274" t="s" s="23">
        <v>397</v>
      </c>
      <c r="C274" t="s" s="118">
        <v>47</v>
      </c>
      <c r="D274" t="s" s="118">
        <v>435</v>
      </c>
      <c r="H274" s="95">
        <f>IF(AND(H266&gt;=1,H266&lt;=3,H267=0),-CHOOSE(H266,Rollover!$R$26,Rollover!$AE$26,Rollover!$AR$26),0)</f>
        <v>0</v>
      </c>
      <c r="I274" s="95">
        <f>IF(AND(I266&gt;=1,I266&lt;=3,I267=0),-CHOOSE(I266,Rollover!$R$26,Rollover!$AE$26,Rollover!$AR$26),0)</f>
        <v>0</v>
      </c>
      <c r="J274" s="95">
        <f>IF(AND(J266&gt;=1,J266&lt;=3,J267=0),-CHOOSE(J266,Rollover!$R$26,Rollover!$AE$26,Rollover!$AR$26),0)</f>
        <v>0</v>
      </c>
      <c r="K274" s="95">
        <f>IF(AND(K266&gt;=1,K266&lt;=3,K267=0),-CHOOSE(K266,Rollover!$R$26,Rollover!$AE$26,Rollover!$AR$26),0)</f>
        <v>0</v>
      </c>
      <c r="L274" s="95">
        <f>IF(AND(L266&gt;=1,L266&lt;=3,L267=0),-CHOOSE(L266,Rollover!$R$26,Rollover!$AE$26,Rollover!$AR$26),0)</f>
        <v>0</v>
      </c>
      <c r="M274" s="95">
        <f>IF(AND(M266&gt;=1,M266&lt;=3,M267=0),-CHOOSE(M266,Rollover!$R$26,Rollover!$AE$26,Rollover!$AR$26),0)</f>
        <v>0</v>
      </c>
      <c r="N274" s="95">
        <f>IF(AND(N266&gt;=1,N266&lt;=3,N267=0),-CHOOSE(N266,Rollover!$R$26,Rollover!$AE$26,Rollover!$AR$26),0)</f>
        <v>0</v>
      </c>
      <c r="O274" s="95">
        <f>IF(AND(O266&gt;=1,O266&lt;=3,O267=0),-CHOOSE(O266,Rollover!$R$26,Rollover!$AE$26,Rollover!$AR$26),0)</f>
        <v>-7590.000000000001</v>
      </c>
      <c r="P274" s="95">
        <f>IF(AND(P266&gt;=1,P266&lt;=3,P267=0),-CHOOSE(P266,Rollover!$R$26,Rollover!$AE$26,Rollover!$AR$26),0)</f>
        <v>0</v>
      </c>
      <c r="Q274" s="95">
        <f>IF(AND(Q266&gt;=1,Q266&lt;=3,Q267=0),-CHOOSE(Q266,Rollover!$R$26,Rollover!$AE$26,Rollover!$AR$26),0)</f>
        <v>0</v>
      </c>
      <c r="R274" s="95">
        <f>IF(AND(R266&gt;=1,R266&lt;=3,R267=0),-CHOOSE(R266,Rollover!$R$26,Rollover!$AE$26,Rollover!$AR$26),0)</f>
        <v>0</v>
      </c>
      <c r="S274" s="95">
        <f>IF(AND(S266&gt;=1,S266&lt;=3,S267=0),-CHOOSE(S266,Rollover!$R$26,Rollover!$AE$26,Rollover!$AR$26),0)</f>
        <v>0</v>
      </c>
      <c r="T274" s="95">
        <f>IF(AND(T266&gt;=1,T266&lt;=3,T267=0),-CHOOSE(T266,Rollover!$R$26,Rollover!$AE$26,Rollover!$AR$26),0)</f>
        <v>0</v>
      </c>
      <c r="U274" s="95">
        <f>IF(AND(U266&gt;=1,U266&lt;=3,U267=0),-CHOOSE(U266,Rollover!$R$26,Rollover!$AE$26,Rollover!$AR$26),0)</f>
        <v>0</v>
      </c>
      <c r="V274" s="95">
        <f>IF(AND(V266&gt;=1,V266&lt;=3,V267=0),-CHOOSE(V266,Rollover!$R$26,Rollover!$AE$26,Rollover!$AR$26),0)</f>
        <v>0</v>
      </c>
      <c r="W274" s="95">
        <f>IF(AND(W266&gt;=1,W266&lt;=3,W267=0),-CHOOSE(W266,Rollover!$R$26,Rollover!$AE$26,Rollover!$AR$26),0)</f>
        <v>0</v>
      </c>
      <c r="X274" s="95">
        <f>IF(AND(X266&gt;=1,X266&lt;=3,X267=0),-CHOOSE(X266,Rollover!$R$26,Rollover!$AE$26,Rollover!$AR$26),0)</f>
        <v>0</v>
      </c>
      <c r="Y274" s="95">
        <f>IF(AND(Y266&gt;=1,Y266&lt;=3,Y267=0),-CHOOSE(Y266,Rollover!$R$26,Rollover!$AE$26,Rollover!$AR$26),0)</f>
        <v>0</v>
      </c>
      <c r="Z274" s="95">
        <f>IF(AND(Z266&gt;=1,Z266&lt;=3,Z267=0),-CHOOSE(Z266,Rollover!$R$26,Rollover!$AE$26,Rollover!$AR$26),0)</f>
        <v>0</v>
      </c>
      <c r="AA274" s="95">
        <f>IF(AND(AA266&gt;=1,AA266&lt;=3,AA267=0),-CHOOSE(AA266,Rollover!$R$26,Rollover!$AE$26,Rollover!$AR$26),0)</f>
        <v>0</v>
      </c>
      <c r="AB274" s="95">
        <f>IF(AND(AB266&gt;=1,AB266&lt;=3,AB267=0),-CHOOSE(AB266,Rollover!$R$26,Rollover!$AE$26,Rollover!$AR$26),0)</f>
        <v>0</v>
      </c>
      <c r="AC274" s="95">
        <f>IF(AND(AC266&gt;=1,AC266&lt;=3,AC267=0),-CHOOSE(AC266,Rollover!$R$26,Rollover!$AE$26,Rollover!$AR$26),0)</f>
        <v>0</v>
      </c>
      <c r="AD274" s="95">
        <f>IF(AND(AD266&gt;=1,AD266&lt;=3,AD267=0),-CHOOSE(AD266,Rollover!$R$26,Rollover!$AE$26,Rollover!$AR$26),0)</f>
        <v>0</v>
      </c>
      <c r="AE274" s="95">
        <f>IF(AND(AE266&gt;=1,AE266&lt;=3,AE267=0),-CHOOSE(AE266,Rollover!$R$26,Rollover!$AE$26,Rollover!$AR$26),0)</f>
        <v>0</v>
      </c>
      <c r="AF274" s="95">
        <f>IF(AND(AF266&gt;=1,AF266&lt;=3,AF267=0),-CHOOSE(AF266,Rollover!$R$26,Rollover!$AE$26,Rollover!$AR$26),0)</f>
        <v>0</v>
      </c>
      <c r="AG274" s="95">
        <f>IF(AND(AG266&gt;=1,AG266&lt;=3,AG267=0),-CHOOSE(AG266,Rollover!$R$26,Rollover!$AE$26,Rollover!$AR$26),0)</f>
        <v>0</v>
      </c>
      <c r="AH274" s="95">
        <f>IF(AND(AH266&gt;=1,AH266&lt;=3,AH267=0),-CHOOSE(AH266,Rollover!$R$26,Rollover!$AE$26,Rollover!$AR$26),0)</f>
        <v>0</v>
      </c>
      <c r="AI274" s="95">
        <f>IF(AND(AI266&gt;=1,AI266&lt;=3,AI267=0),-CHOOSE(AI266,Rollover!$R$26,Rollover!$AE$26,Rollover!$AR$26),0)</f>
        <v>0</v>
      </c>
      <c r="AJ274" s="95">
        <f>IF(AND(AJ266&gt;=1,AJ266&lt;=3,AJ267=0),-CHOOSE(AJ266,Rollover!$R$26,Rollover!$AE$26,Rollover!$AR$26),0)</f>
        <v>0</v>
      </c>
      <c r="AK274" s="95">
        <f>IF(AND(AK266&gt;=1,AK266&lt;=3,AK267=0),-CHOOSE(AK266,Rollover!$R$26,Rollover!$AE$26,Rollover!$AR$26),0)</f>
        <v>0</v>
      </c>
      <c r="AL274" s="95">
        <f>IF(AND(AL266&gt;=1,AL266&lt;=3,AL267=0),-CHOOSE(AL266,Rollover!$R$26,Rollover!$AE$26,Rollover!$AR$26),0)</f>
        <v>0</v>
      </c>
      <c r="AM274" s="95">
        <f>IF(AND(AM266&gt;=1,AM266&lt;=3,AM267=0),-CHOOSE(AM266,Rollover!$R$26,Rollover!$AE$26,Rollover!$AR$26),0)</f>
        <v>0</v>
      </c>
      <c r="AN274" s="95">
        <f>IF(AND(AN266&gt;=1,AN266&lt;=3,AN267=0),-CHOOSE(AN266,Rollover!$R$26,Rollover!$AE$26,Rollover!$AR$26),0)</f>
        <v>0</v>
      </c>
      <c r="AO274" s="95">
        <f>IF(AND(AO266&gt;=1,AO266&lt;=3,AO267=0),-CHOOSE(AO266,Rollover!$R$26,Rollover!$AE$26,Rollover!$AR$26),0)</f>
        <v>0</v>
      </c>
      <c r="AP274" s="95">
        <f>IF(AND(AP266&gt;=1,AP266&lt;=3,AP267=0),-CHOOSE(AP266,Rollover!$R$26,Rollover!$AE$26,Rollover!$AR$26),0)</f>
        <v>0</v>
      </c>
      <c r="AQ274" s="95">
        <f>IF(AND(AQ266&gt;=1,AQ266&lt;=3,AQ267=0),-CHOOSE(AQ266,Rollover!$R$26,Rollover!$AE$26,Rollover!$AR$26),0)</f>
        <v>0</v>
      </c>
      <c r="AR274" s="95">
        <f>IF(AND(AR266&gt;=1,AR266&lt;=3,AR267=0),-CHOOSE(AR266,Rollover!$R$26,Rollover!$AE$26,Rollover!$AR$26),0)</f>
        <v>0</v>
      </c>
      <c r="AS274" s="95">
        <f>IF(AND(AS266&gt;=1,AS266&lt;=3,AS267=0),-CHOOSE(AS266,Rollover!$R$26,Rollover!$AE$26,Rollover!$AR$26),0)</f>
        <v>0</v>
      </c>
      <c r="AT274" s="95">
        <f>IF(AND(AT266&gt;=1,AT266&lt;=3,AT267=0),-CHOOSE(AT266,Rollover!$R$26,Rollover!$AE$26,Rollover!$AR$26),0)</f>
        <v>0</v>
      </c>
      <c r="AU274" s="95">
        <f>IF(AND(AU266&gt;=1,AU266&lt;=3,AU267=0),-CHOOSE(AU266,Rollover!$R$26,Rollover!$AE$26,Rollover!$AR$26),0)</f>
        <v>0</v>
      </c>
      <c r="AV274" s="95">
        <f>IF(AND(AV266&gt;=1,AV266&lt;=3,AV267=0),-CHOOSE(AV266,Rollover!$R$26,Rollover!$AE$26,Rollover!$AR$26),0)</f>
        <v>0</v>
      </c>
      <c r="AW274" s="95">
        <f>IF(AND(AW266&gt;=1,AW266&lt;=3,AW267=0),-CHOOSE(AW266,Rollover!$R$26,Rollover!$AE$26,Rollover!$AR$26),0)</f>
        <v>0</v>
      </c>
      <c r="AX274" s="95">
        <f>IF(AND(AX266&gt;=1,AX266&lt;=3,AX267=0),-CHOOSE(AX266,Rollover!$R$26,Rollover!$AE$26,Rollover!$AR$26),0)</f>
        <v>0</v>
      </c>
      <c r="AY274" s="95">
        <f>IF(AND(AY266&gt;=1,AY266&lt;=3,AY267=0),-CHOOSE(AY266,Rollover!$R$26,Rollover!$AE$26,Rollover!$AR$26),0)</f>
        <v>0</v>
      </c>
      <c r="AZ274" s="95">
        <f>IF(AND(AZ266&gt;=1,AZ266&lt;=3,AZ267=0),-CHOOSE(AZ266,Rollover!$R$26,Rollover!$AE$26,Rollover!$AR$26),0)</f>
        <v>0</v>
      </c>
      <c r="BA274" s="95">
        <f>IF(AND(BA266&gt;=1,BA266&lt;=3,BA267=0),-CHOOSE(BA266,Rollover!$R$26,Rollover!$AE$26,Rollover!$AR$26),0)</f>
        <v>0</v>
      </c>
      <c r="BB274" s="95">
        <f>IF(AND(BB266&gt;=1,BB266&lt;=3,BB267=0),-CHOOSE(BB266,Rollover!$R$26,Rollover!$AE$26,Rollover!$AR$26),0)</f>
        <v>0</v>
      </c>
      <c r="BC274" s="95">
        <f>IF(AND(BC266&gt;=1,BC266&lt;=3,BC267=0),-CHOOSE(BC266,Rollover!$R$26,Rollover!$AE$26,Rollover!$AR$26),0)</f>
        <v>0</v>
      </c>
      <c r="BD274" s="95">
        <f>IF(AND(BD266&gt;=1,BD266&lt;=3,BD267=0),-CHOOSE(BD266,Rollover!$R$26,Rollover!$AE$26,Rollover!$AR$26),0)</f>
        <v>0</v>
      </c>
      <c r="BE274" s="95">
        <f>IF(AND(BE266&gt;=1,BE266&lt;=3,BE267=0),-CHOOSE(BE266,Rollover!$R$26,Rollover!$AE$26,Rollover!$AR$26),0)</f>
        <v>0</v>
      </c>
      <c r="BF274" s="95">
        <f>IF(AND(BF266&gt;=1,BF266&lt;=3,BF267=0),-CHOOSE(BF266,Rollover!$R$26,Rollover!$AE$26,Rollover!$AR$26),0)</f>
        <v>0</v>
      </c>
      <c r="BG274" s="95">
        <f>IF(AND(BG266&gt;=1,BG266&lt;=3,BG267=0),-CHOOSE(BG266,Rollover!$R$26,Rollover!$AE$26,Rollover!$AR$26),0)</f>
        <v>0</v>
      </c>
      <c r="BH274" s="95">
        <f>IF(AND(BH266&gt;=1,BH266&lt;=3,BH267=0),-CHOOSE(BH266,Rollover!$R$26,Rollover!$AE$26,Rollover!$AR$26),0)</f>
        <v>0</v>
      </c>
      <c r="BI274" s="95">
        <f>IF(AND(BI266&gt;=1,BI266&lt;=3,BI267=0),-CHOOSE(BI266,Rollover!$R$26,Rollover!$AE$26,Rollover!$AR$26),0)</f>
        <v>0</v>
      </c>
      <c r="BJ274" s="95">
        <f>IF(AND(BJ266&gt;=1,BJ266&lt;=3,BJ267=0),-CHOOSE(BJ266,Rollover!$R$26,Rollover!$AE$26,Rollover!$AR$26),0)</f>
        <v>0</v>
      </c>
      <c r="BK274" s="95">
        <f>IF(AND(BK266&gt;=1,BK266&lt;=3,BK267=0),-CHOOSE(BK266,Rollover!$R$26,Rollover!$AE$26,Rollover!$AR$26),0)</f>
        <v>0</v>
      </c>
      <c r="BL274" s="95">
        <f>IF(AND(BL266&gt;=1,BL266&lt;=3,BL267=0),-CHOOSE(BL266,Rollover!$R$26,Rollover!$AE$26,Rollover!$AR$26),0)</f>
        <v>0</v>
      </c>
      <c r="BM274" s="95">
        <f>IF(AND(BM266&gt;=1,BM266&lt;=3,BM267=0),-CHOOSE(BM266,Rollover!$R$26,Rollover!$AE$26,Rollover!$AR$26),0)</f>
        <v>0</v>
      </c>
      <c r="BN274" s="95">
        <f>IF(AND(BN266&gt;=1,BN266&lt;=3,BN267=0),-CHOOSE(BN266,Rollover!$R$26,Rollover!$AE$26,Rollover!$AR$26),0)</f>
        <v>0</v>
      </c>
      <c r="BO274" s="95">
        <f>IF(AND(BO266&gt;=1,BO266&lt;=3,BO267=0),-CHOOSE(BO266,Rollover!$R$26,Rollover!$AE$26,Rollover!$AR$26),0)</f>
        <v>0</v>
      </c>
      <c r="BP274" s="95">
        <f>IF(AND(BP266&gt;=1,BP266&lt;=3,BP267=0),-CHOOSE(BP266,Rollover!$R$26,Rollover!$AE$26,Rollover!$AR$26),0)</f>
        <v>0</v>
      </c>
      <c r="BQ274" s="95">
        <f>IF(AND(BQ266&gt;=1,BQ266&lt;=3,BQ267=0),-CHOOSE(BQ266,Rollover!$R$26,Rollover!$AE$26,Rollover!$AR$26),0)</f>
        <v>0</v>
      </c>
      <c r="BR274" s="95">
        <f>IF(AND(BR266&gt;=1,BR266&lt;=3,BR267=0),-CHOOSE(BR266,Rollover!$R$26,Rollover!$AE$26,Rollover!$AR$26),0)</f>
        <v>0</v>
      </c>
      <c r="BS274" s="95">
        <f>IF(AND(BS266&gt;=1,BS266&lt;=3,BS267=0),-CHOOSE(BS266,Rollover!$R$26,Rollover!$AE$26,Rollover!$AR$26),0)</f>
        <v>0</v>
      </c>
      <c r="BT274" s="95">
        <f>IF(AND(BT266&gt;=1,BT266&lt;=3,BT267=0),-CHOOSE(BT266,Rollover!$R$26,Rollover!$AE$26,Rollover!$AR$26),0)</f>
        <v>0</v>
      </c>
      <c r="BU274" s="95">
        <f>IF(AND(BU266&gt;=1,BU266&lt;=3,BU267=0),-CHOOSE(BU266,Rollover!$R$26,Rollover!$AE$26,Rollover!$AR$26),0)</f>
        <v>0</v>
      </c>
      <c r="BV274" s="95">
        <f>IF(AND(BV266&gt;=1,BV266&lt;=3,BV267=0),-CHOOSE(BV266,Rollover!$R$26,Rollover!$AE$26,Rollover!$AR$26),0)</f>
        <v>0</v>
      </c>
      <c r="BW274" s="95">
        <f>IF(AND(BW266&gt;=1,BW266&lt;=3,BW267=0),-CHOOSE(BW266,Rollover!$R$26,Rollover!$AE$26,Rollover!$AR$26),0)</f>
        <v>0</v>
      </c>
      <c r="BX274" s="95">
        <f>IF(AND(BX266&gt;=1,BX266&lt;=3,BX267=0),-CHOOSE(BX266,Rollover!$R$26,Rollover!$AE$26,Rollover!$AR$26),0)</f>
        <v>0</v>
      </c>
      <c r="BY274" s="95">
        <f>IF(AND(BY266&gt;=1,BY266&lt;=3,BY267=0),-CHOOSE(BY266,Rollover!$R$26,Rollover!$AE$26,Rollover!$AR$26),0)</f>
        <v>-19064.262151863502</v>
      </c>
      <c r="BZ274" s="95">
        <f>IF(AND(BZ266&gt;=1,BZ266&lt;=3,BZ267=0),-CHOOSE(BZ266,Rollover!$R$26,Rollover!$AE$26,Rollover!$AR$26),0)</f>
        <v>0</v>
      </c>
      <c r="CA274" s="95">
        <f>IF(AND(CA266&gt;=1,CA266&lt;=3,CA267=0),-CHOOSE(CA266,Rollover!$R$26,Rollover!$AE$26,Rollover!$AR$26),0)</f>
        <v>0</v>
      </c>
      <c r="CB274" s="95">
        <f>IF(AND(CB266&gt;=1,CB266&lt;=3,CB267=0),-CHOOSE(CB266,Rollover!$R$26,Rollover!$AE$26,Rollover!$AR$26),0)</f>
        <v>0</v>
      </c>
      <c r="CC274" s="95">
        <f>IF(AND(CC266&gt;=1,CC266&lt;=3,CC267=0),-CHOOSE(CC266,Rollover!$R$26,Rollover!$AE$26,Rollover!$AR$26),0)</f>
        <v>0</v>
      </c>
      <c r="CD274" s="95">
        <f>IF(AND(CD266&gt;=1,CD266&lt;=3,CD267=0),-CHOOSE(CD266,Rollover!$R$26,Rollover!$AE$26,Rollover!$AR$26),0)</f>
        <v>0</v>
      </c>
      <c r="CE274" s="95">
        <f>IF(AND(CE266&gt;=1,CE266&lt;=3,CE267=0),-CHOOSE(CE266,Rollover!$R$26,Rollover!$AE$26,Rollover!$AR$26),0)</f>
        <v>0</v>
      </c>
      <c r="CF274" s="95">
        <f>IF(AND(CF266&gt;=1,CF266&lt;=3,CF267=0),-CHOOSE(CF266,Rollover!$R$26,Rollover!$AE$26,Rollover!$AR$26),0)</f>
        <v>0</v>
      </c>
      <c r="CG274" s="95">
        <f>IF(AND(CG266&gt;=1,CG266&lt;=3,CG267=0),-CHOOSE(CG266,Rollover!$R$26,Rollover!$AE$26,Rollover!$AR$26),0)</f>
        <v>0</v>
      </c>
      <c r="CH274" s="95">
        <f>IF(AND(CH266&gt;=1,CH266&lt;=3,CH267=0),-CHOOSE(CH266,Rollover!$R$26,Rollover!$AE$26,Rollover!$AR$26),0)</f>
        <v>0</v>
      </c>
      <c r="CI274" s="95">
        <f>IF(AND(CI266&gt;=1,CI266&lt;=3,CI267=0),-CHOOSE(CI266,Rollover!$R$26,Rollover!$AE$26,Rollover!$AR$26),0)</f>
        <v>0</v>
      </c>
      <c r="CJ274" s="95">
        <f>IF(AND(CJ266&gt;=1,CJ266&lt;=3,CJ267=0),-CHOOSE(CJ266,Rollover!$R$26,Rollover!$AE$26,Rollover!$AR$26),0)</f>
        <v>0</v>
      </c>
      <c r="CK274" s="95">
        <f>IF(AND(CK266&gt;=1,CK266&lt;=3,CK267=0),-CHOOSE(CK266,Rollover!$R$26,Rollover!$AE$26,Rollover!$AR$26),0)</f>
        <v>0</v>
      </c>
      <c r="CL274" s="95">
        <f>IF(AND(CL266&gt;=1,CL266&lt;=3,CL267=0),-CHOOSE(CL266,Rollover!$R$26,Rollover!$AE$26,Rollover!$AR$26),0)</f>
        <v>0</v>
      </c>
      <c r="CM274" s="95">
        <f>IF(AND(CM266&gt;=1,CM266&lt;=3,CM267=0),-CHOOSE(CM266,Rollover!$R$26,Rollover!$AE$26,Rollover!$AR$26),0)</f>
        <v>0</v>
      </c>
      <c r="CN274" s="95">
        <f>IF(AND(CN266&gt;=1,CN266&lt;=3,CN267=0),-CHOOSE(CN266,Rollover!$R$26,Rollover!$AE$26,Rollover!$AR$26),0)</f>
        <v>0</v>
      </c>
      <c r="CO274" s="95">
        <f>IF(AND(CO266&gt;=1,CO266&lt;=3,CO267=0),-CHOOSE(CO266,Rollover!$R$26,Rollover!$AE$26,Rollover!$AR$26),0)</f>
        <v>0</v>
      </c>
      <c r="CP274" s="95">
        <f>IF(AND(CP266&gt;=1,CP266&lt;=3,CP267=0),-CHOOSE(CP266,Rollover!$R$26,Rollover!$AE$26,Rollover!$AR$26),0)</f>
        <v>0</v>
      </c>
      <c r="CQ274" s="95">
        <f>IF(AND(CQ266&gt;=1,CQ266&lt;=3,CQ267=0),-CHOOSE(CQ266,Rollover!$R$26,Rollover!$AE$26,Rollover!$AR$26),0)</f>
        <v>0</v>
      </c>
      <c r="CR274" s="95">
        <f>IF(AND(CR266&gt;=1,CR266&lt;=3,CR267=0),-CHOOSE(CR266,Rollover!$R$26,Rollover!$AE$26,Rollover!$AR$26),0)</f>
        <v>0</v>
      </c>
      <c r="CS274" s="95">
        <f>IF(AND(CS266&gt;=1,CS266&lt;=3,CS267=0),-CHOOSE(CS266,Rollover!$R$26,Rollover!$AE$26,Rollover!$AR$26),0)</f>
        <v>0</v>
      </c>
      <c r="CT274" s="95">
        <f>IF(AND(CT266&gt;=1,CT266&lt;=3,CT267=0),-CHOOSE(CT266,Rollover!$R$26,Rollover!$AE$26,Rollover!$AR$26),0)</f>
        <v>0</v>
      </c>
      <c r="CU274" s="95">
        <f>IF(AND(CU266&gt;=1,CU266&lt;=3,CU267=0),-CHOOSE(CU266,Rollover!$R$26,Rollover!$AE$26,Rollover!$AR$26),0)</f>
        <v>0</v>
      </c>
      <c r="CV274" s="95">
        <f>IF(AND(CV266&gt;=1,CV266&lt;=3,CV267=0),-CHOOSE(CV266,Rollover!$R$26,Rollover!$AE$26,Rollover!$AR$26),0)</f>
        <v>0</v>
      </c>
      <c r="CW274" s="95">
        <f>IF(AND(CW266&gt;=1,CW266&lt;=3,CW267=0),-CHOOSE(CW266,Rollover!$R$26,Rollover!$AE$26,Rollover!$AR$26),0)</f>
        <v>0</v>
      </c>
      <c r="CX274" s="95">
        <f>IF(AND(CX266&gt;=1,CX266&lt;=3,CX267=0),-CHOOSE(CX266,Rollover!$R$26,Rollover!$AE$26,Rollover!$AR$26),0)</f>
        <v>0</v>
      </c>
      <c r="CY274" s="95">
        <f>IF(AND(CY266&gt;=1,CY266&lt;=3,CY267=0),-CHOOSE(CY266,Rollover!$R$26,Rollover!$AE$26,Rollover!$AR$26),0)</f>
        <v>0</v>
      </c>
      <c r="CZ274" s="95">
        <f>IF(AND(CZ266&gt;=1,CZ266&lt;=3,CZ267=0),-CHOOSE(CZ266,Rollover!$R$26,Rollover!$AE$26,Rollover!$AR$26),0)</f>
        <v>0</v>
      </c>
      <c r="DA274" s="95">
        <f>IF(AND(DA266&gt;=1,DA266&lt;=3,DA267=0),-CHOOSE(DA266,Rollover!$R$26,Rollover!$AE$26,Rollover!$AR$26),0)</f>
        <v>0</v>
      </c>
      <c r="DB274" s="95">
        <f>IF(AND(DB266&gt;=1,DB266&lt;=3,DB267=0),-CHOOSE(DB266,Rollover!$R$26,Rollover!$AE$26,Rollover!$AR$26),0)</f>
        <v>0</v>
      </c>
      <c r="DC274" s="95">
        <f>IF(AND(DC266&gt;=1,DC266&lt;=3,DC267=0),-CHOOSE(DC266,Rollover!$R$26,Rollover!$AE$26,Rollover!$AR$26),0)</f>
        <v>0</v>
      </c>
      <c r="DD274" s="95">
        <f>IF(AND(DD266&gt;=1,DD266&lt;=3,DD267=0),-CHOOSE(DD266,Rollover!$R$26,Rollover!$AE$26,Rollover!$AR$26),0)</f>
        <v>0</v>
      </c>
      <c r="DE274" s="95">
        <f>IF(AND(DE266&gt;=1,DE266&lt;=3,DE267=0),-CHOOSE(DE266,Rollover!$R$26,Rollover!$AE$26,Rollover!$AR$26),0)</f>
        <v>0</v>
      </c>
      <c r="DF274" s="95">
        <f>IF(AND(DF266&gt;=1,DF266&lt;=3,DF267=0),-CHOOSE(DF266,Rollover!$R$26,Rollover!$AE$26,Rollover!$AR$26),0)</f>
        <v>0</v>
      </c>
      <c r="DG274" s="95">
        <f>IF(AND(DG266&gt;=1,DG266&lt;=3,DG267=0),-CHOOSE(DG266,Rollover!$R$26,Rollover!$AE$26,Rollover!$AR$26),0)</f>
        <v>0</v>
      </c>
      <c r="DH274" s="95">
        <f>IF(AND(DH266&gt;=1,DH266&lt;=3,DH267=0),-CHOOSE(DH266,Rollover!$R$26,Rollover!$AE$26,Rollover!$AR$26),0)</f>
        <v>0</v>
      </c>
      <c r="DI274" s="95">
        <f>IF(AND(DI266&gt;=1,DI266&lt;=3,DI267=0),-CHOOSE(DI266,Rollover!$R$26,Rollover!$AE$26,Rollover!$AR$26),0)</f>
        <v>0</v>
      </c>
      <c r="DJ274" s="95">
        <f>IF(AND(DJ266&gt;=1,DJ266&lt;=3,DJ267=0),-CHOOSE(DJ266,Rollover!$R$26,Rollover!$AE$26,Rollover!$AR$26),0)</f>
        <v>0</v>
      </c>
      <c r="DK274" s="95">
        <f>IF(AND(DK266&gt;=1,DK266&lt;=3,DK267=0),-CHOOSE(DK266,Rollover!$R$26,Rollover!$AE$26,Rollover!$AR$26),0)</f>
        <v>0</v>
      </c>
      <c r="DL274" s="95">
        <f>IF(AND(DL266&gt;=1,DL266&lt;=3,DL267=0),-CHOOSE(DL266,Rollover!$R$26,Rollover!$AE$26,Rollover!$AR$26),0)</f>
        <v>0</v>
      </c>
      <c r="DM274" s="95">
        <f>IF(AND(DM266&gt;=1,DM266&lt;=3,DM267=0),-CHOOSE(DM266,Rollover!$R$26,Rollover!$AE$26,Rollover!$AR$26),0)</f>
        <v>0</v>
      </c>
      <c r="DN274" s="95">
        <f>IF(AND(DN266&gt;=1,DN266&lt;=3,DN267=0),-CHOOSE(DN266,Rollover!$R$26,Rollover!$AE$26,Rollover!$AR$26),0)</f>
        <v>0</v>
      </c>
      <c r="DO274" s="95">
        <f>IF(AND(DO266&gt;=1,DO266&lt;=3,DO267=0),-CHOOSE(DO266,Rollover!$R$26,Rollover!$AE$26,Rollover!$AR$26),0)</f>
        <v>0</v>
      </c>
      <c r="DP274" s="95">
        <f>IF(AND(DP266&gt;=1,DP266&lt;=3,DP267=0),-CHOOSE(DP266,Rollover!$R$26,Rollover!$AE$26,Rollover!$AR$26),0)</f>
        <v>0</v>
      </c>
      <c r="DQ274" s="95">
        <f>IF(AND(DQ266&gt;=1,DQ266&lt;=3,DQ267=0),-CHOOSE(DQ266,Rollover!$R$26,Rollover!$AE$26,Rollover!$AR$26),0)</f>
        <v>0</v>
      </c>
      <c r="DR274" s="95">
        <f>IF(AND(DR266&gt;=1,DR266&lt;=3,DR267=0),-CHOOSE(DR266,Rollover!$R$26,Rollover!$AE$26,Rollover!$AR$26),0)</f>
        <v>0</v>
      </c>
      <c r="DS274" s="95">
        <f>IF(AND(DS266&gt;=1,DS266&lt;=3,DS267=0),-CHOOSE(DS266,Rollover!$R$26,Rollover!$AE$26,Rollover!$AR$26),0)</f>
        <v>0</v>
      </c>
      <c r="DT274" s="95">
        <f>IF(AND(DT266&gt;=1,DT266&lt;=3,DT267=0),-CHOOSE(DT266,Rollover!$R$26,Rollover!$AE$26,Rollover!$AR$26),0)</f>
        <v>0</v>
      </c>
      <c r="DU274" s="95">
        <f>IF(AND(DU266&gt;=1,DU266&lt;=3,DU267=0),-CHOOSE(DU266,Rollover!$R$26,Rollover!$AE$26,Rollover!$AR$26),0)</f>
        <v>0</v>
      </c>
      <c r="DV274" s="95">
        <f>IF(AND(DV266&gt;=1,DV266&lt;=3,DV267=0),-CHOOSE(DV266,Rollover!$R$26,Rollover!$AE$26,Rollover!$AR$26),0)</f>
        <v>0</v>
      </c>
      <c r="DW274" s="95">
        <f>IF(AND(DW266&gt;=1,DW266&lt;=3,DW267=0),-CHOOSE(DW266,Rollover!$R$26,Rollover!$AE$26,Rollover!$AR$26),0)</f>
        <v>0</v>
      </c>
      <c r="DX274" s="95">
        <f>IF(AND(DX266&gt;=1,DX266&lt;=3,DX267=0),-CHOOSE(DX266,Rollover!$R$26,Rollover!$AE$26,Rollover!$AR$26),0)</f>
        <v>0</v>
      </c>
      <c r="DY274" s="95">
        <f>IF(AND(DY266&gt;=1,DY266&lt;=3,DY267=0),-CHOOSE(DY266,Rollover!$R$26,Rollover!$AE$26,Rollover!$AR$26),0)</f>
        <v>0</v>
      </c>
      <c r="DZ274" s="95">
        <f>IF(AND(DZ266&gt;=1,DZ266&lt;=3,DZ267=0),-CHOOSE(DZ266,Rollover!$R$26,Rollover!$AE$26,Rollover!$AR$26),0)</f>
        <v>0</v>
      </c>
      <c r="EA274" s="95">
        <f>IF(AND(EA266&gt;=1,EA266&lt;=3,EA267=0),-CHOOSE(EA266,Rollover!$R$26,Rollover!$AE$26,Rollover!$AR$26),0)</f>
        <v>0</v>
      </c>
      <c r="EB274" s="95">
        <f>IF(AND(EB266&gt;=1,EB266&lt;=3,EB267=0),-CHOOSE(EB266,Rollover!$R$26,Rollover!$AE$26,Rollover!$AR$26),0)</f>
        <v>0</v>
      </c>
      <c r="EC274" s="95">
        <f>IF(AND(EC266&gt;=1,EC266&lt;=3,EC267=0),-CHOOSE(EC266,Rollover!$R$26,Rollover!$AE$26,Rollover!$AR$26),0)</f>
        <v>0</v>
      </c>
      <c r="ED274" s="95">
        <f>IF(AND(ED266&gt;=1,ED266&lt;=3,ED267=0),-CHOOSE(ED266,Rollover!$R$26,Rollover!$AE$26,Rollover!$AR$26),0)</f>
        <v>0</v>
      </c>
      <c r="EE274" s="95">
        <f>IF(AND(EE266&gt;=1,EE266&lt;=3,EE267=0),-CHOOSE(EE266,Rollover!$R$26,Rollover!$AE$26,Rollover!$AR$26),0)</f>
        <v>0</v>
      </c>
      <c r="EF274" s="95">
        <f>IF(AND(EF266&gt;=1,EF266&lt;=3,EF267=0),-CHOOSE(EF266,Rollover!$R$26,Rollover!$AE$26,Rollover!$AR$26),0)</f>
        <v>0</v>
      </c>
      <c r="EG274" s="95">
        <f>IF(AND(EG266&gt;=1,EG266&lt;=3,EG267=0),-CHOOSE(EG266,Rollover!$R$26,Rollover!$AE$26,Rollover!$AR$26),0)</f>
        <v>0</v>
      </c>
      <c r="EH274" s="95">
        <f>IF(AND(EH266&gt;=1,EH266&lt;=3,EH267=0),-CHOOSE(EH266,Rollover!$R$26,Rollover!$AE$26,Rollover!$AR$26),0)</f>
        <v>0</v>
      </c>
      <c r="EI274" s="95">
        <f>IF(AND(EI266&gt;=1,EI266&lt;=3,EI267=0),-CHOOSE(EI266,Rollover!$R$26,Rollover!$AE$26,Rollover!$AR$26),0)</f>
        <v>-22100.70485831409</v>
      </c>
    </row>
    <row r="275">
      <c r="B275" t="s" s="23">
        <v>398</v>
      </c>
      <c r="C275" t="s" s="118">
        <v>47</v>
      </c>
      <c r="D275" t="s" s="118">
        <v>436</v>
      </c>
      <c r="H275" s="95">
        <f>IF(AND(H266&gt;=1,H266&lt;=3,H267=0),-CHOOSE(H266,Rollover!$S$26,Rollover!$AF$26,Rollover!$AS$26),0)</f>
        <v>0</v>
      </c>
      <c r="I275" s="95">
        <f>IF(AND(I266&gt;=1,I266&lt;=3,I267=0),-CHOOSE(I266,Rollover!$S$26,Rollover!$AF$26,Rollover!$AS$26),0)</f>
        <v>0</v>
      </c>
      <c r="J275" s="95">
        <f>IF(AND(J266&gt;=1,J266&lt;=3,J267=0),-CHOOSE(J266,Rollover!$S$26,Rollover!$AF$26,Rollover!$AS$26),0)</f>
        <v>0</v>
      </c>
      <c r="K275" s="95">
        <f>IF(AND(K266&gt;=1,K266&lt;=3,K267=0),-CHOOSE(K266,Rollover!$S$26,Rollover!$AF$26,Rollover!$AS$26),0)</f>
        <v>0</v>
      </c>
      <c r="L275" s="95">
        <f>IF(AND(L266&gt;=1,L266&lt;=3,L267=0),-CHOOSE(L266,Rollover!$S$26,Rollover!$AF$26,Rollover!$AS$26),0)</f>
        <v>0</v>
      </c>
      <c r="M275" s="95">
        <f>IF(AND(M266&gt;=1,M266&lt;=3,M267=0),-CHOOSE(M266,Rollover!$S$26,Rollover!$AF$26,Rollover!$AS$26),0)</f>
        <v>0</v>
      </c>
      <c r="N275" s="95">
        <f>IF(AND(N266&gt;=1,N266&lt;=3,N267=0),-CHOOSE(N266,Rollover!$S$26,Rollover!$AF$26,Rollover!$AS$26),0)</f>
        <v>0</v>
      </c>
      <c r="O275" s="95">
        <f>IF(AND(O266&gt;=1,O266&lt;=3,O267=0),-CHOOSE(O266,Rollover!$S$26,Rollover!$AF$26,Rollover!$AS$26),0)</f>
        <v>-19475.484004082955</v>
      </c>
      <c r="P275" s="95">
        <f>IF(AND(P266&gt;=1,P266&lt;=3,P267=0),-CHOOSE(P266,Rollover!$S$26,Rollover!$AF$26,Rollover!$AS$26),0)</f>
        <v>0</v>
      </c>
      <c r="Q275" s="95">
        <f>IF(AND(Q266&gt;=1,Q266&lt;=3,Q267=0),-CHOOSE(Q266,Rollover!$S$26,Rollover!$AF$26,Rollover!$AS$26),0)</f>
        <v>0</v>
      </c>
      <c r="R275" s="95">
        <f>IF(AND(R266&gt;=1,R266&lt;=3,R267=0),-CHOOSE(R266,Rollover!$S$26,Rollover!$AF$26,Rollover!$AS$26),0)</f>
        <v>0</v>
      </c>
      <c r="S275" s="95">
        <f>IF(AND(S266&gt;=1,S266&lt;=3,S267=0),-CHOOSE(S266,Rollover!$S$26,Rollover!$AF$26,Rollover!$AS$26),0)</f>
        <v>0</v>
      </c>
      <c r="T275" s="95">
        <f>IF(AND(T266&gt;=1,T266&lt;=3,T267=0),-CHOOSE(T266,Rollover!$S$26,Rollover!$AF$26,Rollover!$AS$26),0)</f>
        <v>0</v>
      </c>
      <c r="U275" s="95">
        <f>IF(AND(U266&gt;=1,U266&lt;=3,U267=0),-CHOOSE(U266,Rollover!$S$26,Rollover!$AF$26,Rollover!$AS$26),0)</f>
        <v>0</v>
      </c>
      <c r="V275" s="95">
        <f>IF(AND(V266&gt;=1,V266&lt;=3,V267=0),-CHOOSE(V266,Rollover!$S$26,Rollover!$AF$26,Rollover!$AS$26),0)</f>
        <v>0</v>
      </c>
      <c r="W275" s="95">
        <f>IF(AND(W266&gt;=1,W266&lt;=3,W267=0),-CHOOSE(W266,Rollover!$S$26,Rollover!$AF$26,Rollover!$AS$26),0)</f>
        <v>0</v>
      </c>
      <c r="X275" s="95">
        <f>IF(AND(X266&gt;=1,X266&lt;=3,X267=0),-CHOOSE(X266,Rollover!$S$26,Rollover!$AF$26,Rollover!$AS$26),0)</f>
        <v>0</v>
      </c>
      <c r="Y275" s="95">
        <f>IF(AND(Y266&gt;=1,Y266&lt;=3,Y267=0),-CHOOSE(Y266,Rollover!$S$26,Rollover!$AF$26,Rollover!$AS$26),0)</f>
        <v>0</v>
      </c>
      <c r="Z275" s="95">
        <f>IF(AND(Z266&gt;=1,Z266&lt;=3,Z267=0),-CHOOSE(Z266,Rollover!$S$26,Rollover!$AF$26,Rollover!$AS$26),0)</f>
        <v>0</v>
      </c>
      <c r="AA275" s="95">
        <f>IF(AND(AA266&gt;=1,AA266&lt;=3,AA267=0),-CHOOSE(AA266,Rollover!$S$26,Rollover!$AF$26,Rollover!$AS$26),0)</f>
        <v>0</v>
      </c>
      <c r="AB275" s="95">
        <f>IF(AND(AB266&gt;=1,AB266&lt;=3,AB267=0),-CHOOSE(AB266,Rollover!$S$26,Rollover!$AF$26,Rollover!$AS$26),0)</f>
        <v>0</v>
      </c>
      <c r="AC275" s="95">
        <f>IF(AND(AC266&gt;=1,AC266&lt;=3,AC267=0),-CHOOSE(AC266,Rollover!$S$26,Rollover!$AF$26,Rollover!$AS$26),0)</f>
        <v>0</v>
      </c>
      <c r="AD275" s="95">
        <f>IF(AND(AD266&gt;=1,AD266&lt;=3,AD267=0),-CHOOSE(AD266,Rollover!$S$26,Rollover!$AF$26,Rollover!$AS$26),0)</f>
        <v>0</v>
      </c>
      <c r="AE275" s="95">
        <f>IF(AND(AE266&gt;=1,AE266&lt;=3,AE267=0),-CHOOSE(AE266,Rollover!$S$26,Rollover!$AF$26,Rollover!$AS$26),0)</f>
        <v>0</v>
      </c>
      <c r="AF275" s="95">
        <f>IF(AND(AF266&gt;=1,AF266&lt;=3,AF267=0),-CHOOSE(AF266,Rollover!$S$26,Rollover!$AF$26,Rollover!$AS$26),0)</f>
        <v>0</v>
      </c>
      <c r="AG275" s="95">
        <f>IF(AND(AG266&gt;=1,AG266&lt;=3,AG267=0),-CHOOSE(AG266,Rollover!$S$26,Rollover!$AF$26,Rollover!$AS$26),0)</f>
        <v>0</v>
      </c>
      <c r="AH275" s="95">
        <f>IF(AND(AH266&gt;=1,AH266&lt;=3,AH267=0),-CHOOSE(AH266,Rollover!$S$26,Rollover!$AF$26,Rollover!$AS$26),0)</f>
        <v>0</v>
      </c>
      <c r="AI275" s="95">
        <f>IF(AND(AI266&gt;=1,AI266&lt;=3,AI267=0),-CHOOSE(AI266,Rollover!$S$26,Rollover!$AF$26,Rollover!$AS$26),0)</f>
        <v>0</v>
      </c>
      <c r="AJ275" s="95">
        <f>IF(AND(AJ266&gt;=1,AJ266&lt;=3,AJ267=0),-CHOOSE(AJ266,Rollover!$S$26,Rollover!$AF$26,Rollover!$AS$26),0)</f>
        <v>0</v>
      </c>
      <c r="AK275" s="95">
        <f>IF(AND(AK266&gt;=1,AK266&lt;=3,AK267=0),-CHOOSE(AK266,Rollover!$S$26,Rollover!$AF$26,Rollover!$AS$26),0)</f>
        <v>0</v>
      </c>
      <c r="AL275" s="95">
        <f>IF(AND(AL266&gt;=1,AL266&lt;=3,AL267=0),-CHOOSE(AL266,Rollover!$S$26,Rollover!$AF$26,Rollover!$AS$26),0)</f>
        <v>0</v>
      </c>
      <c r="AM275" s="95">
        <f>IF(AND(AM266&gt;=1,AM266&lt;=3,AM267=0),-CHOOSE(AM266,Rollover!$S$26,Rollover!$AF$26,Rollover!$AS$26),0)</f>
        <v>0</v>
      </c>
      <c r="AN275" s="95">
        <f>IF(AND(AN266&gt;=1,AN266&lt;=3,AN267=0),-CHOOSE(AN266,Rollover!$S$26,Rollover!$AF$26,Rollover!$AS$26),0)</f>
        <v>0</v>
      </c>
      <c r="AO275" s="95">
        <f>IF(AND(AO266&gt;=1,AO266&lt;=3,AO267=0),-CHOOSE(AO266,Rollover!$S$26,Rollover!$AF$26,Rollover!$AS$26),0)</f>
        <v>0</v>
      </c>
      <c r="AP275" s="95">
        <f>IF(AND(AP266&gt;=1,AP266&lt;=3,AP267=0),-CHOOSE(AP266,Rollover!$S$26,Rollover!$AF$26,Rollover!$AS$26),0)</f>
        <v>0</v>
      </c>
      <c r="AQ275" s="95">
        <f>IF(AND(AQ266&gt;=1,AQ266&lt;=3,AQ267=0),-CHOOSE(AQ266,Rollover!$S$26,Rollover!$AF$26,Rollover!$AS$26),0)</f>
        <v>0</v>
      </c>
      <c r="AR275" s="95">
        <f>IF(AND(AR266&gt;=1,AR266&lt;=3,AR267=0),-CHOOSE(AR266,Rollover!$S$26,Rollover!$AF$26,Rollover!$AS$26),0)</f>
        <v>0</v>
      </c>
      <c r="AS275" s="95">
        <f>IF(AND(AS266&gt;=1,AS266&lt;=3,AS267=0),-CHOOSE(AS266,Rollover!$S$26,Rollover!$AF$26,Rollover!$AS$26),0)</f>
        <v>0</v>
      </c>
      <c r="AT275" s="95">
        <f>IF(AND(AT266&gt;=1,AT266&lt;=3,AT267=0),-CHOOSE(AT266,Rollover!$S$26,Rollover!$AF$26,Rollover!$AS$26),0)</f>
        <v>0</v>
      </c>
      <c r="AU275" s="95">
        <f>IF(AND(AU266&gt;=1,AU266&lt;=3,AU267=0),-CHOOSE(AU266,Rollover!$S$26,Rollover!$AF$26,Rollover!$AS$26),0)</f>
        <v>0</v>
      </c>
      <c r="AV275" s="95">
        <f>IF(AND(AV266&gt;=1,AV266&lt;=3,AV267=0),-CHOOSE(AV266,Rollover!$S$26,Rollover!$AF$26,Rollover!$AS$26),0)</f>
        <v>0</v>
      </c>
      <c r="AW275" s="95">
        <f>IF(AND(AW266&gt;=1,AW266&lt;=3,AW267=0),-CHOOSE(AW266,Rollover!$S$26,Rollover!$AF$26,Rollover!$AS$26),0)</f>
        <v>0</v>
      </c>
      <c r="AX275" s="95">
        <f>IF(AND(AX266&gt;=1,AX266&lt;=3,AX267=0),-CHOOSE(AX266,Rollover!$S$26,Rollover!$AF$26,Rollover!$AS$26),0)</f>
        <v>0</v>
      </c>
      <c r="AY275" s="95">
        <f>IF(AND(AY266&gt;=1,AY266&lt;=3,AY267=0),-CHOOSE(AY266,Rollover!$S$26,Rollover!$AF$26,Rollover!$AS$26),0)</f>
        <v>0</v>
      </c>
      <c r="AZ275" s="95">
        <f>IF(AND(AZ266&gt;=1,AZ266&lt;=3,AZ267=0),-CHOOSE(AZ266,Rollover!$S$26,Rollover!$AF$26,Rollover!$AS$26),0)</f>
        <v>0</v>
      </c>
      <c r="BA275" s="95">
        <f>IF(AND(BA266&gt;=1,BA266&lt;=3,BA267=0),-CHOOSE(BA266,Rollover!$S$26,Rollover!$AF$26,Rollover!$AS$26),0)</f>
        <v>0</v>
      </c>
      <c r="BB275" s="95">
        <f>IF(AND(BB266&gt;=1,BB266&lt;=3,BB267=0),-CHOOSE(BB266,Rollover!$S$26,Rollover!$AF$26,Rollover!$AS$26),0)</f>
        <v>0</v>
      </c>
      <c r="BC275" s="95">
        <f>IF(AND(BC266&gt;=1,BC266&lt;=3,BC267=0),-CHOOSE(BC266,Rollover!$S$26,Rollover!$AF$26,Rollover!$AS$26),0)</f>
        <v>0</v>
      </c>
      <c r="BD275" s="95">
        <f>IF(AND(BD266&gt;=1,BD266&lt;=3,BD267=0),-CHOOSE(BD266,Rollover!$S$26,Rollover!$AF$26,Rollover!$AS$26),0)</f>
        <v>0</v>
      </c>
      <c r="BE275" s="95">
        <f>IF(AND(BE266&gt;=1,BE266&lt;=3,BE267=0),-CHOOSE(BE266,Rollover!$S$26,Rollover!$AF$26,Rollover!$AS$26),0)</f>
        <v>0</v>
      </c>
      <c r="BF275" s="95">
        <f>IF(AND(BF266&gt;=1,BF266&lt;=3,BF267=0),-CHOOSE(BF266,Rollover!$S$26,Rollover!$AF$26,Rollover!$AS$26),0)</f>
        <v>0</v>
      </c>
      <c r="BG275" s="95">
        <f>IF(AND(BG266&gt;=1,BG266&lt;=3,BG267=0),-CHOOSE(BG266,Rollover!$S$26,Rollover!$AF$26,Rollover!$AS$26),0)</f>
        <v>0</v>
      </c>
      <c r="BH275" s="95">
        <f>IF(AND(BH266&gt;=1,BH266&lt;=3,BH267=0),-CHOOSE(BH266,Rollover!$S$26,Rollover!$AF$26,Rollover!$AS$26),0)</f>
        <v>0</v>
      </c>
      <c r="BI275" s="95">
        <f>IF(AND(BI266&gt;=1,BI266&lt;=3,BI267=0),-CHOOSE(BI266,Rollover!$S$26,Rollover!$AF$26,Rollover!$AS$26),0)</f>
        <v>0</v>
      </c>
      <c r="BJ275" s="95">
        <f>IF(AND(BJ266&gt;=1,BJ266&lt;=3,BJ267=0),-CHOOSE(BJ266,Rollover!$S$26,Rollover!$AF$26,Rollover!$AS$26),0)</f>
        <v>0</v>
      </c>
      <c r="BK275" s="95">
        <f>IF(AND(BK266&gt;=1,BK266&lt;=3,BK267=0),-CHOOSE(BK266,Rollover!$S$26,Rollover!$AF$26,Rollover!$AS$26),0)</f>
        <v>0</v>
      </c>
      <c r="BL275" s="95">
        <f>IF(AND(BL266&gt;=1,BL266&lt;=3,BL267=0),-CHOOSE(BL266,Rollover!$S$26,Rollover!$AF$26,Rollover!$AS$26),0)</f>
        <v>0</v>
      </c>
      <c r="BM275" s="95">
        <f>IF(AND(BM266&gt;=1,BM266&lt;=3,BM267=0),-CHOOSE(BM266,Rollover!$S$26,Rollover!$AF$26,Rollover!$AS$26),0)</f>
        <v>0</v>
      </c>
      <c r="BN275" s="95">
        <f>IF(AND(BN266&gt;=1,BN266&lt;=3,BN267=0),-CHOOSE(BN266,Rollover!$S$26,Rollover!$AF$26,Rollover!$AS$26),0)</f>
        <v>0</v>
      </c>
      <c r="BO275" s="95">
        <f>IF(AND(BO266&gt;=1,BO266&lt;=3,BO267=0),-CHOOSE(BO266,Rollover!$S$26,Rollover!$AF$26,Rollover!$AS$26),0)</f>
        <v>0</v>
      </c>
      <c r="BP275" s="95">
        <f>IF(AND(BP266&gt;=1,BP266&lt;=3,BP267=0),-CHOOSE(BP266,Rollover!$S$26,Rollover!$AF$26,Rollover!$AS$26),0)</f>
        <v>0</v>
      </c>
      <c r="BQ275" s="95">
        <f>IF(AND(BQ266&gt;=1,BQ266&lt;=3,BQ267=0),-CHOOSE(BQ266,Rollover!$S$26,Rollover!$AF$26,Rollover!$AS$26),0)</f>
        <v>0</v>
      </c>
      <c r="BR275" s="95">
        <f>IF(AND(BR266&gt;=1,BR266&lt;=3,BR267=0),-CHOOSE(BR266,Rollover!$S$26,Rollover!$AF$26,Rollover!$AS$26),0)</f>
        <v>0</v>
      </c>
      <c r="BS275" s="95">
        <f>IF(AND(BS266&gt;=1,BS266&lt;=3,BS267=0),-CHOOSE(BS266,Rollover!$S$26,Rollover!$AF$26,Rollover!$AS$26),0)</f>
        <v>0</v>
      </c>
      <c r="BT275" s="95">
        <f>IF(AND(BT266&gt;=1,BT266&lt;=3,BT267=0),-CHOOSE(BT266,Rollover!$S$26,Rollover!$AF$26,Rollover!$AS$26),0)</f>
        <v>0</v>
      </c>
      <c r="BU275" s="95">
        <f>IF(AND(BU266&gt;=1,BU266&lt;=3,BU267=0),-CHOOSE(BU266,Rollover!$S$26,Rollover!$AF$26,Rollover!$AS$26),0)</f>
        <v>0</v>
      </c>
      <c r="BV275" s="95">
        <f>IF(AND(BV266&gt;=1,BV266&lt;=3,BV267=0),-CHOOSE(BV266,Rollover!$S$26,Rollover!$AF$26,Rollover!$AS$26),0)</f>
        <v>0</v>
      </c>
      <c r="BW275" s="95">
        <f>IF(AND(BW266&gt;=1,BW266&lt;=3,BW267=0),-CHOOSE(BW266,Rollover!$S$26,Rollover!$AF$26,Rollover!$AS$26),0)</f>
        <v>0</v>
      </c>
      <c r="BX275" s="95">
        <f>IF(AND(BX266&gt;=1,BX266&lt;=3,BX267=0),-CHOOSE(BX266,Rollover!$S$26,Rollover!$AF$26,Rollover!$AS$26),0)</f>
        <v>0</v>
      </c>
      <c r="BY275" s="95">
        <f>IF(AND(BY266&gt;=1,BY266&lt;=3,BY267=0),-CHOOSE(BY266,Rollover!$S$26,Rollover!$AF$26,Rollover!$AS$26),0)</f>
        <v>-23202.09549208778</v>
      </c>
      <c r="BZ275" s="95">
        <f>IF(AND(BZ266&gt;=1,BZ266&lt;=3,BZ267=0),-CHOOSE(BZ266,Rollover!$S$26,Rollover!$AF$26,Rollover!$AS$26),0)</f>
        <v>0</v>
      </c>
      <c r="CA275" s="95">
        <f>IF(AND(CA266&gt;=1,CA266&lt;=3,CA267=0),-CHOOSE(CA266,Rollover!$S$26,Rollover!$AF$26,Rollover!$AS$26),0)</f>
        <v>0</v>
      </c>
      <c r="CB275" s="95">
        <f>IF(AND(CB266&gt;=1,CB266&lt;=3,CB267=0),-CHOOSE(CB266,Rollover!$S$26,Rollover!$AF$26,Rollover!$AS$26),0)</f>
        <v>0</v>
      </c>
      <c r="CC275" s="95">
        <f>IF(AND(CC266&gt;=1,CC266&lt;=3,CC267=0),-CHOOSE(CC266,Rollover!$S$26,Rollover!$AF$26,Rollover!$AS$26),0)</f>
        <v>0</v>
      </c>
      <c r="CD275" s="95">
        <f>IF(AND(CD266&gt;=1,CD266&lt;=3,CD267=0),-CHOOSE(CD266,Rollover!$S$26,Rollover!$AF$26,Rollover!$AS$26),0)</f>
        <v>0</v>
      </c>
      <c r="CE275" s="95">
        <f>IF(AND(CE266&gt;=1,CE266&lt;=3,CE267=0),-CHOOSE(CE266,Rollover!$S$26,Rollover!$AF$26,Rollover!$AS$26),0)</f>
        <v>0</v>
      </c>
      <c r="CF275" s="95">
        <f>IF(AND(CF266&gt;=1,CF266&lt;=3,CF267=0),-CHOOSE(CF266,Rollover!$S$26,Rollover!$AF$26,Rollover!$AS$26),0)</f>
        <v>0</v>
      </c>
      <c r="CG275" s="95">
        <f>IF(AND(CG266&gt;=1,CG266&lt;=3,CG267=0),-CHOOSE(CG266,Rollover!$S$26,Rollover!$AF$26,Rollover!$AS$26),0)</f>
        <v>0</v>
      </c>
      <c r="CH275" s="95">
        <f>IF(AND(CH266&gt;=1,CH266&lt;=3,CH267=0),-CHOOSE(CH266,Rollover!$S$26,Rollover!$AF$26,Rollover!$AS$26),0)</f>
        <v>0</v>
      </c>
      <c r="CI275" s="95">
        <f>IF(AND(CI266&gt;=1,CI266&lt;=3,CI267=0),-CHOOSE(CI266,Rollover!$S$26,Rollover!$AF$26,Rollover!$AS$26),0)</f>
        <v>0</v>
      </c>
      <c r="CJ275" s="95">
        <f>IF(AND(CJ266&gt;=1,CJ266&lt;=3,CJ267=0),-CHOOSE(CJ266,Rollover!$S$26,Rollover!$AF$26,Rollover!$AS$26),0)</f>
        <v>0</v>
      </c>
      <c r="CK275" s="95">
        <f>IF(AND(CK266&gt;=1,CK266&lt;=3,CK267=0),-CHOOSE(CK266,Rollover!$S$26,Rollover!$AF$26,Rollover!$AS$26),0)</f>
        <v>0</v>
      </c>
      <c r="CL275" s="95">
        <f>IF(AND(CL266&gt;=1,CL266&lt;=3,CL267=0),-CHOOSE(CL266,Rollover!$S$26,Rollover!$AF$26,Rollover!$AS$26),0)</f>
        <v>0</v>
      </c>
      <c r="CM275" s="95">
        <f>IF(AND(CM266&gt;=1,CM266&lt;=3,CM267=0),-CHOOSE(CM266,Rollover!$S$26,Rollover!$AF$26,Rollover!$AS$26),0)</f>
        <v>0</v>
      </c>
      <c r="CN275" s="95">
        <f>IF(AND(CN266&gt;=1,CN266&lt;=3,CN267=0),-CHOOSE(CN266,Rollover!$S$26,Rollover!$AF$26,Rollover!$AS$26),0)</f>
        <v>0</v>
      </c>
      <c r="CO275" s="95">
        <f>IF(AND(CO266&gt;=1,CO266&lt;=3,CO267=0),-CHOOSE(CO266,Rollover!$S$26,Rollover!$AF$26,Rollover!$AS$26),0)</f>
        <v>0</v>
      </c>
      <c r="CP275" s="95">
        <f>IF(AND(CP266&gt;=1,CP266&lt;=3,CP267=0),-CHOOSE(CP266,Rollover!$S$26,Rollover!$AF$26,Rollover!$AS$26),0)</f>
        <v>0</v>
      </c>
      <c r="CQ275" s="95">
        <f>IF(AND(CQ266&gt;=1,CQ266&lt;=3,CQ267=0),-CHOOSE(CQ266,Rollover!$S$26,Rollover!$AF$26,Rollover!$AS$26),0)</f>
        <v>0</v>
      </c>
      <c r="CR275" s="95">
        <f>IF(AND(CR266&gt;=1,CR266&lt;=3,CR267=0),-CHOOSE(CR266,Rollover!$S$26,Rollover!$AF$26,Rollover!$AS$26),0)</f>
        <v>0</v>
      </c>
      <c r="CS275" s="95">
        <f>IF(AND(CS266&gt;=1,CS266&lt;=3,CS267=0),-CHOOSE(CS266,Rollover!$S$26,Rollover!$AF$26,Rollover!$AS$26),0)</f>
        <v>0</v>
      </c>
      <c r="CT275" s="95">
        <f>IF(AND(CT266&gt;=1,CT266&lt;=3,CT267=0),-CHOOSE(CT266,Rollover!$S$26,Rollover!$AF$26,Rollover!$AS$26),0)</f>
        <v>0</v>
      </c>
      <c r="CU275" s="95">
        <f>IF(AND(CU266&gt;=1,CU266&lt;=3,CU267=0),-CHOOSE(CU266,Rollover!$S$26,Rollover!$AF$26,Rollover!$AS$26),0)</f>
        <v>0</v>
      </c>
      <c r="CV275" s="95">
        <f>IF(AND(CV266&gt;=1,CV266&lt;=3,CV267=0),-CHOOSE(CV266,Rollover!$S$26,Rollover!$AF$26,Rollover!$AS$26),0)</f>
        <v>0</v>
      </c>
      <c r="CW275" s="95">
        <f>IF(AND(CW266&gt;=1,CW266&lt;=3,CW267=0),-CHOOSE(CW266,Rollover!$S$26,Rollover!$AF$26,Rollover!$AS$26),0)</f>
        <v>0</v>
      </c>
      <c r="CX275" s="95">
        <f>IF(AND(CX266&gt;=1,CX266&lt;=3,CX267=0),-CHOOSE(CX266,Rollover!$S$26,Rollover!$AF$26,Rollover!$AS$26),0)</f>
        <v>0</v>
      </c>
      <c r="CY275" s="95">
        <f>IF(AND(CY266&gt;=1,CY266&lt;=3,CY267=0),-CHOOSE(CY266,Rollover!$S$26,Rollover!$AF$26,Rollover!$AS$26),0)</f>
        <v>0</v>
      </c>
      <c r="CZ275" s="95">
        <f>IF(AND(CZ266&gt;=1,CZ266&lt;=3,CZ267=0),-CHOOSE(CZ266,Rollover!$S$26,Rollover!$AF$26,Rollover!$AS$26),0)</f>
        <v>0</v>
      </c>
      <c r="DA275" s="95">
        <f>IF(AND(DA266&gt;=1,DA266&lt;=3,DA267=0),-CHOOSE(DA266,Rollover!$S$26,Rollover!$AF$26,Rollover!$AS$26),0)</f>
        <v>0</v>
      </c>
      <c r="DB275" s="95">
        <f>IF(AND(DB266&gt;=1,DB266&lt;=3,DB267=0),-CHOOSE(DB266,Rollover!$S$26,Rollover!$AF$26,Rollover!$AS$26),0)</f>
        <v>0</v>
      </c>
      <c r="DC275" s="95">
        <f>IF(AND(DC266&gt;=1,DC266&lt;=3,DC267=0),-CHOOSE(DC266,Rollover!$S$26,Rollover!$AF$26,Rollover!$AS$26),0)</f>
        <v>0</v>
      </c>
      <c r="DD275" s="95">
        <f>IF(AND(DD266&gt;=1,DD266&lt;=3,DD267=0),-CHOOSE(DD266,Rollover!$S$26,Rollover!$AF$26,Rollover!$AS$26),0)</f>
        <v>0</v>
      </c>
      <c r="DE275" s="95">
        <f>IF(AND(DE266&gt;=1,DE266&lt;=3,DE267=0),-CHOOSE(DE266,Rollover!$S$26,Rollover!$AF$26,Rollover!$AS$26),0)</f>
        <v>0</v>
      </c>
      <c r="DF275" s="95">
        <f>IF(AND(DF266&gt;=1,DF266&lt;=3,DF267=0),-CHOOSE(DF266,Rollover!$S$26,Rollover!$AF$26,Rollover!$AS$26),0)</f>
        <v>0</v>
      </c>
      <c r="DG275" s="95">
        <f>IF(AND(DG266&gt;=1,DG266&lt;=3,DG267=0),-CHOOSE(DG266,Rollover!$S$26,Rollover!$AF$26,Rollover!$AS$26),0)</f>
        <v>0</v>
      </c>
      <c r="DH275" s="95">
        <f>IF(AND(DH266&gt;=1,DH266&lt;=3,DH267=0),-CHOOSE(DH266,Rollover!$S$26,Rollover!$AF$26,Rollover!$AS$26),0)</f>
        <v>0</v>
      </c>
      <c r="DI275" s="95">
        <f>IF(AND(DI266&gt;=1,DI266&lt;=3,DI267=0),-CHOOSE(DI266,Rollover!$S$26,Rollover!$AF$26,Rollover!$AS$26),0)</f>
        <v>0</v>
      </c>
      <c r="DJ275" s="95">
        <f>IF(AND(DJ266&gt;=1,DJ266&lt;=3,DJ267=0),-CHOOSE(DJ266,Rollover!$S$26,Rollover!$AF$26,Rollover!$AS$26),0)</f>
        <v>0</v>
      </c>
      <c r="DK275" s="95">
        <f>IF(AND(DK266&gt;=1,DK266&lt;=3,DK267=0),-CHOOSE(DK266,Rollover!$S$26,Rollover!$AF$26,Rollover!$AS$26),0)</f>
        <v>0</v>
      </c>
      <c r="DL275" s="95">
        <f>IF(AND(DL266&gt;=1,DL266&lt;=3,DL267=0),-CHOOSE(DL266,Rollover!$S$26,Rollover!$AF$26,Rollover!$AS$26),0)</f>
        <v>0</v>
      </c>
      <c r="DM275" s="95">
        <f>IF(AND(DM266&gt;=1,DM266&lt;=3,DM267=0),-CHOOSE(DM266,Rollover!$S$26,Rollover!$AF$26,Rollover!$AS$26),0)</f>
        <v>0</v>
      </c>
      <c r="DN275" s="95">
        <f>IF(AND(DN266&gt;=1,DN266&lt;=3,DN267=0),-CHOOSE(DN266,Rollover!$S$26,Rollover!$AF$26,Rollover!$AS$26),0)</f>
        <v>0</v>
      </c>
      <c r="DO275" s="95">
        <f>IF(AND(DO266&gt;=1,DO266&lt;=3,DO267=0),-CHOOSE(DO266,Rollover!$S$26,Rollover!$AF$26,Rollover!$AS$26),0)</f>
        <v>0</v>
      </c>
      <c r="DP275" s="95">
        <f>IF(AND(DP266&gt;=1,DP266&lt;=3,DP267=0),-CHOOSE(DP266,Rollover!$S$26,Rollover!$AF$26,Rollover!$AS$26),0)</f>
        <v>0</v>
      </c>
      <c r="DQ275" s="95">
        <f>IF(AND(DQ266&gt;=1,DQ266&lt;=3,DQ267=0),-CHOOSE(DQ266,Rollover!$S$26,Rollover!$AF$26,Rollover!$AS$26),0)</f>
        <v>0</v>
      </c>
      <c r="DR275" s="95">
        <f>IF(AND(DR266&gt;=1,DR266&lt;=3,DR267=0),-CHOOSE(DR266,Rollover!$S$26,Rollover!$AF$26,Rollover!$AS$26),0)</f>
        <v>0</v>
      </c>
      <c r="DS275" s="95">
        <f>IF(AND(DS266&gt;=1,DS266&lt;=3,DS267=0),-CHOOSE(DS266,Rollover!$S$26,Rollover!$AF$26,Rollover!$AS$26),0)</f>
        <v>0</v>
      </c>
      <c r="DT275" s="95">
        <f>IF(AND(DT266&gt;=1,DT266&lt;=3,DT267=0),-CHOOSE(DT266,Rollover!$S$26,Rollover!$AF$26,Rollover!$AS$26),0)</f>
        <v>0</v>
      </c>
      <c r="DU275" s="95">
        <f>IF(AND(DU266&gt;=1,DU266&lt;=3,DU267=0),-CHOOSE(DU266,Rollover!$S$26,Rollover!$AF$26,Rollover!$AS$26),0)</f>
        <v>0</v>
      </c>
      <c r="DV275" s="95">
        <f>IF(AND(DV266&gt;=1,DV266&lt;=3,DV267=0),-CHOOSE(DV266,Rollover!$S$26,Rollover!$AF$26,Rollover!$AS$26),0)</f>
        <v>0</v>
      </c>
      <c r="DW275" s="95">
        <f>IF(AND(DW266&gt;=1,DW266&lt;=3,DW267=0),-CHOOSE(DW266,Rollover!$S$26,Rollover!$AF$26,Rollover!$AS$26),0)</f>
        <v>0</v>
      </c>
      <c r="DX275" s="95">
        <f>IF(AND(DX266&gt;=1,DX266&lt;=3,DX267=0),-CHOOSE(DX266,Rollover!$S$26,Rollover!$AF$26,Rollover!$AS$26),0)</f>
        <v>0</v>
      </c>
      <c r="DY275" s="95">
        <f>IF(AND(DY266&gt;=1,DY266&lt;=3,DY267=0),-CHOOSE(DY266,Rollover!$S$26,Rollover!$AF$26,Rollover!$AS$26),0)</f>
        <v>0</v>
      </c>
      <c r="DZ275" s="95">
        <f>IF(AND(DZ266&gt;=1,DZ266&lt;=3,DZ267=0),-CHOOSE(DZ266,Rollover!$S$26,Rollover!$AF$26,Rollover!$AS$26),0)</f>
        <v>0</v>
      </c>
      <c r="EA275" s="95">
        <f>IF(AND(EA266&gt;=1,EA266&lt;=3,EA267=0),-CHOOSE(EA266,Rollover!$S$26,Rollover!$AF$26,Rollover!$AS$26),0)</f>
        <v>0</v>
      </c>
      <c r="EB275" s="95">
        <f>IF(AND(EB266&gt;=1,EB266&lt;=3,EB267=0),-CHOOSE(EB266,Rollover!$S$26,Rollover!$AF$26,Rollover!$AS$26),0)</f>
        <v>0</v>
      </c>
      <c r="EC275" s="95">
        <f>IF(AND(EC266&gt;=1,EC266&lt;=3,EC267=0),-CHOOSE(EC266,Rollover!$S$26,Rollover!$AF$26,Rollover!$AS$26),0)</f>
        <v>0</v>
      </c>
      <c r="ED275" s="95">
        <f>IF(AND(ED266&gt;=1,ED266&lt;=3,ED267=0),-CHOOSE(ED266,Rollover!$S$26,Rollover!$AF$26,Rollover!$AS$26),0)</f>
        <v>0</v>
      </c>
      <c r="EE275" s="95">
        <f>IF(AND(EE266&gt;=1,EE266&lt;=3,EE267=0),-CHOOSE(EE266,Rollover!$S$26,Rollover!$AF$26,Rollover!$AS$26),0)</f>
        <v>0</v>
      </c>
      <c r="EF275" s="95">
        <f>IF(AND(EF266&gt;=1,EF266&lt;=3,EF267=0),-CHOOSE(EF266,Rollover!$S$26,Rollover!$AF$26,Rollover!$AS$26),0)</f>
        <v>0</v>
      </c>
      <c r="EG275" s="95">
        <f>IF(AND(EG266&gt;=1,EG266&lt;=3,EG267=0),-CHOOSE(EG266,Rollover!$S$26,Rollover!$AF$26,Rollover!$AS$26),0)</f>
        <v>0</v>
      </c>
      <c r="EH275" s="95">
        <f>IF(AND(EH266&gt;=1,EH266&lt;=3,EH267=0),-CHOOSE(EH266,Rollover!$S$26,Rollover!$AF$26,Rollover!$AS$26),0)</f>
        <v>0</v>
      </c>
      <c r="EI275" s="95">
        <f>IF(AND(EI266&gt;=1,EI266&lt;=3,EI267=0),-CHOOSE(EI266,Rollover!$S$26,Rollover!$AF$26,Rollover!$AS$26),0)</f>
        <v>-26897.587773410276</v>
      </c>
    </row>
    <row r="276">
      <c r="B276" t="s" s="23">
        <v>399</v>
      </c>
      <c r="C276" t="s" s="118">
        <v>47</v>
      </c>
      <c r="D276" t="s" s="118">
        <v>437</v>
      </c>
      <c r="H276" s="117">
        <f>'Rent Roll'!$G$26*'Rent Roll'!$E$26*IF(H266=0,1,IF(AND(H266&lt;=3,H267&gt;=0),1,0))</f>
        <v>6600</v>
      </c>
      <c r="I276" s="117">
        <f>'Rent Roll'!$G$26*'Rent Roll'!$E$26*IF(I266=0,1,IF(AND(I266&lt;=3,I267&gt;=0),1,0))</f>
        <v>6600</v>
      </c>
      <c r="J276" s="117">
        <f>'Rent Roll'!$G$26*'Rent Roll'!$E$26*IF(J266=0,1,IF(AND(J266&lt;=3,J267&gt;=0),1,0))</f>
        <v>6600</v>
      </c>
      <c r="K276" s="117">
        <f>'Rent Roll'!$G$26*'Rent Roll'!$E$26*IF(K266=0,1,IF(AND(K266&lt;=3,K267&gt;=0),1,0))</f>
        <v>6600</v>
      </c>
      <c r="L276" s="117">
        <f>'Rent Roll'!$G$26*'Rent Roll'!$E$26*IF(L266=0,1,IF(AND(L266&lt;=3,L267&gt;=0),1,0))</f>
        <v>6600</v>
      </c>
      <c r="M276" s="117">
        <f>'Rent Roll'!$G$26*'Rent Roll'!$E$26*IF(M266=0,1,IF(AND(M266&lt;=3,M267&gt;=0),1,0))</f>
        <v>0</v>
      </c>
      <c r="N276" s="117">
        <f>'Rent Roll'!$G$26*'Rent Roll'!$E$26*IF(N266=0,1,IF(AND(N266&lt;=3,N267&gt;=0),1,0))</f>
        <v>0</v>
      </c>
      <c r="O276" s="117">
        <f>'Rent Roll'!$G$26*'Rent Roll'!$E$26*IF(O266=0,1,IF(AND(O266&lt;=3,O267&gt;=0),1,0))</f>
        <v>6600</v>
      </c>
      <c r="P276" s="117">
        <f>'Rent Roll'!$G$26*'Rent Roll'!$E$26*IF(P266=0,1,IF(AND(P266&lt;=3,P267&gt;=0),1,0))</f>
        <v>6600</v>
      </c>
      <c r="Q276" s="117">
        <f>'Rent Roll'!$G$26*'Rent Roll'!$E$26*IF(Q266=0,1,IF(AND(Q266&lt;=3,Q267&gt;=0),1,0))</f>
        <v>6600</v>
      </c>
      <c r="R276" s="117">
        <f>'Rent Roll'!$G$26*'Rent Roll'!$E$26*IF(R266=0,1,IF(AND(R266&lt;=3,R267&gt;=0),1,0))</f>
        <v>6600</v>
      </c>
      <c r="S276" s="117">
        <f>'Rent Roll'!$G$26*'Rent Roll'!$E$26*IF(S266=0,1,IF(AND(S266&lt;=3,S267&gt;=0),1,0))</f>
        <v>6600</v>
      </c>
      <c r="T276" s="117">
        <f>'Rent Roll'!$G$26*'Rent Roll'!$E$26*IF(T266=0,1,IF(AND(T266&lt;=3,T267&gt;=0),1,0))</f>
        <v>6600</v>
      </c>
      <c r="U276" s="117">
        <f>'Rent Roll'!$G$26*'Rent Roll'!$E$26*IF(U266=0,1,IF(AND(U266&lt;=3,U267&gt;=0),1,0))</f>
        <v>6600</v>
      </c>
      <c r="V276" s="117">
        <f>'Rent Roll'!$G$26*'Rent Roll'!$E$26*IF(V266=0,1,IF(AND(V266&lt;=3,V267&gt;=0),1,0))</f>
        <v>6600</v>
      </c>
      <c r="W276" s="117">
        <f>'Rent Roll'!$G$26*'Rent Roll'!$E$26*IF(W266=0,1,IF(AND(W266&lt;=3,W267&gt;=0),1,0))</f>
        <v>6600</v>
      </c>
      <c r="X276" s="117">
        <f>'Rent Roll'!$G$26*'Rent Roll'!$E$26*IF(X266=0,1,IF(AND(X266&lt;=3,X267&gt;=0),1,0))</f>
        <v>6600</v>
      </c>
      <c r="Y276" s="117">
        <f>'Rent Roll'!$G$26*'Rent Roll'!$E$26*IF(Y266=0,1,IF(AND(Y266&lt;=3,Y267&gt;=0),1,0))</f>
        <v>6600</v>
      </c>
      <c r="Z276" s="117">
        <f>'Rent Roll'!$G$26*'Rent Roll'!$E$26*IF(Z266=0,1,IF(AND(Z266&lt;=3,Z267&gt;=0),1,0))</f>
        <v>6600</v>
      </c>
      <c r="AA276" s="117">
        <f>'Rent Roll'!$G$26*'Rent Roll'!$E$26*IF(AA266=0,1,IF(AND(AA266&lt;=3,AA267&gt;=0),1,0))</f>
        <v>6600</v>
      </c>
      <c r="AB276" s="117">
        <f>'Rent Roll'!$G$26*'Rent Roll'!$E$26*IF(AB266=0,1,IF(AND(AB266&lt;=3,AB267&gt;=0),1,0))</f>
        <v>6600</v>
      </c>
      <c r="AC276" s="117">
        <f>'Rent Roll'!$G$26*'Rent Roll'!$E$26*IF(AC266=0,1,IF(AND(AC266&lt;=3,AC267&gt;=0),1,0))</f>
        <v>6600</v>
      </c>
      <c r="AD276" s="117">
        <f>'Rent Roll'!$G$26*'Rent Roll'!$E$26*IF(AD266=0,1,IF(AND(AD266&lt;=3,AD267&gt;=0),1,0))</f>
        <v>6600</v>
      </c>
      <c r="AE276" s="117">
        <f>'Rent Roll'!$G$26*'Rent Roll'!$E$26*IF(AE266=0,1,IF(AND(AE266&lt;=3,AE267&gt;=0),1,0))</f>
        <v>6600</v>
      </c>
      <c r="AF276" s="117">
        <f>'Rent Roll'!$G$26*'Rent Roll'!$E$26*IF(AF266=0,1,IF(AND(AF266&lt;=3,AF267&gt;=0),1,0))</f>
        <v>6600</v>
      </c>
      <c r="AG276" s="117">
        <f>'Rent Roll'!$G$26*'Rent Roll'!$E$26*IF(AG266=0,1,IF(AND(AG266&lt;=3,AG267&gt;=0),1,0))</f>
        <v>6600</v>
      </c>
      <c r="AH276" s="117">
        <f>'Rent Roll'!$G$26*'Rent Roll'!$E$26*IF(AH266=0,1,IF(AND(AH266&lt;=3,AH267&gt;=0),1,0))</f>
        <v>6600</v>
      </c>
      <c r="AI276" s="117">
        <f>'Rent Roll'!$G$26*'Rent Roll'!$E$26*IF(AI266=0,1,IF(AND(AI266&lt;=3,AI267&gt;=0),1,0))</f>
        <v>6600</v>
      </c>
      <c r="AJ276" s="117">
        <f>'Rent Roll'!$G$26*'Rent Roll'!$E$26*IF(AJ266=0,1,IF(AND(AJ266&lt;=3,AJ267&gt;=0),1,0))</f>
        <v>6600</v>
      </c>
      <c r="AK276" s="117">
        <f>'Rent Roll'!$G$26*'Rent Roll'!$E$26*IF(AK266=0,1,IF(AND(AK266&lt;=3,AK267&gt;=0),1,0))</f>
        <v>6600</v>
      </c>
      <c r="AL276" s="117">
        <f>'Rent Roll'!$G$26*'Rent Roll'!$E$26*IF(AL266=0,1,IF(AND(AL266&lt;=3,AL267&gt;=0),1,0))</f>
        <v>6600</v>
      </c>
      <c r="AM276" s="117">
        <f>'Rent Roll'!$G$26*'Rent Roll'!$E$26*IF(AM266=0,1,IF(AND(AM266&lt;=3,AM267&gt;=0),1,0))</f>
        <v>6600</v>
      </c>
      <c r="AN276" s="117">
        <f>'Rent Roll'!$G$26*'Rent Roll'!$E$26*IF(AN266=0,1,IF(AND(AN266&lt;=3,AN267&gt;=0),1,0))</f>
        <v>6600</v>
      </c>
      <c r="AO276" s="117">
        <f>'Rent Roll'!$G$26*'Rent Roll'!$E$26*IF(AO266=0,1,IF(AND(AO266&lt;=3,AO267&gt;=0),1,0))</f>
        <v>6600</v>
      </c>
      <c r="AP276" s="117">
        <f>'Rent Roll'!$G$26*'Rent Roll'!$E$26*IF(AP266=0,1,IF(AND(AP266&lt;=3,AP267&gt;=0),1,0))</f>
        <v>6600</v>
      </c>
      <c r="AQ276" s="117">
        <f>'Rent Roll'!$G$26*'Rent Roll'!$E$26*IF(AQ266=0,1,IF(AND(AQ266&lt;=3,AQ267&gt;=0),1,0))</f>
        <v>6600</v>
      </c>
      <c r="AR276" s="117">
        <f>'Rent Roll'!$G$26*'Rent Roll'!$E$26*IF(AR266=0,1,IF(AND(AR266&lt;=3,AR267&gt;=0),1,0))</f>
        <v>6600</v>
      </c>
      <c r="AS276" s="117">
        <f>'Rent Roll'!$G$26*'Rent Roll'!$E$26*IF(AS266=0,1,IF(AND(AS266&lt;=3,AS267&gt;=0),1,0))</f>
        <v>6600</v>
      </c>
      <c r="AT276" s="117">
        <f>'Rent Roll'!$G$26*'Rent Roll'!$E$26*IF(AT266=0,1,IF(AND(AT266&lt;=3,AT267&gt;=0),1,0))</f>
        <v>6600</v>
      </c>
      <c r="AU276" s="117">
        <f>'Rent Roll'!$G$26*'Rent Roll'!$E$26*IF(AU266=0,1,IF(AND(AU266&lt;=3,AU267&gt;=0),1,0))</f>
        <v>6600</v>
      </c>
      <c r="AV276" s="117">
        <f>'Rent Roll'!$G$26*'Rent Roll'!$E$26*IF(AV266=0,1,IF(AND(AV266&lt;=3,AV267&gt;=0),1,0))</f>
        <v>6600</v>
      </c>
      <c r="AW276" s="117">
        <f>'Rent Roll'!$G$26*'Rent Roll'!$E$26*IF(AW266=0,1,IF(AND(AW266&lt;=3,AW267&gt;=0),1,0))</f>
        <v>6600</v>
      </c>
      <c r="AX276" s="117">
        <f>'Rent Roll'!$G$26*'Rent Roll'!$E$26*IF(AX266=0,1,IF(AND(AX266&lt;=3,AX267&gt;=0),1,0))</f>
        <v>6600</v>
      </c>
      <c r="AY276" s="117">
        <f>'Rent Roll'!$G$26*'Rent Roll'!$E$26*IF(AY266=0,1,IF(AND(AY266&lt;=3,AY267&gt;=0),1,0))</f>
        <v>6600</v>
      </c>
      <c r="AZ276" s="117">
        <f>'Rent Roll'!$G$26*'Rent Roll'!$E$26*IF(AZ266=0,1,IF(AND(AZ266&lt;=3,AZ267&gt;=0),1,0))</f>
        <v>6600</v>
      </c>
      <c r="BA276" s="117">
        <f>'Rent Roll'!$G$26*'Rent Roll'!$E$26*IF(BA266=0,1,IF(AND(BA266&lt;=3,BA267&gt;=0),1,0))</f>
        <v>6600</v>
      </c>
      <c r="BB276" s="117">
        <f>'Rent Roll'!$G$26*'Rent Roll'!$E$26*IF(BB266=0,1,IF(AND(BB266&lt;=3,BB267&gt;=0),1,0))</f>
        <v>6600</v>
      </c>
      <c r="BC276" s="117">
        <f>'Rent Roll'!$G$26*'Rent Roll'!$E$26*IF(BC266=0,1,IF(AND(BC266&lt;=3,BC267&gt;=0),1,0))</f>
        <v>6600</v>
      </c>
      <c r="BD276" s="117">
        <f>'Rent Roll'!$G$26*'Rent Roll'!$E$26*IF(BD266=0,1,IF(AND(BD266&lt;=3,BD267&gt;=0),1,0))</f>
        <v>6600</v>
      </c>
      <c r="BE276" s="117">
        <f>'Rent Roll'!$G$26*'Rent Roll'!$E$26*IF(BE266=0,1,IF(AND(BE266&lt;=3,BE267&gt;=0),1,0))</f>
        <v>6600</v>
      </c>
      <c r="BF276" s="117">
        <f>'Rent Roll'!$G$26*'Rent Roll'!$E$26*IF(BF266=0,1,IF(AND(BF266&lt;=3,BF267&gt;=0),1,0))</f>
        <v>6600</v>
      </c>
      <c r="BG276" s="117">
        <f>'Rent Roll'!$G$26*'Rent Roll'!$E$26*IF(BG266=0,1,IF(AND(BG266&lt;=3,BG267&gt;=0),1,0))</f>
        <v>6600</v>
      </c>
      <c r="BH276" s="117">
        <f>'Rent Roll'!$G$26*'Rent Roll'!$E$26*IF(BH266=0,1,IF(AND(BH266&lt;=3,BH267&gt;=0),1,0))</f>
        <v>6600</v>
      </c>
      <c r="BI276" s="117">
        <f>'Rent Roll'!$G$26*'Rent Roll'!$E$26*IF(BI266=0,1,IF(AND(BI266&lt;=3,BI267&gt;=0),1,0))</f>
        <v>6600</v>
      </c>
      <c r="BJ276" s="117">
        <f>'Rent Roll'!$G$26*'Rent Roll'!$E$26*IF(BJ266=0,1,IF(AND(BJ266&lt;=3,BJ267&gt;=0),1,0))</f>
        <v>6600</v>
      </c>
      <c r="BK276" s="117">
        <f>'Rent Roll'!$G$26*'Rent Roll'!$E$26*IF(BK266=0,1,IF(AND(BK266&lt;=3,BK267&gt;=0),1,0))</f>
        <v>6600</v>
      </c>
      <c r="BL276" s="117">
        <f>'Rent Roll'!$G$26*'Rent Roll'!$E$26*IF(BL266=0,1,IF(AND(BL266&lt;=3,BL267&gt;=0),1,0))</f>
        <v>6600</v>
      </c>
      <c r="BM276" s="117">
        <f>'Rent Roll'!$G$26*'Rent Roll'!$E$26*IF(BM266=0,1,IF(AND(BM266&lt;=3,BM267&gt;=0),1,0))</f>
        <v>6600</v>
      </c>
      <c r="BN276" s="117">
        <f>'Rent Roll'!$G$26*'Rent Roll'!$E$26*IF(BN266=0,1,IF(AND(BN266&lt;=3,BN267&gt;=0),1,0))</f>
        <v>6600</v>
      </c>
      <c r="BO276" s="117">
        <f>'Rent Roll'!$G$26*'Rent Roll'!$E$26*IF(BO266=0,1,IF(AND(BO266&lt;=3,BO267&gt;=0),1,0))</f>
        <v>6600</v>
      </c>
      <c r="BP276" s="117">
        <f>'Rent Roll'!$G$26*'Rent Roll'!$E$26*IF(BP266=0,1,IF(AND(BP266&lt;=3,BP267&gt;=0),1,0))</f>
        <v>6600</v>
      </c>
      <c r="BQ276" s="117">
        <f>'Rent Roll'!$G$26*'Rent Roll'!$E$26*IF(BQ266=0,1,IF(AND(BQ266&lt;=3,BQ267&gt;=0),1,0))</f>
        <v>6600</v>
      </c>
      <c r="BR276" s="117">
        <f>'Rent Roll'!$G$26*'Rent Roll'!$E$26*IF(BR266=0,1,IF(AND(BR266&lt;=3,BR267&gt;=0),1,0))</f>
        <v>6600</v>
      </c>
      <c r="BS276" s="117">
        <f>'Rent Roll'!$G$26*'Rent Roll'!$E$26*IF(BS266=0,1,IF(AND(BS266&lt;=3,BS267&gt;=0),1,0))</f>
        <v>6600</v>
      </c>
      <c r="BT276" s="117">
        <f>'Rent Roll'!$G$26*'Rent Roll'!$E$26*IF(BT266=0,1,IF(AND(BT266&lt;=3,BT267&gt;=0),1,0))</f>
        <v>6600</v>
      </c>
      <c r="BU276" s="117">
        <f>'Rent Roll'!$G$26*'Rent Roll'!$E$26*IF(BU266=0,1,IF(AND(BU266&lt;=3,BU267&gt;=0),1,0))</f>
        <v>6600</v>
      </c>
      <c r="BV276" s="117">
        <f>'Rent Roll'!$G$26*'Rent Roll'!$E$26*IF(BV266=0,1,IF(AND(BV266&lt;=3,BV267&gt;=0),1,0))</f>
        <v>6600</v>
      </c>
      <c r="BW276" s="117">
        <f>'Rent Roll'!$G$26*'Rent Roll'!$E$26*IF(BW266=0,1,IF(AND(BW266&lt;=3,BW267&gt;=0),1,0))</f>
        <v>0</v>
      </c>
      <c r="BX276" s="117">
        <f>'Rent Roll'!$G$26*'Rent Roll'!$E$26*IF(BX266=0,1,IF(AND(BX266&lt;=3,BX267&gt;=0),1,0))</f>
        <v>0</v>
      </c>
      <c r="BY276" s="117">
        <f>'Rent Roll'!$G$26*'Rent Roll'!$E$26*IF(BY266=0,1,IF(AND(BY266&lt;=3,BY267&gt;=0),1,0))</f>
        <v>6600</v>
      </c>
      <c r="BZ276" s="117">
        <f>'Rent Roll'!$G$26*'Rent Roll'!$E$26*IF(BZ266=0,1,IF(AND(BZ266&lt;=3,BZ267&gt;=0),1,0))</f>
        <v>6600</v>
      </c>
      <c r="CA276" s="117">
        <f>'Rent Roll'!$G$26*'Rent Roll'!$E$26*IF(CA266=0,1,IF(AND(CA266&lt;=3,CA267&gt;=0),1,0))</f>
        <v>6600</v>
      </c>
      <c r="CB276" s="117">
        <f>'Rent Roll'!$G$26*'Rent Roll'!$E$26*IF(CB266=0,1,IF(AND(CB266&lt;=3,CB267&gt;=0),1,0))</f>
        <v>6600</v>
      </c>
      <c r="CC276" s="117">
        <f>'Rent Roll'!$G$26*'Rent Roll'!$E$26*IF(CC266=0,1,IF(AND(CC266&lt;=3,CC267&gt;=0),1,0))</f>
        <v>6600</v>
      </c>
      <c r="CD276" s="117">
        <f>'Rent Roll'!$G$26*'Rent Roll'!$E$26*IF(CD266=0,1,IF(AND(CD266&lt;=3,CD267&gt;=0),1,0))</f>
        <v>6600</v>
      </c>
      <c r="CE276" s="117">
        <f>'Rent Roll'!$G$26*'Rent Roll'!$E$26*IF(CE266=0,1,IF(AND(CE266&lt;=3,CE267&gt;=0),1,0))</f>
        <v>6600</v>
      </c>
      <c r="CF276" s="117">
        <f>'Rent Roll'!$G$26*'Rent Roll'!$E$26*IF(CF266=0,1,IF(AND(CF266&lt;=3,CF267&gt;=0),1,0))</f>
        <v>6600</v>
      </c>
      <c r="CG276" s="117">
        <f>'Rent Roll'!$G$26*'Rent Roll'!$E$26*IF(CG266=0,1,IF(AND(CG266&lt;=3,CG267&gt;=0),1,0))</f>
        <v>6600</v>
      </c>
      <c r="CH276" s="117">
        <f>'Rent Roll'!$G$26*'Rent Roll'!$E$26*IF(CH266=0,1,IF(AND(CH266&lt;=3,CH267&gt;=0),1,0))</f>
        <v>6600</v>
      </c>
      <c r="CI276" s="117">
        <f>'Rent Roll'!$G$26*'Rent Roll'!$E$26*IF(CI266=0,1,IF(AND(CI266&lt;=3,CI267&gt;=0),1,0))</f>
        <v>6600</v>
      </c>
      <c r="CJ276" s="117">
        <f>'Rent Roll'!$G$26*'Rent Roll'!$E$26*IF(CJ266=0,1,IF(AND(CJ266&lt;=3,CJ267&gt;=0),1,0))</f>
        <v>6600</v>
      </c>
      <c r="CK276" s="117">
        <f>'Rent Roll'!$G$26*'Rent Roll'!$E$26*IF(CK266=0,1,IF(AND(CK266&lt;=3,CK267&gt;=0),1,0))</f>
        <v>6600</v>
      </c>
      <c r="CL276" s="117">
        <f>'Rent Roll'!$G$26*'Rent Roll'!$E$26*IF(CL266=0,1,IF(AND(CL266&lt;=3,CL267&gt;=0),1,0))</f>
        <v>6600</v>
      </c>
      <c r="CM276" s="117">
        <f>'Rent Roll'!$G$26*'Rent Roll'!$E$26*IF(CM266=0,1,IF(AND(CM266&lt;=3,CM267&gt;=0),1,0))</f>
        <v>6600</v>
      </c>
      <c r="CN276" s="117">
        <f>'Rent Roll'!$G$26*'Rent Roll'!$E$26*IF(CN266=0,1,IF(AND(CN266&lt;=3,CN267&gt;=0),1,0))</f>
        <v>6600</v>
      </c>
      <c r="CO276" s="117">
        <f>'Rent Roll'!$G$26*'Rent Roll'!$E$26*IF(CO266=0,1,IF(AND(CO266&lt;=3,CO267&gt;=0),1,0))</f>
        <v>6600</v>
      </c>
      <c r="CP276" s="117">
        <f>'Rent Roll'!$G$26*'Rent Roll'!$E$26*IF(CP266=0,1,IF(AND(CP266&lt;=3,CP267&gt;=0),1,0))</f>
        <v>6600</v>
      </c>
      <c r="CQ276" s="117">
        <f>'Rent Roll'!$G$26*'Rent Roll'!$E$26*IF(CQ266=0,1,IF(AND(CQ266&lt;=3,CQ267&gt;=0),1,0))</f>
        <v>6600</v>
      </c>
      <c r="CR276" s="117">
        <f>'Rent Roll'!$G$26*'Rent Roll'!$E$26*IF(CR266=0,1,IF(AND(CR266&lt;=3,CR267&gt;=0),1,0))</f>
        <v>6600</v>
      </c>
      <c r="CS276" s="117">
        <f>'Rent Roll'!$G$26*'Rent Roll'!$E$26*IF(CS266=0,1,IF(AND(CS266&lt;=3,CS267&gt;=0),1,0))</f>
        <v>6600</v>
      </c>
      <c r="CT276" s="117">
        <f>'Rent Roll'!$G$26*'Rent Roll'!$E$26*IF(CT266=0,1,IF(AND(CT266&lt;=3,CT267&gt;=0),1,0))</f>
        <v>6600</v>
      </c>
      <c r="CU276" s="117">
        <f>'Rent Roll'!$G$26*'Rent Roll'!$E$26*IF(CU266=0,1,IF(AND(CU266&lt;=3,CU267&gt;=0),1,0))</f>
        <v>6600</v>
      </c>
      <c r="CV276" s="117">
        <f>'Rent Roll'!$G$26*'Rent Roll'!$E$26*IF(CV266=0,1,IF(AND(CV266&lt;=3,CV267&gt;=0),1,0))</f>
        <v>6600</v>
      </c>
      <c r="CW276" s="117">
        <f>'Rent Roll'!$G$26*'Rent Roll'!$E$26*IF(CW266=0,1,IF(AND(CW266&lt;=3,CW267&gt;=0),1,0))</f>
        <v>6600</v>
      </c>
      <c r="CX276" s="117">
        <f>'Rent Roll'!$G$26*'Rent Roll'!$E$26*IF(CX266=0,1,IF(AND(CX266&lt;=3,CX267&gt;=0),1,0))</f>
        <v>6600</v>
      </c>
      <c r="CY276" s="117">
        <f>'Rent Roll'!$G$26*'Rent Roll'!$E$26*IF(CY266=0,1,IF(AND(CY266&lt;=3,CY267&gt;=0),1,0))</f>
        <v>6600</v>
      </c>
      <c r="CZ276" s="117">
        <f>'Rent Roll'!$G$26*'Rent Roll'!$E$26*IF(CZ266=0,1,IF(AND(CZ266&lt;=3,CZ267&gt;=0),1,0))</f>
        <v>6600</v>
      </c>
      <c r="DA276" s="117">
        <f>'Rent Roll'!$G$26*'Rent Roll'!$E$26*IF(DA266=0,1,IF(AND(DA266&lt;=3,DA267&gt;=0),1,0))</f>
        <v>6600</v>
      </c>
      <c r="DB276" s="117">
        <f>'Rent Roll'!$G$26*'Rent Roll'!$E$26*IF(DB266=0,1,IF(AND(DB266&lt;=3,DB267&gt;=0),1,0))</f>
        <v>6600</v>
      </c>
      <c r="DC276" s="117">
        <f>'Rent Roll'!$G$26*'Rent Roll'!$E$26*IF(DC266=0,1,IF(AND(DC266&lt;=3,DC267&gt;=0),1,0))</f>
        <v>6600</v>
      </c>
      <c r="DD276" s="117">
        <f>'Rent Roll'!$G$26*'Rent Roll'!$E$26*IF(DD266=0,1,IF(AND(DD266&lt;=3,DD267&gt;=0),1,0))</f>
        <v>6600</v>
      </c>
      <c r="DE276" s="117">
        <f>'Rent Roll'!$G$26*'Rent Roll'!$E$26*IF(DE266=0,1,IF(AND(DE266&lt;=3,DE267&gt;=0),1,0))</f>
        <v>6600</v>
      </c>
      <c r="DF276" s="117">
        <f>'Rent Roll'!$G$26*'Rent Roll'!$E$26*IF(DF266=0,1,IF(AND(DF266&lt;=3,DF267&gt;=0),1,0))</f>
        <v>6600</v>
      </c>
      <c r="DG276" s="117">
        <f>'Rent Roll'!$G$26*'Rent Roll'!$E$26*IF(DG266=0,1,IF(AND(DG266&lt;=3,DG267&gt;=0),1,0))</f>
        <v>6600</v>
      </c>
      <c r="DH276" s="117">
        <f>'Rent Roll'!$G$26*'Rent Roll'!$E$26*IF(DH266=0,1,IF(AND(DH266&lt;=3,DH267&gt;=0),1,0))</f>
        <v>6600</v>
      </c>
      <c r="DI276" s="117">
        <f>'Rent Roll'!$G$26*'Rent Roll'!$E$26*IF(DI266=0,1,IF(AND(DI266&lt;=3,DI267&gt;=0),1,0))</f>
        <v>6600</v>
      </c>
      <c r="DJ276" s="117">
        <f>'Rent Roll'!$G$26*'Rent Roll'!$E$26*IF(DJ266=0,1,IF(AND(DJ266&lt;=3,DJ267&gt;=0),1,0))</f>
        <v>6600</v>
      </c>
      <c r="DK276" s="117">
        <f>'Rent Roll'!$G$26*'Rent Roll'!$E$26*IF(DK266=0,1,IF(AND(DK266&lt;=3,DK267&gt;=0),1,0))</f>
        <v>6600</v>
      </c>
      <c r="DL276" s="117">
        <f>'Rent Roll'!$G$26*'Rent Roll'!$E$26*IF(DL266=0,1,IF(AND(DL266&lt;=3,DL267&gt;=0),1,0))</f>
        <v>6600</v>
      </c>
      <c r="DM276" s="117">
        <f>'Rent Roll'!$G$26*'Rent Roll'!$E$26*IF(DM266=0,1,IF(AND(DM266&lt;=3,DM267&gt;=0),1,0))</f>
        <v>6600</v>
      </c>
      <c r="DN276" s="117">
        <f>'Rent Roll'!$G$26*'Rent Roll'!$E$26*IF(DN266=0,1,IF(AND(DN266&lt;=3,DN267&gt;=0),1,0))</f>
        <v>6600</v>
      </c>
      <c r="DO276" s="117">
        <f>'Rent Roll'!$G$26*'Rent Roll'!$E$26*IF(DO266=0,1,IF(AND(DO266&lt;=3,DO267&gt;=0),1,0))</f>
        <v>6600</v>
      </c>
      <c r="DP276" s="117">
        <f>'Rent Roll'!$G$26*'Rent Roll'!$E$26*IF(DP266=0,1,IF(AND(DP266&lt;=3,DP267&gt;=0),1,0))</f>
        <v>6600</v>
      </c>
      <c r="DQ276" s="117">
        <f>'Rent Roll'!$G$26*'Rent Roll'!$E$26*IF(DQ266=0,1,IF(AND(DQ266&lt;=3,DQ267&gt;=0),1,0))</f>
        <v>6600</v>
      </c>
      <c r="DR276" s="117">
        <f>'Rent Roll'!$G$26*'Rent Roll'!$E$26*IF(DR266=0,1,IF(AND(DR266&lt;=3,DR267&gt;=0),1,0))</f>
        <v>6600</v>
      </c>
      <c r="DS276" s="117">
        <f>'Rent Roll'!$G$26*'Rent Roll'!$E$26*IF(DS266=0,1,IF(AND(DS266&lt;=3,DS267&gt;=0),1,0))</f>
        <v>6600</v>
      </c>
      <c r="DT276" s="117">
        <f>'Rent Roll'!$G$26*'Rent Roll'!$E$26*IF(DT266=0,1,IF(AND(DT266&lt;=3,DT267&gt;=0),1,0))</f>
        <v>6600</v>
      </c>
      <c r="DU276" s="117">
        <f>'Rent Roll'!$G$26*'Rent Roll'!$E$26*IF(DU266=0,1,IF(AND(DU266&lt;=3,DU267&gt;=0),1,0))</f>
        <v>6600</v>
      </c>
      <c r="DV276" s="117">
        <f>'Rent Roll'!$G$26*'Rent Roll'!$E$26*IF(DV266=0,1,IF(AND(DV266&lt;=3,DV267&gt;=0),1,0))</f>
        <v>6600</v>
      </c>
      <c r="DW276" s="117">
        <f>'Rent Roll'!$G$26*'Rent Roll'!$E$26*IF(DW266=0,1,IF(AND(DW266&lt;=3,DW267&gt;=0),1,0))</f>
        <v>6600</v>
      </c>
      <c r="DX276" s="117">
        <f>'Rent Roll'!$G$26*'Rent Roll'!$E$26*IF(DX266=0,1,IF(AND(DX266&lt;=3,DX267&gt;=0),1,0))</f>
        <v>6600</v>
      </c>
      <c r="DY276" s="117">
        <f>'Rent Roll'!$G$26*'Rent Roll'!$E$26*IF(DY266=0,1,IF(AND(DY266&lt;=3,DY267&gt;=0),1,0))</f>
        <v>6600</v>
      </c>
      <c r="DZ276" s="117">
        <f>'Rent Roll'!$G$26*'Rent Roll'!$E$26*IF(DZ266=0,1,IF(AND(DZ266&lt;=3,DZ267&gt;=0),1,0))</f>
        <v>6600</v>
      </c>
      <c r="EA276" s="117">
        <f>'Rent Roll'!$G$26*'Rent Roll'!$E$26*IF(EA266=0,1,IF(AND(EA266&lt;=3,EA267&gt;=0),1,0))</f>
        <v>6600</v>
      </c>
      <c r="EB276" s="117">
        <f>'Rent Roll'!$G$26*'Rent Roll'!$E$26*IF(EB266=0,1,IF(AND(EB266&lt;=3,EB267&gt;=0),1,0))</f>
        <v>6600</v>
      </c>
      <c r="EC276" s="117">
        <f>'Rent Roll'!$G$26*'Rent Roll'!$E$26*IF(EC266=0,1,IF(AND(EC266&lt;=3,EC267&gt;=0),1,0))</f>
        <v>6600</v>
      </c>
      <c r="ED276" s="117">
        <f>'Rent Roll'!$G$26*'Rent Roll'!$E$26*IF(ED266=0,1,IF(AND(ED266&lt;=3,ED267&gt;=0),1,0))</f>
        <v>6600</v>
      </c>
      <c r="EE276" s="117">
        <f>'Rent Roll'!$G$26*'Rent Roll'!$E$26*IF(EE266=0,1,IF(AND(EE266&lt;=3,EE267&gt;=0),1,0))</f>
        <v>6600</v>
      </c>
      <c r="EF276" s="117">
        <f>'Rent Roll'!$G$26*'Rent Roll'!$E$26*IF(EF266=0,1,IF(AND(EF266&lt;=3,EF267&gt;=0),1,0))</f>
        <v>6600</v>
      </c>
      <c r="EG276" s="117">
        <f>'Rent Roll'!$G$26*'Rent Roll'!$E$26*IF(EG266=0,1,IF(AND(EG266&lt;=3,EG267&gt;=0),1,0))</f>
        <v>0</v>
      </c>
      <c r="EH276" s="117">
        <f>'Rent Roll'!$G$26*'Rent Roll'!$E$26*IF(EH266=0,1,IF(AND(EH266&lt;=3,EH267&gt;=0),1,0))</f>
        <v>0</v>
      </c>
      <c r="EI276" s="117">
        <f>'Rent Roll'!$G$26*'Rent Roll'!$E$26*IF(EI266=0,1,IF(AND(EI266&lt;=3,EI267&gt;=0),1,0))</f>
        <v>6600</v>
      </c>
    </row>
    <row r="279">
      <c r="B279" t="s" s="3">
        <v>400</v>
      </c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</row>
    <row r="280">
      <c r="B280" t="s" s="23">
        <v>401</v>
      </c>
      <c r="H280" s="82">
        <f>SUMIF($D$18:$D$277,"rip",H$18:H$277)</f>
        <v>245118.66999999998</v>
      </c>
      <c r="I280" s="82">
        <f>SUMIF($D$18:$D$277,"rip",I$18:I$277)</f>
        <v>245424.66999999998</v>
      </c>
      <c r="J280" s="82">
        <f>SUMIF($D$18:$D$277,"rip",J$18:J$277)</f>
        <v>245918.66999999998</v>
      </c>
      <c r="K280" s="82">
        <f>SUMIF($D$18:$D$277,"rip",K$18:K$277)</f>
        <v>233138.66999999998</v>
      </c>
      <c r="L280" s="82">
        <f>SUMIF($D$18:$D$277,"rip",L$18:L$277)</f>
        <v>233138.66999999998</v>
      </c>
      <c r="M280" s="82">
        <f>SUMIF($D$18:$D$277,"rip",M$18:M$277)</f>
        <v>212662.99999999997</v>
      </c>
      <c r="N280" s="82">
        <f>SUMIF($D$18:$D$277,"rip",N$18:N$277)</f>
        <v>213728.99999999997</v>
      </c>
      <c r="O280" s="82">
        <f>SUMIF($D$18:$D$277,"rip",O$18:O$277)</f>
        <v>214184.99999999997</v>
      </c>
      <c r="P280" s="82">
        <f>SUMIF($D$18:$D$277,"rip",P$18:P$277)</f>
        <v>215138.49999999997</v>
      </c>
      <c r="Q280" s="82">
        <f>SUMIF($D$18:$D$277,"rip",Q$18:Q$277)</f>
        <v>215571.99999999997</v>
      </c>
      <c r="R280" s="82">
        <f>SUMIF($D$18:$D$277,"rip",R$18:R$277)</f>
        <v>216039.99999999997</v>
      </c>
      <c r="S280" s="82">
        <f>SUMIF($D$18:$D$277,"rip",S$18:S$277)</f>
        <v>216039.99999999997</v>
      </c>
      <c r="T280" s="82">
        <f>SUMIF($D$18:$D$277,"rip",T$18:T$277)</f>
        <v>194659.49999999997</v>
      </c>
      <c r="U280" s="82">
        <f>SUMIF($D$18:$D$277,"rip",U$18:U$277)</f>
        <v>185707.49999999997</v>
      </c>
      <c r="V280" s="82">
        <f>SUMIF($D$18:$D$277,"rip",V$18:V$277)</f>
        <v>186214.49999999997</v>
      </c>
      <c r="W280" s="82">
        <f>SUMIF($D$18:$D$277,"rip",W$18:W$277)</f>
        <v>186724.49999999997</v>
      </c>
      <c r="X280" s="82">
        <f>SUMIF($D$18:$D$277,"rip",X$18:X$277)</f>
        <v>186724.49999999997</v>
      </c>
      <c r="Y280" s="82">
        <f>SUMIF($D$18:$D$277,"rip",Y$18:Y$277)</f>
        <v>186724.49999999997</v>
      </c>
      <c r="Z280" s="82">
        <f>SUMIF($D$18:$D$277,"rip",Z$18:Z$277)</f>
        <v>171462.5</v>
      </c>
      <c r="AA280" s="82">
        <f>SUMIF($D$18:$D$277,"rip",AA$18:AA$277)</f>
        <v>171934.5</v>
      </c>
      <c r="AB280" s="82">
        <f>SUMIF($D$18:$D$277,"rip",AB$18:AB$277)</f>
        <v>172916.5</v>
      </c>
      <c r="AC280" s="82">
        <f>SUMIF($D$18:$D$277,"rip",AC$18:AC$277)</f>
        <v>160039</v>
      </c>
      <c r="AD280" s="82">
        <f>SUMIF($D$18:$D$277,"rip",AD$18:AD$277)</f>
        <v>143851</v>
      </c>
      <c r="AE280" s="82">
        <f>SUMIF($D$18:$D$277,"rip",AE$18:AE$277)</f>
        <v>143851</v>
      </c>
      <c r="AF280" s="82">
        <f>SUMIF($D$18:$D$277,"rip",AF$18:AF$277)</f>
        <v>125716</v>
      </c>
      <c r="AG280" s="82">
        <f>SUMIF($D$18:$D$277,"rip",AG$18:AG$277)</f>
        <v>125716</v>
      </c>
      <c r="AH280" s="82">
        <f>SUMIF($D$18:$D$277,"rip",AH$18:AH$277)</f>
        <v>108283</v>
      </c>
      <c r="AI280" s="82">
        <f>SUMIF($D$18:$D$277,"rip",AI$18:AI$277)</f>
        <v>108823</v>
      </c>
      <c r="AJ280" s="82">
        <f>SUMIF($D$18:$D$277,"rip",AJ$18:AJ$277)</f>
        <v>108823</v>
      </c>
      <c r="AK280" s="82">
        <f>SUMIF($D$18:$D$277,"rip",AK$18:AK$277)</f>
        <v>108823</v>
      </c>
      <c r="AL280" s="82">
        <f>SUMIF($D$18:$D$277,"rip",AL$18:AL$277)</f>
        <v>109395</v>
      </c>
      <c r="AM280" s="82">
        <f>SUMIF($D$18:$D$277,"rip",AM$18:AM$277)</f>
        <v>109891</v>
      </c>
      <c r="AN280" s="82">
        <f>SUMIF($D$18:$D$277,"rip",AN$18:AN$277)</f>
        <v>98714.25</v>
      </c>
      <c r="AO280" s="82">
        <f>SUMIF($D$18:$D$277,"rip",AO$18:AO$277)</f>
        <v>98714.25</v>
      </c>
      <c r="AP280" s="82">
        <f>SUMIF($D$18:$D$277,"rip",AP$18:AP$277)</f>
        <v>98714.25</v>
      </c>
      <c r="AQ280" s="82">
        <f>SUMIF($D$18:$D$277,"rip",AQ$18:AQ$277)</f>
        <v>98714.25</v>
      </c>
      <c r="AR280" s="82">
        <f>SUMIF($D$18:$D$277,"rip",AR$18:AR$277)</f>
        <v>99992.75</v>
      </c>
      <c r="AS280" s="82">
        <f>SUMIF($D$18:$D$277,"rip",AS$18:AS$277)</f>
        <v>99992.75</v>
      </c>
      <c r="AT280" s="82">
        <f>SUMIF($D$18:$D$277,"rip",AT$18:AT$277)</f>
        <v>99992.75</v>
      </c>
      <c r="AU280" s="82">
        <f>SUMIF($D$18:$D$277,"rip",AU$18:AU$277)</f>
        <v>84212.75</v>
      </c>
      <c r="AV280" s="82">
        <f>SUMIF($D$18:$D$277,"rip",AV$18:AV$277)</f>
        <v>84212.75</v>
      </c>
      <c r="AW280" s="82">
        <f>SUMIF($D$18:$D$277,"rip",AW$18:AW$277)</f>
        <v>84212.75</v>
      </c>
      <c r="AX280" s="82">
        <f>SUMIF($D$18:$D$277,"rip",AX$18:AX$277)</f>
        <v>84810.75</v>
      </c>
      <c r="AY280" s="82">
        <f>SUMIF($D$18:$D$277,"rip",AY$18:AY$277)</f>
        <v>85322.75</v>
      </c>
      <c r="AZ280" s="82">
        <f>SUMIF($D$18:$D$277,"rip",AZ$18:AZ$277)</f>
        <v>85947.75</v>
      </c>
      <c r="BA280" s="82">
        <f>SUMIF($D$18:$D$277,"rip",BA$18:BA$277)</f>
        <v>85947.75</v>
      </c>
      <c r="BB280" s="82">
        <f>SUMIF($D$18:$D$277,"rip",BB$18:BB$277)</f>
        <v>85947.75</v>
      </c>
      <c r="BC280" s="82">
        <f>SUMIF($D$18:$D$277,"rip",BC$18:BC$277)</f>
        <v>85947.75</v>
      </c>
      <c r="BD280" s="82">
        <f>SUMIF($D$18:$D$277,"rip",BD$18:BD$277)</f>
        <v>68329.75</v>
      </c>
      <c r="BE280" s="82">
        <f>SUMIF($D$18:$D$277,"rip",BE$18:BE$277)</f>
        <v>68329.75</v>
      </c>
      <c r="BF280" s="82">
        <f>SUMIF($D$18:$D$277,"rip",BF$18:BF$277)</f>
        <v>68329.75</v>
      </c>
      <c r="BG280" s="82">
        <f>SUMIF($D$18:$D$277,"rip",BG$18:BG$277)</f>
        <v>68329.75</v>
      </c>
      <c r="BH280" s="82">
        <f>SUMIF($D$18:$D$277,"rip",BH$18:BH$277)</f>
        <v>68329.75</v>
      </c>
      <c r="BI280" s="82">
        <f>SUMIF($D$18:$D$277,"rip",BI$18:BI$277)</f>
        <v>68329.75</v>
      </c>
      <c r="BJ280" s="82">
        <f>SUMIF($D$18:$D$277,"rip",BJ$18:BJ$277)</f>
        <v>68940.75</v>
      </c>
      <c r="BK280" s="82">
        <f>SUMIF($D$18:$D$277,"rip",BK$18:BK$277)</f>
        <v>69476.75</v>
      </c>
      <c r="BL280" s="82">
        <f>SUMIF($D$18:$D$277,"rip",BL$18:BL$277)</f>
        <v>70133</v>
      </c>
      <c r="BM280" s="82">
        <f>SUMIF($D$18:$D$277,"rip",BM$18:BM$277)</f>
        <v>70133</v>
      </c>
      <c r="BN280" s="82">
        <f>SUMIF($D$18:$D$277,"rip",BN$18:BN$277)</f>
        <v>70133</v>
      </c>
      <c r="BO280" s="82">
        <f>SUMIF($D$18:$D$277,"rip",BO$18:BO$277)</f>
        <v>70133</v>
      </c>
      <c r="BP280" s="82">
        <f>SUMIF($D$18:$D$277,"rip",BP$18:BP$277)</f>
        <v>50095.5</v>
      </c>
      <c r="BQ280" s="82">
        <f>SUMIF($D$18:$D$277,"rip",BQ$18:BQ$277)</f>
        <v>36223.5</v>
      </c>
      <c r="BR280" s="82">
        <f>SUMIF($D$18:$D$277,"rip",BR$18:BR$277)</f>
        <v>36223.5</v>
      </c>
      <c r="BS280" s="82">
        <f>SUMIF($D$18:$D$277,"rip",BS$18:BS$277)</f>
        <v>36223.5</v>
      </c>
      <c r="BT280" s="82">
        <f>SUMIF($D$18:$D$277,"rip",BT$18:BT$277)</f>
        <v>36223.5</v>
      </c>
      <c r="BU280" s="82">
        <f>SUMIF($D$18:$D$277,"rip",BU$18:BU$277)</f>
        <v>36223.5</v>
      </c>
      <c r="BV280" s="82">
        <f>SUMIF($D$18:$D$277,"rip",BV$18:BV$277)</f>
        <v>18062.5</v>
      </c>
      <c r="BW280" s="82">
        <f>SUMIF($D$18:$D$277,"rip",BW$18:BW$277)</f>
        <v>18062.5</v>
      </c>
      <c r="BX280" s="82">
        <f>SUMIF($D$18:$D$277,"rip",BX$18:BX$277)</f>
        <v>0</v>
      </c>
      <c r="BY280" s="82">
        <f>SUMIF($D$18:$D$277,"rip",BY$18:BY$277)</f>
        <v>0</v>
      </c>
      <c r="BZ280" s="82">
        <f>SUMIF($D$18:$D$277,"rip",BZ$18:BZ$277)</f>
        <v>0</v>
      </c>
      <c r="CA280" s="82">
        <f>SUMIF($D$18:$D$277,"rip",CA$18:CA$277)</f>
        <v>0</v>
      </c>
      <c r="CB280" s="82">
        <f>SUMIF($D$18:$D$277,"rip",CB$18:CB$277)</f>
        <v>0</v>
      </c>
      <c r="CC280" s="82">
        <f>SUMIF($D$18:$D$277,"rip",CC$18:CC$277)</f>
        <v>0</v>
      </c>
      <c r="CD280" s="82">
        <f>SUMIF($D$18:$D$277,"rip",CD$18:CD$277)</f>
        <v>0</v>
      </c>
      <c r="CE280" s="82">
        <f>SUMIF($D$18:$D$277,"rip",CE$18:CE$277)</f>
        <v>0</v>
      </c>
      <c r="CF280" s="82">
        <f>SUMIF($D$18:$D$277,"rip",CF$18:CF$277)</f>
        <v>0</v>
      </c>
      <c r="CG280" s="82">
        <f>SUMIF($D$18:$D$277,"rip",CG$18:CG$277)</f>
        <v>0</v>
      </c>
      <c r="CH280" s="82">
        <f>SUMIF($D$18:$D$277,"rip",CH$18:CH$277)</f>
        <v>0</v>
      </c>
      <c r="CI280" s="82">
        <f>SUMIF($D$18:$D$277,"rip",CI$18:CI$277)</f>
        <v>0</v>
      </c>
      <c r="CJ280" s="82">
        <f>SUMIF($D$18:$D$277,"rip",CJ$18:CJ$277)</f>
        <v>0</v>
      </c>
      <c r="CK280" s="82">
        <f>SUMIF($D$18:$D$277,"rip",CK$18:CK$277)</f>
        <v>0</v>
      </c>
      <c r="CL280" s="82">
        <f>SUMIF($D$18:$D$277,"rip",CL$18:CL$277)</f>
        <v>0</v>
      </c>
      <c r="CM280" s="82">
        <f>SUMIF($D$18:$D$277,"rip",CM$18:CM$277)</f>
        <v>0</v>
      </c>
      <c r="CN280" s="82">
        <f>SUMIF($D$18:$D$277,"rip",CN$18:CN$277)</f>
        <v>0</v>
      </c>
      <c r="CO280" s="82">
        <f>SUMIF($D$18:$D$277,"rip",CO$18:CO$277)</f>
        <v>0</v>
      </c>
      <c r="CP280" s="82">
        <f>SUMIF($D$18:$D$277,"rip",CP$18:CP$277)</f>
        <v>0</v>
      </c>
      <c r="CQ280" s="82">
        <f>SUMIF($D$18:$D$277,"rip",CQ$18:CQ$277)</f>
        <v>0</v>
      </c>
      <c r="CR280" s="82">
        <f>SUMIF($D$18:$D$277,"rip",CR$18:CR$277)</f>
        <v>0</v>
      </c>
      <c r="CS280" s="82">
        <f>SUMIF($D$18:$D$277,"rip",CS$18:CS$277)</f>
        <v>0</v>
      </c>
      <c r="CT280" s="82">
        <f>SUMIF($D$18:$D$277,"rip",CT$18:CT$277)</f>
        <v>0</v>
      </c>
      <c r="CU280" s="82">
        <f>SUMIF($D$18:$D$277,"rip",CU$18:CU$277)</f>
        <v>0</v>
      </c>
      <c r="CV280" s="82">
        <f>SUMIF($D$18:$D$277,"rip",CV$18:CV$277)</f>
        <v>0</v>
      </c>
      <c r="CW280" s="82">
        <f>SUMIF($D$18:$D$277,"rip",CW$18:CW$277)</f>
        <v>0</v>
      </c>
      <c r="CX280" s="82">
        <f>SUMIF($D$18:$D$277,"rip",CX$18:CX$277)</f>
        <v>0</v>
      </c>
      <c r="CY280" s="82">
        <f>SUMIF($D$18:$D$277,"rip",CY$18:CY$277)</f>
        <v>0</v>
      </c>
      <c r="CZ280" s="82">
        <f>SUMIF($D$18:$D$277,"rip",CZ$18:CZ$277)</f>
        <v>0</v>
      </c>
      <c r="DA280" s="82">
        <f>SUMIF($D$18:$D$277,"rip",DA$18:DA$277)</f>
        <v>0</v>
      </c>
      <c r="DB280" s="82">
        <f>SUMIF($D$18:$D$277,"rip",DB$18:DB$277)</f>
        <v>0</v>
      </c>
      <c r="DC280" s="82">
        <f>SUMIF($D$18:$D$277,"rip",DC$18:DC$277)</f>
        <v>0</v>
      </c>
      <c r="DD280" s="82">
        <f>SUMIF($D$18:$D$277,"rip",DD$18:DD$277)</f>
        <v>0</v>
      </c>
      <c r="DE280" s="82">
        <f>SUMIF($D$18:$D$277,"rip",DE$18:DE$277)</f>
        <v>0</v>
      </c>
      <c r="DF280" s="82">
        <f>SUMIF($D$18:$D$277,"rip",DF$18:DF$277)</f>
        <v>0</v>
      </c>
      <c r="DG280" s="82">
        <f>SUMIF($D$18:$D$277,"rip",DG$18:DG$277)</f>
        <v>0</v>
      </c>
      <c r="DH280" s="82">
        <f>SUMIF($D$18:$D$277,"rip",DH$18:DH$277)</f>
        <v>0</v>
      </c>
      <c r="DI280" s="82">
        <f>SUMIF($D$18:$D$277,"rip",DI$18:DI$277)</f>
        <v>0</v>
      </c>
      <c r="DJ280" s="82">
        <f>SUMIF($D$18:$D$277,"rip",DJ$18:DJ$277)</f>
        <v>0</v>
      </c>
      <c r="DK280" s="82">
        <f>SUMIF($D$18:$D$277,"rip",DK$18:DK$277)</f>
        <v>0</v>
      </c>
      <c r="DL280" s="82">
        <f>SUMIF($D$18:$D$277,"rip",DL$18:DL$277)</f>
        <v>0</v>
      </c>
      <c r="DM280" s="82">
        <f>SUMIF($D$18:$D$277,"rip",DM$18:DM$277)</f>
        <v>0</v>
      </c>
      <c r="DN280" s="82">
        <f>SUMIF($D$18:$D$277,"rip",DN$18:DN$277)</f>
        <v>0</v>
      </c>
      <c r="DO280" s="82">
        <f>SUMIF($D$18:$D$277,"rip",DO$18:DO$277)</f>
        <v>0</v>
      </c>
      <c r="DP280" s="82">
        <f>SUMIF($D$18:$D$277,"rip",DP$18:DP$277)</f>
        <v>0</v>
      </c>
      <c r="DQ280" s="82">
        <f>SUMIF($D$18:$D$277,"rip",DQ$18:DQ$277)</f>
        <v>0</v>
      </c>
      <c r="DR280" s="82">
        <f>SUMIF($D$18:$D$277,"rip",DR$18:DR$277)</f>
        <v>0</v>
      </c>
      <c r="DS280" s="82">
        <f>SUMIF($D$18:$D$277,"rip",DS$18:DS$277)</f>
        <v>0</v>
      </c>
      <c r="DT280" s="82">
        <f>SUMIF($D$18:$D$277,"rip",DT$18:DT$277)</f>
        <v>0</v>
      </c>
      <c r="DU280" s="82">
        <f>SUMIF($D$18:$D$277,"rip",DU$18:DU$277)</f>
        <v>0</v>
      </c>
      <c r="DV280" s="82">
        <f>SUMIF($D$18:$D$277,"rip",DV$18:DV$277)</f>
        <v>0</v>
      </c>
      <c r="DW280" s="82">
        <f>SUMIF($D$18:$D$277,"rip",DW$18:DW$277)</f>
        <v>0</v>
      </c>
      <c r="DX280" s="82">
        <f>SUMIF($D$18:$D$277,"rip",DX$18:DX$277)</f>
        <v>0</v>
      </c>
      <c r="DY280" s="82">
        <f>SUMIF($D$18:$D$277,"rip",DY$18:DY$277)</f>
        <v>0</v>
      </c>
      <c r="DZ280" s="82">
        <f>SUMIF($D$18:$D$277,"rip",DZ$18:DZ$277)</f>
        <v>0</v>
      </c>
      <c r="EA280" s="82">
        <f>SUMIF($D$18:$D$277,"rip",EA$18:EA$277)</f>
        <v>0</v>
      </c>
      <c r="EB280" s="82">
        <f>SUMIF($D$18:$D$277,"rip",EB$18:EB$277)</f>
        <v>0</v>
      </c>
      <c r="EC280" s="82">
        <f>SUMIF($D$18:$D$277,"rip",EC$18:EC$277)</f>
        <v>0</v>
      </c>
      <c r="ED280" s="82">
        <f>SUMIF($D$18:$D$277,"rip",ED$18:ED$277)</f>
        <v>0</v>
      </c>
      <c r="EE280" s="82">
        <f>SUMIF($D$18:$D$277,"rip",EE$18:EE$277)</f>
        <v>0</v>
      </c>
      <c r="EF280" s="82">
        <f>SUMIF($D$18:$D$277,"rip",EF$18:EF$277)</f>
        <v>0</v>
      </c>
      <c r="EG280" s="82">
        <f>SUMIF($D$18:$D$277,"rip",EG$18:EG$277)</f>
        <v>0</v>
      </c>
      <c r="EH280" s="82">
        <f>SUMIF($D$18:$D$277,"rip",EH$18:EH$277)</f>
        <v>0</v>
      </c>
      <c r="EI280" s="82">
        <f>SUMIF($D$18:$D$277,"rip",EI$18:EI$277)</f>
        <v>0</v>
      </c>
    </row>
    <row r="281">
      <c r="B281" t="s" s="23">
        <v>402</v>
      </c>
      <c r="H281" s="82">
        <f>SUMIF($D$18:$D$277,"rro",H$18:H$277)</f>
        <v>32020.833333333336</v>
      </c>
      <c r="I281" s="82">
        <f>SUMIF($D$18:$D$277,"rro",I$18:I$277)</f>
        <v>32020.833333333336</v>
      </c>
      <c r="J281" s="82">
        <f>SUMIF($D$18:$D$277,"rro",J$18:J$277)</f>
        <v>32020.833333333336</v>
      </c>
      <c r="K281" s="82">
        <f>SUMIF($D$18:$D$277,"rro",K$18:K$277)</f>
        <v>46013.333333333336</v>
      </c>
      <c r="L281" s="82">
        <f>SUMIF($D$18:$D$277,"rro",L$18:L$277)</f>
        <v>46013.333333333336</v>
      </c>
      <c r="M281" s="82">
        <f>SUMIF($D$18:$D$277,"rro",M$18:M$277)</f>
        <v>66768.875</v>
      </c>
      <c r="N281" s="82">
        <f>SUMIF($D$18:$D$277,"rro",N$18:N$277)</f>
        <v>66768.875</v>
      </c>
      <c r="O281" s="82">
        <f>SUMIF($D$18:$D$277,"rro",O$18:O$277)</f>
        <v>66768.875</v>
      </c>
      <c r="P281" s="82">
        <f>SUMIF($D$18:$D$277,"rro",P$18:P$277)</f>
        <v>66768.875</v>
      </c>
      <c r="Q281" s="82">
        <f>SUMIF($D$18:$D$277,"rro",Q$18:Q$277)</f>
        <v>66768.875</v>
      </c>
      <c r="R281" s="82">
        <f>SUMIF($D$18:$D$277,"rro",R$18:R$277)</f>
        <v>66768.875</v>
      </c>
      <c r="S281" s="82">
        <f>SUMIF($D$18:$D$277,"rro",S$18:S$277)</f>
        <v>66768.875</v>
      </c>
      <c r="T281" s="82">
        <f>SUMIF($D$18:$D$277,"rro",T$18:T$277)</f>
        <v>89268.875</v>
      </c>
      <c r="U281" s="82">
        <f>SUMIF($D$18:$D$277,"rro",U$18:U$277)</f>
        <v>97916.23999999999</v>
      </c>
      <c r="V281" s="82">
        <f>SUMIF($D$18:$D$277,"rro",V$18:V$277)</f>
        <v>98195.36499999999</v>
      </c>
      <c r="W281" s="82">
        <f>SUMIF($D$18:$D$277,"rro",W$18:W$277)</f>
        <v>98195.36499999999</v>
      </c>
      <c r="X281" s="82">
        <f>SUMIF($D$18:$D$277,"rro",X$18:X$277)</f>
        <v>98195.36499999999</v>
      </c>
      <c r="Y281" s="82">
        <f>SUMIF($D$18:$D$277,"rro",Y$18:Y$277)</f>
        <v>98685.1025</v>
      </c>
      <c r="Z281" s="82">
        <f>SUMIF($D$18:$D$277,"rro",Z$18:Z$277)</f>
        <v>117111.12416666668</v>
      </c>
      <c r="AA281" s="82">
        <f>SUMIF($D$18:$D$277,"rro",AA$18:AA$277)</f>
        <v>117837.568125</v>
      </c>
      <c r="AB281" s="82">
        <f>SUMIF($D$18:$D$277,"rro",AB$18:AB$277)</f>
        <v>117837.568125</v>
      </c>
      <c r="AC281" s="82">
        <f>SUMIF($D$18:$D$277,"rro",AC$18:AC$277)</f>
        <v>130088.001875</v>
      </c>
      <c r="AD281" s="82">
        <f>SUMIF($D$18:$D$277,"rro",AD$18:AD$277)</f>
        <v>147901.57377499997</v>
      </c>
      <c r="AE281" s="82">
        <f>SUMIF($D$18:$D$277,"rro",AE$18:AE$277)</f>
        <v>147901.57377499997</v>
      </c>
      <c r="AF281" s="82">
        <f>SUMIF($D$18:$D$277,"rro",AF$18:AF$277)</f>
        <v>170168.53864999997</v>
      </c>
      <c r="AG281" s="82">
        <f>SUMIF($D$18:$D$277,"rro",AG$18:AG$277)</f>
        <v>170168.53864999997</v>
      </c>
      <c r="AH281" s="82">
        <f>SUMIF($D$18:$D$277,"rro",AH$18:AH$277)</f>
        <v>189755.46925</v>
      </c>
      <c r="AI281" s="82">
        <f>SUMIF($D$18:$D$277,"rro",AI$18:AI$277)</f>
        <v>190058.127025</v>
      </c>
      <c r="AJ281" s="82">
        <f>SUMIF($D$18:$D$277,"rro",AJ$18:AJ$277)</f>
        <v>190058.127025</v>
      </c>
      <c r="AK281" s="82">
        <f>SUMIF($D$18:$D$277,"rro",AK$18:AK$277)</f>
        <v>190565.00533749998</v>
      </c>
      <c r="AL281" s="82">
        <f>SUMIF($D$18:$D$277,"rro",AL$18:AL$277)</f>
        <v>191436.06564999997</v>
      </c>
      <c r="AM281" s="82">
        <f>SUMIF($D$18:$D$277,"rro",AM$18:AM$277)</f>
        <v>192187.93514687498</v>
      </c>
      <c r="AN281" s="82">
        <f>SUMIF($D$18:$D$277,"rro",AN$18:AN$277)</f>
        <v>203568.8283052083</v>
      </c>
      <c r="AO281" s="82">
        <f>SUMIF($D$18:$D$277,"rro",AO$18:AO$277)</f>
        <v>203568.8283052083</v>
      </c>
      <c r="AP281" s="82">
        <f>SUMIF($D$18:$D$277,"rro",AP$18:AP$277)</f>
        <v>203568.8283052083</v>
      </c>
      <c r="AQ281" s="82">
        <f>SUMIF($D$18:$D$277,"rro",AQ$18:AQ$277)</f>
        <v>203997.5934864583</v>
      </c>
      <c r="AR281" s="82">
        <f>SUMIF($D$18:$D$277,"rro",AR$18:AR$277)</f>
        <v>205236.52311545832</v>
      </c>
      <c r="AS281" s="82">
        <f>SUMIF($D$18:$D$277,"rro",AS$18:AS$277)</f>
        <v>205236.52311545832</v>
      </c>
      <c r="AT281" s="82">
        <f>SUMIF($D$18:$D$277,"rro",AT$18:AT$277)</f>
        <v>206314.87256420832</v>
      </c>
      <c r="AU281" s="82">
        <f>SUMIF($D$18:$D$277,"rro",AU$18:AU$277)</f>
        <v>221918.1059088333</v>
      </c>
      <c r="AV281" s="82">
        <f>SUMIF($D$18:$D$277,"rro",AV$18:AV$277)</f>
        <v>222593.5371767083</v>
      </c>
      <c r="AW281" s="82">
        <f>SUMIF($D$18:$D$277,"rro",AW$18:AW$277)</f>
        <v>223118.1562301458</v>
      </c>
      <c r="AX281" s="82">
        <f>SUMIF($D$18:$D$277,"rro",AX$18:AX$277)</f>
        <v>224019.70365358327</v>
      </c>
      <c r="AY281" s="82">
        <f>SUMIF($D$18:$D$277,"rro",AY$18:AY$277)</f>
        <v>224797.88858284897</v>
      </c>
      <c r="AZ281" s="82">
        <f>SUMIF($D$18:$D$277,"rro",AZ$18:AZ$277)</f>
        <v>224797.88858284897</v>
      </c>
      <c r="BA281" s="82">
        <f>SUMIF($D$18:$D$277,"rro",BA$18:BA$277)</f>
        <v>224797.88858284897</v>
      </c>
      <c r="BB281" s="82">
        <f>SUMIF($D$18:$D$277,"rro",BB$18:BB$277)</f>
        <v>225196.2198433906</v>
      </c>
      <c r="BC281" s="82">
        <f>SUMIF($D$18:$D$277,"rro",BC$18:BC$277)</f>
        <v>225639.99180598438</v>
      </c>
      <c r="BD281" s="82">
        <f>SUMIF($D$18:$D$277,"rro",BD$18:BD$277)</f>
        <v>244245.83419831685</v>
      </c>
      <c r="BE281" s="82">
        <f>SUMIF($D$18:$D$277,"rro",BE$18:BE$277)</f>
        <v>244245.83419831685</v>
      </c>
      <c r="BF281" s="82">
        <f>SUMIF($D$18:$D$277,"rro",BF$18:BF$277)</f>
        <v>245361.92587777312</v>
      </c>
      <c r="BG281" s="82">
        <f>SUMIF($D$18:$D$277,"rro",BG$18:BG$277)</f>
        <v>245686.1404527975</v>
      </c>
      <c r="BH281" s="82">
        <f>SUMIF($D$18:$D$277,"rro",BH$18:BH$277)</f>
        <v>246385.21181504813</v>
      </c>
      <c r="BI281" s="82">
        <f>SUMIF($D$18:$D$277,"rro",BI$18:BI$277)</f>
        <v>247463.34192451843</v>
      </c>
      <c r="BJ281" s="82">
        <f>SUMIF($D$18:$D$277,"rro",BJ$18:BJ$277)</f>
        <v>248396.44350777628</v>
      </c>
      <c r="BK281" s="82">
        <f>SUMIF($D$18:$D$277,"rro",BK$18:BK$277)</f>
        <v>249201.86490956615</v>
      </c>
      <c r="BL281" s="82">
        <f>SUMIF($D$18:$D$277,"rro",BL$18:BL$277)</f>
        <v>249201.86490956615</v>
      </c>
      <c r="BM281" s="82">
        <f>SUMIF($D$18:$D$277,"rro",BM$18:BM$277)</f>
        <v>249201.86490956615</v>
      </c>
      <c r="BN281" s="82">
        <f>SUMIF($D$18:$D$277,"rro",BN$18:BN$277)</f>
        <v>249614.1377642268</v>
      </c>
      <c r="BO281" s="82">
        <f>SUMIF($D$18:$D$277,"rro",BO$18:BO$277)</f>
        <v>250073.44174551134</v>
      </c>
      <c r="BP281" s="82">
        <f>SUMIF($D$18:$D$277,"rro",BP$18:BP$277)</f>
        <v>271677.04224314034</v>
      </c>
      <c r="BQ281" s="82">
        <f>SUMIF($D$18:$D$277,"rro",BQ$18:BQ$277)</f>
        <v>284653.9562308545</v>
      </c>
      <c r="BR281" s="82">
        <f>SUMIF($D$18:$D$277,"rro",BR$18:BR$277)</f>
        <v>286188.8478320215</v>
      </c>
      <c r="BS281" s="82">
        <f>SUMIF($D$18:$D$277,"rro",BS$18:BS$277)</f>
        <v>286524.4099171717</v>
      </c>
      <c r="BT281" s="82">
        <f>SUMIF($D$18:$D$277,"rro",BT$18:BT$277)</f>
        <v>287247.94877710106</v>
      </c>
      <c r="BU281" s="82">
        <f>SUMIF($D$18:$D$277,"rro",BU$18:BU$277)</f>
        <v>288554.586885989</v>
      </c>
      <c r="BV281" s="82">
        <f>SUMIF($D$18:$D$277,"rro",BV$18:BV$277)</f>
        <v>307379.595154235</v>
      </c>
      <c r="BW281" s="82">
        <f>SUMIF($D$18:$D$277,"rro",BW$18:BW$277)</f>
        <v>308496.1869160403</v>
      </c>
      <c r="BX281" s="82">
        <f>SUMIF($D$18:$D$277,"rro",BX$18:BX$277)</f>
        <v>325393.21033754316</v>
      </c>
      <c r="BY281" s="82">
        <f>SUMIF($D$18:$D$277,"rro",BY$18:BY$277)</f>
        <v>325393.21033754316</v>
      </c>
      <c r="BZ281" s="82">
        <f>SUMIF($D$18:$D$277,"rro",BZ$18:BZ$277)</f>
        <v>325819.9127421169</v>
      </c>
      <c r="CA281" s="82">
        <f>SUMIF($D$18:$D$277,"rro",CA$18:CA$277)</f>
        <v>326295.2923627464</v>
      </c>
      <c r="CB281" s="82">
        <f>SUMIF($D$18:$D$277,"rro",CB$18:CB$277)</f>
        <v>335617.2493497753</v>
      </c>
      <c r="CC281" s="82">
        <f>SUMIF($D$18:$D$277,"rro",CC$18:CC$277)</f>
        <v>335617.2493497753</v>
      </c>
      <c r="CD281" s="82">
        <f>SUMIF($D$18:$D$277,"rro",CD$18:CD$277)</f>
        <v>337818.5423096886</v>
      </c>
      <c r="CE281" s="82">
        <f>SUMIF($D$18:$D$277,"rro",CE$18:CE$277)</f>
        <v>338737.9390467613</v>
      </c>
      <c r="CF281" s="82">
        <f>SUMIF($D$18:$D$277,"rro",CF$18:CF$277)</f>
        <v>339810.3841427771</v>
      </c>
      <c r="CG281" s="82">
        <f>SUMIF($D$18:$D$277,"rro",CG$18:CG$277)</f>
        <v>340383.6495471828</v>
      </c>
      <c r="CH281" s="82">
        <f>SUMIF($D$18:$D$277,"rro",CH$18:CH$277)</f>
        <v>340383.6495471828</v>
      </c>
      <c r="CI281" s="82">
        <f>SUMIF($D$18:$D$277,"rro",CI$18:CI$277)</f>
        <v>340971.98113989</v>
      </c>
      <c r="CJ281" s="82">
        <f>SUMIF($D$18:$D$277,"rro",CJ$18:CJ$277)</f>
        <v>342596.6165679504</v>
      </c>
      <c r="CK281" s="82">
        <f>SUMIF($D$18:$D$277,"rro",CK$18:CK$277)</f>
        <v>343469.30843046616</v>
      </c>
      <c r="CL281" s="82">
        <f>SUMIF($D$18:$D$277,"rro",CL$18:CL$277)</f>
        <v>344502.34123895253</v>
      </c>
      <c r="CM281" s="82">
        <f>SUMIF($D$18:$D$277,"rro",CM$18:CM$277)</f>
        <v>345602.88213455636</v>
      </c>
      <c r="CN281" s="82">
        <f>SUMIF($D$18:$D$277,"rro",CN$18:CN$277)</f>
        <v>347267.45223809633</v>
      </c>
      <c r="CO281" s="82">
        <f>SUMIF($D$18:$D$277,"rro",CO$18:CO$277)</f>
        <v>347267.45223809633</v>
      </c>
      <c r="CP281" s="82">
        <f>SUMIF($D$18:$D$277,"rro",CP$18:CP$277)</f>
        <v>350915.06944889226</v>
      </c>
      <c r="CQ281" s="82">
        <f>SUMIF($D$18:$D$277,"rro",CQ$18:CQ$277)</f>
        <v>351385.1581580972</v>
      </c>
      <c r="CR281" s="82">
        <f>SUMIF($D$18:$D$277,"rro",CR$18:CR$277)</f>
        <v>352758.24784542265</v>
      </c>
      <c r="CS281" s="82">
        <f>SUMIF($D$18:$D$277,"rro",CS$18:CS$277)</f>
        <v>353715.16646327556</v>
      </c>
      <c r="CT281" s="82">
        <f>SUMIF($D$18:$D$277,"rro",CT$18:CT$277)</f>
        <v>353715.16646327556</v>
      </c>
      <c r="CU281" s="82">
        <f>SUMIF($D$18:$D$277,"rro",CU$18:CU$277)</f>
        <v>354324.08966172754</v>
      </c>
      <c r="CV281" s="82">
        <f>SUMIF($D$18:$D$277,"rro",CV$18:CV$277)</f>
        <v>356005.5873297701</v>
      </c>
      <c r="CW281" s="82">
        <f>SUMIF($D$18:$D$277,"rro",CW$18:CW$277)</f>
        <v>356908.8234074739</v>
      </c>
      <c r="CX281" s="82">
        <f>SUMIF($D$18:$D$277,"rro",CX$18:CX$277)</f>
        <v>358543.34215216705</v>
      </c>
      <c r="CY281" s="82">
        <f>SUMIF($D$18:$D$277,"rro",CY$18:CY$277)</f>
        <v>358543.34215216705</v>
      </c>
      <c r="CZ281" s="82">
        <f>SUMIF($D$18:$D$277,"rro",CZ$18:CZ$277)</f>
        <v>359274.3091671805</v>
      </c>
      <c r="DA281" s="82">
        <f>SUMIF($D$18:$D$277,"rro",DA$18:DA$277)</f>
        <v>359804.8460058781</v>
      </c>
      <c r="DB281" s="82">
        <f>SUMIF($D$18:$D$277,"rro",DB$18:DB$277)</f>
        <v>363089.29420040746</v>
      </c>
      <c r="DC281" s="82">
        <f>SUMIF($D$18:$D$277,"rro",DC$18:DC$277)</f>
        <v>363575.8360144346</v>
      </c>
      <c r="DD281" s="82">
        <f>SUMIF($D$18:$D$277,"rro",DD$18:DD$277)</f>
        <v>364858.70702520804</v>
      </c>
      <c r="DE281" s="82">
        <f>SUMIF($D$18:$D$277,"rro",DE$18:DE$277)</f>
        <v>366057.58108956064</v>
      </c>
      <c r="DF281" s="82">
        <f>SUMIF($D$18:$D$277,"rro",DF$18:DF$277)</f>
        <v>366868.99037227477</v>
      </c>
      <c r="DG281" s="82">
        <f>SUMIF($D$18:$D$277,"rro",DG$18:DG$277)</f>
        <v>367499.2258826726</v>
      </c>
      <c r="DH281" s="82">
        <f>SUMIF($D$18:$D$277,"rro",DH$18:DH$277)</f>
        <v>369239.5759690966</v>
      </c>
      <c r="DI281" s="82">
        <f>SUMIF($D$18:$D$277,"rro",DI$18:DI$277)</f>
        <v>370174.42530952</v>
      </c>
      <c r="DJ281" s="82">
        <f>SUMIF($D$18:$D$277,"rro",DJ$18:DJ$277)</f>
        <v>370807.9432965345</v>
      </c>
      <c r="DK281" s="82">
        <f>SUMIF($D$18:$D$277,"rro",DK$18:DK$277)</f>
        <v>370807.9432965345</v>
      </c>
      <c r="DL281" s="82">
        <f>SUMIF($D$18:$D$277,"rro",DL$18:DL$277)</f>
        <v>371311.6990717968</v>
      </c>
      <c r="DM281" s="82">
        <f>SUMIF($D$18:$D$277,"rro",DM$18:DM$277)</f>
        <v>371860.8046998489</v>
      </c>
      <c r="DN281" s="82">
        <f>SUMIF($D$18:$D$277,"rro",DN$18:DN$277)</f>
        <v>375496.39749428007</v>
      </c>
      <c r="DO281" s="82">
        <f>SUMIF($D$18:$D$277,"rro",DO$18:DO$277)</f>
        <v>375999.96827179816</v>
      </c>
      <c r="DP281" s="82">
        <f>SUMIF($D$18:$D$277,"rro",DP$18:DP$277)</f>
        <v>377327.73976794875</v>
      </c>
      <c r="DQ281" s="82">
        <f>SUMIF($D$18:$D$277,"rro",DQ$18:DQ$277)</f>
        <v>377717.2253133746</v>
      </c>
      <c r="DR281" s="82">
        <f>SUMIF($D$18:$D$277,"rro",DR$18:DR$277)</f>
        <v>378557.0339209836</v>
      </c>
      <c r="DS281" s="82">
        <f>SUMIF($D$18:$D$277,"rro",DS$18:DS$277)</f>
        <v>379852.21349054953</v>
      </c>
      <c r="DT281" s="82">
        <f>SUMIF($D$18:$D$277,"rro",DT$18:DT$277)</f>
        <v>381653.4758299985</v>
      </c>
      <c r="DU281" s="82">
        <f>SUMIF($D$18:$D$277,"rro",DU$18:DU$277)</f>
        <v>382621.04489733675</v>
      </c>
      <c r="DV281" s="82">
        <f>SUMIF($D$18:$D$277,"rro",DV$18:DV$277)</f>
        <v>383276.73601389676</v>
      </c>
      <c r="DW281" s="82">
        <f>SUMIF($D$18:$D$277,"rro",DW$18:DW$277)</f>
        <v>383276.73601389676</v>
      </c>
      <c r="DX281" s="82">
        <f>SUMIF($D$18:$D$277,"rro",DX$18:DX$277)</f>
        <v>383786.86590913415</v>
      </c>
      <c r="DY281" s="82">
        <f>SUMIF($D$18:$D$277,"rro",DY$18:DY$277)</f>
        <v>384355.1902341681</v>
      </c>
      <c r="DZ281" s="82">
        <f>SUMIF($D$18:$D$277,"rro",DZ$18:DZ$277)</f>
        <v>388186.8301636233</v>
      </c>
      <c r="EA281" s="82">
        <f>SUMIF($D$18:$D$277,"rro",EA$18:EA$277)</f>
        <v>388884.95288598083</v>
      </c>
      <c r="EB281" s="82">
        <f>SUMIF($D$18:$D$277,"rro",EB$18:EB$277)</f>
        <v>390724.9089479016</v>
      </c>
      <c r="EC281" s="82">
        <f>SUMIF($D$18:$D$277,"rro",EC$18:EC$277)</f>
        <v>391128.02648741734</v>
      </c>
      <c r="ED281" s="82">
        <f>SUMIF($D$18:$D$277,"rro",ED$18:ED$277)</f>
        <v>391997.2283962927</v>
      </c>
      <c r="EE281" s="82">
        <f>SUMIF($D$18:$D$277,"rro",EE$18:EE$277)</f>
        <v>392860.14458448853</v>
      </c>
      <c r="EF281" s="82">
        <f>SUMIF($D$18:$D$277,"rro",EF$18:EF$277)</f>
        <v>393932.4399508625</v>
      </c>
      <c r="EG281" s="82">
        <f>SUMIF($D$18:$D$277,"rro",EG$18:EG$277)</f>
        <v>394225.44184720516</v>
      </c>
      <c r="EH281" s="82">
        <f>SUMIF($D$18:$D$277,"rro",EH$18:EH$277)</f>
        <v>395743.4179179985</v>
      </c>
      <c r="EI281" s="82">
        <f>SUMIF($D$18:$D$277,"rro",EI$18:EI$277)</f>
        <v>395743.4179179985</v>
      </c>
    </row>
    <row r="282">
      <c r="B282" t="s" s="23">
        <v>395</v>
      </c>
      <c r="H282" s="82">
        <f>SUMIF($D$18:$D$277,"dt",H$18:H$277)</f>
        <v>-32020.833333333336</v>
      </c>
      <c r="I282" s="82">
        <f>SUMIF($D$18:$D$277,"dt",I$18:I$277)</f>
        <v>-32020.833333333336</v>
      </c>
      <c r="J282" s="82">
        <f>SUMIF($D$18:$D$277,"dt",J$18:J$277)</f>
        <v>-24045.833333333336</v>
      </c>
      <c r="K282" s="82">
        <f>SUMIF($D$18:$D$277,"dt",K$18:K$277)</f>
        <v>-38038.333333333336</v>
      </c>
      <c r="L282" s="82">
        <f>SUMIF($D$18:$D$277,"dt",L$18:L$277)</f>
        <v>-38038.333333333336</v>
      </c>
      <c r="M282" s="82">
        <f>SUMIF($D$18:$D$277,"dt",M$18:M$277)</f>
        <v>-44801.375</v>
      </c>
      <c r="N282" s="82">
        <f>SUMIF($D$18:$D$277,"dt",N$18:N$277)</f>
        <v>-20755.541666666664</v>
      </c>
      <c r="O282" s="82">
        <f>SUMIF($D$18:$D$277,"dt",O$18:O$277)</f>
        <v>0</v>
      </c>
      <c r="P282" s="82">
        <f>SUMIF($D$18:$D$277,"dt",P$18:P$277)</f>
        <v>0</v>
      </c>
      <c r="Q282" s="82">
        <f>SUMIF($D$18:$D$277,"dt",Q$18:Q$277)</f>
        <v>0</v>
      </c>
      <c r="R282" s="82">
        <f>SUMIF($D$18:$D$277,"dt",R$18:R$277)</f>
        <v>0</v>
      </c>
      <c r="S282" s="82">
        <f>SUMIF($D$18:$D$277,"dt",S$18:S$277)</f>
        <v>0</v>
      </c>
      <c r="T282" s="82">
        <f>SUMIF($D$18:$D$277,"dt",T$18:T$277)</f>
        <v>0</v>
      </c>
      <c r="U282" s="82">
        <f>SUMIF($D$18:$D$277,"dt",U$18:U$277)</f>
        <v>-8647.365</v>
      </c>
      <c r="V282" s="82">
        <f>SUMIF($D$18:$D$277,"dt",V$18:V$277)</f>
        <v>-8647.365</v>
      </c>
      <c r="W282" s="82">
        <f>SUMIF($D$18:$D$277,"dt",W$18:W$277)</f>
        <v>0</v>
      </c>
      <c r="X282" s="82">
        <f>SUMIF($D$18:$D$277,"dt",X$18:X$277)</f>
        <v>0</v>
      </c>
      <c r="Y282" s="82">
        <f>SUMIF($D$18:$D$277,"dt",Y$18:Y$277)</f>
        <v>0</v>
      </c>
      <c r="Z282" s="82">
        <f>SUMIF($D$18:$D$277,"dt",Z$18:Z$277)</f>
        <v>-17584.4175</v>
      </c>
      <c r="AA282" s="82">
        <f>SUMIF($D$18:$D$277,"dt",AA$18:AA$277)</f>
        <v>-17584.4175</v>
      </c>
      <c r="AB282" s="82">
        <f>SUMIF($D$18:$D$277,"dt",AB$18:AB$277)</f>
        <v>-17584.4175</v>
      </c>
      <c r="AC282" s="82">
        <f>SUMIF($D$18:$D$277,"dt",AC$18:AC$277)</f>
        <v>-29834.85125</v>
      </c>
      <c r="AD282" s="82">
        <f>SUMIF($D$18:$D$277,"dt",AD$18:AD$277)</f>
        <v>-47648.42315</v>
      </c>
      <c r="AE282" s="82">
        <f>SUMIF($D$18:$D$277,"dt",AE$18:AE$277)</f>
        <v>-35397.9894</v>
      </c>
      <c r="AF282" s="82">
        <f>SUMIF($D$18:$D$277,"dt",AF$18:AF$277)</f>
        <v>-22266.964875</v>
      </c>
      <c r="AG282" s="82">
        <f>SUMIF($D$18:$D$277,"dt",AG$18:AG$277)</f>
        <v>-22266.964875</v>
      </c>
      <c r="AH282" s="82">
        <f>SUMIF($D$18:$D$277,"dt",AH$18:AH$277)</f>
        <v>-19298.036225</v>
      </c>
      <c r="AI282" s="82">
        <f>SUMIF($D$18:$D$277,"dt",AI$18:AI$277)</f>
        <v>-19298.036225</v>
      </c>
      <c r="AJ282" s="82">
        <f>SUMIF($D$18:$D$277,"dt",AJ$18:AJ$277)</f>
        <v>0</v>
      </c>
      <c r="AK282" s="82">
        <f>SUMIF($D$18:$D$277,"dt",AK$18:AK$277)</f>
        <v>0</v>
      </c>
      <c r="AL282" s="82">
        <f>SUMIF($D$18:$D$277,"dt",AL$18:AL$277)</f>
        <v>0</v>
      </c>
      <c r="AM282" s="82">
        <f>SUMIF($D$18:$D$277,"dt",AM$18:AM$277)</f>
        <v>0</v>
      </c>
      <c r="AN282" s="82">
        <f>SUMIF($D$18:$D$277,"dt",AN$18:AN$277)</f>
        <v>-11380.893158333334</v>
      </c>
      <c r="AO282" s="82">
        <f>SUMIF($D$18:$D$277,"dt",AO$18:AO$277)</f>
        <v>-11380.893158333334</v>
      </c>
      <c r="AP282" s="82">
        <f>SUMIF($D$18:$D$277,"dt",AP$18:AP$277)</f>
        <v>0</v>
      </c>
      <c r="AQ282" s="82">
        <f>SUMIF($D$18:$D$277,"dt",AQ$18:AQ$277)</f>
        <v>0</v>
      </c>
      <c r="AR282" s="82">
        <f>SUMIF($D$18:$D$277,"dt",AR$18:AR$277)</f>
        <v>0</v>
      </c>
      <c r="AS282" s="82">
        <f>SUMIF($D$18:$D$277,"dt",AS$18:AS$277)</f>
        <v>0</v>
      </c>
      <c r="AT282" s="82">
        <f>SUMIF($D$18:$D$277,"dt",AT$18:AT$277)</f>
        <v>0</v>
      </c>
      <c r="AU282" s="82">
        <f>SUMIF($D$18:$D$277,"dt",AU$18:AU$277)</f>
        <v>-15289.982547499998</v>
      </c>
      <c r="AV282" s="82">
        <f>SUMIF($D$18:$D$277,"dt",AV$18:AV$277)</f>
        <v>-15289.982547499998</v>
      </c>
      <c r="AW282" s="82">
        <f>SUMIF($D$18:$D$277,"dt",AW$18:AW$277)</f>
        <v>0</v>
      </c>
      <c r="AX282" s="82">
        <f>SUMIF($D$18:$D$277,"dt",AX$18:AX$277)</f>
        <v>0</v>
      </c>
      <c r="AY282" s="82">
        <f>SUMIF($D$18:$D$277,"dt",AY$18:AY$277)</f>
        <v>0</v>
      </c>
      <c r="AZ282" s="82">
        <f>SUMIF($D$18:$D$277,"dt",AZ$18:AZ$277)</f>
        <v>0</v>
      </c>
      <c r="BA282" s="82">
        <f>SUMIF($D$18:$D$277,"dt",BA$18:BA$277)</f>
        <v>0</v>
      </c>
      <c r="BB282" s="82">
        <f>SUMIF($D$18:$D$277,"dt",BB$18:BB$277)</f>
        <v>0</v>
      </c>
      <c r="BC282" s="82">
        <f>SUMIF($D$18:$D$277,"dt",BC$18:BC$277)</f>
        <v>0</v>
      </c>
      <c r="BD282" s="82">
        <f>SUMIF($D$18:$D$277,"dt",BD$18:BD$277)</f>
        <v>-17323.550226317504</v>
      </c>
      <c r="BE282" s="82">
        <f>SUMIF($D$18:$D$277,"dt",BE$18:BE$277)</f>
        <v>-17323.550226317504</v>
      </c>
      <c r="BF282" s="82">
        <f>SUMIF($D$18:$D$277,"dt",BF$18:BF$277)</f>
        <v>0</v>
      </c>
      <c r="BG282" s="82">
        <f>SUMIF($D$18:$D$277,"dt",BG$18:BG$277)</f>
        <v>0</v>
      </c>
      <c r="BH282" s="82">
        <f>SUMIF($D$18:$D$277,"dt",BH$18:BH$277)</f>
        <v>0</v>
      </c>
      <c r="BI282" s="82">
        <f>SUMIF($D$18:$D$277,"dt",BI$18:BI$277)</f>
        <v>0</v>
      </c>
      <c r="BJ282" s="82">
        <f>SUMIF($D$18:$D$277,"dt",BJ$18:BJ$277)</f>
        <v>0</v>
      </c>
      <c r="BK282" s="82">
        <f>SUMIF($D$18:$D$277,"dt",BK$18:BK$277)</f>
        <v>0</v>
      </c>
      <c r="BL282" s="82">
        <f>SUMIF($D$18:$D$277,"dt",BL$18:BL$277)</f>
        <v>0</v>
      </c>
      <c r="BM282" s="82">
        <f>SUMIF($D$18:$D$277,"dt",BM$18:BM$277)</f>
        <v>0</v>
      </c>
      <c r="BN282" s="82">
        <f>SUMIF($D$18:$D$277,"dt",BN$18:BN$277)</f>
        <v>0</v>
      </c>
      <c r="BO282" s="82">
        <f>SUMIF($D$18:$D$277,"dt",BO$18:BO$277)</f>
        <v>0</v>
      </c>
      <c r="BP282" s="82">
        <f>SUMIF($D$18:$D$277,"dt",BP$18:BP$277)</f>
        <v>-20276.42810580344</v>
      </c>
      <c r="BQ282" s="82">
        <f>SUMIF($D$18:$D$277,"dt",BQ$18:BQ$277)</f>
        <v>-33253.34209351764</v>
      </c>
      <c r="BR282" s="82">
        <f>SUMIF($D$18:$D$277,"dt",BR$18:BR$277)</f>
        <v>-22222.1247302567</v>
      </c>
      <c r="BS282" s="82">
        <f>SUMIF($D$18:$D$277,"dt",BS$18:BS$277)</f>
        <v>-9245.2107425425</v>
      </c>
      <c r="BT282" s="82">
        <f>SUMIF($D$18:$D$277,"dt",BT$18:BT$277)</f>
        <v>0</v>
      </c>
      <c r="BU282" s="82">
        <f>SUMIF($D$18:$D$277,"dt",BU$18:BU$277)</f>
        <v>-16809.474077349998</v>
      </c>
      <c r="BV282" s="82">
        <f>SUMIF($D$18:$D$277,"dt",BV$18:BV$277)</f>
        <v>-63227.629164791295</v>
      </c>
      <c r="BW282" s="82">
        <f>SUMIF($D$18:$D$277,"dt",BW$18:BW$277)</f>
        <v>-71352.20830217713</v>
      </c>
      <c r="BX282" s="82">
        <f>SUMIF($D$18:$D$277,"dt",BX$18:BX$277)</f>
        <v>-41831.0766362387</v>
      </c>
      <c r="BY282" s="82">
        <f>SUMIF($D$18:$D$277,"dt",BY$18:BY$277)</f>
        <v>-16897.023421502865</v>
      </c>
      <c r="BZ282" s="82">
        <f>SUMIF($D$18:$D$277,"dt",BZ$18:BZ$277)</f>
        <v>0</v>
      </c>
      <c r="CA282" s="82">
        <f>SUMIF($D$18:$D$277,"dt",CA$18:CA$277)</f>
        <v>0</v>
      </c>
      <c r="CB282" s="82">
        <f>SUMIF($D$18:$D$277,"dt",CB$18:CB$277)</f>
        <v>-30448.333561489504</v>
      </c>
      <c r="CC282" s="82">
        <f>SUMIF($D$18:$D$277,"dt",CC$18:CC$277)</f>
        <v>-30448.333561489504</v>
      </c>
      <c r="CD282" s="82">
        <f>SUMIF($D$18:$D$277,"dt",CD$18:CD$277)</f>
        <v>0</v>
      </c>
      <c r="CE282" s="82">
        <f>SUMIF($D$18:$D$277,"dt",CE$18:CE$277)</f>
        <v>-10388.254979802301</v>
      </c>
      <c r="CF282" s="82">
        <f>SUMIF($D$18:$D$277,"dt",CF$18:CF$277)</f>
        <v>-10388.254979802301</v>
      </c>
      <c r="CG282" s="82">
        <f>SUMIF($D$18:$D$277,"dt",CG$18:CG$277)</f>
        <v>0</v>
      </c>
      <c r="CH282" s="82">
        <f>SUMIF($D$18:$D$277,"dt",CH$18:CH$277)</f>
        <v>0</v>
      </c>
      <c r="CI282" s="82">
        <f>SUMIF($D$18:$D$277,"dt",CI$18:CI$277)</f>
        <v>0</v>
      </c>
      <c r="CJ282" s="82">
        <f>SUMIF($D$18:$D$277,"dt",CJ$18:CJ$277)</f>
        <v>0</v>
      </c>
      <c r="CK282" s="82">
        <f>SUMIF($D$18:$D$277,"dt",CK$18:CK$277)</f>
        <v>0</v>
      </c>
      <c r="CL282" s="82">
        <f>SUMIF($D$18:$D$277,"dt",CL$18:CL$277)</f>
        <v>0</v>
      </c>
      <c r="CM282" s="82">
        <f>SUMIF($D$18:$D$277,"dt",CM$18:CM$277)</f>
        <v>-15158.195391361523</v>
      </c>
      <c r="CN282" s="82">
        <f>SUMIF($D$18:$D$277,"dt",CN$18:CN$277)</f>
        <v>-36558.00064975426</v>
      </c>
      <c r="CO282" s="82">
        <f>SUMIF($D$18:$D$277,"dt",CO$18:CO$277)</f>
        <v>-21399.80525839274</v>
      </c>
      <c r="CP282" s="82">
        <f>SUMIF($D$18:$D$277,"dt",CP$18:CP$277)</f>
        <v>-26749.756572990926</v>
      </c>
      <c r="CQ282" s="82">
        <f>SUMIF($D$18:$D$277,"dt",CQ$18:CQ$277)</f>
        <v>-26749.756572990926</v>
      </c>
      <c r="CR282" s="82">
        <f>SUMIF($D$18:$D$277,"dt",CR$18:CR$277)</f>
        <v>-23183.122363258804</v>
      </c>
      <c r="CS282" s="82">
        <f>SUMIF($D$18:$D$277,"dt",CS$18:CS$277)</f>
        <v>-23183.122363258804</v>
      </c>
      <c r="CT282" s="82">
        <f>SUMIF($D$18:$D$277,"dt",CT$18:CT$277)</f>
        <v>0</v>
      </c>
      <c r="CU282" s="82">
        <f>SUMIF($D$18:$D$277,"dt",CU$18:CU$277)</f>
        <v>0</v>
      </c>
      <c r="CV282" s="82">
        <f>SUMIF($D$18:$D$277,"dt",CV$18:CV$277)</f>
        <v>0</v>
      </c>
      <c r="CW282" s="82">
        <f>SUMIF($D$18:$D$277,"dt",CW$18:CW$277)</f>
        <v>0</v>
      </c>
      <c r="CX282" s="82">
        <f>SUMIF($D$18:$D$277,"dt",CX$18:CX$277)</f>
        <v>-14082.260738092335</v>
      </c>
      <c r="CY282" s="82">
        <f>SUMIF($D$18:$D$277,"dt",CY$18:CY$277)</f>
        <v>-14082.260738092335</v>
      </c>
      <c r="CZ282" s="82">
        <f>SUMIF($D$18:$D$277,"dt",CZ$18:CZ$277)</f>
        <v>0</v>
      </c>
      <c r="DA282" s="82">
        <f>SUMIF($D$18:$D$277,"dt",DA$18:DA$277)</f>
        <v>0</v>
      </c>
      <c r="DB282" s="82">
        <f>SUMIF($D$18:$D$277,"dt",DB$18:DB$277)</f>
        <v>0</v>
      </c>
      <c r="DC282" s="82">
        <f>SUMIF($D$18:$D$277,"dt",DC$18:DC$277)</f>
        <v>0</v>
      </c>
      <c r="DD282" s="82">
        <f>SUMIF($D$18:$D$277,"dt",DD$18:DD$277)</f>
        <v>0</v>
      </c>
      <c r="DE282" s="82">
        <f>SUMIF($D$18:$D$277,"dt",DE$18:DE$277)</f>
        <v>-18368.166180120435</v>
      </c>
      <c r="DF282" s="82">
        <f>SUMIF($D$18:$D$277,"dt",DF$18:DF$277)</f>
        <v>-18368.166180120435</v>
      </c>
      <c r="DG282" s="82">
        <f>SUMIF($D$18:$D$277,"dt",DG$18:DG$277)</f>
        <v>0</v>
      </c>
      <c r="DH282" s="82">
        <f>SUMIF($D$18:$D$277,"dt",DH$18:DH$277)</f>
        <v>0</v>
      </c>
      <c r="DI282" s="82">
        <f>SUMIF($D$18:$D$277,"dt",DI$18:DI$277)</f>
        <v>0</v>
      </c>
      <c r="DJ282" s="82">
        <f>SUMIF($D$18:$D$277,"dt",DJ$18:DJ$277)</f>
        <v>0</v>
      </c>
      <c r="DK282" s="82">
        <f>SUMIF($D$18:$D$277,"dt",DK$18:DK$277)</f>
        <v>0</v>
      </c>
      <c r="DL282" s="82">
        <f>SUMIF($D$18:$D$277,"dt",DL$18:DL$277)</f>
        <v>-21626.615521969736</v>
      </c>
      <c r="DM282" s="82">
        <f>SUMIF($D$18:$D$277,"dt",DM$18:DM$277)</f>
        <v>-21626.615521969736</v>
      </c>
      <c r="DN282" s="82">
        <f>SUMIF($D$18:$D$277,"dt",DN$18:DN$277)</f>
        <v>-20811.132282076454</v>
      </c>
      <c r="DO282" s="82">
        <f>SUMIF($D$18:$D$277,"dt",DO$18:DO$277)</f>
        <v>-20811.132282076454</v>
      </c>
      <c r="DP282" s="82">
        <f>SUMIF($D$18:$D$277,"dt",DP$18:DP$277)</f>
        <v>0</v>
      </c>
      <c r="DQ282" s="82">
        <f>SUMIF($D$18:$D$277,"dt",DQ$18:DQ$277)</f>
        <v>0</v>
      </c>
      <c r="DR282" s="82">
        <f>SUMIF($D$18:$D$277,"dt",DR$18:DR$277)</f>
        <v>0</v>
      </c>
      <c r="DS282" s="82">
        <f>SUMIF($D$18:$D$277,"dt",DS$18:DS$277)</f>
        <v>0</v>
      </c>
      <c r="DT282" s="82">
        <f>SUMIF($D$18:$D$277,"dt",DT$18:DT$277)</f>
        <v>0</v>
      </c>
      <c r="DU282" s="82">
        <f>SUMIF($D$18:$D$277,"dt",DU$18:DU$277)</f>
        <v>0</v>
      </c>
      <c r="DV282" s="82">
        <f>SUMIF($D$18:$D$277,"dt",DV$18:DV$277)</f>
        <v>0</v>
      </c>
      <c r="DW282" s="82">
        <f>SUMIF($D$18:$D$277,"dt",DW$18:DW$277)</f>
        <v>0</v>
      </c>
      <c r="DX282" s="82">
        <f>SUMIF($D$18:$D$277,"dt",DX$18:DX$277)</f>
        <v>0</v>
      </c>
      <c r="DY282" s="82">
        <f>SUMIF($D$18:$D$277,"dt",DY$18:DY$277)</f>
        <v>0</v>
      </c>
      <c r="DZ282" s="82">
        <f>SUMIF($D$18:$D$277,"dt",DZ$18:DZ$277)</f>
        <v>-24358.484375612214</v>
      </c>
      <c r="EA282" s="82">
        <f>SUMIF($D$18:$D$277,"dt",EA$18:EA$277)</f>
        <v>-39947.91437600403</v>
      </c>
      <c r="EB282" s="82">
        <f>SUMIF($D$18:$D$277,"dt",EB$18:EB$277)</f>
        <v>-26307.163125661194</v>
      </c>
      <c r="EC282" s="82">
        <f>SUMIF($D$18:$D$277,"dt",EC$18:EC$277)</f>
        <v>-10717.733125269375</v>
      </c>
      <c r="ED282" s="82">
        <f>SUMIF($D$18:$D$277,"dt",ED$18:ED$277)</f>
        <v>0</v>
      </c>
      <c r="EE282" s="82">
        <f>SUMIF($D$18:$D$277,"dt",EE$18:EE$277)</f>
        <v>-19486.787500489772</v>
      </c>
      <c r="EF282" s="82">
        <f>SUMIF($D$18:$D$277,"dt",EF$18:EF$277)</f>
        <v>-51802.37677213531</v>
      </c>
      <c r="EG282" s="82">
        <f>SUMIF($D$18:$D$277,"dt",EG$18:EG$277)</f>
        <v>-61220.990730705365</v>
      </c>
      <c r="EH282" s="82">
        <f>SUMIF($D$18:$D$277,"dt",EH$18:EH$277)</f>
        <v>-49813.10054812698</v>
      </c>
      <c r="EI282" s="82">
        <f>SUMIF($D$18:$D$277,"dt",EI$18:EI$277)</f>
        <v>-20907.69908906715</v>
      </c>
    </row>
    <row r="283">
      <c r="B283" t="s" s="23">
        <v>396</v>
      </c>
      <c r="H283" s="82">
        <f>SUMIF($D$18:$D$277,"fr",H$18:H$277)</f>
        <v>-11400</v>
      </c>
      <c r="I283" s="82">
        <f>SUMIF($D$18:$D$277,"fr",I$18:I$277)</f>
        <v>0</v>
      </c>
      <c r="J283" s="82">
        <f>SUMIF($D$18:$D$277,"fr",J$18:J$277)</f>
        <v>-7975</v>
      </c>
      <c r="K283" s="82">
        <f>SUMIF($D$18:$D$277,"fr",K$18:K$277)</f>
        <v>-7576.25</v>
      </c>
      <c r="L283" s="82">
        <f>SUMIF($D$18:$D$277,"fr",L$18:L$277)</f>
        <v>0</v>
      </c>
      <c r="M283" s="82">
        <f>SUMIF($D$18:$D$277,"fr",M$18:M$277)</f>
        <v>-12593.250000000002</v>
      </c>
      <c r="N283" s="82">
        <f>SUMIF($D$18:$D$277,"fr",N$18:N$277)</f>
        <v>-24045.833333333336</v>
      </c>
      <c r="O283" s="82">
        <f>SUMIF($D$18:$D$277,"fr",O$18:O$277)</f>
        <v>-42725.82083333333</v>
      </c>
      <c r="P283" s="82">
        <f>SUMIF($D$18:$D$277,"fr",P$18:P$277)</f>
        <v>-24045.833333333336</v>
      </c>
      <c r="Q283" s="82">
        <f>SUMIF($D$18:$D$277,"fr",Q$18:Q$277)</f>
        <v>0</v>
      </c>
      <c r="R283" s="82">
        <f>SUMIF($D$18:$D$277,"fr",R$18:R$277)</f>
        <v>0</v>
      </c>
      <c r="S283" s="82">
        <f>SUMIF($D$18:$D$277,"fr",S$18:S$277)</f>
        <v>0</v>
      </c>
      <c r="T283" s="82">
        <f>SUMIF($D$18:$D$277,"fr",T$18:T$277)</f>
        <v>0</v>
      </c>
      <c r="U283" s="82">
        <f>SUMIF($D$18:$D$277,"fr",U$18:U$277)</f>
        <v>0</v>
      </c>
      <c r="V283" s="82">
        <f>SUMIF($D$18:$D$277,"fr",V$18:V$277)</f>
        <v>0</v>
      </c>
      <c r="W283" s="82">
        <f>SUMIF($D$18:$D$277,"fr",W$18:W$277)</f>
        <v>-7782.628500000001</v>
      </c>
      <c r="X283" s="82">
        <f>SUMIF($D$18:$D$277,"fr",X$18:X$277)</f>
        <v>0</v>
      </c>
      <c r="Y283" s="82">
        <f>SUMIF($D$18:$D$277,"fr",Y$18:Y$277)</f>
        <v>0</v>
      </c>
      <c r="Z283" s="82">
        <f>SUMIF($D$18:$D$277,"fr",Z$18:Z$277)</f>
        <v>0</v>
      </c>
      <c r="AA283" s="82">
        <f>SUMIF($D$18:$D$277,"fr",AA$18:AA$277)</f>
        <v>0</v>
      </c>
      <c r="AB283" s="82">
        <f>SUMIF($D$18:$D$277,"fr",AB$18:AB$277)</f>
        <v>0</v>
      </c>
      <c r="AC283" s="82">
        <f>SUMIF($D$18:$D$277,"fr",AC$18:AC$277)</f>
        <v>0</v>
      </c>
      <c r="AD283" s="82">
        <f>SUMIF($D$18:$D$277,"fr",AD$18:AD$277)</f>
        <v>0</v>
      </c>
      <c r="AE283" s="82">
        <f>SUMIF($D$18:$D$277,"fr",AE$18:AE$277)</f>
        <v>-11025.390375000003</v>
      </c>
      <c r="AF283" s="82">
        <f>SUMIF($D$18:$D$277,"fr",AF$18:AF$277)</f>
        <v>-33616.63221</v>
      </c>
      <c r="AG283" s="82">
        <f>SUMIF($D$18:$D$277,"fr",AG$18:AG$277)</f>
        <v>-17584.4175</v>
      </c>
      <c r="AH283" s="82">
        <f>SUMIF($D$18:$D$277,"fr",AH$18:AH$277)</f>
        <v>-37624.6858875</v>
      </c>
      <c r="AI283" s="82">
        <f>SUMIF($D$18:$D$277,"fr",AI$18:AI$277)</f>
        <v>-17584.4175</v>
      </c>
      <c r="AJ283" s="82">
        <f>SUMIF($D$18:$D$277,"fr",AJ$18:AJ$277)</f>
        <v>-34952.6501025</v>
      </c>
      <c r="AK283" s="82">
        <f>SUMIF($D$18:$D$277,"fr",AK$18:AK$277)</f>
        <v>-8792.20875</v>
      </c>
      <c r="AL283" s="82">
        <f>SUMIF($D$18:$D$277,"fr",AL$18:AL$277)</f>
        <v>0</v>
      </c>
      <c r="AM283" s="82">
        <f>SUMIF($D$18:$D$277,"fr",AM$18:AM$277)</f>
        <v>0</v>
      </c>
      <c r="AN283" s="82">
        <f>SUMIF($D$18:$D$277,"fr",AN$18:AN$277)</f>
        <v>0</v>
      </c>
      <c r="AO283" s="82">
        <f>SUMIF($D$18:$D$277,"fr",AO$18:AO$277)</f>
        <v>0</v>
      </c>
      <c r="AP283" s="82">
        <f>SUMIF($D$18:$D$277,"fr",AP$18:AP$277)</f>
        <v>-10242.803842500003</v>
      </c>
      <c r="AQ283" s="82">
        <f>SUMIF($D$18:$D$277,"fr",AQ$18:AQ$277)</f>
        <v>0</v>
      </c>
      <c r="AR283" s="82">
        <f>SUMIF($D$18:$D$277,"fr",AR$18:AR$277)</f>
        <v>0</v>
      </c>
      <c r="AS283" s="82">
        <f>SUMIF($D$18:$D$277,"fr",AS$18:AS$277)</f>
        <v>0</v>
      </c>
      <c r="AT283" s="82">
        <f>SUMIF($D$18:$D$277,"fr",AT$18:AT$277)</f>
        <v>0</v>
      </c>
      <c r="AU283" s="82">
        <f>SUMIF($D$18:$D$277,"fr",AU$18:AU$277)</f>
        <v>0</v>
      </c>
      <c r="AV283" s="82">
        <f>SUMIF($D$18:$D$277,"fr",AV$18:AV$277)</f>
        <v>0</v>
      </c>
      <c r="AW283" s="82">
        <f>SUMIF($D$18:$D$277,"fr",AW$18:AW$277)</f>
        <v>-13760.98429275</v>
      </c>
      <c r="AX283" s="82">
        <f>SUMIF($D$18:$D$277,"fr",AX$18:AX$277)</f>
        <v>0</v>
      </c>
      <c r="AY283" s="82">
        <f>SUMIF($D$18:$D$277,"fr",AY$18:AY$277)</f>
        <v>0</v>
      </c>
      <c r="AZ283" s="82">
        <f>SUMIF($D$18:$D$277,"fr",AZ$18:AZ$277)</f>
        <v>0</v>
      </c>
      <c r="BA283" s="82">
        <f>SUMIF($D$18:$D$277,"fr",BA$18:BA$277)</f>
        <v>0</v>
      </c>
      <c r="BB283" s="82">
        <f>SUMIF($D$18:$D$277,"fr",BB$18:BB$277)</f>
        <v>0</v>
      </c>
      <c r="BC283" s="82">
        <f>SUMIF($D$18:$D$277,"fr",BC$18:BC$277)</f>
        <v>0</v>
      </c>
      <c r="BD283" s="82">
        <f>SUMIF($D$18:$D$277,"fr",BD$18:BD$277)</f>
        <v>0</v>
      </c>
      <c r="BE283" s="82">
        <f>SUMIF($D$18:$D$277,"fr",BE$18:BE$277)</f>
        <v>0</v>
      </c>
      <c r="BF283" s="82">
        <f>SUMIF($D$18:$D$277,"fr",BF$18:BF$277)</f>
        <v>-15591.195203685756</v>
      </c>
      <c r="BG283" s="82">
        <f>SUMIF($D$18:$D$277,"fr",BG$18:BG$277)</f>
        <v>0</v>
      </c>
      <c r="BH283" s="82">
        <f>SUMIF($D$18:$D$277,"fr",BH$18:BH$277)</f>
        <v>0</v>
      </c>
      <c r="BI283" s="82">
        <f>SUMIF($D$18:$D$277,"fr",BI$18:BI$277)</f>
        <v>0</v>
      </c>
      <c r="BJ283" s="82">
        <f>SUMIF($D$18:$D$277,"fr",BJ$18:BJ$277)</f>
        <v>0</v>
      </c>
      <c r="BK283" s="82">
        <f>SUMIF($D$18:$D$277,"fr",BK$18:BK$277)</f>
        <v>0</v>
      </c>
      <c r="BL283" s="82">
        <f>SUMIF($D$18:$D$277,"fr",BL$18:BL$277)</f>
        <v>0</v>
      </c>
      <c r="BM283" s="82">
        <f>SUMIF($D$18:$D$277,"fr",BM$18:BM$277)</f>
        <v>0</v>
      </c>
      <c r="BN283" s="82">
        <f>SUMIF($D$18:$D$277,"fr",BN$18:BN$277)</f>
        <v>0</v>
      </c>
      <c r="BO283" s="82">
        <f>SUMIF($D$18:$D$277,"fr",BO$18:BO$277)</f>
        <v>0</v>
      </c>
      <c r="BP283" s="82">
        <f>SUMIF($D$18:$D$277,"fr",BP$18:BP$277)</f>
        <v>0</v>
      </c>
      <c r="BQ283" s="82">
        <f>SUMIF($D$18:$D$277,"fr",BQ$18:BQ$277)</f>
        <v>0</v>
      </c>
      <c r="BR283" s="82">
        <f>SUMIF($D$18:$D$277,"fr",BR$18:BR$277)</f>
        <v>-18248.785295223097</v>
      </c>
      <c r="BS283" s="82">
        <f>SUMIF($D$18:$D$277,"fr",BS$18:BS$277)</f>
        <v>-11679.222588942783</v>
      </c>
      <c r="BT283" s="82">
        <f>SUMIF($D$18:$D$277,"fr",BT$18:BT$277)</f>
        <v>-9245.2107425425</v>
      </c>
      <c r="BU283" s="82">
        <f>SUMIF($D$18:$D$277,"fr",BU$18:BU$277)</f>
        <v>-8782.950205415375</v>
      </c>
      <c r="BV283" s="82">
        <f>SUMIF($D$18:$D$277,"fr",BV$18:BV$277)</f>
        <v>0</v>
      </c>
      <c r="BW283" s="82">
        <f>SUMIF($D$18:$D$277,"fr",BW$18:BW$277)</f>
        <v>-16809.474077349998</v>
      </c>
      <c r="BX283" s="82">
        <f>SUMIF($D$18:$D$277,"fr",BX$18:BX$277)</f>
        <v>-62387.15546092379</v>
      </c>
      <c r="BY283" s="82">
        <f>SUMIF($D$18:$D$277,"fr",BY$18:BY$277)</f>
        <v>-63468.5673750543</v>
      </c>
      <c r="BZ283" s="82">
        <f>SUMIF($D$18:$D$277,"fr",BZ$18:BZ$277)</f>
        <v>-38894.67163335162</v>
      </c>
      <c r="CA283" s="82">
        <f>SUMIF($D$18:$D$277,"fr",CA$18:CA$277)</f>
        <v>0</v>
      </c>
      <c r="CB283" s="82">
        <f>SUMIF($D$18:$D$277,"fr",CB$18:CB$277)</f>
        <v>0</v>
      </c>
      <c r="CC283" s="82">
        <f>SUMIF($D$18:$D$277,"fr",CC$18:CC$277)</f>
        <v>0</v>
      </c>
      <c r="CD283" s="82">
        <f>SUMIF($D$18:$D$277,"fr",CD$18:CD$277)</f>
        <v>-30448.333561489504</v>
      </c>
      <c r="CE283" s="82">
        <f>SUMIF($D$18:$D$277,"fr",CE$18:CE$277)</f>
        <v>-30448.333561489504</v>
      </c>
      <c r="CF283" s="82">
        <f>SUMIF($D$18:$D$277,"fr",CF$18:CF$277)</f>
        <v>-30448.333561489504</v>
      </c>
      <c r="CG283" s="82">
        <f>SUMIF($D$18:$D$277,"fr",CG$18:CG$277)</f>
        <v>-27896.04677765877</v>
      </c>
      <c r="CH283" s="82">
        <f>SUMIF($D$18:$D$277,"fr",CH$18:CH$277)</f>
        <v>-9868.842230812186</v>
      </c>
      <c r="CI283" s="82">
        <f>SUMIF($D$18:$D$277,"fr",CI$18:CI$277)</f>
        <v>0</v>
      </c>
      <c r="CJ283" s="82">
        <f>SUMIF($D$18:$D$277,"fr",CJ$18:CJ$277)</f>
        <v>0</v>
      </c>
      <c r="CK283" s="82">
        <f>SUMIF($D$18:$D$277,"fr",CK$18:CK$277)</f>
        <v>0</v>
      </c>
      <c r="CL283" s="82">
        <f>SUMIF($D$18:$D$277,"fr",CL$18:CL$277)</f>
        <v>0</v>
      </c>
      <c r="CM283" s="82">
        <f>SUMIF($D$18:$D$277,"fr",CM$18:CM$277)</f>
        <v>0</v>
      </c>
      <c r="CN283" s="82">
        <f>SUMIF($D$18:$D$277,"fr",CN$18:CN$277)</f>
        <v>0</v>
      </c>
      <c r="CO283" s="82">
        <f>SUMIF($D$18:$D$277,"fr",CO$18:CO$277)</f>
        <v>-15158.195391361523</v>
      </c>
      <c r="CP283" s="82">
        <f>SUMIF($D$18:$D$277,"fr",CP$18:CP$277)</f>
        <v>-35800.09088018618</v>
      </c>
      <c r="CQ283" s="82">
        <f>SUMIF($D$18:$D$277,"fr",CQ$18:CQ$277)</f>
        <v>-20329.8149954731</v>
      </c>
      <c r="CR283" s="82">
        <f>SUMIF($D$18:$D$277,"fr",CR$18:CR$277)</f>
        <v>-26749.756572990926</v>
      </c>
      <c r="CS283" s="82">
        <f>SUMIF($D$18:$D$277,"fr",CS$18:CS$277)</f>
        <v>-25412.268744341378</v>
      </c>
      <c r="CT283" s="82">
        <f>SUMIF($D$18:$D$277,"fr",CT$18:CT$277)</f>
        <v>-23183.122363258804</v>
      </c>
      <c r="CU283" s="82">
        <f>SUMIF($D$18:$D$277,"fr",CU$18:CU$277)</f>
        <v>-22023.966245095864</v>
      </c>
      <c r="CV283" s="82">
        <f>SUMIF($D$18:$D$277,"fr",CV$18:CV$277)</f>
        <v>0</v>
      </c>
      <c r="CW283" s="82">
        <f>SUMIF($D$18:$D$277,"fr",CW$18:CW$277)</f>
        <v>0</v>
      </c>
      <c r="CX283" s="82">
        <f>SUMIF($D$18:$D$277,"fr",CX$18:CX$277)</f>
        <v>0</v>
      </c>
      <c r="CY283" s="82">
        <f>SUMIF($D$18:$D$277,"fr",CY$18:CY$277)</f>
        <v>0</v>
      </c>
      <c r="CZ283" s="82">
        <f>SUMIF($D$18:$D$277,"fr",CZ$18:CZ$277)</f>
        <v>-14082.260738092335</v>
      </c>
      <c r="DA283" s="82">
        <f>SUMIF($D$18:$D$277,"fr",DA$18:DA$277)</f>
        <v>-13378.147701187718</v>
      </c>
      <c r="DB283" s="82">
        <f>SUMIF($D$18:$D$277,"fr",DB$18:DB$277)</f>
        <v>0</v>
      </c>
      <c r="DC283" s="82">
        <f>SUMIF($D$18:$D$277,"fr",DC$18:DC$277)</f>
        <v>0</v>
      </c>
      <c r="DD283" s="82">
        <f>SUMIF($D$18:$D$277,"fr",DD$18:DD$277)</f>
        <v>0</v>
      </c>
      <c r="DE283" s="82">
        <f>SUMIF($D$18:$D$277,"fr",DE$18:DE$277)</f>
        <v>0</v>
      </c>
      <c r="DF283" s="82">
        <f>SUMIF($D$18:$D$277,"fr",DF$18:DF$277)</f>
        <v>0</v>
      </c>
      <c r="DG283" s="82">
        <f>SUMIF($D$18:$D$277,"fr",DG$18:DG$277)</f>
        <v>-18368.166180120435</v>
      </c>
      <c r="DH283" s="82">
        <f>SUMIF($D$18:$D$277,"fr",DH$18:DH$277)</f>
        <v>-17449.757871114412</v>
      </c>
      <c r="DI283" s="82">
        <f>SUMIF($D$18:$D$277,"fr",DI$18:DI$277)</f>
        <v>0</v>
      </c>
      <c r="DJ283" s="82">
        <f>SUMIF($D$18:$D$277,"fr",DJ$18:DJ$277)</f>
        <v>0</v>
      </c>
      <c r="DK283" s="82">
        <f>SUMIF($D$18:$D$277,"fr",DK$18:DK$277)</f>
        <v>0</v>
      </c>
      <c r="DL283" s="82">
        <f>SUMIF($D$18:$D$277,"fr",DL$18:DL$277)</f>
        <v>0</v>
      </c>
      <c r="DM283" s="82">
        <f>SUMIF($D$18:$D$277,"fr",DM$18:DM$277)</f>
        <v>0</v>
      </c>
      <c r="DN283" s="82">
        <f>SUMIF($D$18:$D$277,"fr",DN$18:DN$277)</f>
        <v>-21626.615521969736</v>
      </c>
      <c r="DO283" s="82">
        <f>SUMIF($D$18:$D$277,"fr",DO$18:DO$277)</f>
        <v>-21626.615521969736</v>
      </c>
      <c r="DP283" s="82">
        <f>SUMIF($D$18:$D$277,"fr",DP$18:DP$277)</f>
        <v>-42437.74780404619</v>
      </c>
      <c r="DQ283" s="82">
        <f>SUMIF($D$18:$D$277,"fr",DQ$18:DQ$277)</f>
        <v>-32205.87959310523</v>
      </c>
      <c r="DR283" s="82">
        <f>SUMIF($D$18:$D$277,"fr",DR$18:DR$277)</f>
        <v>0</v>
      </c>
      <c r="DS283" s="82">
        <f>SUMIF($D$18:$D$277,"fr",DS$18:DS$277)</f>
        <v>0</v>
      </c>
      <c r="DT283" s="82">
        <f>SUMIF($D$18:$D$277,"fr",DT$18:DT$277)</f>
        <v>0</v>
      </c>
      <c r="DU283" s="82">
        <f>SUMIF($D$18:$D$277,"fr",DU$18:DU$277)</f>
        <v>0</v>
      </c>
      <c r="DV283" s="82">
        <f>SUMIF($D$18:$D$277,"fr",DV$18:DV$277)</f>
        <v>0</v>
      </c>
      <c r="DW283" s="82">
        <f>SUMIF($D$18:$D$277,"fr",DW$18:DW$277)</f>
        <v>0</v>
      </c>
      <c r="DX283" s="82">
        <f>SUMIF($D$18:$D$277,"fr",DX$18:DX$277)</f>
        <v>0</v>
      </c>
      <c r="DY283" s="82">
        <f>SUMIF($D$18:$D$277,"fr",DY$18:DY$277)</f>
        <v>0</v>
      </c>
      <c r="DZ283" s="82">
        <f>SUMIF($D$18:$D$277,"fr",DZ$18:DZ$277)</f>
        <v>0</v>
      </c>
      <c r="EA283" s="82">
        <f>SUMIF($D$18:$D$277,"fr",EA$18:EA$277)</f>
        <v>0</v>
      </c>
      <c r="EB283" s="82">
        <f>SUMIF($D$18:$D$277,"fr",EB$18:EB$277)</f>
        <v>-24358.484375612214</v>
      </c>
      <c r="EC283" s="82">
        <f>SUMIF($D$18:$D$277,"fr",EC$18:EC$277)</f>
        <v>-38729.99015722342</v>
      </c>
      <c r="ED283" s="82">
        <f>SUMIF($D$18:$D$277,"fr",ED$18:ED$277)</f>
        <v>-25527.6916256416</v>
      </c>
      <c r="EE283" s="82">
        <f>SUMIF($D$18:$D$277,"fr",EE$18:EE$277)</f>
        <v>-10181.846469005906</v>
      </c>
      <c r="EF283" s="82">
        <f>SUMIF($D$18:$D$277,"fr",EF$18:EF$277)</f>
        <v>0</v>
      </c>
      <c r="EG283" s="82">
        <f>SUMIF($D$18:$D$277,"fr",EG$18:EG$277)</f>
        <v>-19486.787500489772</v>
      </c>
      <c r="EH283" s="82">
        <f>SUMIF($D$18:$D$277,"fr",EH$18:EH$277)</f>
        <v>-50828.03739711082</v>
      </c>
      <c r="EI283" s="82">
        <f>SUMIF($D$18:$D$277,"fr",EI$18:EI$277)</f>
        <v>-59605.21126712309</v>
      </c>
    </row>
    <row r="284">
      <c r="B284" t="s" s="21">
        <v>52</v>
      </c>
      <c r="C284" s="21"/>
      <c r="D284" s="21"/>
      <c r="E284" s="21"/>
      <c r="F284" s="21"/>
      <c r="G284" s="21"/>
      <c r="H284" s="84">
        <f>SUM(H280:H283)</f>
        <v>233718.66999999995</v>
      </c>
      <c r="I284" s="84">
        <f>SUM(I280:I283)</f>
        <v>245424.66999999995</v>
      </c>
      <c r="J284" s="84">
        <f>SUM(J280:J283)</f>
        <v>245918.66999999995</v>
      </c>
      <c r="K284" s="84">
        <f>SUM(K280:K283)</f>
        <v>233537.41999999995</v>
      </c>
      <c r="L284" s="84">
        <f>SUM(L280:L283)</f>
        <v>241113.66999999995</v>
      </c>
      <c r="M284" s="84">
        <f>SUM(M280:M283)</f>
        <v>222037.25</v>
      </c>
      <c r="N284" s="84">
        <f>SUM(N280:N283)</f>
        <v>235696.5</v>
      </c>
      <c r="O284" s="84">
        <f>SUM(O280:O283)</f>
        <v>238228.05416666667</v>
      </c>
      <c r="P284" s="84">
        <f>SUM(P280:P283)</f>
        <v>257861.54166666666</v>
      </c>
      <c r="Q284" s="84">
        <f>SUM(Q280:Q283)</f>
        <v>282340.875</v>
      </c>
      <c r="R284" s="84">
        <f>SUM(R280:R283)</f>
        <v>282808.875</v>
      </c>
      <c r="S284" s="84">
        <f>SUM(S280:S283)</f>
        <v>282808.875</v>
      </c>
      <c r="T284" s="84">
        <f>SUM(T280:T283)</f>
        <v>283928.375</v>
      </c>
      <c r="U284" s="84">
        <f>SUM(U280:U283)</f>
        <v>274976.375</v>
      </c>
      <c r="V284" s="84">
        <f>SUM(V280:V283)</f>
        <v>275762.5</v>
      </c>
      <c r="W284" s="84">
        <f>SUM(W280:W283)</f>
        <v>277137.2365</v>
      </c>
      <c r="X284" s="84">
        <f>SUM(X280:X283)</f>
        <v>284919.865</v>
      </c>
      <c r="Y284" s="84">
        <f>SUM(Y280:Y283)</f>
        <v>285409.6025</v>
      </c>
      <c r="Z284" s="84">
        <f>SUM(Z280:Z283)</f>
        <v>270989.20666666667</v>
      </c>
      <c r="AA284" s="84">
        <f>SUM(AA280:AA283)</f>
        <v>272187.650625</v>
      </c>
      <c r="AB284" s="84">
        <f>SUM(AB280:AB283)</f>
        <v>273169.650625</v>
      </c>
      <c r="AC284" s="84">
        <f>SUM(AC280:AC283)</f>
        <v>260292.150625</v>
      </c>
      <c r="AD284" s="84">
        <f>SUM(AD280:AD283)</f>
        <v>244104.15062499995</v>
      </c>
      <c r="AE284" s="84">
        <f>SUM(AE280:AE283)</f>
        <v>245329.19399999996</v>
      </c>
      <c r="AF284" s="84">
        <f>SUM(AF280:AF283)</f>
        <v>240000.941565</v>
      </c>
      <c r="AG284" s="84">
        <f>SUM(AG280:AG283)</f>
        <v>256033.156275</v>
      </c>
      <c r="AH284" s="84">
        <f>SUM(AH280:AH283)</f>
        <v>241115.74713749997</v>
      </c>
      <c r="AI284" s="84">
        <f>SUM(AI280:AI283)</f>
        <v>261998.6733</v>
      </c>
      <c r="AJ284" s="84">
        <f>SUM(AJ280:AJ283)</f>
        <v>263928.4769225</v>
      </c>
      <c r="AK284" s="84">
        <f>SUM(AK280:AK283)</f>
        <v>290595.7965875</v>
      </c>
      <c r="AL284" s="84">
        <f>SUM(AL280:AL283)</f>
        <v>300831.06565</v>
      </c>
      <c r="AM284" s="84">
        <f>SUM(AM280:AM283)</f>
        <v>302078.935146875</v>
      </c>
      <c r="AN284" s="84">
        <f>SUM(AN280:AN283)</f>
        <v>290902.185146875</v>
      </c>
      <c r="AO284" s="84">
        <f>SUM(AO280:AO283)</f>
        <v>290902.185146875</v>
      </c>
      <c r="AP284" s="84">
        <f>SUM(AP280:AP283)</f>
        <v>292040.2744627083</v>
      </c>
      <c r="AQ284" s="84">
        <f>SUM(AQ280:AQ283)</f>
        <v>302711.8434864583</v>
      </c>
      <c r="AR284" s="84">
        <f>SUM(AR280:AR283)</f>
        <v>305229.2731154583</v>
      </c>
      <c r="AS284" s="84">
        <f>SUM(AS280:AS283)</f>
        <v>305229.2731154583</v>
      </c>
      <c r="AT284" s="84">
        <f>SUM(AT280:AT283)</f>
        <v>306307.62256420834</v>
      </c>
      <c r="AU284" s="84">
        <f>SUM(AU280:AU283)</f>
        <v>290840.87336133333</v>
      </c>
      <c r="AV284" s="84">
        <f>SUM(AV280:AV283)</f>
        <v>291516.30462920835</v>
      </c>
      <c r="AW284" s="84">
        <f>SUM(AW280:AW283)</f>
        <v>293569.9219373958</v>
      </c>
      <c r="AX284" s="84">
        <f>SUM(AX280:AX283)</f>
        <v>308830.4536535833</v>
      </c>
      <c r="AY284" s="84">
        <f>SUM(AY280:AY283)</f>
        <v>310120.63858284894</v>
      </c>
      <c r="AZ284" s="84">
        <f>SUM(AZ280:AZ283)</f>
        <v>310745.63858284894</v>
      </c>
      <c r="BA284" s="84">
        <f>SUM(BA280:BA283)</f>
        <v>310745.63858284894</v>
      </c>
      <c r="BB284" s="84">
        <f>SUM(BB280:BB283)</f>
        <v>311143.96984339063</v>
      </c>
      <c r="BC284" s="84">
        <f>SUM(BC280:BC283)</f>
        <v>311587.7418059844</v>
      </c>
      <c r="BD284" s="84">
        <f>SUM(BD280:BD283)</f>
        <v>295252.03397199936</v>
      </c>
      <c r="BE284" s="84">
        <f>SUM(BE280:BE283)</f>
        <v>295252.03397199936</v>
      </c>
      <c r="BF284" s="84">
        <f>SUM(BF280:BF283)</f>
        <v>298100.4806740873</v>
      </c>
      <c r="BG284" s="84">
        <f>SUM(BG280:BG283)</f>
        <v>314015.8904527975</v>
      </c>
      <c r="BH284" s="84">
        <f>SUM(BH280:BH283)</f>
        <v>314714.9618150481</v>
      </c>
      <c r="BI284" s="84">
        <f>SUM(BI280:BI283)</f>
        <v>315793.09192451846</v>
      </c>
      <c r="BJ284" s="84">
        <f>SUM(BJ280:BJ283)</f>
        <v>317337.19350777625</v>
      </c>
      <c r="BK284" s="84">
        <f>SUM(BK280:BK283)</f>
        <v>318678.6149095661</v>
      </c>
      <c r="BL284" s="84">
        <f>SUM(BL280:BL283)</f>
        <v>319334.8649095661</v>
      </c>
      <c r="BM284" s="84">
        <f>SUM(BM280:BM283)</f>
        <v>319334.8649095661</v>
      </c>
      <c r="BN284" s="84">
        <f>SUM(BN280:BN283)</f>
        <v>319747.13776422676</v>
      </c>
      <c r="BO284" s="84">
        <f>SUM(BO280:BO283)</f>
        <v>320206.4417455114</v>
      </c>
      <c r="BP284" s="84">
        <f>SUM(BP280:BP283)</f>
        <v>301496.1141373369</v>
      </c>
      <c r="BQ284" s="84">
        <f>SUM(BQ280:BQ283)</f>
        <v>287624.11413733684</v>
      </c>
      <c r="BR284" s="84">
        <f>SUM(BR280:BR283)</f>
        <v>281941.4378065417</v>
      </c>
      <c r="BS284" s="84">
        <f>SUM(BS280:BS283)</f>
        <v>301823.4765856864</v>
      </c>
      <c r="BT284" s="84">
        <f>SUM(BT280:BT283)</f>
        <v>314226.23803455854</v>
      </c>
      <c r="BU284" s="84">
        <f>SUM(BU280:BU283)</f>
        <v>299185.66260322364</v>
      </c>
      <c r="BV284" s="84">
        <f>SUM(BV280:BV283)</f>
        <v>262214.4659894437</v>
      </c>
      <c r="BW284" s="84">
        <f>SUM(BW280:BW283)</f>
        <v>238397.00453651318</v>
      </c>
      <c r="BX284" s="84">
        <f>SUM(BX280:BX283)</f>
        <v>221174.97824038065</v>
      </c>
      <c r="BY284" s="84">
        <f>SUM(BY280:BY283)</f>
        <v>245027.61954098602</v>
      </c>
      <c r="BZ284" s="84">
        <f>SUM(BZ280:BZ283)</f>
        <v>286925.24110876524</v>
      </c>
      <c r="CA284" s="84">
        <f>SUM(CA280:CA283)</f>
        <v>326295.2923627464</v>
      </c>
      <c r="CB284" s="84">
        <f>SUM(CB280:CB283)</f>
        <v>305168.9157882858</v>
      </c>
      <c r="CC284" s="84">
        <f>SUM(CC280:CC283)</f>
        <v>305168.9157882858</v>
      </c>
      <c r="CD284" s="84">
        <f>SUM(CD280:CD283)</f>
        <v>307370.20874819905</v>
      </c>
      <c r="CE284" s="84">
        <f>SUM(CE280:CE283)</f>
        <v>297901.3505054695</v>
      </c>
      <c r="CF284" s="84">
        <f>SUM(CF280:CF283)</f>
        <v>298973.7956014853</v>
      </c>
      <c r="CG284" s="84">
        <f>SUM(CG280:CG283)</f>
        <v>312487.60276952403</v>
      </c>
      <c r="CH284" s="84">
        <f>SUM(CH280:CH283)</f>
        <v>330514.8073163706</v>
      </c>
      <c r="CI284" s="84">
        <f>SUM(CI280:CI283)</f>
        <v>340971.98113989</v>
      </c>
      <c r="CJ284" s="84">
        <f>SUM(CJ280:CJ283)</f>
        <v>342596.6165679504</v>
      </c>
      <c r="CK284" s="84">
        <f>SUM(CK280:CK283)</f>
        <v>343469.30843046616</v>
      </c>
      <c r="CL284" s="84">
        <f>SUM(CL280:CL283)</f>
        <v>344502.34123895253</v>
      </c>
      <c r="CM284" s="84">
        <f>SUM(CM280:CM283)</f>
        <v>330444.6867431948</v>
      </c>
      <c r="CN284" s="84">
        <f>SUM(CN280:CN283)</f>
        <v>310709.4515883421</v>
      </c>
      <c r="CO284" s="84">
        <f>SUM(CO280:CO283)</f>
        <v>310709.451588342</v>
      </c>
      <c r="CP284" s="84">
        <f>SUM(CP280:CP283)</f>
        <v>288365.22199571517</v>
      </c>
      <c r="CQ284" s="84">
        <f>SUM(CQ280:CQ283)</f>
        <v>304305.5865896332</v>
      </c>
      <c r="CR284" s="84">
        <f>SUM(CR280:CR283)</f>
        <v>302825.36890917295</v>
      </c>
      <c r="CS284" s="84">
        <f>SUM(CS280:CS283)</f>
        <v>305119.7753556754</v>
      </c>
      <c r="CT284" s="84">
        <f>SUM(CT280:CT283)</f>
        <v>330532.04410001676</v>
      </c>
      <c r="CU284" s="84">
        <f>SUM(CU280:CU283)</f>
        <v>332300.12341663166</v>
      </c>
      <c r="CV284" s="84">
        <f>SUM(CV280:CV283)</f>
        <v>356005.5873297701</v>
      </c>
      <c r="CW284" s="84">
        <f>SUM(CW280:CW283)</f>
        <v>356908.8234074739</v>
      </c>
      <c r="CX284" s="84">
        <f>SUM(CX280:CX283)</f>
        <v>344461.0814140747</v>
      </c>
      <c r="CY284" s="84">
        <f>SUM(CY280:CY283)</f>
        <v>344461.0814140747</v>
      </c>
      <c r="CZ284" s="84">
        <f>SUM(CZ280:CZ283)</f>
        <v>345192.04842908814</v>
      </c>
      <c r="DA284" s="84">
        <f>SUM(DA280:DA283)</f>
        <v>346426.6983046904</v>
      </c>
      <c r="DB284" s="84">
        <f>SUM(DB280:DB283)</f>
        <v>363089.29420040746</v>
      </c>
      <c r="DC284" s="84">
        <f>SUM(DC280:DC283)</f>
        <v>363575.8360144346</v>
      </c>
      <c r="DD284" s="84">
        <f>SUM(DD280:DD283)</f>
        <v>364858.70702520804</v>
      </c>
      <c r="DE284" s="84">
        <f>SUM(DE280:DE283)</f>
        <v>347689.4149094402</v>
      </c>
      <c r="DF284" s="84">
        <f>SUM(DF280:DF283)</f>
        <v>348500.82419215434</v>
      </c>
      <c r="DG284" s="84">
        <f>SUM(DG280:DG283)</f>
        <v>349131.05970255216</v>
      </c>
      <c r="DH284" s="84">
        <f>SUM(DH280:DH283)</f>
        <v>351789.8180979822</v>
      </c>
      <c r="DI284" s="84">
        <f>SUM(DI280:DI283)</f>
        <v>370174.42530952</v>
      </c>
      <c r="DJ284" s="84">
        <f>SUM(DJ280:DJ283)</f>
        <v>370807.9432965345</v>
      </c>
      <c r="DK284" s="84">
        <f>SUM(DK280:DK283)</f>
        <v>370807.9432965345</v>
      </c>
      <c r="DL284" s="84">
        <f>SUM(DL280:DL283)</f>
        <v>349685.08354982705</v>
      </c>
      <c r="DM284" s="84">
        <f>SUM(DM280:DM283)</f>
        <v>350234.18917787913</v>
      </c>
      <c r="DN284" s="84">
        <f>SUM(DN280:DN283)</f>
        <v>333058.64969023387</v>
      </c>
      <c r="DO284" s="84">
        <f>SUM(DO280:DO283)</f>
        <v>333562.22046775196</v>
      </c>
      <c r="DP284" s="84">
        <f>SUM(DP280:DP283)</f>
        <v>334889.99196390255</v>
      </c>
      <c r="DQ284" s="84">
        <f>SUM(DQ280:DQ283)</f>
        <v>345511.34572026937</v>
      </c>
      <c r="DR284" s="84">
        <f>SUM(DR280:DR283)</f>
        <v>378557.0339209836</v>
      </c>
      <c r="DS284" s="84">
        <f>SUM(DS280:DS283)</f>
        <v>379852.21349054953</v>
      </c>
      <c r="DT284" s="84">
        <f>SUM(DT280:DT283)</f>
        <v>381653.4758299985</v>
      </c>
      <c r="DU284" s="84">
        <f>SUM(DU280:DU283)</f>
        <v>382621.04489733675</v>
      </c>
      <c r="DV284" s="84">
        <f>SUM(DV280:DV283)</f>
        <v>383276.73601389676</v>
      </c>
      <c r="DW284" s="84">
        <f>SUM(DW280:DW283)</f>
        <v>383276.73601389676</v>
      </c>
      <c r="DX284" s="84">
        <f>SUM(DX280:DX283)</f>
        <v>383786.86590913415</v>
      </c>
      <c r="DY284" s="84">
        <f>SUM(DY280:DY283)</f>
        <v>384355.1902341681</v>
      </c>
      <c r="DZ284" s="84">
        <f>SUM(DZ280:DZ283)</f>
        <v>363828.3457880111</v>
      </c>
      <c r="EA284" s="84">
        <f>SUM(EA280:EA283)</f>
        <v>348937.0385099768</v>
      </c>
      <c r="EB284" s="84">
        <f>SUM(EB280:EB283)</f>
        <v>340059.2614466282</v>
      </c>
      <c r="EC284" s="84">
        <f>SUM(EC280:EC283)</f>
        <v>341680.30320492457</v>
      </c>
      <c r="ED284" s="84">
        <f>SUM(ED280:ED283)</f>
        <v>366469.5367706511</v>
      </c>
      <c r="EE284" s="84">
        <f>SUM(EE280:EE283)</f>
        <v>363191.5106149928</v>
      </c>
      <c r="EF284" s="84">
        <f>SUM(EF280:EF283)</f>
        <v>342130.06317872717</v>
      </c>
      <c r="EG284" s="84">
        <f>SUM(EG280:EG283)</f>
        <v>313517.66361601</v>
      </c>
      <c r="EH284" s="84">
        <f>SUM(EH280:EH283)</f>
        <v>295102.2799727607</v>
      </c>
      <c r="EI284" s="84">
        <f>SUM(EI280:EI283)</f>
        <v>315230.5075618082</v>
      </c>
    </row>
    <row r="285">
      <c r="B285" t="s" s="23">
        <v>53</v>
      </c>
      <c r="H285" s="82">
        <f>SUMIF($D$18:$D$277,"rec",H$18:H$277)</f>
        <v>113927.59248862206</v>
      </c>
      <c r="I285" s="82">
        <f>SUMIF($D$18:$D$277,"rec",I$18:I$277)</f>
        <v>113927.59248862206</v>
      </c>
      <c r="J285" s="82">
        <f>SUMIF($D$18:$D$277,"rec",J$18:J$277)</f>
        <v>117321.60183644814</v>
      </c>
      <c r="K285" s="82">
        <f>SUMIF($D$18:$D$277,"rec",K$18:K$277)</f>
        <v>111150.67574949162</v>
      </c>
      <c r="L285" s="82">
        <f>SUMIF($D$18:$D$277,"rec",L$18:L$277)</f>
        <v>111150.67574949162</v>
      </c>
      <c r="M285" s="82">
        <f>SUMIF($D$18:$D$277,"rec",M$18:M$277)</f>
        <v>108168.06147412932</v>
      </c>
      <c r="N285" s="82">
        <f>SUMIF($D$18:$D$277,"rec",N$18:N$277)</f>
        <v>118401.51390166554</v>
      </c>
      <c r="O285" s="82">
        <f>SUMIF($D$18:$D$277,"rec",O$18:O$277)</f>
        <v>127555.05426398439</v>
      </c>
      <c r="P285" s="82">
        <f>SUMIF($D$18:$D$277,"rec",P$18:P$277)</f>
        <v>127555.05426398439</v>
      </c>
      <c r="Q285" s="82">
        <f>SUMIF($D$18:$D$277,"rec",Q$18:Q$277)</f>
        <v>127555.05426398439</v>
      </c>
      <c r="R285" s="82">
        <f>SUMIF($D$18:$D$277,"rec",R$18:R$277)</f>
        <v>127555.05426398439</v>
      </c>
      <c r="S285" s="82">
        <f>SUMIF($D$18:$D$277,"rec",S$18:S$277)</f>
        <v>127555.05426398439</v>
      </c>
      <c r="T285" s="82">
        <f>SUMIF($D$18:$D$277,"rec",T$18:T$277)</f>
        <v>130632.64323398439</v>
      </c>
      <c r="U285" s="82">
        <f>SUMIF($D$18:$D$277,"rec",U$18:U$277)</f>
        <v>126845.09786876698</v>
      </c>
      <c r="V285" s="82">
        <f>SUMIF($D$18:$D$277,"rec",V$18:V$277)</f>
        <v>126845.09786876698</v>
      </c>
      <c r="W285" s="82">
        <f>SUMIF($D$18:$D$277,"rec",W$18:W$277)</f>
        <v>130632.64323398439</v>
      </c>
      <c r="X285" s="82">
        <f>SUMIF($D$18:$D$277,"rec",X$18:X$277)</f>
        <v>130632.64323398439</v>
      </c>
      <c r="Y285" s="82">
        <f>SUMIF($D$18:$D$277,"rec",Y$18:Y$277)</f>
        <v>130632.64323398439</v>
      </c>
      <c r="Z285" s="82">
        <f>SUMIF($D$18:$D$277,"rec",Z$18:Z$277)</f>
        <v>122426.29494268002</v>
      </c>
      <c r="AA285" s="82">
        <f>SUMIF($D$18:$D$277,"rec",AA$18:AA$277)</f>
        <v>122426.29494268002</v>
      </c>
      <c r="AB285" s="82">
        <f>SUMIF($D$18:$D$277,"rec",AB$18:AB$277)</f>
        <v>122426.29494268002</v>
      </c>
      <c r="AC285" s="82">
        <f>SUMIF($D$18:$D$277,"rec",AC$18:AC$277)</f>
        <v>117060.60567528874</v>
      </c>
      <c r="AD285" s="82">
        <f>SUMIF($D$18:$D$277,"rec",AD$18:AD$277)</f>
        <v>109485.51494485396</v>
      </c>
      <c r="AE285" s="82">
        <f>SUMIF($D$18:$D$277,"rec",AE$18:AE$277)</f>
        <v>114851.20421224524</v>
      </c>
      <c r="AF285" s="82">
        <f>SUMIF($D$18:$D$277,"rec",AF$18:AF$277)</f>
        <v>123986.01697669562</v>
      </c>
      <c r="AG285" s="82">
        <f>SUMIF($D$18:$D$277,"rec",AG$18:AG$277)</f>
        <v>123986.01697669562</v>
      </c>
      <c r="AH285" s="82">
        <f>SUMIF($D$18:$D$277,"rec",AH$18:AH$277)</f>
        <v>125277.53798686955</v>
      </c>
      <c r="AI285" s="82">
        <f>SUMIF($D$18:$D$277,"rec",AI$18:AI$277)</f>
        <v>125277.53798686955</v>
      </c>
      <c r="AJ285" s="82">
        <f>SUMIF($D$18:$D$277,"rec",AJ$18:AJ$277)</f>
        <v>133672.42455299996</v>
      </c>
      <c r="AK285" s="82">
        <f>SUMIF($D$18:$D$277,"rec",AK$18:AK$277)</f>
        <v>133672.42455299996</v>
      </c>
      <c r="AL285" s="82">
        <f>SUMIF($D$18:$D$277,"rec",AL$18:AL$277)</f>
        <v>133672.42455299996</v>
      </c>
      <c r="AM285" s="82">
        <f>SUMIF($D$18:$D$277,"rec",AM$18:AM$277)</f>
        <v>133672.42455299996</v>
      </c>
      <c r="AN285" s="82">
        <f>SUMIF($D$18:$D$277,"rec",AN$18:AN$277)</f>
        <v>128721.59401399999</v>
      </c>
      <c r="AO285" s="82">
        <f>SUMIF($D$18:$D$277,"rec",AO$18:AO$277)</f>
        <v>128721.59401399999</v>
      </c>
      <c r="AP285" s="82">
        <f>SUMIF($D$18:$D$277,"rec",AP$18:AP$277)</f>
        <v>133672.42455299996</v>
      </c>
      <c r="AQ285" s="82">
        <f>SUMIF($D$18:$D$277,"rec",AQ$18:AQ$277)</f>
        <v>133672.42455299996</v>
      </c>
      <c r="AR285" s="82">
        <f>SUMIF($D$18:$D$277,"rec",AR$18:AR$277)</f>
        <v>136746.23728959</v>
      </c>
      <c r="AS285" s="82">
        <f>SUMIF($D$18:$D$277,"rec",AS$18:AS$277)</f>
        <v>136746.23728959</v>
      </c>
      <c r="AT285" s="82">
        <f>SUMIF($D$18:$D$277,"rec",AT$18:AT$277)</f>
        <v>136746.23728959</v>
      </c>
      <c r="AU285" s="82">
        <f>SUMIF($D$18:$D$277,"rec",AU$18:AU$277)</f>
        <v>130140.13886980305</v>
      </c>
      <c r="AV285" s="82">
        <f>SUMIF($D$18:$D$277,"rec",AV$18:AV$277)</f>
        <v>130140.13886980305</v>
      </c>
      <c r="AW285" s="82">
        <f>SUMIF($D$18:$D$277,"rec",AW$18:AW$277)</f>
        <v>136746.23728959</v>
      </c>
      <c r="AX285" s="82">
        <f>SUMIF($D$18:$D$277,"rec",AX$18:AX$277)</f>
        <v>136746.23728959</v>
      </c>
      <c r="AY285" s="82">
        <f>SUMIF($D$18:$D$277,"rec",AY$18:AY$277)</f>
        <v>136746.23728959</v>
      </c>
      <c r="AZ285" s="82">
        <f>SUMIF($D$18:$D$277,"rec",AZ$18:AZ$277)</f>
        <v>136746.23728959</v>
      </c>
      <c r="BA285" s="82">
        <f>SUMIF($D$18:$D$277,"rec",BA$18:BA$277)</f>
        <v>136746.23728959</v>
      </c>
      <c r="BB285" s="82">
        <f>SUMIF($D$18:$D$277,"rec",BB$18:BB$277)</f>
        <v>136746.23728959</v>
      </c>
      <c r="BC285" s="82">
        <f>SUMIF($D$18:$D$277,"rec",BC$18:BC$277)</f>
        <v>136746.23728959</v>
      </c>
      <c r="BD285" s="82">
        <f>SUMIF($D$18:$D$277,"rec",BD$18:BD$277)</f>
        <v>132459.58112474604</v>
      </c>
      <c r="BE285" s="82">
        <f>SUMIF($D$18:$D$277,"rec",BE$18:BE$277)</f>
        <v>132459.58112474604</v>
      </c>
      <c r="BF285" s="82">
        <f>SUMIF($D$18:$D$277,"rec",BF$18:BF$277)</f>
        <v>139893.5372082777</v>
      </c>
      <c r="BG285" s="82">
        <f>SUMIF($D$18:$D$277,"rec",BG$18:BG$277)</f>
        <v>139893.5372082777</v>
      </c>
      <c r="BH285" s="82">
        <f>SUMIF($D$18:$D$277,"rec",BH$18:BH$277)</f>
        <v>139893.5372082777</v>
      </c>
      <c r="BI285" s="82">
        <f>SUMIF($D$18:$D$277,"rec",BI$18:BI$277)</f>
        <v>139893.5372082777</v>
      </c>
      <c r="BJ285" s="82">
        <f>SUMIF($D$18:$D$277,"rec",BJ$18:BJ$277)</f>
        <v>139893.5372082777</v>
      </c>
      <c r="BK285" s="82">
        <f>SUMIF($D$18:$D$277,"rec",BK$18:BK$277)</f>
        <v>139893.5372082777</v>
      </c>
      <c r="BL285" s="82">
        <f>SUMIF($D$18:$D$277,"rec",BL$18:BL$277)</f>
        <v>139893.5372082777</v>
      </c>
      <c r="BM285" s="82">
        <f>SUMIF($D$18:$D$277,"rec",BM$18:BM$277)</f>
        <v>139893.5372082777</v>
      </c>
      <c r="BN285" s="82">
        <f>SUMIF($D$18:$D$277,"rec",BN$18:BN$277)</f>
        <v>139893.5372082777</v>
      </c>
      <c r="BO285" s="82">
        <f>SUMIF($D$18:$D$277,"rec",BO$18:BO$277)</f>
        <v>139893.5372082777</v>
      </c>
      <c r="BP285" s="82">
        <f>SUMIF($D$18:$D$277,"rec",BP$18:BP$277)</f>
        <v>134473.87452662957</v>
      </c>
      <c r="BQ285" s="82">
        <f>SUMIF($D$18:$D$277,"rec",BQ$18:BQ$277)</f>
        <v>128942.8154201358</v>
      </c>
      <c r="BR285" s="82">
        <f>SUMIF($D$18:$D$277,"rec",BR$18:BR$277)</f>
        <v>133782.49213831784</v>
      </c>
      <c r="BS285" s="82">
        <f>SUMIF($D$18:$D$277,"rec",BS$18:BS$277)</f>
        <v>139313.5512448116</v>
      </c>
      <c r="BT285" s="82">
        <f>SUMIF($D$18:$D$277,"rec",BT$18:BT$277)</f>
        <v>143116.15438052604</v>
      </c>
      <c r="BU285" s="82">
        <f>SUMIF($D$18:$D$277,"rec",BU$18:BU$277)</f>
        <v>136202.33049740887</v>
      </c>
      <c r="BV285" s="82">
        <f>SUMIF($D$18:$D$277,"rec",BV$18:BV$277)</f>
        <v>115748.93484318713</v>
      </c>
      <c r="BW285" s="82">
        <f>SUMIF($D$18:$D$277,"rec",BW$18:BW$277)</f>
        <v>112407.25329968051</v>
      </c>
      <c r="BX285" s="82">
        <f>SUMIF($D$18:$D$277,"rec",BX$18:BX$277)</f>
        <v>125658.74907565513</v>
      </c>
      <c r="BY285" s="82">
        <f>SUMIF($D$18:$D$277,"rec",BY$18:BY$277)</f>
        <v>135914.254502279</v>
      </c>
      <c r="BZ285" s="82">
        <f>SUMIF($D$18:$D$277,"rec",BZ$18:BZ$277)</f>
        <v>143116.15438052604</v>
      </c>
      <c r="CA285" s="82">
        <f>SUMIF($D$18:$D$277,"rec",CA$18:CA$277)</f>
        <v>143116.15438052604</v>
      </c>
      <c r="CB285" s="82">
        <f>SUMIF($D$18:$D$277,"rec",CB$18:CB$277)</f>
        <v>132269.4961162056</v>
      </c>
      <c r="CC285" s="82">
        <f>SUMIF($D$18:$D$277,"rec",CC$18:CC$277)</f>
        <v>132269.4961162056</v>
      </c>
      <c r="CD285" s="82">
        <f>SUMIF($D$18:$D$277,"rec",CD$18:CD$277)</f>
        <v>146415.96628906182</v>
      </c>
      <c r="CE285" s="82">
        <f>SUMIF($D$18:$D$277,"rec",CE$18:CE$277)</f>
        <v>142172.02523720494</v>
      </c>
      <c r="CF285" s="82">
        <f>SUMIF($D$18:$D$277,"rec",CF$18:CF$277)</f>
        <v>142172.02523720494</v>
      </c>
      <c r="CG285" s="82">
        <f>SUMIF($D$18:$D$277,"rec",CG$18:CG$277)</f>
        <v>146415.96628906182</v>
      </c>
      <c r="CH285" s="82">
        <f>SUMIF($D$18:$D$277,"rec",CH$18:CH$277)</f>
        <v>146415.96628906182</v>
      </c>
      <c r="CI285" s="82">
        <f>SUMIF($D$18:$D$277,"rec",CI$18:CI$277)</f>
        <v>146415.96628906182</v>
      </c>
      <c r="CJ285" s="82">
        <f>SUMIF($D$18:$D$277,"rec",CJ$18:CJ$277)</f>
        <v>146415.96628906182</v>
      </c>
      <c r="CK285" s="82">
        <f>SUMIF($D$18:$D$277,"rec",CK$18:CK$277)</f>
        <v>146415.96628906182</v>
      </c>
      <c r="CL285" s="82">
        <f>SUMIF($D$18:$D$277,"rec",CL$18:CL$277)</f>
        <v>146415.96628906182</v>
      </c>
      <c r="CM285" s="82">
        <f>SUMIF($D$18:$D$277,"rec",CM$18:CM$277)</f>
        <v>140403.7164655979</v>
      </c>
      <c r="CN285" s="82">
        <f>SUMIF($D$18:$D$277,"rec",CN$18:CN$277)</f>
        <v>134960.138561468</v>
      </c>
      <c r="CO285" s="82">
        <f>SUMIF($D$18:$D$277,"rec",CO$18:CO$277)</f>
        <v>141111.13683370646</v>
      </c>
      <c r="CP285" s="82">
        <f>SUMIF($D$18:$D$277,"rec",CP$18:CP$277)</f>
        <v>138940.19626703404</v>
      </c>
      <c r="CQ285" s="82">
        <f>SUMIF($D$18:$D$277,"rec",CQ$18:CQ$277)</f>
        <v>138940.19626703404</v>
      </c>
      <c r="CR285" s="82">
        <f>SUMIF($D$18:$D$277,"rec",CR$18:CR$277)</f>
        <v>140387.48997814898</v>
      </c>
      <c r="CS285" s="82">
        <f>SUMIF($D$18:$D$277,"rec",CS$18:CS$277)</f>
        <v>140387.48997814898</v>
      </c>
      <c r="CT285" s="82">
        <f>SUMIF($D$18:$D$277,"rec",CT$18:CT$277)</f>
        <v>149794.89910039608</v>
      </c>
      <c r="CU285" s="82">
        <f>SUMIF($D$18:$D$277,"rec",CU$18:CU$277)</f>
        <v>149794.89910039608</v>
      </c>
      <c r="CV285" s="82">
        <f>SUMIF($D$18:$D$277,"rec",CV$18:CV$277)</f>
        <v>149794.89910039608</v>
      </c>
      <c r="CW285" s="82">
        <f>SUMIF($D$18:$D$277,"rec",CW$18:CW$277)</f>
        <v>149794.89910039608</v>
      </c>
      <c r="CX285" s="82">
        <f>SUMIF($D$18:$D$277,"rec",CX$18:CX$277)</f>
        <v>144246.9398744555</v>
      </c>
      <c r="CY285" s="82">
        <f>SUMIF($D$18:$D$277,"rec",CY$18:CY$277)</f>
        <v>144246.9398744555</v>
      </c>
      <c r="CZ285" s="82">
        <f>SUMIF($D$18:$D$277,"rec",CZ$18:CZ$277)</f>
        <v>153254.92897252366</v>
      </c>
      <c r="DA285" s="82">
        <f>SUMIF($D$18:$D$277,"rec",DA$18:DA$277)</f>
        <v>153254.92897252366</v>
      </c>
      <c r="DB285" s="82">
        <f>SUMIF($D$18:$D$277,"rec",DB$18:DB$277)</f>
        <v>153254.92897252366</v>
      </c>
      <c r="DC285" s="82">
        <f>SUMIF($D$18:$D$277,"rec",DC$18:DC$277)</f>
        <v>153254.92897252366</v>
      </c>
      <c r="DD285" s="82">
        <f>SUMIF($D$18:$D$277,"rec",DD$18:DD$277)</f>
        <v>153254.92897252366</v>
      </c>
      <c r="DE285" s="82">
        <f>SUMIF($D$18:$D$277,"rec",DE$18:DE$277)</f>
        <v>145851.3092153969</v>
      </c>
      <c r="DF285" s="82">
        <f>SUMIF($D$18:$D$277,"rec",DF$18:DF$277)</f>
        <v>145851.3092153969</v>
      </c>
      <c r="DG285" s="82">
        <f>SUMIF($D$18:$D$277,"rec",DG$18:DG$277)</f>
        <v>153254.92897252366</v>
      </c>
      <c r="DH285" s="82">
        <f>SUMIF($D$18:$D$277,"rec",DH$18:DH$277)</f>
        <v>153254.92897252366</v>
      </c>
      <c r="DI285" s="82">
        <f>SUMIF($D$18:$D$277,"rec",DI$18:DI$277)</f>
        <v>153254.92897252366</v>
      </c>
      <c r="DJ285" s="82">
        <f>SUMIF($D$18:$D$277,"rec",DJ$18:DJ$277)</f>
        <v>153254.92897252366</v>
      </c>
      <c r="DK285" s="82">
        <f>SUMIF($D$18:$D$277,"rec",DK$18:DK$277)</f>
        <v>153254.92897252366</v>
      </c>
      <c r="DL285" s="82">
        <f>SUMIF($D$18:$D$277,"rec",DL$18:DL$277)</f>
        <v>146950.8607698873</v>
      </c>
      <c r="DM285" s="82">
        <f>SUMIF($D$18:$D$277,"rec",DM$18:DM$277)</f>
        <v>146950.8607698873</v>
      </c>
      <c r="DN285" s="82">
        <f>SUMIF($D$18:$D$277,"rec",DN$18:DN$277)</f>
        <v>148465.81809741192</v>
      </c>
      <c r="DO285" s="82">
        <f>SUMIF($D$18:$D$277,"rec",DO$18:DO$277)</f>
        <v>148465.81809741192</v>
      </c>
      <c r="DP285" s="82">
        <f>SUMIF($D$18:$D$277,"rec",DP$18:DP$277)</f>
        <v>156798.0833987973</v>
      </c>
      <c r="DQ285" s="82">
        <f>SUMIF($D$18:$D$277,"rec",DQ$18:DQ$277)</f>
        <v>156798.0833987973</v>
      </c>
      <c r="DR285" s="82">
        <f>SUMIF($D$18:$D$277,"rec",DR$18:DR$277)</f>
        <v>156798.0833987973</v>
      </c>
      <c r="DS285" s="82">
        <f>SUMIF($D$18:$D$277,"rec",DS$18:DS$277)</f>
        <v>156798.0833987973</v>
      </c>
      <c r="DT285" s="82">
        <f>SUMIF($D$18:$D$277,"rec",DT$18:DT$277)</f>
        <v>156798.0833987973</v>
      </c>
      <c r="DU285" s="82">
        <f>SUMIF($D$18:$D$277,"rec",DU$18:DU$277)</f>
        <v>156798.0833987973</v>
      </c>
      <c r="DV285" s="82">
        <f>SUMIF($D$18:$D$277,"rec",DV$18:DV$277)</f>
        <v>156798.0833987973</v>
      </c>
      <c r="DW285" s="82">
        <f>SUMIF($D$18:$D$277,"rec",DW$18:DW$277)</f>
        <v>156798.0833987973</v>
      </c>
      <c r="DX285" s="82">
        <f>SUMIF($D$18:$D$277,"rec",DX$18:DX$277)</f>
        <v>160426.44258900112</v>
      </c>
      <c r="DY285" s="82">
        <f>SUMIF($D$18:$D$277,"rec",DY$18:DY$277)</f>
        <v>160426.44258900112</v>
      </c>
      <c r="DZ285" s="82">
        <f>SUMIF($D$18:$D$277,"rec",DZ$18:DZ$277)</f>
        <v>150738.85547613873</v>
      </c>
      <c r="EA285" s="82">
        <f>SUMIF($D$18:$D$277,"rec",EA$18:EA$277)</f>
        <v>144538.79972390682</v>
      </c>
      <c r="EB285" s="82">
        <f>SUMIF($D$18:$D$277,"rec",EB$18:EB$277)</f>
        <v>149963.84850710977</v>
      </c>
      <c r="EC285" s="82">
        <f>SUMIF($D$18:$D$277,"rec",EC$18:EC$277)</f>
        <v>156163.90425934168</v>
      </c>
      <c r="ED285" s="82">
        <f>SUMIF($D$18:$D$277,"rec",ED$18:ED$277)</f>
        <v>160426.44258900112</v>
      </c>
      <c r="EE285" s="82">
        <f>SUMIF($D$18:$D$277,"rec",EE$18:EE$277)</f>
        <v>152676.3728987112</v>
      </c>
      <c r="EF285" s="82">
        <f>SUMIF($D$18:$D$277,"rec",EF$18:EF$277)</f>
        <v>139824.17399564708</v>
      </c>
      <c r="EG285" s="82">
        <f>SUMIF($D$18:$D$277,"rec",EG$18:EG$277)</f>
        <v>136078.30697867365</v>
      </c>
      <c r="EH285" s="82">
        <f>SUMIF($D$18:$D$277,"rec",EH$18:EH$277)</f>
        <v>140857.5166210191</v>
      </c>
      <c r="EI285" s="82">
        <f>SUMIF($D$18:$D$277,"rec",EI$18:EI$277)</f>
        <v>152353.45332828246</v>
      </c>
    </row>
    <row r="286">
      <c r="B286" t="s" s="21">
        <v>403</v>
      </c>
      <c r="C286" s="21"/>
      <c r="D286" s="21"/>
      <c r="E286" s="21"/>
      <c r="F286" s="21"/>
      <c r="G286" s="21"/>
      <c r="H286" s="84">
        <f>H284+H285</f>
        <v>347646.262488622</v>
      </c>
      <c r="I286" s="84">
        <f>I284+I285</f>
        <v>359352.262488622</v>
      </c>
      <c r="J286" s="84">
        <f>J284+J285</f>
        <v>363240.2718364481</v>
      </c>
      <c r="K286" s="84">
        <f>K284+K285</f>
        <v>344688.0957494916</v>
      </c>
      <c r="L286" s="84">
        <f>L284+L285</f>
        <v>352264.3457494916</v>
      </c>
      <c r="M286" s="84">
        <f>M284+M285</f>
        <v>330205.3114741293</v>
      </c>
      <c r="N286" s="84">
        <f>N284+N285</f>
        <v>354098.0139016656</v>
      </c>
      <c r="O286" s="84">
        <f>O284+O285</f>
        <v>365783.1084306511</v>
      </c>
      <c r="P286" s="84">
        <f>P284+P285</f>
        <v>385416.59593065106</v>
      </c>
      <c r="Q286" s="84">
        <f>Q284+Q285</f>
        <v>409895.9292639844</v>
      </c>
      <c r="R286" s="84">
        <f>R284+R285</f>
        <v>410363.9292639844</v>
      </c>
      <c r="S286" s="84">
        <f>S284+S285</f>
        <v>410363.9292639844</v>
      </c>
      <c r="T286" s="84">
        <f>T284+T285</f>
        <v>414561.01823398436</v>
      </c>
      <c r="U286" s="84">
        <f>U284+U285</f>
        <v>401821.472868767</v>
      </c>
      <c r="V286" s="84">
        <f>V284+V285</f>
        <v>402607.597868767</v>
      </c>
      <c r="W286" s="84">
        <f>W284+W285</f>
        <v>407769.87973398436</v>
      </c>
      <c r="X286" s="84">
        <f>X284+X285</f>
        <v>415552.50823398435</v>
      </c>
      <c r="Y286" s="84">
        <f>Y284+Y285</f>
        <v>416042.2457339844</v>
      </c>
      <c r="Z286" s="84">
        <f>Z284+Z285</f>
        <v>393415.5016093467</v>
      </c>
      <c r="AA286" s="84">
        <f>AA284+AA285</f>
        <v>394613.94556768006</v>
      </c>
      <c r="AB286" s="84">
        <f>AB284+AB285</f>
        <v>395595.94556768006</v>
      </c>
      <c r="AC286" s="84">
        <f>AC284+AC285</f>
        <v>377352.7563002887</v>
      </c>
      <c r="AD286" s="84">
        <f>AD284+AD285</f>
        <v>353589.6655698539</v>
      </c>
      <c r="AE286" s="84">
        <f>AE284+AE285</f>
        <v>360180.3982122452</v>
      </c>
      <c r="AF286" s="84">
        <f>AF284+AF285</f>
        <v>363986.9585416956</v>
      </c>
      <c r="AG286" s="84">
        <f>AG284+AG285</f>
        <v>380019.1732516956</v>
      </c>
      <c r="AH286" s="84">
        <f>AH284+AH285</f>
        <v>366393.28512436955</v>
      </c>
      <c r="AI286" s="84">
        <f>AI284+AI285</f>
        <v>387276.21128686954</v>
      </c>
      <c r="AJ286" s="84">
        <f>AJ284+AJ285</f>
        <v>397600.90147549997</v>
      </c>
      <c r="AK286" s="84">
        <f>AK284+AK285</f>
        <v>424268.2211405</v>
      </c>
      <c r="AL286" s="84">
        <f>AL284+AL285</f>
        <v>434503.49020299996</v>
      </c>
      <c r="AM286" s="84">
        <f>AM284+AM285</f>
        <v>435751.35969987494</v>
      </c>
      <c r="AN286" s="84">
        <f>AN284+AN285</f>
        <v>419623.77916087495</v>
      </c>
      <c r="AO286" s="84">
        <f>AO284+AO285</f>
        <v>419623.77916087495</v>
      </c>
      <c r="AP286" s="84">
        <f>AP284+AP285</f>
        <v>425712.69901570823</v>
      </c>
      <c r="AQ286" s="84">
        <f>AQ284+AQ285</f>
        <v>436384.26803945826</v>
      </c>
      <c r="AR286" s="84">
        <f>AR284+AR285</f>
        <v>441975.5104050483</v>
      </c>
      <c r="AS286" s="84">
        <f>AS284+AS285</f>
        <v>441975.5104050483</v>
      </c>
      <c r="AT286" s="84">
        <f>AT284+AT285</f>
        <v>443053.85985379835</v>
      </c>
      <c r="AU286" s="84">
        <f>AU284+AU285</f>
        <v>420981.0122311364</v>
      </c>
      <c r="AV286" s="84">
        <f>AV284+AV285</f>
        <v>421656.4434990114</v>
      </c>
      <c r="AW286" s="84">
        <f>AW284+AW285</f>
        <v>430316.1592269858</v>
      </c>
      <c r="AX286" s="84">
        <f>AX284+AX285</f>
        <v>445576.6909431733</v>
      </c>
      <c r="AY286" s="84">
        <f>AY284+AY285</f>
        <v>446866.87587243895</v>
      </c>
      <c r="AZ286" s="84">
        <f>AZ284+AZ285</f>
        <v>447491.87587243895</v>
      </c>
      <c r="BA286" s="84">
        <f>BA284+BA285</f>
        <v>447491.87587243895</v>
      </c>
      <c r="BB286" s="84">
        <f>BB284+BB285</f>
        <v>447890.20713298063</v>
      </c>
      <c r="BC286" s="84">
        <f>BC284+BC285</f>
        <v>448333.9790955744</v>
      </c>
      <c r="BD286" s="84">
        <f>BD284+BD285</f>
        <v>427711.61509674543</v>
      </c>
      <c r="BE286" s="84">
        <f>BE284+BE285</f>
        <v>427711.61509674543</v>
      </c>
      <c r="BF286" s="84">
        <f>BF284+BF285</f>
        <v>437994.01788236503</v>
      </c>
      <c r="BG286" s="84">
        <f>BG284+BG285</f>
        <v>453909.42766107526</v>
      </c>
      <c r="BH286" s="84">
        <f>BH284+BH285</f>
        <v>454608.49902332586</v>
      </c>
      <c r="BI286" s="84">
        <f>BI284+BI285</f>
        <v>455686.6291327962</v>
      </c>
      <c r="BJ286" s="84">
        <f>BJ284+BJ285</f>
        <v>457230.730716054</v>
      </c>
      <c r="BK286" s="84">
        <f>BK284+BK285</f>
        <v>458572.15211784386</v>
      </c>
      <c r="BL286" s="84">
        <f>BL284+BL285</f>
        <v>459228.40211784386</v>
      </c>
      <c r="BM286" s="84">
        <f>BM284+BM285</f>
        <v>459228.40211784386</v>
      </c>
      <c r="BN286" s="84">
        <f>BN284+BN285</f>
        <v>459640.6749725045</v>
      </c>
      <c r="BO286" s="84">
        <f>BO284+BO285</f>
        <v>460099.9789537891</v>
      </c>
      <c r="BP286" s="84">
        <f>BP284+BP285</f>
        <v>435969.9886639665</v>
      </c>
      <c r="BQ286" s="84">
        <f>BQ284+BQ285</f>
        <v>416566.92955747264</v>
      </c>
      <c r="BR286" s="84">
        <f>BR284+BR285</f>
        <v>415723.9299448595</v>
      </c>
      <c r="BS286" s="84">
        <f>BS284+BS285</f>
        <v>441137.02783049794</v>
      </c>
      <c r="BT286" s="84">
        <f>BT284+BT285</f>
        <v>457342.3924150846</v>
      </c>
      <c r="BU286" s="84">
        <f>BU284+BU285</f>
        <v>435387.9931006325</v>
      </c>
      <c r="BV286" s="84">
        <f>BV284+BV285</f>
        <v>377963.4008326308</v>
      </c>
      <c r="BW286" s="84">
        <f>BW284+BW285</f>
        <v>350804.25783619366</v>
      </c>
      <c r="BX286" s="84">
        <f>BX284+BX285</f>
        <v>346833.7273160358</v>
      </c>
      <c r="BY286" s="84">
        <f>BY284+BY285</f>
        <v>380941.874043265</v>
      </c>
      <c r="BZ286" s="84">
        <f>BZ284+BZ285</f>
        <v>430041.3954892913</v>
      </c>
      <c r="CA286" s="84">
        <f>CA284+CA285</f>
        <v>469411.4467432724</v>
      </c>
      <c r="CB286" s="84">
        <f>CB284+CB285</f>
        <v>437438.41190449137</v>
      </c>
      <c r="CC286" s="84">
        <f>CC284+CC285</f>
        <v>437438.41190449137</v>
      </c>
      <c r="CD286" s="84">
        <f>CD284+CD285</f>
        <v>453786.17503726087</v>
      </c>
      <c r="CE286" s="84">
        <f>CE284+CE285</f>
        <v>440073.37574267446</v>
      </c>
      <c r="CF286" s="84">
        <f>CF284+CF285</f>
        <v>441145.82083869027</v>
      </c>
      <c r="CG286" s="84">
        <f>CG284+CG285</f>
        <v>458903.56905858585</v>
      </c>
      <c r="CH286" s="84">
        <f>CH284+CH285</f>
        <v>476930.7736054324</v>
      </c>
      <c r="CI286" s="84">
        <f>CI284+CI285</f>
        <v>487387.9474289518</v>
      </c>
      <c r="CJ286" s="84">
        <f>CJ284+CJ285</f>
        <v>489012.5828570122</v>
      </c>
      <c r="CK286" s="84">
        <f>CK284+CK285</f>
        <v>489885.274719528</v>
      </c>
      <c r="CL286" s="84">
        <f>CL284+CL285</f>
        <v>490918.30752801435</v>
      </c>
      <c r="CM286" s="84">
        <f>CM284+CM285</f>
        <v>470848.40320879273</v>
      </c>
      <c r="CN286" s="84">
        <f>CN284+CN285</f>
        <v>445669.5901498101</v>
      </c>
      <c r="CO286" s="84">
        <f>CO284+CO285</f>
        <v>451820.5884220485</v>
      </c>
      <c r="CP286" s="84">
        <f>CP284+CP285</f>
        <v>427305.4182627492</v>
      </c>
      <c r="CQ286" s="84">
        <f>CQ284+CQ285</f>
        <v>443245.78285666724</v>
      </c>
      <c r="CR286" s="84">
        <f>CR284+CR285</f>
        <v>443212.8588873219</v>
      </c>
      <c r="CS286" s="84">
        <f>CS284+CS285</f>
        <v>445507.2653338243</v>
      </c>
      <c r="CT286" s="84">
        <f>CT284+CT285</f>
        <v>480326.94320041285</v>
      </c>
      <c r="CU286" s="84">
        <f>CU284+CU285</f>
        <v>482095.02251702774</v>
      </c>
      <c r="CV286" s="84">
        <f>CV284+CV285</f>
        <v>505800.4864301662</v>
      </c>
      <c r="CW286" s="84">
        <f>CW284+CW285</f>
        <v>506703.72250787</v>
      </c>
      <c r="CX286" s="84">
        <f>CX284+CX285</f>
        <v>488708.0212885302</v>
      </c>
      <c r="CY286" s="84">
        <f>CY284+CY285</f>
        <v>488708.0212885302</v>
      </c>
      <c r="CZ286" s="84">
        <f>CZ284+CZ285</f>
        <v>498446.9774016118</v>
      </c>
      <c r="DA286" s="84">
        <f>DA284+DA285</f>
        <v>499681.6272772141</v>
      </c>
      <c r="DB286" s="84">
        <f>DB284+DB285</f>
        <v>516344.2231729311</v>
      </c>
      <c r="DC286" s="84">
        <f>DC284+DC285</f>
        <v>516830.76498695824</v>
      </c>
      <c r="DD286" s="84">
        <f>DD284+DD285</f>
        <v>518113.6359977317</v>
      </c>
      <c r="DE286" s="84">
        <f>DE284+DE285</f>
        <v>493540.7241248371</v>
      </c>
      <c r="DF286" s="84">
        <f>DF284+DF285</f>
        <v>494352.1334075512</v>
      </c>
      <c r="DG286" s="84">
        <f>DG284+DG285</f>
        <v>502385.9886750758</v>
      </c>
      <c r="DH286" s="84">
        <f>DH284+DH285</f>
        <v>505044.74707050587</v>
      </c>
      <c r="DI286" s="84">
        <f>DI284+DI285</f>
        <v>523429.35428204364</v>
      </c>
      <c r="DJ286" s="84">
        <f>DJ284+DJ285</f>
        <v>524062.87226905813</v>
      </c>
      <c r="DK286" s="84">
        <f>DK284+DK285</f>
        <v>524062.87226905813</v>
      </c>
      <c r="DL286" s="84">
        <f>DL284+DL285</f>
        <v>496635.9443197143</v>
      </c>
      <c r="DM286" s="84">
        <f>DM284+DM285</f>
        <v>497185.04994776647</v>
      </c>
      <c r="DN286" s="84">
        <f>DN284+DN285</f>
        <v>481524.46778764576</v>
      </c>
      <c r="DO286" s="84">
        <f>DO284+DO285</f>
        <v>482028.03856516385</v>
      </c>
      <c r="DP286" s="84">
        <f>DP284+DP285</f>
        <v>491688.0753626998</v>
      </c>
      <c r="DQ286" s="84">
        <f>DQ284+DQ285</f>
        <v>502309.4291190667</v>
      </c>
      <c r="DR286" s="84">
        <f>DR284+DR285</f>
        <v>535355.1173197809</v>
      </c>
      <c r="DS286" s="84">
        <f>DS284+DS285</f>
        <v>536650.2968893468</v>
      </c>
      <c r="DT286" s="84">
        <f>DT284+DT285</f>
        <v>538451.5592287958</v>
      </c>
      <c r="DU286" s="84">
        <f>DU284+DU285</f>
        <v>539419.1282961341</v>
      </c>
      <c r="DV286" s="84">
        <f>DV284+DV285</f>
        <v>540074.8194126941</v>
      </c>
      <c r="DW286" s="84">
        <f>DW284+DW285</f>
        <v>540074.8194126941</v>
      </c>
      <c r="DX286" s="84">
        <f>DX284+DX285</f>
        <v>544213.3084981353</v>
      </c>
      <c r="DY286" s="84">
        <f>DY284+DY285</f>
        <v>544781.6328231692</v>
      </c>
      <c r="DZ286" s="84">
        <f>DZ284+DZ285</f>
        <v>514567.20126414986</v>
      </c>
      <c r="EA286" s="84">
        <f>EA284+EA285</f>
        <v>493475.8382338836</v>
      </c>
      <c r="EB286" s="84">
        <f>EB284+EB285</f>
        <v>490023.10995373793</v>
      </c>
      <c r="EC286" s="84">
        <f>EC284+EC285</f>
        <v>497844.2074642662</v>
      </c>
      <c r="ED286" s="84">
        <f>ED284+ED285</f>
        <v>526895.9793596523</v>
      </c>
      <c r="EE286" s="84">
        <f>EE284+EE285</f>
        <v>515867.88351370406</v>
      </c>
      <c r="EF286" s="84">
        <f>EF284+EF285</f>
        <v>481954.2371743743</v>
      </c>
      <c r="EG286" s="84">
        <f>EG284+EG285</f>
        <v>449595.97059468366</v>
      </c>
      <c r="EH286" s="84">
        <f>EH284+EH285</f>
        <v>435959.7965937798</v>
      </c>
      <c r="EI286" s="84">
        <f>EI284+EI285</f>
        <v>467583.9608900907</v>
      </c>
    </row>
    <row r="287">
      <c r="B287" t="s" s="23">
        <v>404</v>
      </c>
      <c r="H287" s="95">
        <f>-Assumptions!$C$41*H286</f>
        <v>-3476.46262488622</v>
      </c>
      <c r="I287" s="95">
        <f>-Assumptions!$C$41*I286</f>
        <v>-3593.52262488622</v>
      </c>
      <c r="J287" s="95">
        <f>-Assumptions!$C$41*J286</f>
        <v>-3632.402718364481</v>
      </c>
      <c r="K287" s="95">
        <f>-Assumptions!$C$41*K286</f>
        <v>-3446.880957494916</v>
      </c>
      <c r="L287" s="95">
        <f>-Assumptions!$C$41*L286</f>
        <v>-3522.643457494916</v>
      </c>
      <c r="M287" s="95">
        <f>-Assumptions!$C$41*M286</f>
        <v>-3302.0531147412935</v>
      </c>
      <c r="N287" s="95">
        <f>-Assumptions!$C$41*N286</f>
        <v>-3540.980139016656</v>
      </c>
      <c r="O287" s="95">
        <f>-Assumptions!$C$41*O286</f>
        <v>-3657.831084306511</v>
      </c>
      <c r="P287" s="95">
        <f>-Assumptions!$C$41*P286</f>
        <v>-3854.1659593065106</v>
      </c>
      <c r="Q287" s="95">
        <f>-Assumptions!$C$41*Q286</f>
        <v>-4098.959292639844</v>
      </c>
      <c r="R287" s="95">
        <f>-Assumptions!$C$41*R286</f>
        <v>-4103.639292639844</v>
      </c>
      <c r="S287" s="95">
        <f>-Assumptions!$C$41*S286</f>
        <v>-4103.639292639844</v>
      </c>
      <c r="T287" s="95">
        <f>-Assumptions!$C$41*T286</f>
        <v>-4145.610182339844</v>
      </c>
      <c r="U287" s="95">
        <f>-Assumptions!$C$41*U286</f>
        <v>-4018.21472868767</v>
      </c>
      <c r="V287" s="95">
        <f>-Assumptions!$C$41*V286</f>
        <v>-4026.07597868767</v>
      </c>
      <c r="W287" s="95">
        <f>-Assumptions!$C$41*W286</f>
        <v>-4077.6987973398436</v>
      </c>
      <c r="X287" s="95">
        <f>-Assumptions!$C$41*X286</f>
        <v>-4155.525082339844</v>
      </c>
      <c r="Y287" s="95">
        <f>-Assumptions!$C$41*Y286</f>
        <v>-4160.422457339844</v>
      </c>
      <c r="Z287" s="95">
        <f>-Assumptions!$C$41*Z286</f>
        <v>-3934.155016093467</v>
      </c>
      <c r="AA287" s="95">
        <f>-Assumptions!$C$41*AA286</f>
        <v>-3946.1394556768005</v>
      </c>
      <c r="AB287" s="95">
        <f>-Assumptions!$C$41*AB286</f>
        <v>-3955.9594556768006</v>
      </c>
      <c r="AC287" s="95">
        <f>-Assumptions!$C$41*AC286</f>
        <v>-3773.5275630028873</v>
      </c>
      <c r="AD287" s="95">
        <f>-Assumptions!$C$41*AD286</f>
        <v>-3535.8966556985392</v>
      </c>
      <c r="AE287" s="95">
        <f>-Assumptions!$C$41*AE286</f>
        <v>-3601.803982122452</v>
      </c>
      <c r="AF287" s="95">
        <f>-Assumptions!$C$41*AF286</f>
        <v>-3639.8695854169564</v>
      </c>
      <c r="AG287" s="95">
        <f>-Assumptions!$C$41*AG286</f>
        <v>-3800.191732516956</v>
      </c>
      <c r="AH287" s="95">
        <f>-Assumptions!$C$41*AH286</f>
        <v>-3663.9328512436955</v>
      </c>
      <c r="AI287" s="95">
        <f>-Assumptions!$C$41*AI286</f>
        <v>-3872.7621128686956</v>
      </c>
      <c r="AJ287" s="95">
        <f>-Assumptions!$C$41*AJ286</f>
        <v>-3976.009014755</v>
      </c>
      <c r="AK287" s="95">
        <f>-Assumptions!$C$41*AK286</f>
        <v>-4242.682211405</v>
      </c>
      <c r="AL287" s="95">
        <f>-Assumptions!$C$41*AL286</f>
        <v>-4345.03490203</v>
      </c>
      <c r="AM287" s="95">
        <f>-Assumptions!$C$41*AM286</f>
        <v>-4357.51359699875</v>
      </c>
      <c r="AN287" s="95">
        <f>-Assumptions!$C$41*AN286</f>
        <v>-4196.23779160875</v>
      </c>
      <c r="AO287" s="95">
        <f>-Assumptions!$C$41*AO286</f>
        <v>-4196.23779160875</v>
      </c>
      <c r="AP287" s="95">
        <f>-Assumptions!$C$41*AP286</f>
        <v>-4257.126990157082</v>
      </c>
      <c r="AQ287" s="95">
        <f>-Assumptions!$C$41*AQ286</f>
        <v>-4363.842680394582</v>
      </c>
      <c r="AR287" s="95">
        <f>-Assumptions!$C$41*AR286</f>
        <v>-4419.755104050483</v>
      </c>
      <c r="AS287" s="95">
        <f>-Assumptions!$C$41*AS286</f>
        <v>-4419.755104050483</v>
      </c>
      <c r="AT287" s="95">
        <f>-Assumptions!$C$41*AT286</f>
        <v>-4430.5385985379835</v>
      </c>
      <c r="AU287" s="95">
        <f>-Assumptions!$C$41*AU286</f>
        <v>-4209.810122311364</v>
      </c>
      <c r="AV287" s="95">
        <f>-Assumptions!$C$41*AV286</f>
        <v>-4216.564434990114</v>
      </c>
      <c r="AW287" s="95">
        <f>-Assumptions!$C$41*AW286</f>
        <v>-4303.161592269858</v>
      </c>
      <c r="AX287" s="95">
        <f>-Assumptions!$C$41*AX286</f>
        <v>-4455.766909431733</v>
      </c>
      <c r="AY287" s="95">
        <f>-Assumptions!$C$41*AY286</f>
        <v>-4468.66875872439</v>
      </c>
      <c r="AZ287" s="95">
        <f>-Assumptions!$C$41*AZ286</f>
        <v>-4474.91875872439</v>
      </c>
      <c r="BA287" s="95">
        <f>-Assumptions!$C$41*BA286</f>
        <v>-4474.91875872439</v>
      </c>
      <c r="BB287" s="95">
        <f>-Assumptions!$C$41*BB286</f>
        <v>-4478.902071329807</v>
      </c>
      <c r="BC287" s="95">
        <f>-Assumptions!$C$41*BC286</f>
        <v>-4483.339790955744</v>
      </c>
      <c r="BD287" s="95">
        <f>-Assumptions!$C$41*BD286</f>
        <v>-4277.116150967455</v>
      </c>
      <c r="BE287" s="95">
        <f>-Assumptions!$C$41*BE286</f>
        <v>-4277.116150967455</v>
      </c>
      <c r="BF287" s="95">
        <f>-Assumptions!$C$41*BF286</f>
        <v>-4379.94017882365</v>
      </c>
      <c r="BG287" s="95">
        <f>-Assumptions!$C$41*BG286</f>
        <v>-4539.094276610753</v>
      </c>
      <c r="BH287" s="95">
        <f>-Assumptions!$C$41*BH286</f>
        <v>-4546.084990233258</v>
      </c>
      <c r="BI287" s="95">
        <f>-Assumptions!$C$41*BI286</f>
        <v>-4556.866291327962</v>
      </c>
      <c r="BJ287" s="95">
        <f>-Assumptions!$C$41*BJ286</f>
        <v>-4572.3073071605395</v>
      </c>
      <c r="BK287" s="95">
        <f>-Assumptions!$C$41*BK286</f>
        <v>-4585.721521178439</v>
      </c>
      <c r="BL287" s="95">
        <f>-Assumptions!$C$41*BL286</f>
        <v>-4592.284021178439</v>
      </c>
      <c r="BM287" s="95">
        <f>-Assumptions!$C$41*BM286</f>
        <v>-4592.284021178439</v>
      </c>
      <c r="BN287" s="95">
        <f>-Assumptions!$C$41*BN286</f>
        <v>-4596.406749725045</v>
      </c>
      <c r="BO287" s="95">
        <f>-Assumptions!$C$41*BO286</f>
        <v>-4600.999789537891</v>
      </c>
      <c r="BP287" s="95">
        <f>-Assumptions!$C$41*BP286</f>
        <v>-4359.699886639665</v>
      </c>
      <c r="BQ287" s="95">
        <f>-Assumptions!$C$41*BQ286</f>
        <v>-4165.669295574727</v>
      </c>
      <c r="BR287" s="95">
        <f>-Assumptions!$C$41*BR286</f>
        <v>-4157.239299448595</v>
      </c>
      <c r="BS287" s="95">
        <f>-Assumptions!$C$41*BS286</f>
        <v>-4411.370278304979</v>
      </c>
      <c r="BT287" s="95">
        <f>-Assumptions!$C$41*BT286</f>
        <v>-4573.423924150846</v>
      </c>
      <c r="BU287" s="95">
        <f>-Assumptions!$C$41*BU286</f>
        <v>-4353.879931006325</v>
      </c>
      <c r="BV287" s="95">
        <f>-Assumptions!$C$41*BV286</f>
        <v>-3779.634008326308</v>
      </c>
      <c r="BW287" s="95">
        <f>-Assumptions!$C$41*BW286</f>
        <v>-3508.0425783619366</v>
      </c>
      <c r="BX287" s="95">
        <f>-Assumptions!$C$41*BX286</f>
        <v>-3468.3372731603577</v>
      </c>
      <c r="BY287" s="95">
        <f>-Assumptions!$C$41*BY286</f>
        <v>-3809.4187404326503</v>
      </c>
      <c r="BZ287" s="95">
        <f>-Assumptions!$C$41*BZ286</f>
        <v>-4300.413954892913</v>
      </c>
      <c r="CA287" s="95">
        <f>-Assumptions!$C$41*CA286</f>
        <v>-4694.114467432724</v>
      </c>
      <c r="CB287" s="95">
        <f>-Assumptions!$C$41*CB286</f>
        <v>-4374.384119044914</v>
      </c>
      <c r="CC287" s="95">
        <f>-Assumptions!$C$41*CC286</f>
        <v>-4374.384119044914</v>
      </c>
      <c r="CD287" s="95">
        <f>-Assumptions!$C$41*CD286</f>
        <v>-4537.861750372609</v>
      </c>
      <c r="CE287" s="95">
        <f>-Assumptions!$C$41*CE286</f>
        <v>-4400.733757426745</v>
      </c>
      <c r="CF287" s="95">
        <f>-Assumptions!$C$41*CF286</f>
        <v>-4411.458208386903</v>
      </c>
      <c r="CG287" s="95">
        <f>-Assumptions!$C$41*CG286</f>
        <v>-4589.035690585859</v>
      </c>
      <c r="CH287" s="95">
        <f>-Assumptions!$C$41*CH286</f>
        <v>-4769.307736054324</v>
      </c>
      <c r="CI287" s="95">
        <f>-Assumptions!$C$41*CI286</f>
        <v>-4873.879474289518</v>
      </c>
      <c r="CJ287" s="95">
        <f>-Assumptions!$C$41*CJ286</f>
        <v>-4890.125828570122</v>
      </c>
      <c r="CK287" s="95">
        <f>-Assumptions!$C$41*CK286</f>
        <v>-4898.85274719528</v>
      </c>
      <c r="CL287" s="95">
        <f>-Assumptions!$C$41*CL286</f>
        <v>-4909.183075280143</v>
      </c>
      <c r="CM287" s="95">
        <f>-Assumptions!$C$41*CM286</f>
        <v>-4708.4840320879275</v>
      </c>
      <c r="CN287" s="95">
        <f>-Assumptions!$C$41*CN286</f>
        <v>-4456.695901498101</v>
      </c>
      <c r="CO287" s="95">
        <f>-Assumptions!$C$41*CO286</f>
        <v>-4518.205884220485</v>
      </c>
      <c r="CP287" s="95">
        <f>-Assumptions!$C$41*CP286</f>
        <v>-4273.054182627492</v>
      </c>
      <c r="CQ287" s="95">
        <f>-Assumptions!$C$41*CQ286</f>
        <v>-4432.457828566672</v>
      </c>
      <c r="CR287" s="95">
        <f>-Assumptions!$C$41*CR286</f>
        <v>-4432.128588873219</v>
      </c>
      <c r="CS287" s="95">
        <f>-Assumptions!$C$41*CS286</f>
        <v>-4455.072653338243</v>
      </c>
      <c r="CT287" s="95">
        <f>-Assumptions!$C$41*CT286</f>
        <v>-4803.269432004128</v>
      </c>
      <c r="CU287" s="95">
        <f>-Assumptions!$C$41*CU286</f>
        <v>-4820.950225170278</v>
      </c>
      <c r="CV287" s="95">
        <f>-Assumptions!$C$41*CV286</f>
        <v>-5058.004864301662</v>
      </c>
      <c r="CW287" s="95">
        <f>-Assumptions!$C$41*CW286</f>
        <v>-5067.0372250787</v>
      </c>
      <c r="CX287" s="95">
        <f>-Assumptions!$C$41*CX286</f>
        <v>-4887.080212885302</v>
      </c>
      <c r="CY287" s="95">
        <f>-Assumptions!$C$41*CY286</f>
        <v>-4887.080212885302</v>
      </c>
      <c r="CZ287" s="95">
        <f>-Assumptions!$C$41*CZ286</f>
        <v>-4984.469774016118</v>
      </c>
      <c r="DA287" s="95">
        <f>-Assumptions!$C$41*DA286</f>
        <v>-4996.816272772141</v>
      </c>
      <c r="DB287" s="95">
        <f>-Assumptions!$C$41*DB286</f>
        <v>-5163.442231729311</v>
      </c>
      <c r="DC287" s="95">
        <f>-Assumptions!$C$41*DC286</f>
        <v>-5168.307649869583</v>
      </c>
      <c r="DD287" s="95">
        <f>-Assumptions!$C$41*DD286</f>
        <v>-5181.136359977317</v>
      </c>
      <c r="DE287" s="95">
        <f>-Assumptions!$C$41*DE286</f>
        <v>-4935.407241248371</v>
      </c>
      <c r="DF287" s="95">
        <f>-Assumptions!$C$41*DF286</f>
        <v>-4943.521334075513</v>
      </c>
      <c r="DG287" s="95">
        <f>-Assumptions!$C$41*DG286</f>
        <v>-5023.859886750758</v>
      </c>
      <c r="DH287" s="95">
        <f>-Assumptions!$C$41*DH286</f>
        <v>-5050.447470705059</v>
      </c>
      <c r="DI287" s="95">
        <f>-Assumptions!$C$41*DI286</f>
        <v>-5234.293542820436</v>
      </c>
      <c r="DJ287" s="95">
        <f>-Assumptions!$C$41*DJ286</f>
        <v>-5240.6287226905815</v>
      </c>
      <c r="DK287" s="95">
        <f>-Assumptions!$C$41*DK286</f>
        <v>-5240.6287226905815</v>
      </c>
      <c r="DL287" s="95">
        <f>-Assumptions!$C$41*DL286</f>
        <v>-4966.359443197143</v>
      </c>
      <c r="DM287" s="95">
        <f>-Assumptions!$C$41*DM286</f>
        <v>-4971.850499477665</v>
      </c>
      <c r="DN287" s="95">
        <f>-Assumptions!$C$41*DN286</f>
        <v>-4815.244677876458</v>
      </c>
      <c r="DO287" s="95">
        <f>-Assumptions!$C$41*DO286</f>
        <v>-4820.280385651638</v>
      </c>
      <c r="DP287" s="95">
        <f>-Assumptions!$C$41*DP286</f>
        <v>-4916.880753626998</v>
      </c>
      <c r="DQ287" s="95">
        <f>-Assumptions!$C$41*DQ286</f>
        <v>-5023.094291190667</v>
      </c>
      <c r="DR287" s="95">
        <f>-Assumptions!$C$41*DR286</f>
        <v>-5353.551173197809</v>
      </c>
      <c r="DS287" s="95">
        <f>-Assumptions!$C$41*DS286</f>
        <v>-5366.502968893468</v>
      </c>
      <c r="DT287" s="95">
        <f>-Assumptions!$C$41*DT286</f>
        <v>-5384.5155922879585</v>
      </c>
      <c r="DU287" s="95">
        <f>-Assumptions!$C$41*DU286</f>
        <v>-5394.191282961341</v>
      </c>
      <c r="DV287" s="95">
        <f>-Assumptions!$C$41*DV286</f>
        <v>-5400.748194126941</v>
      </c>
      <c r="DW287" s="95">
        <f>-Assumptions!$C$41*DW286</f>
        <v>-5400.748194126941</v>
      </c>
      <c r="DX287" s="95">
        <f>-Assumptions!$C$41*DX286</f>
        <v>-5442.133084981353</v>
      </c>
      <c r="DY287" s="95">
        <f>-Assumptions!$C$41*DY286</f>
        <v>-5447.816328231693</v>
      </c>
      <c r="DZ287" s="95">
        <f>-Assumptions!$C$41*DZ286</f>
        <v>-5145.672012641498</v>
      </c>
      <c r="EA287" s="95">
        <f>-Assumptions!$C$41*EA286</f>
        <v>-4934.758382338836</v>
      </c>
      <c r="EB287" s="95">
        <f>-Assumptions!$C$41*EB286</f>
        <v>-4900.231099537379</v>
      </c>
      <c r="EC287" s="95">
        <f>-Assumptions!$C$41*EC286</f>
        <v>-4978.442074642662</v>
      </c>
      <c r="ED287" s="95">
        <f>-Assumptions!$C$41*ED286</f>
        <v>-5268.959793596523</v>
      </c>
      <c r="EE287" s="95">
        <f>-Assumptions!$C$41*EE286</f>
        <v>-5158.678835137041</v>
      </c>
      <c r="EF287" s="95">
        <f>-Assumptions!$C$41*EF286</f>
        <v>-4819.542371743743</v>
      </c>
      <c r="EG287" s="95">
        <f>-Assumptions!$C$41*EG286</f>
        <v>-4495.959705946837</v>
      </c>
      <c r="EH287" s="95">
        <f>-Assumptions!$C$41*EH286</f>
        <v>-4359.597965937798</v>
      </c>
      <c r="EI287" s="95">
        <f>-Assumptions!$C$41*EI286</f>
        <v>-4675.839608900907</v>
      </c>
    </row>
    <row r="288">
      <c r="B288" t="s" s="23">
        <v>54</v>
      </c>
      <c r="H288" s="95">
        <f>Assumptions!$C$63*(1+Assumptions!$C$54)^(H$8-YEAR(Assumptions!$C$7))/12</f>
        <v>515</v>
      </c>
      <c r="I288" s="95">
        <f>Assumptions!$C$63*(1+Assumptions!$C$54)^(I$8-YEAR(Assumptions!$C$7))/12</f>
        <v>515</v>
      </c>
      <c r="J288" s="95">
        <f>Assumptions!$C$63*(1+Assumptions!$C$54)^(J$8-YEAR(Assumptions!$C$7))/12</f>
        <v>515</v>
      </c>
      <c r="K288" s="95">
        <f>Assumptions!$C$63*(1+Assumptions!$C$54)^(K$8-YEAR(Assumptions!$C$7))/12</f>
        <v>515</v>
      </c>
      <c r="L288" s="95">
        <f>Assumptions!$C$63*(1+Assumptions!$C$54)^(L$8-YEAR(Assumptions!$C$7))/12</f>
        <v>515</v>
      </c>
      <c r="M288" s="95">
        <f>Assumptions!$C$63*(1+Assumptions!$C$54)^(M$8-YEAR(Assumptions!$C$7))/12</f>
        <v>515</v>
      </c>
      <c r="N288" s="95">
        <f>Assumptions!$C$63*(1+Assumptions!$C$54)^(N$8-YEAR(Assumptions!$C$7))/12</f>
        <v>515</v>
      </c>
      <c r="O288" s="95">
        <f>Assumptions!$C$63*(1+Assumptions!$C$54)^(O$8-YEAR(Assumptions!$C$7))/12</f>
        <v>515</v>
      </c>
      <c r="P288" s="95">
        <f>Assumptions!$C$63*(1+Assumptions!$C$54)^(P$8-YEAR(Assumptions!$C$7))/12</f>
        <v>515</v>
      </c>
      <c r="Q288" s="95">
        <f>Assumptions!$C$63*(1+Assumptions!$C$54)^(Q$8-YEAR(Assumptions!$C$7))/12</f>
        <v>515</v>
      </c>
      <c r="R288" s="95">
        <f>Assumptions!$C$63*(1+Assumptions!$C$54)^(R$8-YEAR(Assumptions!$C$7))/12</f>
        <v>515</v>
      </c>
      <c r="S288" s="95">
        <f>Assumptions!$C$63*(1+Assumptions!$C$54)^(S$8-YEAR(Assumptions!$C$7))/12</f>
        <v>515</v>
      </c>
      <c r="T288" s="95">
        <f>Assumptions!$C$63*(1+Assumptions!$C$54)^(T$8-YEAR(Assumptions!$C$7))/12</f>
        <v>530.4499999999999</v>
      </c>
      <c r="U288" s="95">
        <f>Assumptions!$C$63*(1+Assumptions!$C$54)^(U$8-YEAR(Assumptions!$C$7))/12</f>
        <v>530.4499999999999</v>
      </c>
      <c r="V288" s="95">
        <f>Assumptions!$C$63*(1+Assumptions!$C$54)^(V$8-YEAR(Assumptions!$C$7))/12</f>
        <v>530.4499999999999</v>
      </c>
      <c r="W288" s="95">
        <f>Assumptions!$C$63*(1+Assumptions!$C$54)^(W$8-YEAR(Assumptions!$C$7))/12</f>
        <v>530.4499999999999</v>
      </c>
      <c r="X288" s="95">
        <f>Assumptions!$C$63*(1+Assumptions!$C$54)^(X$8-YEAR(Assumptions!$C$7))/12</f>
        <v>530.4499999999999</v>
      </c>
      <c r="Y288" s="95">
        <f>Assumptions!$C$63*(1+Assumptions!$C$54)^(Y$8-YEAR(Assumptions!$C$7))/12</f>
        <v>530.4499999999999</v>
      </c>
      <c r="Z288" s="95">
        <f>Assumptions!$C$63*(1+Assumptions!$C$54)^(Z$8-YEAR(Assumptions!$C$7))/12</f>
        <v>530.4499999999999</v>
      </c>
      <c r="AA288" s="95">
        <f>Assumptions!$C$63*(1+Assumptions!$C$54)^(AA$8-YEAR(Assumptions!$C$7))/12</f>
        <v>530.4499999999999</v>
      </c>
      <c r="AB288" s="95">
        <f>Assumptions!$C$63*(1+Assumptions!$C$54)^(AB$8-YEAR(Assumptions!$C$7))/12</f>
        <v>530.4499999999999</v>
      </c>
      <c r="AC288" s="95">
        <f>Assumptions!$C$63*(1+Assumptions!$C$54)^(AC$8-YEAR(Assumptions!$C$7))/12</f>
        <v>530.4499999999999</v>
      </c>
      <c r="AD288" s="95">
        <f>Assumptions!$C$63*(1+Assumptions!$C$54)^(AD$8-YEAR(Assumptions!$C$7))/12</f>
        <v>530.4499999999999</v>
      </c>
      <c r="AE288" s="95">
        <f>Assumptions!$C$63*(1+Assumptions!$C$54)^(AE$8-YEAR(Assumptions!$C$7))/12</f>
        <v>530.4499999999999</v>
      </c>
      <c r="AF288" s="95">
        <f>Assumptions!$C$63*(1+Assumptions!$C$54)^(AF$8-YEAR(Assumptions!$C$7))/12</f>
        <v>546.3635</v>
      </c>
      <c r="AG288" s="95">
        <f>Assumptions!$C$63*(1+Assumptions!$C$54)^(AG$8-YEAR(Assumptions!$C$7))/12</f>
        <v>546.3635</v>
      </c>
      <c r="AH288" s="95">
        <f>Assumptions!$C$63*(1+Assumptions!$C$54)^(AH$8-YEAR(Assumptions!$C$7))/12</f>
        <v>546.3635</v>
      </c>
      <c r="AI288" s="95">
        <f>Assumptions!$C$63*(1+Assumptions!$C$54)^(AI$8-YEAR(Assumptions!$C$7))/12</f>
        <v>546.3635</v>
      </c>
      <c r="AJ288" s="95">
        <f>Assumptions!$C$63*(1+Assumptions!$C$54)^(AJ$8-YEAR(Assumptions!$C$7))/12</f>
        <v>546.3635</v>
      </c>
      <c r="AK288" s="95">
        <f>Assumptions!$C$63*(1+Assumptions!$C$54)^(AK$8-YEAR(Assumptions!$C$7))/12</f>
        <v>546.3635</v>
      </c>
      <c r="AL288" s="95">
        <f>Assumptions!$C$63*(1+Assumptions!$C$54)^(AL$8-YEAR(Assumptions!$C$7))/12</f>
        <v>546.3635</v>
      </c>
      <c r="AM288" s="95">
        <f>Assumptions!$C$63*(1+Assumptions!$C$54)^(AM$8-YEAR(Assumptions!$C$7))/12</f>
        <v>546.3635</v>
      </c>
      <c r="AN288" s="95">
        <f>Assumptions!$C$63*(1+Assumptions!$C$54)^(AN$8-YEAR(Assumptions!$C$7))/12</f>
        <v>546.3635</v>
      </c>
      <c r="AO288" s="95">
        <f>Assumptions!$C$63*(1+Assumptions!$C$54)^(AO$8-YEAR(Assumptions!$C$7))/12</f>
        <v>546.3635</v>
      </c>
      <c r="AP288" s="95">
        <f>Assumptions!$C$63*(1+Assumptions!$C$54)^(AP$8-YEAR(Assumptions!$C$7))/12</f>
        <v>546.3635</v>
      </c>
      <c r="AQ288" s="95">
        <f>Assumptions!$C$63*(1+Assumptions!$C$54)^(AQ$8-YEAR(Assumptions!$C$7))/12</f>
        <v>546.3635</v>
      </c>
      <c r="AR288" s="95">
        <f>Assumptions!$C$63*(1+Assumptions!$C$54)^(AR$8-YEAR(Assumptions!$C$7))/12</f>
        <v>562.754405</v>
      </c>
      <c r="AS288" s="95">
        <f>Assumptions!$C$63*(1+Assumptions!$C$54)^(AS$8-YEAR(Assumptions!$C$7))/12</f>
        <v>562.754405</v>
      </c>
      <c r="AT288" s="95">
        <f>Assumptions!$C$63*(1+Assumptions!$C$54)^(AT$8-YEAR(Assumptions!$C$7))/12</f>
        <v>562.754405</v>
      </c>
      <c r="AU288" s="95">
        <f>Assumptions!$C$63*(1+Assumptions!$C$54)^(AU$8-YEAR(Assumptions!$C$7))/12</f>
        <v>562.754405</v>
      </c>
      <c r="AV288" s="95">
        <f>Assumptions!$C$63*(1+Assumptions!$C$54)^(AV$8-YEAR(Assumptions!$C$7))/12</f>
        <v>562.754405</v>
      </c>
      <c r="AW288" s="95">
        <f>Assumptions!$C$63*(1+Assumptions!$C$54)^(AW$8-YEAR(Assumptions!$C$7))/12</f>
        <v>562.754405</v>
      </c>
      <c r="AX288" s="95">
        <f>Assumptions!$C$63*(1+Assumptions!$C$54)^(AX$8-YEAR(Assumptions!$C$7))/12</f>
        <v>562.754405</v>
      </c>
      <c r="AY288" s="95">
        <f>Assumptions!$C$63*(1+Assumptions!$C$54)^(AY$8-YEAR(Assumptions!$C$7))/12</f>
        <v>562.754405</v>
      </c>
      <c r="AZ288" s="95">
        <f>Assumptions!$C$63*(1+Assumptions!$C$54)^(AZ$8-YEAR(Assumptions!$C$7))/12</f>
        <v>562.754405</v>
      </c>
      <c r="BA288" s="95">
        <f>Assumptions!$C$63*(1+Assumptions!$C$54)^(BA$8-YEAR(Assumptions!$C$7))/12</f>
        <v>562.754405</v>
      </c>
      <c r="BB288" s="95">
        <f>Assumptions!$C$63*(1+Assumptions!$C$54)^(BB$8-YEAR(Assumptions!$C$7))/12</f>
        <v>562.754405</v>
      </c>
      <c r="BC288" s="95">
        <f>Assumptions!$C$63*(1+Assumptions!$C$54)^(BC$8-YEAR(Assumptions!$C$7))/12</f>
        <v>562.754405</v>
      </c>
      <c r="BD288" s="95">
        <f>Assumptions!$C$63*(1+Assumptions!$C$54)^(BD$8-YEAR(Assumptions!$C$7))/12</f>
        <v>579.6370371500001</v>
      </c>
      <c r="BE288" s="95">
        <f>Assumptions!$C$63*(1+Assumptions!$C$54)^(BE$8-YEAR(Assumptions!$C$7))/12</f>
        <v>579.6370371500001</v>
      </c>
      <c r="BF288" s="95">
        <f>Assumptions!$C$63*(1+Assumptions!$C$54)^(BF$8-YEAR(Assumptions!$C$7))/12</f>
        <v>579.6370371500001</v>
      </c>
      <c r="BG288" s="95">
        <f>Assumptions!$C$63*(1+Assumptions!$C$54)^(BG$8-YEAR(Assumptions!$C$7))/12</f>
        <v>579.6370371500001</v>
      </c>
      <c r="BH288" s="95">
        <f>Assumptions!$C$63*(1+Assumptions!$C$54)^(BH$8-YEAR(Assumptions!$C$7))/12</f>
        <v>579.6370371500001</v>
      </c>
      <c r="BI288" s="95">
        <f>Assumptions!$C$63*(1+Assumptions!$C$54)^(BI$8-YEAR(Assumptions!$C$7))/12</f>
        <v>579.6370371500001</v>
      </c>
      <c r="BJ288" s="95">
        <f>Assumptions!$C$63*(1+Assumptions!$C$54)^(BJ$8-YEAR(Assumptions!$C$7))/12</f>
        <v>579.6370371500001</v>
      </c>
      <c r="BK288" s="95">
        <f>Assumptions!$C$63*(1+Assumptions!$C$54)^(BK$8-YEAR(Assumptions!$C$7))/12</f>
        <v>579.6370371500001</v>
      </c>
      <c r="BL288" s="95">
        <f>Assumptions!$C$63*(1+Assumptions!$C$54)^(BL$8-YEAR(Assumptions!$C$7))/12</f>
        <v>579.6370371500001</v>
      </c>
      <c r="BM288" s="95">
        <f>Assumptions!$C$63*(1+Assumptions!$C$54)^(BM$8-YEAR(Assumptions!$C$7))/12</f>
        <v>579.6370371500001</v>
      </c>
      <c r="BN288" s="95">
        <f>Assumptions!$C$63*(1+Assumptions!$C$54)^(BN$8-YEAR(Assumptions!$C$7))/12</f>
        <v>579.6370371500001</v>
      </c>
      <c r="BO288" s="95">
        <f>Assumptions!$C$63*(1+Assumptions!$C$54)^(BO$8-YEAR(Assumptions!$C$7))/12</f>
        <v>579.6370371500001</v>
      </c>
      <c r="BP288" s="95">
        <f>Assumptions!$C$63*(1+Assumptions!$C$54)^(BP$8-YEAR(Assumptions!$C$7))/12</f>
        <v>597.0261482645001</v>
      </c>
      <c r="BQ288" s="95">
        <f>Assumptions!$C$63*(1+Assumptions!$C$54)^(BQ$8-YEAR(Assumptions!$C$7))/12</f>
        <v>597.0261482645001</v>
      </c>
      <c r="BR288" s="95">
        <f>Assumptions!$C$63*(1+Assumptions!$C$54)^(BR$8-YEAR(Assumptions!$C$7))/12</f>
        <v>597.0261482645001</v>
      </c>
      <c r="BS288" s="95">
        <f>Assumptions!$C$63*(1+Assumptions!$C$54)^(BS$8-YEAR(Assumptions!$C$7))/12</f>
        <v>597.0261482645001</v>
      </c>
      <c r="BT288" s="95">
        <f>Assumptions!$C$63*(1+Assumptions!$C$54)^(BT$8-YEAR(Assumptions!$C$7))/12</f>
        <v>597.0261482645001</v>
      </c>
      <c r="BU288" s="95">
        <f>Assumptions!$C$63*(1+Assumptions!$C$54)^(BU$8-YEAR(Assumptions!$C$7))/12</f>
        <v>597.0261482645001</v>
      </c>
      <c r="BV288" s="95">
        <f>Assumptions!$C$63*(1+Assumptions!$C$54)^(BV$8-YEAR(Assumptions!$C$7))/12</f>
        <v>597.0261482645001</v>
      </c>
      <c r="BW288" s="95">
        <f>Assumptions!$C$63*(1+Assumptions!$C$54)^(BW$8-YEAR(Assumptions!$C$7))/12</f>
        <v>597.0261482645001</v>
      </c>
      <c r="BX288" s="95">
        <f>Assumptions!$C$63*(1+Assumptions!$C$54)^(BX$8-YEAR(Assumptions!$C$7))/12</f>
        <v>597.0261482645001</v>
      </c>
      <c r="BY288" s="95">
        <f>Assumptions!$C$63*(1+Assumptions!$C$54)^(BY$8-YEAR(Assumptions!$C$7))/12</f>
        <v>597.0261482645001</v>
      </c>
      <c r="BZ288" s="95">
        <f>Assumptions!$C$63*(1+Assumptions!$C$54)^(BZ$8-YEAR(Assumptions!$C$7))/12</f>
        <v>597.0261482645001</v>
      </c>
      <c r="CA288" s="95">
        <f>Assumptions!$C$63*(1+Assumptions!$C$54)^(CA$8-YEAR(Assumptions!$C$7))/12</f>
        <v>597.0261482645001</v>
      </c>
      <c r="CB288" s="95">
        <f>Assumptions!$C$63*(1+Assumptions!$C$54)^(CB$8-YEAR(Assumptions!$C$7))/12</f>
        <v>614.9369327124351</v>
      </c>
      <c r="CC288" s="95">
        <f>Assumptions!$C$63*(1+Assumptions!$C$54)^(CC$8-YEAR(Assumptions!$C$7))/12</f>
        <v>614.9369327124351</v>
      </c>
      <c r="CD288" s="95">
        <f>Assumptions!$C$63*(1+Assumptions!$C$54)^(CD$8-YEAR(Assumptions!$C$7))/12</f>
        <v>614.9369327124351</v>
      </c>
      <c r="CE288" s="95">
        <f>Assumptions!$C$63*(1+Assumptions!$C$54)^(CE$8-YEAR(Assumptions!$C$7))/12</f>
        <v>614.9369327124351</v>
      </c>
      <c r="CF288" s="95">
        <f>Assumptions!$C$63*(1+Assumptions!$C$54)^(CF$8-YEAR(Assumptions!$C$7))/12</f>
        <v>614.9369327124351</v>
      </c>
      <c r="CG288" s="95">
        <f>Assumptions!$C$63*(1+Assumptions!$C$54)^(CG$8-YEAR(Assumptions!$C$7))/12</f>
        <v>614.9369327124351</v>
      </c>
      <c r="CH288" s="95">
        <f>Assumptions!$C$63*(1+Assumptions!$C$54)^(CH$8-YEAR(Assumptions!$C$7))/12</f>
        <v>614.9369327124351</v>
      </c>
      <c r="CI288" s="95">
        <f>Assumptions!$C$63*(1+Assumptions!$C$54)^(CI$8-YEAR(Assumptions!$C$7))/12</f>
        <v>614.9369327124351</v>
      </c>
      <c r="CJ288" s="95">
        <f>Assumptions!$C$63*(1+Assumptions!$C$54)^(CJ$8-YEAR(Assumptions!$C$7))/12</f>
        <v>614.9369327124351</v>
      </c>
      <c r="CK288" s="95">
        <f>Assumptions!$C$63*(1+Assumptions!$C$54)^(CK$8-YEAR(Assumptions!$C$7))/12</f>
        <v>614.9369327124351</v>
      </c>
      <c r="CL288" s="95">
        <f>Assumptions!$C$63*(1+Assumptions!$C$54)^(CL$8-YEAR(Assumptions!$C$7))/12</f>
        <v>614.9369327124351</v>
      </c>
      <c r="CM288" s="95">
        <f>Assumptions!$C$63*(1+Assumptions!$C$54)^(CM$8-YEAR(Assumptions!$C$7))/12</f>
        <v>614.9369327124351</v>
      </c>
      <c r="CN288" s="95">
        <f>Assumptions!$C$63*(1+Assumptions!$C$54)^(CN$8-YEAR(Assumptions!$C$7))/12</f>
        <v>633.3850406938082</v>
      </c>
      <c r="CO288" s="95">
        <f>Assumptions!$C$63*(1+Assumptions!$C$54)^(CO$8-YEAR(Assumptions!$C$7))/12</f>
        <v>633.3850406938082</v>
      </c>
      <c r="CP288" s="95">
        <f>Assumptions!$C$63*(1+Assumptions!$C$54)^(CP$8-YEAR(Assumptions!$C$7))/12</f>
        <v>633.3850406938082</v>
      </c>
      <c r="CQ288" s="95">
        <f>Assumptions!$C$63*(1+Assumptions!$C$54)^(CQ$8-YEAR(Assumptions!$C$7))/12</f>
        <v>633.3850406938082</v>
      </c>
      <c r="CR288" s="95">
        <f>Assumptions!$C$63*(1+Assumptions!$C$54)^(CR$8-YEAR(Assumptions!$C$7))/12</f>
        <v>633.3850406938082</v>
      </c>
      <c r="CS288" s="95">
        <f>Assumptions!$C$63*(1+Assumptions!$C$54)^(CS$8-YEAR(Assumptions!$C$7))/12</f>
        <v>633.3850406938082</v>
      </c>
      <c r="CT288" s="95">
        <f>Assumptions!$C$63*(1+Assumptions!$C$54)^(CT$8-YEAR(Assumptions!$C$7))/12</f>
        <v>633.3850406938082</v>
      </c>
      <c r="CU288" s="95">
        <f>Assumptions!$C$63*(1+Assumptions!$C$54)^(CU$8-YEAR(Assumptions!$C$7))/12</f>
        <v>633.3850406938082</v>
      </c>
      <c r="CV288" s="95">
        <f>Assumptions!$C$63*(1+Assumptions!$C$54)^(CV$8-YEAR(Assumptions!$C$7))/12</f>
        <v>633.3850406938082</v>
      </c>
      <c r="CW288" s="95">
        <f>Assumptions!$C$63*(1+Assumptions!$C$54)^(CW$8-YEAR(Assumptions!$C$7))/12</f>
        <v>633.3850406938082</v>
      </c>
      <c r="CX288" s="95">
        <f>Assumptions!$C$63*(1+Assumptions!$C$54)^(CX$8-YEAR(Assumptions!$C$7))/12</f>
        <v>633.3850406938082</v>
      </c>
      <c r="CY288" s="95">
        <f>Assumptions!$C$63*(1+Assumptions!$C$54)^(CY$8-YEAR(Assumptions!$C$7))/12</f>
        <v>633.3850406938082</v>
      </c>
      <c r="CZ288" s="95">
        <f>Assumptions!$C$63*(1+Assumptions!$C$54)^(CZ$8-YEAR(Assumptions!$C$7))/12</f>
        <v>652.3865919146225</v>
      </c>
      <c r="DA288" s="95">
        <f>Assumptions!$C$63*(1+Assumptions!$C$54)^(DA$8-YEAR(Assumptions!$C$7))/12</f>
        <v>652.3865919146225</v>
      </c>
      <c r="DB288" s="95">
        <f>Assumptions!$C$63*(1+Assumptions!$C$54)^(DB$8-YEAR(Assumptions!$C$7))/12</f>
        <v>652.3865919146225</v>
      </c>
      <c r="DC288" s="95">
        <f>Assumptions!$C$63*(1+Assumptions!$C$54)^(DC$8-YEAR(Assumptions!$C$7))/12</f>
        <v>652.3865919146225</v>
      </c>
      <c r="DD288" s="95">
        <f>Assumptions!$C$63*(1+Assumptions!$C$54)^(DD$8-YEAR(Assumptions!$C$7))/12</f>
        <v>652.3865919146225</v>
      </c>
      <c r="DE288" s="95">
        <f>Assumptions!$C$63*(1+Assumptions!$C$54)^(DE$8-YEAR(Assumptions!$C$7))/12</f>
        <v>652.3865919146225</v>
      </c>
      <c r="DF288" s="95">
        <f>Assumptions!$C$63*(1+Assumptions!$C$54)^(DF$8-YEAR(Assumptions!$C$7))/12</f>
        <v>652.3865919146225</v>
      </c>
      <c r="DG288" s="95">
        <f>Assumptions!$C$63*(1+Assumptions!$C$54)^(DG$8-YEAR(Assumptions!$C$7))/12</f>
        <v>652.3865919146225</v>
      </c>
      <c r="DH288" s="95">
        <f>Assumptions!$C$63*(1+Assumptions!$C$54)^(DH$8-YEAR(Assumptions!$C$7))/12</f>
        <v>652.3865919146225</v>
      </c>
      <c r="DI288" s="95">
        <f>Assumptions!$C$63*(1+Assumptions!$C$54)^(DI$8-YEAR(Assumptions!$C$7))/12</f>
        <v>652.3865919146225</v>
      </c>
      <c r="DJ288" s="95">
        <f>Assumptions!$C$63*(1+Assumptions!$C$54)^(DJ$8-YEAR(Assumptions!$C$7))/12</f>
        <v>652.3865919146225</v>
      </c>
      <c r="DK288" s="95">
        <f>Assumptions!$C$63*(1+Assumptions!$C$54)^(DK$8-YEAR(Assumptions!$C$7))/12</f>
        <v>652.3865919146225</v>
      </c>
      <c r="DL288" s="95">
        <f>Assumptions!$C$63*(1+Assumptions!$C$54)^(DL$8-YEAR(Assumptions!$C$7))/12</f>
        <v>671.9581896720612</v>
      </c>
      <c r="DM288" s="95">
        <f>Assumptions!$C$63*(1+Assumptions!$C$54)^(DM$8-YEAR(Assumptions!$C$7))/12</f>
        <v>671.9581896720612</v>
      </c>
      <c r="DN288" s="95">
        <f>Assumptions!$C$63*(1+Assumptions!$C$54)^(DN$8-YEAR(Assumptions!$C$7))/12</f>
        <v>671.9581896720612</v>
      </c>
      <c r="DO288" s="95">
        <f>Assumptions!$C$63*(1+Assumptions!$C$54)^(DO$8-YEAR(Assumptions!$C$7))/12</f>
        <v>671.9581896720612</v>
      </c>
      <c r="DP288" s="95">
        <f>Assumptions!$C$63*(1+Assumptions!$C$54)^(DP$8-YEAR(Assumptions!$C$7))/12</f>
        <v>671.9581896720612</v>
      </c>
      <c r="DQ288" s="95">
        <f>Assumptions!$C$63*(1+Assumptions!$C$54)^(DQ$8-YEAR(Assumptions!$C$7))/12</f>
        <v>671.9581896720612</v>
      </c>
      <c r="DR288" s="95">
        <f>Assumptions!$C$63*(1+Assumptions!$C$54)^(DR$8-YEAR(Assumptions!$C$7))/12</f>
        <v>671.9581896720612</v>
      </c>
      <c r="DS288" s="95">
        <f>Assumptions!$C$63*(1+Assumptions!$C$54)^(DS$8-YEAR(Assumptions!$C$7))/12</f>
        <v>671.9581896720612</v>
      </c>
      <c r="DT288" s="95">
        <f>Assumptions!$C$63*(1+Assumptions!$C$54)^(DT$8-YEAR(Assumptions!$C$7))/12</f>
        <v>671.9581896720612</v>
      </c>
      <c r="DU288" s="95">
        <f>Assumptions!$C$63*(1+Assumptions!$C$54)^(DU$8-YEAR(Assumptions!$C$7))/12</f>
        <v>671.9581896720612</v>
      </c>
      <c r="DV288" s="95">
        <f>Assumptions!$C$63*(1+Assumptions!$C$54)^(DV$8-YEAR(Assumptions!$C$7))/12</f>
        <v>671.9581896720612</v>
      </c>
      <c r="DW288" s="95">
        <f>Assumptions!$C$63*(1+Assumptions!$C$54)^(DW$8-YEAR(Assumptions!$C$7))/12</f>
        <v>671.9581896720612</v>
      </c>
      <c r="DX288" s="95">
        <f>Assumptions!$C$63*(1+Assumptions!$C$54)^(DX$8-YEAR(Assumptions!$C$7))/12</f>
        <v>692.116935362223</v>
      </c>
      <c r="DY288" s="95">
        <f>Assumptions!$C$63*(1+Assumptions!$C$54)^(DY$8-YEAR(Assumptions!$C$7))/12</f>
        <v>692.116935362223</v>
      </c>
      <c r="DZ288" s="95">
        <f>Assumptions!$C$63*(1+Assumptions!$C$54)^(DZ$8-YEAR(Assumptions!$C$7))/12</f>
        <v>692.116935362223</v>
      </c>
      <c r="EA288" s="95">
        <f>Assumptions!$C$63*(1+Assumptions!$C$54)^(EA$8-YEAR(Assumptions!$C$7))/12</f>
        <v>692.116935362223</v>
      </c>
      <c r="EB288" s="95">
        <f>Assumptions!$C$63*(1+Assumptions!$C$54)^(EB$8-YEAR(Assumptions!$C$7))/12</f>
        <v>692.116935362223</v>
      </c>
      <c r="EC288" s="95">
        <f>Assumptions!$C$63*(1+Assumptions!$C$54)^(EC$8-YEAR(Assumptions!$C$7))/12</f>
        <v>692.116935362223</v>
      </c>
      <c r="ED288" s="95">
        <f>Assumptions!$C$63*(1+Assumptions!$C$54)^(ED$8-YEAR(Assumptions!$C$7))/12</f>
        <v>692.116935362223</v>
      </c>
      <c r="EE288" s="95">
        <f>Assumptions!$C$63*(1+Assumptions!$C$54)^(EE$8-YEAR(Assumptions!$C$7))/12</f>
        <v>692.116935362223</v>
      </c>
      <c r="EF288" s="95">
        <f>Assumptions!$C$63*(1+Assumptions!$C$54)^(EF$8-YEAR(Assumptions!$C$7))/12</f>
        <v>692.116935362223</v>
      </c>
      <c r="EG288" s="95">
        <f>Assumptions!$C$63*(1+Assumptions!$C$54)^(EG$8-YEAR(Assumptions!$C$7))/12</f>
        <v>692.116935362223</v>
      </c>
      <c r="EH288" s="95">
        <f>Assumptions!$C$63*(1+Assumptions!$C$54)^(EH$8-YEAR(Assumptions!$C$7))/12</f>
        <v>692.116935362223</v>
      </c>
      <c r="EI288" s="95">
        <f>Assumptions!$C$63*(1+Assumptions!$C$54)^(EI$8-YEAR(Assumptions!$C$7))/12</f>
        <v>692.116935362223</v>
      </c>
    </row>
    <row r="289">
      <c r="B289" t="s" s="21">
        <v>86</v>
      </c>
      <c r="C289" s="21"/>
      <c r="D289" s="21"/>
      <c r="E289" s="21"/>
      <c r="F289" s="21"/>
      <c r="G289" s="21"/>
      <c r="H289" s="84">
        <f>SUM(H286:H288)</f>
        <v>344684.79986373574</v>
      </c>
      <c r="I289" s="84">
        <f>SUM(I286:I288)</f>
        <v>356273.73986373574</v>
      </c>
      <c r="J289" s="84">
        <f>SUM(J286:J288)</f>
        <v>360122.8691180836</v>
      </c>
      <c r="K289" s="84">
        <f>SUM(K286:K288)</f>
        <v>341756.2147919967</v>
      </c>
      <c r="L289" s="84">
        <f>SUM(L286:L288)</f>
        <v>349256.7022919967</v>
      </c>
      <c r="M289" s="84">
        <f>SUM(M286:M288)</f>
        <v>327418.25835938804</v>
      </c>
      <c r="N289" s="84">
        <f>SUM(N286:N288)</f>
        <v>351072.03376264893</v>
      </c>
      <c r="O289" s="84">
        <f>SUM(O286:O288)</f>
        <v>362640.27734634455</v>
      </c>
      <c r="P289" s="84">
        <f>SUM(P286:P288)</f>
        <v>382077.42997134454</v>
      </c>
      <c r="Q289" s="84">
        <f>SUM(Q286:Q288)</f>
        <v>406311.9699713445</v>
      </c>
      <c r="R289" s="84">
        <f>SUM(R286:R288)</f>
        <v>406775.2899713445</v>
      </c>
      <c r="S289" s="84">
        <f>SUM(S286:S288)</f>
        <v>406775.2899713445</v>
      </c>
      <c r="T289" s="84">
        <f>SUM(T286:T288)</f>
        <v>410945.8580516445</v>
      </c>
      <c r="U289" s="84">
        <f>SUM(U286:U288)</f>
        <v>398333.70814007934</v>
      </c>
      <c r="V289" s="84">
        <f>SUM(V286:V288)</f>
        <v>399111.9718900793</v>
      </c>
      <c r="W289" s="84">
        <f>SUM(W286:W288)</f>
        <v>404222.6309366445</v>
      </c>
      <c r="X289" s="84">
        <f>SUM(X286:X288)</f>
        <v>411927.43315164454</v>
      </c>
      <c r="Y289" s="84">
        <f>SUM(Y286:Y288)</f>
        <v>412412.2732766446</v>
      </c>
      <c r="Z289" s="84">
        <f>SUM(Z286:Z288)</f>
        <v>390011.79659325327</v>
      </c>
      <c r="AA289" s="84">
        <f>SUM(AA286:AA288)</f>
        <v>391198.2561120033</v>
      </c>
      <c r="AB289" s="84">
        <f>SUM(AB286:AB288)</f>
        <v>392170.4361120033</v>
      </c>
      <c r="AC289" s="84">
        <f>SUM(AC286:AC288)</f>
        <v>374109.67873728584</v>
      </c>
      <c r="AD289" s="84">
        <f>SUM(AD286:AD288)</f>
        <v>350584.2189141554</v>
      </c>
      <c r="AE289" s="84">
        <f>SUM(AE286:AE288)</f>
        <v>357109.04423012276</v>
      </c>
      <c r="AF289" s="84">
        <f>SUM(AF286:AF288)</f>
        <v>360893.4524562786</v>
      </c>
      <c r="AG289" s="84">
        <f>SUM(AG286:AG288)</f>
        <v>376765.3450191786</v>
      </c>
      <c r="AH289" s="84">
        <f>SUM(AH286:AH288)</f>
        <v>363275.7157731258</v>
      </c>
      <c r="AI289" s="84">
        <f>SUM(AI286:AI288)</f>
        <v>383949.8126740008</v>
      </c>
      <c r="AJ289" s="84">
        <f>SUM(AJ286:AJ288)</f>
        <v>394171.2559607449</v>
      </c>
      <c r="AK289" s="84">
        <f>SUM(AK286:AK288)</f>
        <v>420571.90242909495</v>
      </c>
      <c r="AL289" s="84">
        <f>SUM(AL286:AL288)</f>
        <v>430704.8188009699</v>
      </c>
      <c r="AM289" s="84">
        <f>SUM(AM286:AM288)</f>
        <v>431940.20960287616</v>
      </c>
      <c r="AN289" s="84">
        <f>SUM(AN286:AN288)</f>
        <v>415973.9048692662</v>
      </c>
      <c r="AO289" s="84">
        <f>SUM(AO286:AO288)</f>
        <v>415973.9048692662</v>
      </c>
      <c r="AP289" s="84">
        <f>SUM(AP286:AP288)</f>
        <v>422001.93552555115</v>
      </c>
      <c r="AQ289" s="84">
        <f>SUM(AQ286:AQ288)</f>
        <v>432566.78885906364</v>
      </c>
      <c r="AR289" s="84">
        <f>SUM(AR286:AR288)</f>
        <v>438118.5097059978</v>
      </c>
      <c r="AS289" s="84">
        <f>SUM(AS286:AS288)</f>
        <v>438118.5097059978</v>
      </c>
      <c r="AT289" s="84">
        <f>SUM(AT286:AT288)</f>
        <v>439186.0756602604</v>
      </c>
      <c r="AU289" s="84">
        <f>SUM(AU286:AU288)</f>
        <v>417333.95651382505</v>
      </c>
      <c r="AV289" s="84">
        <f>SUM(AV286:AV288)</f>
        <v>418002.6334690213</v>
      </c>
      <c r="AW289" s="84">
        <f>SUM(AW286:AW288)</f>
        <v>426575.752039716</v>
      </c>
      <c r="AX289" s="84">
        <f>SUM(AX286:AX288)</f>
        <v>441683.6784387416</v>
      </c>
      <c r="AY289" s="84">
        <f>SUM(AY286:AY288)</f>
        <v>442960.96151871455</v>
      </c>
      <c r="AZ289" s="84">
        <f>SUM(AZ286:AZ288)</f>
        <v>443579.71151871455</v>
      </c>
      <c r="BA289" s="84">
        <f>SUM(BA286:BA288)</f>
        <v>443579.71151871455</v>
      </c>
      <c r="BB289" s="84">
        <f>SUM(BB286:BB288)</f>
        <v>443974.0594666508</v>
      </c>
      <c r="BC289" s="84">
        <f>SUM(BC286:BC288)</f>
        <v>444413.39370961866</v>
      </c>
      <c r="BD289" s="84">
        <f>SUM(BD286:BD288)</f>
        <v>424014.135982928</v>
      </c>
      <c r="BE289" s="84">
        <f>SUM(BE286:BE288)</f>
        <v>424014.135982928</v>
      </c>
      <c r="BF289" s="84">
        <f>SUM(BF286:BF288)</f>
        <v>434193.71474069136</v>
      </c>
      <c r="BG289" s="84">
        <f>SUM(BG286:BG288)</f>
        <v>449949.9704216145</v>
      </c>
      <c r="BH289" s="84">
        <f>SUM(BH286:BH288)</f>
        <v>450642.0510702426</v>
      </c>
      <c r="BI289" s="84">
        <f>SUM(BI286:BI288)</f>
        <v>451709.3998786182</v>
      </c>
      <c r="BJ289" s="84">
        <f>SUM(BJ286:BJ288)</f>
        <v>453238.06044604344</v>
      </c>
      <c r="BK289" s="84">
        <f>SUM(BK286:BK288)</f>
        <v>454566.0676338154</v>
      </c>
      <c r="BL289" s="84">
        <f>SUM(BL286:BL288)</f>
        <v>455215.7551338154</v>
      </c>
      <c r="BM289" s="84">
        <f>SUM(BM286:BM288)</f>
        <v>455215.7551338154</v>
      </c>
      <c r="BN289" s="84">
        <f>SUM(BN286:BN288)</f>
        <v>455623.9052599294</v>
      </c>
      <c r="BO289" s="84">
        <f>SUM(BO286:BO288)</f>
        <v>456078.6162014012</v>
      </c>
      <c r="BP289" s="84">
        <f>SUM(BP286:BP288)</f>
        <v>432207.31492559134</v>
      </c>
      <c r="BQ289" s="84">
        <f>SUM(BQ286:BQ288)</f>
        <v>412998.28641016246</v>
      </c>
      <c r="BR289" s="84">
        <f>SUM(BR286:BR288)</f>
        <v>412163.71679367544</v>
      </c>
      <c r="BS289" s="84">
        <f>SUM(BS286:BS288)</f>
        <v>437322.68370045745</v>
      </c>
      <c r="BT289" s="84">
        <f>SUM(BT286:BT288)</f>
        <v>453365.9946391983</v>
      </c>
      <c r="BU289" s="84">
        <f>SUM(BU286:BU288)</f>
        <v>431631.13931789063</v>
      </c>
      <c r="BV289" s="84">
        <f>SUM(BV286:BV288)</f>
        <v>374780.792972569</v>
      </c>
      <c r="BW289" s="84">
        <f>SUM(BW286:BW288)</f>
        <v>347893.24140609626</v>
      </c>
      <c r="BX289" s="84">
        <f>SUM(BX286:BX288)</f>
        <v>343962.41619113996</v>
      </c>
      <c r="BY289" s="84">
        <f>SUM(BY286:BY288)</f>
        <v>377729.4814510968</v>
      </c>
      <c r="BZ289" s="84">
        <f>SUM(BZ286:BZ288)</f>
        <v>426338.0076826629</v>
      </c>
      <c r="CA289" s="84">
        <f>SUM(CA286:CA288)</f>
        <v>465314.35842410417</v>
      </c>
      <c r="CB289" s="84">
        <f>SUM(CB286:CB288)</f>
        <v>433678.9647181589</v>
      </c>
      <c r="CC289" s="84">
        <f>SUM(CC286:CC288)</f>
        <v>433678.9647181589</v>
      </c>
      <c r="CD289" s="84">
        <f>SUM(CD286:CD288)</f>
        <v>449863.2502196007</v>
      </c>
      <c r="CE289" s="84">
        <f>SUM(CE286:CE288)</f>
        <v>436287.57891796017</v>
      </c>
      <c r="CF289" s="84">
        <f>SUM(CF286:CF288)</f>
        <v>437349.2995630158</v>
      </c>
      <c r="CG289" s="84">
        <f>SUM(CG286:CG288)</f>
        <v>454929.47030071245</v>
      </c>
      <c r="CH289" s="84">
        <f>SUM(CH286:CH288)</f>
        <v>472776.40280209057</v>
      </c>
      <c r="CI289" s="84">
        <f>SUM(CI286:CI288)</f>
        <v>483129.0048873747</v>
      </c>
      <c r="CJ289" s="84">
        <f>SUM(CJ286:CJ288)</f>
        <v>484737.39396115456</v>
      </c>
      <c r="CK289" s="84">
        <f>SUM(CK286:CK288)</f>
        <v>485601.35890504514</v>
      </c>
      <c r="CL289" s="84">
        <f>SUM(CL286:CL288)</f>
        <v>486624.06138544664</v>
      </c>
      <c r="CM289" s="84">
        <f>SUM(CM286:CM288)</f>
        <v>466754.8561094173</v>
      </c>
      <c r="CN289" s="84">
        <f>SUM(CN286:CN288)</f>
        <v>441846.2792890058</v>
      </c>
      <c r="CO289" s="84">
        <f>SUM(CO286:CO288)</f>
        <v>447935.7675785218</v>
      </c>
      <c r="CP289" s="84">
        <f>SUM(CP286:CP288)</f>
        <v>423665.74912081554</v>
      </c>
      <c r="CQ289" s="84">
        <f>SUM(CQ286:CQ288)</f>
        <v>439446.7100687944</v>
      </c>
      <c r="CR289" s="84">
        <f>SUM(CR286:CR288)</f>
        <v>439414.1153391425</v>
      </c>
      <c r="CS289" s="84">
        <f>SUM(CS286:CS288)</f>
        <v>441685.57772117987</v>
      </c>
      <c r="CT289" s="84">
        <f>SUM(CT286:CT288)</f>
        <v>476157.0588091025</v>
      </c>
      <c r="CU289" s="84">
        <f>SUM(CU286:CU288)</f>
        <v>477907.45733255125</v>
      </c>
      <c r="CV289" s="84">
        <f>SUM(CV286:CV288)</f>
        <v>501375.8666065583</v>
      </c>
      <c r="CW289" s="84">
        <f>SUM(CW286:CW288)</f>
        <v>502270.0703234851</v>
      </c>
      <c r="CX289" s="84">
        <f>SUM(CX286:CX288)</f>
        <v>484454.3261163387</v>
      </c>
      <c r="CY289" s="84">
        <f>SUM(CY286:CY288)</f>
        <v>484454.3261163387</v>
      </c>
      <c r="CZ289" s="84">
        <f>SUM(CZ286:CZ288)</f>
        <v>494114.8942195103</v>
      </c>
      <c r="DA289" s="84">
        <f>SUM(DA286:DA288)</f>
        <v>495337.19759635656</v>
      </c>
      <c r="DB289" s="84">
        <f>SUM(DB286:DB288)</f>
        <v>511833.1675331164</v>
      </c>
      <c r="DC289" s="84">
        <f>SUM(DC286:DC288)</f>
        <v>512314.8439290033</v>
      </c>
      <c r="DD289" s="84">
        <f>SUM(DD286:DD288)</f>
        <v>513584.88622966903</v>
      </c>
      <c r="DE289" s="84">
        <f>SUM(DE286:DE288)</f>
        <v>489257.70347550337</v>
      </c>
      <c r="DF289" s="84">
        <f>SUM(DF286:DF288)</f>
        <v>490060.99866539036</v>
      </c>
      <c r="DG289" s="84">
        <f>SUM(DG286:DG288)</f>
        <v>498014.5153802397</v>
      </c>
      <c r="DH289" s="84">
        <f>SUM(DH286:DH288)</f>
        <v>500646.6861917154</v>
      </c>
      <c r="DI289" s="84">
        <f>SUM(DI286:DI288)</f>
        <v>518847.44733113784</v>
      </c>
      <c r="DJ289" s="84">
        <f>SUM(DJ286:DJ288)</f>
        <v>519474.6301382822</v>
      </c>
      <c r="DK289" s="84">
        <f>SUM(DK286:DK288)</f>
        <v>519474.6301382822</v>
      </c>
      <c r="DL289" s="84">
        <f>SUM(DL286:DL288)</f>
        <v>492341.5430661892</v>
      </c>
      <c r="DM289" s="84">
        <f>SUM(DM286:DM288)</f>
        <v>492885.15763796086</v>
      </c>
      <c r="DN289" s="84">
        <f>SUM(DN286:DN288)</f>
        <v>477381.1812994413</v>
      </c>
      <c r="DO289" s="84">
        <f>SUM(DO286:DO288)</f>
        <v>477879.71636918426</v>
      </c>
      <c r="DP289" s="84">
        <f>SUM(DP286:DP288)</f>
        <v>487443.15279874485</v>
      </c>
      <c r="DQ289" s="84">
        <f>SUM(DQ286:DQ288)</f>
        <v>497958.29301754804</v>
      </c>
      <c r="DR289" s="84">
        <f>SUM(DR286:DR288)</f>
        <v>530673.5243362552</v>
      </c>
      <c r="DS289" s="84">
        <f>SUM(DS286:DS288)</f>
        <v>531955.7521101254</v>
      </c>
      <c r="DT289" s="84">
        <f>SUM(DT286:DT288)</f>
        <v>533739.0018261799</v>
      </c>
      <c r="DU289" s="84">
        <f>SUM(DU286:DU288)</f>
        <v>534696.8952028449</v>
      </c>
      <c r="DV289" s="84">
        <f>SUM(DV286:DV288)</f>
        <v>535346.0294082392</v>
      </c>
      <c r="DW289" s="84">
        <f>SUM(DW286:DW288)</f>
        <v>535346.0294082392</v>
      </c>
      <c r="DX289" s="84">
        <f>SUM(DX286:DX288)</f>
        <v>539463.2923485162</v>
      </c>
      <c r="DY289" s="84">
        <f>SUM(DY286:DY288)</f>
        <v>540025.9334302997</v>
      </c>
      <c r="DZ289" s="84">
        <f>SUM(DZ286:DZ288)</f>
        <v>510113.6461868706</v>
      </c>
      <c r="EA289" s="84">
        <f>SUM(EA286:EA288)</f>
        <v>489233.196786907</v>
      </c>
      <c r="EB289" s="84">
        <f>SUM(EB286:EB288)</f>
        <v>485814.99578956276</v>
      </c>
      <c r="EC289" s="84">
        <f>SUM(EC286:EC288)</f>
        <v>493557.8823249858</v>
      </c>
      <c r="ED289" s="84">
        <f>SUM(ED286:ED288)</f>
        <v>522319.13650141796</v>
      </c>
      <c r="EE289" s="84">
        <f>SUM(EE286:EE288)</f>
        <v>511401.32161392923</v>
      </c>
      <c r="EF289" s="84">
        <f>SUM(EF286:EF288)</f>
        <v>477826.81173799274</v>
      </c>
      <c r="EG289" s="84">
        <f>SUM(EG286:EG288)</f>
        <v>445792.12782409904</v>
      </c>
      <c r="EH289" s="84">
        <f>SUM(EH286:EH288)</f>
        <v>432292.31556320423</v>
      </c>
      <c r="EI289" s="84">
        <f>SUM(EI286:EI288)</f>
        <v>463600.238216552</v>
      </c>
    </row>
    <row r="290">
      <c r="B290" t="s" s="23">
        <v>57</v>
      </c>
      <c r="H290" s="82">
        <f>-H12</f>
        <v>-90000</v>
      </c>
      <c r="I290" s="82">
        <f>-I12</f>
        <v>-90000</v>
      </c>
      <c r="J290" s="82">
        <f>-J12</f>
        <v>-90000</v>
      </c>
      <c r="K290" s="82">
        <f>-K12</f>
        <v>-90000</v>
      </c>
      <c r="L290" s="82">
        <f>-L12</f>
        <v>-90000</v>
      </c>
      <c r="M290" s="82">
        <f>-M12</f>
        <v>-90000</v>
      </c>
      <c r="N290" s="82">
        <f>-N12</f>
        <v>-90000</v>
      </c>
      <c r="O290" s="82">
        <f>-O12</f>
        <v>-90000</v>
      </c>
      <c r="P290" s="82">
        <f>-P12</f>
        <v>-90000</v>
      </c>
      <c r="Q290" s="82">
        <f>-Q12</f>
        <v>-90000</v>
      </c>
      <c r="R290" s="82">
        <f>-R12</f>
        <v>-90000</v>
      </c>
      <c r="S290" s="82">
        <f>-S12</f>
        <v>-90000</v>
      </c>
      <c r="T290" s="82">
        <f>-T12</f>
        <v>-91800</v>
      </c>
      <c r="U290" s="82">
        <f>-U12</f>
        <v>-91800</v>
      </c>
      <c r="V290" s="82">
        <f>-V12</f>
        <v>-91800</v>
      </c>
      <c r="W290" s="82">
        <f>-W12</f>
        <v>-91800</v>
      </c>
      <c r="X290" s="82">
        <f>-X12</f>
        <v>-91800</v>
      </c>
      <c r="Y290" s="82">
        <f>-Y12</f>
        <v>-91800</v>
      </c>
      <c r="Z290" s="82">
        <f>-Z12</f>
        <v>-91800</v>
      </c>
      <c r="AA290" s="82">
        <f>-AA12</f>
        <v>-91800</v>
      </c>
      <c r="AB290" s="82">
        <f>-AB12</f>
        <v>-91800</v>
      </c>
      <c r="AC290" s="82">
        <f>-AC12</f>
        <v>-91800</v>
      </c>
      <c r="AD290" s="82">
        <f>-AD12</f>
        <v>-91800</v>
      </c>
      <c r="AE290" s="82">
        <f>-AE12</f>
        <v>-91800</v>
      </c>
      <c r="AF290" s="82">
        <f>-AF12</f>
        <v>-93636</v>
      </c>
      <c r="AG290" s="82">
        <f>-AG12</f>
        <v>-93636</v>
      </c>
      <c r="AH290" s="82">
        <f>-AH12</f>
        <v>-93636</v>
      </c>
      <c r="AI290" s="82">
        <f>-AI12</f>
        <v>-93636</v>
      </c>
      <c r="AJ290" s="82">
        <f>-AJ12</f>
        <v>-93636</v>
      </c>
      <c r="AK290" s="82">
        <f>-AK12</f>
        <v>-93636</v>
      </c>
      <c r="AL290" s="82">
        <f>-AL12</f>
        <v>-93636</v>
      </c>
      <c r="AM290" s="82">
        <f>-AM12</f>
        <v>-93636</v>
      </c>
      <c r="AN290" s="82">
        <f>-AN12</f>
        <v>-93636</v>
      </c>
      <c r="AO290" s="82">
        <f>-AO12</f>
        <v>-93636</v>
      </c>
      <c r="AP290" s="82">
        <f>-AP12</f>
        <v>-93636</v>
      </c>
      <c r="AQ290" s="82">
        <f>-AQ12</f>
        <v>-93636</v>
      </c>
      <c r="AR290" s="82">
        <f>-AR12</f>
        <v>-95508.72000000002</v>
      </c>
      <c r="AS290" s="82">
        <f>-AS12</f>
        <v>-95508.72000000002</v>
      </c>
      <c r="AT290" s="82">
        <f>-AT12</f>
        <v>-95508.72000000002</v>
      </c>
      <c r="AU290" s="82">
        <f>-AU12</f>
        <v>-95508.72000000002</v>
      </c>
      <c r="AV290" s="82">
        <f>-AV12</f>
        <v>-95508.72000000002</v>
      </c>
      <c r="AW290" s="82">
        <f>-AW12</f>
        <v>-95508.72000000002</v>
      </c>
      <c r="AX290" s="82">
        <f>-AX12</f>
        <v>-95508.72000000002</v>
      </c>
      <c r="AY290" s="82">
        <f>-AY12</f>
        <v>-95508.72000000002</v>
      </c>
      <c r="AZ290" s="82">
        <f>-AZ12</f>
        <v>-95508.72000000002</v>
      </c>
      <c r="BA290" s="82">
        <f>-BA12</f>
        <v>-95508.72000000002</v>
      </c>
      <c r="BB290" s="82">
        <f>-BB12</f>
        <v>-95508.72000000002</v>
      </c>
      <c r="BC290" s="82">
        <f>-BC12</f>
        <v>-95508.72000000002</v>
      </c>
      <c r="BD290" s="82">
        <f>-BD12</f>
        <v>-97418.89439999999</v>
      </c>
      <c r="BE290" s="82">
        <f>-BE12</f>
        <v>-97418.89439999999</v>
      </c>
      <c r="BF290" s="82">
        <f>-BF12</f>
        <v>-97418.89439999999</v>
      </c>
      <c r="BG290" s="82">
        <f>-BG12</f>
        <v>-97418.89439999999</v>
      </c>
      <c r="BH290" s="82">
        <f>-BH12</f>
        <v>-97418.89439999999</v>
      </c>
      <c r="BI290" s="82">
        <f>-BI12</f>
        <v>-97418.89439999999</v>
      </c>
      <c r="BJ290" s="82">
        <f>-BJ12</f>
        <v>-97418.89439999999</v>
      </c>
      <c r="BK290" s="82">
        <f>-BK12</f>
        <v>-97418.89439999999</v>
      </c>
      <c r="BL290" s="82">
        <f>-BL12</f>
        <v>-97418.89439999999</v>
      </c>
      <c r="BM290" s="82">
        <f>-BM12</f>
        <v>-97418.89439999999</v>
      </c>
      <c r="BN290" s="82">
        <f>-BN12</f>
        <v>-97418.89439999999</v>
      </c>
      <c r="BO290" s="82">
        <f>-BO12</f>
        <v>-97418.89439999999</v>
      </c>
      <c r="BP290" s="82">
        <f>-BP12</f>
        <v>-99367.272288</v>
      </c>
      <c r="BQ290" s="82">
        <f>-BQ12</f>
        <v>-99367.272288</v>
      </c>
      <c r="BR290" s="82">
        <f>-BR12</f>
        <v>-99367.272288</v>
      </c>
      <c r="BS290" s="82">
        <f>-BS12</f>
        <v>-99367.272288</v>
      </c>
      <c r="BT290" s="82">
        <f>-BT12</f>
        <v>-99367.272288</v>
      </c>
      <c r="BU290" s="82">
        <f>-BU12</f>
        <v>-99367.272288</v>
      </c>
      <c r="BV290" s="82">
        <f>-BV12</f>
        <v>-99367.272288</v>
      </c>
      <c r="BW290" s="82">
        <f>-BW12</f>
        <v>-99367.272288</v>
      </c>
      <c r="BX290" s="82">
        <f>-BX12</f>
        <v>-99367.272288</v>
      </c>
      <c r="BY290" s="82">
        <f>-BY12</f>
        <v>-99367.272288</v>
      </c>
      <c r="BZ290" s="82">
        <f>-BZ12</f>
        <v>-99367.272288</v>
      </c>
      <c r="CA290" s="82">
        <f>-CA12</f>
        <v>-99367.272288</v>
      </c>
      <c r="CB290" s="82">
        <f>-CB12</f>
        <v>-101354.61773376</v>
      </c>
      <c r="CC290" s="82">
        <f>-CC12</f>
        <v>-101354.61773376</v>
      </c>
      <c r="CD290" s="82">
        <f>-CD12</f>
        <v>-101354.61773376</v>
      </c>
      <c r="CE290" s="82">
        <f>-CE12</f>
        <v>-101354.61773376</v>
      </c>
      <c r="CF290" s="82">
        <f>-CF12</f>
        <v>-101354.61773376</v>
      </c>
      <c r="CG290" s="82">
        <f>-CG12</f>
        <v>-101354.61773376</v>
      </c>
      <c r="CH290" s="82">
        <f>-CH12</f>
        <v>-101354.61773376</v>
      </c>
      <c r="CI290" s="82">
        <f>-CI12</f>
        <v>-101354.61773376</v>
      </c>
      <c r="CJ290" s="82">
        <f>-CJ12</f>
        <v>-101354.61773376</v>
      </c>
      <c r="CK290" s="82">
        <f>-CK12</f>
        <v>-101354.61773376</v>
      </c>
      <c r="CL290" s="82">
        <f>-CL12</f>
        <v>-101354.61773376</v>
      </c>
      <c r="CM290" s="82">
        <f>-CM12</f>
        <v>-101354.61773376</v>
      </c>
      <c r="CN290" s="82">
        <f>-CN12</f>
        <v>-103381.7100884352</v>
      </c>
      <c r="CO290" s="82">
        <f>-CO12</f>
        <v>-103381.7100884352</v>
      </c>
      <c r="CP290" s="82">
        <f>-CP12</f>
        <v>-103381.7100884352</v>
      </c>
      <c r="CQ290" s="82">
        <f>-CQ12</f>
        <v>-103381.7100884352</v>
      </c>
      <c r="CR290" s="82">
        <f>-CR12</f>
        <v>-103381.7100884352</v>
      </c>
      <c r="CS290" s="82">
        <f>-CS12</f>
        <v>-103381.7100884352</v>
      </c>
      <c r="CT290" s="82">
        <f>-CT12</f>
        <v>-103381.7100884352</v>
      </c>
      <c r="CU290" s="82">
        <f>-CU12</f>
        <v>-103381.7100884352</v>
      </c>
      <c r="CV290" s="82">
        <f>-CV12</f>
        <v>-103381.7100884352</v>
      </c>
      <c r="CW290" s="82">
        <f>-CW12</f>
        <v>-103381.7100884352</v>
      </c>
      <c r="CX290" s="82">
        <f>-CX12</f>
        <v>-103381.7100884352</v>
      </c>
      <c r="CY290" s="82">
        <f>-CY12</f>
        <v>-103381.7100884352</v>
      </c>
      <c r="CZ290" s="82">
        <f>-CZ12</f>
        <v>-105449.34429020392</v>
      </c>
      <c r="DA290" s="82">
        <f>-DA12</f>
        <v>-105449.34429020392</v>
      </c>
      <c r="DB290" s="82">
        <f>-DB12</f>
        <v>-105449.34429020392</v>
      </c>
      <c r="DC290" s="82">
        <f>-DC12</f>
        <v>-105449.34429020392</v>
      </c>
      <c r="DD290" s="82">
        <f>-DD12</f>
        <v>-105449.34429020392</v>
      </c>
      <c r="DE290" s="82">
        <f>-DE12</f>
        <v>-105449.34429020392</v>
      </c>
      <c r="DF290" s="82">
        <f>-DF12</f>
        <v>-105449.34429020392</v>
      </c>
      <c r="DG290" s="82">
        <f>-DG12</f>
        <v>-105449.34429020392</v>
      </c>
      <c r="DH290" s="82">
        <f>-DH12</f>
        <v>-105449.34429020392</v>
      </c>
      <c r="DI290" s="82">
        <f>-DI12</f>
        <v>-105449.34429020392</v>
      </c>
      <c r="DJ290" s="82">
        <f>-DJ12</f>
        <v>-105449.34429020392</v>
      </c>
      <c r="DK290" s="82">
        <f>-DK12</f>
        <v>-105449.34429020392</v>
      </c>
      <c r="DL290" s="82">
        <f>-DL12</f>
        <v>-107558.331176008</v>
      </c>
      <c r="DM290" s="82">
        <f>-DM12</f>
        <v>-107558.331176008</v>
      </c>
      <c r="DN290" s="82">
        <f>-DN12</f>
        <v>-107558.331176008</v>
      </c>
      <c r="DO290" s="82">
        <f>-DO12</f>
        <v>-107558.331176008</v>
      </c>
      <c r="DP290" s="82">
        <f>-DP12</f>
        <v>-107558.331176008</v>
      </c>
      <c r="DQ290" s="82">
        <f>-DQ12</f>
        <v>-107558.331176008</v>
      </c>
      <c r="DR290" s="82">
        <f>-DR12</f>
        <v>-107558.331176008</v>
      </c>
      <c r="DS290" s="82">
        <f>-DS12</f>
        <v>-107558.331176008</v>
      </c>
      <c r="DT290" s="82">
        <f>-DT12</f>
        <v>-107558.331176008</v>
      </c>
      <c r="DU290" s="82">
        <f>-DU12</f>
        <v>-107558.331176008</v>
      </c>
      <c r="DV290" s="82">
        <f>-DV12</f>
        <v>-107558.331176008</v>
      </c>
      <c r="DW290" s="82">
        <f>-DW12</f>
        <v>-107558.331176008</v>
      </c>
      <c r="DX290" s="82">
        <f>-DX12</f>
        <v>-109709.49779952817</v>
      </c>
      <c r="DY290" s="82">
        <f>-DY12</f>
        <v>-109709.49779952817</v>
      </c>
      <c r="DZ290" s="82">
        <f>-DZ12</f>
        <v>-109709.49779952817</v>
      </c>
      <c r="EA290" s="82">
        <f>-EA12</f>
        <v>-109709.49779952817</v>
      </c>
      <c r="EB290" s="82">
        <f>-EB12</f>
        <v>-109709.49779952817</v>
      </c>
      <c r="EC290" s="82">
        <f>-EC12</f>
        <v>-109709.49779952817</v>
      </c>
      <c r="ED290" s="82">
        <f>-ED12</f>
        <v>-109709.49779952817</v>
      </c>
      <c r="EE290" s="82">
        <f>-EE12</f>
        <v>-109709.49779952817</v>
      </c>
      <c r="EF290" s="82">
        <f>-EF12</f>
        <v>-109709.49779952817</v>
      </c>
      <c r="EG290" s="82">
        <f>-EG12</f>
        <v>-109709.49779952817</v>
      </c>
      <c r="EH290" s="82">
        <f>-EH12</f>
        <v>-109709.49779952817</v>
      </c>
      <c r="EI290" s="82">
        <f>-EI12</f>
        <v>-109709.49779952817</v>
      </c>
    </row>
    <row r="291">
      <c r="B291" t="s" s="23">
        <v>58</v>
      </c>
      <c r="H291" s="82">
        <f>-H13</f>
        <v>-8954.82</v>
      </c>
      <c r="I291" s="82">
        <f>-I13</f>
        <v>-8954.82</v>
      </c>
      <c r="J291" s="82">
        <f>-J13</f>
        <v>-8954.82</v>
      </c>
      <c r="K291" s="82">
        <f>-K13</f>
        <v>-8954.82</v>
      </c>
      <c r="L291" s="82">
        <f>-L13</f>
        <v>-8954.82</v>
      </c>
      <c r="M291" s="82">
        <f>-M13</f>
        <v>-8954.82</v>
      </c>
      <c r="N291" s="82">
        <f>-N13</f>
        <v>-8954.82</v>
      </c>
      <c r="O291" s="82">
        <f>-O13</f>
        <v>-8954.82</v>
      </c>
      <c r="P291" s="82">
        <f>-P13</f>
        <v>-8954.82</v>
      </c>
      <c r="Q291" s="82">
        <f>-Q13</f>
        <v>-8954.82</v>
      </c>
      <c r="R291" s="82">
        <f>-R13</f>
        <v>-8954.82</v>
      </c>
      <c r="S291" s="82">
        <f>-S13</f>
        <v>-8954.82</v>
      </c>
      <c r="T291" s="82">
        <f>-T13</f>
        <v>-9223.4646</v>
      </c>
      <c r="U291" s="82">
        <f>-U13</f>
        <v>-9223.4646</v>
      </c>
      <c r="V291" s="82">
        <f>-V13</f>
        <v>-9223.4646</v>
      </c>
      <c r="W291" s="82">
        <f>-W13</f>
        <v>-9223.4646</v>
      </c>
      <c r="X291" s="82">
        <f>-X13</f>
        <v>-9223.4646</v>
      </c>
      <c r="Y291" s="82">
        <f>-Y13</f>
        <v>-9223.4646</v>
      </c>
      <c r="Z291" s="82">
        <f>-Z13</f>
        <v>-9223.4646</v>
      </c>
      <c r="AA291" s="82">
        <f>-AA13</f>
        <v>-9223.4646</v>
      </c>
      <c r="AB291" s="82">
        <f>-AB13</f>
        <v>-9223.4646</v>
      </c>
      <c r="AC291" s="82">
        <f>-AC13</f>
        <v>-9223.4646</v>
      </c>
      <c r="AD291" s="82">
        <f>-AD13</f>
        <v>-9223.4646</v>
      </c>
      <c r="AE291" s="82">
        <f>-AE13</f>
        <v>-9223.4646</v>
      </c>
      <c r="AF291" s="82">
        <f>-AF13</f>
        <v>-9500.168538</v>
      </c>
      <c r="AG291" s="82">
        <f>-AG13</f>
        <v>-9500.168538</v>
      </c>
      <c r="AH291" s="82">
        <f>-AH13</f>
        <v>-9500.168538</v>
      </c>
      <c r="AI291" s="82">
        <f>-AI13</f>
        <v>-9500.168538</v>
      </c>
      <c r="AJ291" s="82">
        <f>-AJ13</f>
        <v>-9500.168538</v>
      </c>
      <c r="AK291" s="82">
        <f>-AK13</f>
        <v>-9500.168538</v>
      </c>
      <c r="AL291" s="82">
        <f>-AL13</f>
        <v>-9500.168538</v>
      </c>
      <c r="AM291" s="82">
        <f>-AM13</f>
        <v>-9500.168538</v>
      </c>
      <c r="AN291" s="82">
        <f>-AN13</f>
        <v>-9500.168538</v>
      </c>
      <c r="AO291" s="82">
        <f>-AO13</f>
        <v>-9500.168538</v>
      </c>
      <c r="AP291" s="82">
        <f>-AP13</f>
        <v>-9500.168538</v>
      </c>
      <c r="AQ291" s="82">
        <f>-AQ13</f>
        <v>-9500.168538</v>
      </c>
      <c r="AR291" s="82">
        <f>-AR13</f>
        <v>-9785.173594140002</v>
      </c>
      <c r="AS291" s="82">
        <f>-AS13</f>
        <v>-9785.173594140002</v>
      </c>
      <c r="AT291" s="82">
        <f>-AT13</f>
        <v>-9785.173594140002</v>
      </c>
      <c r="AU291" s="82">
        <f>-AU13</f>
        <v>-9785.173594140002</v>
      </c>
      <c r="AV291" s="82">
        <f>-AV13</f>
        <v>-9785.173594140002</v>
      </c>
      <c r="AW291" s="82">
        <f>-AW13</f>
        <v>-9785.173594140002</v>
      </c>
      <c r="AX291" s="82">
        <f>-AX13</f>
        <v>-9785.173594140002</v>
      </c>
      <c r="AY291" s="82">
        <f>-AY13</f>
        <v>-9785.173594140002</v>
      </c>
      <c r="AZ291" s="82">
        <f>-AZ13</f>
        <v>-9785.173594140002</v>
      </c>
      <c r="BA291" s="82">
        <f>-BA13</f>
        <v>-9785.173594140002</v>
      </c>
      <c r="BB291" s="82">
        <f>-BB13</f>
        <v>-9785.173594140002</v>
      </c>
      <c r="BC291" s="82">
        <f>-BC13</f>
        <v>-9785.173594140002</v>
      </c>
      <c r="BD291" s="82">
        <f>-BD13</f>
        <v>-10078.7288019642</v>
      </c>
      <c r="BE291" s="82">
        <f>-BE13</f>
        <v>-10078.7288019642</v>
      </c>
      <c r="BF291" s="82">
        <f>-BF13</f>
        <v>-10078.7288019642</v>
      </c>
      <c r="BG291" s="82">
        <f>-BG13</f>
        <v>-10078.7288019642</v>
      </c>
      <c r="BH291" s="82">
        <f>-BH13</f>
        <v>-10078.7288019642</v>
      </c>
      <c r="BI291" s="82">
        <f>-BI13</f>
        <v>-10078.7288019642</v>
      </c>
      <c r="BJ291" s="82">
        <f>-BJ13</f>
        <v>-10078.7288019642</v>
      </c>
      <c r="BK291" s="82">
        <f>-BK13</f>
        <v>-10078.7288019642</v>
      </c>
      <c r="BL291" s="82">
        <f>-BL13</f>
        <v>-10078.7288019642</v>
      </c>
      <c r="BM291" s="82">
        <f>-BM13</f>
        <v>-10078.7288019642</v>
      </c>
      <c r="BN291" s="82">
        <f>-BN13</f>
        <v>-10078.7288019642</v>
      </c>
      <c r="BO291" s="82">
        <f>-BO13</f>
        <v>-10078.7288019642</v>
      </c>
      <c r="BP291" s="82">
        <f>-BP13</f>
        <v>-10381.090666023127</v>
      </c>
      <c r="BQ291" s="82">
        <f>-BQ13</f>
        <v>-10381.090666023127</v>
      </c>
      <c r="BR291" s="82">
        <f>-BR13</f>
        <v>-10381.090666023127</v>
      </c>
      <c r="BS291" s="82">
        <f>-BS13</f>
        <v>-10381.090666023127</v>
      </c>
      <c r="BT291" s="82">
        <f>-BT13</f>
        <v>-10381.090666023127</v>
      </c>
      <c r="BU291" s="82">
        <f>-BU13</f>
        <v>-10381.090666023127</v>
      </c>
      <c r="BV291" s="82">
        <f>-BV13</f>
        <v>-10381.090666023127</v>
      </c>
      <c r="BW291" s="82">
        <f>-BW13</f>
        <v>-10381.090666023127</v>
      </c>
      <c r="BX291" s="82">
        <f>-BX13</f>
        <v>-10381.090666023127</v>
      </c>
      <c r="BY291" s="82">
        <f>-BY13</f>
        <v>-10381.090666023127</v>
      </c>
      <c r="BZ291" s="82">
        <f>-BZ13</f>
        <v>-10381.090666023127</v>
      </c>
      <c r="CA291" s="82">
        <f>-CA13</f>
        <v>-10381.090666023127</v>
      </c>
      <c r="CB291" s="82">
        <f>-CB13</f>
        <v>-10692.523386003822</v>
      </c>
      <c r="CC291" s="82">
        <f>-CC13</f>
        <v>-10692.523386003822</v>
      </c>
      <c r="CD291" s="82">
        <f>-CD13</f>
        <v>-10692.523386003822</v>
      </c>
      <c r="CE291" s="82">
        <f>-CE13</f>
        <v>-10692.523386003822</v>
      </c>
      <c r="CF291" s="82">
        <f>-CF13</f>
        <v>-10692.523386003822</v>
      </c>
      <c r="CG291" s="82">
        <f>-CG13</f>
        <v>-10692.523386003822</v>
      </c>
      <c r="CH291" s="82">
        <f>-CH13</f>
        <v>-10692.523386003822</v>
      </c>
      <c r="CI291" s="82">
        <f>-CI13</f>
        <v>-10692.523386003822</v>
      </c>
      <c r="CJ291" s="82">
        <f>-CJ13</f>
        <v>-10692.523386003822</v>
      </c>
      <c r="CK291" s="82">
        <f>-CK13</f>
        <v>-10692.523386003822</v>
      </c>
      <c r="CL291" s="82">
        <f>-CL13</f>
        <v>-10692.523386003822</v>
      </c>
      <c r="CM291" s="82">
        <f>-CM13</f>
        <v>-10692.523386003822</v>
      </c>
      <c r="CN291" s="82">
        <f>-CN13</f>
        <v>-11013.299087583937</v>
      </c>
      <c r="CO291" s="82">
        <f>-CO13</f>
        <v>-11013.299087583937</v>
      </c>
      <c r="CP291" s="82">
        <f>-CP13</f>
        <v>-11013.299087583937</v>
      </c>
      <c r="CQ291" s="82">
        <f>-CQ13</f>
        <v>-11013.299087583937</v>
      </c>
      <c r="CR291" s="82">
        <f>-CR13</f>
        <v>-11013.299087583937</v>
      </c>
      <c r="CS291" s="82">
        <f>-CS13</f>
        <v>-11013.299087583937</v>
      </c>
      <c r="CT291" s="82">
        <f>-CT13</f>
        <v>-11013.299087583937</v>
      </c>
      <c r="CU291" s="82">
        <f>-CU13</f>
        <v>-11013.299087583937</v>
      </c>
      <c r="CV291" s="82">
        <f>-CV13</f>
        <v>-11013.299087583937</v>
      </c>
      <c r="CW291" s="82">
        <f>-CW13</f>
        <v>-11013.299087583937</v>
      </c>
      <c r="CX291" s="82">
        <f>-CX13</f>
        <v>-11013.299087583937</v>
      </c>
      <c r="CY291" s="82">
        <f>-CY13</f>
        <v>-11013.299087583937</v>
      </c>
      <c r="CZ291" s="82">
        <f>-CZ13</f>
        <v>-11343.698060211456</v>
      </c>
      <c r="DA291" s="82">
        <f>-DA13</f>
        <v>-11343.698060211456</v>
      </c>
      <c r="DB291" s="82">
        <f>-DB13</f>
        <v>-11343.698060211456</v>
      </c>
      <c r="DC291" s="82">
        <f>-DC13</f>
        <v>-11343.698060211456</v>
      </c>
      <c r="DD291" s="82">
        <f>-DD13</f>
        <v>-11343.698060211456</v>
      </c>
      <c r="DE291" s="82">
        <f>-DE13</f>
        <v>-11343.698060211456</v>
      </c>
      <c r="DF291" s="82">
        <f>-DF13</f>
        <v>-11343.698060211456</v>
      </c>
      <c r="DG291" s="82">
        <f>-DG13</f>
        <v>-11343.698060211456</v>
      </c>
      <c r="DH291" s="82">
        <f>-DH13</f>
        <v>-11343.698060211456</v>
      </c>
      <c r="DI291" s="82">
        <f>-DI13</f>
        <v>-11343.698060211456</v>
      </c>
      <c r="DJ291" s="82">
        <f>-DJ13</f>
        <v>-11343.698060211456</v>
      </c>
      <c r="DK291" s="82">
        <f>-DK13</f>
        <v>-11343.698060211456</v>
      </c>
      <c r="DL291" s="82">
        <f>-DL13</f>
        <v>-11684.009002017798</v>
      </c>
      <c r="DM291" s="82">
        <f>-DM13</f>
        <v>-11684.009002017798</v>
      </c>
      <c r="DN291" s="82">
        <f>-DN13</f>
        <v>-11684.009002017798</v>
      </c>
      <c r="DO291" s="82">
        <f>-DO13</f>
        <v>-11684.009002017798</v>
      </c>
      <c r="DP291" s="82">
        <f>-DP13</f>
        <v>-11684.009002017798</v>
      </c>
      <c r="DQ291" s="82">
        <f>-DQ13</f>
        <v>-11684.009002017798</v>
      </c>
      <c r="DR291" s="82">
        <f>-DR13</f>
        <v>-11684.009002017798</v>
      </c>
      <c r="DS291" s="82">
        <f>-DS13</f>
        <v>-11684.009002017798</v>
      </c>
      <c r="DT291" s="82">
        <f>-DT13</f>
        <v>-11684.009002017798</v>
      </c>
      <c r="DU291" s="82">
        <f>-DU13</f>
        <v>-11684.009002017798</v>
      </c>
      <c r="DV291" s="82">
        <f>-DV13</f>
        <v>-11684.009002017798</v>
      </c>
      <c r="DW291" s="82">
        <f>-DW13</f>
        <v>-11684.009002017798</v>
      </c>
      <c r="DX291" s="82">
        <f>-DX13</f>
        <v>-12034.529272078333</v>
      </c>
      <c r="DY291" s="82">
        <f>-DY13</f>
        <v>-12034.529272078333</v>
      </c>
      <c r="DZ291" s="82">
        <f>-DZ13</f>
        <v>-12034.529272078333</v>
      </c>
      <c r="EA291" s="82">
        <f>-EA13</f>
        <v>-12034.529272078333</v>
      </c>
      <c r="EB291" s="82">
        <f>-EB13</f>
        <v>-12034.529272078333</v>
      </c>
      <c r="EC291" s="82">
        <f>-EC13</f>
        <v>-12034.529272078333</v>
      </c>
      <c r="ED291" s="82">
        <f>-ED13</f>
        <v>-12034.529272078333</v>
      </c>
      <c r="EE291" s="82">
        <f>-EE13</f>
        <v>-12034.529272078333</v>
      </c>
      <c r="EF291" s="82">
        <f>-EF13</f>
        <v>-12034.529272078333</v>
      </c>
      <c r="EG291" s="82">
        <f>-EG13</f>
        <v>-12034.529272078333</v>
      </c>
      <c r="EH291" s="82">
        <f>-EH13</f>
        <v>-12034.529272078333</v>
      </c>
      <c r="EI291" s="82">
        <f>-EI13</f>
        <v>-12034.529272078333</v>
      </c>
    </row>
    <row r="292">
      <c r="B292" t="s" s="23">
        <v>59</v>
      </c>
      <c r="H292" s="82">
        <f>-H14</f>
        <v>-28783.350000000002</v>
      </c>
      <c r="I292" s="82">
        <f>-I14</f>
        <v>-28783.350000000002</v>
      </c>
      <c r="J292" s="82">
        <f>-J14</f>
        <v>-28783.350000000002</v>
      </c>
      <c r="K292" s="82">
        <f>-K14</f>
        <v>-28783.350000000002</v>
      </c>
      <c r="L292" s="82">
        <f>-L14</f>
        <v>-28783.350000000002</v>
      </c>
      <c r="M292" s="82">
        <f>-M14</f>
        <v>-28783.350000000002</v>
      </c>
      <c r="N292" s="82">
        <f>-N14</f>
        <v>-28783.350000000002</v>
      </c>
      <c r="O292" s="82">
        <f>-O14</f>
        <v>-28783.350000000002</v>
      </c>
      <c r="P292" s="82">
        <f>-P14</f>
        <v>-28783.350000000002</v>
      </c>
      <c r="Q292" s="82">
        <f>-Q14</f>
        <v>-28783.350000000002</v>
      </c>
      <c r="R292" s="82">
        <f>-R14</f>
        <v>-28783.350000000002</v>
      </c>
      <c r="S292" s="82">
        <f>-S14</f>
        <v>-28783.350000000002</v>
      </c>
      <c r="T292" s="82">
        <f>-T14</f>
        <v>-29646.8505</v>
      </c>
      <c r="U292" s="82">
        <f>-U14</f>
        <v>-29646.8505</v>
      </c>
      <c r="V292" s="82">
        <f>-V14</f>
        <v>-29646.8505</v>
      </c>
      <c r="W292" s="82">
        <f>-W14</f>
        <v>-29646.8505</v>
      </c>
      <c r="X292" s="82">
        <f>-X14</f>
        <v>-29646.8505</v>
      </c>
      <c r="Y292" s="82">
        <f>-Y14</f>
        <v>-29646.8505</v>
      </c>
      <c r="Z292" s="82">
        <f>-Z14</f>
        <v>-29646.8505</v>
      </c>
      <c r="AA292" s="82">
        <f>-AA14</f>
        <v>-29646.8505</v>
      </c>
      <c r="AB292" s="82">
        <f>-AB14</f>
        <v>-29646.8505</v>
      </c>
      <c r="AC292" s="82">
        <f>-AC14</f>
        <v>-29646.8505</v>
      </c>
      <c r="AD292" s="82">
        <f>-AD14</f>
        <v>-29646.8505</v>
      </c>
      <c r="AE292" s="82">
        <f>-AE14</f>
        <v>-29646.8505</v>
      </c>
      <c r="AF292" s="82">
        <f>-AF14</f>
        <v>-30536.256015000003</v>
      </c>
      <c r="AG292" s="82">
        <f>-AG14</f>
        <v>-30536.256015000003</v>
      </c>
      <c r="AH292" s="82">
        <f>-AH14</f>
        <v>-30536.256015000003</v>
      </c>
      <c r="AI292" s="82">
        <f>-AI14</f>
        <v>-30536.256015000003</v>
      </c>
      <c r="AJ292" s="82">
        <f>-AJ14</f>
        <v>-30536.256015000003</v>
      </c>
      <c r="AK292" s="82">
        <f>-AK14</f>
        <v>-30536.256015000003</v>
      </c>
      <c r="AL292" s="82">
        <f>-AL14</f>
        <v>-30536.256015000003</v>
      </c>
      <c r="AM292" s="82">
        <f>-AM14</f>
        <v>-30536.256015000003</v>
      </c>
      <c r="AN292" s="82">
        <f>-AN14</f>
        <v>-30536.256015000003</v>
      </c>
      <c r="AO292" s="82">
        <f>-AO14</f>
        <v>-30536.256015000003</v>
      </c>
      <c r="AP292" s="82">
        <f>-AP14</f>
        <v>-30536.256015000003</v>
      </c>
      <c r="AQ292" s="82">
        <f>-AQ14</f>
        <v>-30536.256015000003</v>
      </c>
      <c r="AR292" s="82">
        <f>-AR14</f>
        <v>-31452.343695450003</v>
      </c>
      <c r="AS292" s="82">
        <f>-AS14</f>
        <v>-31452.343695450003</v>
      </c>
      <c r="AT292" s="82">
        <f>-AT14</f>
        <v>-31452.343695450003</v>
      </c>
      <c r="AU292" s="82">
        <f>-AU14</f>
        <v>-31452.343695450003</v>
      </c>
      <c r="AV292" s="82">
        <f>-AV14</f>
        <v>-31452.343695450003</v>
      </c>
      <c r="AW292" s="82">
        <f>-AW14</f>
        <v>-31452.343695450003</v>
      </c>
      <c r="AX292" s="82">
        <f>-AX14</f>
        <v>-31452.343695450003</v>
      </c>
      <c r="AY292" s="82">
        <f>-AY14</f>
        <v>-31452.343695450003</v>
      </c>
      <c r="AZ292" s="82">
        <f>-AZ14</f>
        <v>-31452.343695450003</v>
      </c>
      <c r="BA292" s="82">
        <f>-BA14</f>
        <v>-31452.343695450003</v>
      </c>
      <c r="BB292" s="82">
        <f>-BB14</f>
        <v>-31452.343695450003</v>
      </c>
      <c r="BC292" s="82">
        <f>-BC14</f>
        <v>-31452.343695450003</v>
      </c>
      <c r="BD292" s="82">
        <f>-BD14</f>
        <v>-32395.914006313502</v>
      </c>
      <c r="BE292" s="82">
        <f>-BE14</f>
        <v>-32395.914006313502</v>
      </c>
      <c r="BF292" s="82">
        <f>-BF14</f>
        <v>-32395.914006313502</v>
      </c>
      <c r="BG292" s="82">
        <f>-BG14</f>
        <v>-32395.914006313502</v>
      </c>
      <c r="BH292" s="82">
        <f>-BH14</f>
        <v>-32395.914006313502</v>
      </c>
      <c r="BI292" s="82">
        <f>-BI14</f>
        <v>-32395.914006313502</v>
      </c>
      <c r="BJ292" s="82">
        <f>-BJ14</f>
        <v>-32395.914006313502</v>
      </c>
      <c r="BK292" s="82">
        <f>-BK14</f>
        <v>-32395.914006313502</v>
      </c>
      <c r="BL292" s="82">
        <f>-BL14</f>
        <v>-32395.914006313502</v>
      </c>
      <c r="BM292" s="82">
        <f>-BM14</f>
        <v>-32395.914006313502</v>
      </c>
      <c r="BN292" s="82">
        <f>-BN14</f>
        <v>-32395.914006313502</v>
      </c>
      <c r="BO292" s="82">
        <f>-BO14</f>
        <v>-32395.914006313502</v>
      </c>
      <c r="BP292" s="82">
        <f>-BP14</f>
        <v>-33367.79142650291</v>
      </c>
      <c r="BQ292" s="82">
        <f>-BQ14</f>
        <v>-33367.79142650291</v>
      </c>
      <c r="BR292" s="82">
        <f>-BR14</f>
        <v>-33367.79142650291</v>
      </c>
      <c r="BS292" s="82">
        <f>-BS14</f>
        <v>-33367.79142650291</v>
      </c>
      <c r="BT292" s="82">
        <f>-BT14</f>
        <v>-33367.79142650291</v>
      </c>
      <c r="BU292" s="82">
        <f>-BU14</f>
        <v>-33367.79142650291</v>
      </c>
      <c r="BV292" s="82">
        <f>-BV14</f>
        <v>-33367.79142650291</v>
      </c>
      <c r="BW292" s="82">
        <f>-BW14</f>
        <v>-33367.79142650291</v>
      </c>
      <c r="BX292" s="82">
        <f>-BX14</f>
        <v>-33367.79142650291</v>
      </c>
      <c r="BY292" s="82">
        <f>-BY14</f>
        <v>-33367.79142650291</v>
      </c>
      <c r="BZ292" s="82">
        <f>-BZ14</f>
        <v>-33367.79142650291</v>
      </c>
      <c r="CA292" s="82">
        <f>-CA14</f>
        <v>-33367.79142650291</v>
      </c>
      <c r="CB292" s="82">
        <f>-CB14</f>
        <v>-34368.825169298</v>
      </c>
      <c r="CC292" s="82">
        <f>-CC14</f>
        <v>-34368.825169298</v>
      </c>
      <c r="CD292" s="82">
        <f>-CD14</f>
        <v>-34368.825169298</v>
      </c>
      <c r="CE292" s="82">
        <f>-CE14</f>
        <v>-34368.825169298</v>
      </c>
      <c r="CF292" s="82">
        <f>-CF14</f>
        <v>-34368.825169298</v>
      </c>
      <c r="CG292" s="82">
        <f>-CG14</f>
        <v>-34368.825169298</v>
      </c>
      <c r="CH292" s="82">
        <f>-CH14</f>
        <v>-34368.825169298</v>
      </c>
      <c r="CI292" s="82">
        <f>-CI14</f>
        <v>-34368.825169298</v>
      </c>
      <c r="CJ292" s="82">
        <f>-CJ14</f>
        <v>-34368.825169298</v>
      </c>
      <c r="CK292" s="82">
        <f>-CK14</f>
        <v>-34368.825169298</v>
      </c>
      <c r="CL292" s="82">
        <f>-CL14</f>
        <v>-34368.825169298</v>
      </c>
      <c r="CM292" s="82">
        <f>-CM14</f>
        <v>-34368.825169298</v>
      </c>
      <c r="CN292" s="82">
        <f>-CN14</f>
        <v>-35399.88992437694</v>
      </c>
      <c r="CO292" s="82">
        <f>-CO14</f>
        <v>-35399.88992437694</v>
      </c>
      <c r="CP292" s="82">
        <f>-CP14</f>
        <v>-35399.88992437694</v>
      </c>
      <c r="CQ292" s="82">
        <f>-CQ14</f>
        <v>-35399.88992437694</v>
      </c>
      <c r="CR292" s="82">
        <f>-CR14</f>
        <v>-35399.88992437694</v>
      </c>
      <c r="CS292" s="82">
        <f>-CS14</f>
        <v>-35399.88992437694</v>
      </c>
      <c r="CT292" s="82">
        <f>-CT14</f>
        <v>-35399.88992437694</v>
      </c>
      <c r="CU292" s="82">
        <f>-CU14</f>
        <v>-35399.88992437694</v>
      </c>
      <c r="CV292" s="82">
        <f>-CV14</f>
        <v>-35399.88992437694</v>
      </c>
      <c r="CW292" s="82">
        <f>-CW14</f>
        <v>-35399.88992437694</v>
      </c>
      <c r="CX292" s="82">
        <f>-CX14</f>
        <v>-35399.88992437694</v>
      </c>
      <c r="CY292" s="82">
        <f>-CY14</f>
        <v>-35399.88992437694</v>
      </c>
      <c r="CZ292" s="82">
        <f>-CZ14</f>
        <v>-36461.88662210825</v>
      </c>
      <c r="DA292" s="82">
        <f>-DA14</f>
        <v>-36461.88662210825</v>
      </c>
      <c r="DB292" s="82">
        <f>-DB14</f>
        <v>-36461.88662210825</v>
      </c>
      <c r="DC292" s="82">
        <f>-DC14</f>
        <v>-36461.88662210825</v>
      </c>
      <c r="DD292" s="82">
        <f>-DD14</f>
        <v>-36461.88662210825</v>
      </c>
      <c r="DE292" s="82">
        <f>-DE14</f>
        <v>-36461.88662210825</v>
      </c>
      <c r="DF292" s="82">
        <f>-DF14</f>
        <v>-36461.88662210825</v>
      </c>
      <c r="DG292" s="82">
        <f>-DG14</f>
        <v>-36461.88662210825</v>
      </c>
      <c r="DH292" s="82">
        <f>-DH14</f>
        <v>-36461.88662210825</v>
      </c>
      <c r="DI292" s="82">
        <f>-DI14</f>
        <v>-36461.88662210825</v>
      </c>
      <c r="DJ292" s="82">
        <f>-DJ14</f>
        <v>-36461.88662210825</v>
      </c>
      <c r="DK292" s="82">
        <f>-DK14</f>
        <v>-36461.88662210825</v>
      </c>
      <c r="DL292" s="82">
        <f>-DL14</f>
        <v>-37555.743220771496</v>
      </c>
      <c r="DM292" s="82">
        <f>-DM14</f>
        <v>-37555.743220771496</v>
      </c>
      <c r="DN292" s="82">
        <f>-DN14</f>
        <v>-37555.743220771496</v>
      </c>
      <c r="DO292" s="82">
        <f>-DO14</f>
        <v>-37555.743220771496</v>
      </c>
      <c r="DP292" s="82">
        <f>-DP14</f>
        <v>-37555.743220771496</v>
      </c>
      <c r="DQ292" s="82">
        <f>-DQ14</f>
        <v>-37555.743220771496</v>
      </c>
      <c r="DR292" s="82">
        <f>-DR14</f>
        <v>-37555.743220771496</v>
      </c>
      <c r="DS292" s="82">
        <f>-DS14</f>
        <v>-37555.743220771496</v>
      </c>
      <c r="DT292" s="82">
        <f>-DT14</f>
        <v>-37555.743220771496</v>
      </c>
      <c r="DU292" s="82">
        <f>-DU14</f>
        <v>-37555.743220771496</v>
      </c>
      <c r="DV292" s="82">
        <f>-DV14</f>
        <v>-37555.743220771496</v>
      </c>
      <c r="DW292" s="82">
        <f>-DW14</f>
        <v>-37555.743220771496</v>
      </c>
      <c r="DX292" s="82">
        <f>-DX14</f>
        <v>-38682.41551739464</v>
      </c>
      <c r="DY292" s="82">
        <f>-DY14</f>
        <v>-38682.41551739464</v>
      </c>
      <c r="DZ292" s="82">
        <f>-DZ14</f>
        <v>-38682.41551739464</v>
      </c>
      <c r="EA292" s="82">
        <f>-EA14</f>
        <v>-38682.41551739464</v>
      </c>
      <c r="EB292" s="82">
        <f>-EB14</f>
        <v>-38682.41551739464</v>
      </c>
      <c r="EC292" s="82">
        <f>-EC14</f>
        <v>-38682.41551739464</v>
      </c>
      <c r="ED292" s="82">
        <f>-ED14</f>
        <v>-38682.41551739464</v>
      </c>
      <c r="EE292" s="82">
        <f>-EE14</f>
        <v>-38682.41551739464</v>
      </c>
      <c r="EF292" s="82">
        <f>-EF14</f>
        <v>-38682.41551739464</v>
      </c>
      <c r="EG292" s="82">
        <f>-EG14</f>
        <v>-38682.41551739464</v>
      </c>
      <c r="EH292" s="82">
        <f>-EH14</f>
        <v>-38682.41551739464</v>
      </c>
      <c r="EI292" s="82">
        <f>-EI14</f>
        <v>-38682.41551739464</v>
      </c>
    </row>
    <row r="293">
      <c r="B293" t="s" s="23">
        <v>60</v>
      </c>
      <c r="H293" s="95">
        <f>-Assumptions!$C$62*H286</f>
        <v>-10429.388771844197</v>
      </c>
      <c r="I293" s="95">
        <f>-Assumptions!$C$62*I286</f>
        <v>-10780.568802054371</v>
      </c>
      <c r="J293" s="95">
        <f>-Assumptions!$C$62*J286</f>
        <v>-10897.209092523106</v>
      </c>
      <c r="K293" s="95">
        <f>-Assumptions!$C$62*K286</f>
        <v>-10340.64376203602</v>
      </c>
      <c r="L293" s="95">
        <f>-Assumptions!$C$62*L286</f>
        <v>-10567.93128158837</v>
      </c>
      <c r="M293" s="95">
        <f>-Assumptions!$C$62*M286</f>
        <v>-9906.16019639881</v>
      </c>
      <c r="N293" s="95">
        <f>-Assumptions!$C$62*N286</f>
        <v>-10622.941330885815</v>
      </c>
      <c r="O293" s="95">
        <f>-Assumptions!$C$62*O286</f>
        <v>-10973.494196911603</v>
      </c>
      <c r="P293" s="95">
        <f>-Assumptions!$C$62*P286</f>
        <v>-11562.49887258058</v>
      </c>
      <c r="Q293" s="95">
        <f>-Assumptions!$C$62*Q286</f>
        <v>-12296.87893575544</v>
      </c>
      <c r="R293" s="95">
        <f>-Assumptions!$C$62*R286</f>
        <v>-12310.918936963228</v>
      </c>
      <c r="S293" s="95">
        <f>-Assumptions!$C$62*S286</f>
        <v>-12310.918936963228</v>
      </c>
      <c r="T293" s="95">
        <f>-Assumptions!$C$62*T286</f>
        <v>-12436.831616894833</v>
      </c>
      <c r="U293" s="95">
        <f>-Assumptions!$C$62*U286</f>
        <v>-12054.645223060823</v>
      </c>
      <c r="V293" s="95">
        <f>-Assumptions!$C$62*V286</f>
        <v>-12078.22897508961</v>
      </c>
      <c r="W293" s="95">
        <f>-Assumptions!$C$62*W286</f>
        <v>-12233.097444368652</v>
      </c>
      <c r="X293" s="95">
        <f>-Assumptions!$C$62*X286</f>
        <v>-12466.576319453614</v>
      </c>
      <c r="Y293" s="95">
        <f>-Assumptions!$C$62*Y286</f>
        <v>-12481.268445717502</v>
      </c>
      <c r="Z293" s="95">
        <f>-Assumptions!$C$62*Z286</f>
        <v>-11802.466063584567</v>
      </c>
      <c r="AA293" s="95">
        <f>-Assumptions!$C$62*AA286</f>
        <v>-11838.419385427442</v>
      </c>
      <c r="AB293" s="95">
        <f>-Assumptions!$C$62*AB286</f>
        <v>-11867.879387961731</v>
      </c>
      <c r="AC293" s="95">
        <f>-Assumptions!$C$62*AC286</f>
        <v>-11320.583662859015</v>
      </c>
      <c r="AD293" s="95">
        <f>-Assumptions!$C$62*AD286</f>
        <v>-10607.69087961955</v>
      </c>
      <c r="AE293" s="95">
        <f>-Assumptions!$C$62*AE286</f>
        <v>-10805.412875900272</v>
      </c>
      <c r="AF293" s="95">
        <f>-Assumptions!$C$62*AF286</f>
        <v>-10919.609695607538</v>
      </c>
      <c r="AG293" s="95">
        <f>-Assumptions!$C$62*AG286</f>
        <v>-11400.576178282558</v>
      </c>
      <c r="AH293" s="95">
        <f>-Assumptions!$C$62*AH286</f>
        <v>-10991.799499297866</v>
      </c>
      <c r="AI293" s="95">
        <f>-Assumptions!$C$62*AI286</f>
        <v>-11618.287338066324</v>
      </c>
      <c r="AJ293" s="95">
        <f>-Assumptions!$C$62*AJ286</f>
        <v>-11928.028070370605</v>
      </c>
      <c r="AK293" s="95">
        <f>-Assumptions!$C$62*AK286</f>
        <v>-12728.047729142094</v>
      </c>
      <c r="AL293" s="95">
        <f>-Assumptions!$C$62*AL286</f>
        <v>-13035.10582743169</v>
      </c>
      <c r="AM293" s="95">
        <f>-Assumptions!$C$62*AM286</f>
        <v>-13072.541915558368</v>
      </c>
      <c r="AN293" s="95">
        <f>-Assumptions!$C$62*AN286</f>
        <v>-12588.714457767233</v>
      </c>
      <c r="AO293" s="95">
        <f>-Assumptions!$C$62*AO286</f>
        <v>-12588.714457767233</v>
      </c>
      <c r="AP293" s="95">
        <f>-Assumptions!$C$62*AP286</f>
        <v>-12771.382069126168</v>
      </c>
      <c r="AQ293" s="95">
        <f>-Assumptions!$C$62*AQ286</f>
        <v>-13091.529167379242</v>
      </c>
      <c r="AR293" s="95">
        <f>-Assumptions!$C$62*AR286</f>
        <v>-13259.266452776501</v>
      </c>
      <c r="AS293" s="95">
        <f>-Assumptions!$C$62*AS286</f>
        <v>-13259.266452776501</v>
      </c>
      <c r="AT293" s="95">
        <f>-Assumptions!$C$62*AT286</f>
        <v>-13291.616939021944</v>
      </c>
      <c r="AU293" s="95">
        <f>-Assumptions!$C$62*AU286</f>
        <v>-12629.431453377745</v>
      </c>
      <c r="AV293" s="95">
        <f>-Assumptions!$C$62*AV286</f>
        <v>-12649.694393157111</v>
      </c>
      <c r="AW293" s="95">
        <f>-Assumptions!$C$62*AW286</f>
        <v>-12909.485887344841</v>
      </c>
      <c r="AX293" s="95">
        <f>-Assumptions!$C$62*AX286</f>
        <v>-13367.301878213972</v>
      </c>
      <c r="AY293" s="95">
        <f>-Assumptions!$C$62*AY286</f>
        <v>-13406.007429421576</v>
      </c>
      <c r="AZ293" s="95">
        <f>-Assumptions!$C$62*AZ286</f>
        <v>-13424.757431034539</v>
      </c>
      <c r="BA293" s="95">
        <f>-Assumptions!$C$62*BA286</f>
        <v>-13424.757431034539</v>
      </c>
      <c r="BB293" s="95">
        <f>-Assumptions!$C$62*BB286</f>
        <v>-13436.70736987878</v>
      </c>
      <c r="BC293" s="95">
        <f>-Assumptions!$C$62*BC286</f>
        <v>-13450.020529901854</v>
      </c>
      <c r="BD293" s="95">
        <f>-Assumptions!$C$62*BD286</f>
        <v>-12831.349556715972</v>
      </c>
      <c r="BE293" s="95">
        <f>-Assumptions!$C$62*BE286</f>
        <v>-12831.349556715972</v>
      </c>
      <c r="BF293" s="95">
        <f>-Assumptions!$C$62*BF286</f>
        <v>-13139.821666820795</v>
      </c>
      <c r="BG293" s="95">
        <f>-Assumptions!$C$62*BG286</f>
        <v>-13617.284001255679</v>
      </c>
      <c r="BH293" s="95">
        <f>-Assumptions!$C$62*BH286</f>
        <v>-13638.25614392732</v>
      </c>
      <c r="BI293" s="95">
        <f>-Assumptions!$C$62*BI286</f>
        <v>-13670.600049993805</v>
      </c>
      <c r="BJ293" s="95">
        <f>-Assumptions!$C$62*BJ286</f>
        <v>-13716.923101476468</v>
      </c>
      <c r="BK293" s="95">
        <f>-Assumptions!$C$62*BK286</f>
        <v>-13757.165746992028</v>
      </c>
      <c r="BL293" s="95">
        <f>-Assumptions!$C$62*BL286</f>
        <v>-13776.85324868564</v>
      </c>
      <c r="BM293" s="95">
        <f>-Assumptions!$C$62*BM286</f>
        <v>-13776.85324868564</v>
      </c>
      <c r="BN293" s="95">
        <f>-Assumptions!$C$62*BN286</f>
        <v>-13789.22143538943</v>
      </c>
      <c r="BO293" s="95">
        <f>-Assumptions!$C$62*BO286</f>
        <v>-13803.000556013314</v>
      </c>
      <c r="BP293" s="95">
        <f>-Assumptions!$C$62*BP286</f>
        <v>-13079.100785045339</v>
      </c>
      <c r="BQ293" s="95">
        <f>-Assumptions!$C$62*BQ286</f>
        <v>-12497.008961776222</v>
      </c>
      <c r="BR293" s="95">
        <f>-Assumptions!$C$62*BR286</f>
        <v>-12471.718971222264</v>
      </c>
      <c r="BS293" s="95">
        <f>-Assumptions!$C$62*BS286</f>
        <v>-13234.111973376082</v>
      </c>
      <c r="BT293" s="95">
        <f>-Assumptions!$C$62*BT286</f>
        <v>-13720.272952735557</v>
      </c>
      <c r="BU293" s="95">
        <f>-Assumptions!$C$62*BU286</f>
        <v>-13061.64091664334</v>
      </c>
      <c r="BV293" s="95">
        <f>-Assumptions!$C$62*BV286</f>
        <v>-11338.903000405195</v>
      </c>
      <c r="BW293" s="95">
        <f>-Assumptions!$C$62*BW286</f>
        <v>-10524.12864042132</v>
      </c>
      <c r="BX293" s="95">
        <f>-Assumptions!$C$62*BX286</f>
        <v>-10405.012714569666</v>
      </c>
      <c r="BY293" s="95">
        <f>-Assumptions!$C$62*BY286</f>
        <v>-11428.257204410893</v>
      </c>
      <c r="BZ293" s="95">
        <f>-Assumptions!$C$62*BZ286</f>
        <v>-12901.24297450491</v>
      </c>
      <c r="CA293" s="95">
        <f>-Assumptions!$C$62*CA286</f>
        <v>-14082.344613728315</v>
      </c>
      <c r="CB293" s="95">
        <f>-Assumptions!$C$62*CB286</f>
        <v>-13123.153486050709</v>
      </c>
      <c r="CC293" s="95">
        <f>-Assumptions!$C$62*CC286</f>
        <v>-13123.153486050709</v>
      </c>
      <c r="CD293" s="95">
        <f>-Assumptions!$C$62*CD286</f>
        <v>-13613.586422223163</v>
      </c>
      <c r="CE293" s="95">
        <f>-Assumptions!$C$62*CE286</f>
        <v>-13202.202407996365</v>
      </c>
      <c r="CF293" s="95">
        <f>-Assumptions!$C$62*CF286</f>
        <v>-13234.375763644544</v>
      </c>
      <c r="CG293" s="95">
        <f>-Assumptions!$C$62*CG286</f>
        <v>-13767.10825606959</v>
      </c>
      <c r="CH293" s="95">
        <f>-Assumptions!$C$62*CH286</f>
        <v>-14307.924438998563</v>
      </c>
      <c r="CI293" s="95">
        <f>-Assumptions!$C$62*CI286</f>
        <v>-14621.639680691418</v>
      </c>
      <c r="CJ293" s="95">
        <f>-Assumptions!$C$62*CJ286</f>
        <v>-14670.378747725998</v>
      </c>
      <c r="CK293" s="95">
        <f>-Assumptions!$C$62*CK286</f>
        <v>-14696.559505853664</v>
      </c>
      <c r="CL293" s="95">
        <f>-Assumptions!$C$62*CL286</f>
        <v>-14727.550492774246</v>
      </c>
      <c r="CM293" s="95">
        <f>-Assumptions!$C$62*CM286</f>
        <v>-14125.45331140234</v>
      </c>
      <c r="CN293" s="95">
        <f>-Assumptions!$C$62*CN286</f>
        <v>-13370.088854652822</v>
      </c>
      <c r="CO293" s="95">
        <f>-Assumptions!$C$62*CO286</f>
        <v>-13554.618818694118</v>
      </c>
      <c r="CP293" s="95">
        <f>-Assumptions!$C$62*CP286</f>
        <v>-12819.163650647795</v>
      </c>
      <c r="CQ293" s="95">
        <f>-Assumptions!$C$62*CQ286</f>
        <v>-13297.374629603315</v>
      </c>
      <c r="CR293" s="95">
        <f>-Assumptions!$C$62*CR286</f>
        <v>-13296.386910437986</v>
      </c>
      <c r="CS293" s="95">
        <f>-Assumptions!$C$62*CS286</f>
        <v>-13365.219109754331</v>
      </c>
      <c r="CT293" s="95">
        <f>-Assumptions!$C$62*CT286</f>
        <v>-14409.809535612616</v>
      </c>
      <c r="CU293" s="95">
        <f>-Assumptions!$C$62*CU286</f>
        <v>-14462.85191967402</v>
      </c>
      <c r="CV293" s="95">
        <f>-Assumptions!$C$62*CV286</f>
        <v>-15174.015898245874</v>
      </c>
      <c r="CW293" s="95">
        <f>-Assumptions!$C$62*CW286</f>
        <v>-15201.11298290801</v>
      </c>
      <c r="CX293" s="95">
        <f>-Assumptions!$C$62*CX286</f>
        <v>-14661.241899885541</v>
      </c>
      <c r="CY293" s="95">
        <f>-Assumptions!$C$62*CY286</f>
        <v>-14661.241899885541</v>
      </c>
      <c r="CZ293" s="95">
        <f>-Assumptions!$C$62*CZ286</f>
        <v>-14953.410608411728</v>
      </c>
      <c r="DA293" s="95">
        <f>-Assumptions!$C$62*DA286</f>
        <v>-14990.45010786611</v>
      </c>
      <c r="DB293" s="95">
        <f>-Assumptions!$C$62*DB286</f>
        <v>-15490.328027739493</v>
      </c>
      <c r="DC293" s="95">
        <f>-Assumptions!$C$62*DC286</f>
        <v>-15504.924283415947</v>
      </c>
      <c r="DD293" s="95">
        <f>-Assumptions!$C$62*DD286</f>
        <v>-15543.41041704991</v>
      </c>
      <c r="DE293" s="95">
        <f>-Assumptions!$C$62*DE286</f>
        <v>-14806.22299744671</v>
      </c>
      <c r="DF293" s="95">
        <f>-Assumptions!$C$62*DF286</f>
        <v>-14830.565278022174</v>
      </c>
      <c r="DG293" s="95">
        <f>-Assumptions!$C$62*DG286</f>
        <v>-15071.580956781223</v>
      </c>
      <c r="DH293" s="95">
        <f>-Assumptions!$C$62*DH286</f>
        <v>-15151.343715505696</v>
      </c>
      <c r="DI293" s="95">
        <f>-Assumptions!$C$62*DI286</f>
        <v>-15702.88197929777</v>
      </c>
      <c r="DJ293" s="95">
        <f>-Assumptions!$C$62*DJ286</f>
        <v>-15721.887520543152</v>
      </c>
      <c r="DK293" s="95">
        <f>-Assumptions!$C$62*DK286</f>
        <v>-15721.887520543152</v>
      </c>
      <c r="DL293" s="95">
        <f>-Assumptions!$C$62*DL286</f>
        <v>-14899.079611280995</v>
      </c>
      <c r="DM293" s="95">
        <f>-Assumptions!$C$62*DM286</f>
        <v>-14915.55278153966</v>
      </c>
      <c r="DN293" s="95">
        <f>-Assumptions!$C$62*DN286</f>
        <v>-14445.735276320105</v>
      </c>
      <c r="DO293" s="95">
        <f>-Assumptions!$C$62*DO286</f>
        <v>-14460.842400945234</v>
      </c>
      <c r="DP293" s="95">
        <f>-Assumptions!$C$62*DP286</f>
        <v>-14750.643529801382</v>
      </c>
      <c r="DQ293" s="95">
        <f>-Assumptions!$C$62*DQ286</f>
        <v>-15069.284169903369</v>
      </c>
      <c r="DR293" s="95">
        <f>-Assumptions!$C$62*DR286</f>
        <v>-16060.654901207212</v>
      </c>
      <c r="DS293" s="95">
        <f>-Assumptions!$C$62*DS286</f>
        <v>-16099.510291636714</v>
      </c>
      <c r="DT293" s="95">
        <f>-Assumptions!$C$62*DT286</f>
        <v>-16153.54816646878</v>
      </c>
      <c r="DU293" s="95">
        <f>-Assumptions!$C$62*DU286</f>
        <v>-16182.575240985974</v>
      </c>
      <c r="DV293" s="95">
        <f>-Assumptions!$C$62*DV286</f>
        <v>-16202.245976174945</v>
      </c>
      <c r="DW293" s="95">
        <f>-Assumptions!$C$62*DW286</f>
        <v>-16202.245976174945</v>
      </c>
      <c r="DX293" s="95">
        <f>-Assumptions!$C$62*DX286</f>
        <v>-16326.400659418558</v>
      </c>
      <c r="DY293" s="95">
        <f>-Assumptions!$C$62*DY286</f>
        <v>-16343.450390636273</v>
      </c>
      <c r="DZ293" s="95">
        <f>-Assumptions!$C$62*DZ286</f>
        <v>-15437.01736589002</v>
      </c>
      <c r="EA293" s="95">
        <f>-Assumptions!$C$62*EA286</f>
        <v>-14804.276420550652</v>
      </c>
      <c r="EB293" s="95">
        <f>-Assumptions!$C$62*EB286</f>
        <v>-14700.694563235678</v>
      </c>
      <c r="EC293" s="95">
        <f>-Assumptions!$C$62*EC286</f>
        <v>-14935.327508735767</v>
      </c>
      <c r="ED293" s="95">
        <f>-Assumptions!$C$62*ED286</f>
        <v>-15806.880740572497</v>
      </c>
      <c r="EE293" s="95">
        <f>-Assumptions!$C$62*EE286</f>
        <v>-15476.037836733372</v>
      </c>
      <c r="EF293" s="95">
        <f>-Assumptions!$C$62*EF286</f>
        <v>-14458.628359031085</v>
      </c>
      <c r="EG293" s="95">
        <f>-Assumptions!$C$62*EG286</f>
        <v>-13487.880278132008</v>
      </c>
      <c r="EH293" s="95">
        <f>-Assumptions!$C$62*EH286</f>
        <v>-13078.795022913437</v>
      </c>
      <c r="EI293" s="95">
        <f>-Assumptions!$C$62*EI286</f>
        <v>-14027.520033416593</v>
      </c>
    </row>
    <row r="294">
      <c r="B294" t="s" s="23">
        <v>61</v>
      </c>
      <c r="H294" s="95">
        <f>-Assumptions!$C$57*(1+Assumptions!$C$54)^(H$8-YEAR(Assumptions!$C$7))/12</f>
        <v>-2145.8299</v>
      </c>
      <c r="I294" s="95">
        <f>-Assumptions!$C$57*(1+Assumptions!$C$54)^(I$8-YEAR(Assumptions!$C$7))/12</f>
        <v>-2145.8299</v>
      </c>
      <c r="J294" s="95">
        <f>-Assumptions!$C$57*(1+Assumptions!$C$54)^(J$8-YEAR(Assumptions!$C$7))/12</f>
        <v>-2145.8299</v>
      </c>
      <c r="K294" s="95">
        <f>-Assumptions!$C$57*(1+Assumptions!$C$54)^(K$8-YEAR(Assumptions!$C$7))/12</f>
        <v>-2145.8299</v>
      </c>
      <c r="L294" s="95">
        <f>-Assumptions!$C$57*(1+Assumptions!$C$54)^(L$8-YEAR(Assumptions!$C$7))/12</f>
        <v>-2145.8299</v>
      </c>
      <c r="M294" s="95">
        <f>-Assumptions!$C$57*(1+Assumptions!$C$54)^(M$8-YEAR(Assumptions!$C$7))/12</f>
        <v>-2145.8299</v>
      </c>
      <c r="N294" s="95">
        <f>-Assumptions!$C$57*(1+Assumptions!$C$54)^(N$8-YEAR(Assumptions!$C$7))/12</f>
        <v>-2145.8299</v>
      </c>
      <c r="O294" s="95">
        <f>-Assumptions!$C$57*(1+Assumptions!$C$54)^(O$8-YEAR(Assumptions!$C$7))/12</f>
        <v>-2145.8299</v>
      </c>
      <c r="P294" s="95">
        <f>-Assumptions!$C$57*(1+Assumptions!$C$54)^(P$8-YEAR(Assumptions!$C$7))/12</f>
        <v>-2145.8299</v>
      </c>
      <c r="Q294" s="95">
        <f>-Assumptions!$C$57*(1+Assumptions!$C$54)^(Q$8-YEAR(Assumptions!$C$7))/12</f>
        <v>-2145.8299</v>
      </c>
      <c r="R294" s="95">
        <f>-Assumptions!$C$57*(1+Assumptions!$C$54)^(R$8-YEAR(Assumptions!$C$7))/12</f>
        <v>-2145.8299</v>
      </c>
      <c r="S294" s="95">
        <f>-Assumptions!$C$57*(1+Assumptions!$C$54)^(S$8-YEAR(Assumptions!$C$7))/12</f>
        <v>-2145.8299</v>
      </c>
      <c r="T294" s="95">
        <f>-Assumptions!$C$57*(1+Assumptions!$C$54)^(T$8-YEAR(Assumptions!$C$7))/12</f>
        <v>-2210.204797</v>
      </c>
      <c r="U294" s="95">
        <f>-Assumptions!$C$57*(1+Assumptions!$C$54)^(U$8-YEAR(Assumptions!$C$7))/12</f>
        <v>-2210.204797</v>
      </c>
      <c r="V294" s="95">
        <f>-Assumptions!$C$57*(1+Assumptions!$C$54)^(V$8-YEAR(Assumptions!$C$7))/12</f>
        <v>-2210.204797</v>
      </c>
      <c r="W294" s="95">
        <f>-Assumptions!$C$57*(1+Assumptions!$C$54)^(W$8-YEAR(Assumptions!$C$7))/12</f>
        <v>-2210.204797</v>
      </c>
      <c r="X294" s="95">
        <f>-Assumptions!$C$57*(1+Assumptions!$C$54)^(X$8-YEAR(Assumptions!$C$7))/12</f>
        <v>-2210.204797</v>
      </c>
      <c r="Y294" s="95">
        <f>-Assumptions!$C$57*(1+Assumptions!$C$54)^(Y$8-YEAR(Assumptions!$C$7))/12</f>
        <v>-2210.204797</v>
      </c>
      <c r="Z294" s="95">
        <f>-Assumptions!$C$57*(1+Assumptions!$C$54)^(Z$8-YEAR(Assumptions!$C$7))/12</f>
        <v>-2210.204797</v>
      </c>
      <c r="AA294" s="95">
        <f>-Assumptions!$C$57*(1+Assumptions!$C$54)^(AA$8-YEAR(Assumptions!$C$7))/12</f>
        <v>-2210.204797</v>
      </c>
      <c r="AB294" s="95">
        <f>-Assumptions!$C$57*(1+Assumptions!$C$54)^(AB$8-YEAR(Assumptions!$C$7))/12</f>
        <v>-2210.204797</v>
      </c>
      <c r="AC294" s="95">
        <f>-Assumptions!$C$57*(1+Assumptions!$C$54)^(AC$8-YEAR(Assumptions!$C$7))/12</f>
        <v>-2210.204797</v>
      </c>
      <c r="AD294" s="95">
        <f>-Assumptions!$C$57*(1+Assumptions!$C$54)^(AD$8-YEAR(Assumptions!$C$7))/12</f>
        <v>-2210.204797</v>
      </c>
      <c r="AE294" s="95">
        <f>-Assumptions!$C$57*(1+Assumptions!$C$54)^(AE$8-YEAR(Assumptions!$C$7))/12</f>
        <v>-2210.204797</v>
      </c>
      <c r="AF294" s="95">
        <f>-Assumptions!$C$57*(1+Assumptions!$C$54)^(AF$8-YEAR(Assumptions!$C$7))/12</f>
        <v>-2276.51094091</v>
      </c>
      <c r="AG294" s="95">
        <f>-Assumptions!$C$57*(1+Assumptions!$C$54)^(AG$8-YEAR(Assumptions!$C$7))/12</f>
        <v>-2276.51094091</v>
      </c>
      <c r="AH294" s="95">
        <f>-Assumptions!$C$57*(1+Assumptions!$C$54)^(AH$8-YEAR(Assumptions!$C$7))/12</f>
        <v>-2276.51094091</v>
      </c>
      <c r="AI294" s="95">
        <f>-Assumptions!$C$57*(1+Assumptions!$C$54)^(AI$8-YEAR(Assumptions!$C$7))/12</f>
        <v>-2276.51094091</v>
      </c>
      <c r="AJ294" s="95">
        <f>-Assumptions!$C$57*(1+Assumptions!$C$54)^(AJ$8-YEAR(Assumptions!$C$7))/12</f>
        <v>-2276.51094091</v>
      </c>
      <c r="AK294" s="95">
        <f>-Assumptions!$C$57*(1+Assumptions!$C$54)^(AK$8-YEAR(Assumptions!$C$7))/12</f>
        <v>-2276.51094091</v>
      </c>
      <c r="AL294" s="95">
        <f>-Assumptions!$C$57*(1+Assumptions!$C$54)^(AL$8-YEAR(Assumptions!$C$7))/12</f>
        <v>-2276.51094091</v>
      </c>
      <c r="AM294" s="95">
        <f>-Assumptions!$C$57*(1+Assumptions!$C$54)^(AM$8-YEAR(Assumptions!$C$7))/12</f>
        <v>-2276.51094091</v>
      </c>
      <c r="AN294" s="95">
        <f>-Assumptions!$C$57*(1+Assumptions!$C$54)^(AN$8-YEAR(Assumptions!$C$7))/12</f>
        <v>-2276.51094091</v>
      </c>
      <c r="AO294" s="95">
        <f>-Assumptions!$C$57*(1+Assumptions!$C$54)^(AO$8-YEAR(Assumptions!$C$7))/12</f>
        <v>-2276.51094091</v>
      </c>
      <c r="AP294" s="95">
        <f>-Assumptions!$C$57*(1+Assumptions!$C$54)^(AP$8-YEAR(Assumptions!$C$7))/12</f>
        <v>-2276.51094091</v>
      </c>
      <c r="AQ294" s="95">
        <f>-Assumptions!$C$57*(1+Assumptions!$C$54)^(AQ$8-YEAR(Assumptions!$C$7))/12</f>
        <v>-2276.51094091</v>
      </c>
      <c r="AR294" s="95">
        <f>-Assumptions!$C$57*(1+Assumptions!$C$54)^(AR$8-YEAR(Assumptions!$C$7))/12</f>
        <v>-2344.8062691373</v>
      </c>
      <c r="AS294" s="95">
        <f>-Assumptions!$C$57*(1+Assumptions!$C$54)^(AS$8-YEAR(Assumptions!$C$7))/12</f>
        <v>-2344.8062691373</v>
      </c>
      <c r="AT294" s="95">
        <f>-Assumptions!$C$57*(1+Assumptions!$C$54)^(AT$8-YEAR(Assumptions!$C$7))/12</f>
        <v>-2344.8062691373</v>
      </c>
      <c r="AU294" s="95">
        <f>-Assumptions!$C$57*(1+Assumptions!$C$54)^(AU$8-YEAR(Assumptions!$C$7))/12</f>
        <v>-2344.8062691373</v>
      </c>
      <c r="AV294" s="95">
        <f>-Assumptions!$C$57*(1+Assumptions!$C$54)^(AV$8-YEAR(Assumptions!$C$7))/12</f>
        <v>-2344.8062691373</v>
      </c>
      <c r="AW294" s="95">
        <f>-Assumptions!$C$57*(1+Assumptions!$C$54)^(AW$8-YEAR(Assumptions!$C$7))/12</f>
        <v>-2344.8062691373</v>
      </c>
      <c r="AX294" s="95">
        <f>-Assumptions!$C$57*(1+Assumptions!$C$54)^(AX$8-YEAR(Assumptions!$C$7))/12</f>
        <v>-2344.8062691373</v>
      </c>
      <c r="AY294" s="95">
        <f>-Assumptions!$C$57*(1+Assumptions!$C$54)^(AY$8-YEAR(Assumptions!$C$7))/12</f>
        <v>-2344.8062691373</v>
      </c>
      <c r="AZ294" s="95">
        <f>-Assumptions!$C$57*(1+Assumptions!$C$54)^(AZ$8-YEAR(Assumptions!$C$7))/12</f>
        <v>-2344.8062691373</v>
      </c>
      <c r="BA294" s="95">
        <f>-Assumptions!$C$57*(1+Assumptions!$C$54)^(BA$8-YEAR(Assumptions!$C$7))/12</f>
        <v>-2344.8062691373</v>
      </c>
      <c r="BB294" s="95">
        <f>-Assumptions!$C$57*(1+Assumptions!$C$54)^(BB$8-YEAR(Assumptions!$C$7))/12</f>
        <v>-2344.8062691373</v>
      </c>
      <c r="BC294" s="95">
        <f>-Assumptions!$C$57*(1+Assumptions!$C$54)^(BC$8-YEAR(Assumptions!$C$7))/12</f>
        <v>-2344.8062691373</v>
      </c>
      <c r="BD294" s="95">
        <f>-Assumptions!$C$57*(1+Assumptions!$C$54)^(BD$8-YEAR(Assumptions!$C$7))/12</f>
        <v>-2415.150457211419</v>
      </c>
      <c r="BE294" s="95">
        <f>-Assumptions!$C$57*(1+Assumptions!$C$54)^(BE$8-YEAR(Assumptions!$C$7))/12</f>
        <v>-2415.150457211419</v>
      </c>
      <c r="BF294" s="95">
        <f>-Assumptions!$C$57*(1+Assumptions!$C$54)^(BF$8-YEAR(Assumptions!$C$7))/12</f>
        <v>-2415.150457211419</v>
      </c>
      <c r="BG294" s="95">
        <f>-Assumptions!$C$57*(1+Assumptions!$C$54)^(BG$8-YEAR(Assumptions!$C$7))/12</f>
        <v>-2415.150457211419</v>
      </c>
      <c r="BH294" s="95">
        <f>-Assumptions!$C$57*(1+Assumptions!$C$54)^(BH$8-YEAR(Assumptions!$C$7))/12</f>
        <v>-2415.150457211419</v>
      </c>
      <c r="BI294" s="95">
        <f>-Assumptions!$C$57*(1+Assumptions!$C$54)^(BI$8-YEAR(Assumptions!$C$7))/12</f>
        <v>-2415.150457211419</v>
      </c>
      <c r="BJ294" s="95">
        <f>-Assumptions!$C$57*(1+Assumptions!$C$54)^(BJ$8-YEAR(Assumptions!$C$7))/12</f>
        <v>-2415.150457211419</v>
      </c>
      <c r="BK294" s="95">
        <f>-Assumptions!$C$57*(1+Assumptions!$C$54)^(BK$8-YEAR(Assumptions!$C$7))/12</f>
        <v>-2415.150457211419</v>
      </c>
      <c r="BL294" s="95">
        <f>-Assumptions!$C$57*(1+Assumptions!$C$54)^(BL$8-YEAR(Assumptions!$C$7))/12</f>
        <v>-2415.150457211419</v>
      </c>
      <c r="BM294" s="95">
        <f>-Assumptions!$C$57*(1+Assumptions!$C$54)^(BM$8-YEAR(Assumptions!$C$7))/12</f>
        <v>-2415.150457211419</v>
      </c>
      <c r="BN294" s="95">
        <f>-Assumptions!$C$57*(1+Assumptions!$C$54)^(BN$8-YEAR(Assumptions!$C$7))/12</f>
        <v>-2415.150457211419</v>
      </c>
      <c r="BO294" s="95">
        <f>-Assumptions!$C$57*(1+Assumptions!$C$54)^(BO$8-YEAR(Assumptions!$C$7))/12</f>
        <v>-2415.150457211419</v>
      </c>
      <c r="BP294" s="95">
        <f>-Assumptions!$C$57*(1+Assumptions!$C$54)^(BP$8-YEAR(Assumptions!$C$7))/12</f>
        <v>-2487.6049709277618</v>
      </c>
      <c r="BQ294" s="95">
        <f>-Assumptions!$C$57*(1+Assumptions!$C$54)^(BQ$8-YEAR(Assumptions!$C$7))/12</f>
        <v>-2487.6049709277618</v>
      </c>
      <c r="BR294" s="95">
        <f>-Assumptions!$C$57*(1+Assumptions!$C$54)^(BR$8-YEAR(Assumptions!$C$7))/12</f>
        <v>-2487.6049709277618</v>
      </c>
      <c r="BS294" s="95">
        <f>-Assumptions!$C$57*(1+Assumptions!$C$54)^(BS$8-YEAR(Assumptions!$C$7))/12</f>
        <v>-2487.6049709277618</v>
      </c>
      <c r="BT294" s="95">
        <f>-Assumptions!$C$57*(1+Assumptions!$C$54)^(BT$8-YEAR(Assumptions!$C$7))/12</f>
        <v>-2487.6049709277618</v>
      </c>
      <c r="BU294" s="95">
        <f>-Assumptions!$C$57*(1+Assumptions!$C$54)^(BU$8-YEAR(Assumptions!$C$7))/12</f>
        <v>-2487.6049709277618</v>
      </c>
      <c r="BV294" s="95">
        <f>-Assumptions!$C$57*(1+Assumptions!$C$54)^(BV$8-YEAR(Assumptions!$C$7))/12</f>
        <v>-2487.6049709277618</v>
      </c>
      <c r="BW294" s="95">
        <f>-Assumptions!$C$57*(1+Assumptions!$C$54)^(BW$8-YEAR(Assumptions!$C$7))/12</f>
        <v>-2487.6049709277618</v>
      </c>
      <c r="BX294" s="95">
        <f>-Assumptions!$C$57*(1+Assumptions!$C$54)^(BX$8-YEAR(Assumptions!$C$7))/12</f>
        <v>-2487.6049709277618</v>
      </c>
      <c r="BY294" s="95">
        <f>-Assumptions!$C$57*(1+Assumptions!$C$54)^(BY$8-YEAR(Assumptions!$C$7))/12</f>
        <v>-2487.6049709277618</v>
      </c>
      <c r="BZ294" s="95">
        <f>-Assumptions!$C$57*(1+Assumptions!$C$54)^(BZ$8-YEAR(Assumptions!$C$7))/12</f>
        <v>-2487.6049709277618</v>
      </c>
      <c r="CA294" s="95">
        <f>-Assumptions!$C$57*(1+Assumptions!$C$54)^(CA$8-YEAR(Assumptions!$C$7))/12</f>
        <v>-2487.6049709277618</v>
      </c>
      <c r="CB294" s="95">
        <f>-Assumptions!$C$57*(1+Assumptions!$C$54)^(CB$8-YEAR(Assumptions!$C$7))/12</f>
        <v>-2562.233120055595</v>
      </c>
      <c r="CC294" s="95">
        <f>-Assumptions!$C$57*(1+Assumptions!$C$54)^(CC$8-YEAR(Assumptions!$C$7))/12</f>
        <v>-2562.233120055595</v>
      </c>
      <c r="CD294" s="95">
        <f>-Assumptions!$C$57*(1+Assumptions!$C$54)^(CD$8-YEAR(Assumptions!$C$7))/12</f>
        <v>-2562.233120055595</v>
      </c>
      <c r="CE294" s="95">
        <f>-Assumptions!$C$57*(1+Assumptions!$C$54)^(CE$8-YEAR(Assumptions!$C$7))/12</f>
        <v>-2562.233120055595</v>
      </c>
      <c r="CF294" s="95">
        <f>-Assumptions!$C$57*(1+Assumptions!$C$54)^(CF$8-YEAR(Assumptions!$C$7))/12</f>
        <v>-2562.233120055595</v>
      </c>
      <c r="CG294" s="95">
        <f>-Assumptions!$C$57*(1+Assumptions!$C$54)^(CG$8-YEAR(Assumptions!$C$7))/12</f>
        <v>-2562.233120055595</v>
      </c>
      <c r="CH294" s="95">
        <f>-Assumptions!$C$57*(1+Assumptions!$C$54)^(CH$8-YEAR(Assumptions!$C$7))/12</f>
        <v>-2562.233120055595</v>
      </c>
      <c r="CI294" s="95">
        <f>-Assumptions!$C$57*(1+Assumptions!$C$54)^(CI$8-YEAR(Assumptions!$C$7))/12</f>
        <v>-2562.233120055595</v>
      </c>
      <c r="CJ294" s="95">
        <f>-Assumptions!$C$57*(1+Assumptions!$C$54)^(CJ$8-YEAR(Assumptions!$C$7))/12</f>
        <v>-2562.233120055595</v>
      </c>
      <c r="CK294" s="95">
        <f>-Assumptions!$C$57*(1+Assumptions!$C$54)^(CK$8-YEAR(Assumptions!$C$7))/12</f>
        <v>-2562.233120055595</v>
      </c>
      <c r="CL294" s="95">
        <f>-Assumptions!$C$57*(1+Assumptions!$C$54)^(CL$8-YEAR(Assumptions!$C$7))/12</f>
        <v>-2562.233120055595</v>
      </c>
      <c r="CM294" s="95">
        <f>-Assumptions!$C$57*(1+Assumptions!$C$54)^(CM$8-YEAR(Assumptions!$C$7))/12</f>
        <v>-2562.233120055595</v>
      </c>
      <c r="CN294" s="95">
        <f>-Assumptions!$C$57*(1+Assumptions!$C$54)^(CN$8-YEAR(Assumptions!$C$7))/12</f>
        <v>-2639.1001136572627</v>
      </c>
      <c r="CO294" s="95">
        <f>-Assumptions!$C$57*(1+Assumptions!$C$54)^(CO$8-YEAR(Assumptions!$C$7))/12</f>
        <v>-2639.1001136572627</v>
      </c>
      <c r="CP294" s="95">
        <f>-Assumptions!$C$57*(1+Assumptions!$C$54)^(CP$8-YEAR(Assumptions!$C$7))/12</f>
        <v>-2639.1001136572627</v>
      </c>
      <c r="CQ294" s="95">
        <f>-Assumptions!$C$57*(1+Assumptions!$C$54)^(CQ$8-YEAR(Assumptions!$C$7))/12</f>
        <v>-2639.1001136572627</v>
      </c>
      <c r="CR294" s="95">
        <f>-Assumptions!$C$57*(1+Assumptions!$C$54)^(CR$8-YEAR(Assumptions!$C$7))/12</f>
        <v>-2639.1001136572627</v>
      </c>
      <c r="CS294" s="95">
        <f>-Assumptions!$C$57*(1+Assumptions!$C$54)^(CS$8-YEAR(Assumptions!$C$7))/12</f>
        <v>-2639.1001136572627</v>
      </c>
      <c r="CT294" s="95">
        <f>-Assumptions!$C$57*(1+Assumptions!$C$54)^(CT$8-YEAR(Assumptions!$C$7))/12</f>
        <v>-2639.1001136572627</v>
      </c>
      <c r="CU294" s="95">
        <f>-Assumptions!$C$57*(1+Assumptions!$C$54)^(CU$8-YEAR(Assumptions!$C$7))/12</f>
        <v>-2639.1001136572627</v>
      </c>
      <c r="CV294" s="95">
        <f>-Assumptions!$C$57*(1+Assumptions!$C$54)^(CV$8-YEAR(Assumptions!$C$7))/12</f>
        <v>-2639.1001136572627</v>
      </c>
      <c r="CW294" s="95">
        <f>-Assumptions!$C$57*(1+Assumptions!$C$54)^(CW$8-YEAR(Assumptions!$C$7))/12</f>
        <v>-2639.1001136572627</v>
      </c>
      <c r="CX294" s="95">
        <f>-Assumptions!$C$57*(1+Assumptions!$C$54)^(CX$8-YEAR(Assumptions!$C$7))/12</f>
        <v>-2639.1001136572627</v>
      </c>
      <c r="CY294" s="95">
        <f>-Assumptions!$C$57*(1+Assumptions!$C$54)^(CY$8-YEAR(Assumptions!$C$7))/12</f>
        <v>-2639.1001136572627</v>
      </c>
      <c r="CZ294" s="95">
        <f>-Assumptions!$C$57*(1+Assumptions!$C$54)^(CZ$8-YEAR(Assumptions!$C$7))/12</f>
        <v>-2718.273117066981</v>
      </c>
      <c r="DA294" s="95">
        <f>-Assumptions!$C$57*(1+Assumptions!$C$54)^(DA$8-YEAR(Assumptions!$C$7))/12</f>
        <v>-2718.273117066981</v>
      </c>
      <c r="DB294" s="95">
        <f>-Assumptions!$C$57*(1+Assumptions!$C$54)^(DB$8-YEAR(Assumptions!$C$7))/12</f>
        <v>-2718.273117066981</v>
      </c>
      <c r="DC294" s="95">
        <f>-Assumptions!$C$57*(1+Assumptions!$C$54)^(DC$8-YEAR(Assumptions!$C$7))/12</f>
        <v>-2718.273117066981</v>
      </c>
      <c r="DD294" s="95">
        <f>-Assumptions!$C$57*(1+Assumptions!$C$54)^(DD$8-YEAR(Assumptions!$C$7))/12</f>
        <v>-2718.273117066981</v>
      </c>
      <c r="DE294" s="95">
        <f>-Assumptions!$C$57*(1+Assumptions!$C$54)^(DE$8-YEAR(Assumptions!$C$7))/12</f>
        <v>-2718.273117066981</v>
      </c>
      <c r="DF294" s="95">
        <f>-Assumptions!$C$57*(1+Assumptions!$C$54)^(DF$8-YEAR(Assumptions!$C$7))/12</f>
        <v>-2718.273117066981</v>
      </c>
      <c r="DG294" s="95">
        <f>-Assumptions!$C$57*(1+Assumptions!$C$54)^(DG$8-YEAR(Assumptions!$C$7))/12</f>
        <v>-2718.273117066981</v>
      </c>
      <c r="DH294" s="95">
        <f>-Assumptions!$C$57*(1+Assumptions!$C$54)^(DH$8-YEAR(Assumptions!$C$7))/12</f>
        <v>-2718.273117066981</v>
      </c>
      <c r="DI294" s="95">
        <f>-Assumptions!$C$57*(1+Assumptions!$C$54)^(DI$8-YEAR(Assumptions!$C$7))/12</f>
        <v>-2718.273117066981</v>
      </c>
      <c r="DJ294" s="95">
        <f>-Assumptions!$C$57*(1+Assumptions!$C$54)^(DJ$8-YEAR(Assumptions!$C$7))/12</f>
        <v>-2718.273117066981</v>
      </c>
      <c r="DK294" s="95">
        <f>-Assumptions!$C$57*(1+Assumptions!$C$54)^(DK$8-YEAR(Assumptions!$C$7))/12</f>
        <v>-2718.273117066981</v>
      </c>
      <c r="DL294" s="95">
        <f>-Assumptions!$C$57*(1+Assumptions!$C$54)^(DL$8-YEAR(Assumptions!$C$7))/12</f>
        <v>-2799.8213105789905</v>
      </c>
      <c r="DM294" s="95">
        <f>-Assumptions!$C$57*(1+Assumptions!$C$54)^(DM$8-YEAR(Assumptions!$C$7))/12</f>
        <v>-2799.8213105789905</v>
      </c>
      <c r="DN294" s="95">
        <f>-Assumptions!$C$57*(1+Assumptions!$C$54)^(DN$8-YEAR(Assumptions!$C$7))/12</f>
        <v>-2799.8213105789905</v>
      </c>
      <c r="DO294" s="95">
        <f>-Assumptions!$C$57*(1+Assumptions!$C$54)^(DO$8-YEAR(Assumptions!$C$7))/12</f>
        <v>-2799.8213105789905</v>
      </c>
      <c r="DP294" s="95">
        <f>-Assumptions!$C$57*(1+Assumptions!$C$54)^(DP$8-YEAR(Assumptions!$C$7))/12</f>
        <v>-2799.8213105789905</v>
      </c>
      <c r="DQ294" s="95">
        <f>-Assumptions!$C$57*(1+Assumptions!$C$54)^(DQ$8-YEAR(Assumptions!$C$7))/12</f>
        <v>-2799.8213105789905</v>
      </c>
      <c r="DR294" s="95">
        <f>-Assumptions!$C$57*(1+Assumptions!$C$54)^(DR$8-YEAR(Assumptions!$C$7))/12</f>
        <v>-2799.8213105789905</v>
      </c>
      <c r="DS294" s="95">
        <f>-Assumptions!$C$57*(1+Assumptions!$C$54)^(DS$8-YEAR(Assumptions!$C$7))/12</f>
        <v>-2799.8213105789905</v>
      </c>
      <c r="DT294" s="95">
        <f>-Assumptions!$C$57*(1+Assumptions!$C$54)^(DT$8-YEAR(Assumptions!$C$7))/12</f>
        <v>-2799.8213105789905</v>
      </c>
      <c r="DU294" s="95">
        <f>-Assumptions!$C$57*(1+Assumptions!$C$54)^(DU$8-YEAR(Assumptions!$C$7))/12</f>
        <v>-2799.8213105789905</v>
      </c>
      <c r="DV294" s="95">
        <f>-Assumptions!$C$57*(1+Assumptions!$C$54)^(DV$8-YEAR(Assumptions!$C$7))/12</f>
        <v>-2799.8213105789905</v>
      </c>
      <c r="DW294" s="95">
        <f>-Assumptions!$C$57*(1+Assumptions!$C$54)^(DW$8-YEAR(Assumptions!$C$7))/12</f>
        <v>-2799.8213105789905</v>
      </c>
      <c r="DX294" s="95">
        <f>-Assumptions!$C$57*(1+Assumptions!$C$54)^(DX$8-YEAR(Assumptions!$C$7))/12</f>
        <v>-2883.8159498963596</v>
      </c>
      <c r="DY294" s="95">
        <f>-Assumptions!$C$57*(1+Assumptions!$C$54)^(DY$8-YEAR(Assumptions!$C$7))/12</f>
        <v>-2883.8159498963596</v>
      </c>
      <c r="DZ294" s="95">
        <f>-Assumptions!$C$57*(1+Assumptions!$C$54)^(DZ$8-YEAR(Assumptions!$C$7))/12</f>
        <v>-2883.8159498963596</v>
      </c>
      <c r="EA294" s="95">
        <f>-Assumptions!$C$57*(1+Assumptions!$C$54)^(EA$8-YEAR(Assumptions!$C$7))/12</f>
        <v>-2883.8159498963596</v>
      </c>
      <c r="EB294" s="95">
        <f>-Assumptions!$C$57*(1+Assumptions!$C$54)^(EB$8-YEAR(Assumptions!$C$7))/12</f>
        <v>-2883.8159498963596</v>
      </c>
      <c r="EC294" s="95">
        <f>-Assumptions!$C$57*(1+Assumptions!$C$54)^(EC$8-YEAR(Assumptions!$C$7))/12</f>
        <v>-2883.8159498963596</v>
      </c>
      <c r="ED294" s="95">
        <f>-Assumptions!$C$57*(1+Assumptions!$C$54)^(ED$8-YEAR(Assumptions!$C$7))/12</f>
        <v>-2883.8159498963596</v>
      </c>
      <c r="EE294" s="95">
        <f>-Assumptions!$C$57*(1+Assumptions!$C$54)^(EE$8-YEAR(Assumptions!$C$7))/12</f>
        <v>-2883.8159498963596</v>
      </c>
      <c r="EF294" s="95">
        <f>-Assumptions!$C$57*(1+Assumptions!$C$54)^(EF$8-YEAR(Assumptions!$C$7))/12</f>
        <v>-2883.8159498963596</v>
      </c>
      <c r="EG294" s="95">
        <f>-Assumptions!$C$57*(1+Assumptions!$C$54)^(EG$8-YEAR(Assumptions!$C$7))/12</f>
        <v>-2883.8159498963596</v>
      </c>
      <c r="EH294" s="95">
        <f>-Assumptions!$C$57*(1+Assumptions!$C$54)^(EH$8-YEAR(Assumptions!$C$7))/12</f>
        <v>-2883.8159498963596</v>
      </c>
      <c r="EI294" s="95">
        <f>-Assumptions!$C$57*(1+Assumptions!$C$54)^(EI$8-YEAR(Assumptions!$C$7))/12</f>
        <v>-2883.8159498963596</v>
      </c>
    </row>
    <row r="295">
      <c r="B295" t="s" s="23">
        <v>62</v>
      </c>
      <c r="H295" s="95">
        <f>-IF(H$8&lt;=Assumptions!$C$59,Assumptions!$C$58*(1+Assumptions!$C$54)^(H$8-YEAR(Assumptions!$C$7)),0)/12</f>
        <v>-3261.6666666666665</v>
      </c>
      <c r="I295" s="95">
        <f>-IF(I$8&lt;=Assumptions!$C$59,Assumptions!$C$58*(1+Assumptions!$C$54)^(I$8-YEAR(Assumptions!$C$7)),0)/12</f>
        <v>-3261.6666666666665</v>
      </c>
      <c r="J295" s="95">
        <f>-IF(J$8&lt;=Assumptions!$C$59,Assumptions!$C$58*(1+Assumptions!$C$54)^(J$8-YEAR(Assumptions!$C$7)),0)/12</f>
        <v>-3261.6666666666665</v>
      </c>
      <c r="K295" s="95">
        <f>-IF(K$8&lt;=Assumptions!$C$59,Assumptions!$C$58*(1+Assumptions!$C$54)^(K$8-YEAR(Assumptions!$C$7)),0)/12</f>
        <v>-3261.6666666666665</v>
      </c>
      <c r="L295" s="95">
        <f>-IF(L$8&lt;=Assumptions!$C$59,Assumptions!$C$58*(1+Assumptions!$C$54)^(L$8-YEAR(Assumptions!$C$7)),0)/12</f>
        <v>-3261.6666666666665</v>
      </c>
      <c r="M295" s="95">
        <f>-IF(M$8&lt;=Assumptions!$C$59,Assumptions!$C$58*(1+Assumptions!$C$54)^(M$8-YEAR(Assumptions!$C$7)),0)/12</f>
        <v>-3261.6666666666665</v>
      </c>
      <c r="N295" s="95">
        <f>-IF(N$8&lt;=Assumptions!$C$59,Assumptions!$C$58*(1+Assumptions!$C$54)^(N$8-YEAR(Assumptions!$C$7)),0)/12</f>
        <v>-3261.6666666666665</v>
      </c>
      <c r="O295" s="95">
        <f>-IF(O$8&lt;=Assumptions!$C$59,Assumptions!$C$58*(1+Assumptions!$C$54)^(O$8-YEAR(Assumptions!$C$7)),0)/12</f>
        <v>-3261.6666666666665</v>
      </c>
      <c r="P295" s="95">
        <f>-IF(P$8&lt;=Assumptions!$C$59,Assumptions!$C$58*(1+Assumptions!$C$54)^(P$8-YEAR(Assumptions!$C$7)),0)/12</f>
        <v>-3261.6666666666665</v>
      </c>
      <c r="Q295" s="95">
        <f>-IF(Q$8&lt;=Assumptions!$C$59,Assumptions!$C$58*(1+Assumptions!$C$54)^(Q$8-YEAR(Assumptions!$C$7)),0)/12</f>
        <v>-3261.6666666666665</v>
      </c>
      <c r="R295" s="95">
        <f>-IF(R$8&lt;=Assumptions!$C$59,Assumptions!$C$58*(1+Assumptions!$C$54)^(R$8-YEAR(Assumptions!$C$7)),0)/12</f>
        <v>-3261.6666666666665</v>
      </c>
      <c r="S295" s="95">
        <f>-IF(S$8&lt;=Assumptions!$C$59,Assumptions!$C$58*(1+Assumptions!$C$54)^(S$8-YEAR(Assumptions!$C$7)),0)/12</f>
        <v>-3261.6666666666665</v>
      </c>
      <c r="T295" s="95">
        <f>-IF(T$8&lt;=Assumptions!$C$59,Assumptions!$C$58*(1+Assumptions!$C$54)^(T$8-YEAR(Assumptions!$C$7)),0)/12</f>
        <v>-3359.5166666666664</v>
      </c>
      <c r="U295" s="95">
        <f>-IF(U$8&lt;=Assumptions!$C$59,Assumptions!$C$58*(1+Assumptions!$C$54)^(U$8-YEAR(Assumptions!$C$7)),0)/12</f>
        <v>-3359.5166666666664</v>
      </c>
      <c r="V295" s="95">
        <f>-IF(V$8&lt;=Assumptions!$C$59,Assumptions!$C$58*(1+Assumptions!$C$54)^(V$8-YEAR(Assumptions!$C$7)),0)/12</f>
        <v>-3359.5166666666664</v>
      </c>
      <c r="W295" s="95">
        <f>-IF(W$8&lt;=Assumptions!$C$59,Assumptions!$C$58*(1+Assumptions!$C$54)^(W$8-YEAR(Assumptions!$C$7)),0)/12</f>
        <v>-3359.5166666666664</v>
      </c>
      <c r="X295" s="95">
        <f>-IF(X$8&lt;=Assumptions!$C$59,Assumptions!$C$58*(1+Assumptions!$C$54)^(X$8-YEAR(Assumptions!$C$7)),0)/12</f>
        <v>-3359.5166666666664</v>
      </c>
      <c r="Y295" s="95">
        <f>-IF(Y$8&lt;=Assumptions!$C$59,Assumptions!$C$58*(1+Assumptions!$C$54)^(Y$8-YEAR(Assumptions!$C$7)),0)/12</f>
        <v>-3359.5166666666664</v>
      </c>
      <c r="Z295" s="95">
        <f>-IF(Z$8&lt;=Assumptions!$C$59,Assumptions!$C$58*(1+Assumptions!$C$54)^(Z$8-YEAR(Assumptions!$C$7)),0)/12</f>
        <v>-3359.5166666666664</v>
      </c>
      <c r="AA295" s="95">
        <f>-IF(AA$8&lt;=Assumptions!$C$59,Assumptions!$C$58*(1+Assumptions!$C$54)^(AA$8-YEAR(Assumptions!$C$7)),0)/12</f>
        <v>-3359.5166666666664</v>
      </c>
      <c r="AB295" s="95">
        <f>-IF(AB$8&lt;=Assumptions!$C$59,Assumptions!$C$58*(1+Assumptions!$C$54)^(AB$8-YEAR(Assumptions!$C$7)),0)/12</f>
        <v>-3359.5166666666664</v>
      </c>
      <c r="AC295" s="95">
        <f>-IF(AC$8&lt;=Assumptions!$C$59,Assumptions!$C$58*(1+Assumptions!$C$54)^(AC$8-YEAR(Assumptions!$C$7)),0)/12</f>
        <v>-3359.5166666666664</v>
      </c>
      <c r="AD295" s="95">
        <f>-IF(AD$8&lt;=Assumptions!$C$59,Assumptions!$C$58*(1+Assumptions!$C$54)^(AD$8-YEAR(Assumptions!$C$7)),0)/12</f>
        <v>-3359.5166666666664</v>
      </c>
      <c r="AE295" s="95">
        <f>-IF(AE$8&lt;=Assumptions!$C$59,Assumptions!$C$58*(1+Assumptions!$C$54)^(AE$8-YEAR(Assumptions!$C$7)),0)/12</f>
        <v>-3359.5166666666664</v>
      </c>
      <c r="AF295" s="95">
        <f>-IF(AF$8&lt;=Assumptions!$C$59,Assumptions!$C$58*(1+Assumptions!$C$54)^(AF$8-YEAR(Assumptions!$C$7)),0)/12</f>
        <v>0</v>
      </c>
      <c r="AG295" s="95">
        <f>-IF(AG$8&lt;=Assumptions!$C$59,Assumptions!$C$58*(1+Assumptions!$C$54)^(AG$8-YEAR(Assumptions!$C$7)),0)/12</f>
        <v>0</v>
      </c>
      <c r="AH295" s="95">
        <f>-IF(AH$8&lt;=Assumptions!$C$59,Assumptions!$C$58*(1+Assumptions!$C$54)^(AH$8-YEAR(Assumptions!$C$7)),0)/12</f>
        <v>0</v>
      </c>
      <c r="AI295" s="95">
        <f>-IF(AI$8&lt;=Assumptions!$C$59,Assumptions!$C$58*(1+Assumptions!$C$54)^(AI$8-YEAR(Assumptions!$C$7)),0)/12</f>
        <v>0</v>
      </c>
      <c r="AJ295" s="95">
        <f>-IF(AJ$8&lt;=Assumptions!$C$59,Assumptions!$C$58*(1+Assumptions!$C$54)^(AJ$8-YEAR(Assumptions!$C$7)),0)/12</f>
        <v>0</v>
      </c>
      <c r="AK295" s="95">
        <f>-IF(AK$8&lt;=Assumptions!$C$59,Assumptions!$C$58*(1+Assumptions!$C$54)^(AK$8-YEAR(Assumptions!$C$7)),0)/12</f>
        <v>0</v>
      </c>
      <c r="AL295" s="95">
        <f>-IF(AL$8&lt;=Assumptions!$C$59,Assumptions!$C$58*(1+Assumptions!$C$54)^(AL$8-YEAR(Assumptions!$C$7)),0)/12</f>
        <v>0</v>
      </c>
      <c r="AM295" s="95">
        <f>-IF(AM$8&lt;=Assumptions!$C$59,Assumptions!$C$58*(1+Assumptions!$C$54)^(AM$8-YEAR(Assumptions!$C$7)),0)/12</f>
        <v>0</v>
      </c>
      <c r="AN295" s="95">
        <f>-IF(AN$8&lt;=Assumptions!$C$59,Assumptions!$C$58*(1+Assumptions!$C$54)^(AN$8-YEAR(Assumptions!$C$7)),0)/12</f>
        <v>0</v>
      </c>
      <c r="AO295" s="95">
        <f>-IF(AO$8&lt;=Assumptions!$C$59,Assumptions!$C$58*(1+Assumptions!$C$54)^(AO$8-YEAR(Assumptions!$C$7)),0)/12</f>
        <v>0</v>
      </c>
      <c r="AP295" s="95">
        <f>-IF(AP$8&lt;=Assumptions!$C$59,Assumptions!$C$58*(1+Assumptions!$C$54)^(AP$8-YEAR(Assumptions!$C$7)),0)/12</f>
        <v>0</v>
      </c>
      <c r="AQ295" s="95">
        <f>-IF(AQ$8&lt;=Assumptions!$C$59,Assumptions!$C$58*(1+Assumptions!$C$54)^(AQ$8-YEAR(Assumptions!$C$7)),0)/12</f>
        <v>0</v>
      </c>
      <c r="AR295" s="95">
        <f>-IF(AR$8&lt;=Assumptions!$C$59,Assumptions!$C$58*(1+Assumptions!$C$54)^(AR$8-YEAR(Assumptions!$C$7)),0)/12</f>
        <v>0</v>
      </c>
      <c r="AS295" s="95">
        <f>-IF(AS$8&lt;=Assumptions!$C$59,Assumptions!$C$58*(1+Assumptions!$C$54)^(AS$8-YEAR(Assumptions!$C$7)),0)/12</f>
        <v>0</v>
      </c>
      <c r="AT295" s="95">
        <f>-IF(AT$8&lt;=Assumptions!$C$59,Assumptions!$C$58*(1+Assumptions!$C$54)^(AT$8-YEAR(Assumptions!$C$7)),0)/12</f>
        <v>0</v>
      </c>
      <c r="AU295" s="95">
        <f>-IF(AU$8&lt;=Assumptions!$C$59,Assumptions!$C$58*(1+Assumptions!$C$54)^(AU$8-YEAR(Assumptions!$C$7)),0)/12</f>
        <v>0</v>
      </c>
      <c r="AV295" s="95">
        <f>-IF(AV$8&lt;=Assumptions!$C$59,Assumptions!$C$58*(1+Assumptions!$C$54)^(AV$8-YEAR(Assumptions!$C$7)),0)/12</f>
        <v>0</v>
      </c>
      <c r="AW295" s="95">
        <f>-IF(AW$8&lt;=Assumptions!$C$59,Assumptions!$C$58*(1+Assumptions!$C$54)^(AW$8-YEAR(Assumptions!$C$7)),0)/12</f>
        <v>0</v>
      </c>
      <c r="AX295" s="95">
        <f>-IF(AX$8&lt;=Assumptions!$C$59,Assumptions!$C$58*(1+Assumptions!$C$54)^(AX$8-YEAR(Assumptions!$C$7)),0)/12</f>
        <v>0</v>
      </c>
      <c r="AY295" s="95">
        <f>-IF(AY$8&lt;=Assumptions!$C$59,Assumptions!$C$58*(1+Assumptions!$C$54)^(AY$8-YEAR(Assumptions!$C$7)),0)/12</f>
        <v>0</v>
      </c>
      <c r="AZ295" s="95">
        <f>-IF(AZ$8&lt;=Assumptions!$C$59,Assumptions!$C$58*(1+Assumptions!$C$54)^(AZ$8-YEAR(Assumptions!$C$7)),0)/12</f>
        <v>0</v>
      </c>
      <c r="BA295" s="95">
        <f>-IF(BA$8&lt;=Assumptions!$C$59,Assumptions!$C$58*(1+Assumptions!$C$54)^(BA$8-YEAR(Assumptions!$C$7)),0)/12</f>
        <v>0</v>
      </c>
      <c r="BB295" s="95">
        <f>-IF(BB$8&lt;=Assumptions!$C$59,Assumptions!$C$58*(1+Assumptions!$C$54)^(BB$8-YEAR(Assumptions!$C$7)),0)/12</f>
        <v>0</v>
      </c>
      <c r="BC295" s="95">
        <f>-IF(BC$8&lt;=Assumptions!$C$59,Assumptions!$C$58*(1+Assumptions!$C$54)^(BC$8-YEAR(Assumptions!$C$7)),0)/12</f>
        <v>0</v>
      </c>
      <c r="BD295" s="95">
        <f>-IF(BD$8&lt;=Assumptions!$C$59,Assumptions!$C$58*(1+Assumptions!$C$54)^(BD$8-YEAR(Assumptions!$C$7)),0)/12</f>
        <v>0</v>
      </c>
      <c r="BE295" s="95">
        <f>-IF(BE$8&lt;=Assumptions!$C$59,Assumptions!$C$58*(1+Assumptions!$C$54)^(BE$8-YEAR(Assumptions!$C$7)),0)/12</f>
        <v>0</v>
      </c>
      <c r="BF295" s="95">
        <f>-IF(BF$8&lt;=Assumptions!$C$59,Assumptions!$C$58*(1+Assumptions!$C$54)^(BF$8-YEAR(Assumptions!$C$7)),0)/12</f>
        <v>0</v>
      </c>
      <c r="BG295" s="95">
        <f>-IF(BG$8&lt;=Assumptions!$C$59,Assumptions!$C$58*(1+Assumptions!$C$54)^(BG$8-YEAR(Assumptions!$C$7)),0)/12</f>
        <v>0</v>
      </c>
      <c r="BH295" s="95">
        <f>-IF(BH$8&lt;=Assumptions!$C$59,Assumptions!$C$58*(1+Assumptions!$C$54)^(BH$8-YEAR(Assumptions!$C$7)),0)/12</f>
        <v>0</v>
      </c>
      <c r="BI295" s="95">
        <f>-IF(BI$8&lt;=Assumptions!$C$59,Assumptions!$C$58*(1+Assumptions!$C$54)^(BI$8-YEAR(Assumptions!$C$7)),0)/12</f>
        <v>0</v>
      </c>
      <c r="BJ295" s="95">
        <f>-IF(BJ$8&lt;=Assumptions!$C$59,Assumptions!$C$58*(1+Assumptions!$C$54)^(BJ$8-YEAR(Assumptions!$C$7)),0)/12</f>
        <v>0</v>
      </c>
      <c r="BK295" s="95">
        <f>-IF(BK$8&lt;=Assumptions!$C$59,Assumptions!$C$58*(1+Assumptions!$C$54)^(BK$8-YEAR(Assumptions!$C$7)),0)/12</f>
        <v>0</v>
      </c>
      <c r="BL295" s="95">
        <f>-IF(BL$8&lt;=Assumptions!$C$59,Assumptions!$C$58*(1+Assumptions!$C$54)^(BL$8-YEAR(Assumptions!$C$7)),0)/12</f>
        <v>0</v>
      </c>
      <c r="BM295" s="95">
        <f>-IF(BM$8&lt;=Assumptions!$C$59,Assumptions!$C$58*(1+Assumptions!$C$54)^(BM$8-YEAR(Assumptions!$C$7)),0)/12</f>
        <v>0</v>
      </c>
      <c r="BN295" s="95">
        <f>-IF(BN$8&lt;=Assumptions!$C$59,Assumptions!$C$58*(1+Assumptions!$C$54)^(BN$8-YEAR(Assumptions!$C$7)),0)/12</f>
        <v>0</v>
      </c>
      <c r="BO295" s="95">
        <f>-IF(BO$8&lt;=Assumptions!$C$59,Assumptions!$C$58*(1+Assumptions!$C$54)^(BO$8-YEAR(Assumptions!$C$7)),0)/12</f>
        <v>0</v>
      </c>
      <c r="BP295" s="95">
        <f>-IF(BP$8&lt;=Assumptions!$C$59,Assumptions!$C$58*(1+Assumptions!$C$54)^(BP$8-YEAR(Assumptions!$C$7)),0)/12</f>
        <v>0</v>
      </c>
      <c r="BQ295" s="95">
        <f>-IF(BQ$8&lt;=Assumptions!$C$59,Assumptions!$C$58*(1+Assumptions!$C$54)^(BQ$8-YEAR(Assumptions!$C$7)),0)/12</f>
        <v>0</v>
      </c>
      <c r="BR295" s="95">
        <f>-IF(BR$8&lt;=Assumptions!$C$59,Assumptions!$C$58*(1+Assumptions!$C$54)^(BR$8-YEAR(Assumptions!$C$7)),0)/12</f>
        <v>0</v>
      </c>
      <c r="BS295" s="95">
        <f>-IF(BS$8&lt;=Assumptions!$C$59,Assumptions!$C$58*(1+Assumptions!$C$54)^(BS$8-YEAR(Assumptions!$C$7)),0)/12</f>
        <v>0</v>
      </c>
      <c r="BT295" s="95">
        <f>-IF(BT$8&lt;=Assumptions!$C$59,Assumptions!$C$58*(1+Assumptions!$C$54)^(BT$8-YEAR(Assumptions!$C$7)),0)/12</f>
        <v>0</v>
      </c>
      <c r="BU295" s="95">
        <f>-IF(BU$8&lt;=Assumptions!$C$59,Assumptions!$C$58*(1+Assumptions!$C$54)^(BU$8-YEAR(Assumptions!$C$7)),0)/12</f>
        <v>0</v>
      </c>
      <c r="BV295" s="95">
        <f>-IF(BV$8&lt;=Assumptions!$C$59,Assumptions!$C$58*(1+Assumptions!$C$54)^(BV$8-YEAR(Assumptions!$C$7)),0)/12</f>
        <v>0</v>
      </c>
      <c r="BW295" s="95">
        <f>-IF(BW$8&lt;=Assumptions!$C$59,Assumptions!$C$58*(1+Assumptions!$C$54)^(BW$8-YEAR(Assumptions!$C$7)),0)/12</f>
        <v>0</v>
      </c>
      <c r="BX295" s="95">
        <f>-IF(BX$8&lt;=Assumptions!$C$59,Assumptions!$C$58*(1+Assumptions!$C$54)^(BX$8-YEAR(Assumptions!$C$7)),0)/12</f>
        <v>0</v>
      </c>
      <c r="BY295" s="95">
        <f>-IF(BY$8&lt;=Assumptions!$C$59,Assumptions!$C$58*(1+Assumptions!$C$54)^(BY$8-YEAR(Assumptions!$C$7)),0)/12</f>
        <v>0</v>
      </c>
      <c r="BZ295" s="95">
        <f>-IF(BZ$8&lt;=Assumptions!$C$59,Assumptions!$C$58*(1+Assumptions!$C$54)^(BZ$8-YEAR(Assumptions!$C$7)),0)/12</f>
        <v>0</v>
      </c>
      <c r="CA295" s="95">
        <f>-IF(CA$8&lt;=Assumptions!$C$59,Assumptions!$C$58*(1+Assumptions!$C$54)^(CA$8-YEAR(Assumptions!$C$7)),0)/12</f>
        <v>0</v>
      </c>
      <c r="CB295" s="95">
        <f>-IF(CB$8&lt;=Assumptions!$C$59,Assumptions!$C$58*(1+Assumptions!$C$54)^(CB$8-YEAR(Assumptions!$C$7)),0)/12</f>
        <v>0</v>
      </c>
      <c r="CC295" s="95">
        <f>-IF(CC$8&lt;=Assumptions!$C$59,Assumptions!$C$58*(1+Assumptions!$C$54)^(CC$8-YEAR(Assumptions!$C$7)),0)/12</f>
        <v>0</v>
      </c>
      <c r="CD295" s="95">
        <f>-IF(CD$8&lt;=Assumptions!$C$59,Assumptions!$C$58*(1+Assumptions!$C$54)^(CD$8-YEAR(Assumptions!$C$7)),0)/12</f>
        <v>0</v>
      </c>
      <c r="CE295" s="95">
        <f>-IF(CE$8&lt;=Assumptions!$C$59,Assumptions!$C$58*(1+Assumptions!$C$54)^(CE$8-YEAR(Assumptions!$C$7)),0)/12</f>
        <v>0</v>
      </c>
      <c r="CF295" s="95">
        <f>-IF(CF$8&lt;=Assumptions!$C$59,Assumptions!$C$58*(1+Assumptions!$C$54)^(CF$8-YEAR(Assumptions!$C$7)),0)/12</f>
        <v>0</v>
      </c>
      <c r="CG295" s="95">
        <f>-IF(CG$8&lt;=Assumptions!$C$59,Assumptions!$C$58*(1+Assumptions!$C$54)^(CG$8-YEAR(Assumptions!$C$7)),0)/12</f>
        <v>0</v>
      </c>
      <c r="CH295" s="95">
        <f>-IF(CH$8&lt;=Assumptions!$C$59,Assumptions!$C$58*(1+Assumptions!$C$54)^(CH$8-YEAR(Assumptions!$C$7)),0)/12</f>
        <v>0</v>
      </c>
      <c r="CI295" s="95">
        <f>-IF(CI$8&lt;=Assumptions!$C$59,Assumptions!$C$58*(1+Assumptions!$C$54)^(CI$8-YEAR(Assumptions!$C$7)),0)/12</f>
        <v>0</v>
      </c>
      <c r="CJ295" s="95">
        <f>-IF(CJ$8&lt;=Assumptions!$C$59,Assumptions!$C$58*(1+Assumptions!$C$54)^(CJ$8-YEAR(Assumptions!$C$7)),0)/12</f>
        <v>0</v>
      </c>
      <c r="CK295" s="95">
        <f>-IF(CK$8&lt;=Assumptions!$C$59,Assumptions!$C$58*(1+Assumptions!$C$54)^(CK$8-YEAR(Assumptions!$C$7)),0)/12</f>
        <v>0</v>
      </c>
      <c r="CL295" s="95">
        <f>-IF(CL$8&lt;=Assumptions!$C$59,Assumptions!$C$58*(1+Assumptions!$C$54)^(CL$8-YEAR(Assumptions!$C$7)),0)/12</f>
        <v>0</v>
      </c>
      <c r="CM295" s="95">
        <f>-IF(CM$8&lt;=Assumptions!$C$59,Assumptions!$C$58*(1+Assumptions!$C$54)^(CM$8-YEAR(Assumptions!$C$7)),0)/12</f>
        <v>0</v>
      </c>
      <c r="CN295" s="95">
        <f>-IF(CN$8&lt;=Assumptions!$C$59,Assumptions!$C$58*(1+Assumptions!$C$54)^(CN$8-YEAR(Assumptions!$C$7)),0)/12</f>
        <v>0</v>
      </c>
      <c r="CO295" s="95">
        <f>-IF(CO$8&lt;=Assumptions!$C$59,Assumptions!$C$58*(1+Assumptions!$C$54)^(CO$8-YEAR(Assumptions!$C$7)),0)/12</f>
        <v>0</v>
      </c>
      <c r="CP295" s="95">
        <f>-IF(CP$8&lt;=Assumptions!$C$59,Assumptions!$C$58*(1+Assumptions!$C$54)^(CP$8-YEAR(Assumptions!$C$7)),0)/12</f>
        <v>0</v>
      </c>
      <c r="CQ295" s="95">
        <f>-IF(CQ$8&lt;=Assumptions!$C$59,Assumptions!$C$58*(1+Assumptions!$C$54)^(CQ$8-YEAR(Assumptions!$C$7)),0)/12</f>
        <v>0</v>
      </c>
      <c r="CR295" s="95">
        <f>-IF(CR$8&lt;=Assumptions!$C$59,Assumptions!$C$58*(1+Assumptions!$C$54)^(CR$8-YEAR(Assumptions!$C$7)),0)/12</f>
        <v>0</v>
      </c>
      <c r="CS295" s="95">
        <f>-IF(CS$8&lt;=Assumptions!$C$59,Assumptions!$C$58*(1+Assumptions!$C$54)^(CS$8-YEAR(Assumptions!$C$7)),0)/12</f>
        <v>0</v>
      </c>
      <c r="CT295" s="95">
        <f>-IF(CT$8&lt;=Assumptions!$C$59,Assumptions!$C$58*(1+Assumptions!$C$54)^(CT$8-YEAR(Assumptions!$C$7)),0)/12</f>
        <v>0</v>
      </c>
      <c r="CU295" s="95">
        <f>-IF(CU$8&lt;=Assumptions!$C$59,Assumptions!$C$58*(1+Assumptions!$C$54)^(CU$8-YEAR(Assumptions!$C$7)),0)/12</f>
        <v>0</v>
      </c>
      <c r="CV295" s="95">
        <f>-IF(CV$8&lt;=Assumptions!$C$59,Assumptions!$C$58*(1+Assumptions!$C$54)^(CV$8-YEAR(Assumptions!$C$7)),0)/12</f>
        <v>0</v>
      </c>
      <c r="CW295" s="95">
        <f>-IF(CW$8&lt;=Assumptions!$C$59,Assumptions!$C$58*(1+Assumptions!$C$54)^(CW$8-YEAR(Assumptions!$C$7)),0)/12</f>
        <v>0</v>
      </c>
      <c r="CX295" s="95">
        <f>-IF(CX$8&lt;=Assumptions!$C$59,Assumptions!$C$58*(1+Assumptions!$C$54)^(CX$8-YEAR(Assumptions!$C$7)),0)/12</f>
        <v>0</v>
      </c>
      <c r="CY295" s="95">
        <f>-IF(CY$8&lt;=Assumptions!$C$59,Assumptions!$C$58*(1+Assumptions!$C$54)^(CY$8-YEAR(Assumptions!$C$7)),0)/12</f>
        <v>0</v>
      </c>
      <c r="CZ295" s="95">
        <f>-IF(CZ$8&lt;=Assumptions!$C$59,Assumptions!$C$58*(1+Assumptions!$C$54)^(CZ$8-YEAR(Assumptions!$C$7)),0)/12</f>
        <v>0</v>
      </c>
      <c r="DA295" s="95">
        <f>-IF(DA$8&lt;=Assumptions!$C$59,Assumptions!$C$58*(1+Assumptions!$C$54)^(DA$8-YEAR(Assumptions!$C$7)),0)/12</f>
        <v>0</v>
      </c>
      <c r="DB295" s="95">
        <f>-IF(DB$8&lt;=Assumptions!$C$59,Assumptions!$C$58*(1+Assumptions!$C$54)^(DB$8-YEAR(Assumptions!$C$7)),0)/12</f>
        <v>0</v>
      </c>
      <c r="DC295" s="95">
        <f>-IF(DC$8&lt;=Assumptions!$C$59,Assumptions!$C$58*(1+Assumptions!$C$54)^(DC$8-YEAR(Assumptions!$C$7)),0)/12</f>
        <v>0</v>
      </c>
      <c r="DD295" s="95">
        <f>-IF(DD$8&lt;=Assumptions!$C$59,Assumptions!$C$58*(1+Assumptions!$C$54)^(DD$8-YEAR(Assumptions!$C$7)),0)/12</f>
        <v>0</v>
      </c>
      <c r="DE295" s="95">
        <f>-IF(DE$8&lt;=Assumptions!$C$59,Assumptions!$C$58*(1+Assumptions!$C$54)^(DE$8-YEAR(Assumptions!$C$7)),0)/12</f>
        <v>0</v>
      </c>
      <c r="DF295" s="95">
        <f>-IF(DF$8&lt;=Assumptions!$C$59,Assumptions!$C$58*(1+Assumptions!$C$54)^(DF$8-YEAR(Assumptions!$C$7)),0)/12</f>
        <v>0</v>
      </c>
      <c r="DG295" s="95">
        <f>-IF(DG$8&lt;=Assumptions!$C$59,Assumptions!$C$58*(1+Assumptions!$C$54)^(DG$8-YEAR(Assumptions!$C$7)),0)/12</f>
        <v>0</v>
      </c>
      <c r="DH295" s="95">
        <f>-IF(DH$8&lt;=Assumptions!$C$59,Assumptions!$C$58*(1+Assumptions!$C$54)^(DH$8-YEAR(Assumptions!$C$7)),0)/12</f>
        <v>0</v>
      </c>
      <c r="DI295" s="95">
        <f>-IF(DI$8&lt;=Assumptions!$C$59,Assumptions!$C$58*(1+Assumptions!$C$54)^(DI$8-YEAR(Assumptions!$C$7)),0)/12</f>
        <v>0</v>
      </c>
      <c r="DJ295" s="95">
        <f>-IF(DJ$8&lt;=Assumptions!$C$59,Assumptions!$C$58*(1+Assumptions!$C$54)^(DJ$8-YEAR(Assumptions!$C$7)),0)/12</f>
        <v>0</v>
      </c>
      <c r="DK295" s="95">
        <f>-IF(DK$8&lt;=Assumptions!$C$59,Assumptions!$C$58*(1+Assumptions!$C$54)^(DK$8-YEAR(Assumptions!$C$7)),0)/12</f>
        <v>0</v>
      </c>
      <c r="DL295" s="95">
        <f>-IF(DL$8&lt;=Assumptions!$C$59,Assumptions!$C$58*(1+Assumptions!$C$54)^(DL$8-YEAR(Assumptions!$C$7)),0)/12</f>
        <v>0</v>
      </c>
      <c r="DM295" s="95">
        <f>-IF(DM$8&lt;=Assumptions!$C$59,Assumptions!$C$58*(1+Assumptions!$C$54)^(DM$8-YEAR(Assumptions!$C$7)),0)/12</f>
        <v>0</v>
      </c>
      <c r="DN295" s="95">
        <f>-IF(DN$8&lt;=Assumptions!$C$59,Assumptions!$C$58*(1+Assumptions!$C$54)^(DN$8-YEAR(Assumptions!$C$7)),0)/12</f>
        <v>0</v>
      </c>
      <c r="DO295" s="95">
        <f>-IF(DO$8&lt;=Assumptions!$C$59,Assumptions!$C$58*(1+Assumptions!$C$54)^(DO$8-YEAR(Assumptions!$C$7)),0)/12</f>
        <v>0</v>
      </c>
      <c r="DP295" s="95">
        <f>-IF(DP$8&lt;=Assumptions!$C$59,Assumptions!$C$58*(1+Assumptions!$C$54)^(DP$8-YEAR(Assumptions!$C$7)),0)/12</f>
        <v>0</v>
      </c>
      <c r="DQ295" s="95">
        <f>-IF(DQ$8&lt;=Assumptions!$C$59,Assumptions!$C$58*(1+Assumptions!$C$54)^(DQ$8-YEAR(Assumptions!$C$7)),0)/12</f>
        <v>0</v>
      </c>
      <c r="DR295" s="95">
        <f>-IF(DR$8&lt;=Assumptions!$C$59,Assumptions!$C$58*(1+Assumptions!$C$54)^(DR$8-YEAR(Assumptions!$C$7)),0)/12</f>
        <v>0</v>
      </c>
      <c r="DS295" s="95">
        <f>-IF(DS$8&lt;=Assumptions!$C$59,Assumptions!$C$58*(1+Assumptions!$C$54)^(DS$8-YEAR(Assumptions!$C$7)),0)/12</f>
        <v>0</v>
      </c>
      <c r="DT295" s="95">
        <f>-IF(DT$8&lt;=Assumptions!$C$59,Assumptions!$C$58*(1+Assumptions!$C$54)^(DT$8-YEAR(Assumptions!$C$7)),0)/12</f>
        <v>0</v>
      </c>
      <c r="DU295" s="95">
        <f>-IF(DU$8&lt;=Assumptions!$C$59,Assumptions!$C$58*(1+Assumptions!$C$54)^(DU$8-YEAR(Assumptions!$C$7)),0)/12</f>
        <v>0</v>
      </c>
      <c r="DV295" s="95">
        <f>-IF(DV$8&lt;=Assumptions!$C$59,Assumptions!$C$58*(1+Assumptions!$C$54)^(DV$8-YEAR(Assumptions!$C$7)),0)/12</f>
        <v>0</v>
      </c>
      <c r="DW295" s="95">
        <f>-IF(DW$8&lt;=Assumptions!$C$59,Assumptions!$C$58*(1+Assumptions!$C$54)^(DW$8-YEAR(Assumptions!$C$7)),0)/12</f>
        <v>0</v>
      </c>
      <c r="DX295" s="95">
        <f>-IF(DX$8&lt;=Assumptions!$C$59,Assumptions!$C$58*(1+Assumptions!$C$54)^(DX$8-YEAR(Assumptions!$C$7)),0)/12</f>
        <v>0</v>
      </c>
      <c r="DY295" s="95">
        <f>-IF(DY$8&lt;=Assumptions!$C$59,Assumptions!$C$58*(1+Assumptions!$C$54)^(DY$8-YEAR(Assumptions!$C$7)),0)/12</f>
        <v>0</v>
      </c>
      <c r="DZ295" s="95">
        <f>-IF(DZ$8&lt;=Assumptions!$C$59,Assumptions!$C$58*(1+Assumptions!$C$54)^(DZ$8-YEAR(Assumptions!$C$7)),0)/12</f>
        <v>0</v>
      </c>
      <c r="EA295" s="95">
        <f>-IF(EA$8&lt;=Assumptions!$C$59,Assumptions!$C$58*(1+Assumptions!$C$54)^(EA$8-YEAR(Assumptions!$C$7)),0)/12</f>
        <v>0</v>
      </c>
      <c r="EB295" s="95">
        <f>-IF(EB$8&lt;=Assumptions!$C$59,Assumptions!$C$58*(1+Assumptions!$C$54)^(EB$8-YEAR(Assumptions!$C$7)),0)/12</f>
        <v>0</v>
      </c>
      <c r="EC295" s="95">
        <f>-IF(EC$8&lt;=Assumptions!$C$59,Assumptions!$C$58*(1+Assumptions!$C$54)^(EC$8-YEAR(Assumptions!$C$7)),0)/12</f>
        <v>0</v>
      </c>
      <c r="ED295" s="95">
        <f>-IF(ED$8&lt;=Assumptions!$C$59,Assumptions!$C$58*(1+Assumptions!$C$54)^(ED$8-YEAR(Assumptions!$C$7)),0)/12</f>
        <v>0</v>
      </c>
      <c r="EE295" s="95">
        <f>-IF(EE$8&lt;=Assumptions!$C$59,Assumptions!$C$58*(1+Assumptions!$C$54)^(EE$8-YEAR(Assumptions!$C$7)),0)/12</f>
        <v>0</v>
      </c>
      <c r="EF295" s="95">
        <f>-IF(EF$8&lt;=Assumptions!$C$59,Assumptions!$C$58*(1+Assumptions!$C$54)^(EF$8-YEAR(Assumptions!$C$7)),0)/12</f>
        <v>0</v>
      </c>
      <c r="EG295" s="95">
        <f>-IF(EG$8&lt;=Assumptions!$C$59,Assumptions!$C$58*(1+Assumptions!$C$54)^(EG$8-YEAR(Assumptions!$C$7)),0)/12</f>
        <v>0</v>
      </c>
      <c r="EH295" s="95">
        <f>-IF(EH$8&lt;=Assumptions!$C$59,Assumptions!$C$58*(1+Assumptions!$C$54)^(EH$8-YEAR(Assumptions!$C$7)),0)/12</f>
        <v>0</v>
      </c>
      <c r="EI295" s="95">
        <f>-IF(EI$8&lt;=Assumptions!$C$59,Assumptions!$C$58*(1+Assumptions!$C$54)^(EI$8-YEAR(Assumptions!$C$7)),0)/12</f>
        <v>0</v>
      </c>
    </row>
    <row r="296">
      <c r="B296" t="s" s="21">
        <v>63</v>
      </c>
      <c r="C296" s="21"/>
      <c r="D296" s="21"/>
      <c r="E296" s="21"/>
      <c r="F296" s="21"/>
      <c r="G296" s="21"/>
      <c r="H296" s="84">
        <f>SUM(H290:H295)</f>
        <v>-143575.05533851087</v>
      </c>
      <c r="I296" s="84">
        <f>SUM(I290:I295)</f>
        <v>-143926.23536872104</v>
      </c>
      <c r="J296" s="84">
        <f>SUM(J290:J295)</f>
        <v>-144042.8756591898</v>
      </c>
      <c r="K296" s="84">
        <f>SUM(K290:K295)</f>
        <v>-143486.3103287027</v>
      </c>
      <c r="L296" s="84">
        <f>SUM(L290:L295)</f>
        <v>-143713.59784825504</v>
      </c>
      <c r="M296" s="84">
        <f>SUM(M290:M295)</f>
        <v>-143051.8267630655</v>
      </c>
      <c r="N296" s="84">
        <f>SUM(N290:N295)</f>
        <v>-143768.6078975525</v>
      </c>
      <c r="O296" s="84">
        <f>SUM(O290:O295)</f>
        <v>-144119.1607635783</v>
      </c>
      <c r="P296" s="84">
        <f>SUM(P290:P295)</f>
        <v>-144708.16543924727</v>
      </c>
      <c r="Q296" s="84">
        <f>SUM(Q290:Q295)</f>
        <v>-145442.54550242212</v>
      </c>
      <c r="R296" s="84">
        <f>SUM(R290:R295)</f>
        <v>-145456.5855036299</v>
      </c>
      <c r="S296" s="84">
        <f>SUM(S290:S295)</f>
        <v>-145456.5855036299</v>
      </c>
      <c r="T296" s="84">
        <f>SUM(T290:T295)</f>
        <v>-148676.86818056152</v>
      </c>
      <c r="U296" s="84">
        <f>SUM(U290:U295)</f>
        <v>-148294.6817867275</v>
      </c>
      <c r="V296" s="84">
        <f>SUM(V290:V295)</f>
        <v>-148318.2655387563</v>
      </c>
      <c r="W296" s="84">
        <f>SUM(W290:W295)</f>
        <v>-148473.13400803533</v>
      </c>
      <c r="X296" s="84">
        <f>SUM(X290:X295)</f>
        <v>-148706.6128831203</v>
      </c>
      <c r="Y296" s="84">
        <f>SUM(Y290:Y295)</f>
        <v>-148721.30500938417</v>
      </c>
      <c r="Z296" s="84">
        <f>SUM(Z290:Z295)</f>
        <v>-148042.50262725126</v>
      </c>
      <c r="AA296" s="84">
        <f>SUM(AA290:AA295)</f>
        <v>-148078.45594909412</v>
      </c>
      <c r="AB296" s="84">
        <f>SUM(AB290:AB295)</f>
        <v>-148107.9159516284</v>
      </c>
      <c r="AC296" s="84">
        <f>SUM(AC290:AC295)</f>
        <v>-147560.6202265257</v>
      </c>
      <c r="AD296" s="84">
        <f>SUM(AD290:AD295)</f>
        <v>-146847.72744328625</v>
      </c>
      <c r="AE296" s="84">
        <f>SUM(AE290:AE295)</f>
        <v>-147045.44943956696</v>
      </c>
      <c r="AF296" s="84">
        <f>SUM(AF290:AF295)</f>
        <v>-146868.54518951752</v>
      </c>
      <c r="AG296" s="84">
        <f>SUM(AG290:AG295)</f>
        <v>-147349.51167219254</v>
      </c>
      <c r="AH296" s="84">
        <f>SUM(AH290:AH295)</f>
        <v>-146940.73499320785</v>
      </c>
      <c r="AI296" s="84">
        <f>SUM(AI290:AI295)</f>
        <v>-147567.2228319763</v>
      </c>
      <c r="AJ296" s="84">
        <f>SUM(AJ290:AJ295)</f>
        <v>-147876.9635642806</v>
      </c>
      <c r="AK296" s="84">
        <f>SUM(AK290:AK295)</f>
        <v>-148676.98322305208</v>
      </c>
      <c r="AL296" s="84">
        <f>SUM(AL290:AL295)</f>
        <v>-148984.04132134168</v>
      </c>
      <c r="AM296" s="84">
        <f>SUM(AM290:AM295)</f>
        <v>-149021.47740946835</v>
      </c>
      <c r="AN296" s="84">
        <f>SUM(AN290:AN295)</f>
        <v>-148537.64995167722</v>
      </c>
      <c r="AO296" s="84">
        <f>SUM(AO290:AO295)</f>
        <v>-148537.64995167722</v>
      </c>
      <c r="AP296" s="84">
        <f>SUM(AP290:AP295)</f>
        <v>-148720.31756303617</v>
      </c>
      <c r="AQ296" s="84">
        <f>SUM(AQ290:AQ295)</f>
        <v>-149040.46466128924</v>
      </c>
      <c r="AR296" s="84">
        <f>SUM(AR290:AR295)</f>
        <v>-152350.3100115038</v>
      </c>
      <c r="AS296" s="84">
        <f>SUM(AS290:AS295)</f>
        <v>-152350.3100115038</v>
      </c>
      <c r="AT296" s="84">
        <f>SUM(AT290:AT295)</f>
        <v>-152382.66049774925</v>
      </c>
      <c r="AU296" s="84">
        <f>SUM(AU290:AU295)</f>
        <v>-151720.47501210505</v>
      </c>
      <c r="AV296" s="84">
        <f>SUM(AV290:AV295)</f>
        <v>-151740.73795188442</v>
      </c>
      <c r="AW296" s="84">
        <f>SUM(AW290:AW295)</f>
        <v>-152000.52944607215</v>
      </c>
      <c r="AX296" s="84">
        <f>SUM(AX290:AX295)</f>
        <v>-152458.34543694128</v>
      </c>
      <c r="AY296" s="84">
        <f>SUM(AY290:AY295)</f>
        <v>-152497.0509881489</v>
      </c>
      <c r="AZ296" s="84">
        <f>SUM(AZ290:AZ295)</f>
        <v>-152515.80098976186</v>
      </c>
      <c r="BA296" s="84">
        <f>SUM(BA290:BA295)</f>
        <v>-152515.80098976186</v>
      </c>
      <c r="BB296" s="84">
        <f>SUM(BB290:BB295)</f>
        <v>-152527.75092860608</v>
      </c>
      <c r="BC296" s="84">
        <f>SUM(BC290:BC295)</f>
        <v>-152541.06408862915</v>
      </c>
      <c r="BD296" s="84">
        <f>SUM(BD290:BD295)</f>
        <v>-155140.0372222051</v>
      </c>
      <c r="BE296" s="84">
        <f>SUM(BE290:BE295)</f>
        <v>-155140.0372222051</v>
      </c>
      <c r="BF296" s="84">
        <f>SUM(BF290:BF295)</f>
        <v>-155448.5093323099</v>
      </c>
      <c r="BG296" s="84">
        <f>SUM(BG290:BG295)</f>
        <v>-155925.9716667448</v>
      </c>
      <c r="BH296" s="84">
        <f>SUM(BH290:BH295)</f>
        <v>-155946.94380941644</v>
      </c>
      <c r="BI296" s="84">
        <f>SUM(BI290:BI295)</f>
        <v>-155979.28771548293</v>
      </c>
      <c r="BJ296" s="84">
        <f>SUM(BJ290:BJ295)</f>
        <v>-156025.6107669656</v>
      </c>
      <c r="BK296" s="84">
        <f>SUM(BK290:BK295)</f>
        <v>-156065.85341248114</v>
      </c>
      <c r="BL296" s="84">
        <f>SUM(BL290:BL295)</f>
        <v>-156085.54091417475</v>
      </c>
      <c r="BM296" s="84">
        <f>SUM(BM290:BM295)</f>
        <v>-156085.54091417475</v>
      </c>
      <c r="BN296" s="84">
        <f>SUM(BN290:BN295)</f>
        <v>-156097.90910087855</v>
      </c>
      <c r="BO296" s="84">
        <f>SUM(BO290:BO295)</f>
        <v>-156111.68822150244</v>
      </c>
      <c r="BP296" s="84">
        <f>SUM(BP290:BP295)</f>
        <v>-158682.86013649913</v>
      </c>
      <c r="BQ296" s="84">
        <f>SUM(BQ290:BQ295)</f>
        <v>-158100.76831323002</v>
      </c>
      <c r="BR296" s="84">
        <f>SUM(BR290:BR295)</f>
        <v>-158075.47832267606</v>
      </c>
      <c r="BS296" s="84">
        <f>SUM(BS290:BS295)</f>
        <v>-158837.87132482987</v>
      </c>
      <c r="BT296" s="84">
        <f>SUM(BT290:BT295)</f>
        <v>-159324.03230418937</v>
      </c>
      <c r="BU296" s="84">
        <f>SUM(BU290:BU295)</f>
        <v>-158665.40026809715</v>
      </c>
      <c r="BV296" s="84">
        <f>SUM(BV290:BV295)</f>
        <v>-156942.662351859</v>
      </c>
      <c r="BW296" s="84">
        <f>SUM(BW290:BW295)</f>
        <v>-156127.88799187512</v>
      </c>
      <c r="BX296" s="84">
        <f>SUM(BX290:BX295)</f>
        <v>-156008.77206602346</v>
      </c>
      <c r="BY296" s="84">
        <f>SUM(BY290:BY295)</f>
        <v>-157032.01655586468</v>
      </c>
      <c r="BZ296" s="84">
        <f>SUM(BZ290:BZ295)</f>
        <v>-158505.00232595872</v>
      </c>
      <c r="CA296" s="84">
        <f>SUM(CA290:CA295)</f>
        <v>-159686.10396518212</v>
      </c>
      <c r="CB296" s="84">
        <f>SUM(CB290:CB295)</f>
        <v>-162101.35289516815</v>
      </c>
      <c r="CC296" s="84">
        <f>SUM(CC290:CC295)</f>
        <v>-162101.35289516815</v>
      </c>
      <c r="CD296" s="84">
        <f>SUM(CD290:CD295)</f>
        <v>-162591.7858313406</v>
      </c>
      <c r="CE296" s="84">
        <f>SUM(CE290:CE295)</f>
        <v>-162180.4018171138</v>
      </c>
      <c r="CF296" s="84">
        <f>SUM(CF290:CF295)</f>
        <v>-162212.57517276198</v>
      </c>
      <c r="CG296" s="84">
        <f>SUM(CG290:CG295)</f>
        <v>-162745.30766518702</v>
      </c>
      <c r="CH296" s="84">
        <f>SUM(CH290:CH295)</f>
        <v>-163286.123848116</v>
      </c>
      <c r="CI296" s="84">
        <f>SUM(CI290:CI295)</f>
        <v>-163599.83908980884</v>
      </c>
      <c r="CJ296" s="84">
        <f>SUM(CJ290:CJ295)</f>
        <v>-163648.57815684343</v>
      </c>
      <c r="CK296" s="84">
        <f>SUM(CK290:CK295)</f>
        <v>-163674.75891497108</v>
      </c>
      <c r="CL296" s="84">
        <f>SUM(CL290:CL295)</f>
        <v>-163705.7499018917</v>
      </c>
      <c r="CM296" s="84">
        <f>SUM(CM290:CM295)</f>
        <v>-163103.65272051978</v>
      </c>
      <c r="CN296" s="84">
        <f>SUM(CN290:CN295)</f>
        <v>-165804.0880687062</v>
      </c>
      <c r="CO296" s="84">
        <f>SUM(CO290:CO295)</f>
        <v>-165988.61803274747</v>
      </c>
      <c r="CP296" s="84">
        <f>SUM(CP290:CP295)</f>
        <v>-165253.16286470115</v>
      </c>
      <c r="CQ296" s="84">
        <f>SUM(CQ290:CQ295)</f>
        <v>-165731.37384365668</v>
      </c>
      <c r="CR296" s="84">
        <f>SUM(CR290:CR295)</f>
        <v>-165730.38612449134</v>
      </c>
      <c r="CS296" s="84">
        <f>SUM(CS290:CS295)</f>
        <v>-165799.2183238077</v>
      </c>
      <c r="CT296" s="84">
        <f>SUM(CT290:CT295)</f>
        <v>-166843.80874966597</v>
      </c>
      <c r="CU296" s="84">
        <f>SUM(CU290:CU295)</f>
        <v>-166896.85113372738</v>
      </c>
      <c r="CV296" s="84">
        <f>SUM(CV290:CV295)</f>
        <v>-167608.01511229924</v>
      </c>
      <c r="CW296" s="84">
        <f>SUM(CW290:CW295)</f>
        <v>-167635.11219696136</v>
      </c>
      <c r="CX296" s="84">
        <f>SUM(CX290:CX295)</f>
        <v>-167095.2411139389</v>
      </c>
      <c r="CY296" s="84">
        <f>SUM(CY290:CY295)</f>
        <v>-167095.2411139389</v>
      </c>
      <c r="CZ296" s="84">
        <f>SUM(CZ290:CZ295)</f>
        <v>-170926.61269800234</v>
      </c>
      <c r="DA296" s="84">
        <f>SUM(DA290:DA295)</f>
        <v>-170963.65219745671</v>
      </c>
      <c r="DB296" s="84">
        <f>SUM(DB290:DB295)</f>
        <v>-171463.53011733008</v>
      </c>
      <c r="DC296" s="84">
        <f>SUM(DC290:DC295)</f>
        <v>-171478.12637300655</v>
      </c>
      <c r="DD296" s="84">
        <f>SUM(DD290:DD295)</f>
        <v>-171516.61250664052</v>
      </c>
      <c r="DE296" s="84">
        <f>SUM(DE290:DE295)</f>
        <v>-170779.42508703732</v>
      </c>
      <c r="DF296" s="84">
        <f>SUM(DF290:DF295)</f>
        <v>-170803.76736761277</v>
      </c>
      <c r="DG296" s="84">
        <f>SUM(DG290:DG295)</f>
        <v>-171044.78304637183</v>
      </c>
      <c r="DH296" s="84">
        <f>SUM(DH290:DH295)</f>
        <v>-171124.5458050963</v>
      </c>
      <c r="DI296" s="84">
        <f>SUM(DI290:DI295)</f>
        <v>-171676.08406888836</v>
      </c>
      <c r="DJ296" s="84">
        <f>SUM(DJ290:DJ295)</f>
        <v>-171695.08961013376</v>
      </c>
      <c r="DK296" s="84">
        <f>SUM(DK290:DK295)</f>
        <v>-171695.08961013376</v>
      </c>
      <c r="DL296" s="84">
        <f>SUM(DL290:DL295)</f>
        <v>-174496.98432065727</v>
      </c>
      <c r="DM296" s="84">
        <f>SUM(DM290:DM295)</f>
        <v>-174513.45749091593</v>
      </c>
      <c r="DN296" s="84">
        <f>SUM(DN290:DN295)</f>
        <v>-174043.63998569638</v>
      </c>
      <c r="DO296" s="84">
        <f>SUM(DO290:DO295)</f>
        <v>-174058.7471103215</v>
      </c>
      <c r="DP296" s="84">
        <f>SUM(DP290:DP295)</f>
        <v>-174348.54823917765</v>
      </c>
      <c r="DQ296" s="84">
        <f>SUM(DQ290:DQ295)</f>
        <v>-174667.18887927965</v>
      </c>
      <c r="DR296" s="84">
        <f>SUM(DR290:DR295)</f>
        <v>-175658.5596105835</v>
      </c>
      <c r="DS296" s="84">
        <f>SUM(DS290:DS295)</f>
        <v>-175697.415001013</v>
      </c>
      <c r="DT296" s="84">
        <f>SUM(DT290:DT295)</f>
        <v>-175751.45287584505</v>
      </c>
      <c r="DU296" s="84">
        <f>SUM(DU290:DU295)</f>
        <v>-175780.47995036226</v>
      </c>
      <c r="DV296" s="84">
        <f>SUM(DV290:DV295)</f>
        <v>-175800.15068555123</v>
      </c>
      <c r="DW296" s="84">
        <f>SUM(DW290:DW295)</f>
        <v>-175800.15068555123</v>
      </c>
      <c r="DX296" s="84">
        <f>SUM(DX290:DX295)</f>
        <v>-179636.65919831605</v>
      </c>
      <c r="DY296" s="84">
        <f>SUM(DY290:DY295)</f>
        <v>-179653.70892953378</v>
      </c>
      <c r="DZ296" s="84">
        <f>SUM(DZ290:DZ295)</f>
        <v>-178747.27590478753</v>
      </c>
      <c r="EA296" s="84">
        <f>SUM(EA290:EA295)</f>
        <v>-178114.53495944815</v>
      </c>
      <c r="EB296" s="84">
        <f>SUM(EB290:EB295)</f>
        <v>-178010.95310213318</v>
      </c>
      <c r="EC296" s="84">
        <f>SUM(EC290:EC295)</f>
        <v>-178245.58604763326</v>
      </c>
      <c r="ED296" s="84">
        <f>SUM(ED290:ED295)</f>
        <v>-179117.13927947</v>
      </c>
      <c r="EE296" s="84">
        <f>SUM(EE290:EE295)</f>
        <v>-178786.29637563086</v>
      </c>
      <c r="EF296" s="84">
        <f>SUM(EF290:EF295)</f>
        <v>-177768.88689792858</v>
      </c>
      <c r="EG296" s="84">
        <f>SUM(EG290:EG295)</f>
        <v>-176798.1388170295</v>
      </c>
      <c r="EH296" s="84">
        <f>SUM(EH290:EH295)</f>
        <v>-176389.05356181093</v>
      </c>
      <c r="EI296" s="84">
        <f>SUM(EI290:EI295)</f>
        <v>-177337.7785723141</v>
      </c>
    </row>
    <row r="297">
      <c r="B297" t="s" s="21">
        <v>87</v>
      </c>
      <c r="C297" s="21"/>
      <c r="D297" s="21"/>
      <c r="E297" s="21"/>
      <c r="F297" s="21"/>
      <c r="G297" s="21"/>
      <c r="H297" s="84">
        <f>H289+H296</f>
        <v>201109.74452522487</v>
      </c>
      <c r="I297" s="84">
        <f>I289+I296</f>
        <v>212347.5044950147</v>
      </c>
      <c r="J297" s="84">
        <f>J289+J296</f>
        <v>216079.99345889382</v>
      </c>
      <c r="K297" s="84">
        <f>K289+K296</f>
        <v>198269.904463294</v>
      </c>
      <c r="L297" s="84">
        <f>L289+L296</f>
        <v>205543.10444374164</v>
      </c>
      <c r="M297" s="84">
        <f>M289+M296</f>
        <v>184366.43159632254</v>
      </c>
      <c r="N297" s="84">
        <f>N289+N296</f>
        <v>207303.42586509645</v>
      </c>
      <c r="O297" s="84">
        <f>O289+O296</f>
        <v>218521.11658276626</v>
      </c>
      <c r="P297" s="84">
        <f>P289+P296</f>
        <v>237369.26453209727</v>
      </c>
      <c r="Q297" s="84">
        <f>Q289+Q296</f>
        <v>260869.4244689224</v>
      </c>
      <c r="R297" s="84">
        <f>R289+R296</f>
        <v>261318.70446771462</v>
      </c>
      <c r="S297" s="84">
        <f>S289+S296</f>
        <v>261318.70446771462</v>
      </c>
      <c r="T297" s="84">
        <f>T289+T296</f>
        <v>262268.989871083</v>
      </c>
      <c r="U297" s="84">
        <f>U289+U296</f>
        <v>250039.02635335183</v>
      </c>
      <c r="V297" s="84">
        <f>V289+V296</f>
        <v>250793.70635132302</v>
      </c>
      <c r="W297" s="84">
        <f>W289+W296</f>
        <v>255749.49692860918</v>
      </c>
      <c r="X297" s="84">
        <f>X289+X296</f>
        <v>263220.8202685242</v>
      </c>
      <c r="Y297" s="84">
        <f>Y289+Y296</f>
        <v>263690.9682672604</v>
      </c>
      <c r="Z297" s="84">
        <f>Z289+Z296</f>
        <v>241969.293966002</v>
      </c>
      <c r="AA297" s="84">
        <f>AA289+AA296</f>
        <v>243119.80016290917</v>
      </c>
      <c r="AB297" s="84">
        <f>AB289+AB296</f>
        <v>244062.52016037487</v>
      </c>
      <c r="AC297" s="84">
        <f>AC289+AC296</f>
        <v>226549.05851076014</v>
      </c>
      <c r="AD297" s="84">
        <f>AD289+AD296</f>
        <v>203736.49147086914</v>
      </c>
      <c r="AE297" s="84">
        <f>AE289+AE296</f>
        <v>210063.5947905558</v>
      </c>
      <c r="AF297" s="84">
        <f>AF289+AF296</f>
        <v>214024.9072667611</v>
      </c>
      <c r="AG297" s="84">
        <f>AG289+AG296</f>
        <v>229415.83334698604</v>
      </c>
      <c r="AH297" s="84">
        <f>AH289+AH296</f>
        <v>216334.98077991797</v>
      </c>
      <c r="AI297" s="84">
        <f>AI289+AI296</f>
        <v>236382.5898420245</v>
      </c>
      <c r="AJ297" s="84">
        <f>AJ289+AJ296</f>
        <v>246294.29239646433</v>
      </c>
      <c r="AK297" s="84">
        <f>AK289+AK296</f>
        <v>271894.9192060429</v>
      </c>
      <c r="AL297" s="84">
        <f>AL289+AL296</f>
        <v>281720.7774796282</v>
      </c>
      <c r="AM297" s="84">
        <f>AM289+AM296</f>
        <v>282918.73219340784</v>
      </c>
      <c r="AN297" s="84">
        <f>AN289+AN296</f>
        <v>267436.254917589</v>
      </c>
      <c r="AO297" s="84">
        <f>AO289+AO296</f>
        <v>267436.254917589</v>
      </c>
      <c r="AP297" s="84">
        <f>AP289+AP296</f>
        <v>273281.617962515</v>
      </c>
      <c r="AQ297" s="84">
        <f>AQ289+AQ296</f>
        <v>283526.3241977744</v>
      </c>
      <c r="AR297" s="84">
        <f>AR289+AR296</f>
        <v>285768.199694494</v>
      </c>
      <c r="AS297" s="84">
        <f>AS289+AS296</f>
        <v>285768.199694494</v>
      </c>
      <c r="AT297" s="84">
        <f>AT289+AT296</f>
        <v>286803.41516251117</v>
      </c>
      <c r="AU297" s="84">
        <f>AU289+AU296</f>
        <v>265613.48150172003</v>
      </c>
      <c r="AV297" s="84">
        <f>AV289+AV296</f>
        <v>266261.8955171369</v>
      </c>
      <c r="AW297" s="84">
        <f>AW289+AW296</f>
        <v>274575.2225936438</v>
      </c>
      <c r="AX297" s="84">
        <f>AX289+AX296</f>
        <v>289225.33300180035</v>
      </c>
      <c r="AY297" s="84">
        <f>AY289+AY296</f>
        <v>290463.91053056566</v>
      </c>
      <c r="AZ297" s="84">
        <f>AZ289+AZ296</f>
        <v>291063.9105289527</v>
      </c>
      <c r="BA297" s="84">
        <f>BA289+BA296</f>
        <v>291063.9105289527</v>
      </c>
      <c r="BB297" s="84">
        <f>BB289+BB296</f>
        <v>291446.30853804474</v>
      </c>
      <c r="BC297" s="84">
        <f>BC289+BC296</f>
        <v>291872.3296209895</v>
      </c>
      <c r="BD297" s="84">
        <f>BD289+BD296</f>
        <v>268874.0987607229</v>
      </c>
      <c r="BE297" s="84">
        <f>BE289+BE296</f>
        <v>268874.0987607229</v>
      </c>
      <c r="BF297" s="84">
        <f>BF289+BF296</f>
        <v>278745.2054083814</v>
      </c>
      <c r="BG297" s="84">
        <f>BG289+BG296</f>
        <v>294023.9987548697</v>
      </c>
      <c r="BH297" s="84">
        <f>BH289+BH296</f>
        <v>294695.10726082616</v>
      </c>
      <c r="BI297" s="84">
        <f>BI289+BI296</f>
        <v>295730.11216313526</v>
      </c>
      <c r="BJ297" s="84">
        <f>BJ289+BJ296</f>
        <v>297212.44967907784</v>
      </c>
      <c r="BK297" s="84">
        <f>BK289+BK296</f>
        <v>298500.21422133426</v>
      </c>
      <c r="BL297" s="84">
        <f>BL289+BL296</f>
        <v>299130.21421964065</v>
      </c>
      <c r="BM297" s="84">
        <f>BM289+BM296</f>
        <v>299130.21421964065</v>
      </c>
      <c r="BN297" s="84">
        <f>BN289+BN296</f>
        <v>299525.99615905085</v>
      </c>
      <c r="BO297" s="84">
        <f>BO289+BO296</f>
        <v>299966.92797989876</v>
      </c>
      <c r="BP297" s="84">
        <f>BP289+BP296</f>
        <v>273524.4547890922</v>
      </c>
      <c r="BQ297" s="84">
        <f>BQ289+BQ296</f>
        <v>254897.51809693244</v>
      </c>
      <c r="BR297" s="84">
        <f>BR289+BR296</f>
        <v>254088.23847099938</v>
      </c>
      <c r="BS297" s="84">
        <f>BS289+BS296</f>
        <v>278484.8123756276</v>
      </c>
      <c r="BT297" s="84">
        <f>BT289+BT296</f>
        <v>294041.9623350089</v>
      </c>
      <c r="BU297" s="84">
        <f>BU289+BU296</f>
        <v>272965.73904979345</v>
      </c>
      <c r="BV297" s="84">
        <f>BV289+BV296</f>
        <v>217838.13062071</v>
      </c>
      <c r="BW297" s="84">
        <f>BW289+BW296</f>
        <v>191765.35341422114</v>
      </c>
      <c r="BX297" s="84">
        <f>BX289+BX296</f>
        <v>187953.6441251165</v>
      </c>
      <c r="BY297" s="84">
        <f>BY289+BY296</f>
        <v>220697.46489523214</v>
      </c>
      <c r="BZ297" s="84">
        <f>BZ289+BZ296</f>
        <v>267833.00535670423</v>
      </c>
      <c r="CA297" s="84">
        <f>CA289+CA296</f>
        <v>305628.2544589221</v>
      </c>
      <c r="CB297" s="84">
        <f>CB289+CB296</f>
        <v>271577.6118229907</v>
      </c>
      <c r="CC297" s="84">
        <f>CC289+CC296</f>
        <v>271577.6118229907</v>
      </c>
      <c r="CD297" s="84">
        <f>CD289+CD296</f>
        <v>287271.4643882601</v>
      </c>
      <c r="CE297" s="84">
        <f>CE289+CE296</f>
        <v>274107.17710084637</v>
      </c>
      <c r="CF297" s="84">
        <f>CF289+CF296</f>
        <v>275136.72439025383</v>
      </c>
      <c r="CG297" s="84">
        <f>CG289+CG296</f>
        <v>292184.16263552546</v>
      </c>
      <c r="CH297" s="84">
        <f>CH289+CH296</f>
        <v>309490.2789539746</v>
      </c>
      <c r="CI297" s="84">
        <f>CI289+CI296</f>
        <v>319529.16579756583</v>
      </c>
      <c r="CJ297" s="84">
        <f>CJ289+CJ296</f>
        <v>321088.81580431113</v>
      </c>
      <c r="CK297" s="84">
        <f>CK289+CK296</f>
        <v>321926.59999007406</v>
      </c>
      <c r="CL297" s="84">
        <f>CL289+CL296</f>
        <v>322918.31148355495</v>
      </c>
      <c r="CM297" s="84">
        <f>CM289+CM296</f>
        <v>303651.20338889747</v>
      </c>
      <c r="CN297" s="84">
        <f>CN289+CN296</f>
        <v>276042.1912202996</v>
      </c>
      <c r="CO297" s="84">
        <f>CO289+CO296</f>
        <v>281947.14954577433</v>
      </c>
      <c r="CP297" s="84">
        <f>CP289+CP296</f>
        <v>258412.5862561144</v>
      </c>
      <c r="CQ297" s="84">
        <f>CQ289+CQ296</f>
        <v>273715.3362251377</v>
      </c>
      <c r="CR297" s="84">
        <f>CR289+CR296</f>
        <v>273683.72921465116</v>
      </c>
      <c r="CS297" s="84">
        <f>CS289+CS296</f>
        <v>275886.3593973722</v>
      </c>
      <c r="CT297" s="84">
        <f>CT289+CT296</f>
        <v>309313.25005943654</v>
      </c>
      <c r="CU297" s="84">
        <f>CU289+CU296</f>
        <v>311010.6061988239</v>
      </c>
      <c r="CV297" s="84">
        <f>CV289+CV296</f>
        <v>333767.8514942591</v>
      </c>
      <c r="CW297" s="84">
        <f>CW289+CW296</f>
        <v>334634.95812652376</v>
      </c>
      <c r="CX297" s="84">
        <f>CX289+CX296</f>
        <v>317359.08500239986</v>
      </c>
      <c r="CY297" s="84">
        <f>CY289+CY296</f>
        <v>317359.08500239986</v>
      </c>
      <c r="CZ297" s="84">
        <f>CZ289+CZ296</f>
        <v>323188.281521508</v>
      </c>
      <c r="DA297" s="84">
        <f>DA289+DA296</f>
        <v>324373.5453988998</v>
      </c>
      <c r="DB297" s="84">
        <f>DB289+DB296</f>
        <v>340369.63741578633</v>
      </c>
      <c r="DC297" s="84">
        <f>DC289+DC296</f>
        <v>340836.7175559967</v>
      </c>
      <c r="DD297" s="84">
        <f>DD289+DD296</f>
        <v>342068.2737230285</v>
      </c>
      <c r="DE297" s="84">
        <f>DE289+DE296</f>
        <v>318478.27838846605</v>
      </c>
      <c r="DF297" s="84">
        <f>DF289+DF296</f>
        <v>319257.2312977776</v>
      </c>
      <c r="DG297" s="84">
        <f>DG289+DG296</f>
        <v>326969.73233386787</v>
      </c>
      <c r="DH297" s="84">
        <f>DH289+DH296</f>
        <v>329522.14038661914</v>
      </c>
      <c r="DI297" s="84">
        <f>DI289+DI296</f>
        <v>347171.3632622495</v>
      </c>
      <c r="DJ297" s="84">
        <f>DJ289+DJ296</f>
        <v>347779.5405281484</v>
      </c>
      <c r="DK297" s="84">
        <f>DK289+DK296</f>
        <v>347779.5405281484</v>
      </c>
      <c r="DL297" s="84">
        <f>DL289+DL296</f>
        <v>317844.55874553195</v>
      </c>
      <c r="DM297" s="84">
        <f>DM289+DM296</f>
        <v>318371.70014704496</v>
      </c>
      <c r="DN297" s="84">
        <f>DN289+DN296</f>
        <v>303337.54131374497</v>
      </c>
      <c r="DO297" s="84">
        <f>DO289+DO296</f>
        <v>303820.9692588628</v>
      </c>
      <c r="DP297" s="84">
        <f>DP289+DP296</f>
        <v>313094.6045595672</v>
      </c>
      <c r="DQ297" s="84">
        <f>DQ289+DQ296</f>
        <v>323291.1041382684</v>
      </c>
      <c r="DR297" s="84">
        <f>DR289+DR296</f>
        <v>355014.9647256717</v>
      </c>
      <c r="DS297" s="84">
        <f>DS289+DS296</f>
        <v>356258.3371091124</v>
      </c>
      <c r="DT297" s="84">
        <f>DT289+DT296</f>
        <v>357987.5489503349</v>
      </c>
      <c r="DU297" s="84">
        <f>DU289+DU296</f>
        <v>358916.41525248263</v>
      </c>
      <c r="DV297" s="84">
        <f>DV289+DV296</f>
        <v>359545.87872268795</v>
      </c>
      <c r="DW297" s="84">
        <f>DW289+DW296</f>
        <v>359545.87872268795</v>
      </c>
      <c r="DX297" s="84">
        <f>DX289+DX296</f>
        <v>359826.6331502001</v>
      </c>
      <c r="DY297" s="84">
        <f>DY289+DY296</f>
        <v>360372.22450076597</v>
      </c>
      <c r="DZ297" s="84">
        <f>DZ289+DZ296</f>
        <v>331366.37028208305</v>
      </c>
      <c r="EA297" s="84">
        <f>EA289+EA296</f>
        <v>311118.6618274588</v>
      </c>
      <c r="EB297" s="84">
        <f>EB289+EB296</f>
        <v>307804.0426874296</v>
      </c>
      <c r="EC297" s="84">
        <f>EC289+EC296</f>
        <v>315312.29627735255</v>
      </c>
      <c r="ED297" s="84">
        <f>ED289+ED296</f>
        <v>343201.997221948</v>
      </c>
      <c r="EE297" s="84">
        <f>EE289+EE296</f>
        <v>332615.02523829835</v>
      </c>
      <c r="EF297" s="84">
        <f>EF289+EF296</f>
        <v>300057.92484006414</v>
      </c>
      <c r="EG297" s="84">
        <f>EG289+EG296</f>
        <v>268993.9890070695</v>
      </c>
      <c r="EH297" s="84">
        <f>EH289+EH296</f>
        <v>255903.2620013933</v>
      </c>
      <c r="EI297" s="84">
        <f>EI289+EI296</f>
        <v>286262.4596442379</v>
      </c>
    </row>
    <row r="298"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  <c r="AD298" s="82"/>
      <c r="AE298" s="82"/>
      <c r="AF298" s="82"/>
      <c r="AG298" s="82"/>
      <c r="AH298" s="82"/>
      <c r="AI298" s="82"/>
      <c r="AJ298" s="82"/>
      <c r="AK298" s="82"/>
      <c r="AL298" s="82"/>
      <c r="AM298" s="82"/>
      <c r="AN298" s="82"/>
      <c r="AO298" s="82"/>
      <c r="AP298" s="82"/>
      <c r="AQ298" s="82"/>
      <c r="AR298" s="82"/>
      <c r="AS298" s="82"/>
      <c r="AT298" s="82"/>
      <c r="AU298" s="82"/>
      <c r="AV298" s="82"/>
      <c r="AW298" s="82"/>
      <c r="AX298" s="82"/>
      <c r="AY298" s="82"/>
      <c r="AZ298" s="82"/>
      <c r="BA298" s="82"/>
      <c r="BB298" s="82"/>
      <c r="BC298" s="82"/>
      <c r="BD298" s="82"/>
      <c r="BE298" s="82"/>
      <c r="BF298" s="82"/>
      <c r="BG298" s="82"/>
      <c r="BH298" s="82"/>
      <c r="BI298" s="82"/>
      <c r="BJ298" s="82"/>
      <c r="BK298" s="82"/>
      <c r="BL298" s="82"/>
      <c r="BM298" s="82"/>
      <c r="BN298" s="82"/>
      <c r="BO298" s="82"/>
      <c r="BP298" s="82"/>
      <c r="BQ298" s="82"/>
      <c r="BR298" s="82"/>
      <c r="BS298" s="82"/>
      <c r="BT298" s="82"/>
      <c r="BU298" s="82"/>
      <c r="BV298" s="82"/>
      <c r="BW298" s="82"/>
      <c r="BX298" s="82"/>
      <c r="BY298" s="82"/>
      <c r="BZ298" s="82"/>
      <c r="CA298" s="82"/>
      <c r="CB298" s="82"/>
      <c r="CC298" s="82"/>
      <c r="CD298" s="82"/>
      <c r="CE298" s="82"/>
      <c r="CF298" s="82"/>
      <c r="CG298" s="82"/>
      <c r="CH298" s="82"/>
      <c r="CI298" s="82"/>
      <c r="CJ298" s="82"/>
      <c r="CK298" s="82"/>
      <c r="CL298" s="82"/>
      <c r="CM298" s="82"/>
      <c r="CN298" s="82"/>
      <c r="CO298" s="82"/>
      <c r="CP298" s="82"/>
      <c r="CQ298" s="82"/>
      <c r="CR298" s="82"/>
      <c r="CS298" s="82"/>
      <c r="CT298" s="82"/>
      <c r="CU298" s="82"/>
      <c r="CV298" s="82"/>
      <c r="CW298" s="82"/>
      <c r="CX298" s="82"/>
      <c r="CY298" s="82"/>
      <c r="CZ298" s="82"/>
      <c r="DA298" s="82"/>
      <c r="DB298" s="82"/>
      <c r="DC298" s="82"/>
      <c r="DD298" s="82"/>
      <c r="DE298" s="82"/>
      <c r="DF298" s="82"/>
      <c r="DG298" s="82"/>
      <c r="DH298" s="82"/>
      <c r="DI298" s="82"/>
      <c r="DJ298" s="82"/>
      <c r="DK298" s="82"/>
      <c r="DL298" s="82"/>
      <c r="DM298" s="82"/>
      <c r="DN298" s="82"/>
      <c r="DO298" s="82"/>
      <c r="DP298" s="82"/>
      <c r="DQ298" s="82"/>
      <c r="DR298" s="82"/>
      <c r="DS298" s="82"/>
      <c r="DT298" s="82"/>
      <c r="DU298" s="82"/>
      <c r="DV298" s="82"/>
      <c r="DW298" s="82"/>
      <c r="DX298" s="82"/>
      <c r="DY298" s="82"/>
      <c r="DZ298" s="82"/>
      <c r="EA298" s="82"/>
      <c r="EB298" s="82"/>
      <c r="EC298" s="82"/>
      <c r="ED298" s="82"/>
      <c r="EE298" s="82"/>
      <c r="EF298" s="82"/>
      <c r="EG298" s="82"/>
      <c r="EH298" s="82"/>
      <c r="EI298" s="82"/>
    </row>
    <row r="299">
      <c r="B299" t="s" s="23">
        <v>405</v>
      </c>
      <c r="H299" s="95">
        <f>-INDEX('Capital Plan'!$E$18:$O$18,H$8-YEAR(Assumptions!$C$6)+1)/12</f>
        <v>-28428</v>
      </c>
      <c r="I299" s="95">
        <f>-INDEX('Capital Plan'!$E$18:$O$18,I$8-YEAR(Assumptions!$C$6)+1)/12</f>
        <v>-28428</v>
      </c>
      <c r="J299" s="95">
        <f>-INDEX('Capital Plan'!$E$18:$O$18,J$8-YEAR(Assumptions!$C$6)+1)/12</f>
        <v>-28428</v>
      </c>
      <c r="K299" s="95">
        <f>-INDEX('Capital Plan'!$E$18:$O$18,K$8-YEAR(Assumptions!$C$6)+1)/12</f>
        <v>-28428</v>
      </c>
      <c r="L299" s="95">
        <f>-INDEX('Capital Plan'!$E$18:$O$18,L$8-YEAR(Assumptions!$C$6)+1)/12</f>
        <v>-28428</v>
      </c>
      <c r="M299" s="95">
        <f>-INDEX('Capital Plan'!$E$18:$O$18,M$8-YEAR(Assumptions!$C$6)+1)/12</f>
        <v>-28428</v>
      </c>
      <c r="N299" s="95">
        <f>-INDEX('Capital Plan'!$E$18:$O$18,N$8-YEAR(Assumptions!$C$6)+1)/12</f>
        <v>-28428</v>
      </c>
      <c r="O299" s="95">
        <f>-INDEX('Capital Plan'!$E$18:$O$18,O$8-YEAR(Assumptions!$C$6)+1)/12</f>
        <v>-28428</v>
      </c>
      <c r="P299" s="95">
        <f>-INDEX('Capital Plan'!$E$18:$O$18,P$8-YEAR(Assumptions!$C$6)+1)/12</f>
        <v>-28428</v>
      </c>
      <c r="Q299" s="95">
        <f>-INDEX('Capital Plan'!$E$18:$O$18,Q$8-YEAR(Assumptions!$C$6)+1)/12</f>
        <v>-28428</v>
      </c>
      <c r="R299" s="95">
        <f>-INDEX('Capital Plan'!$E$18:$O$18,R$8-YEAR(Assumptions!$C$6)+1)/12</f>
        <v>-28428</v>
      </c>
      <c r="S299" s="95">
        <f>-INDEX('Capital Plan'!$E$18:$O$18,S$8-YEAR(Assumptions!$C$6)+1)/12</f>
        <v>-28428</v>
      </c>
      <c r="T299" s="95">
        <f>-INDEX('Capital Plan'!$E$18:$O$18,T$8-YEAR(Assumptions!$C$6)+1)/12</f>
        <v>-29280.839999999997</v>
      </c>
      <c r="U299" s="95">
        <f>-INDEX('Capital Plan'!$E$18:$O$18,U$8-YEAR(Assumptions!$C$6)+1)/12</f>
        <v>-29280.839999999997</v>
      </c>
      <c r="V299" s="95">
        <f>-INDEX('Capital Plan'!$E$18:$O$18,V$8-YEAR(Assumptions!$C$6)+1)/12</f>
        <v>-29280.839999999997</v>
      </c>
      <c r="W299" s="95">
        <f>-INDEX('Capital Plan'!$E$18:$O$18,W$8-YEAR(Assumptions!$C$6)+1)/12</f>
        <v>-29280.839999999997</v>
      </c>
      <c r="X299" s="95">
        <f>-INDEX('Capital Plan'!$E$18:$O$18,X$8-YEAR(Assumptions!$C$6)+1)/12</f>
        <v>-29280.839999999997</v>
      </c>
      <c r="Y299" s="95">
        <f>-INDEX('Capital Plan'!$E$18:$O$18,Y$8-YEAR(Assumptions!$C$6)+1)/12</f>
        <v>-29280.839999999997</v>
      </c>
      <c r="Z299" s="95">
        <f>-INDEX('Capital Plan'!$E$18:$O$18,Z$8-YEAR(Assumptions!$C$6)+1)/12</f>
        <v>-29280.839999999997</v>
      </c>
      <c r="AA299" s="95">
        <f>-INDEX('Capital Plan'!$E$18:$O$18,AA$8-YEAR(Assumptions!$C$6)+1)/12</f>
        <v>-29280.839999999997</v>
      </c>
      <c r="AB299" s="95">
        <f>-INDEX('Capital Plan'!$E$18:$O$18,AB$8-YEAR(Assumptions!$C$6)+1)/12</f>
        <v>-29280.839999999997</v>
      </c>
      <c r="AC299" s="95">
        <f>-INDEX('Capital Plan'!$E$18:$O$18,AC$8-YEAR(Assumptions!$C$6)+1)/12</f>
        <v>-29280.839999999997</v>
      </c>
      <c r="AD299" s="95">
        <f>-INDEX('Capital Plan'!$E$18:$O$18,AD$8-YEAR(Assumptions!$C$6)+1)/12</f>
        <v>-29280.839999999997</v>
      </c>
      <c r="AE299" s="95">
        <f>-INDEX('Capital Plan'!$E$18:$O$18,AE$8-YEAR(Assumptions!$C$6)+1)/12</f>
        <v>-29280.839999999997</v>
      </c>
      <c r="AF299" s="95">
        <f>-INDEX('Capital Plan'!$E$18:$O$18,AF$8-YEAR(Assumptions!$C$6)+1)/12</f>
        <v>-19140.934616666666</v>
      </c>
      <c r="AG299" s="95">
        <f>-INDEX('Capital Plan'!$E$18:$O$18,AG$8-YEAR(Assumptions!$C$6)+1)/12</f>
        <v>-19140.934616666666</v>
      </c>
      <c r="AH299" s="95">
        <f>-INDEX('Capital Plan'!$E$18:$O$18,AH$8-YEAR(Assumptions!$C$6)+1)/12</f>
        <v>-19140.934616666666</v>
      </c>
      <c r="AI299" s="95">
        <f>-INDEX('Capital Plan'!$E$18:$O$18,AI$8-YEAR(Assumptions!$C$6)+1)/12</f>
        <v>-19140.934616666666</v>
      </c>
      <c r="AJ299" s="95">
        <f>-INDEX('Capital Plan'!$E$18:$O$18,AJ$8-YEAR(Assumptions!$C$6)+1)/12</f>
        <v>-19140.934616666666</v>
      </c>
      <c r="AK299" s="95">
        <f>-INDEX('Capital Plan'!$E$18:$O$18,AK$8-YEAR(Assumptions!$C$6)+1)/12</f>
        <v>-19140.934616666666</v>
      </c>
      <c r="AL299" s="95">
        <f>-INDEX('Capital Plan'!$E$18:$O$18,AL$8-YEAR(Assumptions!$C$6)+1)/12</f>
        <v>-19140.934616666666</v>
      </c>
      <c r="AM299" s="95">
        <f>-INDEX('Capital Plan'!$E$18:$O$18,AM$8-YEAR(Assumptions!$C$6)+1)/12</f>
        <v>-19140.934616666666</v>
      </c>
      <c r="AN299" s="95">
        <f>-INDEX('Capital Plan'!$E$18:$O$18,AN$8-YEAR(Assumptions!$C$6)+1)/12</f>
        <v>-19140.934616666666</v>
      </c>
      <c r="AO299" s="95">
        <f>-INDEX('Capital Plan'!$E$18:$O$18,AO$8-YEAR(Assumptions!$C$6)+1)/12</f>
        <v>-19140.934616666666</v>
      </c>
      <c r="AP299" s="95">
        <f>-INDEX('Capital Plan'!$E$18:$O$18,AP$8-YEAR(Assumptions!$C$6)+1)/12</f>
        <v>-19140.934616666666</v>
      </c>
      <c r="AQ299" s="95">
        <f>-INDEX('Capital Plan'!$E$18:$O$18,AQ$8-YEAR(Assumptions!$C$6)+1)/12</f>
        <v>-19140.934616666666</v>
      </c>
      <c r="AR299" s="95">
        <f>-INDEX('Capital Plan'!$E$18:$O$18,AR$8-YEAR(Assumptions!$C$6)+1)/12</f>
        <v>-2363.568501</v>
      </c>
      <c r="AS299" s="95">
        <f>-INDEX('Capital Plan'!$E$18:$O$18,AS$8-YEAR(Assumptions!$C$6)+1)/12</f>
        <v>-2363.568501</v>
      </c>
      <c r="AT299" s="95">
        <f>-INDEX('Capital Plan'!$E$18:$O$18,AT$8-YEAR(Assumptions!$C$6)+1)/12</f>
        <v>-2363.568501</v>
      </c>
      <c r="AU299" s="95">
        <f>-INDEX('Capital Plan'!$E$18:$O$18,AU$8-YEAR(Assumptions!$C$6)+1)/12</f>
        <v>-2363.568501</v>
      </c>
      <c r="AV299" s="95">
        <f>-INDEX('Capital Plan'!$E$18:$O$18,AV$8-YEAR(Assumptions!$C$6)+1)/12</f>
        <v>-2363.568501</v>
      </c>
      <c r="AW299" s="95">
        <f>-INDEX('Capital Plan'!$E$18:$O$18,AW$8-YEAR(Assumptions!$C$6)+1)/12</f>
        <v>-2363.568501</v>
      </c>
      <c r="AX299" s="95">
        <f>-INDEX('Capital Plan'!$E$18:$O$18,AX$8-YEAR(Assumptions!$C$6)+1)/12</f>
        <v>-2363.568501</v>
      </c>
      <c r="AY299" s="95">
        <f>-INDEX('Capital Plan'!$E$18:$O$18,AY$8-YEAR(Assumptions!$C$6)+1)/12</f>
        <v>-2363.568501</v>
      </c>
      <c r="AZ299" s="95">
        <f>-INDEX('Capital Plan'!$E$18:$O$18,AZ$8-YEAR(Assumptions!$C$6)+1)/12</f>
        <v>-2363.568501</v>
      </c>
      <c r="BA299" s="95">
        <f>-INDEX('Capital Plan'!$E$18:$O$18,BA$8-YEAR(Assumptions!$C$6)+1)/12</f>
        <v>-2363.568501</v>
      </c>
      <c r="BB299" s="95">
        <f>-INDEX('Capital Plan'!$E$18:$O$18,BB$8-YEAR(Assumptions!$C$6)+1)/12</f>
        <v>-2363.568501</v>
      </c>
      <c r="BC299" s="95">
        <f>-INDEX('Capital Plan'!$E$18:$O$18,BC$8-YEAR(Assumptions!$C$6)+1)/12</f>
        <v>-2363.568501</v>
      </c>
      <c r="BD299" s="95">
        <f>-INDEX('Capital Plan'!$E$18:$O$18,BD$8-YEAR(Assumptions!$C$6)+1)/12</f>
        <v>-2434.47555603</v>
      </c>
      <c r="BE299" s="95">
        <f>-INDEX('Capital Plan'!$E$18:$O$18,BE$8-YEAR(Assumptions!$C$6)+1)/12</f>
        <v>-2434.47555603</v>
      </c>
      <c r="BF299" s="95">
        <f>-INDEX('Capital Plan'!$E$18:$O$18,BF$8-YEAR(Assumptions!$C$6)+1)/12</f>
        <v>-2434.47555603</v>
      </c>
      <c r="BG299" s="95">
        <f>-INDEX('Capital Plan'!$E$18:$O$18,BG$8-YEAR(Assumptions!$C$6)+1)/12</f>
        <v>-2434.47555603</v>
      </c>
      <c r="BH299" s="95">
        <f>-INDEX('Capital Plan'!$E$18:$O$18,BH$8-YEAR(Assumptions!$C$6)+1)/12</f>
        <v>-2434.47555603</v>
      </c>
      <c r="BI299" s="95">
        <f>-INDEX('Capital Plan'!$E$18:$O$18,BI$8-YEAR(Assumptions!$C$6)+1)/12</f>
        <v>-2434.47555603</v>
      </c>
      <c r="BJ299" s="95">
        <f>-INDEX('Capital Plan'!$E$18:$O$18,BJ$8-YEAR(Assumptions!$C$6)+1)/12</f>
        <v>-2434.47555603</v>
      </c>
      <c r="BK299" s="95">
        <f>-INDEX('Capital Plan'!$E$18:$O$18,BK$8-YEAR(Assumptions!$C$6)+1)/12</f>
        <v>-2434.47555603</v>
      </c>
      <c r="BL299" s="95">
        <f>-INDEX('Capital Plan'!$E$18:$O$18,BL$8-YEAR(Assumptions!$C$6)+1)/12</f>
        <v>-2434.47555603</v>
      </c>
      <c r="BM299" s="95">
        <f>-INDEX('Capital Plan'!$E$18:$O$18,BM$8-YEAR(Assumptions!$C$6)+1)/12</f>
        <v>-2434.47555603</v>
      </c>
      <c r="BN299" s="95">
        <f>-INDEX('Capital Plan'!$E$18:$O$18,BN$8-YEAR(Assumptions!$C$6)+1)/12</f>
        <v>-2434.47555603</v>
      </c>
      <c r="BO299" s="95">
        <f>-INDEX('Capital Plan'!$E$18:$O$18,BO$8-YEAR(Assumptions!$C$6)+1)/12</f>
        <v>-2434.47555603</v>
      </c>
      <c r="BP299" s="95">
        <f>-INDEX('Capital Plan'!$E$18:$O$18,BP$8-YEAR(Assumptions!$C$6)+1)/12</f>
        <v>0</v>
      </c>
      <c r="BQ299" s="95">
        <f>-INDEX('Capital Plan'!$E$18:$O$18,BQ$8-YEAR(Assumptions!$C$6)+1)/12</f>
        <v>0</v>
      </c>
      <c r="BR299" s="95">
        <f>-INDEX('Capital Plan'!$E$18:$O$18,BR$8-YEAR(Assumptions!$C$6)+1)/12</f>
        <v>0</v>
      </c>
      <c r="BS299" s="95">
        <f>-INDEX('Capital Plan'!$E$18:$O$18,BS$8-YEAR(Assumptions!$C$6)+1)/12</f>
        <v>0</v>
      </c>
      <c r="BT299" s="95">
        <f>-INDEX('Capital Plan'!$E$18:$O$18,BT$8-YEAR(Assumptions!$C$6)+1)/12</f>
        <v>0</v>
      </c>
      <c r="BU299" s="95">
        <f>-INDEX('Capital Plan'!$E$18:$O$18,BU$8-YEAR(Assumptions!$C$6)+1)/12</f>
        <v>0</v>
      </c>
      <c r="BV299" s="95">
        <f>-INDEX('Capital Plan'!$E$18:$O$18,BV$8-YEAR(Assumptions!$C$6)+1)/12</f>
        <v>0</v>
      </c>
      <c r="BW299" s="95">
        <f>-INDEX('Capital Plan'!$E$18:$O$18,BW$8-YEAR(Assumptions!$C$6)+1)/12</f>
        <v>0</v>
      </c>
      <c r="BX299" s="95">
        <f>-INDEX('Capital Plan'!$E$18:$O$18,BX$8-YEAR(Assumptions!$C$6)+1)/12</f>
        <v>0</v>
      </c>
      <c r="BY299" s="95">
        <f>-INDEX('Capital Plan'!$E$18:$O$18,BY$8-YEAR(Assumptions!$C$6)+1)/12</f>
        <v>0</v>
      </c>
      <c r="BZ299" s="95">
        <f>-INDEX('Capital Plan'!$E$18:$O$18,BZ$8-YEAR(Assumptions!$C$6)+1)/12</f>
        <v>0</v>
      </c>
      <c r="CA299" s="95">
        <f>-INDEX('Capital Plan'!$E$18:$O$18,CA$8-YEAR(Assumptions!$C$6)+1)/12</f>
        <v>0</v>
      </c>
      <c r="CB299" s="95">
        <f>-INDEX('Capital Plan'!$E$18:$O$18,CB$8-YEAR(Assumptions!$C$6)+1)/12</f>
        <v>0</v>
      </c>
      <c r="CC299" s="95">
        <f>-INDEX('Capital Plan'!$E$18:$O$18,CC$8-YEAR(Assumptions!$C$6)+1)/12</f>
        <v>0</v>
      </c>
      <c r="CD299" s="95">
        <f>-INDEX('Capital Plan'!$E$18:$O$18,CD$8-YEAR(Assumptions!$C$6)+1)/12</f>
        <v>0</v>
      </c>
      <c r="CE299" s="95">
        <f>-INDEX('Capital Plan'!$E$18:$O$18,CE$8-YEAR(Assumptions!$C$6)+1)/12</f>
        <v>0</v>
      </c>
      <c r="CF299" s="95">
        <f>-INDEX('Capital Plan'!$E$18:$O$18,CF$8-YEAR(Assumptions!$C$6)+1)/12</f>
        <v>0</v>
      </c>
      <c r="CG299" s="95">
        <f>-INDEX('Capital Plan'!$E$18:$O$18,CG$8-YEAR(Assumptions!$C$6)+1)/12</f>
        <v>0</v>
      </c>
      <c r="CH299" s="95">
        <f>-INDEX('Capital Plan'!$E$18:$O$18,CH$8-YEAR(Assumptions!$C$6)+1)/12</f>
        <v>0</v>
      </c>
      <c r="CI299" s="95">
        <f>-INDEX('Capital Plan'!$E$18:$O$18,CI$8-YEAR(Assumptions!$C$6)+1)/12</f>
        <v>0</v>
      </c>
      <c r="CJ299" s="95">
        <f>-INDEX('Capital Plan'!$E$18:$O$18,CJ$8-YEAR(Assumptions!$C$6)+1)/12</f>
        <v>0</v>
      </c>
      <c r="CK299" s="95">
        <f>-INDEX('Capital Plan'!$E$18:$O$18,CK$8-YEAR(Assumptions!$C$6)+1)/12</f>
        <v>0</v>
      </c>
      <c r="CL299" s="95">
        <f>-INDEX('Capital Plan'!$E$18:$O$18,CL$8-YEAR(Assumptions!$C$6)+1)/12</f>
        <v>0</v>
      </c>
      <c r="CM299" s="95">
        <f>-INDEX('Capital Plan'!$E$18:$O$18,CM$8-YEAR(Assumptions!$C$6)+1)/12</f>
        <v>0</v>
      </c>
      <c r="CN299" s="95">
        <f>-INDEX('Capital Plan'!$E$18:$O$18,CN$8-YEAR(Assumptions!$C$6)+1)/12</f>
        <v>0</v>
      </c>
      <c r="CO299" s="95">
        <f>-INDEX('Capital Plan'!$E$18:$O$18,CO$8-YEAR(Assumptions!$C$6)+1)/12</f>
        <v>0</v>
      </c>
      <c r="CP299" s="95">
        <f>-INDEX('Capital Plan'!$E$18:$O$18,CP$8-YEAR(Assumptions!$C$6)+1)/12</f>
        <v>0</v>
      </c>
      <c r="CQ299" s="95">
        <f>-INDEX('Capital Plan'!$E$18:$O$18,CQ$8-YEAR(Assumptions!$C$6)+1)/12</f>
        <v>0</v>
      </c>
      <c r="CR299" s="95">
        <f>-INDEX('Capital Plan'!$E$18:$O$18,CR$8-YEAR(Assumptions!$C$6)+1)/12</f>
        <v>0</v>
      </c>
      <c r="CS299" s="95">
        <f>-INDEX('Capital Plan'!$E$18:$O$18,CS$8-YEAR(Assumptions!$C$6)+1)/12</f>
        <v>0</v>
      </c>
      <c r="CT299" s="95">
        <f>-INDEX('Capital Plan'!$E$18:$O$18,CT$8-YEAR(Assumptions!$C$6)+1)/12</f>
        <v>0</v>
      </c>
      <c r="CU299" s="95">
        <f>-INDEX('Capital Plan'!$E$18:$O$18,CU$8-YEAR(Assumptions!$C$6)+1)/12</f>
        <v>0</v>
      </c>
      <c r="CV299" s="95">
        <f>-INDEX('Capital Plan'!$E$18:$O$18,CV$8-YEAR(Assumptions!$C$6)+1)/12</f>
        <v>0</v>
      </c>
      <c r="CW299" s="95">
        <f>-INDEX('Capital Plan'!$E$18:$O$18,CW$8-YEAR(Assumptions!$C$6)+1)/12</f>
        <v>0</v>
      </c>
      <c r="CX299" s="95">
        <f>-INDEX('Capital Plan'!$E$18:$O$18,CX$8-YEAR(Assumptions!$C$6)+1)/12</f>
        <v>0</v>
      </c>
      <c r="CY299" s="95">
        <f>-INDEX('Capital Plan'!$E$18:$O$18,CY$8-YEAR(Assumptions!$C$6)+1)/12</f>
        <v>0</v>
      </c>
      <c r="CZ299" s="95">
        <f>-INDEX('Capital Plan'!$E$18:$O$18,CZ$8-YEAR(Assumptions!$C$6)+1)/12</f>
        <v>0</v>
      </c>
      <c r="DA299" s="95">
        <f>-INDEX('Capital Plan'!$E$18:$O$18,DA$8-YEAR(Assumptions!$C$6)+1)/12</f>
        <v>0</v>
      </c>
      <c r="DB299" s="95">
        <f>-INDEX('Capital Plan'!$E$18:$O$18,DB$8-YEAR(Assumptions!$C$6)+1)/12</f>
        <v>0</v>
      </c>
      <c r="DC299" s="95">
        <f>-INDEX('Capital Plan'!$E$18:$O$18,DC$8-YEAR(Assumptions!$C$6)+1)/12</f>
        <v>0</v>
      </c>
      <c r="DD299" s="95">
        <f>-INDEX('Capital Plan'!$E$18:$O$18,DD$8-YEAR(Assumptions!$C$6)+1)/12</f>
        <v>0</v>
      </c>
      <c r="DE299" s="95">
        <f>-INDEX('Capital Plan'!$E$18:$O$18,DE$8-YEAR(Assumptions!$C$6)+1)/12</f>
        <v>0</v>
      </c>
      <c r="DF299" s="95">
        <f>-INDEX('Capital Plan'!$E$18:$O$18,DF$8-YEAR(Assumptions!$C$6)+1)/12</f>
        <v>0</v>
      </c>
      <c r="DG299" s="95">
        <f>-INDEX('Capital Plan'!$E$18:$O$18,DG$8-YEAR(Assumptions!$C$6)+1)/12</f>
        <v>0</v>
      </c>
      <c r="DH299" s="95">
        <f>-INDEX('Capital Plan'!$E$18:$O$18,DH$8-YEAR(Assumptions!$C$6)+1)/12</f>
        <v>0</v>
      </c>
      <c r="DI299" s="95">
        <f>-INDEX('Capital Plan'!$E$18:$O$18,DI$8-YEAR(Assumptions!$C$6)+1)/12</f>
        <v>0</v>
      </c>
      <c r="DJ299" s="95">
        <f>-INDEX('Capital Plan'!$E$18:$O$18,DJ$8-YEAR(Assumptions!$C$6)+1)/12</f>
        <v>0</v>
      </c>
      <c r="DK299" s="95">
        <f>-INDEX('Capital Plan'!$E$18:$O$18,DK$8-YEAR(Assumptions!$C$6)+1)/12</f>
        <v>0</v>
      </c>
      <c r="DL299" s="95">
        <f>-INDEX('Capital Plan'!$E$18:$O$18,DL$8-YEAR(Assumptions!$C$6)+1)/12</f>
        <v>0</v>
      </c>
      <c r="DM299" s="95">
        <f>-INDEX('Capital Plan'!$E$18:$O$18,DM$8-YEAR(Assumptions!$C$6)+1)/12</f>
        <v>0</v>
      </c>
      <c r="DN299" s="95">
        <f>-INDEX('Capital Plan'!$E$18:$O$18,DN$8-YEAR(Assumptions!$C$6)+1)/12</f>
        <v>0</v>
      </c>
      <c r="DO299" s="95">
        <f>-INDEX('Capital Plan'!$E$18:$O$18,DO$8-YEAR(Assumptions!$C$6)+1)/12</f>
        <v>0</v>
      </c>
      <c r="DP299" s="95">
        <f>-INDEX('Capital Plan'!$E$18:$O$18,DP$8-YEAR(Assumptions!$C$6)+1)/12</f>
        <v>0</v>
      </c>
      <c r="DQ299" s="95">
        <f>-INDEX('Capital Plan'!$E$18:$O$18,DQ$8-YEAR(Assumptions!$C$6)+1)/12</f>
        <v>0</v>
      </c>
      <c r="DR299" s="95">
        <f>-INDEX('Capital Plan'!$E$18:$O$18,DR$8-YEAR(Assumptions!$C$6)+1)/12</f>
        <v>0</v>
      </c>
      <c r="DS299" s="95">
        <f>-INDEX('Capital Plan'!$E$18:$O$18,DS$8-YEAR(Assumptions!$C$6)+1)/12</f>
        <v>0</v>
      </c>
      <c r="DT299" s="95">
        <f>-INDEX('Capital Plan'!$E$18:$O$18,DT$8-YEAR(Assumptions!$C$6)+1)/12</f>
        <v>0</v>
      </c>
      <c r="DU299" s="95">
        <f>-INDEX('Capital Plan'!$E$18:$O$18,DU$8-YEAR(Assumptions!$C$6)+1)/12</f>
        <v>0</v>
      </c>
      <c r="DV299" s="95">
        <f>-INDEX('Capital Plan'!$E$18:$O$18,DV$8-YEAR(Assumptions!$C$6)+1)/12</f>
        <v>0</v>
      </c>
      <c r="DW299" s="95">
        <f>-INDEX('Capital Plan'!$E$18:$O$18,DW$8-YEAR(Assumptions!$C$6)+1)/12</f>
        <v>0</v>
      </c>
      <c r="DX299" s="95">
        <f>-INDEX('Capital Plan'!$E$18:$O$18,DX$8-YEAR(Assumptions!$C$6)+1)/12</f>
        <v>0</v>
      </c>
      <c r="DY299" s="95">
        <f>-INDEX('Capital Plan'!$E$18:$O$18,DY$8-YEAR(Assumptions!$C$6)+1)/12</f>
        <v>0</v>
      </c>
      <c r="DZ299" s="95">
        <f>-INDEX('Capital Plan'!$E$18:$O$18,DZ$8-YEAR(Assumptions!$C$6)+1)/12</f>
        <v>0</v>
      </c>
      <c r="EA299" s="95">
        <f>-INDEX('Capital Plan'!$E$18:$O$18,EA$8-YEAR(Assumptions!$C$6)+1)/12</f>
        <v>0</v>
      </c>
      <c r="EB299" s="95">
        <f>-INDEX('Capital Plan'!$E$18:$O$18,EB$8-YEAR(Assumptions!$C$6)+1)/12</f>
        <v>0</v>
      </c>
      <c r="EC299" s="95">
        <f>-INDEX('Capital Plan'!$E$18:$O$18,EC$8-YEAR(Assumptions!$C$6)+1)/12</f>
        <v>0</v>
      </c>
      <c r="ED299" s="95">
        <f>-INDEX('Capital Plan'!$E$18:$O$18,ED$8-YEAR(Assumptions!$C$6)+1)/12</f>
        <v>0</v>
      </c>
      <c r="EE299" s="95">
        <f>-INDEX('Capital Plan'!$E$18:$O$18,EE$8-YEAR(Assumptions!$C$6)+1)/12</f>
        <v>0</v>
      </c>
      <c r="EF299" s="95">
        <f>-INDEX('Capital Plan'!$E$18:$O$18,EF$8-YEAR(Assumptions!$C$6)+1)/12</f>
        <v>0</v>
      </c>
      <c r="EG299" s="95">
        <f>-INDEX('Capital Plan'!$E$18:$O$18,EG$8-YEAR(Assumptions!$C$6)+1)/12</f>
        <v>0</v>
      </c>
      <c r="EH299" s="95">
        <f>-INDEX('Capital Plan'!$E$18:$O$18,EH$8-YEAR(Assumptions!$C$6)+1)/12</f>
        <v>0</v>
      </c>
      <c r="EI299" s="95">
        <f>-INDEX('Capital Plan'!$E$18:$O$18,EI$8-YEAR(Assumptions!$C$6)+1)/12</f>
        <v>0</v>
      </c>
    </row>
    <row r="300">
      <c r="B300" t="s" s="23">
        <v>157</v>
      </c>
      <c r="H300" s="95">
        <f>-INDEX('Capital Plan'!$E$20:$O$20,H$8-YEAR(Assumptions!$C$6)+1)/12</f>
        <v>-3105</v>
      </c>
      <c r="I300" s="95">
        <f>-INDEX('Capital Plan'!$E$20:$O$20,I$8-YEAR(Assumptions!$C$6)+1)/12</f>
        <v>-3105</v>
      </c>
      <c r="J300" s="95">
        <f>-INDEX('Capital Plan'!$E$20:$O$20,J$8-YEAR(Assumptions!$C$6)+1)/12</f>
        <v>-3105</v>
      </c>
      <c r="K300" s="95">
        <f>-INDEX('Capital Plan'!$E$20:$O$20,K$8-YEAR(Assumptions!$C$6)+1)/12</f>
        <v>-3105</v>
      </c>
      <c r="L300" s="95">
        <f>-INDEX('Capital Plan'!$E$20:$O$20,L$8-YEAR(Assumptions!$C$6)+1)/12</f>
        <v>-3105</v>
      </c>
      <c r="M300" s="95">
        <f>-INDEX('Capital Plan'!$E$20:$O$20,M$8-YEAR(Assumptions!$C$6)+1)/12</f>
        <v>-3105</v>
      </c>
      <c r="N300" s="95">
        <f>-INDEX('Capital Plan'!$E$20:$O$20,N$8-YEAR(Assumptions!$C$6)+1)/12</f>
        <v>-3105</v>
      </c>
      <c r="O300" s="95">
        <f>-INDEX('Capital Plan'!$E$20:$O$20,O$8-YEAR(Assumptions!$C$6)+1)/12</f>
        <v>-3105</v>
      </c>
      <c r="P300" s="95">
        <f>-INDEX('Capital Plan'!$E$20:$O$20,P$8-YEAR(Assumptions!$C$6)+1)/12</f>
        <v>-3105</v>
      </c>
      <c r="Q300" s="95">
        <f>-INDEX('Capital Plan'!$E$20:$O$20,Q$8-YEAR(Assumptions!$C$6)+1)/12</f>
        <v>-3105</v>
      </c>
      <c r="R300" s="95">
        <f>-INDEX('Capital Plan'!$E$20:$O$20,R$8-YEAR(Assumptions!$C$6)+1)/12</f>
        <v>-3105</v>
      </c>
      <c r="S300" s="95">
        <f>-INDEX('Capital Plan'!$E$20:$O$20,S$8-YEAR(Assumptions!$C$6)+1)/12</f>
        <v>-3105</v>
      </c>
      <c r="T300" s="95">
        <f>-INDEX('Capital Plan'!$E$20:$O$20,T$8-YEAR(Assumptions!$C$6)+1)/12</f>
        <v>-3198.15</v>
      </c>
      <c r="U300" s="95">
        <f>-INDEX('Capital Plan'!$E$20:$O$20,U$8-YEAR(Assumptions!$C$6)+1)/12</f>
        <v>-3198.15</v>
      </c>
      <c r="V300" s="95">
        <f>-INDEX('Capital Plan'!$E$20:$O$20,V$8-YEAR(Assumptions!$C$6)+1)/12</f>
        <v>-3198.15</v>
      </c>
      <c r="W300" s="95">
        <f>-INDEX('Capital Plan'!$E$20:$O$20,W$8-YEAR(Assumptions!$C$6)+1)/12</f>
        <v>-3198.15</v>
      </c>
      <c r="X300" s="95">
        <f>-INDEX('Capital Plan'!$E$20:$O$20,X$8-YEAR(Assumptions!$C$6)+1)/12</f>
        <v>-3198.15</v>
      </c>
      <c r="Y300" s="95">
        <f>-INDEX('Capital Plan'!$E$20:$O$20,Y$8-YEAR(Assumptions!$C$6)+1)/12</f>
        <v>-3198.15</v>
      </c>
      <c r="Z300" s="95">
        <f>-INDEX('Capital Plan'!$E$20:$O$20,Z$8-YEAR(Assumptions!$C$6)+1)/12</f>
        <v>-3198.15</v>
      </c>
      <c r="AA300" s="95">
        <f>-INDEX('Capital Plan'!$E$20:$O$20,AA$8-YEAR(Assumptions!$C$6)+1)/12</f>
        <v>-3198.15</v>
      </c>
      <c r="AB300" s="95">
        <f>-INDEX('Capital Plan'!$E$20:$O$20,AB$8-YEAR(Assumptions!$C$6)+1)/12</f>
        <v>-3198.15</v>
      </c>
      <c r="AC300" s="95">
        <f>-INDEX('Capital Plan'!$E$20:$O$20,AC$8-YEAR(Assumptions!$C$6)+1)/12</f>
        <v>-3198.15</v>
      </c>
      <c r="AD300" s="95">
        <f>-INDEX('Capital Plan'!$E$20:$O$20,AD$8-YEAR(Assumptions!$C$6)+1)/12</f>
        <v>-3198.15</v>
      </c>
      <c r="AE300" s="95">
        <f>-INDEX('Capital Plan'!$E$20:$O$20,AE$8-YEAR(Assumptions!$C$6)+1)/12</f>
        <v>-3198.15</v>
      </c>
      <c r="AF300" s="95">
        <f>-INDEX('Capital Plan'!$E$20:$O$20,AF$8-YEAR(Assumptions!$C$6)+1)/12</f>
        <v>-3294.0944999999997</v>
      </c>
      <c r="AG300" s="95">
        <f>-INDEX('Capital Plan'!$E$20:$O$20,AG$8-YEAR(Assumptions!$C$6)+1)/12</f>
        <v>-3294.0944999999997</v>
      </c>
      <c r="AH300" s="95">
        <f>-INDEX('Capital Plan'!$E$20:$O$20,AH$8-YEAR(Assumptions!$C$6)+1)/12</f>
        <v>-3294.0944999999997</v>
      </c>
      <c r="AI300" s="95">
        <f>-INDEX('Capital Plan'!$E$20:$O$20,AI$8-YEAR(Assumptions!$C$6)+1)/12</f>
        <v>-3294.0944999999997</v>
      </c>
      <c r="AJ300" s="95">
        <f>-INDEX('Capital Plan'!$E$20:$O$20,AJ$8-YEAR(Assumptions!$C$6)+1)/12</f>
        <v>-3294.0944999999997</v>
      </c>
      <c r="AK300" s="95">
        <f>-INDEX('Capital Plan'!$E$20:$O$20,AK$8-YEAR(Assumptions!$C$6)+1)/12</f>
        <v>-3294.0944999999997</v>
      </c>
      <c r="AL300" s="95">
        <f>-INDEX('Capital Plan'!$E$20:$O$20,AL$8-YEAR(Assumptions!$C$6)+1)/12</f>
        <v>-3294.0944999999997</v>
      </c>
      <c r="AM300" s="95">
        <f>-INDEX('Capital Plan'!$E$20:$O$20,AM$8-YEAR(Assumptions!$C$6)+1)/12</f>
        <v>-3294.0944999999997</v>
      </c>
      <c r="AN300" s="95">
        <f>-INDEX('Capital Plan'!$E$20:$O$20,AN$8-YEAR(Assumptions!$C$6)+1)/12</f>
        <v>-3294.0944999999997</v>
      </c>
      <c r="AO300" s="95">
        <f>-INDEX('Capital Plan'!$E$20:$O$20,AO$8-YEAR(Assumptions!$C$6)+1)/12</f>
        <v>-3294.0944999999997</v>
      </c>
      <c r="AP300" s="95">
        <f>-INDEX('Capital Plan'!$E$20:$O$20,AP$8-YEAR(Assumptions!$C$6)+1)/12</f>
        <v>-3294.0944999999997</v>
      </c>
      <c r="AQ300" s="95">
        <f>-INDEX('Capital Plan'!$E$20:$O$20,AQ$8-YEAR(Assumptions!$C$6)+1)/12</f>
        <v>-3294.0944999999997</v>
      </c>
      <c r="AR300" s="95">
        <f>-INDEX('Capital Plan'!$E$20:$O$20,AR$8-YEAR(Assumptions!$C$6)+1)/12</f>
        <v>-3392.917335</v>
      </c>
      <c r="AS300" s="95">
        <f>-INDEX('Capital Plan'!$E$20:$O$20,AS$8-YEAR(Assumptions!$C$6)+1)/12</f>
        <v>-3392.917335</v>
      </c>
      <c r="AT300" s="95">
        <f>-INDEX('Capital Plan'!$E$20:$O$20,AT$8-YEAR(Assumptions!$C$6)+1)/12</f>
        <v>-3392.917335</v>
      </c>
      <c r="AU300" s="95">
        <f>-INDEX('Capital Plan'!$E$20:$O$20,AU$8-YEAR(Assumptions!$C$6)+1)/12</f>
        <v>-3392.917335</v>
      </c>
      <c r="AV300" s="95">
        <f>-INDEX('Capital Plan'!$E$20:$O$20,AV$8-YEAR(Assumptions!$C$6)+1)/12</f>
        <v>-3392.917335</v>
      </c>
      <c r="AW300" s="95">
        <f>-INDEX('Capital Plan'!$E$20:$O$20,AW$8-YEAR(Assumptions!$C$6)+1)/12</f>
        <v>-3392.917335</v>
      </c>
      <c r="AX300" s="95">
        <f>-INDEX('Capital Plan'!$E$20:$O$20,AX$8-YEAR(Assumptions!$C$6)+1)/12</f>
        <v>-3392.917335</v>
      </c>
      <c r="AY300" s="95">
        <f>-INDEX('Capital Plan'!$E$20:$O$20,AY$8-YEAR(Assumptions!$C$6)+1)/12</f>
        <v>-3392.917335</v>
      </c>
      <c r="AZ300" s="95">
        <f>-INDEX('Capital Plan'!$E$20:$O$20,AZ$8-YEAR(Assumptions!$C$6)+1)/12</f>
        <v>-3392.917335</v>
      </c>
      <c r="BA300" s="95">
        <f>-INDEX('Capital Plan'!$E$20:$O$20,BA$8-YEAR(Assumptions!$C$6)+1)/12</f>
        <v>-3392.917335</v>
      </c>
      <c r="BB300" s="95">
        <f>-INDEX('Capital Plan'!$E$20:$O$20,BB$8-YEAR(Assumptions!$C$6)+1)/12</f>
        <v>-3392.917335</v>
      </c>
      <c r="BC300" s="95">
        <f>-INDEX('Capital Plan'!$E$20:$O$20,BC$8-YEAR(Assumptions!$C$6)+1)/12</f>
        <v>-3392.917335</v>
      </c>
      <c r="BD300" s="95">
        <f>-INDEX('Capital Plan'!$E$20:$O$20,BD$8-YEAR(Assumptions!$C$6)+1)/12</f>
        <v>-3494.7048550500003</v>
      </c>
      <c r="BE300" s="95">
        <f>-INDEX('Capital Plan'!$E$20:$O$20,BE$8-YEAR(Assumptions!$C$6)+1)/12</f>
        <v>-3494.7048550500003</v>
      </c>
      <c r="BF300" s="95">
        <f>-INDEX('Capital Plan'!$E$20:$O$20,BF$8-YEAR(Assumptions!$C$6)+1)/12</f>
        <v>-3494.7048550500003</v>
      </c>
      <c r="BG300" s="95">
        <f>-INDEX('Capital Plan'!$E$20:$O$20,BG$8-YEAR(Assumptions!$C$6)+1)/12</f>
        <v>-3494.7048550500003</v>
      </c>
      <c r="BH300" s="95">
        <f>-INDEX('Capital Plan'!$E$20:$O$20,BH$8-YEAR(Assumptions!$C$6)+1)/12</f>
        <v>-3494.7048550500003</v>
      </c>
      <c r="BI300" s="95">
        <f>-INDEX('Capital Plan'!$E$20:$O$20,BI$8-YEAR(Assumptions!$C$6)+1)/12</f>
        <v>-3494.7048550500003</v>
      </c>
      <c r="BJ300" s="95">
        <f>-INDEX('Capital Plan'!$E$20:$O$20,BJ$8-YEAR(Assumptions!$C$6)+1)/12</f>
        <v>-3494.7048550500003</v>
      </c>
      <c r="BK300" s="95">
        <f>-INDEX('Capital Plan'!$E$20:$O$20,BK$8-YEAR(Assumptions!$C$6)+1)/12</f>
        <v>-3494.7048550500003</v>
      </c>
      <c r="BL300" s="95">
        <f>-INDEX('Capital Plan'!$E$20:$O$20,BL$8-YEAR(Assumptions!$C$6)+1)/12</f>
        <v>-3494.7048550500003</v>
      </c>
      <c r="BM300" s="95">
        <f>-INDEX('Capital Plan'!$E$20:$O$20,BM$8-YEAR(Assumptions!$C$6)+1)/12</f>
        <v>-3494.7048550500003</v>
      </c>
      <c r="BN300" s="95">
        <f>-INDEX('Capital Plan'!$E$20:$O$20,BN$8-YEAR(Assumptions!$C$6)+1)/12</f>
        <v>-3494.7048550500003</v>
      </c>
      <c r="BO300" s="95">
        <f>-INDEX('Capital Plan'!$E$20:$O$20,BO$8-YEAR(Assumptions!$C$6)+1)/12</f>
        <v>-3494.7048550500003</v>
      </c>
      <c r="BP300" s="95">
        <f>-INDEX('Capital Plan'!$E$20:$O$20,BP$8-YEAR(Assumptions!$C$6)+1)/12</f>
        <v>-3599.546000701501</v>
      </c>
      <c r="BQ300" s="95">
        <f>-INDEX('Capital Plan'!$E$20:$O$20,BQ$8-YEAR(Assumptions!$C$6)+1)/12</f>
        <v>-3599.546000701501</v>
      </c>
      <c r="BR300" s="95">
        <f>-INDEX('Capital Plan'!$E$20:$O$20,BR$8-YEAR(Assumptions!$C$6)+1)/12</f>
        <v>-3599.546000701501</v>
      </c>
      <c r="BS300" s="95">
        <f>-INDEX('Capital Plan'!$E$20:$O$20,BS$8-YEAR(Assumptions!$C$6)+1)/12</f>
        <v>-3599.546000701501</v>
      </c>
      <c r="BT300" s="95">
        <f>-INDEX('Capital Plan'!$E$20:$O$20,BT$8-YEAR(Assumptions!$C$6)+1)/12</f>
        <v>-3599.546000701501</v>
      </c>
      <c r="BU300" s="95">
        <f>-INDEX('Capital Plan'!$E$20:$O$20,BU$8-YEAR(Assumptions!$C$6)+1)/12</f>
        <v>-3599.546000701501</v>
      </c>
      <c r="BV300" s="95">
        <f>-INDEX('Capital Plan'!$E$20:$O$20,BV$8-YEAR(Assumptions!$C$6)+1)/12</f>
        <v>-3599.546000701501</v>
      </c>
      <c r="BW300" s="95">
        <f>-INDEX('Capital Plan'!$E$20:$O$20,BW$8-YEAR(Assumptions!$C$6)+1)/12</f>
        <v>-3599.546000701501</v>
      </c>
      <c r="BX300" s="95">
        <f>-INDEX('Capital Plan'!$E$20:$O$20,BX$8-YEAR(Assumptions!$C$6)+1)/12</f>
        <v>-3599.546000701501</v>
      </c>
      <c r="BY300" s="95">
        <f>-INDEX('Capital Plan'!$E$20:$O$20,BY$8-YEAR(Assumptions!$C$6)+1)/12</f>
        <v>-3599.546000701501</v>
      </c>
      <c r="BZ300" s="95">
        <f>-INDEX('Capital Plan'!$E$20:$O$20,BZ$8-YEAR(Assumptions!$C$6)+1)/12</f>
        <v>-3599.546000701501</v>
      </c>
      <c r="CA300" s="95">
        <f>-INDEX('Capital Plan'!$E$20:$O$20,CA$8-YEAR(Assumptions!$C$6)+1)/12</f>
        <v>-3599.546000701501</v>
      </c>
      <c r="CB300" s="95">
        <f>-INDEX('Capital Plan'!$E$20:$O$20,CB$8-YEAR(Assumptions!$C$6)+1)/12</f>
        <v>-3707.5323807225454</v>
      </c>
      <c r="CC300" s="95">
        <f>-INDEX('Capital Plan'!$E$20:$O$20,CC$8-YEAR(Assumptions!$C$6)+1)/12</f>
        <v>-3707.5323807225454</v>
      </c>
      <c r="CD300" s="95">
        <f>-INDEX('Capital Plan'!$E$20:$O$20,CD$8-YEAR(Assumptions!$C$6)+1)/12</f>
        <v>-3707.5323807225454</v>
      </c>
      <c r="CE300" s="95">
        <f>-INDEX('Capital Plan'!$E$20:$O$20,CE$8-YEAR(Assumptions!$C$6)+1)/12</f>
        <v>-3707.5323807225454</v>
      </c>
      <c r="CF300" s="95">
        <f>-INDEX('Capital Plan'!$E$20:$O$20,CF$8-YEAR(Assumptions!$C$6)+1)/12</f>
        <v>-3707.5323807225454</v>
      </c>
      <c r="CG300" s="95">
        <f>-INDEX('Capital Plan'!$E$20:$O$20,CG$8-YEAR(Assumptions!$C$6)+1)/12</f>
        <v>-3707.5323807225454</v>
      </c>
      <c r="CH300" s="95">
        <f>-INDEX('Capital Plan'!$E$20:$O$20,CH$8-YEAR(Assumptions!$C$6)+1)/12</f>
        <v>-3707.5323807225454</v>
      </c>
      <c r="CI300" s="95">
        <f>-INDEX('Capital Plan'!$E$20:$O$20,CI$8-YEAR(Assumptions!$C$6)+1)/12</f>
        <v>-3707.5323807225454</v>
      </c>
      <c r="CJ300" s="95">
        <f>-INDEX('Capital Plan'!$E$20:$O$20,CJ$8-YEAR(Assumptions!$C$6)+1)/12</f>
        <v>-3707.5323807225454</v>
      </c>
      <c r="CK300" s="95">
        <f>-INDEX('Capital Plan'!$E$20:$O$20,CK$8-YEAR(Assumptions!$C$6)+1)/12</f>
        <v>-3707.5323807225454</v>
      </c>
      <c r="CL300" s="95">
        <f>-INDEX('Capital Plan'!$E$20:$O$20,CL$8-YEAR(Assumptions!$C$6)+1)/12</f>
        <v>-3707.5323807225454</v>
      </c>
      <c r="CM300" s="95">
        <f>-INDEX('Capital Plan'!$E$20:$O$20,CM$8-YEAR(Assumptions!$C$6)+1)/12</f>
        <v>-3707.5323807225454</v>
      </c>
      <c r="CN300" s="95">
        <f>-INDEX('Capital Plan'!$E$20:$O$20,CN$8-YEAR(Assumptions!$C$6)+1)/12</f>
        <v>-3818.7583521442216</v>
      </c>
      <c r="CO300" s="95">
        <f>-INDEX('Capital Plan'!$E$20:$O$20,CO$8-YEAR(Assumptions!$C$6)+1)/12</f>
        <v>-3818.7583521442216</v>
      </c>
      <c r="CP300" s="95">
        <f>-INDEX('Capital Plan'!$E$20:$O$20,CP$8-YEAR(Assumptions!$C$6)+1)/12</f>
        <v>-3818.7583521442216</v>
      </c>
      <c r="CQ300" s="95">
        <f>-INDEX('Capital Plan'!$E$20:$O$20,CQ$8-YEAR(Assumptions!$C$6)+1)/12</f>
        <v>-3818.7583521442216</v>
      </c>
      <c r="CR300" s="95">
        <f>-INDEX('Capital Plan'!$E$20:$O$20,CR$8-YEAR(Assumptions!$C$6)+1)/12</f>
        <v>-3818.7583521442216</v>
      </c>
      <c r="CS300" s="95">
        <f>-INDEX('Capital Plan'!$E$20:$O$20,CS$8-YEAR(Assumptions!$C$6)+1)/12</f>
        <v>-3818.7583521442216</v>
      </c>
      <c r="CT300" s="95">
        <f>-INDEX('Capital Plan'!$E$20:$O$20,CT$8-YEAR(Assumptions!$C$6)+1)/12</f>
        <v>-3818.7583521442216</v>
      </c>
      <c r="CU300" s="95">
        <f>-INDEX('Capital Plan'!$E$20:$O$20,CU$8-YEAR(Assumptions!$C$6)+1)/12</f>
        <v>-3818.7583521442216</v>
      </c>
      <c r="CV300" s="95">
        <f>-INDEX('Capital Plan'!$E$20:$O$20,CV$8-YEAR(Assumptions!$C$6)+1)/12</f>
        <v>-3818.7583521442216</v>
      </c>
      <c r="CW300" s="95">
        <f>-INDEX('Capital Plan'!$E$20:$O$20,CW$8-YEAR(Assumptions!$C$6)+1)/12</f>
        <v>-3818.7583521442216</v>
      </c>
      <c r="CX300" s="95">
        <f>-INDEX('Capital Plan'!$E$20:$O$20,CX$8-YEAR(Assumptions!$C$6)+1)/12</f>
        <v>-3818.7583521442216</v>
      </c>
      <c r="CY300" s="95">
        <f>-INDEX('Capital Plan'!$E$20:$O$20,CY$8-YEAR(Assumptions!$C$6)+1)/12</f>
        <v>-3818.7583521442216</v>
      </c>
      <c r="CZ300" s="95">
        <f>-INDEX('Capital Plan'!$E$20:$O$20,CZ$8-YEAR(Assumptions!$C$6)+1)/12</f>
        <v>-3933.3211027085486</v>
      </c>
      <c r="DA300" s="95">
        <f>-INDEX('Capital Plan'!$E$20:$O$20,DA$8-YEAR(Assumptions!$C$6)+1)/12</f>
        <v>-3933.3211027085486</v>
      </c>
      <c r="DB300" s="95">
        <f>-INDEX('Capital Plan'!$E$20:$O$20,DB$8-YEAR(Assumptions!$C$6)+1)/12</f>
        <v>-3933.3211027085486</v>
      </c>
      <c r="DC300" s="95">
        <f>-INDEX('Capital Plan'!$E$20:$O$20,DC$8-YEAR(Assumptions!$C$6)+1)/12</f>
        <v>-3933.3211027085486</v>
      </c>
      <c r="DD300" s="95">
        <f>-INDEX('Capital Plan'!$E$20:$O$20,DD$8-YEAR(Assumptions!$C$6)+1)/12</f>
        <v>-3933.3211027085486</v>
      </c>
      <c r="DE300" s="95">
        <f>-INDEX('Capital Plan'!$E$20:$O$20,DE$8-YEAR(Assumptions!$C$6)+1)/12</f>
        <v>-3933.3211027085486</v>
      </c>
      <c r="DF300" s="95">
        <f>-INDEX('Capital Plan'!$E$20:$O$20,DF$8-YEAR(Assumptions!$C$6)+1)/12</f>
        <v>-3933.3211027085486</v>
      </c>
      <c r="DG300" s="95">
        <f>-INDEX('Capital Plan'!$E$20:$O$20,DG$8-YEAR(Assumptions!$C$6)+1)/12</f>
        <v>-3933.3211027085486</v>
      </c>
      <c r="DH300" s="95">
        <f>-INDEX('Capital Plan'!$E$20:$O$20,DH$8-YEAR(Assumptions!$C$6)+1)/12</f>
        <v>-3933.3211027085486</v>
      </c>
      <c r="DI300" s="95">
        <f>-INDEX('Capital Plan'!$E$20:$O$20,DI$8-YEAR(Assumptions!$C$6)+1)/12</f>
        <v>-3933.3211027085486</v>
      </c>
      <c r="DJ300" s="95">
        <f>-INDEX('Capital Plan'!$E$20:$O$20,DJ$8-YEAR(Assumptions!$C$6)+1)/12</f>
        <v>-3933.3211027085486</v>
      </c>
      <c r="DK300" s="95">
        <f>-INDEX('Capital Plan'!$E$20:$O$20,DK$8-YEAR(Assumptions!$C$6)+1)/12</f>
        <v>-3933.3211027085486</v>
      </c>
      <c r="DL300" s="95">
        <f>-INDEX('Capital Plan'!$E$20:$O$20,DL$8-YEAR(Assumptions!$C$6)+1)/12</f>
        <v>-4051.320735789805</v>
      </c>
      <c r="DM300" s="95">
        <f>-INDEX('Capital Plan'!$E$20:$O$20,DM$8-YEAR(Assumptions!$C$6)+1)/12</f>
        <v>-4051.320735789805</v>
      </c>
      <c r="DN300" s="95">
        <f>-INDEX('Capital Plan'!$E$20:$O$20,DN$8-YEAR(Assumptions!$C$6)+1)/12</f>
        <v>-4051.320735789805</v>
      </c>
      <c r="DO300" s="95">
        <f>-INDEX('Capital Plan'!$E$20:$O$20,DO$8-YEAR(Assumptions!$C$6)+1)/12</f>
        <v>-4051.320735789805</v>
      </c>
      <c r="DP300" s="95">
        <f>-INDEX('Capital Plan'!$E$20:$O$20,DP$8-YEAR(Assumptions!$C$6)+1)/12</f>
        <v>-4051.320735789805</v>
      </c>
      <c r="DQ300" s="95">
        <f>-INDEX('Capital Plan'!$E$20:$O$20,DQ$8-YEAR(Assumptions!$C$6)+1)/12</f>
        <v>-4051.320735789805</v>
      </c>
      <c r="DR300" s="95">
        <f>-INDEX('Capital Plan'!$E$20:$O$20,DR$8-YEAR(Assumptions!$C$6)+1)/12</f>
        <v>-4051.320735789805</v>
      </c>
      <c r="DS300" s="95">
        <f>-INDEX('Capital Plan'!$E$20:$O$20,DS$8-YEAR(Assumptions!$C$6)+1)/12</f>
        <v>-4051.320735789805</v>
      </c>
      <c r="DT300" s="95">
        <f>-INDEX('Capital Plan'!$E$20:$O$20,DT$8-YEAR(Assumptions!$C$6)+1)/12</f>
        <v>-4051.320735789805</v>
      </c>
      <c r="DU300" s="95">
        <f>-INDEX('Capital Plan'!$E$20:$O$20,DU$8-YEAR(Assumptions!$C$6)+1)/12</f>
        <v>-4051.320735789805</v>
      </c>
      <c r="DV300" s="95">
        <f>-INDEX('Capital Plan'!$E$20:$O$20,DV$8-YEAR(Assumptions!$C$6)+1)/12</f>
        <v>-4051.320735789805</v>
      </c>
      <c r="DW300" s="95">
        <f>-INDEX('Capital Plan'!$E$20:$O$20,DW$8-YEAR(Assumptions!$C$6)+1)/12</f>
        <v>-4051.320735789805</v>
      </c>
      <c r="DX300" s="95">
        <f>-INDEX('Capital Plan'!$E$20:$O$20,DX$8-YEAR(Assumptions!$C$6)+1)/12</f>
        <v>-4172.860357863499</v>
      </c>
      <c r="DY300" s="95">
        <f>-INDEX('Capital Plan'!$E$20:$O$20,DY$8-YEAR(Assumptions!$C$6)+1)/12</f>
        <v>-4172.860357863499</v>
      </c>
      <c r="DZ300" s="95">
        <f>-INDEX('Capital Plan'!$E$20:$O$20,DZ$8-YEAR(Assumptions!$C$6)+1)/12</f>
        <v>-4172.860357863499</v>
      </c>
      <c r="EA300" s="95">
        <f>-INDEX('Capital Plan'!$E$20:$O$20,EA$8-YEAR(Assumptions!$C$6)+1)/12</f>
        <v>-4172.860357863499</v>
      </c>
      <c r="EB300" s="95">
        <f>-INDEX('Capital Plan'!$E$20:$O$20,EB$8-YEAR(Assumptions!$C$6)+1)/12</f>
        <v>-4172.860357863499</v>
      </c>
      <c r="EC300" s="95">
        <f>-INDEX('Capital Plan'!$E$20:$O$20,EC$8-YEAR(Assumptions!$C$6)+1)/12</f>
        <v>-4172.860357863499</v>
      </c>
      <c r="ED300" s="95">
        <f>-INDEX('Capital Plan'!$E$20:$O$20,ED$8-YEAR(Assumptions!$C$6)+1)/12</f>
        <v>-4172.860357863499</v>
      </c>
      <c r="EE300" s="95">
        <f>-INDEX('Capital Plan'!$E$20:$O$20,EE$8-YEAR(Assumptions!$C$6)+1)/12</f>
        <v>-4172.860357863499</v>
      </c>
      <c r="EF300" s="95">
        <f>-INDEX('Capital Plan'!$E$20:$O$20,EF$8-YEAR(Assumptions!$C$6)+1)/12</f>
        <v>-4172.860357863499</v>
      </c>
      <c r="EG300" s="95">
        <f>-INDEX('Capital Plan'!$E$20:$O$20,EG$8-YEAR(Assumptions!$C$6)+1)/12</f>
        <v>-4172.860357863499</v>
      </c>
      <c r="EH300" s="95">
        <f>-INDEX('Capital Plan'!$E$20:$O$20,EH$8-YEAR(Assumptions!$C$6)+1)/12</f>
        <v>-4172.860357863499</v>
      </c>
      <c r="EI300" s="95">
        <f>-INDEX('Capital Plan'!$E$20:$O$20,EI$8-YEAR(Assumptions!$C$6)+1)/12</f>
        <v>-4172.860357863499</v>
      </c>
    </row>
    <row r="301">
      <c r="B301" t="s" s="23">
        <v>397</v>
      </c>
      <c r="H301" s="82">
        <f>SUMIF($D$18:$D$277,"ti",H$18:H$277)</f>
        <v>0</v>
      </c>
      <c r="I301" s="82">
        <f>SUMIF($D$18:$D$277,"ti",I$18:I$277)</f>
        <v>0</v>
      </c>
      <c r="J301" s="82">
        <f>SUMIF($D$18:$D$277,"ti",J$18:J$277)</f>
        <v>-16445</v>
      </c>
      <c r="K301" s="82">
        <f>SUMIF($D$18:$D$277,"ti",K$18:K$277)</f>
        <v>0</v>
      </c>
      <c r="L301" s="82">
        <f>SUMIF($D$18:$D$277,"ti",L$18:L$277)</f>
        <v>0</v>
      </c>
      <c r="M301" s="82">
        <f>SUMIF($D$18:$D$277,"ti",M$18:M$277)</f>
        <v>-13800.000000000002</v>
      </c>
      <c r="N301" s="82">
        <f>SUMIF($D$18:$D$277,"ti",N$18:N$277)</f>
        <v>-76283.33333333334</v>
      </c>
      <c r="O301" s="82">
        <f>SUMIF($D$18:$D$277,"ti",O$18:O$277)</f>
        <v>-20470.000000000004</v>
      </c>
      <c r="P301" s="82">
        <f>SUMIF($D$18:$D$277,"ti",P$18:P$277)</f>
        <v>0</v>
      </c>
      <c r="Q301" s="82">
        <f>SUMIF($D$18:$D$277,"ti",Q$18:Q$277)</f>
        <v>0</v>
      </c>
      <c r="R301" s="82">
        <f>SUMIF($D$18:$D$277,"ti",R$18:R$277)</f>
        <v>0</v>
      </c>
      <c r="S301" s="82">
        <f>SUMIF($D$18:$D$277,"ti",S$18:S$277)</f>
        <v>0</v>
      </c>
      <c r="T301" s="82">
        <f>SUMIF($D$18:$D$277,"ti",T$18:T$277)</f>
        <v>0</v>
      </c>
      <c r="U301" s="82">
        <f>SUMIF($D$18:$D$277,"ti",U$18:U$277)</f>
        <v>0</v>
      </c>
      <c r="V301" s="82">
        <f>SUMIF($D$18:$D$277,"ti",V$18:V$277)</f>
        <v>0</v>
      </c>
      <c r="W301" s="82">
        <f>SUMIF($D$18:$D$277,"ti",W$18:W$277)</f>
        <v>-8528.400000000001</v>
      </c>
      <c r="X301" s="82">
        <f>SUMIF($D$18:$D$277,"ti",X$18:X$277)</f>
        <v>0</v>
      </c>
      <c r="Y301" s="82">
        <f>SUMIF($D$18:$D$277,"ti",Y$18:Y$277)</f>
        <v>0</v>
      </c>
      <c r="Z301" s="82">
        <f>SUMIF($D$18:$D$277,"ti",Z$18:Z$277)</f>
        <v>0</v>
      </c>
      <c r="AA301" s="82">
        <f>SUMIF($D$18:$D$277,"ti",AA$18:AA$277)</f>
        <v>0</v>
      </c>
      <c r="AB301" s="82">
        <f>SUMIF($D$18:$D$277,"ti",AB$18:AB$277)</f>
        <v>0</v>
      </c>
      <c r="AC301" s="82">
        <f>SUMIF($D$18:$D$277,"ti",AC$18:AC$277)</f>
        <v>0</v>
      </c>
      <c r="AD301" s="82">
        <f>SUMIF($D$18:$D$277,"ti",AD$18:AD$277)</f>
        <v>0</v>
      </c>
      <c r="AE301" s="82">
        <f>SUMIF($D$18:$D$277,"ti",AE$18:AE$277)</f>
        <v>-12081.900000000001</v>
      </c>
      <c r="AF301" s="82">
        <f>SUMIF($D$18:$D$277,"ti",AF$18:AF$277)</f>
        <v>-79631.154</v>
      </c>
      <c r="AG301" s="82">
        <f>SUMIF($D$18:$D$277,"ti",AG$18:AG$277)</f>
        <v>0</v>
      </c>
      <c r="AH301" s="82">
        <f>SUMIF($D$18:$D$277,"ti",AH$18:AH$277)</f>
        <v>-21960.630000000005</v>
      </c>
      <c r="AI301" s="82">
        <f>SUMIF($D$18:$D$277,"ti",AI$18:AI$277)</f>
        <v>0</v>
      </c>
      <c r="AJ301" s="82">
        <f>SUMIF($D$18:$D$277,"ti",AJ$18:AJ$277)</f>
        <v>-19032.546000000002</v>
      </c>
      <c r="AK301" s="82">
        <f>SUMIF($D$18:$D$277,"ti",AK$18:AK$277)</f>
        <v>0</v>
      </c>
      <c r="AL301" s="82">
        <f>SUMIF($D$18:$D$277,"ti",AL$18:AL$277)</f>
        <v>0</v>
      </c>
      <c r="AM301" s="82">
        <f>SUMIF($D$18:$D$277,"ti",AM$18:AM$277)</f>
        <v>0</v>
      </c>
      <c r="AN301" s="82">
        <f>SUMIF($D$18:$D$277,"ti",AN$18:AN$277)</f>
        <v>0</v>
      </c>
      <c r="AO301" s="82">
        <f>SUMIF($D$18:$D$277,"ti",AO$18:AO$277)</f>
        <v>0</v>
      </c>
      <c r="AP301" s="82">
        <f>SUMIF($D$18:$D$277,"ti",AP$18:AP$277)</f>
        <v>-11224.322000000002</v>
      </c>
      <c r="AQ301" s="82">
        <f>SUMIF($D$18:$D$277,"ti",AQ$18:AQ$277)</f>
        <v>0</v>
      </c>
      <c r="AR301" s="82">
        <f>SUMIF($D$18:$D$277,"ti",AR$18:AR$277)</f>
        <v>0</v>
      </c>
      <c r="AS301" s="82">
        <f>SUMIF($D$18:$D$277,"ti",AS$18:AS$277)</f>
        <v>0</v>
      </c>
      <c r="AT301" s="82">
        <f>SUMIF($D$18:$D$277,"ti",AT$18:AT$277)</f>
        <v>0</v>
      </c>
      <c r="AU301" s="82">
        <f>SUMIF($D$18:$D$277,"ti",AU$18:AU$277)</f>
        <v>0</v>
      </c>
      <c r="AV301" s="82">
        <f>SUMIF($D$18:$D$277,"ti",AV$18:AV$277)</f>
        <v>0</v>
      </c>
      <c r="AW301" s="82">
        <f>SUMIF($D$18:$D$277,"ti",AW$18:AW$277)</f>
        <v>-15079.632600000003</v>
      </c>
      <c r="AX301" s="82">
        <f>SUMIF($D$18:$D$277,"ti",AX$18:AX$277)</f>
        <v>0</v>
      </c>
      <c r="AY301" s="82">
        <f>SUMIF($D$18:$D$277,"ti",AY$18:AY$277)</f>
        <v>0</v>
      </c>
      <c r="AZ301" s="82">
        <f>SUMIF($D$18:$D$277,"ti",AZ$18:AZ$277)</f>
        <v>0</v>
      </c>
      <c r="BA301" s="82">
        <f>SUMIF($D$18:$D$277,"ti",BA$18:BA$277)</f>
        <v>0</v>
      </c>
      <c r="BB301" s="82">
        <f>SUMIF($D$18:$D$277,"ti",BB$18:BB$277)</f>
        <v>0</v>
      </c>
      <c r="BC301" s="82">
        <f>SUMIF($D$18:$D$277,"ti",BC$18:BC$277)</f>
        <v>0</v>
      </c>
      <c r="BD301" s="82">
        <f>SUMIF($D$18:$D$277,"ti",BD$18:BD$277)</f>
        <v>0</v>
      </c>
      <c r="BE301" s="82">
        <f>SUMIF($D$18:$D$277,"ti",BE$18:BE$277)</f>
        <v>0</v>
      </c>
      <c r="BF301" s="82">
        <f>SUMIF($D$18:$D$277,"ti",BF$18:BF$277)</f>
        <v>-17085.223735800006</v>
      </c>
      <c r="BG301" s="82">
        <f>SUMIF($D$18:$D$277,"ti",BG$18:BG$277)</f>
        <v>0</v>
      </c>
      <c r="BH301" s="82">
        <f>SUMIF($D$18:$D$277,"ti",BH$18:BH$277)</f>
        <v>0</v>
      </c>
      <c r="BI301" s="82">
        <f>SUMIF($D$18:$D$277,"ti",BI$18:BI$277)</f>
        <v>0</v>
      </c>
      <c r="BJ301" s="82">
        <f>SUMIF($D$18:$D$277,"ti",BJ$18:BJ$277)</f>
        <v>0</v>
      </c>
      <c r="BK301" s="82">
        <f>SUMIF($D$18:$D$277,"ti",BK$18:BK$277)</f>
        <v>0</v>
      </c>
      <c r="BL301" s="82">
        <f>SUMIF($D$18:$D$277,"ti",BL$18:BL$277)</f>
        <v>0</v>
      </c>
      <c r="BM301" s="82">
        <f>SUMIF($D$18:$D$277,"ti",BM$18:BM$277)</f>
        <v>0</v>
      </c>
      <c r="BN301" s="82">
        <f>SUMIF($D$18:$D$277,"ti",BN$18:BN$277)</f>
        <v>0</v>
      </c>
      <c r="BO301" s="82">
        <f>SUMIF($D$18:$D$277,"ti",BO$18:BO$277)</f>
        <v>0</v>
      </c>
      <c r="BP301" s="82">
        <f>SUMIF($D$18:$D$277,"ti",BP$18:BP$277)</f>
        <v>0</v>
      </c>
      <c r="BQ301" s="82">
        <f>SUMIF($D$18:$D$277,"ti",BQ$18:BQ$277)</f>
        <v>0</v>
      </c>
      <c r="BR301" s="82">
        <f>SUMIF($D$18:$D$277,"ti",BR$18:BR$277)</f>
        <v>-19997.477781675007</v>
      </c>
      <c r="BS301" s="82">
        <f>SUMIF($D$18:$D$277,"ti",BS$18:BS$277)</f>
        <v>-12798.385780272003</v>
      </c>
      <c r="BT301" s="82">
        <f>SUMIF($D$18:$D$277,"ti",BT$18:BT$277)</f>
        <v>-19064.262151863502</v>
      </c>
      <c r="BU301" s="82">
        <f>SUMIF($D$18:$D$277,"ti",BU$18:BU$277)</f>
        <v>0</v>
      </c>
      <c r="BV301" s="82">
        <f>SUMIF($D$18:$D$277,"ti",BV$18:BV$277)</f>
        <v>0</v>
      </c>
      <c r="BW301" s="82">
        <f>SUMIF($D$18:$D$277,"ti",BW$18:BW$277)</f>
        <v>-34662.29482157</v>
      </c>
      <c r="BX301" s="82">
        <f>SUMIF($D$18:$D$277,"ti",BX$18:BX$277)</f>
        <v>-77826.89891640193</v>
      </c>
      <c r="BY301" s="82">
        <f>SUMIF($D$18:$D$277,"ti",BY$18:BY$277)</f>
        <v>-51415.73731866217</v>
      </c>
      <c r="BZ301" s="82">
        <f>SUMIF($D$18:$D$277,"ti",BZ$18:BZ$277)</f>
        <v>-16664.564818062503</v>
      </c>
      <c r="CA301" s="82">
        <f>SUMIF($D$18:$D$277,"ti",CA$18:CA$277)</f>
        <v>0</v>
      </c>
      <c r="CB301" s="82">
        <f>SUMIF($D$18:$D$277,"ti",CB$18:CB$277)</f>
        <v>0</v>
      </c>
      <c r="CC301" s="82">
        <f>SUMIF($D$18:$D$277,"ti",CC$18:CC$277)</f>
        <v>0</v>
      </c>
      <c r="CD301" s="82">
        <f>SUMIF($D$18:$D$277,"ti",CD$18:CD$277)</f>
        <v>-69852.05934694651</v>
      </c>
      <c r="CE301" s="82">
        <f>SUMIF($D$18:$D$277,"ti",CE$18:CE$277)</f>
        <v>0</v>
      </c>
      <c r="CF301" s="82">
        <f>SUMIF($D$18:$D$277,"ti",CF$18:CF$277)</f>
        <v>0</v>
      </c>
      <c r="CG301" s="82">
        <f>SUMIF($D$18:$D$277,"ti",CG$18:CG$277)</f>
        <v>-21421.298199730263</v>
      </c>
      <c r="CH301" s="82">
        <f>SUMIF($D$18:$D$277,"ti",CH$18:CH$277)</f>
        <v>0</v>
      </c>
      <c r="CI301" s="82">
        <f>SUMIF($D$18:$D$277,"ti",CI$18:CI$277)</f>
        <v>0</v>
      </c>
      <c r="CJ301" s="82">
        <f>SUMIF($D$18:$D$277,"ti",CJ$18:CJ$277)</f>
        <v>0</v>
      </c>
      <c r="CK301" s="82">
        <f>SUMIF($D$18:$D$277,"ti",CK$18:CK$277)</f>
        <v>0</v>
      </c>
      <c r="CL301" s="82">
        <f>SUMIF($D$18:$D$277,"ti",CL$18:CL$277)</f>
        <v>0</v>
      </c>
      <c r="CM301" s="82">
        <f>SUMIF($D$18:$D$277,"ti",CM$18:CM$277)</f>
        <v>0</v>
      </c>
      <c r="CN301" s="82">
        <f>SUMIF($D$18:$D$277,"ti",CN$18:CN$277)</f>
        <v>0</v>
      </c>
      <c r="CO301" s="82">
        <f>SUMIF($D$18:$D$277,"ti",CO$18:CO$277)</f>
        <v>-31257.244289773076</v>
      </c>
      <c r="CP301" s="82">
        <f>SUMIF($D$18:$D$277,"ti",CP$18:CP$277)</f>
        <v>-44127.87429144434</v>
      </c>
      <c r="CQ301" s="82">
        <f>SUMIF($D$18:$D$277,"ti",CQ$18:CQ$277)</f>
        <v>0</v>
      </c>
      <c r="CR301" s="82">
        <f>SUMIF($D$18:$D$277,"ti",CR$18:CR$277)</f>
        <v>-55159.84286430543</v>
      </c>
      <c r="CS301" s="82">
        <f>SUMIF($D$18:$D$277,"ti",CS$18:CS$277)</f>
        <v>0</v>
      </c>
      <c r="CT301" s="82">
        <f>SUMIF($D$18:$D$277,"ti",CT$18:CT$277)</f>
        <v>-47805.197149064705</v>
      </c>
      <c r="CU301" s="82">
        <f>SUMIF($D$18:$D$277,"ti",CU$18:CU$277)</f>
        <v>0</v>
      </c>
      <c r="CV301" s="82">
        <f>SUMIF($D$18:$D$277,"ti",CV$18:CV$277)</f>
        <v>0</v>
      </c>
      <c r="CW301" s="82">
        <f>SUMIF($D$18:$D$277,"ti",CW$18:CW$277)</f>
        <v>0</v>
      </c>
      <c r="CX301" s="82">
        <f>SUMIF($D$18:$D$277,"ti",CX$18:CX$277)</f>
        <v>0</v>
      </c>
      <c r="CY301" s="82">
        <f>SUMIF($D$18:$D$277,"ti",CY$18:CY$277)</f>
        <v>0</v>
      </c>
      <c r="CZ301" s="82">
        <f>SUMIF($D$18:$D$277,"ti",CZ$18:CZ$277)</f>
        <v>-29038.59283234213</v>
      </c>
      <c r="DA301" s="82">
        <f>SUMIF($D$18:$D$277,"ti",DA$18:DA$277)</f>
        <v>0</v>
      </c>
      <c r="DB301" s="82">
        <f>SUMIF($D$18:$D$277,"ti",DB$18:DB$277)</f>
        <v>0</v>
      </c>
      <c r="DC301" s="82">
        <f>SUMIF($D$18:$D$277,"ti",DC$18:DC$277)</f>
        <v>0</v>
      </c>
      <c r="DD301" s="82">
        <f>SUMIF($D$18:$D$277,"ti",DD$18:DD$277)</f>
        <v>0</v>
      </c>
      <c r="DE301" s="82">
        <f>SUMIF($D$18:$D$277,"ti",DE$18:DE$277)</f>
        <v>0</v>
      </c>
      <c r="DF301" s="82">
        <f>SUMIF($D$18:$D$277,"ti",DF$18:DF$277)</f>
        <v>0</v>
      </c>
      <c r="DG301" s="82">
        <f>SUMIF($D$18:$D$277,"ti",DG$18:DG$277)</f>
        <v>-37876.42543348973</v>
      </c>
      <c r="DH301" s="82">
        <f>SUMIF($D$18:$D$277,"ti",DH$18:DH$277)</f>
        <v>0</v>
      </c>
      <c r="DI301" s="82">
        <f>SUMIF($D$18:$D$277,"ti",DI$18:DI$277)</f>
        <v>0</v>
      </c>
      <c r="DJ301" s="82">
        <f>SUMIF($D$18:$D$277,"ti",DJ$18:DJ$277)</f>
        <v>0</v>
      </c>
      <c r="DK301" s="82">
        <f>SUMIF($D$18:$D$277,"ti",DK$18:DK$277)</f>
        <v>0</v>
      </c>
      <c r="DL301" s="82">
        <f>SUMIF($D$18:$D$277,"ti",DL$18:DL$277)</f>
        <v>0</v>
      </c>
      <c r="DM301" s="82">
        <f>SUMIF($D$18:$D$277,"ti",DM$18:DM$277)</f>
        <v>0</v>
      </c>
      <c r="DN301" s="82">
        <f>SUMIF($D$18:$D$277,"ti",DN$18:DN$277)</f>
        <v>-49614.000315107034</v>
      </c>
      <c r="DO301" s="82">
        <f>SUMIF($D$18:$D$277,"ti",DO$18:DO$277)</f>
        <v>0</v>
      </c>
      <c r="DP301" s="82">
        <f>SUMIF($D$18:$D$277,"ti",DP$18:DP$277)</f>
        <v>-42913.99001614386</v>
      </c>
      <c r="DQ301" s="82">
        <f>SUMIF($D$18:$D$277,"ti",DQ$18:DQ$277)</f>
        <v>0</v>
      </c>
      <c r="DR301" s="82">
        <f>SUMIF($D$18:$D$277,"ti",DR$18:DR$277)</f>
        <v>0</v>
      </c>
      <c r="DS301" s="82">
        <f>SUMIF($D$18:$D$277,"ti",DS$18:DS$277)</f>
        <v>0</v>
      </c>
      <c r="DT301" s="82">
        <f>SUMIF($D$18:$D$277,"ti",DT$18:DT$277)</f>
        <v>0</v>
      </c>
      <c r="DU301" s="82">
        <f>SUMIF($D$18:$D$277,"ti",DU$18:DU$277)</f>
        <v>0</v>
      </c>
      <c r="DV301" s="82">
        <f>SUMIF($D$18:$D$277,"ti",DV$18:DV$277)</f>
        <v>0</v>
      </c>
      <c r="DW301" s="82">
        <f>SUMIF($D$18:$D$277,"ti",DW$18:DW$277)</f>
        <v>0</v>
      </c>
      <c r="DX301" s="82">
        <f>SUMIF($D$18:$D$277,"ti",DX$18:DX$277)</f>
        <v>0</v>
      </c>
      <c r="DY301" s="82">
        <f>SUMIF($D$18:$D$277,"ti",DY$18:DY$277)</f>
        <v>0</v>
      </c>
      <c r="DZ301" s="82">
        <f>SUMIF($D$18:$D$277,"ti",DZ$18:DZ$277)</f>
        <v>0</v>
      </c>
      <c r="EA301" s="82">
        <f>SUMIF($D$18:$D$277,"ti",EA$18:EA$277)</f>
        <v>0</v>
      </c>
      <c r="EB301" s="82">
        <f>SUMIF($D$18:$D$277,"ti",EB$18:EB$277)</f>
        <v>-50228.87467798657</v>
      </c>
      <c r="EC301" s="82">
        <f>SUMIF($D$18:$D$277,"ti",EC$18:EC$277)</f>
        <v>-32146.479793911403</v>
      </c>
      <c r="ED301" s="82">
        <f>SUMIF($D$18:$D$277,"ti",ED$18:ED$277)</f>
        <v>-22100.70485831409</v>
      </c>
      <c r="EE301" s="82">
        <f>SUMIF($D$18:$D$277,"ti",EE$18:EE$277)</f>
        <v>0</v>
      </c>
      <c r="EF301" s="82">
        <f>SUMIF($D$18:$D$277,"ti",EF$18:EF$277)</f>
        <v>0</v>
      </c>
      <c r="EG301" s="82">
        <f>SUMIF($D$18:$D$277,"ti",EG$18:EG$277)</f>
        <v>-40183.099742389255</v>
      </c>
      <c r="EH301" s="82">
        <f>SUMIF($D$18:$D$277,"ti",EH$18:EH$277)</f>
        <v>-66636.97373946218</v>
      </c>
      <c r="EI301" s="82">
        <f>SUMIF($D$18:$D$277,"ti",EI$18:EI$277)</f>
        <v>-59604.93128454406</v>
      </c>
    </row>
    <row r="302">
      <c r="B302" t="s" s="23">
        <v>398</v>
      </c>
      <c r="H302" s="82">
        <f>SUMIF($D$18:$D$277,"lc",H$18:H$277)</f>
        <v>0</v>
      </c>
      <c r="I302" s="82">
        <f>SUMIF($D$18:$D$277,"lc",I$18:I$277)</f>
        <v>0</v>
      </c>
      <c r="J302" s="82">
        <f>SUMIF($D$18:$D$277,"lc",J$18:J$277)</f>
        <v>-20014.33138759513</v>
      </c>
      <c r="K302" s="82">
        <f>SUMIF($D$18:$D$277,"lc",K$18:K$277)</f>
        <v>0</v>
      </c>
      <c r="L302" s="82">
        <f>SUMIF($D$18:$D$277,"lc",L$18:L$277)</f>
        <v>0</v>
      </c>
      <c r="M302" s="82">
        <f>SUMIF($D$18:$D$277,"lc",M$18:M$277)</f>
        <v>-35409.97091651447</v>
      </c>
      <c r="N302" s="82">
        <f>SUMIF($D$18:$D$277,"lc",N$18:N$277)</f>
        <v>-92840.37170469537</v>
      </c>
      <c r="O302" s="82">
        <f>SUMIF($D$18:$D$277,"lc",O$18:O$277)</f>
        <v>-52524.790192829794</v>
      </c>
      <c r="P302" s="82">
        <f>SUMIF($D$18:$D$277,"lc",P$18:P$277)</f>
        <v>0</v>
      </c>
      <c r="Q302" s="82">
        <f>SUMIF($D$18:$D$277,"lc",Q$18:Q$277)</f>
        <v>0</v>
      </c>
      <c r="R302" s="82">
        <f>SUMIF($D$18:$D$277,"lc",R$18:R$277)</f>
        <v>0</v>
      </c>
      <c r="S302" s="82">
        <f>SUMIF($D$18:$D$277,"lc",S$18:S$277)</f>
        <v>0</v>
      </c>
      <c r="T302" s="82">
        <f>SUMIF($D$18:$D$277,"lc",T$18:T$277)</f>
        <v>-40500</v>
      </c>
      <c r="U302" s="82">
        <f>SUMIF($D$18:$D$277,"lc",U$18:U$277)</f>
        <v>0</v>
      </c>
      <c r="V302" s="82">
        <f>SUMIF($D$18:$D$277,"lc",V$18:V$277)</f>
        <v>0</v>
      </c>
      <c r="W302" s="82">
        <f>SUMIF($D$18:$D$277,"lc",W$18:W$277)</f>
        <v>-21883.36202640594</v>
      </c>
      <c r="X302" s="82">
        <f>SUMIF($D$18:$D$277,"lc",X$18:X$277)</f>
        <v>0</v>
      </c>
      <c r="Y302" s="82">
        <f>SUMIF($D$18:$D$277,"lc",Y$18:Y$277)</f>
        <v>0</v>
      </c>
      <c r="Z302" s="82">
        <f>SUMIF($D$18:$D$277,"lc",Z$18:Z$277)</f>
        <v>0</v>
      </c>
      <c r="AA302" s="82">
        <f>SUMIF($D$18:$D$277,"lc",AA$18:AA$277)</f>
        <v>0</v>
      </c>
      <c r="AB302" s="82">
        <f>SUMIF($D$18:$D$277,"lc",AB$18:AB$277)</f>
        <v>0</v>
      </c>
      <c r="AC302" s="82">
        <f>SUMIF($D$18:$D$277,"lc",AC$18:AC$277)</f>
        <v>0</v>
      </c>
      <c r="AD302" s="82">
        <f>SUMIF($D$18:$D$277,"lc",AD$18:AD$277)</f>
        <v>0</v>
      </c>
      <c r="AE302" s="82">
        <f>SUMIF($D$18:$D$277,"lc",AE$18:AE$277)</f>
        <v>-31001.429537408418</v>
      </c>
      <c r="AF302" s="82">
        <f>SUMIF($D$18:$D$277,"lc",AF$18:AF$277)</f>
        <v>-143573.09742631987</v>
      </c>
      <c r="AG302" s="82">
        <f>SUMIF($D$18:$D$277,"lc",AG$18:AG$277)</f>
        <v>0</v>
      </c>
      <c r="AH302" s="82">
        <f>SUMIF($D$18:$D$277,"lc",AH$18:AH$277)</f>
        <v>-56349.657217995285</v>
      </c>
      <c r="AI302" s="82">
        <f>SUMIF($D$18:$D$277,"lc",AI$18:AI$277)</f>
        <v>0</v>
      </c>
      <c r="AJ302" s="82">
        <f>SUMIF($D$18:$D$277,"lc",AJ$18:AJ$277)</f>
        <v>-48836.36958892924</v>
      </c>
      <c r="AK302" s="82">
        <f>SUMIF($D$18:$D$277,"lc",AK$18:AK$277)</f>
        <v>0</v>
      </c>
      <c r="AL302" s="82">
        <f>SUMIF($D$18:$D$277,"lc",AL$18:AL$277)</f>
        <v>0</v>
      </c>
      <c r="AM302" s="82">
        <f>SUMIF($D$18:$D$277,"lc",AM$18:AM$277)</f>
        <v>0</v>
      </c>
      <c r="AN302" s="82">
        <f>SUMIF($D$18:$D$277,"lc",AN$18:AN$277)</f>
        <v>0</v>
      </c>
      <c r="AO302" s="82">
        <f>SUMIF($D$18:$D$277,"lc",AO$18:AO$277)</f>
        <v>0</v>
      </c>
      <c r="AP302" s="82">
        <f>SUMIF($D$18:$D$277,"lc",AP$18:AP$277)</f>
        <v>-28800.935911419812</v>
      </c>
      <c r="AQ302" s="82">
        <f>SUMIF($D$18:$D$277,"lc",AQ$18:AQ$277)</f>
        <v>0</v>
      </c>
      <c r="AR302" s="82">
        <f>SUMIF($D$18:$D$277,"lc",AR$18:AR$277)</f>
        <v>0</v>
      </c>
      <c r="AS302" s="82">
        <f>SUMIF($D$18:$D$277,"lc",AS$18:AS$277)</f>
        <v>0</v>
      </c>
      <c r="AT302" s="82">
        <f>SUMIF($D$18:$D$277,"lc",AT$18:AT$277)</f>
        <v>0</v>
      </c>
      <c r="AU302" s="82">
        <f>SUMIF($D$18:$D$277,"lc",AU$18:AU$277)</f>
        <v>0</v>
      </c>
      <c r="AV302" s="82">
        <f>SUMIF($D$18:$D$277,"lc",AV$18:AV$277)</f>
        <v>0</v>
      </c>
      <c r="AW302" s="82">
        <f>SUMIF($D$18:$D$277,"lc",AW$18:AW$277)</f>
        <v>-38693.431289690096</v>
      </c>
      <c r="AX302" s="82">
        <f>SUMIF($D$18:$D$277,"lc",AX$18:AX$277)</f>
        <v>0</v>
      </c>
      <c r="AY302" s="82">
        <f>SUMIF($D$18:$D$277,"lc",AY$18:AY$277)</f>
        <v>0</v>
      </c>
      <c r="AZ302" s="82">
        <f>SUMIF($D$18:$D$277,"lc",AZ$18:AZ$277)</f>
        <v>0</v>
      </c>
      <c r="BA302" s="82">
        <f>SUMIF($D$18:$D$277,"lc",BA$18:BA$277)</f>
        <v>0</v>
      </c>
      <c r="BB302" s="82">
        <f>SUMIF($D$18:$D$277,"lc",BB$18:BB$277)</f>
        <v>0</v>
      </c>
      <c r="BC302" s="82">
        <f>SUMIF($D$18:$D$277,"lc",BC$18:BC$277)</f>
        <v>0</v>
      </c>
      <c r="BD302" s="82">
        <f>SUMIF($D$18:$D$277,"lc",BD$18:BD$277)</f>
        <v>0</v>
      </c>
      <c r="BE302" s="82">
        <f>SUMIF($D$18:$D$277,"lc",BE$18:BE$277)</f>
        <v>0</v>
      </c>
      <c r="BF302" s="82">
        <f>SUMIF($D$18:$D$277,"lc",BF$18:BF$277)</f>
        <v>-43839.65765121889</v>
      </c>
      <c r="BG302" s="82">
        <f>SUMIF($D$18:$D$277,"lc",BG$18:BG$277)</f>
        <v>0</v>
      </c>
      <c r="BH302" s="82">
        <f>SUMIF($D$18:$D$277,"lc",BH$18:BH$277)</f>
        <v>0</v>
      </c>
      <c r="BI302" s="82">
        <f>SUMIF($D$18:$D$277,"lc",BI$18:BI$277)</f>
        <v>0</v>
      </c>
      <c r="BJ302" s="82">
        <f>SUMIF($D$18:$D$277,"lc",BJ$18:BJ$277)</f>
        <v>0</v>
      </c>
      <c r="BK302" s="82">
        <f>SUMIF($D$18:$D$277,"lc",BK$18:BK$277)</f>
        <v>0</v>
      </c>
      <c r="BL302" s="82">
        <f>SUMIF($D$18:$D$277,"lc",BL$18:BL$277)</f>
        <v>0</v>
      </c>
      <c r="BM302" s="82">
        <f>SUMIF($D$18:$D$277,"lc",BM$18:BM$277)</f>
        <v>0</v>
      </c>
      <c r="BN302" s="82">
        <f>SUMIF($D$18:$D$277,"lc",BN$18:BN$277)</f>
        <v>0</v>
      </c>
      <c r="BO302" s="82">
        <f>SUMIF($D$18:$D$277,"lc",BO$18:BO$277)</f>
        <v>0</v>
      </c>
      <c r="BP302" s="82">
        <f>SUMIF($D$18:$D$277,"lc",BP$18:BP$277)</f>
        <v>0</v>
      </c>
      <c r="BQ302" s="82">
        <f>SUMIF($D$18:$D$277,"lc",BQ$18:BQ$277)</f>
        <v>0</v>
      </c>
      <c r="BR302" s="82">
        <f>SUMIF($D$18:$D$277,"lc",BR$18:BR$277)</f>
        <v>-51312.326569040284</v>
      </c>
      <c r="BS302" s="82">
        <f>SUMIF($D$18:$D$277,"lc",BS$18:BS$277)</f>
        <v>-32839.88900418578</v>
      </c>
      <c r="BT302" s="82">
        <f>SUMIF($D$18:$D$277,"lc",BT$18:BT$277)</f>
        <v>-23202.09549208778</v>
      </c>
      <c r="BU302" s="82">
        <f>SUMIF($D$18:$D$277,"lc",BU$18:BU$277)</f>
        <v>0</v>
      </c>
      <c r="BV302" s="82">
        <f>SUMIF($D$18:$D$277,"lc",BV$18:BV$277)</f>
        <v>0</v>
      </c>
      <c r="BW302" s="82">
        <f>SUMIF($D$18:$D$277,"lc",BW$18:BW$277)</f>
        <v>-42185.628167432325</v>
      </c>
      <c r="BX302" s="82">
        <f>SUMIF($D$18:$D$277,"lc",BX$18:BX$277)</f>
        <v>-126913.42573688377</v>
      </c>
      <c r="BY302" s="82">
        <f>SUMIF($D$18:$D$277,"lc",BY$18:BY$277)</f>
        <v>-62575.34844835795</v>
      </c>
      <c r="BZ302" s="82">
        <f>SUMIF($D$18:$D$277,"lc",BZ$18:BZ$277)</f>
        <v>-42760.27214086691</v>
      </c>
      <c r="CA302" s="82">
        <f>SUMIF($D$18:$D$277,"lc",CA$18:CA$277)</f>
        <v>0</v>
      </c>
      <c r="CB302" s="82">
        <f>SUMIF($D$18:$D$277,"lc",CB$18:CB$277)</f>
        <v>0</v>
      </c>
      <c r="CC302" s="82">
        <f>SUMIF($D$18:$D$277,"lc",CC$18:CC$277)</f>
        <v>0</v>
      </c>
      <c r="CD302" s="82">
        <f>SUMIF($D$18:$D$277,"lc",CD$18:CD$277)</f>
        <v>-110855.15752084432</v>
      </c>
      <c r="CE302" s="82">
        <f>SUMIF($D$18:$D$277,"lc",CE$18:CE$277)</f>
        <v>0</v>
      </c>
      <c r="CF302" s="82">
        <f>SUMIF($D$18:$D$277,"lc",CF$18:CF$277)</f>
        <v>0</v>
      </c>
      <c r="CG302" s="82">
        <f>SUMIF($D$18:$D$277,"lc",CG$18:CG$277)</f>
        <v>-26070.718207473186</v>
      </c>
      <c r="CH302" s="82">
        <f>SUMIF($D$18:$D$277,"lc",CH$18:CH$277)</f>
        <v>0</v>
      </c>
      <c r="CI302" s="82">
        <f>SUMIF($D$18:$D$277,"lc",CI$18:CI$277)</f>
        <v>0</v>
      </c>
      <c r="CJ302" s="82">
        <f>SUMIF($D$18:$D$277,"lc",CJ$18:CJ$277)</f>
        <v>0</v>
      </c>
      <c r="CK302" s="82">
        <f>SUMIF($D$18:$D$277,"lc",CK$18:CK$277)</f>
        <v>0</v>
      </c>
      <c r="CL302" s="82">
        <f>SUMIF($D$18:$D$277,"lc",CL$18:CL$277)</f>
        <v>0</v>
      </c>
      <c r="CM302" s="82">
        <f>SUMIF($D$18:$D$277,"lc",CM$18:CM$277)</f>
        <v>0</v>
      </c>
      <c r="CN302" s="82">
        <f>SUMIF($D$18:$D$277,"lc",CN$18:CN$277)</f>
        <v>0</v>
      </c>
      <c r="CO302" s="82">
        <f>SUMIF($D$18:$D$277,"lc",CO$18:CO$277)</f>
        <v>-38041.52298440462</v>
      </c>
      <c r="CP302" s="82">
        <f>SUMIF($D$18:$D$277,"lc",CP$18:CP$277)</f>
        <v>-53705.67950739476</v>
      </c>
      <c r="CQ302" s="82">
        <f>SUMIF($D$18:$D$277,"lc",CQ$18:CQ$277)</f>
        <v>0</v>
      </c>
      <c r="CR302" s="82">
        <f>SUMIF($D$18:$D$277,"lc",CR$18:CR$277)</f>
        <v>-67132.09938424344</v>
      </c>
      <c r="CS302" s="82">
        <f>SUMIF($D$18:$D$277,"lc",CS$18:CS$277)</f>
        <v>0</v>
      </c>
      <c r="CT302" s="82">
        <f>SUMIF($D$18:$D$277,"lc",CT$18:CT$277)</f>
        <v>-58181.15279967766</v>
      </c>
      <c r="CU302" s="82">
        <f>SUMIF($D$18:$D$277,"lc",CU$18:CU$277)</f>
        <v>0</v>
      </c>
      <c r="CV302" s="82">
        <f>SUMIF($D$18:$D$277,"lc",CV$18:CV$277)</f>
        <v>0</v>
      </c>
      <c r="CW302" s="82">
        <f>SUMIF($D$18:$D$277,"lc",CW$18:CW$277)</f>
        <v>0</v>
      </c>
      <c r="CX302" s="82">
        <f>SUMIF($D$18:$D$277,"lc",CX$18:CX$277)</f>
        <v>0</v>
      </c>
      <c r="CY302" s="82">
        <f>SUMIF($D$18:$D$277,"lc",CY$18:CY$277)</f>
        <v>0</v>
      </c>
      <c r="CZ302" s="82">
        <f>SUMIF($D$18:$D$277,"lc",CZ$18:CZ$277)</f>
        <v>-35341.32076472727</v>
      </c>
      <c r="DA302" s="82">
        <f>SUMIF($D$18:$D$277,"lc",DA$18:DA$277)</f>
        <v>0</v>
      </c>
      <c r="DB302" s="82">
        <f>SUMIF($D$18:$D$277,"lc",DB$18:DB$277)</f>
        <v>0</v>
      </c>
      <c r="DC302" s="82">
        <f>SUMIF($D$18:$D$277,"lc",DC$18:DC$277)</f>
        <v>0</v>
      </c>
      <c r="DD302" s="82">
        <f>SUMIF($D$18:$D$277,"lc",DD$18:DD$277)</f>
        <v>0</v>
      </c>
      <c r="DE302" s="82">
        <f>SUMIF($D$18:$D$277,"lc",DE$18:DE$277)</f>
        <v>0</v>
      </c>
      <c r="DF302" s="82">
        <f>SUMIF($D$18:$D$277,"lc",DF$18:DF$277)</f>
        <v>0</v>
      </c>
      <c r="DG302" s="82">
        <f>SUMIF($D$18:$D$277,"lc",DG$18:DG$277)</f>
        <v>-46097.374910513834</v>
      </c>
      <c r="DH302" s="82">
        <f>SUMIF($D$18:$D$277,"lc",DH$18:DH$277)</f>
        <v>0</v>
      </c>
      <c r="DI302" s="82">
        <f>SUMIF($D$18:$D$277,"lc",DI$18:DI$277)</f>
        <v>0</v>
      </c>
      <c r="DJ302" s="82">
        <f>SUMIF($D$18:$D$277,"lc",DJ$18:DJ$277)</f>
        <v>0</v>
      </c>
      <c r="DK302" s="82">
        <f>SUMIF($D$18:$D$277,"lc",DK$18:DK$277)</f>
        <v>0</v>
      </c>
      <c r="DL302" s="82">
        <f>SUMIF($D$18:$D$277,"lc",DL$18:DL$277)</f>
        <v>0</v>
      </c>
      <c r="DM302" s="82">
        <f>SUMIF($D$18:$D$277,"lc",DM$18:DM$277)</f>
        <v>0</v>
      </c>
      <c r="DN302" s="82">
        <f>SUMIF($D$18:$D$277,"lc",DN$18:DN$277)</f>
        <v>-78737.3754129818</v>
      </c>
      <c r="DO302" s="82">
        <f>SUMIF($D$18:$D$277,"lc",DO$18:DO$277)</f>
        <v>0</v>
      </c>
      <c r="DP302" s="82">
        <f>SUMIF($D$18:$D$277,"lc",DP$18:DP$277)</f>
        <v>-52228.325773612174</v>
      </c>
      <c r="DQ302" s="82">
        <f>SUMIF($D$18:$D$277,"lc",DQ$18:DQ$277)</f>
        <v>0</v>
      </c>
      <c r="DR302" s="82">
        <f>SUMIF($D$18:$D$277,"lc",DR$18:DR$277)</f>
        <v>0</v>
      </c>
      <c r="DS302" s="82">
        <f>SUMIF($D$18:$D$277,"lc",DS$18:DS$277)</f>
        <v>0</v>
      </c>
      <c r="DT302" s="82">
        <f>SUMIF($D$18:$D$277,"lc",DT$18:DT$277)</f>
        <v>0</v>
      </c>
      <c r="DU302" s="82">
        <f>SUMIF($D$18:$D$277,"lc",DU$18:DU$277)</f>
        <v>0</v>
      </c>
      <c r="DV302" s="82">
        <f>SUMIF($D$18:$D$277,"lc",DV$18:DV$277)</f>
        <v>0</v>
      </c>
      <c r="DW302" s="82">
        <f>SUMIF($D$18:$D$277,"lc",DW$18:DW$277)</f>
        <v>0</v>
      </c>
      <c r="DX302" s="82">
        <f>SUMIF($D$18:$D$277,"lc",DX$18:DX$277)</f>
        <v>0</v>
      </c>
      <c r="DY302" s="82">
        <f>SUMIF($D$18:$D$277,"lc",DY$18:DY$277)</f>
        <v>0</v>
      </c>
      <c r="DZ302" s="82">
        <f>SUMIF($D$18:$D$277,"lc",DZ$18:DZ$277)</f>
        <v>0</v>
      </c>
      <c r="EA302" s="82">
        <f>SUMIF($D$18:$D$277,"lc",EA$18:EA$277)</f>
        <v>0</v>
      </c>
      <c r="EB302" s="82">
        <f>SUMIF($D$18:$D$277,"lc",EB$18:EB$277)</f>
        <v>-61130.88130320517</v>
      </c>
      <c r="EC302" s="82">
        <f>SUMIF($D$18:$D$277,"lc",EC$18:EC$277)</f>
        <v>-39123.76403405131</v>
      </c>
      <c r="ED302" s="82">
        <f>SUMIF($D$18:$D$277,"lc",ED$18:ED$277)</f>
        <v>-26897.587773410276</v>
      </c>
      <c r="EE302" s="82">
        <f>SUMIF($D$18:$D$277,"lc",EE$18:EE$277)</f>
        <v>0</v>
      </c>
      <c r="EF302" s="82">
        <f>SUMIF($D$18:$D$277,"lc",EF$18:EF$277)</f>
        <v>0</v>
      </c>
      <c r="EG302" s="82">
        <f>SUMIF($D$18:$D$277,"lc",EG$18:EG$277)</f>
        <v>-48904.705042564136</v>
      </c>
      <c r="EH302" s="82">
        <f>SUMIF($D$18:$D$277,"lc",EH$18:EH$277)</f>
        <v>-81100.30252891887</v>
      </c>
      <c r="EI302" s="82">
        <f>SUMIF($D$18:$D$277,"lc",EI$18:EI$277)</f>
        <v>-72541.97914647014</v>
      </c>
    </row>
    <row r="303">
      <c r="B303" t="s" s="21">
        <v>406</v>
      </c>
      <c r="C303" s="21"/>
      <c r="D303" s="21"/>
      <c r="E303" s="21"/>
      <c r="F303" s="21"/>
      <c r="G303" s="21"/>
      <c r="H303" s="84">
        <f>SUM(H299:H302)</f>
        <v>-31533</v>
      </c>
      <c r="I303" s="84">
        <f>SUM(I299:I302)</f>
        <v>-31533</v>
      </c>
      <c r="J303" s="84">
        <f>SUM(J299:J302)</f>
        <v>-67992.33138759513</v>
      </c>
      <c r="K303" s="84">
        <f>SUM(K299:K302)</f>
        <v>-31533</v>
      </c>
      <c r="L303" s="84">
        <f>SUM(L299:L302)</f>
        <v>-31533</v>
      </c>
      <c r="M303" s="84">
        <f>SUM(M299:M302)</f>
        <v>-80742.97091651446</v>
      </c>
      <c r="N303" s="84">
        <f>SUM(N299:N302)</f>
        <v>-200656.7050380287</v>
      </c>
      <c r="O303" s="84">
        <f>SUM(O299:O302)</f>
        <v>-104527.7901928298</v>
      </c>
      <c r="P303" s="84">
        <f>SUM(P299:P302)</f>
        <v>-31533</v>
      </c>
      <c r="Q303" s="84">
        <f>SUM(Q299:Q302)</f>
        <v>-31533</v>
      </c>
      <c r="R303" s="84">
        <f>SUM(R299:R302)</f>
        <v>-31533</v>
      </c>
      <c r="S303" s="84">
        <f>SUM(S299:S302)</f>
        <v>-31533</v>
      </c>
      <c r="T303" s="84">
        <f>SUM(T299:T302)</f>
        <v>-72978.98999999999</v>
      </c>
      <c r="U303" s="84">
        <f>SUM(U299:U302)</f>
        <v>-32478.989999999998</v>
      </c>
      <c r="V303" s="84">
        <f>SUM(V299:V302)</f>
        <v>-32478.989999999998</v>
      </c>
      <c r="W303" s="84">
        <f>SUM(W299:W302)</f>
        <v>-62890.75202640594</v>
      </c>
      <c r="X303" s="84">
        <f>SUM(X299:X302)</f>
        <v>-32478.989999999998</v>
      </c>
      <c r="Y303" s="84">
        <f>SUM(Y299:Y302)</f>
        <v>-32478.989999999998</v>
      </c>
      <c r="Z303" s="84">
        <f>SUM(Z299:Z302)</f>
        <v>-32478.989999999998</v>
      </c>
      <c r="AA303" s="84">
        <f>SUM(AA299:AA302)</f>
        <v>-32478.989999999998</v>
      </c>
      <c r="AB303" s="84">
        <f>SUM(AB299:AB302)</f>
        <v>-32478.989999999998</v>
      </c>
      <c r="AC303" s="84">
        <f>SUM(AC299:AC302)</f>
        <v>-32478.989999999998</v>
      </c>
      <c r="AD303" s="84">
        <f>SUM(AD299:AD302)</f>
        <v>-32478.989999999998</v>
      </c>
      <c r="AE303" s="84">
        <f>SUM(AE299:AE302)</f>
        <v>-75562.31953740842</v>
      </c>
      <c r="AF303" s="84">
        <f>SUM(AF299:AF302)</f>
        <v>-245639.28054298653</v>
      </c>
      <c r="AG303" s="84">
        <f>SUM(AG299:AG302)</f>
        <v>-22435.029116666665</v>
      </c>
      <c r="AH303" s="84">
        <f>SUM(AH299:AH302)</f>
        <v>-100745.31633466195</v>
      </c>
      <c r="AI303" s="84">
        <f>SUM(AI299:AI302)</f>
        <v>-22435.029116666665</v>
      </c>
      <c r="AJ303" s="84">
        <f>SUM(AJ299:AJ302)</f>
        <v>-90303.9447055959</v>
      </c>
      <c r="AK303" s="84">
        <f>SUM(AK299:AK302)</f>
        <v>-22435.029116666665</v>
      </c>
      <c r="AL303" s="84">
        <f>SUM(AL299:AL302)</f>
        <v>-22435.029116666665</v>
      </c>
      <c r="AM303" s="84">
        <f>SUM(AM299:AM302)</f>
        <v>-22435.029116666665</v>
      </c>
      <c r="AN303" s="84">
        <f>SUM(AN299:AN302)</f>
        <v>-22435.029116666665</v>
      </c>
      <c r="AO303" s="84">
        <f>SUM(AO299:AO302)</f>
        <v>-22435.029116666665</v>
      </c>
      <c r="AP303" s="84">
        <f>SUM(AP299:AP302)</f>
        <v>-62460.28702808647</v>
      </c>
      <c r="AQ303" s="84">
        <f>SUM(AQ299:AQ302)</f>
        <v>-22435.029116666665</v>
      </c>
      <c r="AR303" s="84">
        <f>SUM(AR299:AR302)</f>
        <v>-5756.485836</v>
      </c>
      <c r="AS303" s="84">
        <f>SUM(AS299:AS302)</f>
        <v>-5756.485836</v>
      </c>
      <c r="AT303" s="84">
        <f>SUM(AT299:AT302)</f>
        <v>-5756.485836</v>
      </c>
      <c r="AU303" s="84">
        <f>SUM(AU299:AU302)</f>
        <v>-5756.485836</v>
      </c>
      <c r="AV303" s="84">
        <f>SUM(AV299:AV302)</f>
        <v>-5756.485836</v>
      </c>
      <c r="AW303" s="84">
        <f>SUM(AW299:AW302)</f>
        <v>-59529.5497256901</v>
      </c>
      <c r="AX303" s="84">
        <f>SUM(AX299:AX302)</f>
        <v>-5756.485836</v>
      </c>
      <c r="AY303" s="84">
        <f>SUM(AY299:AY302)</f>
        <v>-5756.485836</v>
      </c>
      <c r="AZ303" s="84">
        <f>SUM(AZ299:AZ302)</f>
        <v>-5756.485836</v>
      </c>
      <c r="BA303" s="84">
        <f>SUM(BA299:BA302)</f>
        <v>-5756.485836</v>
      </c>
      <c r="BB303" s="84">
        <f>SUM(BB299:BB302)</f>
        <v>-5756.485836</v>
      </c>
      <c r="BC303" s="84">
        <f>SUM(BC299:BC302)</f>
        <v>-5756.485836</v>
      </c>
      <c r="BD303" s="84">
        <f>SUM(BD299:BD302)</f>
        <v>-5929.18041108</v>
      </c>
      <c r="BE303" s="84">
        <f>SUM(BE299:BE302)</f>
        <v>-5929.18041108</v>
      </c>
      <c r="BF303" s="84">
        <f>SUM(BF299:BF302)</f>
        <v>-66854.0617980989</v>
      </c>
      <c r="BG303" s="84">
        <f>SUM(BG299:BG302)</f>
        <v>-5929.18041108</v>
      </c>
      <c r="BH303" s="84">
        <f>SUM(BH299:BH302)</f>
        <v>-5929.18041108</v>
      </c>
      <c r="BI303" s="84">
        <f>SUM(BI299:BI302)</f>
        <v>-5929.18041108</v>
      </c>
      <c r="BJ303" s="84">
        <f>SUM(BJ299:BJ302)</f>
        <v>-5929.18041108</v>
      </c>
      <c r="BK303" s="84">
        <f>SUM(BK299:BK302)</f>
        <v>-5929.18041108</v>
      </c>
      <c r="BL303" s="84">
        <f>SUM(BL299:BL302)</f>
        <v>-5929.18041108</v>
      </c>
      <c r="BM303" s="84">
        <f>SUM(BM299:BM302)</f>
        <v>-5929.18041108</v>
      </c>
      <c r="BN303" s="84">
        <f>SUM(BN299:BN302)</f>
        <v>-5929.18041108</v>
      </c>
      <c r="BO303" s="84">
        <f>SUM(BO299:BO302)</f>
        <v>-5929.18041108</v>
      </c>
      <c r="BP303" s="84">
        <f>SUM(BP299:BP302)</f>
        <v>-3599.546000701501</v>
      </c>
      <c r="BQ303" s="84">
        <f>SUM(BQ299:BQ302)</f>
        <v>-3599.546000701501</v>
      </c>
      <c r="BR303" s="84">
        <f>SUM(BR299:BR302)</f>
        <v>-74909.3503514168</v>
      </c>
      <c r="BS303" s="84">
        <f>SUM(BS299:BS302)</f>
        <v>-49237.82078515929</v>
      </c>
      <c r="BT303" s="84">
        <f>SUM(BT299:BT302)</f>
        <v>-45865.90364465279</v>
      </c>
      <c r="BU303" s="84">
        <f>SUM(BU299:BU302)</f>
        <v>-3599.546000701501</v>
      </c>
      <c r="BV303" s="84">
        <f>SUM(BV299:BV302)</f>
        <v>-3599.546000701501</v>
      </c>
      <c r="BW303" s="84">
        <f>SUM(BW299:BW302)</f>
        <v>-80447.46898970383</v>
      </c>
      <c r="BX303" s="84">
        <f>SUM(BX299:BX302)</f>
        <v>-208339.87065398722</v>
      </c>
      <c r="BY303" s="84">
        <f>SUM(BY299:BY302)</f>
        <v>-117590.63176772161</v>
      </c>
      <c r="BZ303" s="84">
        <f>SUM(BZ299:BZ302)</f>
        <v>-63024.382959630915</v>
      </c>
      <c r="CA303" s="84">
        <f>SUM(CA299:CA302)</f>
        <v>-3599.546000701501</v>
      </c>
      <c r="CB303" s="84">
        <f>SUM(CB299:CB302)</f>
        <v>-3707.5323807225454</v>
      </c>
      <c r="CC303" s="84">
        <f>SUM(CC299:CC302)</f>
        <v>-3707.5323807225454</v>
      </c>
      <c r="CD303" s="84">
        <f>SUM(CD299:CD302)</f>
        <v>-184414.74924851337</v>
      </c>
      <c r="CE303" s="84">
        <f>SUM(CE299:CE302)</f>
        <v>-3707.5323807225454</v>
      </c>
      <c r="CF303" s="84">
        <f>SUM(CF299:CF302)</f>
        <v>-3707.5323807225454</v>
      </c>
      <c r="CG303" s="84">
        <f>SUM(CG299:CG302)</f>
        <v>-51199.548787925996</v>
      </c>
      <c r="CH303" s="84">
        <f>SUM(CH299:CH302)</f>
        <v>-3707.5323807225454</v>
      </c>
      <c r="CI303" s="84">
        <f>SUM(CI299:CI302)</f>
        <v>-3707.5323807225454</v>
      </c>
      <c r="CJ303" s="84">
        <f>SUM(CJ299:CJ302)</f>
        <v>-3707.5323807225454</v>
      </c>
      <c r="CK303" s="84">
        <f>SUM(CK299:CK302)</f>
        <v>-3707.5323807225454</v>
      </c>
      <c r="CL303" s="84">
        <f>SUM(CL299:CL302)</f>
        <v>-3707.5323807225454</v>
      </c>
      <c r="CM303" s="84">
        <f>SUM(CM299:CM302)</f>
        <v>-3707.5323807225454</v>
      </c>
      <c r="CN303" s="84">
        <f>SUM(CN299:CN302)</f>
        <v>-3818.7583521442216</v>
      </c>
      <c r="CO303" s="84">
        <f>SUM(CO299:CO302)</f>
        <v>-73117.52562632192</v>
      </c>
      <c r="CP303" s="84">
        <f>SUM(CP299:CP302)</f>
        <v>-101652.31215098331</v>
      </c>
      <c r="CQ303" s="84">
        <f>SUM(CQ299:CQ302)</f>
        <v>-3818.7583521442216</v>
      </c>
      <c r="CR303" s="84">
        <f>SUM(CR299:CR302)</f>
        <v>-126110.70060069309</v>
      </c>
      <c r="CS303" s="84">
        <f>SUM(CS299:CS302)</f>
        <v>-3818.7583521442216</v>
      </c>
      <c r="CT303" s="84">
        <f>SUM(CT299:CT302)</f>
        <v>-109805.10830088658</v>
      </c>
      <c r="CU303" s="84">
        <f>SUM(CU299:CU302)</f>
        <v>-3818.7583521442216</v>
      </c>
      <c r="CV303" s="84">
        <f>SUM(CV299:CV302)</f>
        <v>-3818.7583521442216</v>
      </c>
      <c r="CW303" s="84">
        <f>SUM(CW299:CW302)</f>
        <v>-3818.7583521442216</v>
      </c>
      <c r="CX303" s="84">
        <f>SUM(CX299:CX302)</f>
        <v>-3818.7583521442216</v>
      </c>
      <c r="CY303" s="84">
        <f>SUM(CY299:CY302)</f>
        <v>-3818.7583521442216</v>
      </c>
      <c r="CZ303" s="84">
        <f>SUM(CZ299:CZ302)</f>
        <v>-68313.23469977794</v>
      </c>
      <c r="DA303" s="84">
        <f>SUM(DA299:DA302)</f>
        <v>-3933.3211027085486</v>
      </c>
      <c r="DB303" s="84">
        <f>SUM(DB299:DB302)</f>
        <v>-3933.3211027085486</v>
      </c>
      <c r="DC303" s="84">
        <f>SUM(DC299:DC302)</f>
        <v>-3933.3211027085486</v>
      </c>
      <c r="DD303" s="84">
        <f>SUM(DD299:DD302)</f>
        <v>-3933.3211027085486</v>
      </c>
      <c r="DE303" s="84">
        <f>SUM(DE299:DE302)</f>
        <v>-3933.3211027085486</v>
      </c>
      <c r="DF303" s="84">
        <f>SUM(DF299:DF302)</f>
        <v>-3933.3211027085486</v>
      </c>
      <c r="DG303" s="84">
        <f>SUM(DG299:DG302)</f>
        <v>-87907.12144671212</v>
      </c>
      <c r="DH303" s="84">
        <f>SUM(DH299:DH302)</f>
        <v>-3933.3211027085486</v>
      </c>
      <c r="DI303" s="84">
        <f>SUM(DI299:DI302)</f>
        <v>-3933.3211027085486</v>
      </c>
      <c r="DJ303" s="84">
        <f>SUM(DJ299:DJ302)</f>
        <v>-3933.3211027085486</v>
      </c>
      <c r="DK303" s="84">
        <f>SUM(DK299:DK302)</f>
        <v>-3933.3211027085486</v>
      </c>
      <c r="DL303" s="84">
        <f>SUM(DL299:DL302)</f>
        <v>-4051.320735789805</v>
      </c>
      <c r="DM303" s="84">
        <f>SUM(DM299:DM302)</f>
        <v>-4051.320735789805</v>
      </c>
      <c r="DN303" s="84">
        <f>SUM(DN299:DN302)</f>
        <v>-132402.69646387864</v>
      </c>
      <c r="DO303" s="84">
        <f>SUM(DO299:DO302)</f>
        <v>-4051.320735789805</v>
      </c>
      <c r="DP303" s="84">
        <f>SUM(DP299:DP302)</f>
        <v>-99193.63652554585</v>
      </c>
      <c r="DQ303" s="84">
        <f>SUM(DQ299:DQ302)</f>
        <v>-4051.320735789805</v>
      </c>
      <c r="DR303" s="84">
        <f>SUM(DR299:DR302)</f>
        <v>-4051.320735789805</v>
      </c>
      <c r="DS303" s="84">
        <f>SUM(DS299:DS302)</f>
        <v>-4051.320735789805</v>
      </c>
      <c r="DT303" s="84">
        <f>SUM(DT299:DT302)</f>
        <v>-4051.320735789805</v>
      </c>
      <c r="DU303" s="84">
        <f>SUM(DU299:DU302)</f>
        <v>-4051.320735789805</v>
      </c>
      <c r="DV303" s="84">
        <f>SUM(DV299:DV302)</f>
        <v>-4051.320735789805</v>
      </c>
      <c r="DW303" s="84">
        <f>SUM(DW299:DW302)</f>
        <v>-4051.320735789805</v>
      </c>
      <c r="DX303" s="84">
        <f>SUM(DX299:DX302)</f>
        <v>-4172.860357863499</v>
      </c>
      <c r="DY303" s="84">
        <f>SUM(DY299:DY302)</f>
        <v>-4172.860357863499</v>
      </c>
      <c r="DZ303" s="84">
        <f>SUM(DZ299:DZ302)</f>
        <v>-4172.860357863499</v>
      </c>
      <c r="EA303" s="84">
        <f>SUM(EA299:EA302)</f>
        <v>-4172.860357863499</v>
      </c>
      <c r="EB303" s="84">
        <f>SUM(EB299:EB302)</f>
        <v>-115532.61633905524</v>
      </c>
      <c r="EC303" s="84">
        <f>SUM(EC299:EC302)</f>
        <v>-75443.1041858262</v>
      </c>
      <c r="ED303" s="84">
        <f>SUM(ED299:ED302)</f>
        <v>-53171.15298958786</v>
      </c>
      <c r="EE303" s="84">
        <f>SUM(EE299:EE302)</f>
        <v>-4172.860357863499</v>
      </c>
      <c r="EF303" s="84">
        <f>SUM(EF299:EF302)</f>
        <v>-4172.860357863499</v>
      </c>
      <c r="EG303" s="84">
        <f>SUM(EG299:EG302)</f>
        <v>-93260.6651428169</v>
      </c>
      <c r="EH303" s="84">
        <f>SUM(EH299:EH302)</f>
        <v>-151910.13662624452</v>
      </c>
      <c r="EI303" s="84">
        <f>SUM(EI299:EI302)</f>
        <v>-136319.7707888777</v>
      </c>
    </row>
    <row r="304">
      <c r="B304" t="s" s="23">
        <v>407</v>
      </c>
      <c r="H304" s="95">
        <f>IF(H$7=EOMONTH(Assumptions!$C$46,0),Dashboard!$C$8*Assumptions!$C$50,0)</f>
        <v>0</v>
      </c>
      <c r="I304" s="95">
        <f>IF(I$7=EOMONTH(Assumptions!$C$46,0),Dashboard!$C$8*Assumptions!$C$50,0)</f>
        <v>0</v>
      </c>
      <c r="J304" s="95">
        <f>IF(J$7=EOMONTH(Assumptions!$C$46,0),Dashboard!$C$8*Assumptions!$C$50,0)</f>
        <v>0</v>
      </c>
      <c r="K304" s="95">
        <f>IF(K$7=EOMONTH(Assumptions!$C$46,0),Dashboard!$C$8*Assumptions!$C$50,0)</f>
        <v>0</v>
      </c>
      <c r="L304" s="95">
        <f>IF(L$7=EOMONTH(Assumptions!$C$46,0),Dashboard!$C$8*Assumptions!$C$50,0)</f>
        <v>0</v>
      </c>
      <c r="M304" s="95">
        <f>IF(M$7=EOMONTH(Assumptions!$C$46,0),Dashboard!$C$8*Assumptions!$C$50,0)</f>
        <v>0</v>
      </c>
      <c r="N304" s="95">
        <f>IF(N$7=EOMONTH(Assumptions!$C$46,0),Dashboard!$C$8*Assumptions!$C$50,0)</f>
        <v>0</v>
      </c>
      <c r="O304" s="95">
        <f>IF(O$7=EOMONTH(Assumptions!$C$46,0),Dashboard!$C$8*Assumptions!$C$50,0)</f>
        <v>0</v>
      </c>
      <c r="P304" s="95">
        <f>IF(P$7=EOMONTH(Assumptions!$C$46,0),Dashboard!$C$8*Assumptions!$C$50,0)</f>
        <v>0</v>
      </c>
      <c r="Q304" s="95">
        <f>IF(Q$7=EOMONTH(Assumptions!$C$46,0),Dashboard!$C$8*Assumptions!$C$50,0)</f>
        <v>0</v>
      </c>
      <c r="R304" s="95">
        <f>IF(R$7=EOMONTH(Assumptions!$C$46,0),Dashboard!$C$8*Assumptions!$C$50,0)</f>
        <v>0</v>
      </c>
      <c r="S304" s="95">
        <f>IF(S$7=EOMONTH(Assumptions!$C$46,0),Dashboard!$C$8*Assumptions!$C$50,0)</f>
        <v>0</v>
      </c>
      <c r="T304" s="95">
        <f>IF(T$7=EOMONTH(Assumptions!$C$46,0),Dashboard!$C$8*Assumptions!$C$50,0)</f>
        <v>0</v>
      </c>
      <c r="U304" s="95">
        <f>IF(U$7=EOMONTH(Assumptions!$C$46,0),Dashboard!$C$8*Assumptions!$C$50,0)</f>
        <v>0</v>
      </c>
      <c r="V304" s="95">
        <f>IF(V$7=EOMONTH(Assumptions!$C$46,0),Dashboard!$C$8*Assumptions!$C$50,0)</f>
        <v>0</v>
      </c>
      <c r="W304" s="95">
        <f>IF(W$7=EOMONTH(Assumptions!$C$46,0),Dashboard!$C$8*Assumptions!$C$50,0)</f>
        <v>0</v>
      </c>
      <c r="X304" s="95">
        <f>IF(X$7=EOMONTH(Assumptions!$C$46,0),Dashboard!$C$8*Assumptions!$C$50,0)</f>
        <v>0</v>
      </c>
      <c r="Y304" s="95">
        <f>IF(Y$7=EOMONTH(Assumptions!$C$46,0),Dashboard!$C$8*Assumptions!$C$50,0)</f>
        <v>47463</v>
      </c>
      <c r="Z304" s="95">
        <f>IF(Z$7=EOMONTH(Assumptions!$C$46,0),Dashboard!$C$8*Assumptions!$C$50,0)</f>
        <v>0</v>
      </c>
      <c r="AA304" s="95">
        <f>IF(AA$7=EOMONTH(Assumptions!$C$46,0),Dashboard!$C$8*Assumptions!$C$50,0)</f>
        <v>0</v>
      </c>
      <c r="AB304" s="95">
        <f>IF(AB$7=EOMONTH(Assumptions!$C$46,0),Dashboard!$C$8*Assumptions!$C$50,0)</f>
        <v>0</v>
      </c>
      <c r="AC304" s="95">
        <f>IF(AC$7=EOMONTH(Assumptions!$C$46,0),Dashboard!$C$8*Assumptions!$C$50,0)</f>
        <v>0</v>
      </c>
      <c r="AD304" s="95">
        <f>IF(AD$7=EOMONTH(Assumptions!$C$46,0),Dashboard!$C$8*Assumptions!$C$50,0)</f>
        <v>0</v>
      </c>
      <c r="AE304" s="95">
        <f>IF(AE$7=EOMONTH(Assumptions!$C$46,0),Dashboard!$C$8*Assumptions!$C$50,0)</f>
        <v>0</v>
      </c>
      <c r="AF304" s="95">
        <f>IF(AF$7=EOMONTH(Assumptions!$C$46,0),Dashboard!$C$8*Assumptions!$C$50,0)</f>
        <v>0</v>
      </c>
      <c r="AG304" s="95">
        <f>IF(AG$7=EOMONTH(Assumptions!$C$46,0),Dashboard!$C$8*Assumptions!$C$50,0)</f>
        <v>0</v>
      </c>
      <c r="AH304" s="95">
        <f>IF(AH$7=EOMONTH(Assumptions!$C$46,0),Dashboard!$C$8*Assumptions!$C$50,0)</f>
        <v>0</v>
      </c>
      <c r="AI304" s="95">
        <f>IF(AI$7=EOMONTH(Assumptions!$C$46,0),Dashboard!$C$8*Assumptions!$C$50,0)</f>
        <v>0</v>
      </c>
      <c r="AJ304" s="95">
        <f>IF(AJ$7=EOMONTH(Assumptions!$C$46,0),Dashboard!$C$8*Assumptions!$C$50,0)</f>
        <v>0</v>
      </c>
      <c r="AK304" s="95">
        <f>IF(AK$7=EOMONTH(Assumptions!$C$46,0),Dashboard!$C$8*Assumptions!$C$50,0)</f>
        <v>0</v>
      </c>
      <c r="AL304" s="95">
        <f>IF(AL$7=EOMONTH(Assumptions!$C$46,0),Dashboard!$C$8*Assumptions!$C$50,0)</f>
        <v>0</v>
      </c>
      <c r="AM304" s="95">
        <f>IF(AM$7=EOMONTH(Assumptions!$C$46,0),Dashboard!$C$8*Assumptions!$C$50,0)</f>
        <v>0</v>
      </c>
      <c r="AN304" s="95">
        <f>IF(AN$7=EOMONTH(Assumptions!$C$46,0),Dashboard!$C$8*Assumptions!$C$50,0)</f>
        <v>0</v>
      </c>
      <c r="AO304" s="95">
        <f>IF(AO$7=EOMONTH(Assumptions!$C$46,0),Dashboard!$C$8*Assumptions!$C$50,0)</f>
        <v>0</v>
      </c>
      <c r="AP304" s="95">
        <f>IF(AP$7=EOMONTH(Assumptions!$C$46,0),Dashboard!$C$8*Assumptions!$C$50,0)</f>
        <v>0</v>
      </c>
      <c r="AQ304" s="95">
        <f>IF(AQ$7=EOMONTH(Assumptions!$C$46,0),Dashboard!$C$8*Assumptions!$C$50,0)</f>
        <v>0</v>
      </c>
      <c r="AR304" s="95">
        <f>IF(AR$7=EOMONTH(Assumptions!$C$46,0),Dashboard!$C$8*Assumptions!$C$50,0)</f>
        <v>0</v>
      </c>
      <c r="AS304" s="95">
        <f>IF(AS$7=EOMONTH(Assumptions!$C$46,0),Dashboard!$C$8*Assumptions!$C$50,0)</f>
        <v>0</v>
      </c>
      <c r="AT304" s="95">
        <f>IF(AT$7=EOMONTH(Assumptions!$C$46,0),Dashboard!$C$8*Assumptions!$C$50,0)</f>
        <v>0</v>
      </c>
      <c r="AU304" s="95">
        <f>IF(AU$7=EOMONTH(Assumptions!$C$46,0),Dashboard!$C$8*Assumptions!$C$50,0)</f>
        <v>0</v>
      </c>
      <c r="AV304" s="95">
        <f>IF(AV$7=EOMONTH(Assumptions!$C$46,0),Dashboard!$C$8*Assumptions!$C$50,0)</f>
        <v>0</v>
      </c>
      <c r="AW304" s="95">
        <f>IF(AW$7=EOMONTH(Assumptions!$C$46,0),Dashboard!$C$8*Assumptions!$C$50,0)</f>
        <v>0</v>
      </c>
      <c r="AX304" s="95">
        <f>IF(AX$7=EOMONTH(Assumptions!$C$46,0),Dashboard!$C$8*Assumptions!$C$50,0)</f>
        <v>0</v>
      </c>
      <c r="AY304" s="95">
        <f>IF(AY$7=EOMONTH(Assumptions!$C$46,0),Dashboard!$C$8*Assumptions!$C$50,0)</f>
        <v>0</v>
      </c>
      <c r="AZ304" s="95">
        <f>IF(AZ$7=EOMONTH(Assumptions!$C$46,0),Dashboard!$C$8*Assumptions!$C$50,0)</f>
        <v>0</v>
      </c>
      <c r="BA304" s="95">
        <f>IF(BA$7=EOMONTH(Assumptions!$C$46,0),Dashboard!$C$8*Assumptions!$C$50,0)</f>
        <v>0</v>
      </c>
      <c r="BB304" s="95">
        <f>IF(BB$7=EOMONTH(Assumptions!$C$46,0),Dashboard!$C$8*Assumptions!$C$50,0)</f>
        <v>0</v>
      </c>
      <c r="BC304" s="95">
        <f>IF(BC$7=EOMONTH(Assumptions!$C$46,0),Dashboard!$C$8*Assumptions!$C$50,0)</f>
        <v>0</v>
      </c>
      <c r="BD304" s="95">
        <f>IF(BD$7=EOMONTH(Assumptions!$C$46,0),Dashboard!$C$8*Assumptions!$C$50,0)</f>
        <v>0</v>
      </c>
      <c r="BE304" s="95">
        <f>IF(BE$7=EOMONTH(Assumptions!$C$46,0),Dashboard!$C$8*Assumptions!$C$50,0)</f>
        <v>0</v>
      </c>
      <c r="BF304" s="95">
        <f>IF(BF$7=EOMONTH(Assumptions!$C$46,0),Dashboard!$C$8*Assumptions!$C$50,0)</f>
        <v>0</v>
      </c>
      <c r="BG304" s="95">
        <f>IF(BG$7=EOMONTH(Assumptions!$C$46,0),Dashboard!$C$8*Assumptions!$C$50,0)</f>
        <v>0</v>
      </c>
      <c r="BH304" s="95">
        <f>IF(BH$7=EOMONTH(Assumptions!$C$46,0),Dashboard!$C$8*Assumptions!$C$50,0)</f>
        <v>0</v>
      </c>
      <c r="BI304" s="95">
        <f>IF(BI$7=EOMONTH(Assumptions!$C$46,0),Dashboard!$C$8*Assumptions!$C$50,0)</f>
        <v>0</v>
      </c>
      <c r="BJ304" s="95">
        <f>IF(BJ$7=EOMONTH(Assumptions!$C$46,0),Dashboard!$C$8*Assumptions!$C$50,0)</f>
        <v>0</v>
      </c>
      <c r="BK304" s="95">
        <f>IF(BK$7=EOMONTH(Assumptions!$C$46,0),Dashboard!$C$8*Assumptions!$C$50,0)</f>
        <v>0</v>
      </c>
      <c r="BL304" s="95">
        <f>IF(BL$7=EOMONTH(Assumptions!$C$46,0),Dashboard!$C$8*Assumptions!$C$50,0)</f>
        <v>0</v>
      </c>
      <c r="BM304" s="95">
        <f>IF(BM$7=EOMONTH(Assumptions!$C$46,0),Dashboard!$C$8*Assumptions!$C$50,0)</f>
        <v>0</v>
      </c>
      <c r="BN304" s="95">
        <f>IF(BN$7=EOMONTH(Assumptions!$C$46,0),Dashboard!$C$8*Assumptions!$C$50,0)</f>
        <v>0</v>
      </c>
      <c r="BO304" s="95">
        <f>IF(BO$7=EOMONTH(Assumptions!$C$46,0),Dashboard!$C$8*Assumptions!$C$50,0)</f>
        <v>0</v>
      </c>
      <c r="BP304" s="95">
        <f>IF(BP$7=EOMONTH(Assumptions!$C$46,0),Dashboard!$C$8*Assumptions!$C$50,0)</f>
        <v>0</v>
      </c>
      <c r="BQ304" s="95">
        <f>IF(BQ$7=EOMONTH(Assumptions!$C$46,0),Dashboard!$C$8*Assumptions!$C$50,0)</f>
        <v>0</v>
      </c>
      <c r="BR304" s="95">
        <f>IF(BR$7=EOMONTH(Assumptions!$C$46,0),Dashboard!$C$8*Assumptions!$C$50,0)</f>
        <v>0</v>
      </c>
      <c r="BS304" s="95">
        <f>IF(BS$7=EOMONTH(Assumptions!$C$46,0),Dashboard!$C$8*Assumptions!$C$50,0)</f>
        <v>0</v>
      </c>
      <c r="BT304" s="95">
        <f>IF(BT$7=EOMONTH(Assumptions!$C$46,0),Dashboard!$C$8*Assumptions!$C$50,0)</f>
        <v>0</v>
      </c>
      <c r="BU304" s="95">
        <f>IF(BU$7=EOMONTH(Assumptions!$C$46,0),Dashboard!$C$8*Assumptions!$C$50,0)</f>
        <v>0</v>
      </c>
      <c r="BV304" s="95">
        <f>IF(BV$7=EOMONTH(Assumptions!$C$46,0),Dashboard!$C$8*Assumptions!$C$50,0)</f>
        <v>0</v>
      </c>
      <c r="BW304" s="95">
        <f>IF(BW$7=EOMONTH(Assumptions!$C$46,0),Dashboard!$C$8*Assumptions!$C$50,0)</f>
        <v>0</v>
      </c>
      <c r="BX304" s="95">
        <f>IF(BX$7=EOMONTH(Assumptions!$C$46,0),Dashboard!$C$8*Assumptions!$C$50,0)</f>
        <v>0</v>
      </c>
      <c r="BY304" s="95">
        <f>IF(BY$7=EOMONTH(Assumptions!$C$46,0),Dashboard!$C$8*Assumptions!$C$50,0)</f>
        <v>0</v>
      </c>
      <c r="BZ304" s="95">
        <f>IF(BZ$7=EOMONTH(Assumptions!$C$46,0),Dashboard!$C$8*Assumptions!$C$50,0)</f>
        <v>0</v>
      </c>
      <c r="CA304" s="95">
        <f>IF(CA$7=EOMONTH(Assumptions!$C$46,0),Dashboard!$C$8*Assumptions!$C$50,0)</f>
        <v>0</v>
      </c>
      <c r="CB304" s="95">
        <f>IF(CB$7=EOMONTH(Assumptions!$C$46,0),Dashboard!$C$8*Assumptions!$C$50,0)</f>
        <v>0</v>
      </c>
      <c r="CC304" s="95">
        <f>IF(CC$7=EOMONTH(Assumptions!$C$46,0),Dashboard!$C$8*Assumptions!$C$50,0)</f>
        <v>0</v>
      </c>
      <c r="CD304" s="95">
        <f>IF(CD$7=EOMONTH(Assumptions!$C$46,0),Dashboard!$C$8*Assumptions!$C$50,0)</f>
        <v>0</v>
      </c>
      <c r="CE304" s="95">
        <f>IF(CE$7=EOMONTH(Assumptions!$C$46,0),Dashboard!$C$8*Assumptions!$C$50,0)</f>
        <v>0</v>
      </c>
      <c r="CF304" s="95">
        <f>IF(CF$7=EOMONTH(Assumptions!$C$46,0),Dashboard!$C$8*Assumptions!$C$50,0)</f>
        <v>0</v>
      </c>
      <c r="CG304" s="95">
        <f>IF(CG$7=EOMONTH(Assumptions!$C$46,0),Dashboard!$C$8*Assumptions!$C$50,0)</f>
        <v>0</v>
      </c>
      <c r="CH304" s="95">
        <f>IF(CH$7=EOMONTH(Assumptions!$C$46,0),Dashboard!$C$8*Assumptions!$C$50,0)</f>
        <v>0</v>
      </c>
      <c r="CI304" s="95">
        <f>IF(CI$7=EOMONTH(Assumptions!$C$46,0),Dashboard!$C$8*Assumptions!$C$50,0)</f>
        <v>0</v>
      </c>
      <c r="CJ304" s="95">
        <f>IF(CJ$7=EOMONTH(Assumptions!$C$46,0),Dashboard!$C$8*Assumptions!$C$50,0)</f>
        <v>0</v>
      </c>
      <c r="CK304" s="95">
        <f>IF(CK$7=EOMONTH(Assumptions!$C$46,0),Dashboard!$C$8*Assumptions!$C$50,0)</f>
        <v>0</v>
      </c>
      <c r="CL304" s="95">
        <f>IF(CL$7=EOMONTH(Assumptions!$C$46,0),Dashboard!$C$8*Assumptions!$C$50,0)</f>
        <v>0</v>
      </c>
      <c r="CM304" s="95">
        <f>IF(CM$7=EOMONTH(Assumptions!$C$46,0),Dashboard!$C$8*Assumptions!$C$50,0)</f>
        <v>0</v>
      </c>
      <c r="CN304" s="95">
        <f>IF(CN$7=EOMONTH(Assumptions!$C$46,0),Dashboard!$C$8*Assumptions!$C$50,0)</f>
        <v>0</v>
      </c>
      <c r="CO304" s="95">
        <f>IF(CO$7=EOMONTH(Assumptions!$C$46,0),Dashboard!$C$8*Assumptions!$C$50,0)</f>
        <v>0</v>
      </c>
      <c r="CP304" s="95">
        <f>IF(CP$7=EOMONTH(Assumptions!$C$46,0),Dashboard!$C$8*Assumptions!$C$50,0)</f>
        <v>0</v>
      </c>
      <c r="CQ304" s="95">
        <f>IF(CQ$7=EOMONTH(Assumptions!$C$46,0),Dashboard!$C$8*Assumptions!$C$50,0)</f>
        <v>0</v>
      </c>
      <c r="CR304" s="95">
        <f>IF(CR$7=EOMONTH(Assumptions!$C$46,0),Dashboard!$C$8*Assumptions!$C$50,0)</f>
        <v>0</v>
      </c>
      <c r="CS304" s="95">
        <f>IF(CS$7=EOMONTH(Assumptions!$C$46,0),Dashboard!$C$8*Assumptions!$C$50,0)</f>
        <v>0</v>
      </c>
      <c r="CT304" s="95">
        <f>IF(CT$7=EOMONTH(Assumptions!$C$46,0),Dashboard!$C$8*Assumptions!$C$50,0)</f>
        <v>0</v>
      </c>
      <c r="CU304" s="95">
        <f>IF(CU$7=EOMONTH(Assumptions!$C$46,0),Dashboard!$C$8*Assumptions!$C$50,0)</f>
        <v>0</v>
      </c>
      <c r="CV304" s="95">
        <f>IF(CV$7=EOMONTH(Assumptions!$C$46,0),Dashboard!$C$8*Assumptions!$C$50,0)</f>
        <v>0</v>
      </c>
      <c r="CW304" s="95">
        <f>IF(CW$7=EOMONTH(Assumptions!$C$46,0),Dashboard!$C$8*Assumptions!$C$50,0)</f>
        <v>0</v>
      </c>
      <c r="CX304" s="95">
        <f>IF(CX$7=EOMONTH(Assumptions!$C$46,0),Dashboard!$C$8*Assumptions!$C$50,0)</f>
        <v>0</v>
      </c>
      <c r="CY304" s="95">
        <f>IF(CY$7=EOMONTH(Assumptions!$C$46,0),Dashboard!$C$8*Assumptions!$C$50,0)</f>
        <v>0</v>
      </c>
      <c r="CZ304" s="95">
        <f>IF(CZ$7=EOMONTH(Assumptions!$C$46,0),Dashboard!$C$8*Assumptions!$C$50,0)</f>
        <v>0</v>
      </c>
      <c r="DA304" s="95">
        <f>IF(DA$7=EOMONTH(Assumptions!$C$46,0),Dashboard!$C$8*Assumptions!$C$50,0)</f>
        <v>0</v>
      </c>
      <c r="DB304" s="95">
        <f>IF(DB$7=EOMONTH(Assumptions!$C$46,0),Dashboard!$C$8*Assumptions!$C$50,0)</f>
        <v>0</v>
      </c>
      <c r="DC304" s="95">
        <f>IF(DC$7=EOMONTH(Assumptions!$C$46,0),Dashboard!$C$8*Assumptions!$C$50,0)</f>
        <v>0</v>
      </c>
      <c r="DD304" s="95">
        <f>IF(DD$7=EOMONTH(Assumptions!$C$46,0),Dashboard!$C$8*Assumptions!$C$50,0)</f>
        <v>0</v>
      </c>
      <c r="DE304" s="95">
        <f>IF(DE$7=EOMONTH(Assumptions!$C$46,0),Dashboard!$C$8*Assumptions!$C$50,0)</f>
        <v>0</v>
      </c>
      <c r="DF304" s="95">
        <f>IF(DF$7=EOMONTH(Assumptions!$C$46,0),Dashboard!$C$8*Assumptions!$C$50,0)</f>
        <v>0</v>
      </c>
      <c r="DG304" s="95">
        <f>IF(DG$7=EOMONTH(Assumptions!$C$46,0),Dashboard!$C$8*Assumptions!$C$50,0)</f>
        <v>0</v>
      </c>
      <c r="DH304" s="95">
        <f>IF(DH$7=EOMONTH(Assumptions!$C$46,0),Dashboard!$C$8*Assumptions!$C$50,0)</f>
        <v>0</v>
      </c>
      <c r="DI304" s="95">
        <f>IF(DI$7=EOMONTH(Assumptions!$C$46,0),Dashboard!$C$8*Assumptions!$C$50,0)</f>
        <v>0</v>
      </c>
      <c r="DJ304" s="95">
        <f>IF(DJ$7=EOMONTH(Assumptions!$C$46,0),Dashboard!$C$8*Assumptions!$C$50,0)</f>
        <v>0</v>
      </c>
      <c r="DK304" s="95">
        <f>IF(DK$7=EOMONTH(Assumptions!$C$46,0),Dashboard!$C$8*Assumptions!$C$50,0)</f>
        <v>0</v>
      </c>
      <c r="DL304" s="95">
        <f>IF(DL$7=EOMONTH(Assumptions!$C$46,0),Dashboard!$C$8*Assumptions!$C$50,0)</f>
        <v>0</v>
      </c>
      <c r="DM304" s="95">
        <f>IF(DM$7=EOMONTH(Assumptions!$C$46,0),Dashboard!$C$8*Assumptions!$C$50,0)</f>
        <v>0</v>
      </c>
      <c r="DN304" s="95">
        <f>IF(DN$7=EOMONTH(Assumptions!$C$46,0),Dashboard!$C$8*Assumptions!$C$50,0)</f>
        <v>0</v>
      </c>
      <c r="DO304" s="95">
        <f>IF(DO$7=EOMONTH(Assumptions!$C$46,0),Dashboard!$C$8*Assumptions!$C$50,0)</f>
        <v>0</v>
      </c>
      <c r="DP304" s="95">
        <f>IF(DP$7=EOMONTH(Assumptions!$C$46,0),Dashboard!$C$8*Assumptions!$C$50,0)</f>
        <v>0</v>
      </c>
      <c r="DQ304" s="95">
        <f>IF(DQ$7=EOMONTH(Assumptions!$C$46,0),Dashboard!$C$8*Assumptions!$C$50,0)</f>
        <v>0</v>
      </c>
      <c r="DR304" s="95">
        <f>IF(DR$7=EOMONTH(Assumptions!$C$46,0),Dashboard!$C$8*Assumptions!$C$50,0)</f>
        <v>0</v>
      </c>
      <c r="DS304" s="95">
        <f>IF(DS$7=EOMONTH(Assumptions!$C$46,0),Dashboard!$C$8*Assumptions!$C$50,0)</f>
        <v>0</v>
      </c>
      <c r="DT304" s="95">
        <f>IF(DT$7=EOMONTH(Assumptions!$C$46,0),Dashboard!$C$8*Assumptions!$C$50,0)</f>
        <v>0</v>
      </c>
      <c r="DU304" s="95">
        <f>IF(DU$7=EOMONTH(Assumptions!$C$46,0),Dashboard!$C$8*Assumptions!$C$50,0)</f>
        <v>0</v>
      </c>
      <c r="DV304" s="95">
        <f>IF(DV$7=EOMONTH(Assumptions!$C$46,0),Dashboard!$C$8*Assumptions!$C$50,0)</f>
        <v>0</v>
      </c>
      <c r="DW304" s="95">
        <f>IF(DW$7=EOMONTH(Assumptions!$C$46,0),Dashboard!$C$8*Assumptions!$C$50,0)</f>
        <v>0</v>
      </c>
      <c r="DX304" s="95">
        <f>IF(DX$7=EOMONTH(Assumptions!$C$46,0),Dashboard!$C$8*Assumptions!$C$50,0)</f>
        <v>0</v>
      </c>
      <c r="DY304" s="95">
        <f>IF(DY$7=EOMONTH(Assumptions!$C$46,0),Dashboard!$C$8*Assumptions!$C$50,0)</f>
        <v>0</v>
      </c>
      <c r="DZ304" s="95">
        <f>IF(DZ$7=EOMONTH(Assumptions!$C$46,0),Dashboard!$C$8*Assumptions!$C$50,0)</f>
        <v>0</v>
      </c>
      <c r="EA304" s="95">
        <f>IF(EA$7=EOMONTH(Assumptions!$C$46,0),Dashboard!$C$8*Assumptions!$C$50,0)</f>
        <v>0</v>
      </c>
      <c r="EB304" s="95">
        <f>IF(EB$7=EOMONTH(Assumptions!$C$46,0),Dashboard!$C$8*Assumptions!$C$50,0)</f>
        <v>0</v>
      </c>
      <c r="EC304" s="95">
        <f>IF(EC$7=EOMONTH(Assumptions!$C$46,0),Dashboard!$C$8*Assumptions!$C$50,0)</f>
        <v>0</v>
      </c>
      <c r="ED304" s="95">
        <f>IF(ED$7=EOMONTH(Assumptions!$C$46,0),Dashboard!$C$8*Assumptions!$C$50,0)</f>
        <v>0</v>
      </c>
      <c r="EE304" s="95">
        <f>IF(EE$7=EOMONTH(Assumptions!$C$46,0),Dashboard!$C$8*Assumptions!$C$50,0)</f>
        <v>0</v>
      </c>
      <c r="EF304" s="95">
        <f>IF(EF$7=EOMONTH(Assumptions!$C$46,0),Dashboard!$C$8*Assumptions!$C$50,0)</f>
        <v>0</v>
      </c>
      <c r="EG304" s="95">
        <f>IF(EG$7=EOMONTH(Assumptions!$C$46,0),Dashboard!$C$8*Assumptions!$C$50,0)</f>
        <v>0</v>
      </c>
      <c r="EH304" s="95">
        <f>IF(EH$7=EOMONTH(Assumptions!$C$46,0),Dashboard!$C$8*Assumptions!$C$50,0)</f>
        <v>0</v>
      </c>
      <c r="EI304" s="95">
        <f>IF(EI$7=EOMONTH(Assumptions!$C$46,0),Dashboard!$C$8*Assumptions!$C$50,0)</f>
        <v>0</v>
      </c>
    </row>
    <row r="305">
      <c r="B305" t="s" s="21">
        <v>90</v>
      </c>
      <c r="C305" s="21"/>
      <c r="D305" s="21"/>
      <c r="E305" s="21"/>
      <c r="F305" s="21"/>
      <c r="G305" s="21"/>
      <c r="H305" s="84">
        <f>H297+H303+H304</f>
        <v>169576.74452522487</v>
      </c>
      <c r="I305" s="84">
        <f>I297+I303+I304</f>
        <v>180814.5044950147</v>
      </c>
      <c r="J305" s="84">
        <f>J297+J303+J304</f>
        <v>148087.6620712987</v>
      </c>
      <c r="K305" s="84">
        <f>K297+K303+K304</f>
        <v>166736.904463294</v>
      </c>
      <c r="L305" s="84">
        <f>L297+L303+L304</f>
        <v>174010.10444374164</v>
      </c>
      <c r="M305" s="84">
        <f>M297+M303+M304</f>
        <v>103623.46067980808</v>
      </c>
      <c r="N305" s="84">
        <f>N297+N303+N304</f>
        <v>6646.7208270677365</v>
      </c>
      <c r="O305" s="84">
        <f>O297+O303+O304</f>
        <v>113993.32638993647</v>
      </c>
      <c r="P305" s="84">
        <f>P297+P303+P304</f>
        <v>205836.26453209727</v>
      </c>
      <c r="Q305" s="84">
        <f>Q297+Q303+Q304</f>
        <v>229336.4244689224</v>
      </c>
      <c r="R305" s="84">
        <f>R297+R303+R304</f>
        <v>229785.70446771462</v>
      </c>
      <c r="S305" s="84">
        <f>S297+S303+S304</f>
        <v>229785.70446771462</v>
      </c>
      <c r="T305" s="84">
        <f>T297+T303+T304</f>
        <v>189289.999871083</v>
      </c>
      <c r="U305" s="84">
        <f>U297+U303+U304</f>
        <v>217560.03635335184</v>
      </c>
      <c r="V305" s="84">
        <f>V297+V303+V304</f>
        <v>218314.71635132303</v>
      </c>
      <c r="W305" s="84">
        <f>W297+W303+W304</f>
        <v>192858.74490220324</v>
      </c>
      <c r="X305" s="84">
        <f>X297+X303+X304</f>
        <v>230741.83026852424</v>
      </c>
      <c r="Y305" s="84">
        <f>Y297+Y303+Y304</f>
        <v>278674.9782672604</v>
      </c>
      <c r="Z305" s="84">
        <f>Z297+Z303+Z304</f>
        <v>209490.30396600201</v>
      </c>
      <c r="AA305" s="84">
        <f>AA297+AA303+AA304</f>
        <v>210640.81016290918</v>
      </c>
      <c r="AB305" s="84">
        <f>AB297+AB303+AB304</f>
        <v>211583.53016037488</v>
      </c>
      <c r="AC305" s="84">
        <f>AC297+AC303+AC304</f>
        <v>194070.06851076015</v>
      </c>
      <c r="AD305" s="84">
        <f>AD297+AD303+AD304</f>
        <v>171257.50147086915</v>
      </c>
      <c r="AE305" s="84">
        <f>AE297+AE303+AE304</f>
        <v>134501.27525314738</v>
      </c>
      <c r="AF305" s="84">
        <f>AF297+AF303+AF304</f>
        <v>-31614.373276225437</v>
      </c>
      <c r="AG305" s="84">
        <f>AG297+AG303+AG304</f>
        <v>206980.80423031937</v>
      </c>
      <c r="AH305" s="84">
        <f>AH297+AH303+AH304</f>
        <v>115589.66444525601</v>
      </c>
      <c r="AI305" s="84">
        <f>AI297+AI303+AI304</f>
        <v>213947.56072535782</v>
      </c>
      <c r="AJ305" s="84">
        <f>AJ297+AJ303+AJ304</f>
        <v>155990.34769086842</v>
      </c>
      <c r="AK305" s="84">
        <f>AK297+AK303+AK304</f>
        <v>249459.89008937622</v>
      </c>
      <c r="AL305" s="84">
        <f>AL297+AL303+AL304</f>
        <v>259285.74836296155</v>
      </c>
      <c r="AM305" s="84">
        <f>AM297+AM303+AM304</f>
        <v>260483.70307674116</v>
      </c>
      <c r="AN305" s="84">
        <f>AN297+AN303+AN304</f>
        <v>245001.22580092234</v>
      </c>
      <c r="AO305" s="84">
        <f>AO297+AO303+AO304</f>
        <v>245001.22580092234</v>
      </c>
      <c r="AP305" s="84">
        <f>AP297+AP303+AP304</f>
        <v>210821.3309344285</v>
      </c>
      <c r="AQ305" s="84">
        <f>AQ297+AQ303+AQ304</f>
        <v>261091.29508110773</v>
      </c>
      <c r="AR305" s="84">
        <f>AR297+AR303+AR304</f>
        <v>280011.713858494</v>
      </c>
      <c r="AS305" s="84">
        <f>AS297+AS303+AS304</f>
        <v>280011.713858494</v>
      </c>
      <c r="AT305" s="84">
        <f>AT297+AT303+AT304</f>
        <v>281046.92932651116</v>
      </c>
      <c r="AU305" s="84">
        <f>AU297+AU303+AU304</f>
        <v>259856.99566572002</v>
      </c>
      <c r="AV305" s="84">
        <f>AV297+AV303+AV304</f>
        <v>260505.4096811369</v>
      </c>
      <c r="AW305" s="84">
        <f>AW297+AW303+AW304</f>
        <v>215045.67286795372</v>
      </c>
      <c r="AX305" s="84">
        <f>AX297+AX303+AX304</f>
        <v>283468.84716580034</v>
      </c>
      <c r="AY305" s="84">
        <f>AY297+AY303+AY304</f>
        <v>284707.42469456565</v>
      </c>
      <c r="AZ305" s="84">
        <f>AZ297+AZ303+AZ304</f>
        <v>285307.4246929527</v>
      </c>
      <c r="BA305" s="84">
        <f>BA297+BA303+BA304</f>
        <v>285307.4246929527</v>
      </c>
      <c r="BB305" s="84">
        <f>BB297+BB303+BB304</f>
        <v>285689.82270204474</v>
      </c>
      <c r="BC305" s="84">
        <f>BC297+BC303+BC304</f>
        <v>286115.8437849895</v>
      </c>
      <c r="BD305" s="84">
        <f>BD297+BD303+BD304</f>
        <v>262944.9183496429</v>
      </c>
      <c r="BE305" s="84">
        <f>BE297+BE303+BE304</f>
        <v>262944.9183496429</v>
      </c>
      <c r="BF305" s="84">
        <f>BF297+BF303+BF304</f>
        <v>211891.1436102825</v>
      </c>
      <c r="BG305" s="84">
        <f>BG297+BG303+BG304</f>
        <v>288094.81834378967</v>
      </c>
      <c r="BH305" s="84">
        <f>BH297+BH303+BH304</f>
        <v>288765.92684974615</v>
      </c>
      <c r="BI305" s="84">
        <f>BI297+BI303+BI304</f>
        <v>289800.93175205524</v>
      </c>
      <c r="BJ305" s="84">
        <f>BJ297+BJ303+BJ304</f>
        <v>291283.2692679978</v>
      </c>
      <c r="BK305" s="84">
        <f>BK297+BK303+BK304</f>
        <v>292571.03381025424</v>
      </c>
      <c r="BL305" s="84">
        <f>BL297+BL303+BL304</f>
        <v>293201.03380856063</v>
      </c>
      <c r="BM305" s="84">
        <f>BM297+BM303+BM304</f>
        <v>293201.03380856063</v>
      </c>
      <c r="BN305" s="84">
        <f>BN297+BN303+BN304</f>
        <v>293596.81574797083</v>
      </c>
      <c r="BO305" s="84">
        <f>BO297+BO303+BO304</f>
        <v>294037.74756881874</v>
      </c>
      <c r="BP305" s="84">
        <f>BP297+BP303+BP304</f>
        <v>269924.9087883907</v>
      </c>
      <c r="BQ305" s="84">
        <f>BQ297+BQ303+BQ304</f>
        <v>251297.97209623095</v>
      </c>
      <c r="BR305" s="84">
        <f>BR297+BR303+BR304</f>
        <v>179178.88811958258</v>
      </c>
      <c r="BS305" s="84">
        <f>BS297+BS303+BS304</f>
        <v>229246.99159046827</v>
      </c>
      <c r="BT305" s="84">
        <f>BT297+BT303+BT304</f>
        <v>248176.0586903561</v>
      </c>
      <c r="BU305" s="84">
        <f>BU297+BU303+BU304</f>
        <v>269366.19304909196</v>
      </c>
      <c r="BV305" s="84">
        <f>BV297+BV303+BV304</f>
        <v>214238.5846200085</v>
      </c>
      <c r="BW305" s="84">
        <f>BW297+BW303+BW304</f>
        <v>111317.88442451731</v>
      </c>
      <c r="BX305" s="84">
        <f>BX297+BX303+BX304</f>
        <v>-20386.226528870728</v>
      </c>
      <c r="BY305" s="84">
        <f>BY297+BY303+BY304</f>
        <v>103106.83312751053</v>
      </c>
      <c r="BZ305" s="84">
        <f>BZ297+BZ303+BZ304</f>
        <v>204808.6223970733</v>
      </c>
      <c r="CA305" s="84">
        <f>CA297+CA303+CA304</f>
        <v>302028.7084582206</v>
      </c>
      <c r="CB305" s="84">
        <f>CB297+CB303+CB304</f>
        <v>267870.0794422682</v>
      </c>
      <c r="CC305" s="84">
        <f>CC297+CC303+CC304</f>
        <v>267870.0794422682</v>
      </c>
      <c r="CD305" s="84">
        <f>CD297+CD303+CD304</f>
        <v>102856.71513974672</v>
      </c>
      <c r="CE305" s="84">
        <f>CE297+CE303+CE304</f>
        <v>270399.64472012385</v>
      </c>
      <c r="CF305" s="84">
        <f>CF297+CF303+CF304</f>
        <v>271429.1920095313</v>
      </c>
      <c r="CG305" s="84">
        <f>CG297+CG303+CG304</f>
        <v>240984.61384759945</v>
      </c>
      <c r="CH305" s="84">
        <f>CH297+CH303+CH304</f>
        <v>305782.7465732521</v>
      </c>
      <c r="CI305" s="84">
        <f>CI297+CI303+CI304</f>
        <v>315821.6334168433</v>
      </c>
      <c r="CJ305" s="84">
        <f>CJ297+CJ303+CJ304</f>
        <v>317381.2834235886</v>
      </c>
      <c r="CK305" s="84">
        <f>CK297+CK303+CK304</f>
        <v>318219.06760935154</v>
      </c>
      <c r="CL305" s="84">
        <f>CL297+CL303+CL304</f>
        <v>319210.7791028324</v>
      </c>
      <c r="CM305" s="84">
        <f>CM297+CM303+CM304</f>
        <v>299943.67100817495</v>
      </c>
      <c r="CN305" s="84">
        <f>CN297+CN303+CN304</f>
        <v>272223.43286815536</v>
      </c>
      <c r="CO305" s="84">
        <f>CO297+CO303+CO304</f>
        <v>208829.62391945242</v>
      </c>
      <c r="CP305" s="84">
        <f>CP297+CP303+CP304</f>
        <v>156760.27410513107</v>
      </c>
      <c r="CQ305" s="84">
        <f>CQ297+CQ303+CQ304</f>
        <v>269896.5778729935</v>
      </c>
      <c r="CR305" s="84">
        <f>CR297+CR303+CR304</f>
        <v>147573.02861395807</v>
      </c>
      <c r="CS305" s="84">
        <f>CS297+CS303+CS304</f>
        <v>272067.60104522796</v>
      </c>
      <c r="CT305" s="84">
        <f>CT297+CT303+CT304</f>
        <v>199508.14175854996</v>
      </c>
      <c r="CU305" s="84">
        <f>CU297+CU303+CU304</f>
        <v>307191.8478466797</v>
      </c>
      <c r="CV305" s="84">
        <f>CV297+CV303+CV304</f>
        <v>329949.09314211487</v>
      </c>
      <c r="CW305" s="84">
        <f>CW297+CW303+CW304</f>
        <v>330816.19977437955</v>
      </c>
      <c r="CX305" s="84">
        <f>CX297+CX303+CX304</f>
        <v>313540.32665025565</v>
      </c>
      <c r="CY305" s="84">
        <f>CY297+CY303+CY304</f>
        <v>313540.32665025565</v>
      </c>
      <c r="CZ305" s="84">
        <f>CZ297+CZ303+CZ304</f>
        <v>254875.04682173007</v>
      </c>
      <c r="DA305" s="84">
        <f>DA297+DA303+DA304</f>
        <v>320440.2242961913</v>
      </c>
      <c r="DB305" s="84">
        <f>DB297+DB303+DB304</f>
        <v>336436.3163130778</v>
      </c>
      <c r="DC305" s="84">
        <f>DC297+DC303+DC304</f>
        <v>336903.3964532882</v>
      </c>
      <c r="DD305" s="84">
        <f>DD297+DD303+DD304</f>
        <v>338134.95262031996</v>
      </c>
      <c r="DE305" s="84">
        <f>DE297+DE303+DE304</f>
        <v>314544.9572857575</v>
      </c>
      <c r="DF305" s="84">
        <f>DF297+DF303+DF304</f>
        <v>315323.9101950691</v>
      </c>
      <c r="DG305" s="84">
        <f>DG297+DG303+DG304</f>
        <v>239062.61088715575</v>
      </c>
      <c r="DH305" s="84">
        <f>DH297+DH303+DH304</f>
        <v>325588.8192839106</v>
      </c>
      <c r="DI305" s="84">
        <f>DI297+DI303+DI304</f>
        <v>343238.042159541</v>
      </c>
      <c r="DJ305" s="84">
        <f>DJ297+DJ303+DJ304</f>
        <v>343846.2194254399</v>
      </c>
      <c r="DK305" s="84">
        <f>DK297+DK303+DK304</f>
        <v>343846.2194254399</v>
      </c>
      <c r="DL305" s="84">
        <f>DL297+DL303+DL304</f>
        <v>313793.23800974217</v>
      </c>
      <c r="DM305" s="84">
        <f>DM297+DM303+DM304</f>
        <v>314320.3794112552</v>
      </c>
      <c r="DN305" s="84">
        <f>DN297+DN303+DN304</f>
        <v>170934.84484986632</v>
      </c>
      <c r="DO305" s="84">
        <f>DO297+DO303+DO304</f>
        <v>299769.648523073</v>
      </c>
      <c r="DP305" s="84">
        <f>DP297+DP303+DP304</f>
        <v>213900.96803402132</v>
      </c>
      <c r="DQ305" s="84">
        <f>DQ297+DQ303+DQ304</f>
        <v>319239.7834024786</v>
      </c>
      <c r="DR305" s="84">
        <f>DR297+DR303+DR304</f>
        <v>350963.6439898819</v>
      </c>
      <c r="DS305" s="84">
        <f>DS297+DS303+DS304</f>
        <v>352207.01637332264</v>
      </c>
      <c r="DT305" s="84">
        <f>DT297+DT303+DT304</f>
        <v>353936.2282145451</v>
      </c>
      <c r="DU305" s="84">
        <f>DU297+DU303+DU304</f>
        <v>354865.09451669286</v>
      </c>
      <c r="DV305" s="84">
        <f>DV297+DV303+DV304</f>
        <v>355494.5579868982</v>
      </c>
      <c r="DW305" s="84">
        <f>DW297+DW303+DW304</f>
        <v>355494.5579868982</v>
      </c>
      <c r="DX305" s="84">
        <f>DX297+DX303+DX304</f>
        <v>355653.77279233665</v>
      </c>
      <c r="DY305" s="84">
        <f>DY297+DY303+DY304</f>
        <v>356199.3641429025</v>
      </c>
      <c r="DZ305" s="84">
        <f>DZ297+DZ303+DZ304</f>
        <v>327193.5099242196</v>
      </c>
      <c r="EA305" s="84">
        <f>EA297+EA303+EA304</f>
        <v>306945.80146959535</v>
      </c>
      <c r="EB305" s="84">
        <f>EB297+EB303+EB304</f>
        <v>192271.42634837434</v>
      </c>
      <c r="EC305" s="84">
        <f>EC297+EC303+EC304</f>
        <v>239869.19209152635</v>
      </c>
      <c r="ED305" s="84">
        <f>ED297+ED303+ED304</f>
        <v>290030.84423236013</v>
      </c>
      <c r="EE305" s="84">
        <f>EE297+EE303+EE304</f>
        <v>328442.16488043487</v>
      </c>
      <c r="EF305" s="84">
        <f>EF297+EF303+EF304</f>
        <v>295885.06448220066</v>
      </c>
      <c r="EG305" s="84">
        <f>EG297+EG303+EG304</f>
        <v>175733.3238642526</v>
      </c>
      <c r="EH305" s="84">
        <f>EH297+EH303+EH304</f>
        <v>103993.12537514878</v>
      </c>
      <c r="EI305" s="84">
        <f>EI297+EI303+EI304</f>
        <v>149942.68885536017</v>
      </c>
    </row>
    <row r="306">
      <c r="B306" t="s" s="23">
        <v>399</v>
      </c>
      <c r="H306" s="30">
        <f>SUMIF($D$18:$D$277,"osf",H$18:H$277)</f>
        <v>221900</v>
      </c>
      <c r="I306" s="30">
        <f>SUMIF($D$18:$D$277,"osf",I$18:I$277)</f>
        <v>221900</v>
      </c>
      <c r="J306" s="30">
        <f>SUMIF($D$18:$D$277,"osf",J$18:J$277)</f>
        <v>228500</v>
      </c>
      <c r="K306" s="30">
        <f>SUMIF($D$18:$D$277,"osf",K$18:K$277)</f>
        <v>216500</v>
      </c>
      <c r="L306" s="30">
        <f>SUMIF($D$18:$D$277,"osf",L$18:L$277)</f>
        <v>216500</v>
      </c>
      <c r="M306" s="30">
        <f>SUMIF($D$18:$D$277,"osf",M$18:M$277)</f>
        <v>210700</v>
      </c>
      <c r="N306" s="30">
        <f>SUMIF($D$18:$D$277,"osf",N$18:N$277)</f>
        <v>230600</v>
      </c>
      <c r="O306" s="30">
        <f>SUMIF($D$18:$D$277,"osf",O$18:O$277)</f>
        <v>248400</v>
      </c>
      <c r="P306" s="30">
        <f>SUMIF($D$18:$D$277,"osf",P$18:P$277)</f>
        <v>248400</v>
      </c>
      <c r="Q306" s="30">
        <f>SUMIF($D$18:$D$277,"osf",Q$18:Q$277)</f>
        <v>248400</v>
      </c>
      <c r="R306" s="30">
        <f>SUMIF($D$18:$D$277,"osf",R$18:R$277)</f>
        <v>248400</v>
      </c>
      <c r="S306" s="30">
        <f>SUMIF($D$18:$D$277,"osf",S$18:S$277)</f>
        <v>248400</v>
      </c>
      <c r="T306" s="30">
        <f>SUMIF($D$18:$D$277,"osf",T$18:T$277)</f>
        <v>248400</v>
      </c>
      <c r="U306" s="30">
        <f>SUMIF($D$18:$D$277,"osf",U$18:U$277)</f>
        <v>241200</v>
      </c>
      <c r="V306" s="30">
        <f>SUMIF($D$18:$D$277,"osf",V$18:V$277)</f>
        <v>241200</v>
      </c>
      <c r="W306" s="30">
        <f>SUMIF($D$18:$D$277,"osf",W$18:W$277)</f>
        <v>248400</v>
      </c>
      <c r="X306" s="30">
        <f>SUMIF($D$18:$D$277,"osf",X$18:X$277)</f>
        <v>248400</v>
      </c>
      <c r="Y306" s="30">
        <f>SUMIF($D$18:$D$277,"osf",Y$18:Y$277)</f>
        <v>248400</v>
      </c>
      <c r="Z306" s="30">
        <f>SUMIF($D$18:$D$277,"osf",Z$18:Z$277)</f>
        <v>232800</v>
      </c>
      <c r="AA306" s="30">
        <f>SUMIF($D$18:$D$277,"osf",AA$18:AA$277)</f>
        <v>232800</v>
      </c>
      <c r="AB306" s="30">
        <f>SUMIF($D$18:$D$277,"osf",AB$18:AB$277)</f>
        <v>232800</v>
      </c>
      <c r="AC306" s="30">
        <f>SUMIF($D$18:$D$277,"osf",AC$18:AC$277)</f>
        <v>222600</v>
      </c>
      <c r="AD306" s="30">
        <f>SUMIF($D$18:$D$277,"osf",AD$18:AD$277)</f>
        <v>208200</v>
      </c>
      <c r="AE306" s="30">
        <f>SUMIF($D$18:$D$277,"osf",AE$18:AE$277)</f>
        <v>218400</v>
      </c>
      <c r="AF306" s="30">
        <f>SUMIF($D$18:$D$277,"osf",AF$18:AF$277)</f>
        <v>230400</v>
      </c>
      <c r="AG306" s="30">
        <f>SUMIF($D$18:$D$277,"osf",AG$18:AG$277)</f>
        <v>230400</v>
      </c>
      <c r="AH306" s="30">
        <f>SUMIF($D$18:$D$277,"osf",AH$18:AH$277)</f>
        <v>232800</v>
      </c>
      <c r="AI306" s="30">
        <f>SUMIF($D$18:$D$277,"osf",AI$18:AI$277)</f>
        <v>232800</v>
      </c>
      <c r="AJ306" s="30">
        <f>SUMIF($D$18:$D$277,"osf",AJ$18:AJ$277)</f>
        <v>248400</v>
      </c>
      <c r="AK306" s="30">
        <f>SUMIF($D$18:$D$277,"osf",AK$18:AK$277)</f>
        <v>248400</v>
      </c>
      <c r="AL306" s="30">
        <f>SUMIF($D$18:$D$277,"osf",AL$18:AL$277)</f>
        <v>248400</v>
      </c>
      <c r="AM306" s="30">
        <f>SUMIF($D$18:$D$277,"osf",AM$18:AM$277)</f>
        <v>248400</v>
      </c>
      <c r="AN306" s="30">
        <f>SUMIF($D$18:$D$277,"osf",AN$18:AN$277)</f>
        <v>239200</v>
      </c>
      <c r="AO306" s="30">
        <f>SUMIF($D$18:$D$277,"osf",AO$18:AO$277)</f>
        <v>239200</v>
      </c>
      <c r="AP306" s="30">
        <f>SUMIF($D$18:$D$277,"osf",AP$18:AP$277)</f>
        <v>248400</v>
      </c>
      <c r="AQ306" s="30">
        <f>SUMIF($D$18:$D$277,"osf",AQ$18:AQ$277)</f>
        <v>248400</v>
      </c>
      <c r="AR306" s="30">
        <f>SUMIF($D$18:$D$277,"osf",AR$18:AR$277)</f>
        <v>248400</v>
      </c>
      <c r="AS306" s="30">
        <f>SUMIF($D$18:$D$277,"osf",AS$18:AS$277)</f>
        <v>248400</v>
      </c>
      <c r="AT306" s="30">
        <f>SUMIF($D$18:$D$277,"osf",AT$18:AT$277)</f>
        <v>248400</v>
      </c>
      <c r="AU306" s="30">
        <f>SUMIF($D$18:$D$277,"osf",AU$18:AU$277)</f>
        <v>236400</v>
      </c>
      <c r="AV306" s="30">
        <f>SUMIF($D$18:$D$277,"osf",AV$18:AV$277)</f>
        <v>236400</v>
      </c>
      <c r="AW306" s="30">
        <f>SUMIF($D$18:$D$277,"osf",AW$18:AW$277)</f>
        <v>248400</v>
      </c>
      <c r="AX306" s="30">
        <f>SUMIF($D$18:$D$277,"osf",AX$18:AX$277)</f>
        <v>248400</v>
      </c>
      <c r="AY306" s="30">
        <f>SUMIF($D$18:$D$277,"osf",AY$18:AY$277)</f>
        <v>248400</v>
      </c>
      <c r="AZ306" s="30">
        <f>SUMIF($D$18:$D$277,"osf",AZ$18:AZ$277)</f>
        <v>248400</v>
      </c>
      <c r="BA306" s="30">
        <f>SUMIF($D$18:$D$277,"osf",BA$18:BA$277)</f>
        <v>248400</v>
      </c>
      <c r="BB306" s="30">
        <f>SUMIF($D$18:$D$277,"osf",BB$18:BB$277)</f>
        <v>248400</v>
      </c>
      <c r="BC306" s="30">
        <f>SUMIF($D$18:$D$277,"osf",BC$18:BC$277)</f>
        <v>248400</v>
      </c>
      <c r="BD306" s="30">
        <f>SUMIF($D$18:$D$277,"osf",BD$18:BD$277)</f>
        <v>235200</v>
      </c>
      <c r="BE306" s="30">
        <f>SUMIF($D$18:$D$277,"osf",BE$18:BE$277)</f>
        <v>235200</v>
      </c>
      <c r="BF306" s="30">
        <f>SUMIF($D$18:$D$277,"osf",BF$18:BF$277)</f>
        <v>248400</v>
      </c>
      <c r="BG306" s="30">
        <f>SUMIF($D$18:$D$277,"osf",BG$18:BG$277)</f>
        <v>248400</v>
      </c>
      <c r="BH306" s="30">
        <f>SUMIF($D$18:$D$277,"osf",BH$18:BH$277)</f>
        <v>248400</v>
      </c>
      <c r="BI306" s="30">
        <f>SUMIF($D$18:$D$277,"osf",BI$18:BI$277)</f>
        <v>248400</v>
      </c>
      <c r="BJ306" s="30">
        <f>SUMIF($D$18:$D$277,"osf",BJ$18:BJ$277)</f>
        <v>248400</v>
      </c>
      <c r="BK306" s="30">
        <f>SUMIF($D$18:$D$277,"osf",BK$18:BK$277)</f>
        <v>248400</v>
      </c>
      <c r="BL306" s="30">
        <f>SUMIF($D$18:$D$277,"osf",BL$18:BL$277)</f>
        <v>248400</v>
      </c>
      <c r="BM306" s="30">
        <f>SUMIF($D$18:$D$277,"osf",BM$18:BM$277)</f>
        <v>248400</v>
      </c>
      <c r="BN306" s="30">
        <f>SUMIF($D$18:$D$277,"osf",BN$18:BN$277)</f>
        <v>248400</v>
      </c>
      <c r="BO306" s="30">
        <f>SUMIF($D$18:$D$277,"osf",BO$18:BO$277)</f>
        <v>248400</v>
      </c>
      <c r="BP306" s="30">
        <f>SUMIF($D$18:$D$277,"osf",BP$18:BP$277)</f>
        <v>233400</v>
      </c>
      <c r="BQ306" s="30">
        <f>SUMIF($D$18:$D$277,"osf",BQ$18:BQ$277)</f>
        <v>223800</v>
      </c>
      <c r="BR306" s="30">
        <f>SUMIF($D$18:$D$277,"osf",BR$18:BR$277)</f>
        <v>232200</v>
      </c>
      <c r="BS306" s="30">
        <f>SUMIF($D$18:$D$277,"osf",BS$18:BS$277)</f>
        <v>241800</v>
      </c>
      <c r="BT306" s="30">
        <f>SUMIF($D$18:$D$277,"osf",BT$18:BT$277)</f>
        <v>248400</v>
      </c>
      <c r="BU306" s="30">
        <f>SUMIF($D$18:$D$277,"osf",BU$18:BU$277)</f>
        <v>236400</v>
      </c>
      <c r="BV306" s="30">
        <f>SUMIF($D$18:$D$277,"osf",BV$18:BV$277)</f>
        <v>200900</v>
      </c>
      <c r="BW306" s="30">
        <f>SUMIF($D$18:$D$277,"osf",BW$18:BW$277)</f>
        <v>195100</v>
      </c>
      <c r="BX306" s="30">
        <f>SUMIF($D$18:$D$277,"osf",BX$18:BX$277)</f>
        <v>218100</v>
      </c>
      <c r="BY306" s="30">
        <f>SUMIF($D$18:$D$277,"osf",BY$18:BY$277)</f>
        <v>235900</v>
      </c>
      <c r="BZ306" s="30">
        <f>SUMIF($D$18:$D$277,"osf",BZ$18:BZ$277)</f>
        <v>248400</v>
      </c>
      <c r="CA306" s="30">
        <f>SUMIF($D$18:$D$277,"osf",CA$18:CA$277)</f>
        <v>248400</v>
      </c>
      <c r="CB306" s="30">
        <f>SUMIF($D$18:$D$277,"osf",CB$18:CB$277)</f>
        <v>224400</v>
      </c>
      <c r="CC306" s="30">
        <f>SUMIF($D$18:$D$277,"osf",CC$18:CC$277)</f>
        <v>224400</v>
      </c>
      <c r="CD306" s="30">
        <f>SUMIF($D$18:$D$277,"osf",CD$18:CD$277)</f>
        <v>248400</v>
      </c>
      <c r="CE306" s="30">
        <f>SUMIF($D$18:$D$277,"osf",CE$18:CE$277)</f>
        <v>241200</v>
      </c>
      <c r="CF306" s="30">
        <f>SUMIF($D$18:$D$277,"osf",CF$18:CF$277)</f>
        <v>241200</v>
      </c>
      <c r="CG306" s="30">
        <f>SUMIF($D$18:$D$277,"osf",CG$18:CG$277)</f>
        <v>248400</v>
      </c>
      <c r="CH306" s="30">
        <f>SUMIF($D$18:$D$277,"osf",CH$18:CH$277)</f>
        <v>248400</v>
      </c>
      <c r="CI306" s="30">
        <f>SUMIF($D$18:$D$277,"osf",CI$18:CI$277)</f>
        <v>248400</v>
      </c>
      <c r="CJ306" s="30">
        <f>SUMIF($D$18:$D$277,"osf",CJ$18:CJ$277)</f>
        <v>248400</v>
      </c>
      <c r="CK306" s="30">
        <f>SUMIF($D$18:$D$277,"osf",CK$18:CK$277)</f>
        <v>248400</v>
      </c>
      <c r="CL306" s="30">
        <f>SUMIF($D$18:$D$277,"osf",CL$18:CL$277)</f>
        <v>248400</v>
      </c>
      <c r="CM306" s="30">
        <f>SUMIF($D$18:$D$277,"osf",CM$18:CM$277)</f>
        <v>238200</v>
      </c>
      <c r="CN306" s="30">
        <f>SUMIF($D$18:$D$277,"osf",CN$18:CN$277)</f>
        <v>223800</v>
      </c>
      <c r="CO306" s="30">
        <f>SUMIF($D$18:$D$277,"osf",CO$18:CO$277)</f>
        <v>234000</v>
      </c>
      <c r="CP306" s="30">
        <f>SUMIF($D$18:$D$277,"osf",CP$18:CP$277)</f>
        <v>230400</v>
      </c>
      <c r="CQ306" s="30">
        <f>SUMIF($D$18:$D$277,"osf",CQ$18:CQ$277)</f>
        <v>230400</v>
      </c>
      <c r="CR306" s="30">
        <f>SUMIF($D$18:$D$277,"osf",CR$18:CR$277)</f>
        <v>232800</v>
      </c>
      <c r="CS306" s="30">
        <f>SUMIF($D$18:$D$277,"osf",CS$18:CS$277)</f>
        <v>232800</v>
      </c>
      <c r="CT306" s="30">
        <f>SUMIF($D$18:$D$277,"osf",CT$18:CT$277)</f>
        <v>248400</v>
      </c>
      <c r="CU306" s="30">
        <f>SUMIF($D$18:$D$277,"osf",CU$18:CU$277)</f>
        <v>248400</v>
      </c>
      <c r="CV306" s="30">
        <f>SUMIF($D$18:$D$277,"osf",CV$18:CV$277)</f>
        <v>248400</v>
      </c>
      <c r="CW306" s="30">
        <f>SUMIF($D$18:$D$277,"osf",CW$18:CW$277)</f>
        <v>248400</v>
      </c>
      <c r="CX306" s="30">
        <f>SUMIF($D$18:$D$277,"osf",CX$18:CX$277)</f>
        <v>239200</v>
      </c>
      <c r="CY306" s="30">
        <f>SUMIF($D$18:$D$277,"osf",CY$18:CY$277)</f>
        <v>239200</v>
      </c>
      <c r="CZ306" s="30">
        <f>SUMIF($D$18:$D$277,"osf",CZ$18:CZ$277)</f>
        <v>248400</v>
      </c>
      <c r="DA306" s="30">
        <f>SUMIF($D$18:$D$277,"osf",DA$18:DA$277)</f>
        <v>248400</v>
      </c>
      <c r="DB306" s="30">
        <f>SUMIF($D$18:$D$277,"osf",DB$18:DB$277)</f>
        <v>248400</v>
      </c>
      <c r="DC306" s="30">
        <f>SUMIF($D$18:$D$277,"osf",DC$18:DC$277)</f>
        <v>248400</v>
      </c>
      <c r="DD306" s="30">
        <f>SUMIF($D$18:$D$277,"osf",DD$18:DD$277)</f>
        <v>248400</v>
      </c>
      <c r="DE306" s="30">
        <f>SUMIF($D$18:$D$277,"osf",DE$18:DE$277)</f>
        <v>236400</v>
      </c>
      <c r="DF306" s="30">
        <f>SUMIF($D$18:$D$277,"osf",DF$18:DF$277)</f>
        <v>236400</v>
      </c>
      <c r="DG306" s="30">
        <f>SUMIF($D$18:$D$277,"osf",DG$18:DG$277)</f>
        <v>248400</v>
      </c>
      <c r="DH306" s="30">
        <f>SUMIF($D$18:$D$277,"osf",DH$18:DH$277)</f>
        <v>248400</v>
      </c>
      <c r="DI306" s="30">
        <f>SUMIF($D$18:$D$277,"osf",DI$18:DI$277)</f>
        <v>248400</v>
      </c>
      <c r="DJ306" s="30">
        <f>SUMIF($D$18:$D$277,"osf",DJ$18:DJ$277)</f>
        <v>248400</v>
      </c>
      <c r="DK306" s="30">
        <f>SUMIF($D$18:$D$277,"osf",DK$18:DK$277)</f>
        <v>248400</v>
      </c>
      <c r="DL306" s="30">
        <f>SUMIF($D$18:$D$277,"osf",DL$18:DL$277)</f>
        <v>232800</v>
      </c>
      <c r="DM306" s="30">
        <f>SUMIF($D$18:$D$277,"osf",DM$18:DM$277)</f>
        <v>232800</v>
      </c>
      <c r="DN306" s="30">
        <f>SUMIF($D$18:$D$277,"osf",DN$18:DN$277)</f>
        <v>235200</v>
      </c>
      <c r="DO306" s="30">
        <f>SUMIF($D$18:$D$277,"osf",DO$18:DO$277)</f>
        <v>235200</v>
      </c>
      <c r="DP306" s="30">
        <f>SUMIF($D$18:$D$277,"osf",DP$18:DP$277)</f>
        <v>248400</v>
      </c>
      <c r="DQ306" s="30">
        <f>SUMIF($D$18:$D$277,"osf",DQ$18:DQ$277)</f>
        <v>248400</v>
      </c>
      <c r="DR306" s="30">
        <f>SUMIF($D$18:$D$277,"osf",DR$18:DR$277)</f>
        <v>248400</v>
      </c>
      <c r="DS306" s="30">
        <f>SUMIF($D$18:$D$277,"osf",DS$18:DS$277)</f>
        <v>248400</v>
      </c>
      <c r="DT306" s="30">
        <f>SUMIF($D$18:$D$277,"osf",DT$18:DT$277)</f>
        <v>248400</v>
      </c>
      <c r="DU306" s="30">
        <f>SUMIF($D$18:$D$277,"osf",DU$18:DU$277)</f>
        <v>248400</v>
      </c>
      <c r="DV306" s="30">
        <f>SUMIF($D$18:$D$277,"osf",DV$18:DV$277)</f>
        <v>248400</v>
      </c>
      <c r="DW306" s="30">
        <f>SUMIF($D$18:$D$277,"osf",DW$18:DW$277)</f>
        <v>248400</v>
      </c>
      <c r="DX306" s="30">
        <f>SUMIF($D$18:$D$277,"osf",DX$18:DX$277)</f>
        <v>248400</v>
      </c>
      <c r="DY306" s="30">
        <f>SUMIF($D$18:$D$277,"osf",DY$18:DY$277)</f>
        <v>248400</v>
      </c>
      <c r="DZ306" s="30">
        <f>SUMIF($D$18:$D$277,"osf",DZ$18:DZ$277)</f>
        <v>233400</v>
      </c>
      <c r="EA306" s="30">
        <f>SUMIF($D$18:$D$277,"osf",EA$18:EA$277)</f>
        <v>223800</v>
      </c>
      <c r="EB306" s="30">
        <f>SUMIF($D$18:$D$277,"osf",EB$18:EB$277)</f>
        <v>232200</v>
      </c>
      <c r="EC306" s="30">
        <f>SUMIF($D$18:$D$277,"osf",EC$18:EC$277)</f>
        <v>241800</v>
      </c>
      <c r="ED306" s="30">
        <f>SUMIF($D$18:$D$277,"osf",ED$18:ED$277)</f>
        <v>248400</v>
      </c>
      <c r="EE306" s="30">
        <f>SUMIF($D$18:$D$277,"osf",EE$18:EE$277)</f>
        <v>236400</v>
      </c>
      <c r="EF306" s="30">
        <f>SUMIF($D$18:$D$277,"osf",EF$18:EF$277)</f>
        <v>216500</v>
      </c>
      <c r="EG306" s="30">
        <f>SUMIF($D$18:$D$277,"osf",EG$18:EG$277)</f>
        <v>210700</v>
      </c>
      <c r="EH306" s="30">
        <f>SUMIF($D$18:$D$277,"osf",EH$18:EH$277)</f>
        <v>218100</v>
      </c>
      <c r="EI306" s="30">
        <f>SUMIF($D$18:$D$277,"osf",EI$18:EI$277)</f>
        <v>235900</v>
      </c>
    </row>
    <row r="307">
      <c r="B307" t="s" s="65">
        <v>408</v>
      </c>
      <c r="C307" s="32"/>
      <c r="D307" s="32"/>
      <c r="E307" s="32"/>
      <c r="F307" s="32"/>
      <c r="G307" s="32"/>
      <c r="H307" s="120">
        <f>H306/Assumptions!$C$86</f>
        <v>0.893317230273752</v>
      </c>
      <c r="I307" s="120">
        <f>I306/Assumptions!$C$86</f>
        <v>0.893317230273752</v>
      </c>
      <c r="J307" s="120">
        <f>J306/Assumptions!$C$86</f>
        <v>0.9198872785829307</v>
      </c>
      <c r="K307" s="120">
        <f>K306/Assumptions!$C$86</f>
        <v>0.8715780998389694</v>
      </c>
      <c r="L307" s="120">
        <f>L306/Assumptions!$C$86</f>
        <v>0.8715780998389694</v>
      </c>
      <c r="M307" s="120">
        <f>M306/Assumptions!$C$86</f>
        <v>0.8482286634460547</v>
      </c>
      <c r="N307" s="120">
        <f>N306/Assumptions!$C$86</f>
        <v>0.928341384863124</v>
      </c>
      <c r="O307" s="120">
        <f>O306/Assumptions!$C$86</f>
        <v>1</v>
      </c>
      <c r="P307" s="120">
        <f>P306/Assumptions!$C$86</f>
        <v>1</v>
      </c>
      <c r="Q307" s="120">
        <f>Q306/Assumptions!$C$86</f>
        <v>1</v>
      </c>
      <c r="R307" s="120">
        <f>R306/Assumptions!$C$86</f>
        <v>1</v>
      </c>
      <c r="S307" s="120">
        <f>S306/Assumptions!$C$86</f>
        <v>1</v>
      </c>
      <c r="T307" s="120">
        <f>T306/Assumptions!$C$86</f>
        <v>1</v>
      </c>
      <c r="U307" s="120">
        <f>U306/Assumptions!$C$86</f>
        <v>0.9710144927536232</v>
      </c>
      <c r="V307" s="120">
        <f>V306/Assumptions!$C$86</f>
        <v>0.9710144927536232</v>
      </c>
      <c r="W307" s="120">
        <f>W306/Assumptions!$C$86</f>
        <v>1</v>
      </c>
      <c r="X307" s="120">
        <f>X306/Assumptions!$C$86</f>
        <v>1</v>
      </c>
      <c r="Y307" s="120">
        <f>Y306/Assumptions!$C$86</f>
        <v>1</v>
      </c>
      <c r="Z307" s="120">
        <f>Z306/Assumptions!$C$86</f>
        <v>0.9371980676328503</v>
      </c>
      <c r="AA307" s="120">
        <f>AA306/Assumptions!$C$86</f>
        <v>0.9371980676328503</v>
      </c>
      <c r="AB307" s="120">
        <f>AB306/Assumptions!$C$86</f>
        <v>0.9371980676328503</v>
      </c>
      <c r="AC307" s="120">
        <f>AC306/Assumptions!$C$86</f>
        <v>0.8961352657004831</v>
      </c>
      <c r="AD307" s="120">
        <f>AD306/Assumptions!$C$86</f>
        <v>0.8381642512077294</v>
      </c>
      <c r="AE307" s="120">
        <f>AE306/Assumptions!$C$86</f>
        <v>0.8792270531400966</v>
      </c>
      <c r="AF307" s="120">
        <f>AF306/Assumptions!$C$86</f>
        <v>0.927536231884058</v>
      </c>
      <c r="AG307" s="120">
        <f>AG306/Assumptions!$C$86</f>
        <v>0.927536231884058</v>
      </c>
      <c r="AH307" s="120">
        <f>AH306/Assumptions!$C$86</f>
        <v>0.9371980676328503</v>
      </c>
      <c r="AI307" s="120">
        <f>AI306/Assumptions!$C$86</f>
        <v>0.9371980676328503</v>
      </c>
      <c r="AJ307" s="120">
        <f>AJ306/Assumptions!$C$86</f>
        <v>1</v>
      </c>
      <c r="AK307" s="120">
        <f>AK306/Assumptions!$C$86</f>
        <v>1</v>
      </c>
      <c r="AL307" s="120">
        <f>AL306/Assumptions!$C$86</f>
        <v>1</v>
      </c>
      <c r="AM307" s="120">
        <f>AM306/Assumptions!$C$86</f>
        <v>1</v>
      </c>
      <c r="AN307" s="120">
        <f>AN306/Assumptions!$C$86</f>
        <v>0.9629629629629629</v>
      </c>
      <c r="AO307" s="120">
        <f>AO306/Assumptions!$C$86</f>
        <v>0.9629629629629629</v>
      </c>
      <c r="AP307" s="120">
        <f>AP306/Assumptions!$C$86</f>
        <v>1</v>
      </c>
      <c r="AQ307" s="120">
        <f>AQ306/Assumptions!$C$86</f>
        <v>1</v>
      </c>
      <c r="AR307" s="120">
        <f>AR306/Assumptions!$C$86</f>
        <v>1</v>
      </c>
      <c r="AS307" s="120">
        <f>AS306/Assumptions!$C$86</f>
        <v>1</v>
      </c>
      <c r="AT307" s="120">
        <f>AT306/Assumptions!$C$86</f>
        <v>1</v>
      </c>
      <c r="AU307" s="120">
        <f>AU306/Assumptions!$C$86</f>
        <v>0.9516908212560387</v>
      </c>
      <c r="AV307" s="120">
        <f>AV306/Assumptions!$C$86</f>
        <v>0.9516908212560387</v>
      </c>
      <c r="AW307" s="120">
        <f>AW306/Assumptions!$C$86</f>
        <v>1</v>
      </c>
      <c r="AX307" s="120">
        <f>AX306/Assumptions!$C$86</f>
        <v>1</v>
      </c>
      <c r="AY307" s="120">
        <f>AY306/Assumptions!$C$86</f>
        <v>1</v>
      </c>
      <c r="AZ307" s="120">
        <f>AZ306/Assumptions!$C$86</f>
        <v>1</v>
      </c>
      <c r="BA307" s="120">
        <f>BA306/Assumptions!$C$86</f>
        <v>1</v>
      </c>
      <c r="BB307" s="120">
        <f>BB306/Assumptions!$C$86</f>
        <v>1</v>
      </c>
      <c r="BC307" s="120">
        <f>BC306/Assumptions!$C$86</f>
        <v>1</v>
      </c>
      <c r="BD307" s="120">
        <f>BD306/Assumptions!$C$86</f>
        <v>0.9468599033816425</v>
      </c>
      <c r="BE307" s="120">
        <f>BE306/Assumptions!$C$86</f>
        <v>0.9468599033816425</v>
      </c>
      <c r="BF307" s="120">
        <f>BF306/Assumptions!$C$86</f>
        <v>1</v>
      </c>
      <c r="BG307" s="120">
        <f>BG306/Assumptions!$C$86</f>
        <v>1</v>
      </c>
      <c r="BH307" s="120">
        <f>BH306/Assumptions!$C$86</f>
        <v>1</v>
      </c>
      <c r="BI307" s="120">
        <f>BI306/Assumptions!$C$86</f>
        <v>1</v>
      </c>
      <c r="BJ307" s="120">
        <f>BJ306/Assumptions!$C$86</f>
        <v>1</v>
      </c>
      <c r="BK307" s="120">
        <f>BK306/Assumptions!$C$86</f>
        <v>1</v>
      </c>
      <c r="BL307" s="120">
        <f>BL306/Assumptions!$C$86</f>
        <v>1</v>
      </c>
      <c r="BM307" s="120">
        <f>BM306/Assumptions!$C$86</f>
        <v>1</v>
      </c>
      <c r="BN307" s="120">
        <f>BN306/Assumptions!$C$86</f>
        <v>1</v>
      </c>
      <c r="BO307" s="120">
        <f>BO306/Assumptions!$C$86</f>
        <v>1</v>
      </c>
      <c r="BP307" s="120">
        <f>BP306/Assumptions!$C$86</f>
        <v>0.9396135265700483</v>
      </c>
      <c r="BQ307" s="120">
        <f>BQ306/Assumptions!$C$86</f>
        <v>0.9009661835748792</v>
      </c>
      <c r="BR307" s="120">
        <f>BR306/Assumptions!$C$86</f>
        <v>0.9347826086956522</v>
      </c>
      <c r="BS307" s="120">
        <f>BS306/Assumptions!$C$86</f>
        <v>0.9734299516908212</v>
      </c>
      <c r="BT307" s="120">
        <f>BT306/Assumptions!$C$86</f>
        <v>1</v>
      </c>
      <c r="BU307" s="120">
        <f>BU306/Assumptions!$C$86</f>
        <v>0.9516908212560387</v>
      </c>
      <c r="BV307" s="120">
        <f>BV306/Assumptions!$C$86</f>
        <v>0.8087761674718197</v>
      </c>
      <c r="BW307" s="120">
        <f>BW306/Assumptions!$C$86</f>
        <v>0.785426731078905</v>
      </c>
      <c r="BX307" s="120">
        <f>BX306/Assumptions!$C$86</f>
        <v>0.8780193236714976</v>
      </c>
      <c r="BY307" s="120">
        <f>BY306/Assumptions!$C$86</f>
        <v>0.9496779388083736</v>
      </c>
      <c r="BZ307" s="120">
        <f>BZ306/Assumptions!$C$86</f>
        <v>1</v>
      </c>
      <c r="CA307" s="120">
        <f>CA306/Assumptions!$C$86</f>
        <v>1</v>
      </c>
      <c r="CB307" s="120">
        <f>CB306/Assumptions!$C$86</f>
        <v>0.9033816425120773</v>
      </c>
      <c r="CC307" s="120">
        <f>CC306/Assumptions!$C$86</f>
        <v>0.9033816425120773</v>
      </c>
      <c r="CD307" s="120">
        <f>CD306/Assumptions!$C$86</f>
        <v>1</v>
      </c>
      <c r="CE307" s="120">
        <f>CE306/Assumptions!$C$86</f>
        <v>0.9710144927536232</v>
      </c>
      <c r="CF307" s="120">
        <f>CF306/Assumptions!$C$86</f>
        <v>0.9710144927536232</v>
      </c>
      <c r="CG307" s="120">
        <f>CG306/Assumptions!$C$86</f>
        <v>1</v>
      </c>
      <c r="CH307" s="120">
        <f>CH306/Assumptions!$C$86</f>
        <v>1</v>
      </c>
      <c r="CI307" s="120">
        <f>CI306/Assumptions!$C$86</f>
        <v>1</v>
      </c>
      <c r="CJ307" s="120">
        <f>CJ306/Assumptions!$C$86</f>
        <v>1</v>
      </c>
      <c r="CK307" s="120">
        <f>CK306/Assumptions!$C$86</f>
        <v>1</v>
      </c>
      <c r="CL307" s="120">
        <f>CL306/Assumptions!$C$86</f>
        <v>1</v>
      </c>
      <c r="CM307" s="120">
        <f>CM306/Assumptions!$C$86</f>
        <v>0.9589371980676329</v>
      </c>
      <c r="CN307" s="120">
        <f>CN306/Assumptions!$C$86</f>
        <v>0.9009661835748792</v>
      </c>
      <c r="CO307" s="120">
        <f>CO306/Assumptions!$C$86</f>
        <v>0.9420289855072463</v>
      </c>
      <c r="CP307" s="120">
        <f>CP306/Assumptions!$C$86</f>
        <v>0.927536231884058</v>
      </c>
      <c r="CQ307" s="120">
        <f>CQ306/Assumptions!$C$86</f>
        <v>0.927536231884058</v>
      </c>
      <c r="CR307" s="120">
        <f>CR306/Assumptions!$C$86</f>
        <v>0.9371980676328503</v>
      </c>
      <c r="CS307" s="120">
        <f>CS306/Assumptions!$C$86</f>
        <v>0.9371980676328503</v>
      </c>
      <c r="CT307" s="120">
        <f>CT306/Assumptions!$C$86</f>
        <v>1</v>
      </c>
      <c r="CU307" s="120">
        <f>CU306/Assumptions!$C$86</f>
        <v>1</v>
      </c>
      <c r="CV307" s="120">
        <f>CV306/Assumptions!$C$86</f>
        <v>1</v>
      </c>
      <c r="CW307" s="120">
        <f>CW306/Assumptions!$C$86</f>
        <v>1</v>
      </c>
      <c r="CX307" s="120">
        <f>CX306/Assumptions!$C$86</f>
        <v>0.9629629629629629</v>
      </c>
      <c r="CY307" s="120">
        <f>CY306/Assumptions!$C$86</f>
        <v>0.9629629629629629</v>
      </c>
      <c r="CZ307" s="120">
        <f>CZ306/Assumptions!$C$86</f>
        <v>1</v>
      </c>
      <c r="DA307" s="120">
        <f>DA306/Assumptions!$C$86</f>
        <v>1</v>
      </c>
      <c r="DB307" s="120">
        <f>DB306/Assumptions!$C$86</f>
        <v>1</v>
      </c>
      <c r="DC307" s="120">
        <f>DC306/Assumptions!$C$86</f>
        <v>1</v>
      </c>
      <c r="DD307" s="120">
        <f>DD306/Assumptions!$C$86</f>
        <v>1</v>
      </c>
      <c r="DE307" s="120">
        <f>DE306/Assumptions!$C$86</f>
        <v>0.9516908212560387</v>
      </c>
      <c r="DF307" s="120">
        <f>DF306/Assumptions!$C$86</f>
        <v>0.9516908212560387</v>
      </c>
      <c r="DG307" s="120">
        <f>DG306/Assumptions!$C$86</f>
        <v>1</v>
      </c>
      <c r="DH307" s="120">
        <f>DH306/Assumptions!$C$86</f>
        <v>1</v>
      </c>
      <c r="DI307" s="120">
        <f>DI306/Assumptions!$C$86</f>
        <v>1</v>
      </c>
      <c r="DJ307" s="120">
        <f>DJ306/Assumptions!$C$86</f>
        <v>1</v>
      </c>
      <c r="DK307" s="120">
        <f>DK306/Assumptions!$C$86</f>
        <v>1</v>
      </c>
      <c r="DL307" s="120">
        <f>DL306/Assumptions!$C$86</f>
        <v>0.9371980676328503</v>
      </c>
      <c r="DM307" s="120">
        <f>DM306/Assumptions!$C$86</f>
        <v>0.9371980676328503</v>
      </c>
      <c r="DN307" s="120">
        <f>DN306/Assumptions!$C$86</f>
        <v>0.9468599033816425</v>
      </c>
      <c r="DO307" s="120">
        <f>DO306/Assumptions!$C$86</f>
        <v>0.9468599033816425</v>
      </c>
      <c r="DP307" s="120">
        <f>DP306/Assumptions!$C$86</f>
        <v>1</v>
      </c>
      <c r="DQ307" s="120">
        <f>DQ306/Assumptions!$C$86</f>
        <v>1</v>
      </c>
      <c r="DR307" s="120">
        <f>DR306/Assumptions!$C$86</f>
        <v>1</v>
      </c>
      <c r="DS307" s="120">
        <f>DS306/Assumptions!$C$86</f>
        <v>1</v>
      </c>
      <c r="DT307" s="120">
        <f>DT306/Assumptions!$C$86</f>
        <v>1</v>
      </c>
      <c r="DU307" s="120">
        <f>DU306/Assumptions!$C$86</f>
        <v>1</v>
      </c>
      <c r="DV307" s="120">
        <f>DV306/Assumptions!$C$86</f>
        <v>1</v>
      </c>
      <c r="DW307" s="120">
        <f>DW306/Assumptions!$C$86</f>
        <v>1</v>
      </c>
      <c r="DX307" s="120">
        <f>DX306/Assumptions!$C$86</f>
        <v>1</v>
      </c>
      <c r="DY307" s="120">
        <f>DY306/Assumptions!$C$86</f>
        <v>1</v>
      </c>
      <c r="DZ307" s="120">
        <f>DZ306/Assumptions!$C$86</f>
        <v>0.9396135265700483</v>
      </c>
      <c r="EA307" s="120">
        <f>EA306/Assumptions!$C$86</f>
        <v>0.9009661835748792</v>
      </c>
      <c r="EB307" s="120">
        <f>EB306/Assumptions!$C$86</f>
        <v>0.9347826086956522</v>
      </c>
      <c r="EC307" s="120">
        <f>EC306/Assumptions!$C$86</f>
        <v>0.9734299516908212</v>
      </c>
      <c r="ED307" s="120">
        <f>ED306/Assumptions!$C$86</f>
        <v>1</v>
      </c>
      <c r="EE307" s="120">
        <f>EE306/Assumptions!$C$86</f>
        <v>0.9516908212560387</v>
      </c>
      <c r="EF307" s="120">
        <f>EF306/Assumptions!$C$86</f>
        <v>0.8715780998389694</v>
      </c>
      <c r="EG307" s="120">
        <f>EG306/Assumptions!$C$86</f>
        <v>0.8482286634460547</v>
      </c>
      <c r="EH307" s="120">
        <f>EH306/Assumptions!$C$86</f>
        <v>0.8780193236714976</v>
      </c>
      <c r="EI307" s="120">
        <f>EI306/Assumptions!$C$86</f>
        <v>0.9496779388083736</v>
      </c>
    </row>
    <row r="309">
      <c r="B309" t="s" s="3">
        <v>409</v>
      </c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</row>
    <row r="310">
      <c r="B310" t="s" s="23">
        <v>410</v>
      </c>
      <c r="G310" s="95">
        <f>-Dashboard!$C$6</f>
        <v>-48000000</v>
      </c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  <c r="AD310" s="82"/>
      <c r="AE310" s="82"/>
      <c r="AF310" s="82"/>
      <c r="AG310" s="82"/>
      <c r="AH310" s="82"/>
      <c r="AI310" s="82"/>
      <c r="AJ310" s="82"/>
      <c r="AK310" s="82"/>
      <c r="AL310" s="82"/>
      <c r="AM310" s="82"/>
      <c r="AN310" s="82"/>
      <c r="AO310" s="82"/>
      <c r="AP310" s="82"/>
      <c r="AQ310" s="82"/>
      <c r="AR310" s="82"/>
      <c r="AS310" s="82"/>
      <c r="AT310" s="82"/>
      <c r="AU310" s="82"/>
      <c r="AV310" s="82"/>
      <c r="AW310" s="82"/>
      <c r="AX310" s="82"/>
      <c r="AY310" s="82"/>
      <c r="AZ310" s="82"/>
      <c r="BA310" s="82"/>
      <c r="BB310" s="82"/>
      <c r="BC310" s="82"/>
      <c r="BD310" s="82"/>
      <c r="BE310" s="82"/>
      <c r="BF310" s="82"/>
      <c r="BG310" s="82"/>
      <c r="BH310" s="82"/>
      <c r="BI310" s="82"/>
      <c r="BJ310" s="82"/>
      <c r="BK310" s="82"/>
      <c r="BL310" s="82"/>
      <c r="BM310" s="82"/>
      <c r="BN310" s="82"/>
      <c r="BO310" s="82"/>
      <c r="BP310" s="82"/>
      <c r="BQ310" s="82"/>
      <c r="BR310" s="82"/>
      <c r="BS310" s="82"/>
      <c r="BT310" s="82"/>
      <c r="BU310" s="82"/>
      <c r="BV310" s="82"/>
      <c r="BW310" s="82"/>
      <c r="BX310" s="82"/>
      <c r="BY310" s="82"/>
      <c r="BZ310" s="82"/>
      <c r="CA310" s="82"/>
      <c r="CB310" s="82"/>
      <c r="CC310" s="82"/>
      <c r="CD310" s="82"/>
      <c r="CE310" s="82"/>
      <c r="CF310" s="82"/>
      <c r="CG310" s="82"/>
      <c r="CH310" s="82"/>
      <c r="CI310" s="82"/>
      <c r="CJ310" s="82"/>
      <c r="CK310" s="82"/>
      <c r="CL310" s="82"/>
      <c r="CM310" s="82"/>
      <c r="CN310" s="82"/>
      <c r="CO310" s="82"/>
      <c r="CP310" s="82"/>
      <c r="CQ310" s="82"/>
      <c r="CR310" s="82"/>
      <c r="CS310" s="82"/>
      <c r="CT310" s="82"/>
      <c r="CU310" s="82"/>
      <c r="CV310" s="82"/>
      <c r="CW310" s="82"/>
      <c r="CX310" s="82"/>
      <c r="CY310" s="82"/>
      <c r="CZ310" s="82"/>
      <c r="DA310" s="82"/>
      <c r="DB310" s="82"/>
      <c r="DC310" s="82"/>
      <c r="DD310" s="82"/>
      <c r="DE310" s="82"/>
      <c r="DF310" s="82"/>
      <c r="DG310" s="82"/>
      <c r="DH310" s="82"/>
      <c r="DI310" s="82"/>
      <c r="DJ310" s="82"/>
      <c r="DK310" s="82"/>
      <c r="DL310" s="82"/>
      <c r="DM310" s="82"/>
      <c r="DN310" s="82"/>
      <c r="DO310" s="82"/>
      <c r="DP310" s="82"/>
      <c r="DQ310" s="82"/>
      <c r="DR310" s="82"/>
      <c r="DS310" s="82"/>
      <c r="DT310" s="82"/>
      <c r="DU310" s="82"/>
      <c r="DV310" s="82"/>
      <c r="DW310" s="82"/>
      <c r="DX310" s="82"/>
      <c r="DY310" s="82"/>
      <c r="DZ310" s="82"/>
      <c r="EA310" s="82"/>
      <c r="EB310" s="82"/>
      <c r="EC310" s="82"/>
      <c r="ED310" s="82"/>
      <c r="EE310" s="82"/>
      <c r="EF310" s="82"/>
      <c r="EG310" s="82"/>
      <c r="EH310" s="82"/>
      <c r="EI310" s="82"/>
    </row>
    <row r="311">
      <c r="B311" t="s" s="23">
        <v>411</v>
      </c>
      <c r="G311" s="95">
        <f>-SUM(Dashboard!$C$13:$C$17)</f>
        <v>-487716.12903225806</v>
      </c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  <c r="AD311" s="82"/>
      <c r="AE311" s="82"/>
      <c r="AF311" s="82"/>
      <c r="AG311" s="82"/>
      <c r="AH311" s="82"/>
      <c r="AI311" s="82"/>
      <c r="AJ311" s="82"/>
      <c r="AK311" s="82"/>
      <c r="AL311" s="82"/>
      <c r="AM311" s="82"/>
      <c r="AN311" s="82"/>
      <c r="AO311" s="82"/>
      <c r="AP311" s="82"/>
      <c r="AQ311" s="82"/>
      <c r="AR311" s="82"/>
      <c r="AS311" s="82"/>
      <c r="AT311" s="82"/>
      <c r="AU311" s="82"/>
      <c r="AV311" s="82"/>
      <c r="AW311" s="82"/>
      <c r="AX311" s="82"/>
      <c r="AY311" s="82"/>
      <c r="AZ311" s="82"/>
      <c r="BA311" s="82"/>
      <c r="BB311" s="82"/>
      <c r="BC311" s="82"/>
      <c r="BD311" s="82"/>
      <c r="BE311" s="82"/>
      <c r="BF311" s="82"/>
      <c r="BG311" s="82"/>
      <c r="BH311" s="82"/>
      <c r="BI311" s="82"/>
      <c r="BJ311" s="82"/>
      <c r="BK311" s="82"/>
      <c r="BL311" s="82"/>
      <c r="BM311" s="82"/>
      <c r="BN311" s="82"/>
      <c r="BO311" s="82"/>
      <c r="BP311" s="82"/>
      <c r="BQ311" s="82"/>
      <c r="BR311" s="82"/>
      <c r="BS311" s="82"/>
      <c r="BT311" s="82"/>
      <c r="BU311" s="82"/>
      <c r="BV311" s="82"/>
      <c r="BW311" s="82"/>
      <c r="BX311" s="82"/>
      <c r="BY311" s="82"/>
      <c r="BZ311" s="82"/>
      <c r="CA311" s="82"/>
      <c r="CB311" s="82"/>
      <c r="CC311" s="82"/>
      <c r="CD311" s="82"/>
      <c r="CE311" s="82"/>
      <c r="CF311" s="82"/>
      <c r="CG311" s="82"/>
      <c r="CH311" s="82"/>
      <c r="CI311" s="82"/>
      <c r="CJ311" s="82"/>
      <c r="CK311" s="82"/>
      <c r="CL311" s="82"/>
      <c r="CM311" s="82"/>
      <c r="CN311" s="82"/>
      <c r="CO311" s="82"/>
      <c r="CP311" s="82"/>
      <c r="CQ311" s="82"/>
      <c r="CR311" s="82"/>
      <c r="CS311" s="82"/>
      <c r="CT311" s="82"/>
      <c r="CU311" s="82"/>
      <c r="CV311" s="82"/>
      <c r="CW311" s="82"/>
      <c r="CX311" s="82"/>
      <c r="CY311" s="82"/>
      <c r="CZ311" s="82"/>
      <c r="DA311" s="82"/>
      <c r="DB311" s="82"/>
      <c r="DC311" s="82"/>
      <c r="DD311" s="82"/>
      <c r="DE311" s="82"/>
      <c r="DF311" s="82"/>
      <c r="DG311" s="82"/>
      <c r="DH311" s="82"/>
      <c r="DI311" s="82"/>
      <c r="DJ311" s="82"/>
      <c r="DK311" s="82"/>
      <c r="DL311" s="82"/>
      <c r="DM311" s="82"/>
      <c r="DN311" s="82"/>
      <c r="DO311" s="82"/>
      <c r="DP311" s="82"/>
      <c r="DQ311" s="82"/>
      <c r="DR311" s="82"/>
      <c r="DS311" s="82"/>
      <c r="DT311" s="82"/>
      <c r="DU311" s="82"/>
      <c r="DV311" s="82"/>
      <c r="DW311" s="82"/>
      <c r="DX311" s="82"/>
      <c r="DY311" s="82"/>
      <c r="DZ311" s="82"/>
      <c r="EA311" s="82"/>
      <c r="EB311" s="82"/>
      <c r="EC311" s="82"/>
      <c r="ED311" s="82"/>
      <c r="EE311" s="82"/>
      <c r="EF311" s="82"/>
      <c r="EG311" s="82"/>
      <c r="EH311" s="82"/>
      <c r="EI311" s="82"/>
    </row>
    <row r="312">
      <c r="B312" t="s" s="23">
        <v>412</v>
      </c>
      <c r="G312" s="82"/>
      <c r="H312" s="82">
        <f>H305*H$9</f>
        <v>169576.74452522487</v>
      </c>
      <c r="I312" s="82">
        <f>I305*I$9</f>
        <v>180814.5044950147</v>
      </c>
      <c r="J312" s="82">
        <f>J305*J$9</f>
        <v>148087.6620712987</v>
      </c>
      <c r="K312" s="82">
        <f>K305*K$9</f>
        <v>166736.904463294</v>
      </c>
      <c r="L312" s="82">
        <f>L305*L$9</f>
        <v>174010.10444374164</v>
      </c>
      <c r="M312" s="82">
        <f>M305*M$9</f>
        <v>103623.46067980808</v>
      </c>
      <c r="N312" s="82">
        <f>N305*N$9</f>
        <v>6646.7208270677365</v>
      </c>
      <c r="O312" s="82">
        <f>O305*O$9</f>
        <v>113993.32638993647</v>
      </c>
      <c r="P312" s="82">
        <f>P305*P$9</f>
        <v>205836.26453209727</v>
      </c>
      <c r="Q312" s="82">
        <f>Q305*Q$9</f>
        <v>229336.4244689224</v>
      </c>
      <c r="R312" s="82">
        <f>R305*R$9</f>
        <v>229785.70446771462</v>
      </c>
      <c r="S312" s="82">
        <f>S305*S$9</f>
        <v>229785.70446771462</v>
      </c>
      <c r="T312" s="82">
        <f>T305*T$9</f>
        <v>189289.999871083</v>
      </c>
      <c r="U312" s="82">
        <f>U305*U$9</f>
        <v>217560.03635335184</v>
      </c>
      <c r="V312" s="82">
        <f>V305*V$9</f>
        <v>218314.71635132303</v>
      </c>
      <c r="W312" s="82">
        <f>W305*W$9</f>
        <v>192858.74490220324</v>
      </c>
      <c r="X312" s="82">
        <f>X305*X$9</f>
        <v>230741.83026852424</v>
      </c>
      <c r="Y312" s="82">
        <f>Y305*Y$9</f>
        <v>278674.9782672604</v>
      </c>
      <c r="Z312" s="82">
        <f>Z305*Z$9</f>
        <v>209490.30396600201</v>
      </c>
      <c r="AA312" s="82">
        <f>AA305*AA$9</f>
        <v>210640.81016290918</v>
      </c>
      <c r="AB312" s="82">
        <f>AB305*AB$9</f>
        <v>211583.53016037488</v>
      </c>
      <c r="AC312" s="82">
        <f>AC305*AC$9</f>
        <v>194070.06851076015</v>
      </c>
      <c r="AD312" s="82">
        <f>AD305*AD$9</f>
        <v>171257.50147086915</v>
      </c>
      <c r="AE312" s="82">
        <f>AE305*AE$9</f>
        <v>134501.27525314738</v>
      </c>
      <c r="AF312" s="82">
        <f>AF305*AF$9</f>
        <v>-31614.373276225437</v>
      </c>
      <c r="AG312" s="82">
        <f>AG305*AG$9</f>
        <v>206980.80423031937</v>
      </c>
      <c r="AH312" s="82">
        <f>AH305*AH$9</f>
        <v>115589.66444525601</v>
      </c>
      <c r="AI312" s="82">
        <f>AI305*AI$9</f>
        <v>213947.56072535782</v>
      </c>
      <c r="AJ312" s="82">
        <f>AJ305*AJ$9</f>
        <v>155990.34769086842</v>
      </c>
      <c r="AK312" s="82">
        <f>AK305*AK$9</f>
        <v>249459.89008937622</v>
      </c>
      <c r="AL312" s="82">
        <f>AL305*AL$9</f>
        <v>259285.74836296155</v>
      </c>
      <c r="AM312" s="82">
        <f>AM305*AM$9</f>
        <v>260483.70307674116</v>
      </c>
      <c r="AN312" s="82">
        <f>AN305*AN$9</f>
        <v>245001.22580092234</v>
      </c>
      <c r="AO312" s="82">
        <f>AO305*AO$9</f>
        <v>245001.22580092234</v>
      </c>
      <c r="AP312" s="82">
        <f>AP305*AP$9</f>
        <v>210821.3309344285</v>
      </c>
      <c r="AQ312" s="82">
        <f>AQ305*AQ$9</f>
        <v>261091.29508110773</v>
      </c>
      <c r="AR312" s="82">
        <f>AR305*AR$9</f>
        <v>280011.713858494</v>
      </c>
      <c r="AS312" s="82">
        <f>AS305*AS$9</f>
        <v>280011.713858494</v>
      </c>
      <c r="AT312" s="82">
        <f>AT305*AT$9</f>
        <v>281046.92932651116</v>
      </c>
      <c r="AU312" s="82">
        <f>AU305*AU$9</f>
        <v>259856.99566572002</v>
      </c>
      <c r="AV312" s="82">
        <f>AV305*AV$9</f>
        <v>260505.4096811369</v>
      </c>
      <c r="AW312" s="82">
        <f>AW305*AW$9</f>
        <v>215045.67286795372</v>
      </c>
      <c r="AX312" s="82">
        <f>AX305*AX$9</f>
        <v>283468.84716580034</v>
      </c>
      <c r="AY312" s="82">
        <f>AY305*AY$9</f>
        <v>284707.42469456565</v>
      </c>
      <c r="AZ312" s="82">
        <f>AZ305*AZ$9</f>
        <v>285307.4246929527</v>
      </c>
      <c r="BA312" s="82">
        <f>BA305*BA$9</f>
        <v>285307.4246929527</v>
      </c>
      <c r="BB312" s="82">
        <f>BB305*BB$9</f>
        <v>285689.82270204474</v>
      </c>
      <c r="BC312" s="82">
        <f>BC305*BC$9</f>
        <v>286115.8437849895</v>
      </c>
      <c r="BD312" s="82">
        <f>BD305*BD$9</f>
        <v>262944.9183496429</v>
      </c>
      <c r="BE312" s="82">
        <f>BE305*BE$9</f>
        <v>262944.9183496429</v>
      </c>
      <c r="BF312" s="82">
        <f>BF305*BF$9</f>
        <v>211891.1436102825</v>
      </c>
      <c r="BG312" s="82">
        <f>BG305*BG$9</f>
        <v>288094.81834378967</v>
      </c>
      <c r="BH312" s="82">
        <f>BH305*BH$9</f>
        <v>288765.92684974615</v>
      </c>
      <c r="BI312" s="82">
        <f>BI305*BI$9</f>
        <v>289800.93175205524</v>
      </c>
      <c r="BJ312" s="82">
        <f>BJ305*BJ$9</f>
        <v>291283.2692679978</v>
      </c>
      <c r="BK312" s="82">
        <f>BK305*BK$9</f>
        <v>292571.03381025424</v>
      </c>
      <c r="BL312" s="82">
        <f>BL305*BL$9</f>
        <v>293201.03380856063</v>
      </c>
      <c r="BM312" s="82">
        <f>BM305*BM$9</f>
        <v>293201.03380856063</v>
      </c>
      <c r="BN312" s="82">
        <f>BN305*BN$9</f>
        <v>293596.81574797083</v>
      </c>
      <c r="BO312" s="82">
        <f>BO305*BO$9</f>
        <v>294037.74756881874</v>
      </c>
      <c r="BP312" s="82">
        <f>BP305*BP$9</f>
        <v>269924.9087883907</v>
      </c>
      <c r="BQ312" s="82">
        <f>BQ305*BQ$9</f>
        <v>251297.97209623095</v>
      </c>
      <c r="BR312" s="82">
        <f>BR305*BR$9</f>
        <v>179178.88811958258</v>
      </c>
      <c r="BS312" s="82">
        <f>BS305*BS$9</f>
        <v>229246.99159046827</v>
      </c>
      <c r="BT312" s="82">
        <f>BT305*BT$9</f>
        <v>248176.0586903561</v>
      </c>
      <c r="BU312" s="82">
        <f>BU305*BU$9</f>
        <v>269366.19304909196</v>
      </c>
      <c r="BV312" s="82">
        <f>BV305*BV$9</f>
        <v>214238.5846200085</v>
      </c>
      <c r="BW312" s="82">
        <f>BW305*BW$9</f>
        <v>111317.88442451731</v>
      </c>
      <c r="BX312" s="82">
        <f>BX305*BX$9</f>
        <v>-20386.226528870728</v>
      </c>
      <c r="BY312" s="82">
        <f>BY305*BY$9</f>
        <v>103106.83312751053</v>
      </c>
      <c r="BZ312" s="82">
        <f>BZ305*BZ$9</f>
        <v>204808.6223970733</v>
      </c>
      <c r="CA312" s="82">
        <f>CA305*CA$9</f>
        <v>302028.7084582206</v>
      </c>
      <c r="CB312" s="82">
        <f>CB305*CB$9</f>
        <v>267870.0794422682</v>
      </c>
      <c r="CC312" s="82">
        <f>CC305*CC$9</f>
        <v>267870.0794422682</v>
      </c>
      <c r="CD312" s="82">
        <f>CD305*CD$9</f>
        <v>102856.71513974672</v>
      </c>
      <c r="CE312" s="82">
        <f>CE305*CE$9</f>
        <v>270399.64472012385</v>
      </c>
      <c r="CF312" s="82">
        <f>CF305*CF$9</f>
        <v>271429.1920095313</v>
      </c>
      <c r="CG312" s="82">
        <f>CG305*CG$9</f>
        <v>240984.61384759945</v>
      </c>
      <c r="CH312" s="82">
        <f>CH305*CH$9</f>
        <v>305782.7465732521</v>
      </c>
      <c r="CI312" s="82">
        <f>CI305*CI$9</f>
        <v>315821.6334168433</v>
      </c>
      <c r="CJ312" s="82">
        <f>CJ305*CJ$9</f>
        <v>317381.2834235886</v>
      </c>
      <c r="CK312" s="82">
        <f>CK305*CK$9</f>
        <v>318219.06760935154</v>
      </c>
      <c r="CL312" s="82">
        <f>CL305*CL$9</f>
        <v>319210.7791028324</v>
      </c>
      <c r="CM312" s="82">
        <f>CM305*CM$9</f>
        <v>299943.67100817495</v>
      </c>
      <c r="CN312" s="82">
        <f>CN305*CN$9</f>
        <v>272223.43286815536</v>
      </c>
      <c r="CO312" s="82">
        <f>CO305*CO$9</f>
        <v>208829.62391945242</v>
      </c>
      <c r="CP312" s="82">
        <f>CP305*CP$9</f>
        <v>156760.27410513107</v>
      </c>
      <c r="CQ312" s="82">
        <f>CQ305*CQ$9</f>
        <v>269896.5778729935</v>
      </c>
      <c r="CR312" s="82">
        <f>CR305*CR$9</f>
        <v>147573.02861395807</v>
      </c>
      <c r="CS312" s="82">
        <f>CS305*CS$9</f>
        <v>272067.60104522796</v>
      </c>
      <c r="CT312" s="82">
        <f>CT305*CT$9</f>
        <v>199508.14175854996</v>
      </c>
      <c r="CU312" s="82">
        <f>CU305*CU$9</f>
        <v>307191.8478466797</v>
      </c>
      <c r="CV312" s="82">
        <f>CV305*CV$9</f>
        <v>329949.09314211487</v>
      </c>
      <c r="CW312" s="82">
        <f>CW305*CW$9</f>
        <v>330816.19977437955</v>
      </c>
      <c r="CX312" s="82">
        <f>CX305*CX$9</f>
        <v>313540.32665025565</v>
      </c>
      <c r="CY312" s="82">
        <f>CY305*CY$9</f>
        <v>313540.32665025565</v>
      </c>
      <c r="CZ312" s="82">
        <f>CZ305*CZ$9</f>
        <v>254875.04682173007</v>
      </c>
      <c r="DA312" s="82">
        <f>DA305*DA$9</f>
        <v>320440.2242961913</v>
      </c>
      <c r="DB312" s="82">
        <f>DB305*DB$9</f>
        <v>336436.3163130778</v>
      </c>
      <c r="DC312" s="82">
        <f>DC305*DC$9</f>
        <v>336903.3964532882</v>
      </c>
      <c r="DD312" s="82">
        <f>DD305*DD$9</f>
        <v>338134.95262031996</v>
      </c>
      <c r="DE312" s="82">
        <f>DE305*DE$9</f>
        <v>314544.9572857575</v>
      </c>
      <c r="DF312" s="82">
        <f>DF305*DF$9</f>
        <v>315323.9101950691</v>
      </c>
      <c r="DG312" s="82">
        <f>DG305*DG$9</f>
        <v>239062.61088715575</v>
      </c>
      <c r="DH312" s="82">
        <f>DH305*DH$9</f>
        <v>325588.8192839106</v>
      </c>
      <c r="DI312" s="82">
        <f>DI305*DI$9</f>
        <v>343238.042159541</v>
      </c>
      <c r="DJ312" s="82">
        <f>DJ305*DJ$9</f>
        <v>343846.2194254399</v>
      </c>
      <c r="DK312" s="82">
        <f>DK305*DK$9</f>
        <v>343846.2194254399</v>
      </c>
      <c r="DL312" s="82">
        <f>DL305*DL$9</f>
        <v>313793.23800974217</v>
      </c>
      <c r="DM312" s="82">
        <f>DM305*DM$9</f>
        <v>314320.3794112552</v>
      </c>
      <c r="DN312" s="82">
        <f>DN305*DN$9</f>
        <v>170934.84484986632</v>
      </c>
      <c r="DO312" s="82">
        <f>DO305*DO$9</f>
        <v>299769.648523073</v>
      </c>
      <c r="DP312" s="82">
        <f>DP305*DP$9</f>
        <v>213900.96803402132</v>
      </c>
      <c r="DQ312" s="82">
        <f>DQ305*DQ$9</f>
        <v>319239.7834024786</v>
      </c>
      <c r="DR312" s="82">
        <f>DR305*DR$9</f>
        <v>350963.6439898819</v>
      </c>
      <c r="DS312" s="82">
        <f>DS305*DS$9</f>
        <v>352207.01637332264</v>
      </c>
      <c r="DT312" s="82">
        <f>DT305*DT$9</f>
        <v>353936.2282145451</v>
      </c>
      <c r="DU312" s="82">
        <f>DU305*DU$9</f>
        <v>354865.09451669286</v>
      </c>
      <c r="DV312" s="82">
        <f>DV305*DV$9</f>
        <v>355494.5579868982</v>
      </c>
      <c r="DW312" s="82">
        <f>DW305*DW$9</f>
        <v>355494.5579868982</v>
      </c>
      <c r="DX312" s="82">
        <f>DX305*DX$9</f>
        <v>0</v>
      </c>
      <c r="DY312" s="82">
        <f>DY305*DY$9</f>
        <v>0</v>
      </c>
      <c r="DZ312" s="82">
        <f>DZ305*DZ$9</f>
        <v>0</v>
      </c>
      <c r="EA312" s="82">
        <f>EA305*EA$9</f>
        <v>0</v>
      </c>
      <c r="EB312" s="82">
        <f>EB305*EB$9</f>
        <v>0</v>
      </c>
      <c r="EC312" s="82">
        <f>EC305*EC$9</f>
        <v>0</v>
      </c>
      <c r="ED312" s="82">
        <f>ED305*ED$9</f>
        <v>0</v>
      </c>
      <c r="EE312" s="82">
        <f>EE305*EE$9</f>
        <v>0</v>
      </c>
      <c r="EF312" s="82">
        <f>EF305*EF$9</f>
        <v>0</v>
      </c>
      <c r="EG312" s="82">
        <f>EG305*EG$9</f>
        <v>0</v>
      </c>
      <c r="EH312" s="82">
        <f>EH305*EH$9</f>
        <v>0</v>
      </c>
      <c r="EI312" s="82">
        <f>EI305*EI$9</f>
        <v>0</v>
      </c>
    </row>
    <row r="313">
      <c r="B313" t="s" s="23">
        <v>413</v>
      </c>
      <c r="G313" s="82"/>
      <c r="H313" s="95">
        <f>IF(H$7=Assumptions!$C$10,INDEX('Annual CF'!$D$50:$M$50,H$8-YEAR(Assumptions!$C$6)+1),0)</f>
        <v>0</v>
      </c>
      <c r="I313" s="95">
        <f>IF(I$7=Assumptions!$C$10,INDEX('Annual CF'!$D$50:$M$50,I$8-YEAR(Assumptions!$C$6)+1),0)</f>
        <v>0</v>
      </c>
      <c r="J313" s="95">
        <f>IF(J$7=Assumptions!$C$10,INDEX('Annual CF'!$D$50:$M$50,J$8-YEAR(Assumptions!$C$6)+1),0)</f>
        <v>0</v>
      </c>
      <c r="K313" s="95">
        <f>IF(K$7=Assumptions!$C$10,INDEX('Annual CF'!$D$50:$M$50,K$8-YEAR(Assumptions!$C$6)+1),0)</f>
        <v>0</v>
      </c>
      <c r="L313" s="95">
        <f>IF(L$7=Assumptions!$C$10,INDEX('Annual CF'!$D$50:$M$50,L$8-YEAR(Assumptions!$C$6)+1),0)</f>
        <v>0</v>
      </c>
      <c r="M313" s="95">
        <f>IF(M$7=Assumptions!$C$10,INDEX('Annual CF'!$D$50:$M$50,M$8-YEAR(Assumptions!$C$6)+1),0)</f>
        <v>0</v>
      </c>
      <c r="N313" s="95">
        <f>IF(N$7=Assumptions!$C$10,INDEX('Annual CF'!$D$50:$M$50,N$8-YEAR(Assumptions!$C$6)+1),0)</f>
        <v>0</v>
      </c>
      <c r="O313" s="95">
        <f>IF(O$7=Assumptions!$C$10,INDEX('Annual CF'!$D$50:$M$50,O$8-YEAR(Assumptions!$C$6)+1),0)</f>
        <v>0</v>
      </c>
      <c r="P313" s="95">
        <f>IF(P$7=Assumptions!$C$10,INDEX('Annual CF'!$D$50:$M$50,P$8-YEAR(Assumptions!$C$6)+1),0)</f>
        <v>0</v>
      </c>
      <c r="Q313" s="95">
        <f>IF(Q$7=Assumptions!$C$10,INDEX('Annual CF'!$D$50:$M$50,Q$8-YEAR(Assumptions!$C$6)+1),0)</f>
        <v>0</v>
      </c>
      <c r="R313" s="95">
        <f>IF(R$7=Assumptions!$C$10,INDEX('Annual CF'!$D$50:$M$50,R$8-YEAR(Assumptions!$C$6)+1),0)</f>
        <v>0</v>
      </c>
      <c r="S313" s="95">
        <f>IF(S$7=Assumptions!$C$10,INDEX('Annual CF'!$D$50:$M$50,S$8-YEAR(Assumptions!$C$6)+1),0)</f>
        <v>0</v>
      </c>
      <c r="T313" s="95">
        <f>IF(T$7=Assumptions!$C$10,INDEX('Annual CF'!$D$50:$M$50,T$8-YEAR(Assumptions!$C$6)+1),0)</f>
        <v>0</v>
      </c>
      <c r="U313" s="95">
        <f>IF(U$7=Assumptions!$C$10,INDEX('Annual CF'!$D$50:$M$50,U$8-YEAR(Assumptions!$C$6)+1),0)</f>
        <v>0</v>
      </c>
      <c r="V313" s="95">
        <f>IF(V$7=Assumptions!$C$10,INDEX('Annual CF'!$D$50:$M$50,V$8-YEAR(Assumptions!$C$6)+1),0)</f>
        <v>0</v>
      </c>
      <c r="W313" s="95">
        <f>IF(W$7=Assumptions!$C$10,INDEX('Annual CF'!$D$50:$M$50,W$8-YEAR(Assumptions!$C$6)+1),0)</f>
        <v>0</v>
      </c>
      <c r="X313" s="95">
        <f>IF(X$7=Assumptions!$C$10,INDEX('Annual CF'!$D$50:$M$50,X$8-YEAR(Assumptions!$C$6)+1),0)</f>
        <v>0</v>
      </c>
      <c r="Y313" s="95">
        <f>IF(Y$7=Assumptions!$C$10,INDEX('Annual CF'!$D$50:$M$50,Y$8-YEAR(Assumptions!$C$6)+1),0)</f>
        <v>0</v>
      </c>
      <c r="Z313" s="95">
        <f>IF(Z$7=Assumptions!$C$10,INDEX('Annual CF'!$D$50:$M$50,Z$8-YEAR(Assumptions!$C$6)+1),0)</f>
        <v>0</v>
      </c>
      <c r="AA313" s="95">
        <f>IF(AA$7=Assumptions!$C$10,INDEX('Annual CF'!$D$50:$M$50,AA$8-YEAR(Assumptions!$C$6)+1),0)</f>
        <v>0</v>
      </c>
      <c r="AB313" s="95">
        <f>IF(AB$7=Assumptions!$C$10,INDEX('Annual CF'!$D$50:$M$50,AB$8-YEAR(Assumptions!$C$6)+1),0)</f>
        <v>0</v>
      </c>
      <c r="AC313" s="95">
        <f>IF(AC$7=Assumptions!$C$10,INDEX('Annual CF'!$D$50:$M$50,AC$8-YEAR(Assumptions!$C$6)+1),0)</f>
        <v>0</v>
      </c>
      <c r="AD313" s="95">
        <f>IF(AD$7=Assumptions!$C$10,INDEX('Annual CF'!$D$50:$M$50,AD$8-YEAR(Assumptions!$C$6)+1),0)</f>
        <v>0</v>
      </c>
      <c r="AE313" s="95">
        <f>IF(AE$7=Assumptions!$C$10,INDEX('Annual CF'!$D$50:$M$50,AE$8-YEAR(Assumptions!$C$6)+1),0)</f>
        <v>0</v>
      </c>
      <c r="AF313" s="95">
        <f>IF(AF$7=Assumptions!$C$10,INDEX('Annual CF'!$D$50:$M$50,AF$8-YEAR(Assumptions!$C$6)+1),0)</f>
        <v>0</v>
      </c>
      <c r="AG313" s="95">
        <f>IF(AG$7=Assumptions!$C$10,INDEX('Annual CF'!$D$50:$M$50,AG$8-YEAR(Assumptions!$C$6)+1),0)</f>
        <v>0</v>
      </c>
      <c r="AH313" s="95">
        <f>IF(AH$7=Assumptions!$C$10,INDEX('Annual CF'!$D$50:$M$50,AH$8-YEAR(Assumptions!$C$6)+1),0)</f>
        <v>0</v>
      </c>
      <c r="AI313" s="95">
        <f>IF(AI$7=Assumptions!$C$10,INDEX('Annual CF'!$D$50:$M$50,AI$8-YEAR(Assumptions!$C$6)+1),0)</f>
        <v>0</v>
      </c>
      <c r="AJ313" s="95">
        <f>IF(AJ$7=Assumptions!$C$10,INDEX('Annual CF'!$D$50:$M$50,AJ$8-YEAR(Assumptions!$C$6)+1),0)</f>
        <v>0</v>
      </c>
      <c r="AK313" s="95">
        <f>IF(AK$7=Assumptions!$C$10,INDEX('Annual CF'!$D$50:$M$50,AK$8-YEAR(Assumptions!$C$6)+1),0)</f>
        <v>0</v>
      </c>
      <c r="AL313" s="95">
        <f>IF(AL$7=Assumptions!$C$10,INDEX('Annual CF'!$D$50:$M$50,AL$8-YEAR(Assumptions!$C$6)+1),0)</f>
        <v>0</v>
      </c>
      <c r="AM313" s="95">
        <f>IF(AM$7=Assumptions!$C$10,INDEX('Annual CF'!$D$50:$M$50,AM$8-YEAR(Assumptions!$C$6)+1),0)</f>
        <v>0</v>
      </c>
      <c r="AN313" s="95">
        <f>IF(AN$7=Assumptions!$C$10,INDEX('Annual CF'!$D$50:$M$50,AN$8-YEAR(Assumptions!$C$6)+1),0)</f>
        <v>0</v>
      </c>
      <c r="AO313" s="95">
        <f>IF(AO$7=Assumptions!$C$10,INDEX('Annual CF'!$D$50:$M$50,AO$8-YEAR(Assumptions!$C$6)+1),0)</f>
        <v>0</v>
      </c>
      <c r="AP313" s="95">
        <f>IF(AP$7=Assumptions!$C$10,INDEX('Annual CF'!$D$50:$M$50,AP$8-YEAR(Assumptions!$C$6)+1),0)</f>
        <v>0</v>
      </c>
      <c r="AQ313" s="95">
        <f>IF(AQ$7=Assumptions!$C$10,INDEX('Annual CF'!$D$50:$M$50,AQ$8-YEAR(Assumptions!$C$6)+1),0)</f>
        <v>0</v>
      </c>
      <c r="AR313" s="95">
        <f>IF(AR$7=Assumptions!$C$10,INDEX('Annual CF'!$D$50:$M$50,AR$8-YEAR(Assumptions!$C$6)+1),0)</f>
        <v>0</v>
      </c>
      <c r="AS313" s="95">
        <f>IF(AS$7=Assumptions!$C$10,INDEX('Annual CF'!$D$50:$M$50,AS$8-YEAR(Assumptions!$C$6)+1),0)</f>
        <v>0</v>
      </c>
      <c r="AT313" s="95">
        <f>IF(AT$7=Assumptions!$C$10,INDEX('Annual CF'!$D$50:$M$50,AT$8-YEAR(Assumptions!$C$6)+1),0)</f>
        <v>0</v>
      </c>
      <c r="AU313" s="95">
        <f>IF(AU$7=Assumptions!$C$10,INDEX('Annual CF'!$D$50:$M$50,AU$8-YEAR(Assumptions!$C$6)+1),0)</f>
        <v>0</v>
      </c>
      <c r="AV313" s="95">
        <f>IF(AV$7=Assumptions!$C$10,INDEX('Annual CF'!$D$50:$M$50,AV$8-YEAR(Assumptions!$C$6)+1),0)</f>
        <v>0</v>
      </c>
      <c r="AW313" s="95">
        <f>IF(AW$7=Assumptions!$C$10,INDEX('Annual CF'!$D$50:$M$50,AW$8-YEAR(Assumptions!$C$6)+1),0)</f>
        <v>0</v>
      </c>
      <c r="AX313" s="95">
        <f>IF(AX$7=Assumptions!$C$10,INDEX('Annual CF'!$D$50:$M$50,AX$8-YEAR(Assumptions!$C$6)+1),0)</f>
        <v>0</v>
      </c>
      <c r="AY313" s="95">
        <f>IF(AY$7=Assumptions!$C$10,INDEX('Annual CF'!$D$50:$M$50,AY$8-YEAR(Assumptions!$C$6)+1),0)</f>
        <v>0</v>
      </c>
      <c r="AZ313" s="95">
        <f>IF(AZ$7=Assumptions!$C$10,INDEX('Annual CF'!$D$50:$M$50,AZ$8-YEAR(Assumptions!$C$6)+1),0)</f>
        <v>0</v>
      </c>
      <c r="BA313" s="95">
        <f>IF(BA$7=Assumptions!$C$10,INDEX('Annual CF'!$D$50:$M$50,BA$8-YEAR(Assumptions!$C$6)+1),0)</f>
        <v>0</v>
      </c>
      <c r="BB313" s="95">
        <f>IF(BB$7=Assumptions!$C$10,INDEX('Annual CF'!$D$50:$M$50,BB$8-YEAR(Assumptions!$C$6)+1),0)</f>
        <v>0</v>
      </c>
      <c r="BC313" s="95">
        <f>IF(BC$7=Assumptions!$C$10,INDEX('Annual CF'!$D$50:$M$50,BC$8-YEAR(Assumptions!$C$6)+1),0)</f>
        <v>0</v>
      </c>
      <c r="BD313" s="95">
        <f>IF(BD$7=Assumptions!$C$10,INDEX('Annual CF'!$D$50:$M$50,BD$8-YEAR(Assumptions!$C$6)+1),0)</f>
        <v>0</v>
      </c>
      <c r="BE313" s="95">
        <f>IF(BE$7=Assumptions!$C$10,INDEX('Annual CF'!$D$50:$M$50,BE$8-YEAR(Assumptions!$C$6)+1),0)</f>
        <v>0</v>
      </c>
      <c r="BF313" s="95">
        <f>IF(BF$7=Assumptions!$C$10,INDEX('Annual CF'!$D$50:$M$50,BF$8-YEAR(Assumptions!$C$6)+1),0)</f>
        <v>0</v>
      </c>
      <c r="BG313" s="95">
        <f>IF(BG$7=Assumptions!$C$10,INDEX('Annual CF'!$D$50:$M$50,BG$8-YEAR(Assumptions!$C$6)+1),0)</f>
        <v>0</v>
      </c>
      <c r="BH313" s="95">
        <f>IF(BH$7=Assumptions!$C$10,INDEX('Annual CF'!$D$50:$M$50,BH$8-YEAR(Assumptions!$C$6)+1),0)</f>
        <v>0</v>
      </c>
      <c r="BI313" s="95">
        <f>IF(BI$7=Assumptions!$C$10,INDEX('Annual CF'!$D$50:$M$50,BI$8-YEAR(Assumptions!$C$6)+1),0)</f>
        <v>0</v>
      </c>
      <c r="BJ313" s="95">
        <f>IF(BJ$7=Assumptions!$C$10,INDEX('Annual CF'!$D$50:$M$50,BJ$8-YEAR(Assumptions!$C$6)+1),0)</f>
        <v>0</v>
      </c>
      <c r="BK313" s="95">
        <f>IF(BK$7=Assumptions!$C$10,INDEX('Annual CF'!$D$50:$M$50,BK$8-YEAR(Assumptions!$C$6)+1),0)</f>
        <v>0</v>
      </c>
      <c r="BL313" s="95">
        <f>IF(BL$7=Assumptions!$C$10,INDEX('Annual CF'!$D$50:$M$50,BL$8-YEAR(Assumptions!$C$6)+1),0)</f>
        <v>0</v>
      </c>
      <c r="BM313" s="95">
        <f>IF(BM$7=Assumptions!$C$10,INDEX('Annual CF'!$D$50:$M$50,BM$8-YEAR(Assumptions!$C$6)+1),0)</f>
        <v>0</v>
      </c>
      <c r="BN313" s="95">
        <f>IF(BN$7=Assumptions!$C$10,INDEX('Annual CF'!$D$50:$M$50,BN$8-YEAR(Assumptions!$C$6)+1),0)</f>
        <v>0</v>
      </c>
      <c r="BO313" s="95">
        <f>IF(BO$7=Assumptions!$C$10,INDEX('Annual CF'!$D$50:$M$50,BO$8-YEAR(Assumptions!$C$6)+1),0)</f>
        <v>0</v>
      </c>
      <c r="BP313" s="95">
        <f>IF(BP$7=Assumptions!$C$10,INDEX('Annual CF'!$D$50:$M$50,BP$8-YEAR(Assumptions!$C$6)+1),0)</f>
        <v>0</v>
      </c>
      <c r="BQ313" s="95">
        <f>IF(BQ$7=Assumptions!$C$10,INDEX('Annual CF'!$D$50:$M$50,BQ$8-YEAR(Assumptions!$C$6)+1),0)</f>
        <v>0</v>
      </c>
      <c r="BR313" s="95">
        <f>IF(BR$7=Assumptions!$C$10,INDEX('Annual CF'!$D$50:$M$50,BR$8-YEAR(Assumptions!$C$6)+1),0)</f>
        <v>0</v>
      </c>
      <c r="BS313" s="95">
        <f>IF(BS$7=Assumptions!$C$10,INDEX('Annual CF'!$D$50:$M$50,BS$8-YEAR(Assumptions!$C$6)+1),0)</f>
        <v>0</v>
      </c>
      <c r="BT313" s="95">
        <f>IF(BT$7=Assumptions!$C$10,INDEX('Annual CF'!$D$50:$M$50,BT$8-YEAR(Assumptions!$C$6)+1),0)</f>
        <v>0</v>
      </c>
      <c r="BU313" s="95">
        <f>IF(BU$7=Assumptions!$C$10,INDEX('Annual CF'!$D$50:$M$50,BU$8-YEAR(Assumptions!$C$6)+1),0)</f>
        <v>0</v>
      </c>
      <c r="BV313" s="95">
        <f>IF(BV$7=Assumptions!$C$10,INDEX('Annual CF'!$D$50:$M$50,BV$8-YEAR(Assumptions!$C$6)+1),0)</f>
        <v>0</v>
      </c>
      <c r="BW313" s="95">
        <f>IF(BW$7=Assumptions!$C$10,INDEX('Annual CF'!$D$50:$M$50,BW$8-YEAR(Assumptions!$C$6)+1),0)</f>
        <v>0</v>
      </c>
      <c r="BX313" s="95">
        <f>IF(BX$7=Assumptions!$C$10,INDEX('Annual CF'!$D$50:$M$50,BX$8-YEAR(Assumptions!$C$6)+1),0)</f>
        <v>0</v>
      </c>
      <c r="BY313" s="95">
        <f>IF(BY$7=Assumptions!$C$10,INDEX('Annual CF'!$D$50:$M$50,BY$8-YEAR(Assumptions!$C$6)+1),0)</f>
        <v>0</v>
      </c>
      <c r="BZ313" s="95">
        <f>IF(BZ$7=Assumptions!$C$10,INDEX('Annual CF'!$D$50:$M$50,BZ$8-YEAR(Assumptions!$C$6)+1),0)</f>
        <v>0</v>
      </c>
      <c r="CA313" s="95">
        <f>IF(CA$7=Assumptions!$C$10,INDEX('Annual CF'!$D$50:$M$50,CA$8-YEAR(Assumptions!$C$6)+1),0)</f>
        <v>0</v>
      </c>
      <c r="CB313" s="95">
        <f>IF(CB$7=Assumptions!$C$10,INDEX('Annual CF'!$D$50:$M$50,CB$8-YEAR(Assumptions!$C$6)+1),0)</f>
        <v>0</v>
      </c>
      <c r="CC313" s="95">
        <f>IF(CC$7=Assumptions!$C$10,INDEX('Annual CF'!$D$50:$M$50,CC$8-YEAR(Assumptions!$C$6)+1),0)</f>
        <v>0</v>
      </c>
      <c r="CD313" s="95">
        <f>IF(CD$7=Assumptions!$C$10,INDEX('Annual CF'!$D$50:$M$50,CD$8-YEAR(Assumptions!$C$6)+1),0)</f>
        <v>0</v>
      </c>
      <c r="CE313" s="95">
        <f>IF(CE$7=Assumptions!$C$10,INDEX('Annual CF'!$D$50:$M$50,CE$8-YEAR(Assumptions!$C$6)+1),0)</f>
        <v>0</v>
      </c>
      <c r="CF313" s="95">
        <f>IF(CF$7=Assumptions!$C$10,INDEX('Annual CF'!$D$50:$M$50,CF$8-YEAR(Assumptions!$C$6)+1),0)</f>
        <v>0</v>
      </c>
      <c r="CG313" s="95">
        <f>IF(CG$7=Assumptions!$C$10,INDEX('Annual CF'!$D$50:$M$50,CG$8-YEAR(Assumptions!$C$6)+1),0)</f>
        <v>0</v>
      </c>
      <c r="CH313" s="95">
        <f>IF(CH$7=Assumptions!$C$10,INDEX('Annual CF'!$D$50:$M$50,CH$8-YEAR(Assumptions!$C$6)+1),0)</f>
        <v>0</v>
      </c>
      <c r="CI313" s="95">
        <f>IF(CI$7=Assumptions!$C$10,INDEX('Annual CF'!$D$50:$M$50,CI$8-YEAR(Assumptions!$C$6)+1),0)</f>
        <v>0</v>
      </c>
      <c r="CJ313" s="95">
        <f>IF(CJ$7=Assumptions!$C$10,INDEX('Annual CF'!$D$50:$M$50,CJ$8-YEAR(Assumptions!$C$6)+1),0)</f>
        <v>0</v>
      </c>
      <c r="CK313" s="95">
        <f>IF(CK$7=Assumptions!$C$10,INDEX('Annual CF'!$D$50:$M$50,CK$8-YEAR(Assumptions!$C$6)+1),0)</f>
        <v>0</v>
      </c>
      <c r="CL313" s="95">
        <f>IF(CL$7=Assumptions!$C$10,INDEX('Annual CF'!$D$50:$M$50,CL$8-YEAR(Assumptions!$C$6)+1),0)</f>
        <v>0</v>
      </c>
      <c r="CM313" s="95">
        <f>IF(CM$7=Assumptions!$C$10,INDEX('Annual CF'!$D$50:$M$50,CM$8-YEAR(Assumptions!$C$6)+1),0)</f>
        <v>0</v>
      </c>
      <c r="CN313" s="95">
        <f>IF(CN$7=Assumptions!$C$10,INDEX('Annual CF'!$D$50:$M$50,CN$8-YEAR(Assumptions!$C$6)+1),0)</f>
        <v>0</v>
      </c>
      <c r="CO313" s="95">
        <f>IF(CO$7=Assumptions!$C$10,INDEX('Annual CF'!$D$50:$M$50,CO$8-YEAR(Assumptions!$C$6)+1),0)</f>
        <v>0</v>
      </c>
      <c r="CP313" s="95">
        <f>IF(CP$7=Assumptions!$C$10,INDEX('Annual CF'!$D$50:$M$50,CP$8-YEAR(Assumptions!$C$6)+1),0)</f>
        <v>0</v>
      </c>
      <c r="CQ313" s="95">
        <f>IF(CQ$7=Assumptions!$C$10,INDEX('Annual CF'!$D$50:$M$50,CQ$8-YEAR(Assumptions!$C$6)+1),0)</f>
        <v>0</v>
      </c>
      <c r="CR313" s="95">
        <f>IF(CR$7=Assumptions!$C$10,INDEX('Annual CF'!$D$50:$M$50,CR$8-YEAR(Assumptions!$C$6)+1),0)</f>
        <v>0</v>
      </c>
      <c r="CS313" s="95">
        <f>IF(CS$7=Assumptions!$C$10,INDEX('Annual CF'!$D$50:$M$50,CS$8-YEAR(Assumptions!$C$6)+1),0)</f>
        <v>0</v>
      </c>
      <c r="CT313" s="95">
        <f>IF(CT$7=Assumptions!$C$10,INDEX('Annual CF'!$D$50:$M$50,CT$8-YEAR(Assumptions!$C$6)+1),0)</f>
        <v>0</v>
      </c>
      <c r="CU313" s="95">
        <f>IF(CU$7=Assumptions!$C$10,INDEX('Annual CF'!$D$50:$M$50,CU$8-YEAR(Assumptions!$C$6)+1),0)</f>
        <v>0</v>
      </c>
      <c r="CV313" s="95">
        <f>IF(CV$7=Assumptions!$C$10,INDEX('Annual CF'!$D$50:$M$50,CV$8-YEAR(Assumptions!$C$6)+1),0)</f>
        <v>0</v>
      </c>
      <c r="CW313" s="95">
        <f>IF(CW$7=Assumptions!$C$10,INDEX('Annual CF'!$D$50:$M$50,CW$8-YEAR(Assumptions!$C$6)+1),0)</f>
        <v>0</v>
      </c>
      <c r="CX313" s="95">
        <f>IF(CX$7=Assumptions!$C$10,INDEX('Annual CF'!$D$50:$M$50,CX$8-YEAR(Assumptions!$C$6)+1),0)</f>
        <v>0</v>
      </c>
      <c r="CY313" s="95">
        <f>IF(CY$7=Assumptions!$C$10,INDEX('Annual CF'!$D$50:$M$50,CY$8-YEAR(Assumptions!$C$6)+1),0)</f>
        <v>0</v>
      </c>
      <c r="CZ313" s="95">
        <f>IF(CZ$7=Assumptions!$C$10,INDEX('Annual CF'!$D$50:$M$50,CZ$8-YEAR(Assumptions!$C$6)+1),0)</f>
        <v>0</v>
      </c>
      <c r="DA313" s="95">
        <f>IF(DA$7=Assumptions!$C$10,INDEX('Annual CF'!$D$50:$M$50,DA$8-YEAR(Assumptions!$C$6)+1),0)</f>
        <v>0</v>
      </c>
      <c r="DB313" s="95">
        <f>IF(DB$7=Assumptions!$C$10,INDEX('Annual CF'!$D$50:$M$50,DB$8-YEAR(Assumptions!$C$6)+1),0)</f>
        <v>0</v>
      </c>
      <c r="DC313" s="95">
        <f>IF(DC$7=Assumptions!$C$10,INDEX('Annual CF'!$D$50:$M$50,DC$8-YEAR(Assumptions!$C$6)+1),0)</f>
        <v>0</v>
      </c>
      <c r="DD313" s="95">
        <f>IF(DD$7=Assumptions!$C$10,INDEX('Annual CF'!$D$50:$M$50,DD$8-YEAR(Assumptions!$C$6)+1),0)</f>
        <v>0</v>
      </c>
      <c r="DE313" s="95">
        <f>IF(DE$7=Assumptions!$C$10,INDEX('Annual CF'!$D$50:$M$50,DE$8-YEAR(Assumptions!$C$6)+1),0)</f>
        <v>0</v>
      </c>
      <c r="DF313" s="95">
        <f>IF(DF$7=Assumptions!$C$10,INDEX('Annual CF'!$D$50:$M$50,DF$8-YEAR(Assumptions!$C$6)+1),0)</f>
        <v>0</v>
      </c>
      <c r="DG313" s="95">
        <f>IF(DG$7=Assumptions!$C$10,INDEX('Annual CF'!$D$50:$M$50,DG$8-YEAR(Assumptions!$C$6)+1),0)</f>
        <v>0</v>
      </c>
      <c r="DH313" s="95">
        <f>IF(DH$7=Assumptions!$C$10,INDEX('Annual CF'!$D$50:$M$50,DH$8-YEAR(Assumptions!$C$6)+1),0)</f>
        <v>0</v>
      </c>
      <c r="DI313" s="95">
        <f>IF(DI$7=Assumptions!$C$10,INDEX('Annual CF'!$D$50:$M$50,DI$8-YEAR(Assumptions!$C$6)+1),0)</f>
        <v>0</v>
      </c>
      <c r="DJ313" s="95">
        <f>IF(DJ$7=Assumptions!$C$10,INDEX('Annual CF'!$D$50:$M$50,DJ$8-YEAR(Assumptions!$C$6)+1),0)</f>
        <v>0</v>
      </c>
      <c r="DK313" s="95">
        <f>IF(DK$7=Assumptions!$C$10,INDEX('Annual CF'!$D$50:$M$50,DK$8-YEAR(Assumptions!$C$6)+1),0)</f>
        <v>0</v>
      </c>
      <c r="DL313" s="95">
        <f>IF(DL$7=Assumptions!$C$10,INDEX('Annual CF'!$D$50:$M$50,DL$8-YEAR(Assumptions!$C$6)+1),0)</f>
        <v>0</v>
      </c>
      <c r="DM313" s="95">
        <f>IF(DM$7=Assumptions!$C$10,INDEX('Annual CF'!$D$50:$M$50,DM$8-YEAR(Assumptions!$C$6)+1),0)</f>
        <v>0</v>
      </c>
      <c r="DN313" s="95">
        <f>IF(DN$7=Assumptions!$C$10,INDEX('Annual CF'!$D$50:$M$50,DN$8-YEAR(Assumptions!$C$6)+1),0)</f>
        <v>0</v>
      </c>
      <c r="DO313" s="95">
        <f>IF(DO$7=Assumptions!$C$10,INDEX('Annual CF'!$D$50:$M$50,DO$8-YEAR(Assumptions!$C$6)+1),0)</f>
        <v>0</v>
      </c>
      <c r="DP313" s="95">
        <f>IF(DP$7=Assumptions!$C$10,INDEX('Annual CF'!$D$50:$M$50,DP$8-YEAR(Assumptions!$C$6)+1),0)</f>
        <v>0</v>
      </c>
      <c r="DQ313" s="95">
        <f>IF(DQ$7=Assumptions!$C$10,INDEX('Annual CF'!$D$50:$M$50,DQ$8-YEAR(Assumptions!$C$6)+1),0)</f>
        <v>0</v>
      </c>
      <c r="DR313" s="95">
        <f>IF(DR$7=Assumptions!$C$10,INDEX('Annual CF'!$D$50:$M$50,DR$8-YEAR(Assumptions!$C$6)+1),0)</f>
        <v>0</v>
      </c>
      <c r="DS313" s="95">
        <f>IF(DS$7=Assumptions!$C$10,INDEX('Annual CF'!$D$50:$M$50,DS$8-YEAR(Assumptions!$C$6)+1),0)</f>
        <v>0</v>
      </c>
      <c r="DT313" s="95">
        <f>IF(DT$7=Assumptions!$C$10,INDEX('Annual CF'!$D$50:$M$50,DT$8-YEAR(Assumptions!$C$6)+1),0)</f>
        <v>0</v>
      </c>
      <c r="DU313" s="95">
        <f>IF(DU$7=Assumptions!$C$10,INDEX('Annual CF'!$D$50:$M$50,DU$8-YEAR(Assumptions!$C$6)+1),0)</f>
        <v>0</v>
      </c>
      <c r="DV313" s="95">
        <f>IF(DV$7=Assumptions!$C$10,INDEX('Annual CF'!$D$50:$M$50,DV$8-YEAR(Assumptions!$C$6)+1),0)</f>
        <v>0</v>
      </c>
      <c r="DW313" s="95">
        <f>IF(DW$7=Assumptions!$C$10,INDEX('Annual CF'!$D$50:$M$50,DW$8-YEAR(Assumptions!$C$6)+1),0)</f>
        <v>58066286.92778323</v>
      </c>
      <c r="DX313" s="95">
        <f>IF(DX$7=Assumptions!$C$10,INDEX('Annual CF'!$D$50:$M$50,DX$8-YEAR(Assumptions!$C$6)+1),0)</f>
        <v>0</v>
      </c>
      <c r="DY313" s="95">
        <f>IF(DY$7=Assumptions!$C$10,INDEX('Annual CF'!$D$50:$M$50,DY$8-YEAR(Assumptions!$C$6)+1),0)</f>
        <v>0</v>
      </c>
      <c r="DZ313" s="95">
        <f>IF(DZ$7=Assumptions!$C$10,INDEX('Annual CF'!$D$50:$M$50,DZ$8-YEAR(Assumptions!$C$6)+1),0)</f>
        <v>0</v>
      </c>
      <c r="EA313" s="95">
        <f>IF(EA$7=Assumptions!$C$10,INDEX('Annual CF'!$D$50:$M$50,EA$8-YEAR(Assumptions!$C$6)+1),0)</f>
        <v>0</v>
      </c>
      <c r="EB313" s="95">
        <f>IF(EB$7=Assumptions!$C$10,INDEX('Annual CF'!$D$50:$M$50,EB$8-YEAR(Assumptions!$C$6)+1),0)</f>
        <v>0</v>
      </c>
      <c r="EC313" s="95">
        <f>IF(EC$7=Assumptions!$C$10,INDEX('Annual CF'!$D$50:$M$50,EC$8-YEAR(Assumptions!$C$6)+1),0)</f>
        <v>0</v>
      </c>
      <c r="ED313" s="95">
        <f>IF(ED$7=Assumptions!$C$10,INDEX('Annual CF'!$D$50:$M$50,ED$8-YEAR(Assumptions!$C$6)+1),0)</f>
        <v>0</v>
      </c>
      <c r="EE313" s="95">
        <f>IF(EE$7=Assumptions!$C$10,INDEX('Annual CF'!$D$50:$M$50,EE$8-YEAR(Assumptions!$C$6)+1),0)</f>
        <v>0</v>
      </c>
      <c r="EF313" s="95">
        <f>IF(EF$7=Assumptions!$C$10,INDEX('Annual CF'!$D$50:$M$50,EF$8-YEAR(Assumptions!$C$6)+1),0)</f>
        <v>0</v>
      </c>
      <c r="EG313" s="95">
        <f>IF(EG$7=Assumptions!$C$10,INDEX('Annual CF'!$D$50:$M$50,EG$8-YEAR(Assumptions!$C$6)+1),0)</f>
        <v>0</v>
      </c>
      <c r="EH313" s="95">
        <f>IF(EH$7=Assumptions!$C$10,INDEX('Annual CF'!$D$50:$M$50,EH$8-YEAR(Assumptions!$C$6)+1),0)</f>
        <v>0</v>
      </c>
      <c r="EI313" s="95">
        <f>IF(EI$7=Assumptions!$C$10,INDEX('Annual CF'!$D$50:$M$50,EI$8-YEAR(Assumptions!$C$6)+1),0)</f>
        <v>0</v>
      </c>
    </row>
    <row r="314">
      <c r="B314" t="s" s="21">
        <v>414</v>
      </c>
      <c r="C314" s="21"/>
      <c r="D314" s="21"/>
      <c r="E314" s="21"/>
      <c r="F314" s="21"/>
      <c r="G314" s="84">
        <f>G310+G311</f>
        <v>-48487716.12903226</v>
      </c>
      <c r="H314" s="84">
        <f>H312+H313</f>
        <v>169576.74452522487</v>
      </c>
      <c r="I314" s="84">
        <f>I312+I313</f>
        <v>180814.5044950147</v>
      </c>
      <c r="J314" s="84">
        <f>J312+J313</f>
        <v>148087.6620712987</v>
      </c>
      <c r="K314" s="84">
        <f>K312+K313</f>
        <v>166736.904463294</v>
      </c>
      <c r="L314" s="84">
        <f>L312+L313</f>
        <v>174010.10444374164</v>
      </c>
      <c r="M314" s="84">
        <f>M312+M313</f>
        <v>103623.46067980808</v>
      </c>
      <c r="N314" s="84">
        <f>N312+N313</f>
        <v>6646.7208270677365</v>
      </c>
      <c r="O314" s="84">
        <f>O312+O313</f>
        <v>113993.32638993647</v>
      </c>
      <c r="P314" s="84">
        <f>P312+P313</f>
        <v>205836.26453209727</v>
      </c>
      <c r="Q314" s="84">
        <f>Q312+Q313</f>
        <v>229336.4244689224</v>
      </c>
      <c r="R314" s="84">
        <f>R312+R313</f>
        <v>229785.70446771462</v>
      </c>
      <c r="S314" s="84">
        <f>S312+S313</f>
        <v>229785.70446771462</v>
      </c>
      <c r="T314" s="84">
        <f>T312+T313</f>
        <v>189289.999871083</v>
      </c>
      <c r="U314" s="84">
        <f>U312+U313</f>
        <v>217560.03635335184</v>
      </c>
      <c r="V314" s="84">
        <f>V312+V313</f>
        <v>218314.71635132303</v>
      </c>
      <c r="W314" s="84">
        <f>W312+W313</f>
        <v>192858.74490220324</v>
      </c>
      <c r="X314" s="84">
        <f>X312+X313</f>
        <v>230741.83026852424</v>
      </c>
      <c r="Y314" s="84">
        <f>Y312+Y313</f>
        <v>278674.9782672604</v>
      </c>
      <c r="Z314" s="84">
        <f>Z312+Z313</f>
        <v>209490.30396600201</v>
      </c>
      <c r="AA314" s="84">
        <f>AA312+AA313</f>
        <v>210640.81016290918</v>
      </c>
      <c r="AB314" s="84">
        <f>AB312+AB313</f>
        <v>211583.53016037488</v>
      </c>
      <c r="AC314" s="84">
        <f>AC312+AC313</f>
        <v>194070.06851076015</v>
      </c>
      <c r="AD314" s="84">
        <f>AD312+AD313</f>
        <v>171257.50147086915</v>
      </c>
      <c r="AE314" s="84">
        <f>AE312+AE313</f>
        <v>134501.27525314738</v>
      </c>
      <c r="AF314" s="84">
        <f>AF312+AF313</f>
        <v>-31614.373276225437</v>
      </c>
      <c r="AG314" s="84">
        <f>AG312+AG313</f>
        <v>206980.80423031937</v>
      </c>
      <c r="AH314" s="84">
        <f>AH312+AH313</f>
        <v>115589.66444525601</v>
      </c>
      <c r="AI314" s="84">
        <f>AI312+AI313</f>
        <v>213947.56072535782</v>
      </c>
      <c r="AJ314" s="84">
        <f>AJ312+AJ313</f>
        <v>155990.34769086842</v>
      </c>
      <c r="AK314" s="84">
        <f>AK312+AK313</f>
        <v>249459.89008937622</v>
      </c>
      <c r="AL314" s="84">
        <f>AL312+AL313</f>
        <v>259285.74836296155</v>
      </c>
      <c r="AM314" s="84">
        <f>AM312+AM313</f>
        <v>260483.70307674116</v>
      </c>
      <c r="AN314" s="84">
        <f>AN312+AN313</f>
        <v>245001.22580092234</v>
      </c>
      <c r="AO314" s="84">
        <f>AO312+AO313</f>
        <v>245001.22580092234</v>
      </c>
      <c r="AP314" s="84">
        <f>AP312+AP313</f>
        <v>210821.3309344285</v>
      </c>
      <c r="AQ314" s="84">
        <f>AQ312+AQ313</f>
        <v>261091.29508110773</v>
      </c>
      <c r="AR314" s="84">
        <f>AR312+AR313</f>
        <v>280011.713858494</v>
      </c>
      <c r="AS314" s="84">
        <f>AS312+AS313</f>
        <v>280011.713858494</v>
      </c>
      <c r="AT314" s="84">
        <f>AT312+AT313</f>
        <v>281046.92932651116</v>
      </c>
      <c r="AU314" s="84">
        <f>AU312+AU313</f>
        <v>259856.99566572002</v>
      </c>
      <c r="AV314" s="84">
        <f>AV312+AV313</f>
        <v>260505.4096811369</v>
      </c>
      <c r="AW314" s="84">
        <f>AW312+AW313</f>
        <v>215045.67286795372</v>
      </c>
      <c r="AX314" s="84">
        <f>AX312+AX313</f>
        <v>283468.84716580034</v>
      </c>
      <c r="AY314" s="84">
        <f>AY312+AY313</f>
        <v>284707.42469456565</v>
      </c>
      <c r="AZ314" s="84">
        <f>AZ312+AZ313</f>
        <v>285307.4246929527</v>
      </c>
      <c r="BA314" s="84">
        <f>BA312+BA313</f>
        <v>285307.4246929527</v>
      </c>
      <c r="BB314" s="84">
        <f>BB312+BB313</f>
        <v>285689.82270204474</v>
      </c>
      <c r="BC314" s="84">
        <f>BC312+BC313</f>
        <v>286115.8437849895</v>
      </c>
      <c r="BD314" s="84">
        <f>BD312+BD313</f>
        <v>262944.9183496429</v>
      </c>
      <c r="BE314" s="84">
        <f>BE312+BE313</f>
        <v>262944.9183496429</v>
      </c>
      <c r="BF314" s="84">
        <f>BF312+BF313</f>
        <v>211891.1436102825</v>
      </c>
      <c r="BG314" s="84">
        <f>BG312+BG313</f>
        <v>288094.81834378967</v>
      </c>
      <c r="BH314" s="84">
        <f>BH312+BH313</f>
        <v>288765.92684974615</v>
      </c>
      <c r="BI314" s="84">
        <f>BI312+BI313</f>
        <v>289800.93175205524</v>
      </c>
      <c r="BJ314" s="84">
        <f>BJ312+BJ313</f>
        <v>291283.2692679978</v>
      </c>
      <c r="BK314" s="84">
        <f>BK312+BK313</f>
        <v>292571.03381025424</v>
      </c>
      <c r="BL314" s="84">
        <f>BL312+BL313</f>
        <v>293201.03380856063</v>
      </c>
      <c r="BM314" s="84">
        <f>BM312+BM313</f>
        <v>293201.03380856063</v>
      </c>
      <c r="BN314" s="84">
        <f>BN312+BN313</f>
        <v>293596.81574797083</v>
      </c>
      <c r="BO314" s="84">
        <f>BO312+BO313</f>
        <v>294037.74756881874</v>
      </c>
      <c r="BP314" s="84">
        <f>BP312+BP313</f>
        <v>269924.9087883907</v>
      </c>
      <c r="BQ314" s="84">
        <f>BQ312+BQ313</f>
        <v>251297.97209623095</v>
      </c>
      <c r="BR314" s="84">
        <f>BR312+BR313</f>
        <v>179178.88811958258</v>
      </c>
      <c r="BS314" s="84">
        <f>BS312+BS313</f>
        <v>229246.99159046827</v>
      </c>
      <c r="BT314" s="84">
        <f>BT312+BT313</f>
        <v>248176.0586903561</v>
      </c>
      <c r="BU314" s="84">
        <f>BU312+BU313</f>
        <v>269366.19304909196</v>
      </c>
      <c r="BV314" s="84">
        <f>BV312+BV313</f>
        <v>214238.5846200085</v>
      </c>
      <c r="BW314" s="84">
        <f>BW312+BW313</f>
        <v>111317.88442451731</v>
      </c>
      <c r="BX314" s="84">
        <f>BX312+BX313</f>
        <v>-20386.226528870728</v>
      </c>
      <c r="BY314" s="84">
        <f>BY312+BY313</f>
        <v>103106.83312751053</v>
      </c>
      <c r="BZ314" s="84">
        <f>BZ312+BZ313</f>
        <v>204808.6223970733</v>
      </c>
      <c r="CA314" s="84">
        <f>CA312+CA313</f>
        <v>302028.7084582206</v>
      </c>
      <c r="CB314" s="84">
        <f>CB312+CB313</f>
        <v>267870.0794422682</v>
      </c>
      <c r="CC314" s="84">
        <f>CC312+CC313</f>
        <v>267870.0794422682</v>
      </c>
      <c r="CD314" s="84">
        <f>CD312+CD313</f>
        <v>102856.71513974672</v>
      </c>
      <c r="CE314" s="84">
        <f>CE312+CE313</f>
        <v>270399.64472012385</v>
      </c>
      <c r="CF314" s="84">
        <f>CF312+CF313</f>
        <v>271429.1920095313</v>
      </c>
      <c r="CG314" s="84">
        <f>CG312+CG313</f>
        <v>240984.61384759945</v>
      </c>
      <c r="CH314" s="84">
        <f>CH312+CH313</f>
        <v>305782.7465732521</v>
      </c>
      <c r="CI314" s="84">
        <f>CI312+CI313</f>
        <v>315821.6334168433</v>
      </c>
      <c r="CJ314" s="84">
        <f>CJ312+CJ313</f>
        <v>317381.2834235886</v>
      </c>
      <c r="CK314" s="84">
        <f>CK312+CK313</f>
        <v>318219.06760935154</v>
      </c>
      <c r="CL314" s="84">
        <f>CL312+CL313</f>
        <v>319210.7791028324</v>
      </c>
      <c r="CM314" s="84">
        <f>CM312+CM313</f>
        <v>299943.67100817495</v>
      </c>
      <c r="CN314" s="84">
        <f>CN312+CN313</f>
        <v>272223.43286815536</v>
      </c>
      <c r="CO314" s="84">
        <f>CO312+CO313</f>
        <v>208829.62391945242</v>
      </c>
      <c r="CP314" s="84">
        <f>CP312+CP313</f>
        <v>156760.27410513107</v>
      </c>
      <c r="CQ314" s="84">
        <f>CQ312+CQ313</f>
        <v>269896.5778729935</v>
      </c>
      <c r="CR314" s="84">
        <f>CR312+CR313</f>
        <v>147573.02861395807</v>
      </c>
      <c r="CS314" s="84">
        <f>CS312+CS313</f>
        <v>272067.60104522796</v>
      </c>
      <c r="CT314" s="84">
        <f>CT312+CT313</f>
        <v>199508.14175854996</v>
      </c>
      <c r="CU314" s="84">
        <f>CU312+CU313</f>
        <v>307191.8478466797</v>
      </c>
      <c r="CV314" s="84">
        <f>CV312+CV313</f>
        <v>329949.09314211487</v>
      </c>
      <c r="CW314" s="84">
        <f>CW312+CW313</f>
        <v>330816.19977437955</v>
      </c>
      <c r="CX314" s="84">
        <f>CX312+CX313</f>
        <v>313540.32665025565</v>
      </c>
      <c r="CY314" s="84">
        <f>CY312+CY313</f>
        <v>313540.32665025565</v>
      </c>
      <c r="CZ314" s="84">
        <f>CZ312+CZ313</f>
        <v>254875.04682173007</v>
      </c>
      <c r="DA314" s="84">
        <f>DA312+DA313</f>
        <v>320440.2242961913</v>
      </c>
      <c r="DB314" s="84">
        <f>DB312+DB313</f>
        <v>336436.3163130778</v>
      </c>
      <c r="DC314" s="84">
        <f>DC312+DC313</f>
        <v>336903.3964532882</v>
      </c>
      <c r="DD314" s="84">
        <f>DD312+DD313</f>
        <v>338134.95262031996</v>
      </c>
      <c r="DE314" s="84">
        <f>DE312+DE313</f>
        <v>314544.9572857575</v>
      </c>
      <c r="DF314" s="84">
        <f>DF312+DF313</f>
        <v>315323.9101950691</v>
      </c>
      <c r="DG314" s="84">
        <f>DG312+DG313</f>
        <v>239062.61088715575</v>
      </c>
      <c r="DH314" s="84">
        <f>DH312+DH313</f>
        <v>325588.8192839106</v>
      </c>
      <c r="DI314" s="84">
        <f>DI312+DI313</f>
        <v>343238.042159541</v>
      </c>
      <c r="DJ314" s="84">
        <f>DJ312+DJ313</f>
        <v>343846.2194254399</v>
      </c>
      <c r="DK314" s="84">
        <f>DK312+DK313</f>
        <v>343846.2194254399</v>
      </c>
      <c r="DL314" s="84">
        <f>DL312+DL313</f>
        <v>313793.23800974217</v>
      </c>
      <c r="DM314" s="84">
        <f>DM312+DM313</f>
        <v>314320.3794112552</v>
      </c>
      <c r="DN314" s="84">
        <f>DN312+DN313</f>
        <v>170934.84484986632</v>
      </c>
      <c r="DO314" s="84">
        <f>DO312+DO313</f>
        <v>299769.648523073</v>
      </c>
      <c r="DP314" s="84">
        <f>DP312+DP313</f>
        <v>213900.96803402132</v>
      </c>
      <c r="DQ314" s="84">
        <f>DQ312+DQ313</f>
        <v>319239.7834024786</v>
      </c>
      <c r="DR314" s="84">
        <f>DR312+DR313</f>
        <v>350963.6439898819</v>
      </c>
      <c r="DS314" s="84">
        <f>DS312+DS313</f>
        <v>352207.01637332264</v>
      </c>
      <c r="DT314" s="84">
        <f>DT312+DT313</f>
        <v>353936.2282145451</v>
      </c>
      <c r="DU314" s="84">
        <f>DU312+DU313</f>
        <v>354865.09451669286</v>
      </c>
      <c r="DV314" s="84">
        <f>DV312+DV313</f>
        <v>355494.5579868982</v>
      </c>
      <c r="DW314" s="84">
        <f>DW312+DW313</f>
        <v>58421781.48577013</v>
      </c>
      <c r="DX314" s="84">
        <f>DX312+DX313</f>
        <v>0</v>
      </c>
      <c r="DY314" s="84">
        <f>DY312+DY313</f>
        <v>0</v>
      </c>
      <c r="DZ314" s="84">
        <f>DZ312+DZ313</f>
        <v>0</v>
      </c>
      <c r="EA314" s="84">
        <f>EA312+EA313</f>
        <v>0</v>
      </c>
      <c r="EB314" s="84">
        <f>EB312+EB313</f>
        <v>0</v>
      </c>
      <c r="EC314" s="84">
        <f>EC312+EC313</f>
        <v>0</v>
      </c>
      <c r="ED314" s="84">
        <f>ED312+ED313</f>
        <v>0</v>
      </c>
      <c r="EE314" s="84">
        <f>EE312+EE313</f>
        <v>0</v>
      </c>
      <c r="EF314" s="84">
        <f>EF312+EF313</f>
        <v>0</v>
      </c>
      <c r="EG314" s="84">
        <f>EG312+EG313</f>
        <v>0</v>
      </c>
      <c r="EH314" s="84">
        <f>EH312+EH313</f>
        <v>0</v>
      </c>
      <c r="EI314" s="84">
        <f>EI312+EI313</f>
        <v>0</v>
      </c>
    </row>
    <row r="316">
      <c r="B316" t="s" s="3">
        <v>415</v>
      </c>
      <c r="C316" t="s" s="3">
        <v>426</v>
      </c>
      <c r="D316" t="s" s="3">
        <v>137</v>
      </c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</row>
    <row r="317">
      <c r="B317" t="s" s="23">
        <v>416</v>
      </c>
      <c r="C317" s="25">
        <f>1</f>
        <v>1</v>
      </c>
      <c r="D317" s="121">
        <f>EOMONTH(Assumptions!$C$6,C317*12-1)</f>
        <v>46752</v>
      </c>
      <c r="G317" s="82">
        <f>$G$314</f>
        <v>-48487716.12903226</v>
      </c>
      <c r="H317" s="95">
        <f>H$305*(H$7&lt;=$D317)+IF(H$7=$D317,INDEX('Annual CF'!$D$50:$M$50,$C317),0)</f>
        <v>169576.74452522487</v>
      </c>
      <c r="I317" s="95">
        <f>I$305*(I$7&lt;=$D317)+IF(I$7=$D317,INDEX('Annual CF'!$D$50:$M$50,$C317),0)</f>
        <v>180814.5044950147</v>
      </c>
      <c r="J317" s="95">
        <f>J$305*(J$7&lt;=$D317)+IF(J$7=$D317,INDEX('Annual CF'!$D$50:$M$50,$C317),0)</f>
        <v>148087.6620712987</v>
      </c>
      <c r="K317" s="95">
        <f>K$305*(K$7&lt;=$D317)+IF(K$7=$D317,INDEX('Annual CF'!$D$50:$M$50,$C317),0)</f>
        <v>166736.904463294</v>
      </c>
      <c r="L317" s="95">
        <f>L$305*(L$7&lt;=$D317)+IF(L$7=$D317,INDEX('Annual CF'!$D$50:$M$50,$C317),0)</f>
        <v>174010.10444374164</v>
      </c>
      <c r="M317" s="95">
        <f>M$305*(M$7&lt;=$D317)+IF(M$7=$D317,INDEX('Annual CF'!$D$50:$M$50,$C317),0)</f>
        <v>103623.46067980808</v>
      </c>
      <c r="N317" s="95">
        <f>N$305*(N$7&lt;=$D317)+IF(N$7=$D317,INDEX('Annual CF'!$D$50:$M$50,$C317),0)</f>
        <v>6646.7208270677365</v>
      </c>
      <c r="O317" s="95">
        <f>O$305*(O$7&lt;=$D317)+IF(O$7=$D317,INDEX('Annual CF'!$D$50:$M$50,$C317),0)</f>
        <v>113993.32638993647</v>
      </c>
      <c r="P317" s="95">
        <f>P$305*(P$7&lt;=$D317)+IF(P$7=$D317,INDEX('Annual CF'!$D$50:$M$50,$C317),0)</f>
        <v>205836.26453209727</v>
      </c>
      <c r="Q317" s="95">
        <f>Q$305*(Q$7&lt;=$D317)+IF(Q$7=$D317,INDEX('Annual CF'!$D$50:$M$50,$C317),0)</f>
        <v>229336.4244689224</v>
      </c>
      <c r="R317" s="95">
        <f>R$305*(R$7&lt;=$D317)+IF(R$7=$D317,INDEX('Annual CF'!$D$50:$M$50,$C317),0)</f>
        <v>229785.70446771462</v>
      </c>
      <c r="S317" s="95">
        <f>S$305*(S$7&lt;=$D317)+IF(S$7=$D317,INDEX('Annual CF'!$D$50:$M$50,$C317),0)</f>
        <v>45097517.12001613</v>
      </c>
      <c r="T317" s="95">
        <f>T$305*(T$7&lt;=$D317)+IF(T$7=$D317,INDEX('Annual CF'!$D$50:$M$50,$C317),0)</f>
        <v>0</v>
      </c>
      <c r="U317" s="95">
        <f>U$305*(U$7&lt;=$D317)+IF(U$7=$D317,INDEX('Annual CF'!$D$50:$M$50,$C317),0)</f>
        <v>0</v>
      </c>
      <c r="V317" s="95">
        <f>V$305*(V$7&lt;=$D317)+IF(V$7=$D317,INDEX('Annual CF'!$D$50:$M$50,$C317),0)</f>
        <v>0</v>
      </c>
      <c r="W317" s="95">
        <f>W$305*(W$7&lt;=$D317)+IF(W$7=$D317,INDEX('Annual CF'!$D$50:$M$50,$C317),0)</f>
        <v>0</v>
      </c>
      <c r="X317" s="95">
        <f>X$305*(X$7&lt;=$D317)+IF(X$7=$D317,INDEX('Annual CF'!$D$50:$M$50,$C317),0)</f>
        <v>0</v>
      </c>
      <c r="Y317" s="95">
        <f>Y$305*(Y$7&lt;=$D317)+IF(Y$7=$D317,INDEX('Annual CF'!$D$50:$M$50,$C317),0)</f>
        <v>0</v>
      </c>
      <c r="Z317" s="95">
        <f>Z$305*(Z$7&lt;=$D317)+IF(Z$7=$D317,INDEX('Annual CF'!$D$50:$M$50,$C317),0)</f>
        <v>0</v>
      </c>
      <c r="AA317" s="95">
        <f>AA$305*(AA$7&lt;=$D317)+IF(AA$7=$D317,INDEX('Annual CF'!$D$50:$M$50,$C317),0)</f>
        <v>0</v>
      </c>
      <c r="AB317" s="95">
        <f>AB$305*(AB$7&lt;=$D317)+IF(AB$7=$D317,INDEX('Annual CF'!$D$50:$M$50,$C317),0)</f>
        <v>0</v>
      </c>
      <c r="AC317" s="95">
        <f>AC$305*(AC$7&lt;=$D317)+IF(AC$7=$D317,INDEX('Annual CF'!$D$50:$M$50,$C317),0)</f>
        <v>0</v>
      </c>
      <c r="AD317" s="95">
        <f>AD$305*(AD$7&lt;=$D317)+IF(AD$7=$D317,INDEX('Annual CF'!$D$50:$M$50,$C317),0)</f>
        <v>0</v>
      </c>
      <c r="AE317" s="95">
        <f>AE$305*(AE$7&lt;=$D317)+IF(AE$7=$D317,INDEX('Annual CF'!$D$50:$M$50,$C317),0)</f>
        <v>0</v>
      </c>
      <c r="AF317" s="95">
        <f>AF$305*(AF$7&lt;=$D317)+IF(AF$7=$D317,INDEX('Annual CF'!$D$50:$M$50,$C317),0)</f>
        <v>0</v>
      </c>
      <c r="AG317" s="95">
        <f>AG$305*(AG$7&lt;=$D317)+IF(AG$7=$D317,INDEX('Annual CF'!$D$50:$M$50,$C317),0)</f>
        <v>0</v>
      </c>
      <c r="AH317" s="95">
        <f>AH$305*(AH$7&lt;=$D317)+IF(AH$7=$D317,INDEX('Annual CF'!$D$50:$M$50,$C317),0)</f>
        <v>0</v>
      </c>
      <c r="AI317" s="95">
        <f>AI$305*(AI$7&lt;=$D317)+IF(AI$7=$D317,INDEX('Annual CF'!$D$50:$M$50,$C317),0)</f>
        <v>0</v>
      </c>
      <c r="AJ317" s="95">
        <f>AJ$305*(AJ$7&lt;=$D317)+IF(AJ$7=$D317,INDEX('Annual CF'!$D$50:$M$50,$C317),0)</f>
        <v>0</v>
      </c>
      <c r="AK317" s="95">
        <f>AK$305*(AK$7&lt;=$D317)+IF(AK$7=$D317,INDEX('Annual CF'!$D$50:$M$50,$C317),0)</f>
        <v>0</v>
      </c>
      <c r="AL317" s="95">
        <f>AL$305*(AL$7&lt;=$D317)+IF(AL$7=$D317,INDEX('Annual CF'!$D$50:$M$50,$C317),0)</f>
        <v>0</v>
      </c>
      <c r="AM317" s="95">
        <f>AM$305*(AM$7&lt;=$D317)+IF(AM$7=$D317,INDEX('Annual CF'!$D$50:$M$50,$C317),0)</f>
        <v>0</v>
      </c>
      <c r="AN317" s="95">
        <f>AN$305*(AN$7&lt;=$D317)+IF(AN$7=$D317,INDEX('Annual CF'!$D$50:$M$50,$C317),0)</f>
        <v>0</v>
      </c>
      <c r="AO317" s="95">
        <f>AO$305*(AO$7&lt;=$D317)+IF(AO$7=$D317,INDEX('Annual CF'!$D$50:$M$50,$C317),0)</f>
        <v>0</v>
      </c>
      <c r="AP317" s="95">
        <f>AP$305*(AP$7&lt;=$D317)+IF(AP$7=$D317,INDEX('Annual CF'!$D$50:$M$50,$C317),0)</f>
        <v>0</v>
      </c>
      <c r="AQ317" s="95">
        <f>AQ$305*(AQ$7&lt;=$D317)+IF(AQ$7=$D317,INDEX('Annual CF'!$D$50:$M$50,$C317),0)</f>
        <v>0</v>
      </c>
      <c r="AR317" s="95">
        <f>AR$305*(AR$7&lt;=$D317)+IF(AR$7=$D317,INDEX('Annual CF'!$D$50:$M$50,$C317),0)</f>
        <v>0</v>
      </c>
      <c r="AS317" s="95">
        <f>AS$305*(AS$7&lt;=$D317)+IF(AS$7=$D317,INDEX('Annual CF'!$D$50:$M$50,$C317),0)</f>
        <v>0</v>
      </c>
      <c r="AT317" s="95">
        <f>AT$305*(AT$7&lt;=$D317)+IF(AT$7=$D317,INDEX('Annual CF'!$D$50:$M$50,$C317),0)</f>
        <v>0</v>
      </c>
      <c r="AU317" s="95">
        <f>AU$305*(AU$7&lt;=$D317)+IF(AU$7=$D317,INDEX('Annual CF'!$D$50:$M$50,$C317),0)</f>
        <v>0</v>
      </c>
      <c r="AV317" s="95">
        <f>AV$305*(AV$7&lt;=$D317)+IF(AV$7=$D317,INDEX('Annual CF'!$D$50:$M$50,$C317),0)</f>
        <v>0</v>
      </c>
      <c r="AW317" s="95">
        <f>AW$305*(AW$7&lt;=$D317)+IF(AW$7=$D317,INDEX('Annual CF'!$D$50:$M$50,$C317),0)</f>
        <v>0</v>
      </c>
      <c r="AX317" s="95">
        <f>AX$305*(AX$7&lt;=$D317)+IF(AX$7=$D317,INDEX('Annual CF'!$D$50:$M$50,$C317),0)</f>
        <v>0</v>
      </c>
      <c r="AY317" s="95">
        <f>AY$305*(AY$7&lt;=$D317)+IF(AY$7=$D317,INDEX('Annual CF'!$D$50:$M$50,$C317),0)</f>
        <v>0</v>
      </c>
      <c r="AZ317" s="95">
        <f>AZ$305*(AZ$7&lt;=$D317)+IF(AZ$7=$D317,INDEX('Annual CF'!$D$50:$M$50,$C317),0)</f>
        <v>0</v>
      </c>
      <c r="BA317" s="95">
        <f>BA$305*(BA$7&lt;=$D317)+IF(BA$7=$D317,INDEX('Annual CF'!$D$50:$M$50,$C317),0)</f>
        <v>0</v>
      </c>
      <c r="BB317" s="95">
        <f>BB$305*(BB$7&lt;=$D317)+IF(BB$7=$D317,INDEX('Annual CF'!$D$50:$M$50,$C317),0)</f>
        <v>0</v>
      </c>
      <c r="BC317" s="95">
        <f>BC$305*(BC$7&lt;=$D317)+IF(BC$7=$D317,INDEX('Annual CF'!$D$50:$M$50,$C317),0)</f>
        <v>0</v>
      </c>
      <c r="BD317" s="95">
        <f>BD$305*(BD$7&lt;=$D317)+IF(BD$7=$D317,INDEX('Annual CF'!$D$50:$M$50,$C317),0)</f>
        <v>0</v>
      </c>
      <c r="BE317" s="95">
        <f>BE$305*(BE$7&lt;=$D317)+IF(BE$7=$D317,INDEX('Annual CF'!$D$50:$M$50,$C317),0)</f>
        <v>0</v>
      </c>
      <c r="BF317" s="95">
        <f>BF$305*(BF$7&lt;=$D317)+IF(BF$7=$D317,INDEX('Annual CF'!$D$50:$M$50,$C317),0)</f>
        <v>0</v>
      </c>
      <c r="BG317" s="95">
        <f>BG$305*(BG$7&lt;=$D317)+IF(BG$7=$D317,INDEX('Annual CF'!$D$50:$M$50,$C317),0)</f>
        <v>0</v>
      </c>
      <c r="BH317" s="95">
        <f>BH$305*(BH$7&lt;=$D317)+IF(BH$7=$D317,INDEX('Annual CF'!$D$50:$M$50,$C317),0)</f>
        <v>0</v>
      </c>
      <c r="BI317" s="95">
        <f>BI$305*(BI$7&lt;=$D317)+IF(BI$7=$D317,INDEX('Annual CF'!$D$50:$M$50,$C317),0)</f>
        <v>0</v>
      </c>
      <c r="BJ317" s="95">
        <f>BJ$305*(BJ$7&lt;=$D317)+IF(BJ$7=$D317,INDEX('Annual CF'!$D$50:$M$50,$C317),0)</f>
        <v>0</v>
      </c>
      <c r="BK317" s="95">
        <f>BK$305*(BK$7&lt;=$D317)+IF(BK$7=$D317,INDEX('Annual CF'!$D$50:$M$50,$C317),0)</f>
        <v>0</v>
      </c>
      <c r="BL317" s="95">
        <f>BL$305*(BL$7&lt;=$D317)+IF(BL$7=$D317,INDEX('Annual CF'!$D$50:$M$50,$C317),0)</f>
        <v>0</v>
      </c>
      <c r="BM317" s="95">
        <f>BM$305*(BM$7&lt;=$D317)+IF(BM$7=$D317,INDEX('Annual CF'!$D$50:$M$50,$C317),0)</f>
        <v>0</v>
      </c>
      <c r="BN317" s="95">
        <f>BN$305*(BN$7&lt;=$D317)+IF(BN$7=$D317,INDEX('Annual CF'!$D$50:$M$50,$C317),0)</f>
        <v>0</v>
      </c>
      <c r="BO317" s="95">
        <f>BO$305*(BO$7&lt;=$D317)+IF(BO$7=$D317,INDEX('Annual CF'!$D$50:$M$50,$C317),0)</f>
        <v>0</v>
      </c>
      <c r="BP317" s="95">
        <f>BP$305*(BP$7&lt;=$D317)+IF(BP$7=$D317,INDEX('Annual CF'!$D$50:$M$50,$C317),0)</f>
        <v>0</v>
      </c>
      <c r="BQ317" s="95">
        <f>BQ$305*(BQ$7&lt;=$D317)+IF(BQ$7=$D317,INDEX('Annual CF'!$D$50:$M$50,$C317),0)</f>
        <v>0</v>
      </c>
      <c r="BR317" s="95">
        <f>BR$305*(BR$7&lt;=$D317)+IF(BR$7=$D317,INDEX('Annual CF'!$D$50:$M$50,$C317),0)</f>
        <v>0</v>
      </c>
      <c r="BS317" s="95">
        <f>BS$305*(BS$7&lt;=$D317)+IF(BS$7=$D317,INDEX('Annual CF'!$D$50:$M$50,$C317),0)</f>
        <v>0</v>
      </c>
      <c r="BT317" s="95">
        <f>BT$305*(BT$7&lt;=$D317)+IF(BT$7=$D317,INDEX('Annual CF'!$D$50:$M$50,$C317),0)</f>
        <v>0</v>
      </c>
      <c r="BU317" s="95">
        <f>BU$305*(BU$7&lt;=$D317)+IF(BU$7=$D317,INDEX('Annual CF'!$D$50:$M$50,$C317),0)</f>
        <v>0</v>
      </c>
      <c r="BV317" s="95">
        <f>BV$305*(BV$7&lt;=$D317)+IF(BV$7=$D317,INDEX('Annual CF'!$D$50:$M$50,$C317),0)</f>
        <v>0</v>
      </c>
      <c r="BW317" s="95">
        <f>BW$305*(BW$7&lt;=$D317)+IF(BW$7=$D317,INDEX('Annual CF'!$D$50:$M$50,$C317),0)</f>
        <v>0</v>
      </c>
      <c r="BX317" s="95">
        <f>BX$305*(BX$7&lt;=$D317)+IF(BX$7=$D317,INDEX('Annual CF'!$D$50:$M$50,$C317),0)</f>
        <v>0</v>
      </c>
      <c r="BY317" s="95">
        <f>BY$305*(BY$7&lt;=$D317)+IF(BY$7=$D317,INDEX('Annual CF'!$D$50:$M$50,$C317),0)</f>
        <v>0</v>
      </c>
      <c r="BZ317" s="95">
        <f>BZ$305*(BZ$7&lt;=$D317)+IF(BZ$7=$D317,INDEX('Annual CF'!$D$50:$M$50,$C317),0)</f>
        <v>0</v>
      </c>
      <c r="CA317" s="95">
        <f>CA$305*(CA$7&lt;=$D317)+IF(CA$7=$D317,INDEX('Annual CF'!$D$50:$M$50,$C317),0)</f>
        <v>0</v>
      </c>
      <c r="CB317" s="95">
        <f>CB$305*(CB$7&lt;=$D317)+IF(CB$7=$D317,INDEX('Annual CF'!$D$50:$M$50,$C317),0)</f>
        <v>0</v>
      </c>
      <c r="CC317" s="95">
        <f>CC$305*(CC$7&lt;=$D317)+IF(CC$7=$D317,INDEX('Annual CF'!$D$50:$M$50,$C317),0)</f>
        <v>0</v>
      </c>
      <c r="CD317" s="95">
        <f>CD$305*(CD$7&lt;=$D317)+IF(CD$7=$D317,INDEX('Annual CF'!$D$50:$M$50,$C317),0)</f>
        <v>0</v>
      </c>
      <c r="CE317" s="95">
        <f>CE$305*(CE$7&lt;=$D317)+IF(CE$7=$D317,INDEX('Annual CF'!$D$50:$M$50,$C317),0)</f>
        <v>0</v>
      </c>
      <c r="CF317" s="95">
        <f>CF$305*(CF$7&lt;=$D317)+IF(CF$7=$D317,INDEX('Annual CF'!$D$50:$M$50,$C317),0)</f>
        <v>0</v>
      </c>
      <c r="CG317" s="95">
        <f>CG$305*(CG$7&lt;=$D317)+IF(CG$7=$D317,INDEX('Annual CF'!$D$50:$M$50,$C317),0)</f>
        <v>0</v>
      </c>
      <c r="CH317" s="95">
        <f>CH$305*(CH$7&lt;=$D317)+IF(CH$7=$D317,INDEX('Annual CF'!$D$50:$M$50,$C317),0)</f>
        <v>0</v>
      </c>
      <c r="CI317" s="95">
        <f>CI$305*(CI$7&lt;=$D317)+IF(CI$7=$D317,INDEX('Annual CF'!$D$50:$M$50,$C317),0)</f>
        <v>0</v>
      </c>
      <c r="CJ317" s="95">
        <f>CJ$305*(CJ$7&lt;=$D317)+IF(CJ$7=$D317,INDEX('Annual CF'!$D$50:$M$50,$C317),0)</f>
        <v>0</v>
      </c>
      <c r="CK317" s="95">
        <f>CK$305*(CK$7&lt;=$D317)+IF(CK$7=$D317,INDEX('Annual CF'!$D$50:$M$50,$C317),0)</f>
        <v>0</v>
      </c>
      <c r="CL317" s="95">
        <f>CL$305*(CL$7&lt;=$D317)+IF(CL$7=$D317,INDEX('Annual CF'!$D$50:$M$50,$C317),0)</f>
        <v>0</v>
      </c>
      <c r="CM317" s="95">
        <f>CM$305*(CM$7&lt;=$D317)+IF(CM$7=$D317,INDEX('Annual CF'!$D$50:$M$50,$C317),0)</f>
        <v>0</v>
      </c>
      <c r="CN317" s="95">
        <f>CN$305*(CN$7&lt;=$D317)+IF(CN$7=$D317,INDEX('Annual CF'!$D$50:$M$50,$C317),0)</f>
        <v>0</v>
      </c>
      <c r="CO317" s="95">
        <f>CO$305*(CO$7&lt;=$D317)+IF(CO$7=$D317,INDEX('Annual CF'!$D$50:$M$50,$C317),0)</f>
        <v>0</v>
      </c>
      <c r="CP317" s="95">
        <f>CP$305*(CP$7&lt;=$D317)+IF(CP$7=$D317,INDEX('Annual CF'!$D$50:$M$50,$C317),0)</f>
        <v>0</v>
      </c>
      <c r="CQ317" s="95">
        <f>CQ$305*(CQ$7&lt;=$D317)+IF(CQ$7=$D317,INDEX('Annual CF'!$D$50:$M$50,$C317),0)</f>
        <v>0</v>
      </c>
      <c r="CR317" s="95">
        <f>CR$305*(CR$7&lt;=$D317)+IF(CR$7=$D317,INDEX('Annual CF'!$D$50:$M$50,$C317),0)</f>
        <v>0</v>
      </c>
      <c r="CS317" s="95">
        <f>CS$305*(CS$7&lt;=$D317)+IF(CS$7=$D317,INDEX('Annual CF'!$D$50:$M$50,$C317),0)</f>
        <v>0</v>
      </c>
      <c r="CT317" s="95">
        <f>CT$305*(CT$7&lt;=$D317)+IF(CT$7=$D317,INDEX('Annual CF'!$D$50:$M$50,$C317),0)</f>
        <v>0</v>
      </c>
      <c r="CU317" s="95">
        <f>CU$305*(CU$7&lt;=$D317)+IF(CU$7=$D317,INDEX('Annual CF'!$D$50:$M$50,$C317),0)</f>
        <v>0</v>
      </c>
      <c r="CV317" s="95">
        <f>CV$305*(CV$7&lt;=$D317)+IF(CV$7=$D317,INDEX('Annual CF'!$D$50:$M$50,$C317),0)</f>
        <v>0</v>
      </c>
      <c r="CW317" s="95">
        <f>CW$305*(CW$7&lt;=$D317)+IF(CW$7=$D317,INDEX('Annual CF'!$D$50:$M$50,$C317),0)</f>
        <v>0</v>
      </c>
      <c r="CX317" s="95">
        <f>CX$305*(CX$7&lt;=$D317)+IF(CX$7=$D317,INDEX('Annual CF'!$D$50:$M$50,$C317),0)</f>
        <v>0</v>
      </c>
      <c r="CY317" s="95">
        <f>CY$305*(CY$7&lt;=$D317)+IF(CY$7=$D317,INDEX('Annual CF'!$D$50:$M$50,$C317),0)</f>
        <v>0</v>
      </c>
      <c r="CZ317" s="95">
        <f>CZ$305*(CZ$7&lt;=$D317)+IF(CZ$7=$D317,INDEX('Annual CF'!$D$50:$M$50,$C317),0)</f>
        <v>0</v>
      </c>
      <c r="DA317" s="95">
        <f>DA$305*(DA$7&lt;=$D317)+IF(DA$7=$D317,INDEX('Annual CF'!$D$50:$M$50,$C317),0)</f>
        <v>0</v>
      </c>
      <c r="DB317" s="95">
        <f>DB$305*(DB$7&lt;=$D317)+IF(DB$7=$D317,INDEX('Annual CF'!$D$50:$M$50,$C317),0)</f>
        <v>0</v>
      </c>
      <c r="DC317" s="95">
        <f>DC$305*(DC$7&lt;=$D317)+IF(DC$7=$D317,INDEX('Annual CF'!$D$50:$M$50,$C317),0)</f>
        <v>0</v>
      </c>
      <c r="DD317" s="95">
        <f>DD$305*(DD$7&lt;=$D317)+IF(DD$7=$D317,INDEX('Annual CF'!$D$50:$M$50,$C317),0)</f>
        <v>0</v>
      </c>
      <c r="DE317" s="95">
        <f>DE$305*(DE$7&lt;=$D317)+IF(DE$7=$D317,INDEX('Annual CF'!$D$50:$M$50,$C317),0)</f>
        <v>0</v>
      </c>
      <c r="DF317" s="95">
        <f>DF$305*(DF$7&lt;=$D317)+IF(DF$7=$D317,INDEX('Annual CF'!$D$50:$M$50,$C317),0)</f>
        <v>0</v>
      </c>
      <c r="DG317" s="95">
        <f>DG$305*(DG$7&lt;=$D317)+IF(DG$7=$D317,INDEX('Annual CF'!$D$50:$M$50,$C317),0)</f>
        <v>0</v>
      </c>
      <c r="DH317" s="95">
        <f>DH$305*(DH$7&lt;=$D317)+IF(DH$7=$D317,INDEX('Annual CF'!$D$50:$M$50,$C317),0)</f>
        <v>0</v>
      </c>
      <c r="DI317" s="95">
        <f>DI$305*(DI$7&lt;=$D317)+IF(DI$7=$D317,INDEX('Annual CF'!$D$50:$M$50,$C317),0)</f>
        <v>0</v>
      </c>
      <c r="DJ317" s="95">
        <f>DJ$305*(DJ$7&lt;=$D317)+IF(DJ$7=$D317,INDEX('Annual CF'!$D$50:$M$50,$C317),0)</f>
        <v>0</v>
      </c>
      <c r="DK317" s="95">
        <f>DK$305*(DK$7&lt;=$D317)+IF(DK$7=$D317,INDEX('Annual CF'!$D$50:$M$50,$C317),0)</f>
        <v>0</v>
      </c>
      <c r="DL317" s="95">
        <f>DL$305*(DL$7&lt;=$D317)+IF(DL$7=$D317,INDEX('Annual CF'!$D$50:$M$50,$C317),0)</f>
        <v>0</v>
      </c>
      <c r="DM317" s="95">
        <f>DM$305*(DM$7&lt;=$D317)+IF(DM$7=$D317,INDEX('Annual CF'!$D$50:$M$50,$C317),0)</f>
        <v>0</v>
      </c>
      <c r="DN317" s="95">
        <f>DN$305*(DN$7&lt;=$D317)+IF(DN$7=$D317,INDEX('Annual CF'!$D$50:$M$50,$C317),0)</f>
        <v>0</v>
      </c>
      <c r="DO317" s="95">
        <f>DO$305*(DO$7&lt;=$D317)+IF(DO$7=$D317,INDEX('Annual CF'!$D$50:$M$50,$C317),0)</f>
        <v>0</v>
      </c>
      <c r="DP317" s="95">
        <f>DP$305*(DP$7&lt;=$D317)+IF(DP$7=$D317,INDEX('Annual CF'!$D$50:$M$50,$C317),0)</f>
        <v>0</v>
      </c>
      <c r="DQ317" s="95">
        <f>DQ$305*(DQ$7&lt;=$D317)+IF(DQ$7=$D317,INDEX('Annual CF'!$D$50:$M$50,$C317),0)</f>
        <v>0</v>
      </c>
      <c r="DR317" s="95">
        <f>DR$305*(DR$7&lt;=$D317)+IF(DR$7=$D317,INDEX('Annual CF'!$D$50:$M$50,$C317),0)</f>
        <v>0</v>
      </c>
      <c r="DS317" s="95">
        <f>DS$305*(DS$7&lt;=$D317)+IF(DS$7=$D317,INDEX('Annual CF'!$D$50:$M$50,$C317),0)</f>
        <v>0</v>
      </c>
      <c r="DT317" s="95">
        <f>DT$305*(DT$7&lt;=$D317)+IF(DT$7=$D317,INDEX('Annual CF'!$D$50:$M$50,$C317),0)</f>
        <v>0</v>
      </c>
      <c r="DU317" s="95">
        <f>DU$305*(DU$7&lt;=$D317)+IF(DU$7=$D317,INDEX('Annual CF'!$D$50:$M$50,$C317),0)</f>
        <v>0</v>
      </c>
      <c r="DV317" s="95">
        <f>DV$305*(DV$7&lt;=$D317)+IF(DV$7=$D317,INDEX('Annual CF'!$D$50:$M$50,$C317),0)</f>
        <v>0</v>
      </c>
      <c r="DW317" s="95">
        <f>DW$305*(DW$7&lt;=$D317)+IF(DW$7=$D317,INDEX('Annual CF'!$D$50:$M$50,$C317),0)</f>
        <v>0</v>
      </c>
      <c r="DX317" s="95">
        <f>DX$305*(DX$7&lt;=$D317)+IF(DX$7=$D317,INDEX('Annual CF'!$D$50:$M$50,$C317),0)</f>
        <v>0</v>
      </c>
      <c r="DY317" s="95">
        <f>DY$305*(DY$7&lt;=$D317)+IF(DY$7=$D317,INDEX('Annual CF'!$D$50:$M$50,$C317),0)</f>
        <v>0</v>
      </c>
      <c r="DZ317" s="95">
        <f>DZ$305*(DZ$7&lt;=$D317)+IF(DZ$7=$D317,INDEX('Annual CF'!$D$50:$M$50,$C317),0)</f>
        <v>0</v>
      </c>
      <c r="EA317" s="95">
        <f>EA$305*(EA$7&lt;=$D317)+IF(EA$7=$D317,INDEX('Annual CF'!$D$50:$M$50,$C317),0)</f>
        <v>0</v>
      </c>
      <c r="EB317" s="95">
        <f>EB$305*(EB$7&lt;=$D317)+IF(EB$7=$D317,INDEX('Annual CF'!$D$50:$M$50,$C317),0)</f>
        <v>0</v>
      </c>
      <c r="EC317" s="95">
        <f>EC$305*(EC$7&lt;=$D317)+IF(EC$7=$D317,INDEX('Annual CF'!$D$50:$M$50,$C317),0)</f>
        <v>0</v>
      </c>
      <c r="ED317" s="95">
        <f>ED$305*(ED$7&lt;=$D317)+IF(ED$7=$D317,INDEX('Annual CF'!$D$50:$M$50,$C317),0)</f>
        <v>0</v>
      </c>
      <c r="EE317" s="95">
        <f>EE$305*(EE$7&lt;=$D317)+IF(EE$7=$D317,INDEX('Annual CF'!$D$50:$M$50,$C317),0)</f>
        <v>0</v>
      </c>
      <c r="EF317" s="95">
        <f>EF$305*(EF$7&lt;=$D317)+IF(EF$7=$D317,INDEX('Annual CF'!$D$50:$M$50,$C317),0)</f>
        <v>0</v>
      </c>
      <c r="EG317" s="95">
        <f>EG$305*(EG$7&lt;=$D317)+IF(EG$7=$D317,INDEX('Annual CF'!$D$50:$M$50,$C317),0)</f>
        <v>0</v>
      </c>
      <c r="EH317" s="95">
        <f>EH$305*(EH$7&lt;=$D317)+IF(EH$7=$D317,INDEX('Annual CF'!$D$50:$M$50,$C317),0)</f>
        <v>0</v>
      </c>
      <c r="EI317" s="95">
        <f>EI$305*(EI$7&lt;=$D317)+IF(EI$7=$D317,INDEX('Annual CF'!$D$50:$M$50,$C317),0)</f>
        <v>0</v>
      </c>
    </row>
    <row r="318">
      <c r="B318" t="s" s="23">
        <v>417</v>
      </c>
      <c r="C318" s="25">
        <f>C317+1</f>
        <v>2</v>
      </c>
      <c r="D318" s="121">
        <f>EOMONTH(Assumptions!$C$6,C318*12-1)</f>
        <v>47118</v>
      </c>
      <c r="G318" s="82">
        <f>$G$314</f>
        <v>-48487716.12903226</v>
      </c>
      <c r="H318" s="95">
        <f>H$305*(H$7&lt;=$D318)+IF(H$7=$D318,INDEX('Annual CF'!$D$50:$M$50,$C318),0)</f>
        <v>169576.74452522487</v>
      </c>
      <c r="I318" s="95">
        <f>I$305*(I$7&lt;=$D318)+IF(I$7=$D318,INDEX('Annual CF'!$D$50:$M$50,$C318),0)</f>
        <v>180814.5044950147</v>
      </c>
      <c r="J318" s="95">
        <f>J$305*(J$7&lt;=$D318)+IF(J$7=$D318,INDEX('Annual CF'!$D$50:$M$50,$C318),0)</f>
        <v>148087.6620712987</v>
      </c>
      <c r="K318" s="95">
        <f>K$305*(K$7&lt;=$D318)+IF(K$7=$D318,INDEX('Annual CF'!$D$50:$M$50,$C318),0)</f>
        <v>166736.904463294</v>
      </c>
      <c r="L318" s="95">
        <f>L$305*(L$7&lt;=$D318)+IF(L$7=$D318,INDEX('Annual CF'!$D$50:$M$50,$C318),0)</f>
        <v>174010.10444374164</v>
      </c>
      <c r="M318" s="95">
        <f>M$305*(M$7&lt;=$D318)+IF(M$7=$D318,INDEX('Annual CF'!$D$50:$M$50,$C318),0)</f>
        <v>103623.46067980808</v>
      </c>
      <c r="N318" s="95">
        <f>N$305*(N$7&lt;=$D318)+IF(N$7=$D318,INDEX('Annual CF'!$D$50:$M$50,$C318),0)</f>
        <v>6646.7208270677365</v>
      </c>
      <c r="O318" s="95">
        <f>O$305*(O$7&lt;=$D318)+IF(O$7=$D318,INDEX('Annual CF'!$D$50:$M$50,$C318),0)</f>
        <v>113993.32638993647</v>
      </c>
      <c r="P318" s="95">
        <f>P$305*(P$7&lt;=$D318)+IF(P$7=$D318,INDEX('Annual CF'!$D$50:$M$50,$C318),0)</f>
        <v>205836.26453209727</v>
      </c>
      <c r="Q318" s="95">
        <f>Q$305*(Q$7&lt;=$D318)+IF(Q$7=$D318,INDEX('Annual CF'!$D$50:$M$50,$C318),0)</f>
        <v>229336.4244689224</v>
      </c>
      <c r="R318" s="95">
        <f>R$305*(R$7&lt;=$D318)+IF(R$7=$D318,INDEX('Annual CF'!$D$50:$M$50,$C318),0)</f>
        <v>229785.70446771462</v>
      </c>
      <c r="S318" s="95">
        <f>S$305*(S$7&lt;=$D318)+IF(S$7=$D318,INDEX('Annual CF'!$D$50:$M$50,$C318),0)</f>
        <v>229785.70446771462</v>
      </c>
      <c r="T318" s="95">
        <f>T$305*(T$7&lt;=$D318)+IF(T$7=$D318,INDEX('Annual CF'!$D$50:$M$50,$C318),0)</f>
        <v>189289.999871083</v>
      </c>
      <c r="U318" s="95">
        <f>U$305*(U$7&lt;=$D318)+IF(U$7=$D318,INDEX('Annual CF'!$D$50:$M$50,$C318),0)</f>
        <v>217560.03635335184</v>
      </c>
      <c r="V318" s="95">
        <f>V$305*(V$7&lt;=$D318)+IF(V$7=$D318,INDEX('Annual CF'!$D$50:$M$50,$C318),0)</f>
        <v>218314.71635132303</v>
      </c>
      <c r="W318" s="95">
        <f>W$305*(W$7&lt;=$D318)+IF(W$7=$D318,INDEX('Annual CF'!$D$50:$M$50,$C318),0)</f>
        <v>192858.74490220324</v>
      </c>
      <c r="X318" s="95">
        <f>X$305*(X$7&lt;=$D318)+IF(X$7=$D318,INDEX('Annual CF'!$D$50:$M$50,$C318),0)</f>
        <v>230741.83026852424</v>
      </c>
      <c r="Y318" s="95">
        <f>Y$305*(Y$7&lt;=$D318)+IF(Y$7=$D318,INDEX('Annual CF'!$D$50:$M$50,$C318),0)</f>
        <v>278674.9782672604</v>
      </c>
      <c r="Z318" s="95">
        <f>Z$305*(Z$7&lt;=$D318)+IF(Z$7=$D318,INDEX('Annual CF'!$D$50:$M$50,$C318),0)</f>
        <v>209490.30396600201</v>
      </c>
      <c r="AA318" s="95">
        <f>AA$305*(AA$7&lt;=$D318)+IF(AA$7=$D318,INDEX('Annual CF'!$D$50:$M$50,$C318),0)</f>
        <v>210640.81016290918</v>
      </c>
      <c r="AB318" s="95">
        <f>AB$305*(AB$7&lt;=$D318)+IF(AB$7=$D318,INDEX('Annual CF'!$D$50:$M$50,$C318),0)</f>
        <v>211583.53016037488</v>
      </c>
      <c r="AC318" s="95">
        <f>AC$305*(AC$7&lt;=$D318)+IF(AC$7=$D318,INDEX('Annual CF'!$D$50:$M$50,$C318),0)</f>
        <v>194070.06851076015</v>
      </c>
      <c r="AD318" s="95">
        <f>AD$305*(AD$7&lt;=$D318)+IF(AD$7=$D318,INDEX('Annual CF'!$D$50:$M$50,$C318),0)</f>
        <v>171257.50147086915</v>
      </c>
      <c r="AE318" s="95">
        <f>AE$305*(AE$7&lt;=$D318)+IF(AE$7=$D318,INDEX('Annual CF'!$D$50:$M$50,$C318),0)</f>
        <v>47393993.02898907</v>
      </c>
      <c r="AF318" s="95">
        <f>AF$305*(AF$7&lt;=$D318)+IF(AF$7=$D318,INDEX('Annual CF'!$D$50:$M$50,$C318),0)</f>
        <v>0</v>
      </c>
      <c r="AG318" s="95">
        <f>AG$305*(AG$7&lt;=$D318)+IF(AG$7=$D318,INDEX('Annual CF'!$D$50:$M$50,$C318),0)</f>
        <v>0</v>
      </c>
      <c r="AH318" s="95">
        <f>AH$305*(AH$7&lt;=$D318)+IF(AH$7=$D318,INDEX('Annual CF'!$D$50:$M$50,$C318),0)</f>
        <v>0</v>
      </c>
      <c r="AI318" s="95">
        <f>AI$305*(AI$7&lt;=$D318)+IF(AI$7=$D318,INDEX('Annual CF'!$D$50:$M$50,$C318),0)</f>
        <v>0</v>
      </c>
      <c r="AJ318" s="95">
        <f>AJ$305*(AJ$7&lt;=$D318)+IF(AJ$7=$D318,INDEX('Annual CF'!$D$50:$M$50,$C318),0)</f>
        <v>0</v>
      </c>
      <c r="AK318" s="95">
        <f>AK$305*(AK$7&lt;=$D318)+IF(AK$7=$D318,INDEX('Annual CF'!$D$50:$M$50,$C318),0)</f>
        <v>0</v>
      </c>
      <c r="AL318" s="95">
        <f>AL$305*(AL$7&lt;=$D318)+IF(AL$7=$D318,INDEX('Annual CF'!$D$50:$M$50,$C318),0)</f>
        <v>0</v>
      </c>
      <c r="AM318" s="95">
        <f>AM$305*(AM$7&lt;=$D318)+IF(AM$7=$D318,INDEX('Annual CF'!$D$50:$M$50,$C318),0)</f>
        <v>0</v>
      </c>
      <c r="AN318" s="95">
        <f>AN$305*(AN$7&lt;=$D318)+IF(AN$7=$D318,INDEX('Annual CF'!$D$50:$M$50,$C318),0)</f>
        <v>0</v>
      </c>
      <c r="AO318" s="95">
        <f>AO$305*(AO$7&lt;=$D318)+IF(AO$7=$D318,INDEX('Annual CF'!$D$50:$M$50,$C318),0)</f>
        <v>0</v>
      </c>
      <c r="AP318" s="95">
        <f>AP$305*(AP$7&lt;=$D318)+IF(AP$7=$D318,INDEX('Annual CF'!$D$50:$M$50,$C318),0)</f>
        <v>0</v>
      </c>
      <c r="AQ318" s="95">
        <f>AQ$305*(AQ$7&lt;=$D318)+IF(AQ$7=$D318,INDEX('Annual CF'!$D$50:$M$50,$C318),0)</f>
        <v>0</v>
      </c>
      <c r="AR318" s="95">
        <f>AR$305*(AR$7&lt;=$D318)+IF(AR$7=$D318,INDEX('Annual CF'!$D$50:$M$50,$C318),0)</f>
        <v>0</v>
      </c>
      <c r="AS318" s="95">
        <f>AS$305*(AS$7&lt;=$D318)+IF(AS$7=$D318,INDEX('Annual CF'!$D$50:$M$50,$C318),0)</f>
        <v>0</v>
      </c>
      <c r="AT318" s="95">
        <f>AT$305*(AT$7&lt;=$D318)+IF(AT$7=$D318,INDEX('Annual CF'!$D$50:$M$50,$C318),0)</f>
        <v>0</v>
      </c>
      <c r="AU318" s="95">
        <f>AU$305*(AU$7&lt;=$D318)+IF(AU$7=$D318,INDEX('Annual CF'!$D$50:$M$50,$C318),0)</f>
        <v>0</v>
      </c>
      <c r="AV318" s="95">
        <f>AV$305*(AV$7&lt;=$D318)+IF(AV$7=$D318,INDEX('Annual CF'!$D$50:$M$50,$C318),0)</f>
        <v>0</v>
      </c>
      <c r="AW318" s="95">
        <f>AW$305*(AW$7&lt;=$D318)+IF(AW$7=$D318,INDEX('Annual CF'!$D$50:$M$50,$C318),0)</f>
        <v>0</v>
      </c>
      <c r="AX318" s="95">
        <f>AX$305*(AX$7&lt;=$D318)+IF(AX$7=$D318,INDEX('Annual CF'!$D$50:$M$50,$C318),0)</f>
        <v>0</v>
      </c>
      <c r="AY318" s="95">
        <f>AY$305*(AY$7&lt;=$D318)+IF(AY$7=$D318,INDEX('Annual CF'!$D$50:$M$50,$C318),0)</f>
        <v>0</v>
      </c>
      <c r="AZ318" s="95">
        <f>AZ$305*(AZ$7&lt;=$D318)+IF(AZ$7=$D318,INDEX('Annual CF'!$D$50:$M$50,$C318),0)</f>
        <v>0</v>
      </c>
      <c r="BA318" s="95">
        <f>BA$305*(BA$7&lt;=$D318)+IF(BA$7=$D318,INDEX('Annual CF'!$D$50:$M$50,$C318),0)</f>
        <v>0</v>
      </c>
      <c r="BB318" s="95">
        <f>BB$305*(BB$7&lt;=$D318)+IF(BB$7=$D318,INDEX('Annual CF'!$D$50:$M$50,$C318),0)</f>
        <v>0</v>
      </c>
      <c r="BC318" s="95">
        <f>BC$305*(BC$7&lt;=$D318)+IF(BC$7=$D318,INDEX('Annual CF'!$D$50:$M$50,$C318),0)</f>
        <v>0</v>
      </c>
      <c r="BD318" s="95">
        <f>BD$305*(BD$7&lt;=$D318)+IF(BD$7=$D318,INDEX('Annual CF'!$D$50:$M$50,$C318),0)</f>
        <v>0</v>
      </c>
      <c r="BE318" s="95">
        <f>BE$305*(BE$7&lt;=$D318)+IF(BE$7=$D318,INDEX('Annual CF'!$D$50:$M$50,$C318),0)</f>
        <v>0</v>
      </c>
      <c r="BF318" s="95">
        <f>BF$305*(BF$7&lt;=$D318)+IF(BF$7=$D318,INDEX('Annual CF'!$D$50:$M$50,$C318),0)</f>
        <v>0</v>
      </c>
      <c r="BG318" s="95">
        <f>BG$305*(BG$7&lt;=$D318)+IF(BG$7=$D318,INDEX('Annual CF'!$D$50:$M$50,$C318),0)</f>
        <v>0</v>
      </c>
      <c r="BH318" s="95">
        <f>BH$305*(BH$7&lt;=$D318)+IF(BH$7=$D318,INDEX('Annual CF'!$D$50:$M$50,$C318),0)</f>
        <v>0</v>
      </c>
      <c r="BI318" s="95">
        <f>BI$305*(BI$7&lt;=$D318)+IF(BI$7=$D318,INDEX('Annual CF'!$D$50:$M$50,$C318),0)</f>
        <v>0</v>
      </c>
      <c r="BJ318" s="95">
        <f>BJ$305*(BJ$7&lt;=$D318)+IF(BJ$7=$D318,INDEX('Annual CF'!$D$50:$M$50,$C318),0)</f>
        <v>0</v>
      </c>
      <c r="BK318" s="95">
        <f>BK$305*(BK$7&lt;=$D318)+IF(BK$7=$D318,INDEX('Annual CF'!$D$50:$M$50,$C318),0)</f>
        <v>0</v>
      </c>
      <c r="BL318" s="95">
        <f>BL$305*(BL$7&lt;=$D318)+IF(BL$7=$D318,INDEX('Annual CF'!$D$50:$M$50,$C318),0)</f>
        <v>0</v>
      </c>
      <c r="BM318" s="95">
        <f>BM$305*(BM$7&lt;=$D318)+IF(BM$7=$D318,INDEX('Annual CF'!$D$50:$M$50,$C318),0)</f>
        <v>0</v>
      </c>
      <c r="BN318" s="95">
        <f>BN$305*(BN$7&lt;=$D318)+IF(BN$7=$D318,INDEX('Annual CF'!$D$50:$M$50,$C318),0)</f>
        <v>0</v>
      </c>
      <c r="BO318" s="95">
        <f>BO$305*(BO$7&lt;=$D318)+IF(BO$7=$D318,INDEX('Annual CF'!$D$50:$M$50,$C318),0)</f>
        <v>0</v>
      </c>
      <c r="BP318" s="95">
        <f>BP$305*(BP$7&lt;=$D318)+IF(BP$7=$D318,INDEX('Annual CF'!$D$50:$M$50,$C318),0)</f>
        <v>0</v>
      </c>
      <c r="BQ318" s="95">
        <f>BQ$305*(BQ$7&lt;=$D318)+IF(BQ$7=$D318,INDEX('Annual CF'!$D$50:$M$50,$C318),0)</f>
        <v>0</v>
      </c>
      <c r="BR318" s="95">
        <f>BR$305*(BR$7&lt;=$D318)+IF(BR$7=$D318,INDEX('Annual CF'!$D$50:$M$50,$C318),0)</f>
        <v>0</v>
      </c>
      <c r="BS318" s="95">
        <f>BS$305*(BS$7&lt;=$D318)+IF(BS$7=$D318,INDEX('Annual CF'!$D$50:$M$50,$C318),0)</f>
        <v>0</v>
      </c>
      <c r="BT318" s="95">
        <f>BT$305*(BT$7&lt;=$D318)+IF(BT$7=$D318,INDEX('Annual CF'!$D$50:$M$50,$C318),0)</f>
        <v>0</v>
      </c>
      <c r="BU318" s="95">
        <f>BU$305*(BU$7&lt;=$D318)+IF(BU$7=$D318,INDEX('Annual CF'!$D$50:$M$50,$C318),0)</f>
        <v>0</v>
      </c>
      <c r="BV318" s="95">
        <f>BV$305*(BV$7&lt;=$D318)+IF(BV$7=$D318,INDEX('Annual CF'!$D$50:$M$50,$C318),0)</f>
        <v>0</v>
      </c>
      <c r="BW318" s="95">
        <f>BW$305*(BW$7&lt;=$D318)+IF(BW$7=$D318,INDEX('Annual CF'!$D$50:$M$50,$C318),0)</f>
        <v>0</v>
      </c>
      <c r="BX318" s="95">
        <f>BX$305*(BX$7&lt;=$D318)+IF(BX$7=$D318,INDEX('Annual CF'!$D$50:$M$50,$C318),0)</f>
        <v>0</v>
      </c>
      <c r="BY318" s="95">
        <f>BY$305*(BY$7&lt;=$D318)+IF(BY$7=$D318,INDEX('Annual CF'!$D$50:$M$50,$C318),0)</f>
        <v>0</v>
      </c>
      <c r="BZ318" s="95">
        <f>BZ$305*(BZ$7&lt;=$D318)+IF(BZ$7=$D318,INDEX('Annual CF'!$D$50:$M$50,$C318),0)</f>
        <v>0</v>
      </c>
      <c r="CA318" s="95">
        <f>CA$305*(CA$7&lt;=$D318)+IF(CA$7=$D318,INDEX('Annual CF'!$D$50:$M$50,$C318),0)</f>
        <v>0</v>
      </c>
      <c r="CB318" s="95">
        <f>CB$305*(CB$7&lt;=$D318)+IF(CB$7=$D318,INDEX('Annual CF'!$D$50:$M$50,$C318),0)</f>
        <v>0</v>
      </c>
      <c r="CC318" s="95">
        <f>CC$305*(CC$7&lt;=$D318)+IF(CC$7=$D318,INDEX('Annual CF'!$D$50:$M$50,$C318),0)</f>
        <v>0</v>
      </c>
      <c r="CD318" s="95">
        <f>CD$305*(CD$7&lt;=$D318)+IF(CD$7=$D318,INDEX('Annual CF'!$D$50:$M$50,$C318),0)</f>
        <v>0</v>
      </c>
      <c r="CE318" s="95">
        <f>CE$305*(CE$7&lt;=$D318)+IF(CE$7=$D318,INDEX('Annual CF'!$D$50:$M$50,$C318),0)</f>
        <v>0</v>
      </c>
      <c r="CF318" s="95">
        <f>CF$305*(CF$7&lt;=$D318)+IF(CF$7=$D318,INDEX('Annual CF'!$D$50:$M$50,$C318),0)</f>
        <v>0</v>
      </c>
      <c r="CG318" s="95">
        <f>CG$305*(CG$7&lt;=$D318)+IF(CG$7=$D318,INDEX('Annual CF'!$D$50:$M$50,$C318),0)</f>
        <v>0</v>
      </c>
      <c r="CH318" s="95">
        <f>CH$305*(CH$7&lt;=$D318)+IF(CH$7=$D318,INDEX('Annual CF'!$D$50:$M$50,$C318),0)</f>
        <v>0</v>
      </c>
      <c r="CI318" s="95">
        <f>CI$305*(CI$7&lt;=$D318)+IF(CI$7=$D318,INDEX('Annual CF'!$D$50:$M$50,$C318),0)</f>
        <v>0</v>
      </c>
      <c r="CJ318" s="95">
        <f>CJ$305*(CJ$7&lt;=$D318)+IF(CJ$7=$D318,INDEX('Annual CF'!$D$50:$M$50,$C318),0)</f>
        <v>0</v>
      </c>
      <c r="CK318" s="95">
        <f>CK$305*(CK$7&lt;=$D318)+IF(CK$7=$D318,INDEX('Annual CF'!$D$50:$M$50,$C318),0)</f>
        <v>0</v>
      </c>
      <c r="CL318" s="95">
        <f>CL$305*(CL$7&lt;=$D318)+IF(CL$7=$D318,INDEX('Annual CF'!$D$50:$M$50,$C318),0)</f>
        <v>0</v>
      </c>
      <c r="CM318" s="95">
        <f>CM$305*(CM$7&lt;=$D318)+IF(CM$7=$D318,INDEX('Annual CF'!$D$50:$M$50,$C318),0)</f>
        <v>0</v>
      </c>
      <c r="CN318" s="95">
        <f>CN$305*(CN$7&lt;=$D318)+IF(CN$7=$D318,INDEX('Annual CF'!$D$50:$M$50,$C318),0)</f>
        <v>0</v>
      </c>
      <c r="CO318" s="95">
        <f>CO$305*(CO$7&lt;=$D318)+IF(CO$7=$D318,INDEX('Annual CF'!$D$50:$M$50,$C318),0)</f>
        <v>0</v>
      </c>
      <c r="CP318" s="95">
        <f>CP$305*(CP$7&lt;=$D318)+IF(CP$7=$D318,INDEX('Annual CF'!$D$50:$M$50,$C318),0)</f>
        <v>0</v>
      </c>
      <c r="CQ318" s="95">
        <f>CQ$305*(CQ$7&lt;=$D318)+IF(CQ$7=$D318,INDEX('Annual CF'!$D$50:$M$50,$C318),0)</f>
        <v>0</v>
      </c>
      <c r="CR318" s="95">
        <f>CR$305*(CR$7&lt;=$D318)+IF(CR$7=$D318,INDEX('Annual CF'!$D$50:$M$50,$C318),0)</f>
        <v>0</v>
      </c>
      <c r="CS318" s="95">
        <f>CS$305*(CS$7&lt;=$D318)+IF(CS$7=$D318,INDEX('Annual CF'!$D$50:$M$50,$C318),0)</f>
        <v>0</v>
      </c>
      <c r="CT318" s="95">
        <f>CT$305*(CT$7&lt;=$D318)+IF(CT$7=$D318,INDEX('Annual CF'!$D$50:$M$50,$C318),0)</f>
        <v>0</v>
      </c>
      <c r="CU318" s="95">
        <f>CU$305*(CU$7&lt;=$D318)+IF(CU$7=$D318,INDEX('Annual CF'!$D$50:$M$50,$C318),0)</f>
        <v>0</v>
      </c>
      <c r="CV318" s="95">
        <f>CV$305*(CV$7&lt;=$D318)+IF(CV$7=$D318,INDEX('Annual CF'!$D$50:$M$50,$C318),0)</f>
        <v>0</v>
      </c>
      <c r="CW318" s="95">
        <f>CW$305*(CW$7&lt;=$D318)+IF(CW$7=$D318,INDEX('Annual CF'!$D$50:$M$50,$C318),0)</f>
        <v>0</v>
      </c>
      <c r="CX318" s="95">
        <f>CX$305*(CX$7&lt;=$D318)+IF(CX$7=$D318,INDEX('Annual CF'!$D$50:$M$50,$C318),0)</f>
        <v>0</v>
      </c>
      <c r="CY318" s="95">
        <f>CY$305*(CY$7&lt;=$D318)+IF(CY$7=$D318,INDEX('Annual CF'!$D$50:$M$50,$C318),0)</f>
        <v>0</v>
      </c>
      <c r="CZ318" s="95">
        <f>CZ$305*(CZ$7&lt;=$D318)+IF(CZ$7=$D318,INDEX('Annual CF'!$D$50:$M$50,$C318),0)</f>
        <v>0</v>
      </c>
      <c r="DA318" s="95">
        <f>DA$305*(DA$7&lt;=$D318)+IF(DA$7=$D318,INDEX('Annual CF'!$D$50:$M$50,$C318),0)</f>
        <v>0</v>
      </c>
      <c r="DB318" s="95">
        <f>DB$305*(DB$7&lt;=$D318)+IF(DB$7=$D318,INDEX('Annual CF'!$D$50:$M$50,$C318),0)</f>
        <v>0</v>
      </c>
      <c r="DC318" s="95">
        <f>DC$305*(DC$7&lt;=$D318)+IF(DC$7=$D318,INDEX('Annual CF'!$D$50:$M$50,$C318),0)</f>
        <v>0</v>
      </c>
      <c r="DD318" s="95">
        <f>DD$305*(DD$7&lt;=$D318)+IF(DD$7=$D318,INDEX('Annual CF'!$D$50:$M$50,$C318),0)</f>
        <v>0</v>
      </c>
      <c r="DE318" s="95">
        <f>DE$305*(DE$7&lt;=$D318)+IF(DE$7=$D318,INDEX('Annual CF'!$D$50:$M$50,$C318),0)</f>
        <v>0</v>
      </c>
      <c r="DF318" s="95">
        <f>DF$305*(DF$7&lt;=$D318)+IF(DF$7=$D318,INDEX('Annual CF'!$D$50:$M$50,$C318),0)</f>
        <v>0</v>
      </c>
      <c r="DG318" s="95">
        <f>DG$305*(DG$7&lt;=$D318)+IF(DG$7=$D318,INDEX('Annual CF'!$D$50:$M$50,$C318),0)</f>
        <v>0</v>
      </c>
      <c r="DH318" s="95">
        <f>DH$305*(DH$7&lt;=$D318)+IF(DH$7=$D318,INDEX('Annual CF'!$D$50:$M$50,$C318),0)</f>
        <v>0</v>
      </c>
      <c r="DI318" s="95">
        <f>DI$305*(DI$7&lt;=$D318)+IF(DI$7=$D318,INDEX('Annual CF'!$D$50:$M$50,$C318),0)</f>
        <v>0</v>
      </c>
      <c r="DJ318" s="95">
        <f>DJ$305*(DJ$7&lt;=$D318)+IF(DJ$7=$D318,INDEX('Annual CF'!$D$50:$M$50,$C318),0)</f>
        <v>0</v>
      </c>
      <c r="DK318" s="95">
        <f>DK$305*(DK$7&lt;=$D318)+IF(DK$7=$D318,INDEX('Annual CF'!$D$50:$M$50,$C318),0)</f>
        <v>0</v>
      </c>
      <c r="DL318" s="95">
        <f>DL$305*(DL$7&lt;=$D318)+IF(DL$7=$D318,INDEX('Annual CF'!$D$50:$M$50,$C318),0)</f>
        <v>0</v>
      </c>
      <c r="DM318" s="95">
        <f>DM$305*(DM$7&lt;=$D318)+IF(DM$7=$D318,INDEX('Annual CF'!$D$50:$M$50,$C318),0)</f>
        <v>0</v>
      </c>
      <c r="DN318" s="95">
        <f>DN$305*(DN$7&lt;=$D318)+IF(DN$7=$D318,INDEX('Annual CF'!$D$50:$M$50,$C318),0)</f>
        <v>0</v>
      </c>
      <c r="DO318" s="95">
        <f>DO$305*(DO$7&lt;=$D318)+IF(DO$7=$D318,INDEX('Annual CF'!$D$50:$M$50,$C318),0)</f>
        <v>0</v>
      </c>
      <c r="DP318" s="95">
        <f>DP$305*(DP$7&lt;=$D318)+IF(DP$7=$D318,INDEX('Annual CF'!$D$50:$M$50,$C318),0)</f>
        <v>0</v>
      </c>
      <c r="DQ318" s="95">
        <f>DQ$305*(DQ$7&lt;=$D318)+IF(DQ$7=$D318,INDEX('Annual CF'!$D$50:$M$50,$C318),0)</f>
        <v>0</v>
      </c>
      <c r="DR318" s="95">
        <f>DR$305*(DR$7&lt;=$D318)+IF(DR$7=$D318,INDEX('Annual CF'!$D$50:$M$50,$C318),0)</f>
        <v>0</v>
      </c>
      <c r="DS318" s="95">
        <f>DS$305*(DS$7&lt;=$D318)+IF(DS$7=$D318,INDEX('Annual CF'!$D$50:$M$50,$C318),0)</f>
        <v>0</v>
      </c>
      <c r="DT318" s="95">
        <f>DT$305*(DT$7&lt;=$D318)+IF(DT$7=$D318,INDEX('Annual CF'!$D$50:$M$50,$C318),0)</f>
        <v>0</v>
      </c>
      <c r="DU318" s="95">
        <f>DU$305*(DU$7&lt;=$D318)+IF(DU$7=$D318,INDEX('Annual CF'!$D$50:$M$50,$C318),0)</f>
        <v>0</v>
      </c>
      <c r="DV318" s="95">
        <f>DV$305*(DV$7&lt;=$D318)+IF(DV$7=$D318,INDEX('Annual CF'!$D$50:$M$50,$C318),0)</f>
        <v>0</v>
      </c>
      <c r="DW318" s="95">
        <f>DW$305*(DW$7&lt;=$D318)+IF(DW$7=$D318,INDEX('Annual CF'!$D$50:$M$50,$C318),0)</f>
        <v>0</v>
      </c>
      <c r="DX318" s="95">
        <f>DX$305*(DX$7&lt;=$D318)+IF(DX$7=$D318,INDEX('Annual CF'!$D$50:$M$50,$C318),0)</f>
        <v>0</v>
      </c>
      <c r="DY318" s="95">
        <f>DY$305*(DY$7&lt;=$D318)+IF(DY$7=$D318,INDEX('Annual CF'!$D$50:$M$50,$C318),0)</f>
        <v>0</v>
      </c>
      <c r="DZ318" s="95">
        <f>DZ$305*(DZ$7&lt;=$D318)+IF(DZ$7=$D318,INDEX('Annual CF'!$D$50:$M$50,$C318),0)</f>
        <v>0</v>
      </c>
      <c r="EA318" s="95">
        <f>EA$305*(EA$7&lt;=$D318)+IF(EA$7=$D318,INDEX('Annual CF'!$D$50:$M$50,$C318),0)</f>
        <v>0</v>
      </c>
      <c r="EB318" s="95">
        <f>EB$305*(EB$7&lt;=$D318)+IF(EB$7=$D318,INDEX('Annual CF'!$D$50:$M$50,$C318),0)</f>
        <v>0</v>
      </c>
      <c r="EC318" s="95">
        <f>EC$305*(EC$7&lt;=$D318)+IF(EC$7=$D318,INDEX('Annual CF'!$D$50:$M$50,$C318),0)</f>
        <v>0</v>
      </c>
      <c r="ED318" s="95">
        <f>ED$305*(ED$7&lt;=$D318)+IF(ED$7=$D318,INDEX('Annual CF'!$D$50:$M$50,$C318),0)</f>
        <v>0</v>
      </c>
      <c r="EE318" s="95">
        <f>EE$305*(EE$7&lt;=$D318)+IF(EE$7=$D318,INDEX('Annual CF'!$D$50:$M$50,$C318),0)</f>
        <v>0</v>
      </c>
      <c r="EF318" s="95">
        <f>EF$305*(EF$7&lt;=$D318)+IF(EF$7=$D318,INDEX('Annual CF'!$D$50:$M$50,$C318),0)</f>
        <v>0</v>
      </c>
      <c r="EG318" s="95">
        <f>EG$305*(EG$7&lt;=$D318)+IF(EG$7=$D318,INDEX('Annual CF'!$D$50:$M$50,$C318),0)</f>
        <v>0</v>
      </c>
      <c r="EH318" s="95">
        <f>EH$305*(EH$7&lt;=$D318)+IF(EH$7=$D318,INDEX('Annual CF'!$D$50:$M$50,$C318),0)</f>
        <v>0</v>
      </c>
      <c r="EI318" s="95">
        <f>EI$305*(EI$7&lt;=$D318)+IF(EI$7=$D318,INDEX('Annual CF'!$D$50:$M$50,$C318),0)</f>
        <v>0</v>
      </c>
    </row>
    <row r="319">
      <c r="B319" t="s" s="23">
        <v>418</v>
      </c>
      <c r="C319" s="25">
        <f>C318+1</f>
        <v>3</v>
      </c>
      <c r="D319" s="121">
        <f>EOMONTH(Assumptions!$C$6,C319*12-1)</f>
        <v>47483</v>
      </c>
      <c r="G319" s="82">
        <f>$G$314</f>
        <v>-48487716.12903226</v>
      </c>
      <c r="H319" s="95">
        <f>H$305*(H$7&lt;=$D319)+IF(H$7=$D319,INDEX('Annual CF'!$D$50:$M$50,$C319),0)</f>
        <v>169576.74452522487</v>
      </c>
      <c r="I319" s="95">
        <f>I$305*(I$7&lt;=$D319)+IF(I$7=$D319,INDEX('Annual CF'!$D$50:$M$50,$C319),0)</f>
        <v>180814.5044950147</v>
      </c>
      <c r="J319" s="95">
        <f>J$305*(J$7&lt;=$D319)+IF(J$7=$D319,INDEX('Annual CF'!$D$50:$M$50,$C319),0)</f>
        <v>148087.6620712987</v>
      </c>
      <c r="K319" s="95">
        <f>K$305*(K$7&lt;=$D319)+IF(K$7=$D319,INDEX('Annual CF'!$D$50:$M$50,$C319),0)</f>
        <v>166736.904463294</v>
      </c>
      <c r="L319" s="95">
        <f>L$305*(L$7&lt;=$D319)+IF(L$7=$D319,INDEX('Annual CF'!$D$50:$M$50,$C319),0)</f>
        <v>174010.10444374164</v>
      </c>
      <c r="M319" s="95">
        <f>M$305*(M$7&lt;=$D319)+IF(M$7=$D319,INDEX('Annual CF'!$D$50:$M$50,$C319),0)</f>
        <v>103623.46067980808</v>
      </c>
      <c r="N319" s="95">
        <f>N$305*(N$7&lt;=$D319)+IF(N$7=$D319,INDEX('Annual CF'!$D$50:$M$50,$C319),0)</f>
        <v>6646.7208270677365</v>
      </c>
      <c r="O319" s="95">
        <f>O$305*(O$7&lt;=$D319)+IF(O$7=$D319,INDEX('Annual CF'!$D$50:$M$50,$C319),0)</f>
        <v>113993.32638993647</v>
      </c>
      <c r="P319" s="95">
        <f>P$305*(P$7&lt;=$D319)+IF(P$7=$D319,INDEX('Annual CF'!$D$50:$M$50,$C319),0)</f>
        <v>205836.26453209727</v>
      </c>
      <c r="Q319" s="95">
        <f>Q$305*(Q$7&lt;=$D319)+IF(Q$7=$D319,INDEX('Annual CF'!$D$50:$M$50,$C319),0)</f>
        <v>229336.4244689224</v>
      </c>
      <c r="R319" s="95">
        <f>R$305*(R$7&lt;=$D319)+IF(R$7=$D319,INDEX('Annual CF'!$D$50:$M$50,$C319),0)</f>
        <v>229785.70446771462</v>
      </c>
      <c r="S319" s="95">
        <f>S$305*(S$7&lt;=$D319)+IF(S$7=$D319,INDEX('Annual CF'!$D$50:$M$50,$C319),0)</f>
        <v>229785.70446771462</v>
      </c>
      <c r="T319" s="95">
        <f>T$305*(T$7&lt;=$D319)+IF(T$7=$D319,INDEX('Annual CF'!$D$50:$M$50,$C319),0)</f>
        <v>189289.999871083</v>
      </c>
      <c r="U319" s="95">
        <f>U$305*(U$7&lt;=$D319)+IF(U$7=$D319,INDEX('Annual CF'!$D$50:$M$50,$C319),0)</f>
        <v>217560.03635335184</v>
      </c>
      <c r="V319" s="95">
        <f>V$305*(V$7&lt;=$D319)+IF(V$7=$D319,INDEX('Annual CF'!$D$50:$M$50,$C319),0)</f>
        <v>218314.71635132303</v>
      </c>
      <c r="W319" s="95">
        <f>W$305*(W$7&lt;=$D319)+IF(W$7=$D319,INDEX('Annual CF'!$D$50:$M$50,$C319),0)</f>
        <v>192858.74490220324</v>
      </c>
      <c r="X319" s="95">
        <f>X$305*(X$7&lt;=$D319)+IF(X$7=$D319,INDEX('Annual CF'!$D$50:$M$50,$C319),0)</f>
        <v>230741.83026852424</v>
      </c>
      <c r="Y319" s="95">
        <f>Y$305*(Y$7&lt;=$D319)+IF(Y$7=$D319,INDEX('Annual CF'!$D$50:$M$50,$C319),0)</f>
        <v>278674.9782672604</v>
      </c>
      <c r="Z319" s="95">
        <f>Z$305*(Z$7&lt;=$D319)+IF(Z$7=$D319,INDEX('Annual CF'!$D$50:$M$50,$C319),0)</f>
        <v>209490.30396600201</v>
      </c>
      <c r="AA319" s="95">
        <f>AA$305*(AA$7&lt;=$D319)+IF(AA$7=$D319,INDEX('Annual CF'!$D$50:$M$50,$C319),0)</f>
        <v>210640.81016290918</v>
      </c>
      <c r="AB319" s="95">
        <f>AB$305*(AB$7&lt;=$D319)+IF(AB$7=$D319,INDEX('Annual CF'!$D$50:$M$50,$C319),0)</f>
        <v>211583.53016037488</v>
      </c>
      <c r="AC319" s="95">
        <f>AC$305*(AC$7&lt;=$D319)+IF(AC$7=$D319,INDEX('Annual CF'!$D$50:$M$50,$C319),0)</f>
        <v>194070.06851076015</v>
      </c>
      <c r="AD319" s="95">
        <f>AD$305*(AD$7&lt;=$D319)+IF(AD$7=$D319,INDEX('Annual CF'!$D$50:$M$50,$C319),0)</f>
        <v>171257.50147086915</v>
      </c>
      <c r="AE319" s="95">
        <f>AE$305*(AE$7&lt;=$D319)+IF(AE$7=$D319,INDEX('Annual CF'!$D$50:$M$50,$C319),0)</f>
        <v>134501.27525314738</v>
      </c>
      <c r="AF319" s="95">
        <f>AF$305*(AF$7&lt;=$D319)+IF(AF$7=$D319,INDEX('Annual CF'!$D$50:$M$50,$C319),0)</f>
        <v>-31614.373276225437</v>
      </c>
      <c r="AG319" s="95">
        <f>AG$305*(AG$7&lt;=$D319)+IF(AG$7=$D319,INDEX('Annual CF'!$D$50:$M$50,$C319),0)</f>
        <v>206980.80423031937</v>
      </c>
      <c r="AH319" s="95">
        <f>AH$305*(AH$7&lt;=$D319)+IF(AH$7=$D319,INDEX('Annual CF'!$D$50:$M$50,$C319),0)</f>
        <v>115589.66444525601</v>
      </c>
      <c r="AI319" s="95">
        <f>AI$305*(AI$7&lt;=$D319)+IF(AI$7=$D319,INDEX('Annual CF'!$D$50:$M$50,$C319),0)</f>
        <v>213947.56072535782</v>
      </c>
      <c r="AJ319" s="95">
        <f>AJ$305*(AJ$7&lt;=$D319)+IF(AJ$7=$D319,INDEX('Annual CF'!$D$50:$M$50,$C319),0)</f>
        <v>155990.34769086842</v>
      </c>
      <c r="AK319" s="95">
        <f>AK$305*(AK$7&lt;=$D319)+IF(AK$7=$D319,INDEX('Annual CF'!$D$50:$M$50,$C319),0)</f>
        <v>249459.89008937622</v>
      </c>
      <c r="AL319" s="95">
        <f>AL$305*(AL$7&lt;=$D319)+IF(AL$7=$D319,INDEX('Annual CF'!$D$50:$M$50,$C319),0)</f>
        <v>259285.74836296155</v>
      </c>
      <c r="AM319" s="95">
        <f>AM$305*(AM$7&lt;=$D319)+IF(AM$7=$D319,INDEX('Annual CF'!$D$50:$M$50,$C319),0)</f>
        <v>260483.70307674116</v>
      </c>
      <c r="AN319" s="95">
        <f>AN$305*(AN$7&lt;=$D319)+IF(AN$7=$D319,INDEX('Annual CF'!$D$50:$M$50,$C319),0)</f>
        <v>245001.22580092234</v>
      </c>
      <c r="AO319" s="95">
        <f>AO$305*(AO$7&lt;=$D319)+IF(AO$7=$D319,INDEX('Annual CF'!$D$50:$M$50,$C319),0)</f>
        <v>245001.22580092234</v>
      </c>
      <c r="AP319" s="95">
        <f>AP$305*(AP$7&lt;=$D319)+IF(AP$7=$D319,INDEX('Annual CF'!$D$50:$M$50,$C319),0)</f>
        <v>210821.3309344285</v>
      </c>
      <c r="AQ319" s="95">
        <f>AQ$305*(AQ$7&lt;=$D319)+IF(AQ$7=$D319,INDEX('Annual CF'!$D$50:$M$50,$C319),0)</f>
        <v>52741985.43819995</v>
      </c>
      <c r="AR319" s="95">
        <f>AR$305*(AR$7&lt;=$D319)+IF(AR$7=$D319,INDEX('Annual CF'!$D$50:$M$50,$C319),0)</f>
        <v>0</v>
      </c>
      <c r="AS319" s="95">
        <f>AS$305*(AS$7&lt;=$D319)+IF(AS$7=$D319,INDEX('Annual CF'!$D$50:$M$50,$C319),0)</f>
        <v>0</v>
      </c>
      <c r="AT319" s="95">
        <f>AT$305*(AT$7&lt;=$D319)+IF(AT$7=$D319,INDEX('Annual CF'!$D$50:$M$50,$C319),0)</f>
        <v>0</v>
      </c>
      <c r="AU319" s="95">
        <f>AU$305*(AU$7&lt;=$D319)+IF(AU$7=$D319,INDEX('Annual CF'!$D$50:$M$50,$C319),0)</f>
        <v>0</v>
      </c>
      <c r="AV319" s="95">
        <f>AV$305*(AV$7&lt;=$D319)+IF(AV$7=$D319,INDEX('Annual CF'!$D$50:$M$50,$C319),0)</f>
        <v>0</v>
      </c>
      <c r="AW319" s="95">
        <f>AW$305*(AW$7&lt;=$D319)+IF(AW$7=$D319,INDEX('Annual CF'!$D$50:$M$50,$C319),0)</f>
        <v>0</v>
      </c>
      <c r="AX319" s="95">
        <f>AX$305*(AX$7&lt;=$D319)+IF(AX$7=$D319,INDEX('Annual CF'!$D$50:$M$50,$C319),0)</f>
        <v>0</v>
      </c>
      <c r="AY319" s="95">
        <f>AY$305*(AY$7&lt;=$D319)+IF(AY$7=$D319,INDEX('Annual CF'!$D$50:$M$50,$C319),0)</f>
        <v>0</v>
      </c>
      <c r="AZ319" s="95">
        <f>AZ$305*(AZ$7&lt;=$D319)+IF(AZ$7=$D319,INDEX('Annual CF'!$D$50:$M$50,$C319),0)</f>
        <v>0</v>
      </c>
      <c r="BA319" s="95">
        <f>BA$305*(BA$7&lt;=$D319)+IF(BA$7=$D319,INDEX('Annual CF'!$D$50:$M$50,$C319),0)</f>
        <v>0</v>
      </c>
      <c r="BB319" s="95">
        <f>BB$305*(BB$7&lt;=$D319)+IF(BB$7=$D319,INDEX('Annual CF'!$D$50:$M$50,$C319),0)</f>
        <v>0</v>
      </c>
      <c r="BC319" s="95">
        <f>BC$305*(BC$7&lt;=$D319)+IF(BC$7=$D319,INDEX('Annual CF'!$D$50:$M$50,$C319),0)</f>
        <v>0</v>
      </c>
      <c r="BD319" s="95">
        <f>BD$305*(BD$7&lt;=$D319)+IF(BD$7=$D319,INDEX('Annual CF'!$D$50:$M$50,$C319),0)</f>
        <v>0</v>
      </c>
      <c r="BE319" s="95">
        <f>BE$305*(BE$7&lt;=$D319)+IF(BE$7=$D319,INDEX('Annual CF'!$D$50:$M$50,$C319),0)</f>
        <v>0</v>
      </c>
      <c r="BF319" s="95">
        <f>BF$305*(BF$7&lt;=$D319)+IF(BF$7=$D319,INDEX('Annual CF'!$D$50:$M$50,$C319),0)</f>
        <v>0</v>
      </c>
      <c r="BG319" s="95">
        <f>BG$305*(BG$7&lt;=$D319)+IF(BG$7=$D319,INDEX('Annual CF'!$D$50:$M$50,$C319),0)</f>
        <v>0</v>
      </c>
      <c r="BH319" s="95">
        <f>BH$305*(BH$7&lt;=$D319)+IF(BH$7=$D319,INDEX('Annual CF'!$D$50:$M$50,$C319),0)</f>
        <v>0</v>
      </c>
      <c r="BI319" s="95">
        <f>BI$305*(BI$7&lt;=$D319)+IF(BI$7=$D319,INDEX('Annual CF'!$D$50:$M$50,$C319),0)</f>
        <v>0</v>
      </c>
      <c r="BJ319" s="95">
        <f>BJ$305*(BJ$7&lt;=$D319)+IF(BJ$7=$D319,INDEX('Annual CF'!$D$50:$M$50,$C319),0)</f>
        <v>0</v>
      </c>
      <c r="BK319" s="95">
        <f>BK$305*(BK$7&lt;=$D319)+IF(BK$7=$D319,INDEX('Annual CF'!$D$50:$M$50,$C319),0)</f>
        <v>0</v>
      </c>
      <c r="BL319" s="95">
        <f>BL$305*(BL$7&lt;=$D319)+IF(BL$7=$D319,INDEX('Annual CF'!$D$50:$M$50,$C319),0)</f>
        <v>0</v>
      </c>
      <c r="BM319" s="95">
        <f>BM$305*(BM$7&lt;=$D319)+IF(BM$7=$D319,INDEX('Annual CF'!$D$50:$M$50,$C319),0)</f>
        <v>0</v>
      </c>
      <c r="BN319" s="95">
        <f>BN$305*(BN$7&lt;=$D319)+IF(BN$7=$D319,INDEX('Annual CF'!$D$50:$M$50,$C319),0)</f>
        <v>0</v>
      </c>
      <c r="BO319" s="95">
        <f>BO$305*(BO$7&lt;=$D319)+IF(BO$7=$D319,INDEX('Annual CF'!$D$50:$M$50,$C319),0)</f>
        <v>0</v>
      </c>
      <c r="BP319" s="95">
        <f>BP$305*(BP$7&lt;=$D319)+IF(BP$7=$D319,INDEX('Annual CF'!$D$50:$M$50,$C319),0)</f>
        <v>0</v>
      </c>
      <c r="BQ319" s="95">
        <f>BQ$305*(BQ$7&lt;=$D319)+IF(BQ$7=$D319,INDEX('Annual CF'!$D$50:$M$50,$C319),0)</f>
        <v>0</v>
      </c>
      <c r="BR319" s="95">
        <f>BR$305*(BR$7&lt;=$D319)+IF(BR$7=$D319,INDEX('Annual CF'!$D$50:$M$50,$C319),0)</f>
        <v>0</v>
      </c>
      <c r="BS319" s="95">
        <f>BS$305*(BS$7&lt;=$D319)+IF(BS$7=$D319,INDEX('Annual CF'!$D$50:$M$50,$C319),0)</f>
        <v>0</v>
      </c>
      <c r="BT319" s="95">
        <f>BT$305*(BT$7&lt;=$D319)+IF(BT$7=$D319,INDEX('Annual CF'!$D$50:$M$50,$C319),0)</f>
        <v>0</v>
      </c>
      <c r="BU319" s="95">
        <f>BU$305*(BU$7&lt;=$D319)+IF(BU$7=$D319,INDEX('Annual CF'!$D$50:$M$50,$C319),0)</f>
        <v>0</v>
      </c>
      <c r="BV319" s="95">
        <f>BV$305*(BV$7&lt;=$D319)+IF(BV$7=$D319,INDEX('Annual CF'!$D$50:$M$50,$C319),0)</f>
        <v>0</v>
      </c>
      <c r="BW319" s="95">
        <f>BW$305*(BW$7&lt;=$D319)+IF(BW$7=$D319,INDEX('Annual CF'!$D$50:$M$50,$C319),0)</f>
        <v>0</v>
      </c>
      <c r="BX319" s="95">
        <f>BX$305*(BX$7&lt;=$D319)+IF(BX$7=$D319,INDEX('Annual CF'!$D$50:$M$50,$C319),0)</f>
        <v>0</v>
      </c>
      <c r="BY319" s="95">
        <f>BY$305*(BY$7&lt;=$D319)+IF(BY$7=$D319,INDEX('Annual CF'!$D$50:$M$50,$C319),0)</f>
        <v>0</v>
      </c>
      <c r="BZ319" s="95">
        <f>BZ$305*(BZ$7&lt;=$D319)+IF(BZ$7=$D319,INDEX('Annual CF'!$D$50:$M$50,$C319),0)</f>
        <v>0</v>
      </c>
      <c r="CA319" s="95">
        <f>CA$305*(CA$7&lt;=$D319)+IF(CA$7=$D319,INDEX('Annual CF'!$D$50:$M$50,$C319),0)</f>
        <v>0</v>
      </c>
      <c r="CB319" s="95">
        <f>CB$305*(CB$7&lt;=$D319)+IF(CB$7=$D319,INDEX('Annual CF'!$D$50:$M$50,$C319),0)</f>
        <v>0</v>
      </c>
      <c r="CC319" s="95">
        <f>CC$305*(CC$7&lt;=$D319)+IF(CC$7=$D319,INDEX('Annual CF'!$D$50:$M$50,$C319),0)</f>
        <v>0</v>
      </c>
      <c r="CD319" s="95">
        <f>CD$305*(CD$7&lt;=$D319)+IF(CD$7=$D319,INDEX('Annual CF'!$D$50:$M$50,$C319),0)</f>
        <v>0</v>
      </c>
      <c r="CE319" s="95">
        <f>CE$305*(CE$7&lt;=$D319)+IF(CE$7=$D319,INDEX('Annual CF'!$D$50:$M$50,$C319),0)</f>
        <v>0</v>
      </c>
      <c r="CF319" s="95">
        <f>CF$305*(CF$7&lt;=$D319)+IF(CF$7=$D319,INDEX('Annual CF'!$D$50:$M$50,$C319),0)</f>
        <v>0</v>
      </c>
      <c r="CG319" s="95">
        <f>CG$305*(CG$7&lt;=$D319)+IF(CG$7=$D319,INDEX('Annual CF'!$D$50:$M$50,$C319),0)</f>
        <v>0</v>
      </c>
      <c r="CH319" s="95">
        <f>CH$305*(CH$7&lt;=$D319)+IF(CH$7=$D319,INDEX('Annual CF'!$D$50:$M$50,$C319),0)</f>
        <v>0</v>
      </c>
      <c r="CI319" s="95">
        <f>CI$305*(CI$7&lt;=$D319)+IF(CI$7=$D319,INDEX('Annual CF'!$D$50:$M$50,$C319),0)</f>
        <v>0</v>
      </c>
      <c r="CJ319" s="95">
        <f>CJ$305*(CJ$7&lt;=$D319)+IF(CJ$7=$D319,INDEX('Annual CF'!$D$50:$M$50,$C319),0)</f>
        <v>0</v>
      </c>
      <c r="CK319" s="95">
        <f>CK$305*(CK$7&lt;=$D319)+IF(CK$7=$D319,INDEX('Annual CF'!$D$50:$M$50,$C319),0)</f>
        <v>0</v>
      </c>
      <c r="CL319" s="95">
        <f>CL$305*(CL$7&lt;=$D319)+IF(CL$7=$D319,INDEX('Annual CF'!$D$50:$M$50,$C319),0)</f>
        <v>0</v>
      </c>
      <c r="CM319" s="95">
        <f>CM$305*(CM$7&lt;=$D319)+IF(CM$7=$D319,INDEX('Annual CF'!$D$50:$M$50,$C319),0)</f>
        <v>0</v>
      </c>
      <c r="CN319" s="95">
        <f>CN$305*(CN$7&lt;=$D319)+IF(CN$7=$D319,INDEX('Annual CF'!$D$50:$M$50,$C319),0)</f>
        <v>0</v>
      </c>
      <c r="CO319" s="95">
        <f>CO$305*(CO$7&lt;=$D319)+IF(CO$7=$D319,INDEX('Annual CF'!$D$50:$M$50,$C319),0)</f>
        <v>0</v>
      </c>
      <c r="CP319" s="95">
        <f>CP$305*(CP$7&lt;=$D319)+IF(CP$7=$D319,INDEX('Annual CF'!$D$50:$M$50,$C319),0)</f>
        <v>0</v>
      </c>
      <c r="CQ319" s="95">
        <f>CQ$305*(CQ$7&lt;=$D319)+IF(CQ$7=$D319,INDEX('Annual CF'!$D$50:$M$50,$C319),0)</f>
        <v>0</v>
      </c>
      <c r="CR319" s="95">
        <f>CR$305*(CR$7&lt;=$D319)+IF(CR$7=$D319,INDEX('Annual CF'!$D$50:$M$50,$C319),0)</f>
        <v>0</v>
      </c>
      <c r="CS319" s="95">
        <f>CS$305*(CS$7&lt;=$D319)+IF(CS$7=$D319,INDEX('Annual CF'!$D$50:$M$50,$C319),0)</f>
        <v>0</v>
      </c>
      <c r="CT319" s="95">
        <f>CT$305*(CT$7&lt;=$D319)+IF(CT$7=$D319,INDEX('Annual CF'!$D$50:$M$50,$C319),0)</f>
        <v>0</v>
      </c>
      <c r="CU319" s="95">
        <f>CU$305*(CU$7&lt;=$D319)+IF(CU$7=$D319,INDEX('Annual CF'!$D$50:$M$50,$C319),0)</f>
        <v>0</v>
      </c>
      <c r="CV319" s="95">
        <f>CV$305*(CV$7&lt;=$D319)+IF(CV$7=$D319,INDEX('Annual CF'!$D$50:$M$50,$C319),0)</f>
        <v>0</v>
      </c>
      <c r="CW319" s="95">
        <f>CW$305*(CW$7&lt;=$D319)+IF(CW$7=$D319,INDEX('Annual CF'!$D$50:$M$50,$C319),0)</f>
        <v>0</v>
      </c>
      <c r="CX319" s="95">
        <f>CX$305*(CX$7&lt;=$D319)+IF(CX$7=$D319,INDEX('Annual CF'!$D$50:$M$50,$C319),0)</f>
        <v>0</v>
      </c>
      <c r="CY319" s="95">
        <f>CY$305*(CY$7&lt;=$D319)+IF(CY$7=$D319,INDEX('Annual CF'!$D$50:$M$50,$C319),0)</f>
        <v>0</v>
      </c>
      <c r="CZ319" s="95">
        <f>CZ$305*(CZ$7&lt;=$D319)+IF(CZ$7=$D319,INDEX('Annual CF'!$D$50:$M$50,$C319),0)</f>
        <v>0</v>
      </c>
      <c r="DA319" s="95">
        <f>DA$305*(DA$7&lt;=$D319)+IF(DA$7=$D319,INDEX('Annual CF'!$D$50:$M$50,$C319),0)</f>
        <v>0</v>
      </c>
      <c r="DB319" s="95">
        <f>DB$305*(DB$7&lt;=$D319)+IF(DB$7=$D319,INDEX('Annual CF'!$D$50:$M$50,$C319),0)</f>
        <v>0</v>
      </c>
      <c r="DC319" s="95">
        <f>DC$305*(DC$7&lt;=$D319)+IF(DC$7=$D319,INDEX('Annual CF'!$D$50:$M$50,$C319),0)</f>
        <v>0</v>
      </c>
      <c r="DD319" s="95">
        <f>DD$305*(DD$7&lt;=$D319)+IF(DD$7=$D319,INDEX('Annual CF'!$D$50:$M$50,$C319),0)</f>
        <v>0</v>
      </c>
      <c r="DE319" s="95">
        <f>DE$305*(DE$7&lt;=$D319)+IF(DE$7=$D319,INDEX('Annual CF'!$D$50:$M$50,$C319),0)</f>
        <v>0</v>
      </c>
      <c r="DF319" s="95">
        <f>DF$305*(DF$7&lt;=$D319)+IF(DF$7=$D319,INDEX('Annual CF'!$D$50:$M$50,$C319),0)</f>
        <v>0</v>
      </c>
      <c r="DG319" s="95">
        <f>DG$305*(DG$7&lt;=$D319)+IF(DG$7=$D319,INDEX('Annual CF'!$D$50:$M$50,$C319),0)</f>
        <v>0</v>
      </c>
      <c r="DH319" s="95">
        <f>DH$305*(DH$7&lt;=$D319)+IF(DH$7=$D319,INDEX('Annual CF'!$D$50:$M$50,$C319),0)</f>
        <v>0</v>
      </c>
      <c r="DI319" s="95">
        <f>DI$305*(DI$7&lt;=$D319)+IF(DI$7=$D319,INDEX('Annual CF'!$D$50:$M$50,$C319),0)</f>
        <v>0</v>
      </c>
      <c r="DJ319" s="95">
        <f>DJ$305*(DJ$7&lt;=$D319)+IF(DJ$7=$D319,INDEX('Annual CF'!$D$50:$M$50,$C319),0)</f>
        <v>0</v>
      </c>
      <c r="DK319" s="95">
        <f>DK$305*(DK$7&lt;=$D319)+IF(DK$7=$D319,INDEX('Annual CF'!$D$50:$M$50,$C319),0)</f>
        <v>0</v>
      </c>
      <c r="DL319" s="95">
        <f>DL$305*(DL$7&lt;=$D319)+IF(DL$7=$D319,INDEX('Annual CF'!$D$50:$M$50,$C319),0)</f>
        <v>0</v>
      </c>
      <c r="DM319" s="95">
        <f>DM$305*(DM$7&lt;=$D319)+IF(DM$7=$D319,INDEX('Annual CF'!$D$50:$M$50,$C319),0)</f>
        <v>0</v>
      </c>
      <c r="DN319" s="95">
        <f>DN$305*(DN$7&lt;=$D319)+IF(DN$7=$D319,INDEX('Annual CF'!$D$50:$M$50,$C319),0)</f>
        <v>0</v>
      </c>
      <c r="DO319" s="95">
        <f>DO$305*(DO$7&lt;=$D319)+IF(DO$7=$D319,INDEX('Annual CF'!$D$50:$M$50,$C319),0)</f>
        <v>0</v>
      </c>
      <c r="DP319" s="95">
        <f>DP$305*(DP$7&lt;=$D319)+IF(DP$7=$D319,INDEX('Annual CF'!$D$50:$M$50,$C319),0)</f>
        <v>0</v>
      </c>
      <c r="DQ319" s="95">
        <f>DQ$305*(DQ$7&lt;=$D319)+IF(DQ$7=$D319,INDEX('Annual CF'!$D$50:$M$50,$C319),0)</f>
        <v>0</v>
      </c>
      <c r="DR319" s="95">
        <f>DR$305*(DR$7&lt;=$D319)+IF(DR$7=$D319,INDEX('Annual CF'!$D$50:$M$50,$C319),0)</f>
        <v>0</v>
      </c>
      <c r="DS319" s="95">
        <f>DS$305*(DS$7&lt;=$D319)+IF(DS$7=$D319,INDEX('Annual CF'!$D$50:$M$50,$C319),0)</f>
        <v>0</v>
      </c>
      <c r="DT319" s="95">
        <f>DT$305*(DT$7&lt;=$D319)+IF(DT$7=$D319,INDEX('Annual CF'!$D$50:$M$50,$C319),0)</f>
        <v>0</v>
      </c>
      <c r="DU319" s="95">
        <f>DU$305*(DU$7&lt;=$D319)+IF(DU$7=$D319,INDEX('Annual CF'!$D$50:$M$50,$C319),0)</f>
        <v>0</v>
      </c>
      <c r="DV319" s="95">
        <f>DV$305*(DV$7&lt;=$D319)+IF(DV$7=$D319,INDEX('Annual CF'!$D$50:$M$50,$C319),0)</f>
        <v>0</v>
      </c>
      <c r="DW319" s="95">
        <f>DW$305*(DW$7&lt;=$D319)+IF(DW$7=$D319,INDEX('Annual CF'!$D$50:$M$50,$C319),0)</f>
        <v>0</v>
      </c>
      <c r="DX319" s="95">
        <f>DX$305*(DX$7&lt;=$D319)+IF(DX$7=$D319,INDEX('Annual CF'!$D$50:$M$50,$C319),0)</f>
        <v>0</v>
      </c>
      <c r="DY319" s="95">
        <f>DY$305*(DY$7&lt;=$D319)+IF(DY$7=$D319,INDEX('Annual CF'!$D$50:$M$50,$C319),0)</f>
        <v>0</v>
      </c>
      <c r="DZ319" s="95">
        <f>DZ$305*(DZ$7&lt;=$D319)+IF(DZ$7=$D319,INDEX('Annual CF'!$D$50:$M$50,$C319),0)</f>
        <v>0</v>
      </c>
      <c r="EA319" s="95">
        <f>EA$305*(EA$7&lt;=$D319)+IF(EA$7=$D319,INDEX('Annual CF'!$D$50:$M$50,$C319),0)</f>
        <v>0</v>
      </c>
      <c r="EB319" s="95">
        <f>EB$305*(EB$7&lt;=$D319)+IF(EB$7=$D319,INDEX('Annual CF'!$D$50:$M$50,$C319),0)</f>
        <v>0</v>
      </c>
      <c r="EC319" s="95">
        <f>EC$305*(EC$7&lt;=$D319)+IF(EC$7=$D319,INDEX('Annual CF'!$D$50:$M$50,$C319),0)</f>
        <v>0</v>
      </c>
      <c r="ED319" s="95">
        <f>ED$305*(ED$7&lt;=$D319)+IF(ED$7=$D319,INDEX('Annual CF'!$D$50:$M$50,$C319),0)</f>
        <v>0</v>
      </c>
      <c r="EE319" s="95">
        <f>EE$305*(EE$7&lt;=$D319)+IF(EE$7=$D319,INDEX('Annual CF'!$D$50:$M$50,$C319),0)</f>
        <v>0</v>
      </c>
      <c r="EF319" s="95">
        <f>EF$305*(EF$7&lt;=$D319)+IF(EF$7=$D319,INDEX('Annual CF'!$D$50:$M$50,$C319),0)</f>
        <v>0</v>
      </c>
      <c r="EG319" s="95">
        <f>EG$305*(EG$7&lt;=$D319)+IF(EG$7=$D319,INDEX('Annual CF'!$D$50:$M$50,$C319),0)</f>
        <v>0</v>
      </c>
      <c r="EH319" s="95">
        <f>EH$305*(EH$7&lt;=$D319)+IF(EH$7=$D319,INDEX('Annual CF'!$D$50:$M$50,$C319),0)</f>
        <v>0</v>
      </c>
      <c r="EI319" s="95">
        <f>EI$305*(EI$7&lt;=$D319)+IF(EI$7=$D319,INDEX('Annual CF'!$D$50:$M$50,$C319),0)</f>
        <v>0</v>
      </c>
    </row>
    <row r="320">
      <c r="B320" t="s" s="23">
        <v>419</v>
      </c>
      <c r="C320" s="25">
        <f>C319+1</f>
        <v>4</v>
      </c>
      <c r="D320" s="121">
        <f>EOMONTH(Assumptions!$C$6,C320*12-1)</f>
        <v>47848</v>
      </c>
      <c r="G320" s="82">
        <f>$G$314</f>
        <v>-48487716.12903226</v>
      </c>
      <c r="H320" s="95">
        <f>H$305*(H$7&lt;=$D320)+IF(H$7=$D320,INDEX('Annual CF'!$D$50:$M$50,$C320),0)</f>
        <v>169576.74452522487</v>
      </c>
      <c r="I320" s="95">
        <f>I$305*(I$7&lt;=$D320)+IF(I$7=$D320,INDEX('Annual CF'!$D$50:$M$50,$C320),0)</f>
        <v>180814.5044950147</v>
      </c>
      <c r="J320" s="95">
        <f>J$305*(J$7&lt;=$D320)+IF(J$7=$D320,INDEX('Annual CF'!$D$50:$M$50,$C320),0)</f>
        <v>148087.6620712987</v>
      </c>
      <c r="K320" s="95">
        <f>K$305*(K$7&lt;=$D320)+IF(K$7=$D320,INDEX('Annual CF'!$D$50:$M$50,$C320),0)</f>
        <v>166736.904463294</v>
      </c>
      <c r="L320" s="95">
        <f>L$305*(L$7&lt;=$D320)+IF(L$7=$D320,INDEX('Annual CF'!$D$50:$M$50,$C320),0)</f>
        <v>174010.10444374164</v>
      </c>
      <c r="M320" s="95">
        <f>M$305*(M$7&lt;=$D320)+IF(M$7=$D320,INDEX('Annual CF'!$D$50:$M$50,$C320),0)</f>
        <v>103623.46067980808</v>
      </c>
      <c r="N320" s="95">
        <f>N$305*(N$7&lt;=$D320)+IF(N$7=$D320,INDEX('Annual CF'!$D$50:$M$50,$C320),0)</f>
        <v>6646.7208270677365</v>
      </c>
      <c r="O320" s="95">
        <f>O$305*(O$7&lt;=$D320)+IF(O$7=$D320,INDEX('Annual CF'!$D$50:$M$50,$C320),0)</f>
        <v>113993.32638993647</v>
      </c>
      <c r="P320" s="95">
        <f>P$305*(P$7&lt;=$D320)+IF(P$7=$D320,INDEX('Annual CF'!$D$50:$M$50,$C320),0)</f>
        <v>205836.26453209727</v>
      </c>
      <c r="Q320" s="95">
        <f>Q$305*(Q$7&lt;=$D320)+IF(Q$7=$D320,INDEX('Annual CF'!$D$50:$M$50,$C320),0)</f>
        <v>229336.4244689224</v>
      </c>
      <c r="R320" s="95">
        <f>R$305*(R$7&lt;=$D320)+IF(R$7=$D320,INDEX('Annual CF'!$D$50:$M$50,$C320),0)</f>
        <v>229785.70446771462</v>
      </c>
      <c r="S320" s="95">
        <f>S$305*(S$7&lt;=$D320)+IF(S$7=$D320,INDEX('Annual CF'!$D$50:$M$50,$C320),0)</f>
        <v>229785.70446771462</v>
      </c>
      <c r="T320" s="95">
        <f>T$305*(T$7&lt;=$D320)+IF(T$7=$D320,INDEX('Annual CF'!$D$50:$M$50,$C320),0)</f>
        <v>189289.999871083</v>
      </c>
      <c r="U320" s="95">
        <f>U$305*(U$7&lt;=$D320)+IF(U$7=$D320,INDEX('Annual CF'!$D$50:$M$50,$C320),0)</f>
        <v>217560.03635335184</v>
      </c>
      <c r="V320" s="95">
        <f>V$305*(V$7&lt;=$D320)+IF(V$7=$D320,INDEX('Annual CF'!$D$50:$M$50,$C320),0)</f>
        <v>218314.71635132303</v>
      </c>
      <c r="W320" s="95">
        <f>W$305*(W$7&lt;=$D320)+IF(W$7=$D320,INDEX('Annual CF'!$D$50:$M$50,$C320),0)</f>
        <v>192858.74490220324</v>
      </c>
      <c r="X320" s="95">
        <f>X$305*(X$7&lt;=$D320)+IF(X$7=$D320,INDEX('Annual CF'!$D$50:$M$50,$C320),0)</f>
        <v>230741.83026852424</v>
      </c>
      <c r="Y320" s="95">
        <f>Y$305*(Y$7&lt;=$D320)+IF(Y$7=$D320,INDEX('Annual CF'!$D$50:$M$50,$C320),0)</f>
        <v>278674.9782672604</v>
      </c>
      <c r="Z320" s="95">
        <f>Z$305*(Z$7&lt;=$D320)+IF(Z$7=$D320,INDEX('Annual CF'!$D$50:$M$50,$C320),0)</f>
        <v>209490.30396600201</v>
      </c>
      <c r="AA320" s="95">
        <f>AA$305*(AA$7&lt;=$D320)+IF(AA$7=$D320,INDEX('Annual CF'!$D$50:$M$50,$C320),0)</f>
        <v>210640.81016290918</v>
      </c>
      <c r="AB320" s="95">
        <f>AB$305*(AB$7&lt;=$D320)+IF(AB$7=$D320,INDEX('Annual CF'!$D$50:$M$50,$C320),0)</f>
        <v>211583.53016037488</v>
      </c>
      <c r="AC320" s="95">
        <f>AC$305*(AC$7&lt;=$D320)+IF(AC$7=$D320,INDEX('Annual CF'!$D$50:$M$50,$C320),0)</f>
        <v>194070.06851076015</v>
      </c>
      <c r="AD320" s="95">
        <f>AD$305*(AD$7&lt;=$D320)+IF(AD$7=$D320,INDEX('Annual CF'!$D$50:$M$50,$C320),0)</f>
        <v>171257.50147086915</v>
      </c>
      <c r="AE320" s="95">
        <f>AE$305*(AE$7&lt;=$D320)+IF(AE$7=$D320,INDEX('Annual CF'!$D$50:$M$50,$C320),0)</f>
        <v>134501.27525314738</v>
      </c>
      <c r="AF320" s="95">
        <f>AF$305*(AF$7&lt;=$D320)+IF(AF$7=$D320,INDEX('Annual CF'!$D$50:$M$50,$C320),0)</f>
        <v>-31614.373276225437</v>
      </c>
      <c r="AG320" s="95">
        <f>AG$305*(AG$7&lt;=$D320)+IF(AG$7=$D320,INDEX('Annual CF'!$D$50:$M$50,$C320),0)</f>
        <v>206980.80423031937</v>
      </c>
      <c r="AH320" s="95">
        <f>AH$305*(AH$7&lt;=$D320)+IF(AH$7=$D320,INDEX('Annual CF'!$D$50:$M$50,$C320),0)</f>
        <v>115589.66444525601</v>
      </c>
      <c r="AI320" s="95">
        <f>AI$305*(AI$7&lt;=$D320)+IF(AI$7=$D320,INDEX('Annual CF'!$D$50:$M$50,$C320),0)</f>
        <v>213947.56072535782</v>
      </c>
      <c r="AJ320" s="95">
        <f>AJ$305*(AJ$7&lt;=$D320)+IF(AJ$7=$D320,INDEX('Annual CF'!$D$50:$M$50,$C320),0)</f>
        <v>155990.34769086842</v>
      </c>
      <c r="AK320" s="95">
        <f>AK$305*(AK$7&lt;=$D320)+IF(AK$7=$D320,INDEX('Annual CF'!$D$50:$M$50,$C320),0)</f>
        <v>249459.89008937622</v>
      </c>
      <c r="AL320" s="95">
        <f>AL$305*(AL$7&lt;=$D320)+IF(AL$7=$D320,INDEX('Annual CF'!$D$50:$M$50,$C320),0)</f>
        <v>259285.74836296155</v>
      </c>
      <c r="AM320" s="95">
        <f>AM$305*(AM$7&lt;=$D320)+IF(AM$7=$D320,INDEX('Annual CF'!$D$50:$M$50,$C320),0)</f>
        <v>260483.70307674116</v>
      </c>
      <c r="AN320" s="95">
        <f>AN$305*(AN$7&lt;=$D320)+IF(AN$7=$D320,INDEX('Annual CF'!$D$50:$M$50,$C320),0)</f>
        <v>245001.22580092234</v>
      </c>
      <c r="AO320" s="95">
        <f>AO$305*(AO$7&lt;=$D320)+IF(AO$7=$D320,INDEX('Annual CF'!$D$50:$M$50,$C320),0)</f>
        <v>245001.22580092234</v>
      </c>
      <c r="AP320" s="95">
        <f>AP$305*(AP$7&lt;=$D320)+IF(AP$7=$D320,INDEX('Annual CF'!$D$50:$M$50,$C320),0)</f>
        <v>210821.3309344285</v>
      </c>
      <c r="AQ320" s="95">
        <f>AQ$305*(AQ$7&lt;=$D320)+IF(AQ$7=$D320,INDEX('Annual CF'!$D$50:$M$50,$C320),0)</f>
        <v>261091.29508110773</v>
      </c>
      <c r="AR320" s="95">
        <f>AR$305*(AR$7&lt;=$D320)+IF(AR$7=$D320,INDEX('Annual CF'!$D$50:$M$50,$C320),0)</f>
        <v>280011.713858494</v>
      </c>
      <c r="AS320" s="95">
        <f>AS$305*(AS$7&lt;=$D320)+IF(AS$7=$D320,INDEX('Annual CF'!$D$50:$M$50,$C320),0)</f>
        <v>280011.713858494</v>
      </c>
      <c r="AT320" s="95">
        <f>AT$305*(AT$7&lt;=$D320)+IF(AT$7=$D320,INDEX('Annual CF'!$D$50:$M$50,$C320),0)</f>
        <v>281046.92932651116</v>
      </c>
      <c r="AU320" s="95">
        <f>AU$305*(AU$7&lt;=$D320)+IF(AU$7=$D320,INDEX('Annual CF'!$D$50:$M$50,$C320),0)</f>
        <v>259856.99566572002</v>
      </c>
      <c r="AV320" s="95">
        <f>AV$305*(AV$7&lt;=$D320)+IF(AV$7=$D320,INDEX('Annual CF'!$D$50:$M$50,$C320),0)</f>
        <v>260505.4096811369</v>
      </c>
      <c r="AW320" s="95">
        <f>AW$305*(AW$7&lt;=$D320)+IF(AW$7=$D320,INDEX('Annual CF'!$D$50:$M$50,$C320),0)</f>
        <v>215045.67286795372</v>
      </c>
      <c r="AX320" s="95">
        <f>AX$305*(AX$7&lt;=$D320)+IF(AX$7=$D320,INDEX('Annual CF'!$D$50:$M$50,$C320),0)</f>
        <v>283468.84716580034</v>
      </c>
      <c r="AY320" s="95">
        <f>AY$305*(AY$7&lt;=$D320)+IF(AY$7=$D320,INDEX('Annual CF'!$D$50:$M$50,$C320),0)</f>
        <v>284707.42469456565</v>
      </c>
      <c r="AZ320" s="95">
        <f>AZ$305*(AZ$7&lt;=$D320)+IF(AZ$7=$D320,INDEX('Annual CF'!$D$50:$M$50,$C320),0)</f>
        <v>285307.4246929527</v>
      </c>
      <c r="BA320" s="95">
        <f>BA$305*(BA$7&lt;=$D320)+IF(BA$7=$D320,INDEX('Annual CF'!$D$50:$M$50,$C320),0)</f>
        <v>285307.4246929527</v>
      </c>
      <c r="BB320" s="95">
        <f>BB$305*(BB$7&lt;=$D320)+IF(BB$7=$D320,INDEX('Annual CF'!$D$50:$M$50,$C320),0)</f>
        <v>285689.82270204474</v>
      </c>
      <c r="BC320" s="95">
        <f>BC$305*(BC$7&lt;=$D320)+IF(BC$7=$D320,INDEX('Annual CF'!$D$50:$M$50,$C320),0)</f>
        <v>54067248.78165203</v>
      </c>
      <c r="BD320" s="95">
        <f>BD$305*(BD$7&lt;=$D320)+IF(BD$7=$D320,INDEX('Annual CF'!$D$50:$M$50,$C320),0)</f>
        <v>0</v>
      </c>
      <c r="BE320" s="95">
        <f>BE$305*(BE$7&lt;=$D320)+IF(BE$7=$D320,INDEX('Annual CF'!$D$50:$M$50,$C320),0)</f>
        <v>0</v>
      </c>
      <c r="BF320" s="95">
        <f>BF$305*(BF$7&lt;=$D320)+IF(BF$7=$D320,INDEX('Annual CF'!$D$50:$M$50,$C320),0)</f>
        <v>0</v>
      </c>
      <c r="BG320" s="95">
        <f>BG$305*(BG$7&lt;=$D320)+IF(BG$7=$D320,INDEX('Annual CF'!$D$50:$M$50,$C320),0)</f>
        <v>0</v>
      </c>
      <c r="BH320" s="95">
        <f>BH$305*(BH$7&lt;=$D320)+IF(BH$7=$D320,INDEX('Annual CF'!$D$50:$M$50,$C320),0)</f>
        <v>0</v>
      </c>
      <c r="BI320" s="95">
        <f>BI$305*(BI$7&lt;=$D320)+IF(BI$7=$D320,INDEX('Annual CF'!$D$50:$M$50,$C320),0)</f>
        <v>0</v>
      </c>
      <c r="BJ320" s="95">
        <f>BJ$305*(BJ$7&lt;=$D320)+IF(BJ$7=$D320,INDEX('Annual CF'!$D$50:$M$50,$C320),0)</f>
        <v>0</v>
      </c>
      <c r="BK320" s="95">
        <f>BK$305*(BK$7&lt;=$D320)+IF(BK$7=$D320,INDEX('Annual CF'!$D$50:$M$50,$C320),0)</f>
        <v>0</v>
      </c>
      <c r="BL320" s="95">
        <f>BL$305*(BL$7&lt;=$D320)+IF(BL$7=$D320,INDEX('Annual CF'!$D$50:$M$50,$C320),0)</f>
        <v>0</v>
      </c>
      <c r="BM320" s="95">
        <f>BM$305*(BM$7&lt;=$D320)+IF(BM$7=$D320,INDEX('Annual CF'!$D$50:$M$50,$C320),0)</f>
        <v>0</v>
      </c>
      <c r="BN320" s="95">
        <f>BN$305*(BN$7&lt;=$D320)+IF(BN$7=$D320,INDEX('Annual CF'!$D$50:$M$50,$C320),0)</f>
        <v>0</v>
      </c>
      <c r="BO320" s="95">
        <f>BO$305*(BO$7&lt;=$D320)+IF(BO$7=$D320,INDEX('Annual CF'!$D$50:$M$50,$C320),0)</f>
        <v>0</v>
      </c>
      <c r="BP320" s="95">
        <f>BP$305*(BP$7&lt;=$D320)+IF(BP$7=$D320,INDEX('Annual CF'!$D$50:$M$50,$C320),0)</f>
        <v>0</v>
      </c>
      <c r="BQ320" s="95">
        <f>BQ$305*(BQ$7&lt;=$D320)+IF(BQ$7=$D320,INDEX('Annual CF'!$D$50:$M$50,$C320),0)</f>
        <v>0</v>
      </c>
      <c r="BR320" s="95">
        <f>BR$305*(BR$7&lt;=$D320)+IF(BR$7=$D320,INDEX('Annual CF'!$D$50:$M$50,$C320),0)</f>
        <v>0</v>
      </c>
      <c r="BS320" s="95">
        <f>BS$305*(BS$7&lt;=$D320)+IF(BS$7=$D320,INDEX('Annual CF'!$D$50:$M$50,$C320),0)</f>
        <v>0</v>
      </c>
      <c r="BT320" s="95">
        <f>BT$305*(BT$7&lt;=$D320)+IF(BT$7=$D320,INDEX('Annual CF'!$D$50:$M$50,$C320),0)</f>
        <v>0</v>
      </c>
      <c r="BU320" s="95">
        <f>BU$305*(BU$7&lt;=$D320)+IF(BU$7=$D320,INDEX('Annual CF'!$D$50:$M$50,$C320),0)</f>
        <v>0</v>
      </c>
      <c r="BV320" s="95">
        <f>BV$305*(BV$7&lt;=$D320)+IF(BV$7=$D320,INDEX('Annual CF'!$D$50:$M$50,$C320),0)</f>
        <v>0</v>
      </c>
      <c r="BW320" s="95">
        <f>BW$305*(BW$7&lt;=$D320)+IF(BW$7=$D320,INDEX('Annual CF'!$D$50:$M$50,$C320),0)</f>
        <v>0</v>
      </c>
      <c r="BX320" s="95">
        <f>BX$305*(BX$7&lt;=$D320)+IF(BX$7=$D320,INDEX('Annual CF'!$D$50:$M$50,$C320),0)</f>
        <v>0</v>
      </c>
      <c r="BY320" s="95">
        <f>BY$305*(BY$7&lt;=$D320)+IF(BY$7=$D320,INDEX('Annual CF'!$D$50:$M$50,$C320),0)</f>
        <v>0</v>
      </c>
      <c r="BZ320" s="95">
        <f>BZ$305*(BZ$7&lt;=$D320)+IF(BZ$7=$D320,INDEX('Annual CF'!$D$50:$M$50,$C320),0)</f>
        <v>0</v>
      </c>
      <c r="CA320" s="95">
        <f>CA$305*(CA$7&lt;=$D320)+IF(CA$7=$D320,INDEX('Annual CF'!$D$50:$M$50,$C320),0)</f>
        <v>0</v>
      </c>
      <c r="CB320" s="95">
        <f>CB$305*(CB$7&lt;=$D320)+IF(CB$7=$D320,INDEX('Annual CF'!$D$50:$M$50,$C320),0)</f>
        <v>0</v>
      </c>
      <c r="CC320" s="95">
        <f>CC$305*(CC$7&lt;=$D320)+IF(CC$7=$D320,INDEX('Annual CF'!$D$50:$M$50,$C320),0)</f>
        <v>0</v>
      </c>
      <c r="CD320" s="95">
        <f>CD$305*(CD$7&lt;=$D320)+IF(CD$7=$D320,INDEX('Annual CF'!$D$50:$M$50,$C320),0)</f>
        <v>0</v>
      </c>
      <c r="CE320" s="95">
        <f>CE$305*(CE$7&lt;=$D320)+IF(CE$7=$D320,INDEX('Annual CF'!$D$50:$M$50,$C320),0)</f>
        <v>0</v>
      </c>
      <c r="CF320" s="95">
        <f>CF$305*(CF$7&lt;=$D320)+IF(CF$7=$D320,INDEX('Annual CF'!$D$50:$M$50,$C320),0)</f>
        <v>0</v>
      </c>
      <c r="CG320" s="95">
        <f>CG$305*(CG$7&lt;=$D320)+IF(CG$7=$D320,INDEX('Annual CF'!$D$50:$M$50,$C320),0)</f>
        <v>0</v>
      </c>
      <c r="CH320" s="95">
        <f>CH$305*(CH$7&lt;=$D320)+IF(CH$7=$D320,INDEX('Annual CF'!$D$50:$M$50,$C320),0)</f>
        <v>0</v>
      </c>
      <c r="CI320" s="95">
        <f>CI$305*(CI$7&lt;=$D320)+IF(CI$7=$D320,INDEX('Annual CF'!$D$50:$M$50,$C320),0)</f>
        <v>0</v>
      </c>
      <c r="CJ320" s="95">
        <f>CJ$305*(CJ$7&lt;=$D320)+IF(CJ$7=$D320,INDEX('Annual CF'!$D$50:$M$50,$C320),0)</f>
        <v>0</v>
      </c>
      <c r="CK320" s="95">
        <f>CK$305*(CK$7&lt;=$D320)+IF(CK$7=$D320,INDEX('Annual CF'!$D$50:$M$50,$C320),0)</f>
        <v>0</v>
      </c>
      <c r="CL320" s="95">
        <f>CL$305*(CL$7&lt;=$D320)+IF(CL$7=$D320,INDEX('Annual CF'!$D$50:$M$50,$C320),0)</f>
        <v>0</v>
      </c>
      <c r="CM320" s="95">
        <f>CM$305*(CM$7&lt;=$D320)+IF(CM$7=$D320,INDEX('Annual CF'!$D$50:$M$50,$C320),0)</f>
        <v>0</v>
      </c>
      <c r="CN320" s="95">
        <f>CN$305*(CN$7&lt;=$D320)+IF(CN$7=$D320,INDEX('Annual CF'!$D$50:$M$50,$C320),0)</f>
        <v>0</v>
      </c>
      <c r="CO320" s="95">
        <f>CO$305*(CO$7&lt;=$D320)+IF(CO$7=$D320,INDEX('Annual CF'!$D$50:$M$50,$C320),0)</f>
        <v>0</v>
      </c>
      <c r="CP320" s="95">
        <f>CP$305*(CP$7&lt;=$D320)+IF(CP$7=$D320,INDEX('Annual CF'!$D$50:$M$50,$C320),0)</f>
        <v>0</v>
      </c>
      <c r="CQ320" s="95">
        <f>CQ$305*(CQ$7&lt;=$D320)+IF(CQ$7=$D320,INDEX('Annual CF'!$D$50:$M$50,$C320),0)</f>
        <v>0</v>
      </c>
      <c r="CR320" s="95">
        <f>CR$305*(CR$7&lt;=$D320)+IF(CR$7=$D320,INDEX('Annual CF'!$D$50:$M$50,$C320),0)</f>
        <v>0</v>
      </c>
      <c r="CS320" s="95">
        <f>CS$305*(CS$7&lt;=$D320)+IF(CS$7=$D320,INDEX('Annual CF'!$D$50:$M$50,$C320),0)</f>
        <v>0</v>
      </c>
      <c r="CT320" s="95">
        <f>CT$305*(CT$7&lt;=$D320)+IF(CT$7=$D320,INDEX('Annual CF'!$D$50:$M$50,$C320),0)</f>
        <v>0</v>
      </c>
      <c r="CU320" s="95">
        <f>CU$305*(CU$7&lt;=$D320)+IF(CU$7=$D320,INDEX('Annual CF'!$D$50:$M$50,$C320),0)</f>
        <v>0</v>
      </c>
      <c r="CV320" s="95">
        <f>CV$305*(CV$7&lt;=$D320)+IF(CV$7=$D320,INDEX('Annual CF'!$D$50:$M$50,$C320),0)</f>
        <v>0</v>
      </c>
      <c r="CW320" s="95">
        <f>CW$305*(CW$7&lt;=$D320)+IF(CW$7=$D320,INDEX('Annual CF'!$D$50:$M$50,$C320),0)</f>
        <v>0</v>
      </c>
      <c r="CX320" s="95">
        <f>CX$305*(CX$7&lt;=$D320)+IF(CX$7=$D320,INDEX('Annual CF'!$D$50:$M$50,$C320),0)</f>
        <v>0</v>
      </c>
      <c r="CY320" s="95">
        <f>CY$305*(CY$7&lt;=$D320)+IF(CY$7=$D320,INDEX('Annual CF'!$D$50:$M$50,$C320),0)</f>
        <v>0</v>
      </c>
      <c r="CZ320" s="95">
        <f>CZ$305*(CZ$7&lt;=$D320)+IF(CZ$7=$D320,INDEX('Annual CF'!$D$50:$M$50,$C320),0)</f>
        <v>0</v>
      </c>
      <c r="DA320" s="95">
        <f>DA$305*(DA$7&lt;=$D320)+IF(DA$7=$D320,INDEX('Annual CF'!$D$50:$M$50,$C320),0)</f>
        <v>0</v>
      </c>
      <c r="DB320" s="95">
        <f>DB$305*(DB$7&lt;=$D320)+IF(DB$7=$D320,INDEX('Annual CF'!$D$50:$M$50,$C320),0)</f>
        <v>0</v>
      </c>
      <c r="DC320" s="95">
        <f>DC$305*(DC$7&lt;=$D320)+IF(DC$7=$D320,INDEX('Annual CF'!$D$50:$M$50,$C320),0)</f>
        <v>0</v>
      </c>
      <c r="DD320" s="95">
        <f>DD$305*(DD$7&lt;=$D320)+IF(DD$7=$D320,INDEX('Annual CF'!$D$50:$M$50,$C320),0)</f>
        <v>0</v>
      </c>
      <c r="DE320" s="95">
        <f>DE$305*(DE$7&lt;=$D320)+IF(DE$7=$D320,INDEX('Annual CF'!$D$50:$M$50,$C320),0)</f>
        <v>0</v>
      </c>
      <c r="DF320" s="95">
        <f>DF$305*(DF$7&lt;=$D320)+IF(DF$7=$D320,INDEX('Annual CF'!$D$50:$M$50,$C320),0)</f>
        <v>0</v>
      </c>
      <c r="DG320" s="95">
        <f>DG$305*(DG$7&lt;=$D320)+IF(DG$7=$D320,INDEX('Annual CF'!$D$50:$M$50,$C320),0)</f>
        <v>0</v>
      </c>
      <c r="DH320" s="95">
        <f>DH$305*(DH$7&lt;=$D320)+IF(DH$7=$D320,INDEX('Annual CF'!$D$50:$M$50,$C320),0)</f>
        <v>0</v>
      </c>
      <c r="DI320" s="95">
        <f>DI$305*(DI$7&lt;=$D320)+IF(DI$7=$D320,INDEX('Annual CF'!$D$50:$M$50,$C320),0)</f>
        <v>0</v>
      </c>
      <c r="DJ320" s="95">
        <f>DJ$305*(DJ$7&lt;=$D320)+IF(DJ$7=$D320,INDEX('Annual CF'!$D$50:$M$50,$C320),0)</f>
        <v>0</v>
      </c>
      <c r="DK320" s="95">
        <f>DK$305*(DK$7&lt;=$D320)+IF(DK$7=$D320,INDEX('Annual CF'!$D$50:$M$50,$C320),0)</f>
        <v>0</v>
      </c>
      <c r="DL320" s="95">
        <f>DL$305*(DL$7&lt;=$D320)+IF(DL$7=$D320,INDEX('Annual CF'!$D$50:$M$50,$C320),0)</f>
        <v>0</v>
      </c>
      <c r="DM320" s="95">
        <f>DM$305*(DM$7&lt;=$D320)+IF(DM$7=$D320,INDEX('Annual CF'!$D$50:$M$50,$C320),0)</f>
        <v>0</v>
      </c>
      <c r="DN320" s="95">
        <f>DN$305*(DN$7&lt;=$D320)+IF(DN$7=$D320,INDEX('Annual CF'!$D$50:$M$50,$C320),0)</f>
        <v>0</v>
      </c>
      <c r="DO320" s="95">
        <f>DO$305*(DO$7&lt;=$D320)+IF(DO$7=$D320,INDEX('Annual CF'!$D$50:$M$50,$C320),0)</f>
        <v>0</v>
      </c>
      <c r="DP320" s="95">
        <f>DP$305*(DP$7&lt;=$D320)+IF(DP$7=$D320,INDEX('Annual CF'!$D$50:$M$50,$C320),0)</f>
        <v>0</v>
      </c>
      <c r="DQ320" s="95">
        <f>DQ$305*(DQ$7&lt;=$D320)+IF(DQ$7=$D320,INDEX('Annual CF'!$D$50:$M$50,$C320),0)</f>
        <v>0</v>
      </c>
      <c r="DR320" s="95">
        <f>DR$305*(DR$7&lt;=$D320)+IF(DR$7=$D320,INDEX('Annual CF'!$D$50:$M$50,$C320),0)</f>
        <v>0</v>
      </c>
      <c r="DS320" s="95">
        <f>DS$305*(DS$7&lt;=$D320)+IF(DS$7=$D320,INDEX('Annual CF'!$D$50:$M$50,$C320),0)</f>
        <v>0</v>
      </c>
      <c r="DT320" s="95">
        <f>DT$305*(DT$7&lt;=$D320)+IF(DT$7=$D320,INDEX('Annual CF'!$D$50:$M$50,$C320),0)</f>
        <v>0</v>
      </c>
      <c r="DU320" s="95">
        <f>DU$305*(DU$7&lt;=$D320)+IF(DU$7=$D320,INDEX('Annual CF'!$D$50:$M$50,$C320),0)</f>
        <v>0</v>
      </c>
      <c r="DV320" s="95">
        <f>DV$305*(DV$7&lt;=$D320)+IF(DV$7=$D320,INDEX('Annual CF'!$D$50:$M$50,$C320),0)</f>
        <v>0</v>
      </c>
      <c r="DW320" s="95">
        <f>DW$305*(DW$7&lt;=$D320)+IF(DW$7=$D320,INDEX('Annual CF'!$D$50:$M$50,$C320),0)</f>
        <v>0</v>
      </c>
      <c r="DX320" s="95">
        <f>DX$305*(DX$7&lt;=$D320)+IF(DX$7=$D320,INDEX('Annual CF'!$D$50:$M$50,$C320),0)</f>
        <v>0</v>
      </c>
      <c r="DY320" s="95">
        <f>DY$305*(DY$7&lt;=$D320)+IF(DY$7=$D320,INDEX('Annual CF'!$D$50:$M$50,$C320),0)</f>
        <v>0</v>
      </c>
      <c r="DZ320" s="95">
        <f>DZ$305*(DZ$7&lt;=$D320)+IF(DZ$7=$D320,INDEX('Annual CF'!$D$50:$M$50,$C320),0)</f>
        <v>0</v>
      </c>
      <c r="EA320" s="95">
        <f>EA$305*(EA$7&lt;=$D320)+IF(EA$7=$D320,INDEX('Annual CF'!$D$50:$M$50,$C320),0)</f>
        <v>0</v>
      </c>
      <c r="EB320" s="95">
        <f>EB$305*(EB$7&lt;=$D320)+IF(EB$7=$D320,INDEX('Annual CF'!$D$50:$M$50,$C320),0)</f>
        <v>0</v>
      </c>
      <c r="EC320" s="95">
        <f>EC$305*(EC$7&lt;=$D320)+IF(EC$7=$D320,INDEX('Annual CF'!$D$50:$M$50,$C320),0)</f>
        <v>0</v>
      </c>
      <c r="ED320" s="95">
        <f>ED$305*(ED$7&lt;=$D320)+IF(ED$7=$D320,INDEX('Annual CF'!$D$50:$M$50,$C320),0)</f>
        <v>0</v>
      </c>
      <c r="EE320" s="95">
        <f>EE$305*(EE$7&lt;=$D320)+IF(EE$7=$D320,INDEX('Annual CF'!$D$50:$M$50,$C320),0)</f>
        <v>0</v>
      </c>
      <c r="EF320" s="95">
        <f>EF$305*(EF$7&lt;=$D320)+IF(EF$7=$D320,INDEX('Annual CF'!$D$50:$M$50,$C320),0)</f>
        <v>0</v>
      </c>
      <c r="EG320" s="95">
        <f>EG$305*(EG$7&lt;=$D320)+IF(EG$7=$D320,INDEX('Annual CF'!$D$50:$M$50,$C320),0)</f>
        <v>0</v>
      </c>
      <c r="EH320" s="95">
        <f>EH$305*(EH$7&lt;=$D320)+IF(EH$7=$D320,INDEX('Annual CF'!$D$50:$M$50,$C320),0)</f>
        <v>0</v>
      </c>
      <c r="EI320" s="95">
        <f>EI$305*(EI$7&lt;=$D320)+IF(EI$7=$D320,INDEX('Annual CF'!$D$50:$M$50,$C320),0)</f>
        <v>0</v>
      </c>
    </row>
    <row r="321">
      <c r="B321" t="s" s="23">
        <v>420</v>
      </c>
      <c r="C321" s="25">
        <f>C320+1</f>
        <v>5</v>
      </c>
      <c r="D321" s="121">
        <f>EOMONTH(Assumptions!$C$6,C321*12-1)</f>
        <v>48213</v>
      </c>
      <c r="G321" s="82">
        <f>$G$314</f>
        <v>-48487716.12903226</v>
      </c>
      <c r="H321" s="95">
        <f>H$305*(H$7&lt;=$D321)+IF(H$7=$D321,INDEX('Annual CF'!$D$50:$M$50,$C321),0)</f>
        <v>169576.74452522487</v>
      </c>
      <c r="I321" s="95">
        <f>I$305*(I$7&lt;=$D321)+IF(I$7=$D321,INDEX('Annual CF'!$D$50:$M$50,$C321),0)</f>
        <v>180814.5044950147</v>
      </c>
      <c r="J321" s="95">
        <f>J$305*(J$7&lt;=$D321)+IF(J$7=$D321,INDEX('Annual CF'!$D$50:$M$50,$C321),0)</f>
        <v>148087.6620712987</v>
      </c>
      <c r="K321" s="95">
        <f>K$305*(K$7&lt;=$D321)+IF(K$7=$D321,INDEX('Annual CF'!$D$50:$M$50,$C321),0)</f>
        <v>166736.904463294</v>
      </c>
      <c r="L321" s="95">
        <f>L$305*(L$7&lt;=$D321)+IF(L$7=$D321,INDEX('Annual CF'!$D$50:$M$50,$C321),0)</f>
        <v>174010.10444374164</v>
      </c>
      <c r="M321" s="95">
        <f>M$305*(M$7&lt;=$D321)+IF(M$7=$D321,INDEX('Annual CF'!$D$50:$M$50,$C321),0)</f>
        <v>103623.46067980808</v>
      </c>
      <c r="N321" s="95">
        <f>N$305*(N$7&lt;=$D321)+IF(N$7=$D321,INDEX('Annual CF'!$D$50:$M$50,$C321),0)</f>
        <v>6646.7208270677365</v>
      </c>
      <c r="O321" s="95">
        <f>O$305*(O$7&lt;=$D321)+IF(O$7=$D321,INDEX('Annual CF'!$D$50:$M$50,$C321),0)</f>
        <v>113993.32638993647</v>
      </c>
      <c r="P321" s="95">
        <f>P$305*(P$7&lt;=$D321)+IF(P$7=$D321,INDEX('Annual CF'!$D$50:$M$50,$C321),0)</f>
        <v>205836.26453209727</v>
      </c>
      <c r="Q321" s="95">
        <f>Q$305*(Q$7&lt;=$D321)+IF(Q$7=$D321,INDEX('Annual CF'!$D$50:$M$50,$C321),0)</f>
        <v>229336.4244689224</v>
      </c>
      <c r="R321" s="95">
        <f>R$305*(R$7&lt;=$D321)+IF(R$7=$D321,INDEX('Annual CF'!$D$50:$M$50,$C321),0)</f>
        <v>229785.70446771462</v>
      </c>
      <c r="S321" s="95">
        <f>S$305*(S$7&lt;=$D321)+IF(S$7=$D321,INDEX('Annual CF'!$D$50:$M$50,$C321),0)</f>
        <v>229785.70446771462</v>
      </c>
      <c r="T321" s="95">
        <f>T$305*(T$7&lt;=$D321)+IF(T$7=$D321,INDEX('Annual CF'!$D$50:$M$50,$C321),0)</f>
        <v>189289.999871083</v>
      </c>
      <c r="U321" s="95">
        <f>U$305*(U$7&lt;=$D321)+IF(U$7=$D321,INDEX('Annual CF'!$D$50:$M$50,$C321),0)</f>
        <v>217560.03635335184</v>
      </c>
      <c r="V321" s="95">
        <f>V$305*(V$7&lt;=$D321)+IF(V$7=$D321,INDEX('Annual CF'!$D$50:$M$50,$C321),0)</f>
        <v>218314.71635132303</v>
      </c>
      <c r="W321" s="95">
        <f>W$305*(W$7&lt;=$D321)+IF(W$7=$D321,INDEX('Annual CF'!$D$50:$M$50,$C321),0)</f>
        <v>192858.74490220324</v>
      </c>
      <c r="X321" s="95">
        <f>X$305*(X$7&lt;=$D321)+IF(X$7=$D321,INDEX('Annual CF'!$D$50:$M$50,$C321),0)</f>
        <v>230741.83026852424</v>
      </c>
      <c r="Y321" s="95">
        <f>Y$305*(Y$7&lt;=$D321)+IF(Y$7=$D321,INDEX('Annual CF'!$D$50:$M$50,$C321),0)</f>
        <v>278674.9782672604</v>
      </c>
      <c r="Z321" s="95">
        <f>Z$305*(Z$7&lt;=$D321)+IF(Z$7=$D321,INDEX('Annual CF'!$D$50:$M$50,$C321),0)</f>
        <v>209490.30396600201</v>
      </c>
      <c r="AA321" s="95">
        <f>AA$305*(AA$7&lt;=$D321)+IF(AA$7=$D321,INDEX('Annual CF'!$D$50:$M$50,$C321),0)</f>
        <v>210640.81016290918</v>
      </c>
      <c r="AB321" s="95">
        <f>AB$305*(AB$7&lt;=$D321)+IF(AB$7=$D321,INDEX('Annual CF'!$D$50:$M$50,$C321),0)</f>
        <v>211583.53016037488</v>
      </c>
      <c r="AC321" s="95">
        <f>AC$305*(AC$7&lt;=$D321)+IF(AC$7=$D321,INDEX('Annual CF'!$D$50:$M$50,$C321),0)</f>
        <v>194070.06851076015</v>
      </c>
      <c r="AD321" s="95">
        <f>AD$305*(AD$7&lt;=$D321)+IF(AD$7=$D321,INDEX('Annual CF'!$D$50:$M$50,$C321),0)</f>
        <v>171257.50147086915</v>
      </c>
      <c r="AE321" s="95">
        <f>AE$305*(AE$7&lt;=$D321)+IF(AE$7=$D321,INDEX('Annual CF'!$D$50:$M$50,$C321),0)</f>
        <v>134501.27525314738</v>
      </c>
      <c r="AF321" s="95">
        <f>AF$305*(AF$7&lt;=$D321)+IF(AF$7=$D321,INDEX('Annual CF'!$D$50:$M$50,$C321),0)</f>
        <v>-31614.373276225437</v>
      </c>
      <c r="AG321" s="95">
        <f>AG$305*(AG$7&lt;=$D321)+IF(AG$7=$D321,INDEX('Annual CF'!$D$50:$M$50,$C321),0)</f>
        <v>206980.80423031937</v>
      </c>
      <c r="AH321" s="95">
        <f>AH$305*(AH$7&lt;=$D321)+IF(AH$7=$D321,INDEX('Annual CF'!$D$50:$M$50,$C321),0)</f>
        <v>115589.66444525601</v>
      </c>
      <c r="AI321" s="95">
        <f>AI$305*(AI$7&lt;=$D321)+IF(AI$7=$D321,INDEX('Annual CF'!$D$50:$M$50,$C321),0)</f>
        <v>213947.56072535782</v>
      </c>
      <c r="AJ321" s="95">
        <f>AJ$305*(AJ$7&lt;=$D321)+IF(AJ$7=$D321,INDEX('Annual CF'!$D$50:$M$50,$C321),0)</f>
        <v>155990.34769086842</v>
      </c>
      <c r="AK321" s="95">
        <f>AK$305*(AK$7&lt;=$D321)+IF(AK$7=$D321,INDEX('Annual CF'!$D$50:$M$50,$C321),0)</f>
        <v>249459.89008937622</v>
      </c>
      <c r="AL321" s="95">
        <f>AL$305*(AL$7&lt;=$D321)+IF(AL$7=$D321,INDEX('Annual CF'!$D$50:$M$50,$C321),0)</f>
        <v>259285.74836296155</v>
      </c>
      <c r="AM321" s="95">
        <f>AM$305*(AM$7&lt;=$D321)+IF(AM$7=$D321,INDEX('Annual CF'!$D$50:$M$50,$C321),0)</f>
        <v>260483.70307674116</v>
      </c>
      <c r="AN321" s="95">
        <f>AN$305*(AN$7&lt;=$D321)+IF(AN$7=$D321,INDEX('Annual CF'!$D$50:$M$50,$C321),0)</f>
        <v>245001.22580092234</v>
      </c>
      <c r="AO321" s="95">
        <f>AO$305*(AO$7&lt;=$D321)+IF(AO$7=$D321,INDEX('Annual CF'!$D$50:$M$50,$C321),0)</f>
        <v>245001.22580092234</v>
      </c>
      <c r="AP321" s="95">
        <f>AP$305*(AP$7&lt;=$D321)+IF(AP$7=$D321,INDEX('Annual CF'!$D$50:$M$50,$C321),0)</f>
        <v>210821.3309344285</v>
      </c>
      <c r="AQ321" s="95">
        <f>AQ$305*(AQ$7&lt;=$D321)+IF(AQ$7=$D321,INDEX('Annual CF'!$D$50:$M$50,$C321),0)</f>
        <v>261091.29508110773</v>
      </c>
      <c r="AR321" s="95">
        <f>AR$305*(AR$7&lt;=$D321)+IF(AR$7=$D321,INDEX('Annual CF'!$D$50:$M$50,$C321),0)</f>
        <v>280011.713858494</v>
      </c>
      <c r="AS321" s="95">
        <f>AS$305*(AS$7&lt;=$D321)+IF(AS$7=$D321,INDEX('Annual CF'!$D$50:$M$50,$C321),0)</f>
        <v>280011.713858494</v>
      </c>
      <c r="AT321" s="95">
        <f>AT$305*(AT$7&lt;=$D321)+IF(AT$7=$D321,INDEX('Annual CF'!$D$50:$M$50,$C321),0)</f>
        <v>281046.92932651116</v>
      </c>
      <c r="AU321" s="95">
        <f>AU$305*(AU$7&lt;=$D321)+IF(AU$7=$D321,INDEX('Annual CF'!$D$50:$M$50,$C321),0)</f>
        <v>259856.99566572002</v>
      </c>
      <c r="AV321" s="95">
        <f>AV$305*(AV$7&lt;=$D321)+IF(AV$7=$D321,INDEX('Annual CF'!$D$50:$M$50,$C321),0)</f>
        <v>260505.4096811369</v>
      </c>
      <c r="AW321" s="95">
        <f>AW$305*(AW$7&lt;=$D321)+IF(AW$7=$D321,INDEX('Annual CF'!$D$50:$M$50,$C321),0)</f>
        <v>215045.67286795372</v>
      </c>
      <c r="AX321" s="95">
        <f>AX$305*(AX$7&lt;=$D321)+IF(AX$7=$D321,INDEX('Annual CF'!$D$50:$M$50,$C321),0)</f>
        <v>283468.84716580034</v>
      </c>
      <c r="AY321" s="95">
        <f>AY$305*(AY$7&lt;=$D321)+IF(AY$7=$D321,INDEX('Annual CF'!$D$50:$M$50,$C321),0)</f>
        <v>284707.42469456565</v>
      </c>
      <c r="AZ321" s="95">
        <f>AZ$305*(AZ$7&lt;=$D321)+IF(AZ$7=$D321,INDEX('Annual CF'!$D$50:$M$50,$C321),0)</f>
        <v>285307.4246929527</v>
      </c>
      <c r="BA321" s="95">
        <f>BA$305*(BA$7&lt;=$D321)+IF(BA$7=$D321,INDEX('Annual CF'!$D$50:$M$50,$C321),0)</f>
        <v>285307.4246929527</v>
      </c>
      <c r="BB321" s="95">
        <f>BB$305*(BB$7&lt;=$D321)+IF(BB$7=$D321,INDEX('Annual CF'!$D$50:$M$50,$C321),0)</f>
        <v>285689.82270204474</v>
      </c>
      <c r="BC321" s="95">
        <f>BC$305*(BC$7&lt;=$D321)+IF(BC$7=$D321,INDEX('Annual CF'!$D$50:$M$50,$C321),0)</f>
        <v>286115.8437849895</v>
      </c>
      <c r="BD321" s="95">
        <f>BD$305*(BD$7&lt;=$D321)+IF(BD$7=$D321,INDEX('Annual CF'!$D$50:$M$50,$C321),0)</f>
        <v>262944.9183496429</v>
      </c>
      <c r="BE321" s="95">
        <f>BE$305*(BE$7&lt;=$D321)+IF(BE$7=$D321,INDEX('Annual CF'!$D$50:$M$50,$C321),0)</f>
        <v>262944.9183496429</v>
      </c>
      <c r="BF321" s="95">
        <f>BF$305*(BF$7&lt;=$D321)+IF(BF$7=$D321,INDEX('Annual CF'!$D$50:$M$50,$C321),0)</f>
        <v>211891.1436102825</v>
      </c>
      <c r="BG321" s="95">
        <f>BG$305*(BG$7&lt;=$D321)+IF(BG$7=$D321,INDEX('Annual CF'!$D$50:$M$50,$C321),0)</f>
        <v>288094.81834378967</v>
      </c>
      <c r="BH321" s="95">
        <f>BH$305*(BH$7&lt;=$D321)+IF(BH$7=$D321,INDEX('Annual CF'!$D$50:$M$50,$C321),0)</f>
        <v>288765.92684974615</v>
      </c>
      <c r="BI321" s="95">
        <f>BI$305*(BI$7&lt;=$D321)+IF(BI$7=$D321,INDEX('Annual CF'!$D$50:$M$50,$C321),0)</f>
        <v>289800.93175205524</v>
      </c>
      <c r="BJ321" s="95">
        <f>BJ$305*(BJ$7&lt;=$D321)+IF(BJ$7=$D321,INDEX('Annual CF'!$D$50:$M$50,$C321),0)</f>
        <v>291283.2692679978</v>
      </c>
      <c r="BK321" s="95">
        <f>BK$305*(BK$7&lt;=$D321)+IF(BK$7=$D321,INDEX('Annual CF'!$D$50:$M$50,$C321),0)</f>
        <v>292571.03381025424</v>
      </c>
      <c r="BL321" s="95">
        <f>BL$305*(BL$7&lt;=$D321)+IF(BL$7=$D321,INDEX('Annual CF'!$D$50:$M$50,$C321),0)</f>
        <v>293201.03380856063</v>
      </c>
      <c r="BM321" s="95">
        <f>BM$305*(BM$7&lt;=$D321)+IF(BM$7=$D321,INDEX('Annual CF'!$D$50:$M$50,$C321),0)</f>
        <v>293201.03380856063</v>
      </c>
      <c r="BN321" s="95">
        <f>BN$305*(BN$7&lt;=$D321)+IF(BN$7=$D321,INDEX('Annual CF'!$D$50:$M$50,$C321),0)</f>
        <v>293596.81574797083</v>
      </c>
      <c r="BO321" s="95">
        <f>BO$305*(BO$7&lt;=$D321)+IF(BO$7=$D321,INDEX('Annual CF'!$D$50:$M$50,$C321),0)</f>
        <v>46769393.986920916</v>
      </c>
      <c r="BP321" s="95">
        <f>BP$305*(BP$7&lt;=$D321)+IF(BP$7=$D321,INDEX('Annual CF'!$D$50:$M$50,$C321),0)</f>
        <v>0</v>
      </c>
      <c r="BQ321" s="95">
        <f>BQ$305*(BQ$7&lt;=$D321)+IF(BQ$7=$D321,INDEX('Annual CF'!$D$50:$M$50,$C321),0)</f>
        <v>0</v>
      </c>
      <c r="BR321" s="95">
        <f>BR$305*(BR$7&lt;=$D321)+IF(BR$7=$D321,INDEX('Annual CF'!$D$50:$M$50,$C321),0)</f>
        <v>0</v>
      </c>
      <c r="BS321" s="95">
        <f>BS$305*(BS$7&lt;=$D321)+IF(BS$7=$D321,INDEX('Annual CF'!$D$50:$M$50,$C321),0)</f>
        <v>0</v>
      </c>
      <c r="BT321" s="95">
        <f>BT$305*(BT$7&lt;=$D321)+IF(BT$7=$D321,INDEX('Annual CF'!$D$50:$M$50,$C321),0)</f>
        <v>0</v>
      </c>
      <c r="BU321" s="95">
        <f>BU$305*(BU$7&lt;=$D321)+IF(BU$7=$D321,INDEX('Annual CF'!$D$50:$M$50,$C321),0)</f>
        <v>0</v>
      </c>
      <c r="BV321" s="95">
        <f>BV$305*(BV$7&lt;=$D321)+IF(BV$7=$D321,INDEX('Annual CF'!$D$50:$M$50,$C321),0)</f>
        <v>0</v>
      </c>
      <c r="BW321" s="95">
        <f>BW$305*(BW$7&lt;=$D321)+IF(BW$7=$D321,INDEX('Annual CF'!$D$50:$M$50,$C321),0)</f>
        <v>0</v>
      </c>
      <c r="BX321" s="95">
        <f>BX$305*(BX$7&lt;=$D321)+IF(BX$7=$D321,INDEX('Annual CF'!$D$50:$M$50,$C321),0)</f>
        <v>0</v>
      </c>
      <c r="BY321" s="95">
        <f>BY$305*(BY$7&lt;=$D321)+IF(BY$7=$D321,INDEX('Annual CF'!$D$50:$M$50,$C321),0)</f>
        <v>0</v>
      </c>
      <c r="BZ321" s="95">
        <f>BZ$305*(BZ$7&lt;=$D321)+IF(BZ$7=$D321,INDEX('Annual CF'!$D$50:$M$50,$C321),0)</f>
        <v>0</v>
      </c>
      <c r="CA321" s="95">
        <f>CA$305*(CA$7&lt;=$D321)+IF(CA$7=$D321,INDEX('Annual CF'!$D$50:$M$50,$C321),0)</f>
        <v>0</v>
      </c>
      <c r="CB321" s="95">
        <f>CB$305*(CB$7&lt;=$D321)+IF(CB$7=$D321,INDEX('Annual CF'!$D$50:$M$50,$C321),0)</f>
        <v>0</v>
      </c>
      <c r="CC321" s="95">
        <f>CC$305*(CC$7&lt;=$D321)+IF(CC$7=$D321,INDEX('Annual CF'!$D$50:$M$50,$C321),0)</f>
        <v>0</v>
      </c>
      <c r="CD321" s="95">
        <f>CD$305*(CD$7&lt;=$D321)+IF(CD$7=$D321,INDEX('Annual CF'!$D$50:$M$50,$C321),0)</f>
        <v>0</v>
      </c>
      <c r="CE321" s="95">
        <f>CE$305*(CE$7&lt;=$D321)+IF(CE$7=$D321,INDEX('Annual CF'!$D$50:$M$50,$C321),0)</f>
        <v>0</v>
      </c>
      <c r="CF321" s="95">
        <f>CF$305*(CF$7&lt;=$D321)+IF(CF$7=$D321,INDEX('Annual CF'!$D$50:$M$50,$C321),0)</f>
        <v>0</v>
      </c>
      <c r="CG321" s="95">
        <f>CG$305*(CG$7&lt;=$D321)+IF(CG$7=$D321,INDEX('Annual CF'!$D$50:$M$50,$C321),0)</f>
        <v>0</v>
      </c>
      <c r="CH321" s="95">
        <f>CH$305*(CH$7&lt;=$D321)+IF(CH$7=$D321,INDEX('Annual CF'!$D$50:$M$50,$C321),0)</f>
        <v>0</v>
      </c>
      <c r="CI321" s="95">
        <f>CI$305*(CI$7&lt;=$D321)+IF(CI$7=$D321,INDEX('Annual CF'!$D$50:$M$50,$C321),0)</f>
        <v>0</v>
      </c>
      <c r="CJ321" s="95">
        <f>CJ$305*(CJ$7&lt;=$D321)+IF(CJ$7=$D321,INDEX('Annual CF'!$D$50:$M$50,$C321),0)</f>
        <v>0</v>
      </c>
      <c r="CK321" s="95">
        <f>CK$305*(CK$7&lt;=$D321)+IF(CK$7=$D321,INDEX('Annual CF'!$D$50:$M$50,$C321),0)</f>
        <v>0</v>
      </c>
      <c r="CL321" s="95">
        <f>CL$305*(CL$7&lt;=$D321)+IF(CL$7=$D321,INDEX('Annual CF'!$D$50:$M$50,$C321),0)</f>
        <v>0</v>
      </c>
      <c r="CM321" s="95">
        <f>CM$305*(CM$7&lt;=$D321)+IF(CM$7=$D321,INDEX('Annual CF'!$D$50:$M$50,$C321),0)</f>
        <v>0</v>
      </c>
      <c r="CN321" s="95">
        <f>CN$305*(CN$7&lt;=$D321)+IF(CN$7=$D321,INDEX('Annual CF'!$D$50:$M$50,$C321),0)</f>
        <v>0</v>
      </c>
      <c r="CO321" s="95">
        <f>CO$305*(CO$7&lt;=$D321)+IF(CO$7=$D321,INDEX('Annual CF'!$D$50:$M$50,$C321),0)</f>
        <v>0</v>
      </c>
      <c r="CP321" s="95">
        <f>CP$305*(CP$7&lt;=$D321)+IF(CP$7=$D321,INDEX('Annual CF'!$D$50:$M$50,$C321),0)</f>
        <v>0</v>
      </c>
      <c r="CQ321" s="95">
        <f>CQ$305*(CQ$7&lt;=$D321)+IF(CQ$7=$D321,INDEX('Annual CF'!$D$50:$M$50,$C321),0)</f>
        <v>0</v>
      </c>
      <c r="CR321" s="95">
        <f>CR$305*(CR$7&lt;=$D321)+IF(CR$7=$D321,INDEX('Annual CF'!$D$50:$M$50,$C321),0)</f>
        <v>0</v>
      </c>
      <c r="CS321" s="95">
        <f>CS$305*(CS$7&lt;=$D321)+IF(CS$7=$D321,INDEX('Annual CF'!$D$50:$M$50,$C321),0)</f>
        <v>0</v>
      </c>
      <c r="CT321" s="95">
        <f>CT$305*(CT$7&lt;=$D321)+IF(CT$7=$D321,INDEX('Annual CF'!$D$50:$M$50,$C321),0)</f>
        <v>0</v>
      </c>
      <c r="CU321" s="95">
        <f>CU$305*(CU$7&lt;=$D321)+IF(CU$7=$D321,INDEX('Annual CF'!$D$50:$M$50,$C321),0)</f>
        <v>0</v>
      </c>
      <c r="CV321" s="95">
        <f>CV$305*(CV$7&lt;=$D321)+IF(CV$7=$D321,INDEX('Annual CF'!$D$50:$M$50,$C321),0)</f>
        <v>0</v>
      </c>
      <c r="CW321" s="95">
        <f>CW$305*(CW$7&lt;=$D321)+IF(CW$7=$D321,INDEX('Annual CF'!$D$50:$M$50,$C321),0)</f>
        <v>0</v>
      </c>
      <c r="CX321" s="95">
        <f>CX$305*(CX$7&lt;=$D321)+IF(CX$7=$D321,INDEX('Annual CF'!$D$50:$M$50,$C321),0)</f>
        <v>0</v>
      </c>
      <c r="CY321" s="95">
        <f>CY$305*(CY$7&lt;=$D321)+IF(CY$7=$D321,INDEX('Annual CF'!$D$50:$M$50,$C321),0)</f>
        <v>0</v>
      </c>
      <c r="CZ321" s="95">
        <f>CZ$305*(CZ$7&lt;=$D321)+IF(CZ$7=$D321,INDEX('Annual CF'!$D$50:$M$50,$C321),0)</f>
        <v>0</v>
      </c>
      <c r="DA321" s="95">
        <f>DA$305*(DA$7&lt;=$D321)+IF(DA$7=$D321,INDEX('Annual CF'!$D$50:$M$50,$C321),0)</f>
        <v>0</v>
      </c>
      <c r="DB321" s="95">
        <f>DB$305*(DB$7&lt;=$D321)+IF(DB$7=$D321,INDEX('Annual CF'!$D$50:$M$50,$C321),0)</f>
        <v>0</v>
      </c>
      <c r="DC321" s="95">
        <f>DC$305*(DC$7&lt;=$D321)+IF(DC$7=$D321,INDEX('Annual CF'!$D$50:$M$50,$C321),0)</f>
        <v>0</v>
      </c>
      <c r="DD321" s="95">
        <f>DD$305*(DD$7&lt;=$D321)+IF(DD$7=$D321,INDEX('Annual CF'!$D$50:$M$50,$C321),0)</f>
        <v>0</v>
      </c>
      <c r="DE321" s="95">
        <f>DE$305*(DE$7&lt;=$D321)+IF(DE$7=$D321,INDEX('Annual CF'!$D$50:$M$50,$C321),0)</f>
        <v>0</v>
      </c>
      <c r="DF321" s="95">
        <f>DF$305*(DF$7&lt;=$D321)+IF(DF$7=$D321,INDEX('Annual CF'!$D$50:$M$50,$C321),0)</f>
        <v>0</v>
      </c>
      <c r="DG321" s="95">
        <f>DG$305*(DG$7&lt;=$D321)+IF(DG$7=$D321,INDEX('Annual CF'!$D$50:$M$50,$C321),0)</f>
        <v>0</v>
      </c>
      <c r="DH321" s="95">
        <f>DH$305*(DH$7&lt;=$D321)+IF(DH$7=$D321,INDEX('Annual CF'!$D$50:$M$50,$C321),0)</f>
        <v>0</v>
      </c>
      <c r="DI321" s="95">
        <f>DI$305*(DI$7&lt;=$D321)+IF(DI$7=$D321,INDEX('Annual CF'!$D$50:$M$50,$C321),0)</f>
        <v>0</v>
      </c>
      <c r="DJ321" s="95">
        <f>DJ$305*(DJ$7&lt;=$D321)+IF(DJ$7=$D321,INDEX('Annual CF'!$D$50:$M$50,$C321),0)</f>
        <v>0</v>
      </c>
      <c r="DK321" s="95">
        <f>DK$305*(DK$7&lt;=$D321)+IF(DK$7=$D321,INDEX('Annual CF'!$D$50:$M$50,$C321),0)</f>
        <v>0</v>
      </c>
      <c r="DL321" s="95">
        <f>DL$305*(DL$7&lt;=$D321)+IF(DL$7=$D321,INDEX('Annual CF'!$D$50:$M$50,$C321),0)</f>
        <v>0</v>
      </c>
      <c r="DM321" s="95">
        <f>DM$305*(DM$7&lt;=$D321)+IF(DM$7=$D321,INDEX('Annual CF'!$D$50:$M$50,$C321),0)</f>
        <v>0</v>
      </c>
      <c r="DN321" s="95">
        <f>DN$305*(DN$7&lt;=$D321)+IF(DN$7=$D321,INDEX('Annual CF'!$D$50:$M$50,$C321),0)</f>
        <v>0</v>
      </c>
      <c r="DO321" s="95">
        <f>DO$305*(DO$7&lt;=$D321)+IF(DO$7=$D321,INDEX('Annual CF'!$D$50:$M$50,$C321),0)</f>
        <v>0</v>
      </c>
      <c r="DP321" s="95">
        <f>DP$305*(DP$7&lt;=$D321)+IF(DP$7=$D321,INDEX('Annual CF'!$D$50:$M$50,$C321),0)</f>
        <v>0</v>
      </c>
      <c r="DQ321" s="95">
        <f>DQ$305*(DQ$7&lt;=$D321)+IF(DQ$7=$D321,INDEX('Annual CF'!$D$50:$M$50,$C321),0)</f>
        <v>0</v>
      </c>
      <c r="DR321" s="95">
        <f>DR$305*(DR$7&lt;=$D321)+IF(DR$7=$D321,INDEX('Annual CF'!$D$50:$M$50,$C321),0)</f>
        <v>0</v>
      </c>
      <c r="DS321" s="95">
        <f>DS$305*(DS$7&lt;=$D321)+IF(DS$7=$D321,INDEX('Annual CF'!$D$50:$M$50,$C321),0)</f>
        <v>0</v>
      </c>
      <c r="DT321" s="95">
        <f>DT$305*(DT$7&lt;=$D321)+IF(DT$7=$D321,INDEX('Annual CF'!$D$50:$M$50,$C321),0)</f>
        <v>0</v>
      </c>
      <c r="DU321" s="95">
        <f>DU$305*(DU$7&lt;=$D321)+IF(DU$7=$D321,INDEX('Annual CF'!$D$50:$M$50,$C321),0)</f>
        <v>0</v>
      </c>
      <c r="DV321" s="95">
        <f>DV$305*(DV$7&lt;=$D321)+IF(DV$7=$D321,INDEX('Annual CF'!$D$50:$M$50,$C321),0)</f>
        <v>0</v>
      </c>
      <c r="DW321" s="95">
        <f>DW$305*(DW$7&lt;=$D321)+IF(DW$7=$D321,INDEX('Annual CF'!$D$50:$M$50,$C321),0)</f>
        <v>0</v>
      </c>
      <c r="DX321" s="95">
        <f>DX$305*(DX$7&lt;=$D321)+IF(DX$7=$D321,INDEX('Annual CF'!$D$50:$M$50,$C321),0)</f>
        <v>0</v>
      </c>
      <c r="DY321" s="95">
        <f>DY$305*(DY$7&lt;=$D321)+IF(DY$7=$D321,INDEX('Annual CF'!$D$50:$M$50,$C321),0)</f>
        <v>0</v>
      </c>
      <c r="DZ321" s="95">
        <f>DZ$305*(DZ$7&lt;=$D321)+IF(DZ$7=$D321,INDEX('Annual CF'!$D$50:$M$50,$C321),0)</f>
        <v>0</v>
      </c>
      <c r="EA321" s="95">
        <f>EA$305*(EA$7&lt;=$D321)+IF(EA$7=$D321,INDEX('Annual CF'!$D$50:$M$50,$C321),0)</f>
        <v>0</v>
      </c>
      <c r="EB321" s="95">
        <f>EB$305*(EB$7&lt;=$D321)+IF(EB$7=$D321,INDEX('Annual CF'!$D$50:$M$50,$C321),0)</f>
        <v>0</v>
      </c>
      <c r="EC321" s="95">
        <f>EC$305*(EC$7&lt;=$D321)+IF(EC$7=$D321,INDEX('Annual CF'!$D$50:$M$50,$C321),0)</f>
        <v>0</v>
      </c>
      <c r="ED321" s="95">
        <f>ED$305*(ED$7&lt;=$D321)+IF(ED$7=$D321,INDEX('Annual CF'!$D$50:$M$50,$C321),0)</f>
        <v>0</v>
      </c>
      <c r="EE321" s="95">
        <f>EE$305*(EE$7&lt;=$D321)+IF(EE$7=$D321,INDEX('Annual CF'!$D$50:$M$50,$C321),0)</f>
        <v>0</v>
      </c>
      <c r="EF321" s="95">
        <f>EF$305*(EF$7&lt;=$D321)+IF(EF$7=$D321,INDEX('Annual CF'!$D$50:$M$50,$C321),0)</f>
        <v>0</v>
      </c>
      <c r="EG321" s="95">
        <f>EG$305*(EG$7&lt;=$D321)+IF(EG$7=$D321,INDEX('Annual CF'!$D$50:$M$50,$C321),0)</f>
        <v>0</v>
      </c>
      <c r="EH321" s="95">
        <f>EH$305*(EH$7&lt;=$D321)+IF(EH$7=$D321,INDEX('Annual CF'!$D$50:$M$50,$C321),0)</f>
        <v>0</v>
      </c>
      <c r="EI321" s="95">
        <f>EI$305*(EI$7&lt;=$D321)+IF(EI$7=$D321,INDEX('Annual CF'!$D$50:$M$50,$C321),0)</f>
        <v>0</v>
      </c>
    </row>
    <row r="322">
      <c r="B322" t="s" s="23">
        <v>421</v>
      </c>
      <c r="C322" s="25">
        <f>C321+1</f>
        <v>6</v>
      </c>
      <c r="D322" s="121">
        <f>EOMONTH(Assumptions!$C$6,C322*12-1)</f>
        <v>48579</v>
      </c>
      <c r="G322" s="82">
        <f>$G$314</f>
        <v>-48487716.12903226</v>
      </c>
      <c r="H322" s="95">
        <f>H$305*(H$7&lt;=$D322)+IF(H$7=$D322,INDEX('Annual CF'!$D$50:$M$50,$C322),0)</f>
        <v>169576.74452522487</v>
      </c>
      <c r="I322" s="95">
        <f>I$305*(I$7&lt;=$D322)+IF(I$7=$D322,INDEX('Annual CF'!$D$50:$M$50,$C322),0)</f>
        <v>180814.5044950147</v>
      </c>
      <c r="J322" s="95">
        <f>J$305*(J$7&lt;=$D322)+IF(J$7=$D322,INDEX('Annual CF'!$D$50:$M$50,$C322),0)</f>
        <v>148087.6620712987</v>
      </c>
      <c r="K322" s="95">
        <f>K$305*(K$7&lt;=$D322)+IF(K$7=$D322,INDEX('Annual CF'!$D$50:$M$50,$C322),0)</f>
        <v>166736.904463294</v>
      </c>
      <c r="L322" s="95">
        <f>L$305*(L$7&lt;=$D322)+IF(L$7=$D322,INDEX('Annual CF'!$D$50:$M$50,$C322),0)</f>
        <v>174010.10444374164</v>
      </c>
      <c r="M322" s="95">
        <f>M$305*(M$7&lt;=$D322)+IF(M$7=$D322,INDEX('Annual CF'!$D$50:$M$50,$C322),0)</f>
        <v>103623.46067980808</v>
      </c>
      <c r="N322" s="95">
        <f>N$305*(N$7&lt;=$D322)+IF(N$7=$D322,INDEX('Annual CF'!$D$50:$M$50,$C322),0)</f>
        <v>6646.7208270677365</v>
      </c>
      <c r="O322" s="95">
        <f>O$305*(O$7&lt;=$D322)+IF(O$7=$D322,INDEX('Annual CF'!$D$50:$M$50,$C322),0)</f>
        <v>113993.32638993647</v>
      </c>
      <c r="P322" s="95">
        <f>P$305*(P$7&lt;=$D322)+IF(P$7=$D322,INDEX('Annual CF'!$D$50:$M$50,$C322),0)</f>
        <v>205836.26453209727</v>
      </c>
      <c r="Q322" s="95">
        <f>Q$305*(Q$7&lt;=$D322)+IF(Q$7=$D322,INDEX('Annual CF'!$D$50:$M$50,$C322),0)</f>
        <v>229336.4244689224</v>
      </c>
      <c r="R322" s="95">
        <f>R$305*(R$7&lt;=$D322)+IF(R$7=$D322,INDEX('Annual CF'!$D$50:$M$50,$C322),0)</f>
        <v>229785.70446771462</v>
      </c>
      <c r="S322" s="95">
        <f>S$305*(S$7&lt;=$D322)+IF(S$7=$D322,INDEX('Annual CF'!$D$50:$M$50,$C322),0)</f>
        <v>229785.70446771462</v>
      </c>
      <c r="T322" s="95">
        <f>T$305*(T$7&lt;=$D322)+IF(T$7=$D322,INDEX('Annual CF'!$D$50:$M$50,$C322),0)</f>
        <v>189289.999871083</v>
      </c>
      <c r="U322" s="95">
        <f>U$305*(U$7&lt;=$D322)+IF(U$7=$D322,INDEX('Annual CF'!$D$50:$M$50,$C322),0)</f>
        <v>217560.03635335184</v>
      </c>
      <c r="V322" s="95">
        <f>V$305*(V$7&lt;=$D322)+IF(V$7=$D322,INDEX('Annual CF'!$D$50:$M$50,$C322),0)</f>
        <v>218314.71635132303</v>
      </c>
      <c r="W322" s="95">
        <f>W$305*(W$7&lt;=$D322)+IF(W$7=$D322,INDEX('Annual CF'!$D$50:$M$50,$C322),0)</f>
        <v>192858.74490220324</v>
      </c>
      <c r="X322" s="95">
        <f>X$305*(X$7&lt;=$D322)+IF(X$7=$D322,INDEX('Annual CF'!$D$50:$M$50,$C322),0)</f>
        <v>230741.83026852424</v>
      </c>
      <c r="Y322" s="95">
        <f>Y$305*(Y$7&lt;=$D322)+IF(Y$7=$D322,INDEX('Annual CF'!$D$50:$M$50,$C322),0)</f>
        <v>278674.9782672604</v>
      </c>
      <c r="Z322" s="95">
        <f>Z$305*(Z$7&lt;=$D322)+IF(Z$7=$D322,INDEX('Annual CF'!$D$50:$M$50,$C322),0)</f>
        <v>209490.30396600201</v>
      </c>
      <c r="AA322" s="95">
        <f>AA$305*(AA$7&lt;=$D322)+IF(AA$7=$D322,INDEX('Annual CF'!$D$50:$M$50,$C322),0)</f>
        <v>210640.81016290918</v>
      </c>
      <c r="AB322" s="95">
        <f>AB$305*(AB$7&lt;=$D322)+IF(AB$7=$D322,INDEX('Annual CF'!$D$50:$M$50,$C322),0)</f>
        <v>211583.53016037488</v>
      </c>
      <c r="AC322" s="95">
        <f>AC$305*(AC$7&lt;=$D322)+IF(AC$7=$D322,INDEX('Annual CF'!$D$50:$M$50,$C322),0)</f>
        <v>194070.06851076015</v>
      </c>
      <c r="AD322" s="95">
        <f>AD$305*(AD$7&lt;=$D322)+IF(AD$7=$D322,INDEX('Annual CF'!$D$50:$M$50,$C322),0)</f>
        <v>171257.50147086915</v>
      </c>
      <c r="AE322" s="95">
        <f>AE$305*(AE$7&lt;=$D322)+IF(AE$7=$D322,INDEX('Annual CF'!$D$50:$M$50,$C322),0)</f>
        <v>134501.27525314738</v>
      </c>
      <c r="AF322" s="95">
        <f>AF$305*(AF$7&lt;=$D322)+IF(AF$7=$D322,INDEX('Annual CF'!$D$50:$M$50,$C322),0)</f>
        <v>-31614.373276225437</v>
      </c>
      <c r="AG322" s="95">
        <f>AG$305*(AG$7&lt;=$D322)+IF(AG$7=$D322,INDEX('Annual CF'!$D$50:$M$50,$C322),0)</f>
        <v>206980.80423031937</v>
      </c>
      <c r="AH322" s="95">
        <f>AH$305*(AH$7&lt;=$D322)+IF(AH$7=$D322,INDEX('Annual CF'!$D$50:$M$50,$C322),0)</f>
        <v>115589.66444525601</v>
      </c>
      <c r="AI322" s="95">
        <f>AI$305*(AI$7&lt;=$D322)+IF(AI$7=$D322,INDEX('Annual CF'!$D$50:$M$50,$C322),0)</f>
        <v>213947.56072535782</v>
      </c>
      <c r="AJ322" s="95">
        <f>AJ$305*(AJ$7&lt;=$D322)+IF(AJ$7=$D322,INDEX('Annual CF'!$D$50:$M$50,$C322),0)</f>
        <v>155990.34769086842</v>
      </c>
      <c r="AK322" s="95">
        <f>AK$305*(AK$7&lt;=$D322)+IF(AK$7=$D322,INDEX('Annual CF'!$D$50:$M$50,$C322),0)</f>
        <v>249459.89008937622</v>
      </c>
      <c r="AL322" s="95">
        <f>AL$305*(AL$7&lt;=$D322)+IF(AL$7=$D322,INDEX('Annual CF'!$D$50:$M$50,$C322),0)</f>
        <v>259285.74836296155</v>
      </c>
      <c r="AM322" s="95">
        <f>AM$305*(AM$7&lt;=$D322)+IF(AM$7=$D322,INDEX('Annual CF'!$D$50:$M$50,$C322),0)</f>
        <v>260483.70307674116</v>
      </c>
      <c r="AN322" s="95">
        <f>AN$305*(AN$7&lt;=$D322)+IF(AN$7=$D322,INDEX('Annual CF'!$D$50:$M$50,$C322),0)</f>
        <v>245001.22580092234</v>
      </c>
      <c r="AO322" s="95">
        <f>AO$305*(AO$7&lt;=$D322)+IF(AO$7=$D322,INDEX('Annual CF'!$D$50:$M$50,$C322),0)</f>
        <v>245001.22580092234</v>
      </c>
      <c r="AP322" s="95">
        <f>AP$305*(AP$7&lt;=$D322)+IF(AP$7=$D322,INDEX('Annual CF'!$D$50:$M$50,$C322),0)</f>
        <v>210821.3309344285</v>
      </c>
      <c r="AQ322" s="95">
        <f>AQ$305*(AQ$7&lt;=$D322)+IF(AQ$7=$D322,INDEX('Annual CF'!$D$50:$M$50,$C322),0)</f>
        <v>261091.29508110773</v>
      </c>
      <c r="AR322" s="95">
        <f>AR$305*(AR$7&lt;=$D322)+IF(AR$7=$D322,INDEX('Annual CF'!$D$50:$M$50,$C322),0)</f>
        <v>280011.713858494</v>
      </c>
      <c r="AS322" s="95">
        <f>AS$305*(AS$7&lt;=$D322)+IF(AS$7=$D322,INDEX('Annual CF'!$D$50:$M$50,$C322),0)</f>
        <v>280011.713858494</v>
      </c>
      <c r="AT322" s="95">
        <f>AT$305*(AT$7&lt;=$D322)+IF(AT$7=$D322,INDEX('Annual CF'!$D$50:$M$50,$C322),0)</f>
        <v>281046.92932651116</v>
      </c>
      <c r="AU322" s="95">
        <f>AU$305*(AU$7&lt;=$D322)+IF(AU$7=$D322,INDEX('Annual CF'!$D$50:$M$50,$C322),0)</f>
        <v>259856.99566572002</v>
      </c>
      <c r="AV322" s="95">
        <f>AV$305*(AV$7&lt;=$D322)+IF(AV$7=$D322,INDEX('Annual CF'!$D$50:$M$50,$C322),0)</f>
        <v>260505.4096811369</v>
      </c>
      <c r="AW322" s="95">
        <f>AW$305*(AW$7&lt;=$D322)+IF(AW$7=$D322,INDEX('Annual CF'!$D$50:$M$50,$C322),0)</f>
        <v>215045.67286795372</v>
      </c>
      <c r="AX322" s="95">
        <f>AX$305*(AX$7&lt;=$D322)+IF(AX$7=$D322,INDEX('Annual CF'!$D$50:$M$50,$C322),0)</f>
        <v>283468.84716580034</v>
      </c>
      <c r="AY322" s="95">
        <f>AY$305*(AY$7&lt;=$D322)+IF(AY$7=$D322,INDEX('Annual CF'!$D$50:$M$50,$C322),0)</f>
        <v>284707.42469456565</v>
      </c>
      <c r="AZ322" s="95">
        <f>AZ$305*(AZ$7&lt;=$D322)+IF(AZ$7=$D322,INDEX('Annual CF'!$D$50:$M$50,$C322),0)</f>
        <v>285307.4246929527</v>
      </c>
      <c r="BA322" s="95">
        <f>BA$305*(BA$7&lt;=$D322)+IF(BA$7=$D322,INDEX('Annual CF'!$D$50:$M$50,$C322),0)</f>
        <v>285307.4246929527</v>
      </c>
      <c r="BB322" s="95">
        <f>BB$305*(BB$7&lt;=$D322)+IF(BB$7=$D322,INDEX('Annual CF'!$D$50:$M$50,$C322),0)</f>
        <v>285689.82270204474</v>
      </c>
      <c r="BC322" s="95">
        <f>BC$305*(BC$7&lt;=$D322)+IF(BC$7=$D322,INDEX('Annual CF'!$D$50:$M$50,$C322),0)</f>
        <v>286115.8437849895</v>
      </c>
      <c r="BD322" s="95">
        <f>BD$305*(BD$7&lt;=$D322)+IF(BD$7=$D322,INDEX('Annual CF'!$D$50:$M$50,$C322),0)</f>
        <v>262944.9183496429</v>
      </c>
      <c r="BE322" s="95">
        <f>BE$305*(BE$7&lt;=$D322)+IF(BE$7=$D322,INDEX('Annual CF'!$D$50:$M$50,$C322),0)</f>
        <v>262944.9183496429</v>
      </c>
      <c r="BF322" s="95">
        <f>BF$305*(BF$7&lt;=$D322)+IF(BF$7=$D322,INDEX('Annual CF'!$D$50:$M$50,$C322),0)</f>
        <v>211891.1436102825</v>
      </c>
      <c r="BG322" s="95">
        <f>BG$305*(BG$7&lt;=$D322)+IF(BG$7=$D322,INDEX('Annual CF'!$D$50:$M$50,$C322),0)</f>
        <v>288094.81834378967</v>
      </c>
      <c r="BH322" s="95">
        <f>BH$305*(BH$7&lt;=$D322)+IF(BH$7=$D322,INDEX('Annual CF'!$D$50:$M$50,$C322),0)</f>
        <v>288765.92684974615</v>
      </c>
      <c r="BI322" s="95">
        <f>BI$305*(BI$7&lt;=$D322)+IF(BI$7=$D322,INDEX('Annual CF'!$D$50:$M$50,$C322),0)</f>
        <v>289800.93175205524</v>
      </c>
      <c r="BJ322" s="95">
        <f>BJ$305*(BJ$7&lt;=$D322)+IF(BJ$7=$D322,INDEX('Annual CF'!$D$50:$M$50,$C322),0)</f>
        <v>291283.2692679978</v>
      </c>
      <c r="BK322" s="95">
        <f>BK$305*(BK$7&lt;=$D322)+IF(BK$7=$D322,INDEX('Annual CF'!$D$50:$M$50,$C322),0)</f>
        <v>292571.03381025424</v>
      </c>
      <c r="BL322" s="95">
        <f>BL$305*(BL$7&lt;=$D322)+IF(BL$7=$D322,INDEX('Annual CF'!$D$50:$M$50,$C322),0)</f>
        <v>293201.03380856063</v>
      </c>
      <c r="BM322" s="95">
        <f>BM$305*(BM$7&lt;=$D322)+IF(BM$7=$D322,INDEX('Annual CF'!$D$50:$M$50,$C322),0)</f>
        <v>293201.03380856063</v>
      </c>
      <c r="BN322" s="95">
        <f>BN$305*(BN$7&lt;=$D322)+IF(BN$7=$D322,INDEX('Annual CF'!$D$50:$M$50,$C322),0)</f>
        <v>293596.81574797083</v>
      </c>
      <c r="BO322" s="95">
        <f>BO$305*(BO$7&lt;=$D322)+IF(BO$7=$D322,INDEX('Annual CF'!$D$50:$M$50,$C322),0)</f>
        <v>294037.74756881874</v>
      </c>
      <c r="BP322" s="95">
        <f>BP$305*(BP$7&lt;=$D322)+IF(BP$7=$D322,INDEX('Annual CF'!$D$50:$M$50,$C322),0)</f>
        <v>269924.9087883907</v>
      </c>
      <c r="BQ322" s="95">
        <f>BQ$305*(BQ$7&lt;=$D322)+IF(BQ$7=$D322,INDEX('Annual CF'!$D$50:$M$50,$C322),0)</f>
        <v>251297.97209623095</v>
      </c>
      <c r="BR322" s="95">
        <f>BR$305*(BR$7&lt;=$D322)+IF(BR$7=$D322,INDEX('Annual CF'!$D$50:$M$50,$C322),0)</f>
        <v>179178.88811958258</v>
      </c>
      <c r="BS322" s="95">
        <f>BS$305*(BS$7&lt;=$D322)+IF(BS$7=$D322,INDEX('Annual CF'!$D$50:$M$50,$C322),0)</f>
        <v>229246.99159046827</v>
      </c>
      <c r="BT322" s="95">
        <f>BT$305*(BT$7&lt;=$D322)+IF(BT$7=$D322,INDEX('Annual CF'!$D$50:$M$50,$C322),0)</f>
        <v>248176.0586903561</v>
      </c>
      <c r="BU322" s="95">
        <f>BU$305*(BU$7&lt;=$D322)+IF(BU$7=$D322,INDEX('Annual CF'!$D$50:$M$50,$C322),0)</f>
        <v>269366.19304909196</v>
      </c>
      <c r="BV322" s="95">
        <f>BV$305*(BV$7&lt;=$D322)+IF(BV$7=$D322,INDEX('Annual CF'!$D$50:$M$50,$C322),0)</f>
        <v>214238.5846200085</v>
      </c>
      <c r="BW322" s="95">
        <f>BW$305*(BW$7&lt;=$D322)+IF(BW$7=$D322,INDEX('Annual CF'!$D$50:$M$50,$C322),0)</f>
        <v>111317.88442451731</v>
      </c>
      <c r="BX322" s="95">
        <f>BX$305*(BX$7&lt;=$D322)+IF(BX$7=$D322,INDEX('Annual CF'!$D$50:$M$50,$C322),0)</f>
        <v>-20386.226528870728</v>
      </c>
      <c r="BY322" s="95">
        <f>BY$305*(BY$7&lt;=$D322)+IF(BY$7=$D322,INDEX('Annual CF'!$D$50:$M$50,$C322),0)</f>
        <v>103106.83312751053</v>
      </c>
      <c r="BZ322" s="95">
        <f>BZ$305*(BZ$7&lt;=$D322)+IF(BZ$7=$D322,INDEX('Annual CF'!$D$50:$M$50,$C322),0)</f>
        <v>204808.6223970733</v>
      </c>
      <c r="CA322" s="95">
        <f>CA$305*(CA$7&lt;=$D322)+IF(CA$7=$D322,INDEX('Annual CF'!$D$50:$M$50,$C322),0)</f>
        <v>55253626.21885755</v>
      </c>
      <c r="CB322" s="95">
        <f>CB$305*(CB$7&lt;=$D322)+IF(CB$7=$D322,INDEX('Annual CF'!$D$50:$M$50,$C322),0)</f>
        <v>0</v>
      </c>
      <c r="CC322" s="95">
        <f>CC$305*(CC$7&lt;=$D322)+IF(CC$7=$D322,INDEX('Annual CF'!$D$50:$M$50,$C322),0)</f>
        <v>0</v>
      </c>
      <c r="CD322" s="95">
        <f>CD$305*(CD$7&lt;=$D322)+IF(CD$7=$D322,INDEX('Annual CF'!$D$50:$M$50,$C322),0)</f>
        <v>0</v>
      </c>
      <c r="CE322" s="95">
        <f>CE$305*(CE$7&lt;=$D322)+IF(CE$7=$D322,INDEX('Annual CF'!$D$50:$M$50,$C322),0)</f>
        <v>0</v>
      </c>
      <c r="CF322" s="95">
        <f>CF$305*(CF$7&lt;=$D322)+IF(CF$7=$D322,INDEX('Annual CF'!$D$50:$M$50,$C322),0)</f>
        <v>0</v>
      </c>
      <c r="CG322" s="95">
        <f>CG$305*(CG$7&lt;=$D322)+IF(CG$7=$D322,INDEX('Annual CF'!$D$50:$M$50,$C322),0)</f>
        <v>0</v>
      </c>
      <c r="CH322" s="95">
        <f>CH$305*(CH$7&lt;=$D322)+IF(CH$7=$D322,INDEX('Annual CF'!$D$50:$M$50,$C322),0)</f>
        <v>0</v>
      </c>
      <c r="CI322" s="95">
        <f>CI$305*(CI$7&lt;=$D322)+IF(CI$7=$D322,INDEX('Annual CF'!$D$50:$M$50,$C322),0)</f>
        <v>0</v>
      </c>
      <c r="CJ322" s="95">
        <f>CJ$305*(CJ$7&lt;=$D322)+IF(CJ$7=$D322,INDEX('Annual CF'!$D$50:$M$50,$C322),0)</f>
        <v>0</v>
      </c>
      <c r="CK322" s="95">
        <f>CK$305*(CK$7&lt;=$D322)+IF(CK$7=$D322,INDEX('Annual CF'!$D$50:$M$50,$C322),0)</f>
        <v>0</v>
      </c>
      <c r="CL322" s="95">
        <f>CL$305*(CL$7&lt;=$D322)+IF(CL$7=$D322,INDEX('Annual CF'!$D$50:$M$50,$C322),0)</f>
        <v>0</v>
      </c>
      <c r="CM322" s="95">
        <f>CM$305*(CM$7&lt;=$D322)+IF(CM$7=$D322,INDEX('Annual CF'!$D$50:$M$50,$C322),0)</f>
        <v>0</v>
      </c>
      <c r="CN322" s="95">
        <f>CN$305*(CN$7&lt;=$D322)+IF(CN$7=$D322,INDEX('Annual CF'!$D$50:$M$50,$C322),0)</f>
        <v>0</v>
      </c>
      <c r="CO322" s="95">
        <f>CO$305*(CO$7&lt;=$D322)+IF(CO$7=$D322,INDEX('Annual CF'!$D$50:$M$50,$C322),0)</f>
        <v>0</v>
      </c>
      <c r="CP322" s="95">
        <f>CP$305*(CP$7&lt;=$D322)+IF(CP$7=$D322,INDEX('Annual CF'!$D$50:$M$50,$C322),0)</f>
        <v>0</v>
      </c>
      <c r="CQ322" s="95">
        <f>CQ$305*(CQ$7&lt;=$D322)+IF(CQ$7=$D322,INDEX('Annual CF'!$D$50:$M$50,$C322),0)</f>
        <v>0</v>
      </c>
      <c r="CR322" s="95">
        <f>CR$305*(CR$7&lt;=$D322)+IF(CR$7=$D322,INDEX('Annual CF'!$D$50:$M$50,$C322),0)</f>
        <v>0</v>
      </c>
      <c r="CS322" s="95">
        <f>CS$305*(CS$7&lt;=$D322)+IF(CS$7=$D322,INDEX('Annual CF'!$D$50:$M$50,$C322),0)</f>
        <v>0</v>
      </c>
      <c r="CT322" s="95">
        <f>CT$305*(CT$7&lt;=$D322)+IF(CT$7=$D322,INDEX('Annual CF'!$D$50:$M$50,$C322),0)</f>
        <v>0</v>
      </c>
      <c r="CU322" s="95">
        <f>CU$305*(CU$7&lt;=$D322)+IF(CU$7=$D322,INDEX('Annual CF'!$D$50:$M$50,$C322),0)</f>
        <v>0</v>
      </c>
      <c r="CV322" s="95">
        <f>CV$305*(CV$7&lt;=$D322)+IF(CV$7=$D322,INDEX('Annual CF'!$D$50:$M$50,$C322),0)</f>
        <v>0</v>
      </c>
      <c r="CW322" s="95">
        <f>CW$305*(CW$7&lt;=$D322)+IF(CW$7=$D322,INDEX('Annual CF'!$D$50:$M$50,$C322),0)</f>
        <v>0</v>
      </c>
      <c r="CX322" s="95">
        <f>CX$305*(CX$7&lt;=$D322)+IF(CX$7=$D322,INDEX('Annual CF'!$D$50:$M$50,$C322),0)</f>
        <v>0</v>
      </c>
      <c r="CY322" s="95">
        <f>CY$305*(CY$7&lt;=$D322)+IF(CY$7=$D322,INDEX('Annual CF'!$D$50:$M$50,$C322),0)</f>
        <v>0</v>
      </c>
      <c r="CZ322" s="95">
        <f>CZ$305*(CZ$7&lt;=$D322)+IF(CZ$7=$D322,INDEX('Annual CF'!$D$50:$M$50,$C322),0)</f>
        <v>0</v>
      </c>
      <c r="DA322" s="95">
        <f>DA$305*(DA$7&lt;=$D322)+IF(DA$7=$D322,INDEX('Annual CF'!$D$50:$M$50,$C322),0)</f>
        <v>0</v>
      </c>
      <c r="DB322" s="95">
        <f>DB$305*(DB$7&lt;=$D322)+IF(DB$7=$D322,INDEX('Annual CF'!$D$50:$M$50,$C322),0)</f>
        <v>0</v>
      </c>
      <c r="DC322" s="95">
        <f>DC$305*(DC$7&lt;=$D322)+IF(DC$7=$D322,INDEX('Annual CF'!$D$50:$M$50,$C322),0)</f>
        <v>0</v>
      </c>
      <c r="DD322" s="95">
        <f>DD$305*(DD$7&lt;=$D322)+IF(DD$7=$D322,INDEX('Annual CF'!$D$50:$M$50,$C322),0)</f>
        <v>0</v>
      </c>
      <c r="DE322" s="95">
        <f>DE$305*(DE$7&lt;=$D322)+IF(DE$7=$D322,INDEX('Annual CF'!$D$50:$M$50,$C322),0)</f>
        <v>0</v>
      </c>
      <c r="DF322" s="95">
        <f>DF$305*(DF$7&lt;=$D322)+IF(DF$7=$D322,INDEX('Annual CF'!$D$50:$M$50,$C322),0)</f>
        <v>0</v>
      </c>
      <c r="DG322" s="95">
        <f>DG$305*(DG$7&lt;=$D322)+IF(DG$7=$D322,INDEX('Annual CF'!$D$50:$M$50,$C322),0)</f>
        <v>0</v>
      </c>
      <c r="DH322" s="95">
        <f>DH$305*(DH$7&lt;=$D322)+IF(DH$7=$D322,INDEX('Annual CF'!$D$50:$M$50,$C322),0)</f>
        <v>0</v>
      </c>
      <c r="DI322" s="95">
        <f>DI$305*(DI$7&lt;=$D322)+IF(DI$7=$D322,INDEX('Annual CF'!$D$50:$M$50,$C322),0)</f>
        <v>0</v>
      </c>
      <c r="DJ322" s="95">
        <f>DJ$305*(DJ$7&lt;=$D322)+IF(DJ$7=$D322,INDEX('Annual CF'!$D$50:$M$50,$C322),0)</f>
        <v>0</v>
      </c>
      <c r="DK322" s="95">
        <f>DK$305*(DK$7&lt;=$D322)+IF(DK$7=$D322,INDEX('Annual CF'!$D$50:$M$50,$C322),0)</f>
        <v>0</v>
      </c>
      <c r="DL322" s="95">
        <f>DL$305*(DL$7&lt;=$D322)+IF(DL$7=$D322,INDEX('Annual CF'!$D$50:$M$50,$C322),0)</f>
        <v>0</v>
      </c>
      <c r="DM322" s="95">
        <f>DM$305*(DM$7&lt;=$D322)+IF(DM$7=$D322,INDEX('Annual CF'!$D$50:$M$50,$C322),0)</f>
        <v>0</v>
      </c>
      <c r="DN322" s="95">
        <f>DN$305*(DN$7&lt;=$D322)+IF(DN$7=$D322,INDEX('Annual CF'!$D$50:$M$50,$C322),0)</f>
        <v>0</v>
      </c>
      <c r="DO322" s="95">
        <f>DO$305*(DO$7&lt;=$D322)+IF(DO$7=$D322,INDEX('Annual CF'!$D$50:$M$50,$C322),0)</f>
        <v>0</v>
      </c>
      <c r="DP322" s="95">
        <f>DP$305*(DP$7&lt;=$D322)+IF(DP$7=$D322,INDEX('Annual CF'!$D$50:$M$50,$C322),0)</f>
        <v>0</v>
      </c>
      <c r="DQ322" s="95">
        <f>DQ$305*(DQ$7&lt;=$D322)+IF(DQ$7=$D322,INDEX('Annual CF'!$D$50:$M$50,$C322),0)</f>
        <v>0</v>
      </c>
      <c r="DR322" s="95">
        <f>DR$305*(DR$7&lt;=$D322)+IF(DR$7=$D322,INDEX('Annual CF'!$D$50:$M$50,$C322),0)</f>
        <v>0</v>
      </c>
      <c r="DS322" s="95">
        <f>DS$305*(DS$7&lt;=$D322)+IF(DS$7=$D322,INDEX('Annual CF'!$D$50:$M$50,$C322),0)</f>
        <v>0</v>
      </c>
      <c r="DT322" s="95">
        <f>DT$305*(DT$7&lt;=$D322)+IF(DT$7=$D322,INDEX('Annual CF'!$D$50:$M$50,$C322),0)</f>
        <v>0</v>
      </c>
      <c r="DU322" s="95">
        <f>DU$305*(DU$7&lt;=$D322)+IF(DU$7=$D322,INDEX('Annual CF'!$D$50:$M$50,$C322),0)</f>
        <v>0</v>
      </c>
      <c r="DV322" s="95">
        <f>DV$305*(DV$7&lt;=$D322)+IF(DV$7=$D322,INDEX('Annual CF'!$D$50:$M$50,$C322),0)</f>
        <v>0</v>
      </c>
      <c r="DW322" s="95">
        <f>DW$305*(DW$7&lt;=$D322)+IF(DW$7=$D322,INDEX('Annual CF'!$D$50:$M$50,$C322),0)</f>
        <v>0</v>
      </c>
      <c r="DX322" s="95">
        <f>DX$305*(DX$7&lt;=$D322)+IF(DX$7=$D322,INDEX('Annual CF'!$D$50:$M$50,$C322),0)</f>
        <v>0</v>
      </c>
      <c r="DY322" s="95">
        <f>DY$305*(DY$7&lt;=$D322)+IF(DY$7=$D322,INDEX('Annual CF'!$D$50:$M$50,$C322),0)</f>
        <v>0</v>
      </c>
      <c r="DZ322" s="95">
        <f>DZ$305*(DZ$7&lt;=$D322)+IF(DZ$7=$D322,INDEX('Annual CF'!$D$50:$M$50,$C322),0)</f>
        <v>0</v>
      </c>
      <c r="EA322" s="95">
        <f>EA$305*(EA$7&lt;=$D322)+IF(EA$7=$D322,INDEX('Annual CF'!$D$50:$M$50,$C322),0)</f>
        <v>0</v>
      </c>
      <c r="EB322" s="95">
        <f>EB$305*(EB$7&lt;=$D322)+IF(EB$7=$D322,INDEX('Annual CF'!$D$50:$M$50,$C322),0)</f>
        <v>0</v>
      </c>
      <c r="EC322" s="95">
        <f>EC$305*(EC$7&lt;=$D322)+IF(EC$7=$D322,INDEX('Annual CF'!$D$50:$M$50,$C322),0)</f>
        <v>0</v>
      </c>
      <c r="ED322" s="95">
        <f>ED$305*(ED$7&lt;=$D322)+IF(ED$7=$D322,INDEX('Annual CF'!$D$50:$M$50,$C322),0)</f>
        <v>0</v>
      </c>
      <c r="EE322" s="95">
        <f>EE$305*(EE$7&lt;=$D322)+IF(EE$7=$D322,INDEX('Annual CF'!$D$50:$M$50,$C322),0)</f>
        <v>0</v>
      </c>
      <c r="EF322" s="95">
        <f>EF$305*(EF$7&lt;=$D322)+IF(EF$7=$D322,INDEX('Annual CF'!$D$50:$M$50,$C322),0)</f>
        <v>0</v>
      </c>
      <c r="EG322" s="95">
        <f>EG$305*(EG$7&lt;=$D322)+IF(EG$7=$D322,INDEX('Annual CF'!$D$50:$M$50,$C322),0)</f>
        <v>0</v>
      </c>
      <c r="EH322" s="95">
        <f>EH$305*(EH$7&lt;=$D322)+IF(EH$7=$D322,INDEX('Annual CF'!$D$50:$M$50,$C322),0)</f>
        <v>0</v>
      </c>
      <c r="EI322" s="95">
        <f>EI$305*(EI$7&lt;=$D322)+IF(EI$7=$D322,INDEX('Annual CF'!$D$50:$M$50,$C322),0)</f>
        <v>0</v>
      </c>
    </row>
    <row r="323">
      <c r="B323" t="s" s="23">
        <v>422</v>
      </c>
      <c r="C323" s="25">
        <f>C322+1</f>
        <v>7</v>
      </c>
      <c r="D323" s="121">
        <f>EOMONTH(Assumptions!$C$6,C323*12-1)</f>
        <v>48944</v>
      </c>
      <c r="G323" s="82">
        <f>$G$314</f>
        <v>-48487716.12903226</v>
      </c>
      <c r="H323" s="95">
        <f>H$305*(H$7&lt;=$D323)+IF(H$7=$D323,INDEX('Annual CF'!$D$50:$M$50,$C323),0)</f>
        <v>169576.74452522487</v>
      </c>
      <c r="I323" s="95">
        <f>I$305*(I$7&lt;=$D323)+IF(I$7=$D323,INDEX('Annual CF'!$D$50:$M$50,$C323),0)</f>
        <v>180814.5044950147</v>
      </c>
      <c r="J323" s="95">
        <f>J$305*(J$7&lt;=$D323)+IF(J$7=$D323,INDEX('Annual CF'!$D$50:$M$50,$C323),0)</f>
        <v>148087.6620712987</v>
      </c>
      <c r="K323" s="95">
        <f>K$305*(K$7&lt;=$D323)+IF(K$7=$D323,INDEX('Annual CF'!$D$50:$M$50,$C323),0)</f>
        <v>166736.904463294</v>
      </c>
      <c r="L323" s="95">
        <f>L$305*(L$7&lt;=$D323)+IF(L$7=$D323,INDEX('Annual CF'!$D$50:$M$50,$C323),0)</f>
        <v>174010.10444374164</v>
      </c>
      <c r="M323" s="95">
        <f>M$305*(M$7&lt;=$D323)+IF(M$7=$D323,INDEX('Annual CF'!$D$50:$M$50,$C323),0)</f>
        <v>103623.46067980808</v>
      </c>
      <c r="N323" s="95">
        <f>N$305*(N$7&lt;=$D323)+IF(N$7=$D323,INDEX('Annual CF'!$D$50:$M$50,$C323),0)</f>
        <v>6646.7208270677365</v>
      </c>
      <c r="O323" s="95">
        <f>O$305*(O$7&lt;=$D323)+IF(O$7=$D323,INDEX('Annual CF'!$D$50:$M$50,$C323),0)</f>
        <v>113993.32638993647</v>
      </c>
      <c r="P323" s="95">
        <f>P$305*(P$7&lt;=$D323)+IF(P$7=$D323,INDEX('Annual CF'!$D$50:$M$50,$C323),0)</f>
        <v>205836.26453209727</v>
      </c>
      <c r="Q323" s="95">
        <f>Q$305*(Q$7&lt;=$D323)+IF(Q$7=$D323,INDEX('Annual CF'!$D$50:$M$50,$C323),0)</f>
        <v>229336.4244689224</v>
      </c>
      <c r="R323" s="95">
        <f>R$305*(R$7&lt;=$D323)+IF(R$7=$D323,INDEX('Annual CF'!$D$50:$M$50,$C323),0)</f>
        <v>229785.70446771462</v>
      </c>
      <c r="S323" s="95">
        <f>S$305*(S$7&lt;=$D323)+IF(S$7=$D323,INDEX('Annual CF'!$D$50:$M$50,$C323),0)</f>
        <v>229785.70446771462</v>
      </c>
      <c r="T323" s="95">
        <f>T$305*(T$7&lt;=$D323)+IF(T$7=$D323,INDEX('Annual CF'!$D$50:$M$50,$C323),0)</f>
        <v>189289.999871083</v>
      </c>
      <c r="U323" s="95">
        <f>U$305*(U$7&lt;=$D323)+IF(U$7=$D323,INDEX('Annual CF'!$D$50:$M$50,$C323),0)</f>
        <v>217560.03635335184</v>
      </c>
      <c r="V323" s="95">
        <f>V$305*(V$7&lt;=$D323)+IF(V$7=$D323,INDEX('Annual CF'!$D$50:$M$50,$C323),0)</f>
        <v>218314.71635132303</v>
      </c>
      <c r="W323" s="95">
        <f>W$305*(W$7&lt;=$D323)+IF(W$7=$D323,INDEX('Annual CF'!$D$50:$M$50,$C323),0)</f>
        <v>192858.74490220324</v>
      </c>
      <c r="X323" s="95">
        <f>X$305*(X$7&lt;=$D323)+IF(X$7=$D323,INDEX('Annual CF'!$D$50:$M$50,$C323),0)</f>
        <v>230741.83026852424</v>
      </c>
      <c r="Y323" s="95">
        <f>Y$305*(Y$7&lt;=$D323)+IF(Y$7=$D323,INDEX('Annual CF'!$D$50:$M$50,$C323),0)</f>
        <v>278674.9782672604</v>
      </c>
      <c r="Z323" s="95">
        <f>Z$305*(Z$7&lt;=$D323)+IF(Z$7=$D323,INDEX('Annual CF'!$D$50:$M$50,$C323),0)</f>
        <v>209490.30396600201</v>
      </c>
      <c r="AA323" s="95">
        <f>AA$305*(AA$7&lt;=$D323)+IF(AA$7=$D323,INDEX('Annual CF'!$D$50:$M$50,$C323),0)</f>
        <v>210640.81016290918</v>
      </c>
      <c r="AB323" s="95">
        <f>AB$305*(AB$7&lt;=$D323)+IF(AB$7=$D323,INDEX('Annual CF'!$D$50:$M$50,$C323),0)</f>
        <v>211583.53016037488</v>
      </c>
      <c r="AC323" s="95">
        <f>AC$305*(AC$7&lt;=$D323)+IF(AC$7=$D323,INDEX('Annual CF'!$D$50:$M$50,$C323),0)</f>
        <v>194070.06851076015</v>
      </c>
      <c r="AD323" s="95">
        <f>AD$305*(AD$7&lt;=$D323)+IF(AD$7=$D323,INDEX('Annual CF'!$D$50:$M$50,$C323),0)</f>
        <v>171257.50147086915</v>
      </c>
      <c r="AE323" s="95">
        <f>AE$305*(AE$7&lt;=$D323)+IF(AE$7=$D323,INDEX('Annual CF'!$D$50:$M$50,$C323),0)</f>
        <v>134501.27525314738</v>
      </c>
      <c r="AF323" s="95">
        <f>AF$305*(AF$7&lt;=$D323)+IF(AF$7=$D323,INDEX('Annual CF'!$D$50:$M$50,$C323),0)</f>
        <v>-31614.373276225437</v>
      </c>
      <c r="AG323" s="95">
        <f>AG$305*(AG$7&lt;=$D323)+IF(AG$7=$D323,INDEX('Annual CF'!$D$50:$M$50,$C323),0)</f>
        <v>206980.80423031937</v>
      </c>
      <c r="AH323" s="95">
        <f>AH$305*(AH$7&lt;=$D323)+IF(AH$7=$D323,INDEX('Annual CF'!$D$50:$M$50,$C323),0)</f>
        <v>115589.66444525601</v>
      </c>
      <c r="AI323" s="95">
        <f>AI$305*(AI$7&lt;=$D323)+IF(AI$7=$D323,INDEX('Annual CF'!$D$50:$M$50,$C323),0)</f>
        <v>213947.56072535782</v>
      </c>
      <c r="AJ323" s="95">
        <f>AJ$305*(AJ$7&lt;=$D323)+IF(AJ$7=$D323,INDEX('Annual CF'!$D$50:$M$50,$C323),0)</f>
        <v>155990.34769086842</v>
      </c>
      <c r="AK323" s="95">
        <f>AK$305*(AK$7&lt;=$D323)+IF(AK$7=$D323,INDEX('Annual CF'!$D$50:$M$50,$C323),0)</f>
        <v>249459.89008937622</v>
      </c>
      <c r="AL323" s="95">
        <f>AL$305*(AL$7&lt;=$D323)+IF(AL$7=$D323,INDEX('Annual CF'!$D$50:$M$50,$C323),0)</f>
        <v>259285.74836296155</v>
      </c>
      <c r="AM323" s="95">
        <f>AM$305*(AM$7&lt;=$D323)+IF(AM$7=$D323,INDEX('Annual CF'!$D$50:$M$50,$C323),0)</f>
        <v>260483.70307674116</v>
      </c>
      <c r="AN323" s="95">
        <f>AN$305*(AN$7&lt;=$D323)+IF(AN$7=$D323,INDEX('Annual CF'!$D$50:$M$50,$C323),0)</f>
        <v>245001.22580092234</v>
      </c>
      <c r="AO323" s="95">
        <f>AO$305*(AO$7&lt;=$D323)+IF(AO$7=$D323,INDEX('Annual CF'!$D$50:$M$50,$C323),0)</f>
        <v>245001.22580092234</v>
      </c>
      <c r="AP323" s="95">
        <f>AP$305*(AP$7&lt;=$D323)+IF(AP$7=$D323,INDEX('Annual CF'!$D$50:$M$50,$C323),0)</f>
        <v>210821.3309344285</v>
      </c>
      <c r="AQ323" s="95">
        <f>AQ$305*(AQ$7&lt;=$D323)+IF(AQ$7=$D323,INDEX('Annual CF'!$D$50:$M$50,$C323),0)</f>
        <v>261091.29508110773</v>
      </c>
      <c r="AR323" s="95">
        <f>AR$305*(AR$7&lt;=$D323)+IF(AR$7=$D323,INDEX('Annual CF'!$D$50:$M$50,$C323),0)</f>
        <v>280011.713858494</v>
      </c>
      <c r="AS323" s="95">
        <f>AS$305*(AS$7&lt;=$D323)+IF(AS$7=$D323,INDEX('Annual CF'!$D$50:$M$50,$C323),0)</f>
        <v>280011.713858494</v>
      </c>
      <c r="AT323" s="95">
        <f>AT$305*(AT$7&lt;=$D323)+IF(AT$7=$D323,INDEX('Annual CF'!$D$50:$M$50,$C323),0)</f>
        <v>281046.92932651116</v>
      </c>
      <c r="AU323" s="95">
        <f>AU$305*(AU$7&lt;=$D323)+IF(AU$7=$D323,INDEX('Annual CF'!$D$50:$M$50,$C323),0)</f>
        <v>259856.99566572002</v>
      </c>
      <c r="AV323" s="95">
        <f>AV$305*(AV$7&lt;=$D323)+IF(AV$7=$D323,INDEX('Annual CF'!$D$50:$M$50,$C323),0)</f>
        <v>260505.4096811369</v>
      </c>
      <c r="AW323" s="95">
        <f>AW$305*(AW$7&lt;=$D323)+IF(AW$7=$D323,INDEX('Annual CF'!$D$50:$M$50,$C323),0)</f>
        <v>215045.67286795372</v>
      </c>
      <c r="AX323" s="95">
        <f>AX$305*(AX$7&lt;=$D323)+IF(AX$7=$D323,INDEX('Annual CF'!$D$50:$M$50,$C323),0)</f>
        <v>283468.84716580034</v>
      </c>
      <c r="AY323" s="95">
        <f>AY$305*(AY$7&lt;=$D323)+IF(AY$7=$D323,INDEX('Annual CF'!$D$50:$M$50,$C323),0)</f>
        <v>284707.42469456565</v>
      </c>
      <c r="AZ323" s="95">
        <f>AZ$305*(AZ$7&lt;=$D323)+IF(AZ$7=$D323,INDEX('Annual CF'!$D$50:$M$50,$C323),0)</f>
        <v>285307.4246929527</v>
      </c>
      <c r="BA323" s="95">
        <f>BA$305*(BA$7&lt;=$D323)+IF(BA$7=$D323,INDEX('Annual CF'!$D$50:$M$50,$C323),0)</f>
        <v>285307.4246929527</v>
      </c>
      <c r="BB323" s="95">
        <f>BB$305*(BB$7&lt;=$D323)+IF(BB$7=$D323,INDEX('Annual CF'!$D$50:$M$50,$C323),0)</f>
        <v>285689.82270204474</v>
      </c>
      <c r="BC323" s="95">
        <f>BC$305*(BC$7&lt;=$D323)+IF(BC$7=$D323,INDEX('Annual CF'!$D$50:$M$50,$C323),0)</f>
        <v>286115.8437849895</v>
      </c>
      <c r="BD323" s="95">
        <f>BD$305*(BD$7&lt;=$D323)+IF(BD$7=$D323,INDEX('Annual CF'!$D$50:$M$50,$C323),0)</f>
        <v>262944.9183496429</v>
      </c>
      <c r="BE323" s="95">
        <f>BE$305*(BE$7&lt;=$D323)+IF(BE$7=$D323,INDEX('Annual CF'!$D$50:$M$50,$C323),0)</f>
        <v>262944.9183496429</v>
      </c>
      <c r="BF323" s="95">
        <f>BF$305*(BF$7&lt;=$D323)+IF(BF$7=$D323,INDEX('Annual CF'!$D$50:$M$50,$C323),0)</f>
        <v>211891.1436102825</v>
      </c>
      <c r="BG323" s="95">
        <f>BG$305*(BG$7&lt;=$D323)+IF(BG$7=$D323,INDEX('Annual CF'!$D$50:$M$50,$C323),0)</f>
        <v>288094.81834378967</v>
      </c>
      <c r="BH323" s="95">
        <f>BH$305*(BH$7&lt;=$D323)+IF(BH$7=$D323,INDEX('Annual CF'!$D$50:$M$50,$C323),0)</f>
        <v>288765.92684974615</v>
      </c>
      <c r="BI323" s="95">
        <f>BI$305*(BI$7&lt;=$D323)+IF(BI$7=$D323,INDEX('Annual CF'!$D$50:$M$50,$C323),0)</f>
        <v>289800.93175205524</v>
      </c>
      <c r="BJ323" s="95">
        <f>BJ$305*(BJ$7&lt;=$D323)+IF(BJ$7=$D323,INDEX('Annual CF'!$D$50:$M$50,$C323),0)</f>
        <v>291283.2692679978</v>
      </c>
      <c r="BK323" s="95">
        <f>BK$305*(BK$7&lt;=$D323)+IF(BK$7=$D323,INDEX('Annual CF'!$D$50:$M$50,$C323),0)</f>
        <v>292571.03381025424</v>
      </c>
      <c r="BL323" s="95">
        <f>BL$305*(BL$7&lt;=$D323)+IF(BL$7=$D323,INDEX('Annual CF'!$D$50:$M$50,$C323),0)</f>
        <v>293201.03380856063</v>
      </c>
      <c r="BM323" s="95">
        <f>BM$305*(BM$7&lt;=$D323)+IF(BM$7=$D323,INDEX('Annual CF'!$D$50:$M$50,$C323),0)</f>
        <v>293201.03380856063</v>
      </c>
      <c r="BN323" s="95">
        <f>BN$305*(BN$7&lt;=$D323)+IF(BN$7=$D323,INDEX('Annual CF'!$D$50:$M$50,$C323),0)</f>
        <v>293596.81574797083</v>
      </c>
      <c r="BO323" s="95">
        <f>BO$305*(BO$7&lt;=$D323)+IF(BO$7=$D323,INDEX('Annual CF'!$D$50:$M$50,$C323),0)</f>
        <v>294037.74756881874</v>
      </c>
      <c r="BP323" s="95">
        <f>BP$305*(BP$7&lt;=$D323)+IF(BP$7=$D323,INDEX('Annual CF'!$D$50:$M$50,$C323),0)</f>
        <v>269924.9087883907</v>
      </c>
      <c r="BQ323" s="95">
        <f>BQ$305*(BQ$7&lt;=$D323)+IF(BQ$7=$D323,INDEX('Annual CF'!$D$50:$M$50,$C323),0)</f>
        <v>251297.97209623095</v>
      </c>
      <c r="BR323" s="95">
        <f>BR$305*(BR$7&lt;=$D323)+IF(BR$7=$D323,INDEX('Annual CF'!$D$50:$M$50,$C323),0)</f>
        <v>179178.88811958258</v>
      </c>
      <c r="BS323" s="95">
        <f>BS$305*(BS$7&lt;=$D323)+IF(BS$7=$D323,INDEX('Annual CF'!$D$50:$M$50,$C323),0)</f>
        <v>229246.99159046827</v>
      </c>
      <c r="BT323" s="95">
        <f>BT$305*(BT$7&lt;=$D323)+IF(BT$7=$D323,INDEX('Annual CF'!$D$50:$M$50,$C323),0)</f>
        <v>248176.0586903561</v>
      </c>
      <c r="BU323" s="95">
        <f>BU$305*(BU$7&lt;=$D323)+IF(BU$7=$D323,INDEX('Annual CF'!$D$50:$M$50,$C323),0)</f>
        <v>269366.19304909196</v>
      </c>
      <c r="BV323" s="95">
        <f>BV$305*(BV$7&lt;=$D323)+IF(BV$7=$D323,INDEX('Annual CF'!$D$50:$M$50,$C323),0)</f>
        <v>214238.5846200085</v>
      </c>
      <c r="BW323" s="95">
        <f>BW$305*(BW$7&lt;=$D323)+IF(BW$7=$D323,INDEX('Annual CF'!$D$50:$M$50,$C323),0)</f>
        <v>111317.88442451731</v>
      </c>
      <c r="BX323" s="95">
        <f>BX$305*(BX$7&lt;=$D323)+IF(BX$7=$D323,INDEX('Annual CF'!$D$50:$M$50,$C323),0)</f>
        <v>-20386.226528870728</v>
      </c>
      <c r="BY323" s="95">
        <f>BY$305*(BY$7&lt;=$D323)+IF(BY$7=$D323,INDEX('Annual CF'!$D$50:$M$50,$C323),0)</f>
        <v>103106.83312751053</v>
      </c>
      <c r="BZ323" s="95">
        <f>BZ$305*(BZ$7&lt;=$D323)+IF(BZ$7=$D323,INDEX('Annual CF'!$D$50:$M$50,$C323),0)</f>
        <v>204808.6223970733</v>
      </c>
      <c r="CA323" s="95">
        <f>CA$305*(CA$7&lt;=$D323)+IF(CA$7=$D323,INDEX('Annual CF'!$D$50:$M$50,$C323),0)</f>
        <v>302028.7084582206</v>
      </c>
      <c r="CB323" s="95">
        <f>CB$305*(CB$7&lt;=$D323)+IF(CB$7=$D323,INDEX('Annual CF'!$D$50:$M$50,$C323),0)</f>
        <v>267870.0794422682</v>
      </c>
      <c r="CC323" s="95">
        <f>CC$305*(CC$7&lt;=$D323)+IF(CC$7=$D323,INDEX('Annual CF'!$D$50:$M$50,$C323),0)</f>
        <v>267870.0794422682</v>
      </c>
      <c r="CD323" s="95">
        <f>CD$305*(CD$7&lt;=$D323)+IF(CD$7=$D323,INDEX('Annual CF'!$D$50:$M$50,$C323),0)</f>
        <v>102856.71513974672</v>
      </c>
      <c r="CE323" s="95">
        <f>CE$305*(CE$7&lt;=$D323)+IF(CE$7=$D323,INDEX('Annual CF'!$D$50:$M$50,$C323),0)</f>
        <v>270399.64472012385</v>
      </c>
      <c r="CF323" s="95">
        <f>CF$305*(CF$7&lt;=$D323)+IF(CF$7=$D323,INDEX('Annual CF'!$D$50:$M$50,$C323),0)</f>
        <v>271429.1920095313</v>
      </c>
      <c r="CG323" s="95">
        <f>CG$305*(CG$7&lt;=$D323)+IF(CG$7=$D323,INDEX('Annual CF'!$D$50:$M$50,$C323),0)</f>
        <v>240984.61384759945</v>
      </c>
      <c r="CH323" s="95">
        <f>CH$305*(CH$7&lt;=$D323)+IF(CH$7=$D323,INDEX('Annual CF'!$D$50:$M$50,$C323),0)</f>
        <v>305782.7465732521</v>
      </c>
      <c r="CI323" s="95">
        <f>CI$305*(CI$7&lt;=$D323)+IF(CI$7=$D323,INDEX('Annual CF'!$D$50:$M$50,$C323),0)</f>
        <v>315821.6334168433</v>
      </c>
      <c r="CJ323" s="95">
        <f>CJ$305*(CJ$7&lt;=$D323)+IF(CJ$7=$D323,INDEX('Annual CF'!$D$50:$M$50,$C323),0)</f>
        <v>317381.2834235886</v>
      </c>
      <c r="CK323" s="95">
        <f>CK$305*(CK$7&lt;=$D323)+IF(CK$7=$D323,INDEX('Annual CF'!$D$50:$M$50,$C323),0)</f>
        <v>318219.06760935154</v>
      </c>
      <c r="CL323" s="95">
        <f>CL$305*(CL$7&lt;=$D323)+IF(CL$7=$D323,INDEX('Annual CF'!$D$50:$M$50,$C323),0)</f>
        <v>319210.7791028324</v>
      </c>
      <c r="CM323" s="95">
        <f>CM$305*(CM$7&lt;=$D323)+IF(CM$7=$D323,INDEX('Annual CF'!$D$50:$M$50,$C323),0)</f>
        <v>55138774.99799325</v>
      </c>
      <c r="CN323" s="95">
        <f>CN$305*(CN$7&lt;=$D323)+IF(CN$7=$D323,INDEX('Annual CF'!$D$50:$M$50,$C323),0)</f>
        <v>0</v>
      </c>
      <c r="CO323" s="95">
        <f>CO$305*(CO$7&lt;=$D323)+IF(CO$7=$D323,INDEX('Annual CF'!$D$50:$M$50,$C323),0)</f>
        <v>0</v>
      </c>
      <c r="CP323" s="95">
        <f>CP$305*(CP$7&lt;=$D323)+IF(CP$7=$D323,INDEX('Annual CF'!$D$50:$M$50,$C323),0)</f>
        <v>0</v>
      </c>
      <c r="CQ323" s="95">
        <f>CQ$305*(CQ$7&lt;=$D323)+IF(CQ$7=$D323,INDEX('Annual CF'!$D$50:$M$50,$C323),0)</f>
        <v>0</v>
      </c>
      <c r="CR323" s="95">
        <f>CR$305*(CR$7&lt;=$D323)+IF(CR$7=$D323,INDEX('Annual CF'!$D$50:$M$50,$C323),0)</f>
        <v>0</v>
      </c>
      <c r="CS323" s="95">
        <f>CS$305*(CS$7&lt;=$D323)+IF(CS$7=$D323,INDEX('Annual CF'!$D$50:$M$50,$C323),0)</f>
        <v>0</v>
      </c>
      <c r="CT323" s="95">
        <f>CT$305*(CT$7&lt;=$D323)+IF(CT$7=$D323,INDEX('Annual CF'!$D$50:$M$50,$C323),0)</f>
        <v>0</v>
      </c>
      <c r="CU323" s="95">
        <f>CU$305*(CU$7&lt;=$D323)+IF(CU$7=$D323,INDEX('Annual CF'!$D$50:$M$50,$C323),0)</f>
        <v>0</v>
      </c>
      <c r="CV323" s="95">
        <f>CV$305*(CV$7&lt;=$D323)+IF(CV$7=$D323,INDEX('Annual CF'!$D$50:$M$50,$C323),0)</f>
        <v>0</v>
      </c>
      <c r="CW323" s="95">
        <f>CW$305*(CW$7&lt;=$D323)+IF(CW$7=$D323,INDEX('Annual CF'!$D$50:$M$50,$C323),0)</f>
        <v>0</v>
      </c>
      <c r="CX323" s="95">
        <f>CX$305*(CX$7&lt;=$D323)+IF(CX$7=$D323,INDEX('Annual CF'!$D$50:$M$50,$C323),0)</f>
        <v>0</v>
      </c>
      <c r="CY323" s="95">
        <f>CY$305*(CY$7&lt;=$D323)+IF(CY$7=$D323,INDEX('Annual CF'!$D$50:$M$50,$C323),0)</f>
        <v>0</v>
      </c>
      <c r="CZ323" s="95">
        <f>CZ$305*(CZ$7&lt;=$D323)+IF(CZ$7=$D323,INDEX('Annual CF'!$D$50:$M$50,$C323),0)</f>
        <v>0</v>
      </c>
      <c r="DA323" s="95">
        <f>DA$305*(DA$7&lt;=$D323)+IF(DA$7=$D323,INDEX('Annual CF'!$D$50:$M$50,$C323),0)</f>
        <v>0</v>
      </c>
      <c r="DB323" s="95">
        <f>DB$305*(DB$7&lt;=$D323)+IF(DB$7=$D323,INDEX('Annual CF'!$D$50:$M$50,$C323),0)</f>
        <v>0</v>
      </c>
      <c r="DC323" s="95">
        <f>DC$305*(DC$7&lt;=$D323)+IF(DC$7=$D323,INDEX('Annual CF'!$D$50:$M$50,$C323),0)</f>
        <v>0</v>
      </c>
      <c r="DD323" s="95">
        <f>DD$305*(DD$7&lt;=$D323)+IF(DD$7=$D323,INDEX('Annual CF'!$D$50:$M$50,$C323),0)</f>
        <v>0</v>
      </c>
      <c r="DE323" s="95">
        <f>DE$305*(DE$7&lt;=$D323)+IF(DE$7=$D323,INDEX('Annual CF'!$D$50:$M$50,$C323),0)</f>
        <v>0</v>
      </c>
      <c r="DF323" s="95">
        <f>DF$305*(DF$7&lt;=$D323)+IF(DF$7=$D323,INDEX('Annual CF'!$D$50:$M$50,$C323),0)</f>
        <v>0</v>
      </c>
      <c r="DG323" s="95">
        <f>DG$305*(DG$7&lt;=$D323)+IF(DG$7=$D323,INDEX('Annual CF'!$D$50:$M$50,$C323),0)</f>
        <v>0</v>
      </c>
      <c r="DH323" s="95">
        <f>DH$305*(DH$7&lt;=$D323)+IF(DH$7=$D323,INDEX('Annual CF'!$D$50:$M$50,$C323),0)</f>
        <v>0</v>
      </c>
      <c r="DI323" s="95">
        <f>DI$305*(DI$7&lt;=$D323)+IF(DI$7=$D323,INDEX('Annual CF'!$D$50:$M$50,$C323),0)</f>
        <v>0</v>
      </c>
      <c r="DJ323" s="95">
        <f>DJ$305*(DJ$7&lt;=$D323)+IF(DJ$7=$D323,INDEX('Annual CF'!$D$50:$M$50,$C323),0)</f>
        <v>0</v>
      </c>
      <c r="DK323" s="95">
        <f>DK$305*(DK$7&lt;=$D323)+IF(DK$7=$D323,INDEX('Annual CF'!$D$50:$M$50,$C323),0)</f>
        <v>0</v>
      </c>
      <c r="DL323" s="95">
        <f>DL$305*(DL$7&lt;=$D323)+IF(DL$7=$D323,INDEX('Annual CF'!$D$50:$M$50,$C323),0)</f>
        <v>0</v>
      </c>
      <c r="DM323" s="95">
        <f>DM$305*(DM$7&lt;=$D323)+IF(DM$7=$D323,INDEX('Annual CF'!$D$50:$M$50,$C323),0)</f>
        <v>0</v>
      </c>
      <c r="DN323" s="95">
        <f>DN$305*(DN$7&lt;=$D323)+IF(DN$7=$D323,INDEX('Annual CF'!$D$50:$M$50,$C323),0)</f>
        <v>0</v>
      </c>
      <c r="DO323" s="95">
        <f>DO$305*(DO$7&lt;=$D323)+IF(DO$7=$D323,INDEX('Annual CF'!$D$50:$M$50,$C323),0)</f>
        <v>0</v>
      </c>
      <c r="DP323" s="95">
        <f>DP$305*(DP$7&lt;=$D323)+IF(DP$7=$D323,INDEX('Annual CF'!$D$50:$M$50,$C323),0)</f>
        <v>0</v>
      </c>
      <c r="DQ323" s="95">
        <f>DQ$305*(DQ$7&lt;=$D323)+IF(DQ$7=$D323,INDEX('Annual CF'!$D$50:$M$50,$C323),0)</f>
        <v>0</v>
      </c>
      <c r="DR323" s="95">
        <f>DR$305*(DR$7&lt;=$D323)+IF(DR$7=$D323,INDEX('Annual CF'!$D$50:$M$50,$C323),0)</f>
        <v>0</v>
      </c>
      <c r="DS323" s="95">
        <f>DS$305*(DS$7&lt;=$D323)+IF(DS$7=$D323,INDEX('Annual CF'!$D$50:$M$50,$C323),0)</f>
        <v>0</v>
      </c>
      <c r="DT323" s="95">
        <f>DT$305*(DT$7&lt;=$D323)+IF(DT$7=$D323,INDEX('Annual CF'!$D$50:$M$50,$C323),0)</f>
        <v>0</v>
      </c>
      <c r="DU323" s="95">
        <f>DU$305*(DU$7&lt;=$D323)+IF(DU$7=$D323,INDEX('Annual CF'!$D$50:$M$50,$C323),0)</f>
        <v>0</v>
      </c>
      <c r="DV323" s="95">
        <f>DV$305*(DV$7&lt;=$D323)+IF(DV$7=$D323,INDEX('Annual CF'!$D$50:$M$50,$C323),0)</f>
        <v>0</v>
      </c>
      <c r="DW323" s="95">
        <f>DW$305*(DW$7&lt;=$D323)+IF(DW$7=$D323,INDEX('Annual CF'!$D$50:$M$50,$C323),0)</f>
        <v>0</v>
      </c>
      <c r="DX323" s="95">
        <f>DX$305*(DX$7&lt;=$D323)+IF(DX$7=$D323,INDEX('Annual CF'!$D$50:$M$50,$C323),0)</f>
        <v>0</v>
      </c>
      <c r="DY323" s="95">
        <f>DY$305*(DY$7&lt;=$D323)+IF(DY$7=$D323,INDEX('Annual CF'!$D$50:$M$50,$C323),0)</f>
        <v>0</v>
      </c>
      <c r="DZ323" s="95">
        <f>DZ$305*(DZ$7&lt;=$D323)+IF(DZ$7=$D323,INDEX('Annual CF'!$D$50:$M$50,$C323),0)</f>
        <v>0</v>
      </c>
      <c r="EA323" s="95">
        <f>EA$305*(EA$7&lt;=$D323)+IF(EA$7=$D323,INDEX('Annual CF'!$D$50:$M$50,$C323),0)</f>
        <v>0</v>
      </c>
      <c r="EB323" s="95">
        <f>EB$305*(EB$7&lt;=$D323)+IF(EB$7=$D323,INDEX('Annual CF'!$D$50:$M$50,$C323),0)</f>
        <v>0</v>
      </c>
      <c r="EC323" s="95">
        <f>EC$305*(EC$7&lt;=$D323)+IF(EC$7=$D323,INDEX('Annual CF'!$D$50:$M$50,$C323),0)</f>
        <v>0</v>
      </c>
      <c r="ED323" s="95">
        <f>ED$305*(ED$7&lt;=$D323)+IF(ED$7=$D323,INDEX('Annual CF'!$D$50:$M$50,$C323),0)</f>
        <v>0</v>
      </c>
      <c r="EE323" s="95">
        <f>EE$305*(EE$7&lt;=$D323)+IF(EE$7=$D323,INDEX('Annual CF'!$D$50:$M$50,$C323),0)</f>
        <v>0</v>
      </c>
      <c r="EF323" s="95">
        <f>EF$305*(EF$7&lt;=$D323)+IF(EF$7=$D323,INDEX('Annual CF'!$D$50:$M$50,$C323),0)</f>
        <v>0</v>
      </c>
      <c r="EG323" s="95">
        <f>EG$305*(EG$7&lt;=$D323)+IF(EG$7=$D323,INDEX('Annual CF'!$D$50:$M$50,$C323),0)</f>
        <v>0</v>
      </c>
      <c r="EH323" s="95">
        <f>EH$305*(EH$7&lt;=$D323)+IF(EH$7=$D323,INDEX('Annual CF'!$D$50:$M$50,$C323),0)</f>
        <v>0</v>
      </c>
      <c r="EI323" s="95">
        <f>EI$305*(EI$7&lt;=$D323)+IF(EI$7=$D323,INDEX('Annual CF'!$D$50:$M$50,$C323),0)</f>
        <v>0</v>
      </c>
    </row>
    <row r="324">
      <c r="B324" t="s" s="23">
        <v>423</v>
      </c>
      <c r="C324" s="25">
        <f>C323+1</f>
        <v>8</v>
      </c>
      <c r="D324" s="121">
        <f>EOMONTH(Assumptions!$C$6,C324*12-1)</f>
        <v>49309</v>
      </c>
      <c r="G324" s="82">
        <f>$G$314</f>
        <v>-48487716.12903226</v>
      </c>
      <c r="H324" s="95">
        <f>H$305*(H$7&lt;=$D324)+IF(H$7=$D324,INDEX('Annual CF'!$D$50:$M$50,$C324),0)</f>
        <v>169576.74452522487</v>
      </c>
      <c r="I324" s="95">
        <f>I$305*(I$7&lt;=$D324)+IF(I$7=$D324,INDEX('Annual CF'!$D$50:$M$50,$C324),0)</f>
        <v>180814.5044950147</v>
      </c>
      <c r="J324" s="95">
        <f>J$305*(J$7&lt;=$D324)+IF(J$7=$D324,INDEX('Annual CF'!$D$50:$M$50,$C324),0)</f>
        <v>148087.6620712987</v>
      </c>
      <c r="K324" s="95">
        <f>K$305*(K$7&lt;=$D324)+IF(K$7=$D324,INDEX('Annual CF'!$D$50:$M$50,$C324),0)</f>
        <v>166736.904463294</v>
      </c>
      <c r="L324" s="95">
        <f>L$305*(L$7&lt;=$D324)+IF(L$7=$D324,INDEX('Annual CF'!$D$50:$M$50,$C324),0)</f>
        <v>174010.10444374164</v>
      </c>
      <c r="M324" s="95">
        <f>M$305*(M$7&lt;=$D324)+IF(M$7=$D324,INDEX('Annual CF'!$D$50:$M$50,$C324),0)</f>
        <v>103623.46067980808</v>
      </c>
      <c r="N324" s="95">
        <f>N$305*(N$7&lt;=$D324)+IF(N$7=$D324,INDEX('Annual CF'!$D$50:$M$50,$C324),0)</f>
        <v>6646.7208270677365</v>
      </c>
      <c r="O324" s="95">
        <f>O$305*(O$7&lt;=$D324)+IF(O$7=$D324,INDEX('Annual CF'!$D$50:$M$50,$C324),0)</f>
        <v>113993.32638993647</v>
      </c>
      <c r="P324" s="95">
        <f>P$305*(P$7&lt;=$D324)+IF(P$7=$D324,INDEX('Annual CF'!$D$50:$M$50,$C324),0)</f>
        <v>205836.26453209727</v>
      </c>
      <c r="Q324" s="95">
        <f>Q$305*(Q$7&lt;=$D324)+IF(Q$7=$D324,INDEX('Annual CF'!$D$50:$M$50,$C324),0)</f>
        <v>229336.4244689224</v>
      </c>
      <c r="R324" s="95">
        <f>R$305*(R$7&lt;=$D324)+IF(R$7=$D324,INDEX('Annual CF'!$D$50:$M$50,$C324),0)</f>
        <v>229785.70446771462</v>
      </c>
      <c r="S324" s="95">
        <f>S$305*(S$7&lt;=$D324)+IF(S$7=$D324,INDEX('Annual CF'!$D$50:$M$50,$C324),0)</f>
        <v>229785.70446771462</v>
      </c>
      <c r="T324" s="95">
        <f>T$305*(T$7&lt;=$D324)+IF(T$7=$D324,INDEX('Annual CF'!$D$50:$M$50,$C324),0)</f>
        <v>189289.999871083</v>
      </c>
      <c r="U324" s="95">
        <f>U$305*(U$7&lt;=$D324)+IF(U$7=$D324,INDEX('Annual CF'!$D$50:$M$50,$C324),0)</f>
        <v>217560.03635335184</v>
      </c>
      <c r="V324" s="95">
        <f>V$305*(V$7&lt;=$D324)+IF(V$7=$D324,INDEX('Annual CF'!$D$50:$M$50,$C324),0)</f>
        <v>218314.71635132303</v>
      </c>
      <c r="W324" s="95">
        <f>W$305*(W$7&lt;=$D324)+IF(W$7=$D324,INDEX('Annual CF'!$D$50:$M$50,$C324),0)</f>
        <v>192858.74490220324</v>
      </c>
      <c r="X324" s="95">
        <f>X$305*(X$7&lt;=$D324)+IF(X$7=$D324,INDEX('Annual CF'!$D$50:$M$50,$C324),0)</f>
        <v>230741.83026852424</v>
      </c>
      <c r="Y324" s="95">
        <f>Y$305*(Y$7&lt;=$D324)+IF(Y$7=$D324,INDEX('Annual CF'!$D$50:$M$50,$C324),0)</f>
        <v>278674.9782672604</v>
      </c>
      <c r="Z324" s="95">
        <f>Z$305*(Z$7&lt;=$D324)+IF(Z$7=$D324,INDEX('Annual CF'!$D$50:$M$50,$C324),0)</f>
        <v>209490.30396600201</v>
      </c>
      <c r="AA324" s="95">
        <f>AA$305*(AA$7&lt;=$D324)+IF(AA$7=$D324,INDEX('Annual CF'!$D$50:$M$50,$C324),0)</f>
        <v>210640.81016290918</v>
      </c>
      <c r="AB324" s="95">
        <f>AB$305*(AB$7&lt;=$D324)+IF(AB$7=$D324,INDEX('Annual CF'!$D$50:$M$50,$C324),0)</f>
        <v>211583.53016037488</v>
      </c>
      <c r="AC324" s="95">
        <f>AC$305*(AC$7&lt;=$D324)+IF(AC$7=$D324,INDEX('Annual CF'!$D$50:$M$50,$C324),0)</f>
        <v>194070.06851076015</v>
      </c>
      <c r="AD324" s="95">
        <f>AD$305*(AD$7&lt;=$D324)+IF(AD$7=$D324,INDEX('Annual CF'!$D$50:$M$50,$C324),0)</f>
        <v>171257.50147086915</v>
      </c>
      <c r="AE324" s="95">
        <f>AE$305*(AE$7&lt;=$D324)+IF(AE$7=$D324,INDEX('Annual CF'!$D$50:$M$50,$C324),0)</f>
        <v>134501.27525314738</v>
      </c>
      <c r="AF324" s="95">
        <f>AF$305*(AF$7&lt;=$D324)+IF(AF$7=$D324,INDEX('Annual CF'!$D$50:$M$50,$C324),0)</f>
        <v>-31614.373276225437</v>
      </c>
      <c r="AG324" s="95">
        <f>AG$305*(AG$7&lt;=$D324)+IF(AG$7=$D324,INDEX('Annual CF'!$D$50:$M$50,$C324),0)</f>
        <v>206980.80423031937</v>
      </c>
      <c r="AH324" s="95">
        <f>AH$305*(AH$7&lt;=$D324)+IF(AH$7=$D324,INDEX('Annual CF'!$D$50:$M$50,$C324),0)</f>
        <v>115589.66444525601</v>
      </c>
      <c r="AI324" s="95">
        <f>AI$305*(AI$7&lt;=$D324)+IF(AI$7=$D324,INDEX('Annual CF'!$D$50:$M$50,$C324),0)</f>
        <v>213947.56072535782</v>
      </c>
      <c r="AJ324" s="95">
        <f>AJ$305*(AJ$7&lt;=$D324)+IF(AJ$7=$D324,INDEX('Annual CF'!$D$50:$M$50,$C324),0)</f>
        <v>155990.34769086842</v>
      </c>
      <c r="AK324" s="95">
        <f>AK$305*(AK$7&lt;=$D324)+IF(AK$7=$D324,INDEX('Annual CF'!$D$50:$M$50,$C324),0)</f>
        <v>249459.89008937622</v>
      </c>
      <c r="AL324" s="95">
        <f>AL$305*(AL$7&lt;=$D324)+IF(AL$7=$D324,INDEX('Annual CF'!$D$50:$M$50,$C324),0)</f>
        <v>259285.74836296155</v>
      </c>
      <c r="AM324" s="95">
        <f>AM$305*(AM$7&lt;=$D324)+IF(AM$7=$D324,INDEX('Annual CF'!$D$50:$M$50,$C324),0)</f>
        <v>260483.70307674116</v>
      </c>
      <c r="AN324" s="95">
        <f>AN$305*(AN$7&lt;=$D324)+IF(AN$7=$D324,INDEX('Annual CF'!$D$50:$M$50,$C324),0)</f>
        <v>245001.22580092234</v>
      </c>
      <c r="AO324" s="95">
        <f>AO$305*(AO$7&lt;=$D324)+IF(AO$7=$D324,INDEX('Annual CF'!$D$50:$M$50,$C324),0)</f>
        <v>245001.22580092234</v>
      </c>
      <c r="AP324" s="95">
        <f>AP$305*(AP$7&lt;=$D324)+IF(AP$7=$D324,INDEX('Annual CF'!$D$50:$M$50,$C324),0)</f>
        <v>210821.3309344285</v>
      </c>
      <c r="AQ324" s="95">
        <f>AQ$305*(AQ$7&lt;=$D324)+IF(AQ$7=$D324,INDEX('Annual CF'!$D$50:$M$50,$C324),0)</f>
        <v>261091.29508110773</v>
      </c>
      <c r="AR324" s="95">
        <f>AR$305*(AR$7&lt;=$D324)+IF(AR$7=$D324,INDEX('Annual CF'!$D$50:$M$50,$C324),0)</f>
        <v>280011.713858494</v>
      </c>
      <c r="AS324" s="95">
        <f>AS$305*(AS$7&lt;=$D324)+IF(AS$7=$D324,INDEX('Annual CF'!$D$50:$M$50,$C324),0)</f>
        <v>280011.713858494</v>
      </c>
      <c r="AT324" s="95">
        <f>AT$305*(AT$7&lt;=$D324)+IF(AT$7=$D324,INDEX('Annual CF'!$D$50:$M$50,$C324),0)</f>
        <v>281046.92932651116</v>
      </c>
      <c r="AU324" s="95">
        <f>AU$305*(AU$7&lt;=$D324)+IF(AU$7=$D324,INDEX('Annual CF'!$D$50:$M$50,$C324),0)</f>
        <v>259856.99566572002</v>
      </c>
      <c r="AV324" s="95">
        <f>AV$305*(AV$7&lt;=$D324)+IF(AV$7=$D324,INDEX('Annual CF'!$D$50:$M$50,$C324),0)</f>
        <v>260505.4096811369</v>
      </c>
      <c r="AW324" s="95">
        <f>AW$305*(AW$7&lt;=$D324)+IF(AW$7=$D324,INDEX('Annual CF'!$D$50:$M$50,$C324),0)</f>
        <v>215045.67286795372</v>
      </c>
      <c r="AX324" s="95">
        <f>AX$305*(AX$7&lt;=$D324)+IF(AX$7=$D324,INDEX('Annual CF'!$D$50:$M$50,$C324),0)</f>
        <v>283468.84716580034</v>
      </c>
      <c r="AY324" s="95">
        <f>AY$305*(AY$7&lt;=$D324)+IF(AY$7=$D324,INDEX('Annual CF'!$D$50:$M$50,$C324),0)</f>
        <v>284707.42469456565</v>
      </c>
      <c r="AZ324" s="95">
        <f>AZ$305*(AZ$7&lt;=$D324)+IF(AZ$7=$D324,INDEX('Annual CF'!$D$50:$M$50,$C324),0)</f>
        <v>285307.4246929527</v>
      </c>
      <c r="BA324" s="95">
        <f>BA$305*(BA$7&lt;=$D324)+IF(BA$7=$D324,INDEX('Annual CF'!$D$50:$M$50,$C324),0)</f>
        <v>285307.4246929527</v>
      </c>
      <c r="BB324" s="95">
        <f>BB$305*(BB$7&lt;=$D324)+IF(BB$7=$D324,INDEX('Annual CF'!$D$50:$M$50,$C324),0)</f>
        <v>285689.82270204474</v>
      </c>
      <c r="BC324" s="95">
        <f>BC$305*(BC$7&lt;=$D324)+IF(BC$7=$D324,INDEX('Annual CF'!$D$50:$M$50,$C324),0)</f>
        <v>286115.8437849895</v>
      </c>
      <c r="BD324" s="95">
        <f>BD$305*(BD$7&lt;=$D324)+IF(BD$7=$D324,INDEX('Annual CF'!$D$50:$M$50,$C324),0)</f>
        <v>262944.9183496429</v>
      </c>
      <c r="BE324" s="95">
        <f>BE$305*(BE$7&lt;=$D324)+IF(BE$7=$D324,INDEX('Annual CF'!$D$50:$M$50,$C324),0)</f>
        <v>262944.9183496429</v>
      </c>
      <c r="BF324" s="95">
        <f>BF$305*(BF$7&lt;=$D324)+IF(BF$7=$D324,INDEX('Annual CF'!$D$50:$M$50,$C324),0)</f>
        <v>211891.1436102825</v>
      </c>
      <c r="BG324" s="95">
        <f>BG$305*(BG$7&lt;=$D324)+IF(BG$7=$D324,INDEX('Annual CF'!$D$50:$M$50,$C324),0)</f>
        <v>288094.81834378967</v>
      </c>
      <c r="BH324" s="95">
        <f>BH$305*(BH$7&lt;=$D324)+IF(BH$7=$D324,INDEX('Annual CF'!$D$50:$M$50,$C324),0)</f>
        <v>288765.92684974615</v>
      </c>
      <c r="BI324" s="95">
        <f>BI$305*(BI$7&lt;=$D324)+IF(BI$7=$D324,INDEX('Annual CF'!$D$50:$M$50,$C324),0)</f>
        <v>289800.93175205524</v>
      </c>
      <c r="BJ324" s="95">
        <f>BJ$305*(BJ$7&lt;=$D324)+IF(BJ$7=$D324,INDEX('Annual CF'!$D$50:$M$50,$C324),0)</f>
        <v>291283.2692679978</v>
      </c>
      <c r="BK324" s="95">
        <f>BK$305*(BK$7&lt;=$D324)+IF(BK$7=$D324,INDEX('Annual CF'!$D$50:$M$50,$C324),0)</f>
        <v>292571.03381025424</v>
      </c>
      <c r="BL324" s="95">
        <f>BL$305*(BL$7&lt;=$D324)+IF(BL$7=$D324,INDEX('Annual CF'!$D$50:$M$50,$C324),0)</f>
        <v>293201.03380856063</v>
      </c>
      <c r="BM324" s="95">
        <f>BM$305*(BM$7&lt;=$D324)+IF(BM$7=$D324,INDEX('Annual CF'!$D$50:$M$50,$C324),0)</f>
        <v>293201.03380856063</v>
      </c>
      <c r="BN324" s="95">
        <f>BN$305*(BN$7&lt;=$D324)+IF(BN$7=$D324,INDEX('Annual CF'!$D$50:$M$50,$C324),0)</f>
        <v>293596.81574797083</v>
      </c>
      <c r="BO324" s="95">
        <f>BO$305*(BO$7&lt;=$D324)+IF(BO$7=$D324,INDEX('Annual CF'!$D$50:$M$50,$C324),0)</f>
        <v>294037.74756881874</v>
      </c>
      <c r="BP324" s="95">
        <f>BP$305*(BP$7&lt;=$D324)+IF(BP$7=$D324,INDEX('Annual CF'!$D$50:$M$50,$C324),0)</f>
        <v>269924.9087883907</v>
      </c>
      <c r="BQ324" s="95">
        <f>BQ$305*(BQ$7&lt;=$D324)+IF(BQ$7=$D324,INDEX('Annual CF'!$D$50:$M$50,$C324),0)</f>
        <v>251297.97209623095</v>
      </c>
      <c r="BR324" s="95">
        <f>BR$305*(BR$7&lt;=$D324)+IF(BR$7=$D324,INDEX('Annual CF'!$D$50:$M$50,$C324),0)</f>
        <v>179178.88811958258</v>
      </c>
      <c r="BS324" s="95">
        <f>BS$305*(BS$7&lt;=$D324)+IF(BS$7=$D324,INDEX('Annual CF'!$D$50:$M$50,$C324),0)</f>
        <v>229246.99159046827</v>
      </c>
      <c r="BT324" s="95">
        <f>BT$305*(BT$7&lt;=$D324)+IF(BT$7=$D324,INDEX('Annual CF'!$D$50:$M$50,$C324),0)</f>
        <v>248176.0586903561</v>
      </c>
      <c r="BU324" s="95">
        <f>BU$305*(BU$7&lt;=$D324)+IF(BU$7=$D324,INDEX('Annual CF'!$D$50:$M$50,$C324),0)</f>
        <v>269366.19304909196</v>
      </c>
      <c r="BV324" s="95">
        <f>BV$305*(BV$7&lt;=$D324)+IF(BV$7=$D324,INDEX('Annual CF'!$D$50:$M$50,$C324),0)</f>
        <v>214238.5846200085</v>
      </c>
      <c r="BW324" s="95">
        <f>BW$305*(BW$7&lt;=$D324)+IF(BW$7=$D324,INDEX('Annual CF'!$D$50:$M$50,$C324),0)</f>
        <v>111317.88442451731</v>
      </c>
      <c r="BX324" s="95">
        <f>BX$305*(BX$7&lt;=$D324)+IF(BX$7=$D324,INDEX('Annual CF'!$D$50:$M$50,$C324),0)</f>
        <v>-20386.226528870728</v>
      </c>
      <c r="BY324" s="95">
        <f>BY$305*(BY$7&lt;=$D324)+IF(BY$7=$D324,INDEX('Annual CF'!$D$50:$M$50,$C324),0)</f>
        <v>103106.83312751053</v>
      </c>
      <c r="BZ324" s="95">
        <f>BZ$305*(BZ$7&lt;=$D324)+IF(BZ$7=$D324,INDEX('Annual CF'!$D$50:$M$50,$C324),0)</f>
        <v>204808.6223970733</v>
      </c>
      <c r="CA324" s="95">
        <f>CA$305*(CA$7&lt;=$D324)+IF(CA$7=$D324,INDEX('Annual CF'!$D$50:$M$50,$C324),0)</f>
        <v>302028.7084582206</v>
      </c>
      <c r="CB324" s="95">
        <f>CB$305*(CB$7&lt;=$D324)+IF(CB$7=$D324,INDEX('Annual CF'!$D$50:$M$50,$C324),0)</f>
        <v>267870.0794422682</v>
      </c>
      <c r="CC324" s="95">
        <f>CC$305*(CC$7&lt;=$D324)+IF(CC$7=$D324,INDEX('Annual CF'!$D$50:$M$50,$C324),0)</f>
        <v>267870.0794422682</v>
      </c>
      <c r="CD324" s="95">
        <f>CD$305*(CD$7&lt;=$D324)+IF(CD$7=$D324,INDEX('Annual CF'!$D$50:$M$50,$C324),0)</f>
        <v>102856.71513974672</v>
      </c>
      <c r="CE324" s="95">
        <f>CE$305*(CE$7&lt;=$D324)+IF(CE$7=$D324,INDEX('Annual CF'!$D$50:$M$50,$C324),0)</f>
        <v>270399.64472012385</v>
      </c>
      <c r="CF324" s="95">
        <f>CF$305*(CF$7&lt;=$D324)+IF(CF$7=$D324,INDEX('Annual CF'!$D$50:$M$50,$C324),0)</f>
        <v>271429.1920095313</v>
      </c>
      <c r="CG324" s="95">
        <f>CG$305*(CG$7&lt;=$D324)+IF(CG$7=$D324,INDEX('Annual CF'!$D$50:$M$50,$C324),0)</f>
        <v>240984.61384759945</v>
      </c>
      <c r="CH324" s="95">
        <f>CH$305*(CH$7&lt;=$D324)+IF(CH$7=$D324,INDEX('Annual CF'!$D$50:$M$50,$C324),0)</f>
        <v>305782.7465732521</v>
      </c>
      <c r="CI324" s="95">
        <f>CI$305*(CI$7&lt;=$D324)+IF(CI$7=$D324,INDEX('Annual CF'!$D$50:$M$50,$C324),0)</f>
        <v>315821.6334168433</v>
      </c>
      <c r="CJ324" s="95">
        <f>CJ$305*(CJ$7&lt;=$D324)+IF(CJ$7=$D324,INDEX('Annual CF'!$D$50:$M$50,$C324),0)</f>
        <v>317381.2834235886</v>
      </c>
      <c r="CK324" s="95">
        <f>CK$305*(CK$7&lt;=$D324)+IF(CK$7=$D324,INDEX('Annual CF'!$D$50:$M$50,$C324),0)</f>
        <v>318219.06760935154</v>
      </c>
      <c r="CL324" s="95">
        <f>CL$305*(CL$7&lt;=$D324)+IF(CL$7=$D324,INDEX('Annual CF'!$D$50:$M$50,$C324),0)</f>
        <v>319210.7791028324</v>
      </c>
      <c r="CM324" s="95">
        <f>CM$305*(CM$7&lt;=$D324)+IF(CM$7=$D324,INDEX('Annual CF'!$D$50:$M$50,$C324),0)</f>
        <v>299943.67100817495</v>
      </c>
      <c r="CN324" s="95">
        <f>CN$305*(CN$7&lt;=$D324)+IF(CN$7=$D324,INDEX('Annual CF'!$D$50:$M$50,$C324),0)</f>
        <v>272223.43286815536</v>
      </c>
      <c r="CO324" s="95">
        <f>CO$305*(CO$7&lt;=$D324)+IF(CO$7=$D324,INDEX('Annual CF'!$D$50:$M$50,$C324),0)</f>
        <v>208829.62391945242</v>
      </c>
      <c r="CP324" s="95">
        <f>CP$305*(CP$7&lt;=$D324)+IF(CP$7=$D324,INDEX('Annual CF'!$D$50:$M$50,$C324),0)</f>
        <v>156760.27410513107</v>
      </c>
      <c r="CQ324" s="95">
        <f>CQ$305*(CQ$7&lt;=$D324)+IF(CQ$7=$D324,INDEX('Annual CF'!$D$50:$M$50,$C324),0)</f>
        <v>269896.5778729935</v>
      </c>
      <c r="CR324" s="95">
        <f>CR$305*(CR$7&lt;=$D324)+IF(CR$7=$D324,INDEX('Annual CF'!$D$50:$M$50,$C324),0)</f>
        <v>147573.02861395807</v>
      </c>
      <c r="CS324" s="95">
        <f>CS$305*(CS$7&lt;=$D324)+IF(CS$7=$D324,INDEX('Annual CF'!$D$50:$M$50,$C324),0)</f>
        <v>272067.60104522796</v>
      </c>
      <c r="CT324" s="95">
        <f>CT$305*(CT$7&lt;=$D324)+IF(CT$7=$D324,INDEX('Annual CF'!$D$50:$M$50,$C324),0)</f>
        <v>199508.14175854996</v>
      </c>
      <c r="CU324" s="95">
        <f>CU$305*(CU$7&lt;=$D324)+IF(CU$7=$D324,INDEX('Annual CF'!$D$50:$M$50,$C324),0)</f>
        <v>307191.8478466797</v>
      </c>
      <c r="CV324" s="95">
        <f>CV$305*(CV$7&lt;=$D324)+IF(CV$7=$D324,INDEX('Annual CF'!$D$50:$M$50,$C324),0)</f>
        <v>329949.09314211487</v>
      </c>
      <c r="CW324" s="95">
        <f>CW$305*(CW$7&lt;=$D324)+IF(CW$7=$D324,INDEX('Annual CF'!$D$50:$M$50,$C324),0)</f>
        <v>330816.19977437955</v>
      </c>
      <c r="CX324" s="95">
        <f>CX$305*(CX$7&lt;=$D324)+IF(CX$7=$D324,INDEX('Annual CF'!$D$50:$M$50,$C324),0)</f>
        <v>313540.32665025565</v>
      </c>
      <c r="CY324" s="95">
        <f>CY$305*(CY$7&lt;=$D324)+IF(CY$7=$D324,INDEX('Annual CF'!$D$50:$M$50,$C324),0)</f>
        <v>61995999.20329695</v>
      </c>
      <c r="CZ324" s="95">
        <f>CZ$305*(CZ$7&lt;=$D324)+IF(CZ$7=$D324,INDEX('Annual CF'!$D$50:$M$50,$C324),0)</f>
        <v>0</v>
      </c>
      <c r="DA324" s="95">
        <f>DA$305*(DA$7&lt;=$D324)+IF(DA$7=$D324,INDEX('Annual CF'!$D$50:$M$50,$C324),0)</f>
        <v>0</v>
      </c>
      <c r="DB324" s="95">
        <f>DB$305*(DB$7&lt;=$D324)+IF(DB$7=$D324,INDEX('Annual CF'!$D$50:$M$50,$C324),0)</f>
        <v>0</v>
      </c>
      <c r="DC324" s="95">
        <f>DC$305*(DC$7&lt;=$D324)+IF(DC$7=$D324,INDEX('Annual CF'!$D$50:$M$50,$C324),0)</f>
        <v>0</v>
      </c>
      <c r="DD324" s="95">
        <f>DD$305*(DD$7&lt;=$D324)+IF(DD$7=$D324,INDEX('Annual CF'!$D$50:$M$50,$C324),0)</f>
        <v>0</v>
      </c>
      <c r="DE324" s="95">
        <f>DE$305*(DE$7&lt;=$D324)+IF(DE$7=$D324,INDEX('Annual CF'!$D$50:$M$50,$C324),0)</f>
        <v>0</v>
      </c>
      <c r="DF324" s="95">
        <f>DF$305*(DF$7&lt;=$D324)+IF(DF$7=$D324,INDEX('Annual CF'!$D$50:$M$50,$C324),0)</f>
        <v>0</v>
      </c>
      <c r="DG324" s="95">
        <f>DG$305*(DG$7&lt;=$D324)+IF(DG$7=$D324,INDEX('Annual CF'!$D$50:$M$50,$C324),0)</f>
        <v>0</v>
      </c>
      <c r="DH324" s="95">
        <f>DH$305*(DH$7&lt;=$D324)+IF(DH$7=$D324,INDEX('Annual CF'!$D$50:$M$50,$C324),0)</f>
        <v>0</v>
      </c>
      <c r="DI324" s="95">
        <f>DI$305*(DI$7&lt;=$D324)+IF(DI$7=$D324,INDEX('Annual CF'!$D$50:$M$50,$C324),0)</f>
        <v>0</v>
      </c>
      <c r="DJ324" s="95">
        <f>DJ$305*(DJ$7&lt;=$D324)+IF(DJ$7=$D324,INDEX('Annual CF'!$D$50:$M$50,$C324),0)</f>
        <v>0</v>
      </c>
      <c r="DK324" s="95">
        <f>DK$305*(DK$7&lt;=$D324)+IF(DK$7=$D324,INDEX('Annual CF'!$D$50:$M$50,$C324),0)</f>
        <v>0</v>
      </c>
      <c r="DL324" s="95">
        <f>DL$305*(DL$7&lt;=$D324)+IF(DL$7=$D324,INDEX('Annual CF'!$D$50:$M$50,$C324),0)</f>
        <v>0</v>
      </c>
      <c r="DM324" s="95">
        <f>DM$305*(DM$7&lt;=$D324)+IF(DM$7=$D324,INDEX('Annual CF'!$D$50:$M$50,$C324),0)</f>
        <v>0</v>
      </c>
      <c r="DN324" s="95">
        <f>DN$305*(DN$7&lt;=$D324)+IF(DN$7=$D324,INDEX('Annual CF'!$D$50:$M$50,$C324),0)</f>
        <v>0</v>
      </c>
      <c r="DO324" s="95">
        <f>DO$305*(DO$7&lt;=$D324)+IF(DO$7=$D324,INDEX('Annual CF'!$D$50:$M$50,$C324),0)</f>
        <v>0</v>
      </c>
      <c r="DP324" s="95">
        <f>DP$305*(DP$7&lt;=$D324)+IF(DP$7=$D324,INDEX('Annual CF'!$D$50:$M$50,$C324),0)</f>
        <v>0</v>
      </c>
      <c r="DQ324" s="95">
        <f>DQ$305*(DQ$7&lt;=$D324)+IF(DQ$7=$D324,INDEX('Annual CF'!$D$50:$M$50,$C324),0)</f>
        <v>0</v>
      </c>
      <c r="DR324" s="95">
        <f>DR$305*(DR$7&lt;=$D324)+IF(DR$7=$D324,INDEX('Annual CF'!$D$50:$M$50,$C324),0)</f>
        <v>0</v>
      </c>
      <c r="DS324" s="95">
        <f>DS$305*(DS$7&lt;=$D324)+IF(DS$7=$D324,INDEX('Annual CF'!$D$50:$M$50,$C324),0)</f>
        <v>0</v>
      </c>
      <c r="DT324" s="95">
        <f>DT$305*(DT$7&lt;=$D324)+IF(DT$7=$D324,INDEX('Annual CF'!$D$50:$M$50,$C324),0)</f>
        <v>0</v>
      </c>
      <c r="DU324" s="95">
        <f>DU$305*(DU$7&lt;=$D324)+IF(DU$7=$D324,INDEX('Annual CF'!$D$50:$M$50,$C324),0)</f>
        <v>0</v>
      </c>
      <c r="DV324" s="95">
        <f>DV$305*(DV$7&lt;=$D324)+IF(DV$7=$D324,INDEX('Annual CF'!$D$50:$M$50,$C324),0)</f>
        <v>0</v>
      </c>
      <c r="DW324" s="95">
        <f>DW$305*(DW$7&lt;=$D324)+IF(DW$7=$D324,INDEX('Annual CF'!$D$50:$M$50,$C324),0)</f>
        <v>0</v>
      </c>
      <c r="DX324" s="95">
        <f>DX$305*(DX$7&lt;=$D324)+IF(DX$7=$D324,INDEX('Annual CF'!$D$50:$M$50,$C324),0)</f>
        <v>0</v>
      </c>
      <c r="DY324" s="95">
        <f>DY$305*(DY$7&lt;=$D324)+IF(DY$7=$D324,INDEX('Annual CF'!$D$50:$M$50,$C324),0)</f>
        <v>0</v>
      </c>
      <c r="DZ324" s="95">
        <f>DZ$305*(DZ$7&lt;=$D324)+IF(DZ$7=$D324,INDEX('Annual CF'!$D$50:$M$50,$C324),0)</f>
        <v>0</v>
      </c>
      <c r="EA324" s="95">
        <f>EA$305*(EA$7&lt;=$D324)+IF(EA$7=$D324,INDEX('Annual CF'!$D$50:$M$50,$C324),0)</f>
        <v>0</v>
      </c>
      <c r="EB324" s="95">
        <f>EB$305*(EB$7&lt;=$D324)+IF(EB$7=$D324,INDEX('Annual CF'!$D$50:$M$50,$C324),0)</f>
        <v>0</v>
      </c>
      <c r="EC324" s="95">
        <f>EC$305*(EC$7&lt;=$D324)+IF(EC$7=$D324,INDEX('Annual CF'!$D$50:$M$50,$C324),0)</f>
        <v>0</v>
      </c>
      <c r="ED324" s="95">
        <f>ED$305*(ED$7&lt;=$D324)+IF(ED$7=$D324,INDEX('Annual CF'!$D$50:$M$50,$C324),0)</f>
        <v>0</v>
      </c>
      <c r="EE324" s="95">
        <f>EE$305*(EE$7&lt;=$D324)+IF(EE$7=$D324,INDEX('Annual CF'!$D$50:$M$50,$C324),0)</f>
        <v>0</v>
      </c>
      <c r="EF324" s="95">
        <f>EF$305*(EF$7&lt;=$D324)+IF(EF$7=$D324,INDEX('Annual CF'!$D$50:$M$50,$C324),0)</f>
        <v>0</v>
      </c>
      <c r="EG324" s="95">
        <f>EG$305*(EG$7&lt;=$D324)+IF(EG$7=$D324,INDEX('Annual CF'!$D$50:$M$50,$C324),0)</f>
        <v>0</v>
      </c>
      <c r="EH324" s="95">
        <f>EH$305*(EH$7&lt;=$D324)+IF(EH$7=$D324,INDEX('Annual CF'!$D$50:$M$50,$C324),0)</f>
        <v>0</v>
      </c>
      <c r="EI324" s="95">
        <f>EI$305*(EI$7&lt;=$D324)+IF(EI$7=$D324,INDEX('Annual CF'!$D$50:$M$50,$C324),0)</f>
        <v>0</v>
      </c>
    </row>
    <row r="325">
      <c r="B325" t="s" s="23">
        <v>424</v>
      </c>
      <c r="C325" s="25">
        <f>C324+1</f>
        <v>9</v>
      </c>
      <c r="D325" s="121">
        <f>EOMONTH(Assumptions!$C$6,C325*12-1)</f>
        <v>49674</v>
      </c>
      <c r="G325" s="82">
        <f>$G$314</f>
        <v>-48487716.12903226</v>
      </c>
      <c r="H325" s="95">
        <f>H$305*(H$7&lt;=$D325)+IF(H$7=$D325,INDEX('Annual CF'!$D$50:$M$50,$C325),0)</f>
        <v>169576.74452522487</v>
      </c>
      <c r="I325" s="95">
        <f>I$305*(I$7&lt;=$D325)+IF(I$7=$D325,INDEX('Annual CF'!$D$50:$M$50,$C325),0)</f>
        <v>180814.5044950147</v>
      </c>
      <c r="J325" s="95">
        <f>J$305*(J$7&lt;=$D325)+IF(J$7=$D325,INDEX('Annual CF'!$D$50:$M$50,$C325),0)</f>
        <v>148087.6620712987</v>
      </c>
      <c r="K325" s="95">
        <f>K$305*(K$7&lt;=$D325)+IF(K$7=$D325,INDEX('Annual CF'!$D$50:$M$50,$C325),0)</f>
        <v>166736.904463294</v>
      </c>
      <c r="L325" s="95">
        <f>L$305*(L$7&lt;=$D325)+IF(L$7=$D325,INDEX('Annual CF'!$D$50:$M$50,$C325),0)</f>
        <v>174010.10444374164</v>
      </c>
      <c r="M325" s="95">
        <f>M$305*(M$7&lt;=$D325)+IF(M$7=$D325,INDEX('Annual CF'!$D$50:$M$50,$C325),0)</f>
        <v>103623.46067980808</v>
      </c>
      <c r="N325" s="95">
        <f>N$305*(N$7&lt;=$D325)+IF(N$7=$D325,INDEX('Annual CF'!$D$50:$M$50,$C325),0)</f>
        <v>6646.7208270677365</v>
      </c>
      <c r="O325" s="95">
        <f>O$305*(O$7&lt;=$D325)+IF(O$7=$D325,INDEX('Annual CF'!$D$50:$M$50,$C325),0)</f>
        <v>113993.32638993647</v>
      </c>
      <c r="P325" s="95">
        <f>P$305*(P$7&lt;=$D325)+IF(P$7=$D325,INDEX('Annual CF'!$D$50:$M$50,$C325),0)</f>
        <v>205836.26453209727</v>
      </c>
      <c r="Q325" s="95">
        <f>Q$305*(Q$7&lt;=$D325)+IF(Q$7=$D325,INDEX('Annual CF'!$D$50:$M$50,$C325),0)</f>
        <v>229336.4244689224</v>
      </c>
      <c r="R325" s="95">
        <f>R$305*(R$7&lt;=$D325)+IF(R$7=$D325,INDEX('Annual CF'!$D$50:$M$50,$C325),0)</f>
        <v>229785.70446771462</v>
      </c>
      <c r="S325" s="95">
        <f>S$305*(S$7&lt;=$D325)+IF(S$7=$D325,INDEX('Annual CF'!$D$50:$M$50,$C325),0)</f>
        <v>229785.70446771462</v>
      </c>
      <c r="T325" s="95">
        <f>T$305*(T$7&lt;=$D325)+IF(T$7=$D325,INDEX('Annual CF'!$D$50:$M$50,$C325),0)</f>
        <v>189289.999871083</v>
      </c>
      <c r="U325" s="95">
        <f>U$305*(U$7&lt;=$D325)+IF(U$7=$D325,INDEX('Annual CF'!$D$50:$M$50,$C325),0)</f>
        <v>217560.03635335184</v>
      </c>
      <c r="V325" s="95">
        <f>V$305*(V$7&lt;=$D325)+IF(V$7=$D325,INDEX('Annual CF'!$D$50:$M$50,$C325),0)</f>
        <v>218314.71635132303</v>
      </c>
      <c r="W325" s="95">
        <f>W$305*(W$7&lt;=$D325)+IF(W$7=$D325,INDEX('Annual CF'!$D$50:$M$50,$C325),0)</f>
        <v>192858.74490220324</v>
      </c>
      <c r="X325" s="95">
        <f>X$305*(X$7&lt;=$D325)+IF(X$7=$D325,INDEX('Annual CF'!$D$50:$M$50,$C325),0)</f>
        <v>230741.83026852424</v>
      </c>
      <c r="Y325" s="95">
        <f>Y$305*(Y$7&lt;=$D325)+IF(Y$7=$D325,INDEX('Annual CF'!$D$50:$M$50,$C325),0)</f>
        <v>278674.9782672604</v>
      </c>
      <c r="Z325" s="95">
        <f>Z$305*(Z$7&lt;=$D325)+IF(Z$7=$D325,INDEX('Annual CF'!$D$50:$M$50,$C325),0)</f>
        <v>209490.30396600201</v>
      </c>
      <c r="AA325" s="95">
        <f>AA$305*(AA$7&lt;=$D325)+IF(AA$7=$D325,INDEX('Annual CF'!$D$50:$M$50,$C325),0)</f>
        <v>210640.81016290918</v>
      </c>
      <c r="AB325" s="95">
        <f>AB$305*(AB$7&lt;=$D325)+IF(AB$7=$D325,INDEX('Annual CF'!$D$50:$M$50,$C325),0)</f>
        <v>211583.53016037488</v>
      </c>
      <c r="AC325" s="95">
        <f>AC$305*(AC$7&lt;=$D325)+IF(AC$7=$D325,INDEX('Annual CF'!$D$50:$M$50,$C325),0)</f>
        <v>194070.06851076015</v>
      </c>
      <c r="AD325" s="95">
        <f>AD$305*(AD$7&lt;=$D325)+IF(AD$7=$D325,INDEX('Annual CF'!$D$50:$M$50,$C325),0)</f>
        <v>171257.50147086915</v>
      </c>
      <c r="AE325" s="95">
        <f>AE$305*(AE$7&lt;=$D325)+IF(AE$7=$D325,INDEX('Annual CF'!$D$50:$M$50,$C325),0)</f>
        <v>134501.27525314738</v>
      </c>
      <c r="AF325" s="95">
        <f>AF$305*(AF$7&lt;=$D325)+IF(AF$7=$D325,INDEX('Annual CF'!$D$50:$M$50,$C325),0)</f>
        <v>-31614.373276225437</v>
      </c>
      <c r="AG325" s="95">
        <f>AG$305*(AG$7&lt;=$D325)+IF(AG$7=$D325,INDEX('Annual CF'!$D$50:$M$50,$C325),0)</f>
        <v>206980.80423031937</v>
      </c>
      <c r="AH325" s="95">
        <f>AH$305*(AH$7&lt;=$D325)+IF(AH$7=$D325,INDEX('Annual CF'!$D$50:$M$50,$C325),0)</f>
        <v>115589.66444525601</v>
      </c>
      <c r="AI325" s="95">
        <f>AI$305*(AI$7&lt;=$D325)+IF(AI$7=$D325,INDEX('Annual CF'!$D$50:$M$50,$C325),0)</f>
        <v>213947.56072535782</v>
      </c>
      <c r="AJ325" s="95">
        <f>AJ$305*(AJ$7&lt;=$D325)+IF(AJ$7=$D325,INDEX('Annual CF'!$D$50:$M$50,$C325),0)</f>
        <v>155990.34769086842</v>
      </c>
      <c r="AK325" s="95">
        <f>AK$305*(AK$7&lt;=$D325)+IF(AK$7=$D325,INDEX('Annual CF'!$D$50:$M$50,$C325),0)</f>
        <v>249459.89008937622</v>
      </c>
      <c r="AL325" s="95">
        <f>AL$305*(AL$7&lt;=$D325)+IF(AL$7=$D325,INDEX('Annual CF'!$D$50:$M$50,$C325),0)</f>
        <v>259285.74836296155</v>
      </c>
      <c r="AM325" s="95">
        <f>AM$305*(AM$7&lt;=$D325)+IF(AM$7=$D325,INDEX('Annual CF'!$D$50:$M$50,$C325),0)</f>
        <v>260483.70307674116</v>
      </c>
      <c r="AN325" s="95">
        <f>AN$305*(AN$7&lt;=$D325)+IF(AN$7=$D325,INDEX('Annual CF'!$D$50:$M$50,$C325),0)</f>
        <v>245001.22580092234</v>
      </c>
      <c r="AO325" s="95">
        <f>AO$305*(AO$7&lt;=$D325)+IF(AO$7=$D325,INDEX('Annual CF'!$D$50:$M$50,$C325),0)</f>
        <v>245001.22580092234</v>
      </c>
      <c r="AP325" s="95">
        <f>AP$305*(AP$7&lt;=$D325)+IF(AP$7=$D325,INDEX('Annual CF'!$D$50:$M$50,$C325),0)</f>
        <v>210821.3309344285</v>
      </c>
      <c r="AQ325" s="95">
        <f>AQ$305*(AQ$7&lt;=$D325)+IF(AQ$7=$D325,INDEX('Annual CF'!$D$50:$M$50,$C325),0)</f>
        <v>261091.29508110773</v>
      </c>
      <c r="AR325" s="95">
        <f>AR$305*(AR$7&lt;=$D325)+IF(AR$7=$D325,INDEX('Annual CF'!$D$50:$M$50,$C325),0)</f>
        <v>280011.713858494</v>
      </c>
      <c r="AS325" s="95">
        <f>AS$305*(AS$7&lt;=$D325)+IF(AS$7=$D325,INDEX('Annual CF'!$D$50:$M$50,$C325),0)</f>
        <v>280011.713858494</v>
      </c>
      <c r="AT325" s="95">
        <f>AT$305*(AT$7&lt;=$D325)+IF(AT$7=$D325,INDEX('Annual CF'!$D$50:$M$50,$C325),0)</f>
        <v>281046.92932651116</v>
      </c>
      <c r="AU325" s="95">
        <f>AU$305*(AU$7&lt;=$D325)+IF(AU$7=$D325,INDEX('Annual CF'!$D$50:$M$50,$C325),0)</f>
        <v>259856.99566572002</v>
      </c>
      <c r="AV325" s="95">
        <f>AV$305*(AV$7&lt;=$D325)+IF(AV$7=$D325,INDEX('Annual CF'!$D$50:$M$50,$C325),0)</f>
        <v>260505.4096811369</v>
      </c>
      <c r="AW325" s="95">
        <f>AW$305*(AW$7&lt;=$D325)+IF(AW$7=$D325,INDEX('Annual CF'!$D$50:$M$50,$C325),0)</f>
        <v>215045.67286795372</v>
      </c>
      <c r="AX325" s="95">
        <f>AX$305*(AX$7&lt;=$D325)+IF(AX$7=$D325,INDEX('Annual CF'!$D$50:$M$50,$C325),0)</f>
        <v>283468.84716580034</v>
      </c>
      <c r="AY325" s="95">
        <f>AY$305*(AY$7&lt;=$D325)+IF(AY$7=$D325,INDEX('Annual CF'!$D$50:$M$50,$C325),0)</f>
        <v>284707.42469456565</v>
      </c>
      <c r="AZ325" s="95">
        <f>AZ$305*(AZ$7&lt;=$D325)+IF(AZ$7=$D325,INDEX('Annual CF'!$D$50:$M$50,$C325),0)</f>
        <v>285307.4246929527</v>
      </c>
      <c r="BA325" s="95">
        <f>BA$305*(BA$7&lt;=$D325)+IF(BA$7=$D325,INDEX('Annual CF'!$D$50:$M$50,$C325),0)</f>
        <v>285307.4246929527</v>
      </c>
      <c r="BB325" s="95">
        <f>BB$305*(BB$7&lt;=$D325)+IF(BB$7=$D325,INDEX('Annual CF'!$D$50:$M$50,$C325),0)</f>
        <v>285689.82270204474</v>
      </c>
      <c r="BC325" s="95">
        <f>BC$305*(BC$7&lt;=$D325)+IF(BC$7=$D325,INDEX('Annual CF'!$D$50:$M$50,$C325),0)</f>
        <v>286115.8437849895</v>
      </c>
      <c r="BD325" s="95">
        <f>BD$305*(BD$7&lt;=$D325)+IF(BD$7=$D325,INDEX('Annual CF'!$D$50:$M$50,$C325),0)</f>
        <v>262944.9183496429</v>
      </c>
      <c r="BE325" s="95">
        <f>BE$305*(BE$7&lt;=$D325)+IF(BE$7=$D325,INDEX('Annual CF'!$D$50:$M$50,$C325),0)</f>
        <v>262944.9183496429</v>
      </c>
      <c r="BF325" s="95">
        <f>BF$305*(BF$7&lt;=$D325)+IF(BF$7=$D325,INDEX('Annual CF'!$D$50:$M$50,$C325),0)</f>
        <v>211891.1436102825</v>
      </c>
      <c r="BG325" s="95">
        <f>BG$305*(BG$7&lt;=$D325)+IF(BG$7=$D325,INDEX('Annual CF'!$D$50:$M$50,$C325),0)</f>
        <v>288094.81834378967</v>
      </c>
      <c r="BH325" s="95">
        <f>BH$305*(BH$7&lt;=$D325)+IF(BH$7=$D325,INDEX('Annual CF'!$D$50:$M$50,$C325),0)</f>
        <v>288765.92684974615</v>
      </c>
      <c r="BI325" s="95">
        <f>BI$305*(BI$7&lt;=$D325)+IF(BI$7=$D325,INDEX('Annual CF'!$D$50:$M$50,$C325),0)</f>
        <v>289800.93175205524</v>
      </c>
      <c r="BJ325" s="95">
        <f>BJ$305*(BJ$7&lt;=$D325)+IF(BJ$7=$D325,INDEX('Annual CF'!$D$50:$M$50,$C325),0)</f>
        <v>291283.2692679978</v>
      </c>
      <c r="BK325" s="95">
        <f>BK$305*(BK$7&lt;=$D325)+IF(BK$7=$D325,INDEX('Annual CF'!$D$50:$M$50,$C325),0)</f>
        <v>292571.03381025424</v>
      </c>
      <c r="BL325" s="95">
        <f>BL$305*(BL$7&lt;=$D325)+IF(BL$7=$D325,INDEX('Annual CF'!$D$50:$M$50,$C325),0)</f>
        <v>293201.03380856063</v>
      </c>
      <c r="BM325" s="95">
        <f>BM$305*(BM$7&lt;=$D325)+IF(BM$7=$D325,INDEX('Annual CF'!$D$50:$M$50,$C325),0)</f>
        <v>293201.03380856063</v>
      </c>
      <c r="BN325" s="95">
        <f>BN$305*(BN$7&lt;=$D325)+IF(BN$7=$D325,INDEX('Annual CF'!$D$50:$M$50,$C325),0)</f>
        <v>293596.81574797083</v>
      </c>
      <c r="BO325" s="95">
        <f>BO$305*(BO$7&lt;=$D325)+IF(BO$7=$D325,INDEX('Annual CF'!$D$50:$M$50,$C325),0)</f>
        <v>294037.74756881874</v>
      </c>
      <c r="BP325" s="95">
        <f>BP$305*(BP$7&lt;=$D325)+IF(BP$7=$D325,INDEX('Annual CF'!$D$50:$M$50,$C325),0)</f>
        <v>269924.9087883907</v>
      </c>
      <c r="BQ325" s="95">
        <f>BQ$305*(BQ$7&lt;=$D325)+IF(BQ$7=$D325,INDEX('Annual CF'!$D$50:$M$50,$C325),0)</f>
        <v>251297.97209623095</v>
      </c>
      <c r="BR325" s="95">
        <f>BR$305*(BR$7&lt;=$D325)+IF(BR$7=$D325,INDEX('Annual CF'!$D$50:$M$50,$C325),0)</f>
        <v>179178.88811958258</v>
      </c>
      <c r="BS325" s="95">
        <f>BS$305*(BS$7&lt;=$D325)+IF(BS$7=$D325,INDEX('Annual CF'!$D$50:$M$50,$C325),0)</f>
        <v>229246.99159046827</v>
      </c>
      <c r="BT325" s="95">
        <f>BT$305*(BT$7&lt;=$D325)+IF(BT$7=$D325,INDEX('Annual CF'!$D$50:$M$50,$C325),0)</f>
        <v>248176.0586903561</v>
      </c>
      <c r="BU325" s="95">
        <f>BU$305*(BU$7&lt;=$D325)+IF(BU$7=$D325,INDEX('Annual CF'!$D$50:$M$50,$C325),0)</f>
        <v>269366.19304909196</v>
      </c>
      <c r="BV325" s="95">
        <f>BV$305*(BV$7&lt;=$D325)+IF(BV$7=$D325,INDEX('Annual CF'!$D$50:$M$50,$C325),0)</f>
        <v>214238.5846200085</v>
      </c>
      <c r="BW325" s="95">
        <f>BW$305*(BW$7&lt;=$D325)+IF(BW$7=$D325,INDEX('Annual CF'!$D$50:$M$50,$C325),0)</f>
        <v>111317.88442451731</v>
      </c>
      <c r="BX325" s="95">
        <f>BX$305*(BX$7&lt;=$D325)+IF(BX$7=$D325,INDEX('Annual CF'!$D$50:$M$50,$C325),0)</f>
        <v>-20386.226528870728</v>
      </c>
      <c r="BY325" s="95">
        <f>BY$305*(BY$7&lt;=$D325)+IF(BY$7=$D325,INDEX('Annual CF'!$D$50:$M$50,$C325),0)</f>
        <v>103106.83312751053</v>
      </c>
      <c r="BZ325" s="95">
        <f>BZ$305*(BZ$7&lt;=$D325)+IF(BZ$7=$D325,INDEX('Annual CF'!$D$50:$M$50,$C325),0)</f>
        <v>204808.6223970733</v>
      </c>
      <c r="CA325" s="95">
        <f>CA$305*(CA$7&lt;=$D325)+IF(CA$7=$D325,INDEX('Annual CF'!$D$50:$M$50,$C325),0)</f>
        <v>302028.7084582206</v>
      </c>
      <c r="CB325" s="95">
        <f>CB$305*(CB$7&lt;=$D325)+IF(CB$7=$D325,INDEX('Annual CF'!$D$50:$M$50,$C325),0)</f>
        <v>267870.0794422682</v>
      </c>
      <c r="CC325" s="95">
        <f>CC$305*(CC$7&lt;=$D325)+IF(CC$7=$D325,INDEX('Annual CF'!$D$50:$M$50,$C325),0)</f>
        <v>267870.0794422682</v>
      </c>
      <c r="CD325" s="95">
        <f>CD$305*(CD$7&lt;=$D325)+IF(CD$7=$D325,INDEX('Annual CF'!$D$50:$M$50,$C325),0)</f>
        <v>102856.71513974672</v>
      </c>
      <c r="CE325" s="95">
        <f>CE$305*(CE$7&lt;=$D325)+IF(CE$7=$D325,INDEX('Annual CF'!$D$50:$M$50,$C325),0)</f>
        <v>270399.64472012385</v>
      </c>
      <c r="CF325" s="95">
        <f>CF$305*(CF$7&lt;=$D325)+IF(CF$7=$D325,INDEX('Annual CF'!$D$50:$M$50,$C325),0)</f>
        <v>271429.1920095313</v>
      </c>
      <c r="CG325" s="95">
        <f>CG$305*(CG$7&lt;=$D325)+IF(CG$7=$D325,INDEX('Annual CF'!$D$50:$M$50,$C325),0)</f>
        <v>240984.61384759945</v>
      </c>
      <c r="CH325" s="95">
        <f>CH$305*(CH$7&lt;=$D325)+IF(CH$7=$D325,INDEX('Annual CF'!$D$50:$M$50,$C325),0)</f>
        <v>305782.7465732521</v>
      </c>
      <c r="CI325" s="95">
        <f>CI$305*(CI$7&lt;=$D325)+IF(CI$7=$D325,INDEX('Annual CF'!$D$50:$M$50,$C325),0)</f>
        <v>315821.6334168433</v>
      </c>
      <c r="CJ325" s="95">
        <f>CJ$305*(CJ$7&lt;=$D325)+IF(CJ$7=$D325,INDEX('Annual CF'!$D$50:$M$50,$C325),0)</f>
        <v>317381.2834235886</v>
      </c>
      <c r="CK325" s="95">
        <f>CK$305*(CK$7&lt;=$D325)+IF(CK$7=$D325,INDEX('Annual CF'!$D$50:$M$50,$C325),0)</f>
        <v>318219.06760935154</v>
      </c>
      <c r="CL325" s="95">
        <f>CL$305*(CL$7&lt;=$D325)+IF(CL$7=$D325,INDEX('Annual CF'!$D$50:$M$50,$C325),0)</f>
        <v>319210.7791028324</v>
      </c>
      <c r="CM325" s="95">
        <f>CM$305*(CM$7&lt;=$D325)+IF(CM$7=$D325,INDEX('Annual CF'!$D$50:$M$50,$C325),0)</f>
        <v>299943.67100817495</v>
      </c>
      <c r="CN325" s="95">
        <f>CN$305*(CN$7&lt;=$D325)+IF(CN$7=$D325,INDEX('Annual CF'!$D$50:$M$50,$C325),0)</f>
        <v>272223.43286815536</v>
      </c>
      <c r="CO325" s="95">
        <f>CO$305*(CO$7&lt;=$D325)+IF(CO$7=$D325,INDEX('Annual CF'!$D$50:$M$50,$C325),0)</f>
        <v>208829.62391945242</v>
      </c>
      <c r="CP325" s="95">
        <f>CP$305*(CP$7&lt;=$D325)+IF(CP$7=$D325,INDEX('Annual CF'!$D$50:$M$50,$C325),0)</f>
        <v>156760.27410513107</v>
      </c>
      <c r="CQ325" s="95">
        <f>CQ$305*(CQ$7&lt;=$D325)+IF(CQ$7=$D325,INDEX('Annual CF'!$D$50:$M$50,$C325),0)</f>
        <v>269896.5778729935</v>
      </c>
      <c r="CR325" s="95">
        <f>CR$305*(CR$7&lt;=$D325)+IF(CR$7=$D325,INDEX('Annual CF'!$D$50:$M$50,$C325),0)</f>
        <v>147573.02861395807</v>
      </c>
      <c r="CS325" s="95">
        <f>CS$305*(CS$7&lt;=$D325)+IF(CS$7=$D325,INDEX('Annual CF'!$D$50:$M$50,$C325),0)</f>
        <v>272067.60104522796</v>
      </c>
      <c r="CT325" s="95">
        <f>CT$305*(CT$7&lt;=$D325)+IF(CT$7=$D325,INDEX('Annual CF'!$D$50:$M$50,$C325),0)</f>
        <v>199508.14175854996</v>
      </c>
      <c r="CU325" s="95">
        <f>CU$305*(CU$7&lt;=$D325)+IF(CU$7=$D325,INDEX('Annual CF'!$D$50:$M$50,$C325),0)</f>
        <v>307191.8478466797</v>
      </c>
      <c r="CV325" s="95">
        <f>CV$305*(CV$7&lt;=$D325)+IF(CV$7=$D325,INDEX('Annual CF'!$D$50:$M$50,$C325),0)</f>
        <v>329949.09314211487</v>
      </c>
      <c r="CW325" s="95">
        <f>CW$305*(CW$7&lt;=$D325)+IF(CW$7=$D325,INDEX('Annual CF'!$D$50:$M$50,$C325),0)</f>
        <v>330816.19977437955</v>
      </c>
      <c r="CX325" s="95">
        <f>CX$305*(CX$7&lt;=$D325)+IF(CX$7=$D325,INDEX('Annual CF'!$D$50:$M$50,$C325),0)</f>
        <v>313540.32665025565</v>
      </c>
      <c r="CY325" s="95">
        <f>CY$305*(CY$7&lt;=$D325)+IF(CY$7=$D325,INDEX('Annual CF'!$D$50:$M$50,$C325),0)</f>
        <v>313540.32665025565</v>
      </c>
      <c r="CZ325" s="95">
        <f>CZ$305*(CZ$7&lt;=$D325)+IF(CZ$7=$D325,INDEX('Annual CF'!$D$50:$M$50,$C325),0)</f>
        <v>254875.04682173007</v>
      </c>
      <c r="DA325" s="95">
        <f>DA$305*(DA$7&lt;=$D325)+IF(DA$7=$D325,INDEX('Annual CF'!$D$50:$M$50,$C325),0)</f>
        <v>320440.2242961913</v>
      </c>
      <c r="DB325" s="95">
        <f>DB$305*(DB$7&lt;=$D325)+IF(DB$7=$D325,INDEX('Annual CF'!$D$50:$M$50,$C325),0)</f>
        <v>336436.3163130778</v>
      </c>
      <c r="DC325" s="95">
        <f>DC$305*(DC$7&lt;=$D325)+IF(DC$7=$D325,INDEX('Annual CF'!$D$50:$M$50,$C325),0)</f>
        <v>336903.3964532882</v>
      </c>
      <c r="DD325" s="95">
        <f>DD$305*(DD$7&lt;=$D325)+IF(DD$7=$D325,INDEX('Annual CF'!$D$50:$M$50,$C325),0)</f>
        <v>338134.95262031996</v>
      </c>
      <c r="DE325" s="95">
        <f>DE$305*(DE$7&lt;=$D325)+IF(DE$7=$D325,INDEX('Annual CF'!$D$50:$M$50,$C325),0)</f>
        <v>314544.9572857575</v>
      </c>
      <c r="DF325" s="95">
        <f>DF$305*(DF$7&lt;=$D325)+IF(DF$7=$D325,INDEX('Annual CF'!$D$50:$M$50,$C325),0)</f>
        <v>315323.9101950691</v>
      </c>
      <c r="DG325" s="95">
        <f>DG$305*(DG$7&lt;=$D325)+IF(DG$7=$D325,INDEX('Annual CF'!$D$50:$M$50,$C325),0)</f>
        <v>239062.61088715575</v>
      </c>
      <c r="DH325" s="95">
        <f>DH$305*(DH$7&lt;=$D325)+IF(DH$7=$D325,INDEX('Annual CF'!$D$50:$M$50,$C325),0)</f>
        <v>325588.8192839106</v>
      </c>
      <c r="DI325" s="95">
        <f>DI$305*(DI$7&lt;=$D325)+IF(DI$7=$D325,INDEX('Annual CF'!$D$50:$M$50,$C325),0)</f>
        <v>343238.042159541</v>
      </c>
      <c r="DJ325" s="95">
        <f>DJ$305*(DJ$7&lt;=$D325)+IF(DJ$7=$D325,INDEX('Annual CF'!$D$50:$M$50,$C325),0)</f>
        <v>343846.2194254399</v>
      </c>
      <c r="DK325" s="95">
        <f>DK$305*(DK$7&lt;=$D325)+IF(DK$7=$D325,INDEX('Annual CF'!$D$50:$M$50,$C325),0)</f>
        <v>62322347.143195875</v>
      </c>
      <c r="DL325" s="95">
        <f>DL$305*(DL$7&lt;=$D325)+IF(DL$7=$D325,INDEX('Annual CF'!$D$50:$M$50,$C325),0)</f>
        <v>0</v>
      </c>
      <c r="DM325" s="95">
        <f>DM$305*(DM$7&lt;=$D325)+IF(DM$7=$D325,INDEX('Annual CF'!$D$50:$M$50,$C325),0)</f>
        <v>0</v>
      </c>
      <c r="DN325" s="95">
        <f>DN$305*(DN$7&lt;=$D325)+IF(DN$7=$D325,INDEX('Annual CF'!$D$50:$M$50,$C325),0)</f>
        <v>0</v>
      </c>
      <c r="DO325" s="95">
        <f>DO$305*(DO$7&lt;=$D325)+IF(DO$7=$D325,INDEX('Annual CF'!$D$50:$M$50,$C325),0)</f>
        <v>0</v>
      </c>
      <c r="DP325" s="95">
        <f>DP$305*(DP$7&lt;=$D325)+IF(DP$7=$D325,INDEX('Annual CF'!$D$50:$M$50,$C325),0)</f>
        <v>0</v>
      </c>
      <c r="DQ325" s="95">
        <f>DQ$305*(DQ$7&lt;=$D325)+IF(DQ$7=$D325,INDEX('Annual CF'!$D$50:$M$50,$C325),0)</f>
        <v>0</v>
      </c>
      <c r="DR325" s="95">
        <f>DR$305*(DR$7&lt;=$D325)+IF(DR$7=$D325,INDEX('Annual CF'!$D$50:$M$50,$C325),0)</f>
        <v>0</v>
      </c>
      <c r="DS325" s="95">
        <f>DS$305*(DS$7&lt;=$D325)+IF(DS$7=$D325,INDEX('Annual CF'!$D$50:$M$50,$C325),0)</f>
        <v>0</v>
      </c>
      <c r="DT325" s="95">
        <f>DT$305*(DT$7&lt;=$D325)+IF(DT$7=$D325,INDEX('Annual CF'!$D$50:$M$50,$C325),0)</f>
        <v>0</v>
      </c>
      <c r="DU325" s="95">
        <f>DU$305*(DU$7&lt;=$D325)+IF(DU$7=$D325,INDEX('Annual CF'!$D$50:$M$50,$C325),0)</f>
        <v>0</v>
      </c>
      <c r="DV325" s="95">
        <f>DV$305*(DV$7&lt;=$D325)+IF(DV$7=$D325,INDEX('Annual CF'!$D$50:$M$50,$C325),0)</f>
        <v>0</v>
      </c>
      <c r="DW325" s="95">
        <f>DW$305*(DW$7&lt;=$D325)+IF(DW$7=$D325,INDEX('Annual CF'!$D$50:$M$50,$C325),0)</f>
        <v>0</v>
      </c>
      <c r="DX325" s="95">
        <f>DX$305*(DX$7&lt;=$D325)+IF(DX$7=$D325,INDEX('Annual CF'!$D$50:$M$50,$C325),0)</f>
        <v>0</v>
      </c>
      <c r="DY325" s="95">
        <f>DY$305*(DY$7&lt;=$D325)+IF(DY$7=$D325,INDEX('Annual CF'!$D$50:$M$50,$C325),0)</f>
        <v>0</v>
      </c>
      <c r="DZ325" s="95">
        <f>DZ$305*(DZ$7&lt;=$D325)+IF(DZ$7=$D325,INDEX('Annual CF'!$D$50:$M$50,$C325),0)</f>
        <v>0</v>
      </c>
      <c r="EA325" s="95">
        <f>EA$305*(EA$7&lt;=$D325)+IF(EA$7=$D325,INDEX('Annual CF'!$D$50:$M$50,$C325),0)</f>
        <v>0</v>
      </c>
      <c r="EB325" s="95">
        <f>EB$305*(EB$7&lt;=$D325)+IF(EB$7=$D325,INDEX('Annual CF'!$D$50:$M$50,$C325),0)</f>
        <v>0</v>
      </c>
      <c r="EC325" s="95">
        <f>EC$305*(EC$7&lt;=$D325)+IF(EC$7=$D325,INDEX('Annual CF'!$D$50:$M$50,$C325),0)</f>
        <v>0</v>
      </c>
      <c r="ED325" s="95">
        <f>ED$305*(ED$7&lt;=$D325)+IF(ED$7=$D325,INDEX('Annual CF'!$D$50:$M$50,$C325),0)</f>
        <v>0</v>
      </c>
      <c r="EE325" s="95">
        <f>EE$305*(EE$7&lt;=$D325)+IF(EE$7=$D325,INDEX('Annual CF'!$D$50:$M$50,$C325),0)</f>
        <v>0</v>
      </c>
      <c r="EF325" s="95">
        <f>EF$305*(EF$7&lt;=$D325)+IF(EF$7=$D325,INDEX('Annual CF'!$D$50:$M$50,$C325),0)</f>
        <v>0</v>
      </c>
      <c r="EG325" s="95">
        <f>EG$305*(EG$7&lt;=$D325)+IF(EG$7=$D325,INDEX('Annual CF'!$D$50:$M$50,$C325),0)</f>
        <v>0</v>
      </c>
      <c r="EH325" s="95">
        <f>EH$305*(EH$7&lt;=$D325)+IF(EH$7=$D325,INDEX('Annual CF'!$D$50:$M$50,$C325),0)</f>
        <v>0</v>
      </c>
      <c r="EI325" s="95">
        <f>EI$305*(EI$7&lt;=$D325)+IF(EI$7=$D325,INDEX('Annual CF'!$D$50:$M$50,$C325),0)</f>
        <v>0</v>
      </c>
    </row>
    <row r="326">
      <c r="B326" t="s" s="23">
        <v>425</v>
      </c>
      <c r="C326" s="25">
        <f>C325+1</f>
        <v>10</v>
      </c>
      <c r="D326" s="121">
        <f>EOMONTH(Assumptions!$C$6,C326*12-1)</f>
        <v>50040</v>
      </c>
      <c r="G326" s="82">
        <f>$G$314</f>
        <v>-48487716.12903226</v>
      </c>
      <c r="H326" s="95">
        <f>H$305*(H$7&lt;=$D326)+IF(H$7=$D326,INDEX('Annual CF'!$D$50:$M$50,$C326),0)</f>
        <v>169576.74452522487</v>
      </c>
      <c r="I326" s="95">
        <f>I$305*(I$7&lt;=$D326)+IF(I$7=$D326,INDEX('Annual CF'!$D$50:$M$50,$C326),0)</f>
        <v>180814.5044950147</v>
      </c>
      <c r="J326" s="95">
        <f>J$305*(J$7&lt;=$D326)+IF(J$7=$D326,INDEX('Annual CF'!$D$50:$M$50,$C326),0)</f>
        <v>148087.6620712987</v>
      </c>
      <c r="K326" s="95">
        <f>K$305*(K$7&lt;=$D326)+IF(K$7=$D326,INDEX('Annual CF'!$D$50:$M$50,$C326),0)</f>
        <v>166736.904463294</v>
      </c>
      <c r="L326" s="95">
        <f>L$305*(L$7&lt;=$D326)+IF(L$7=$D326,INDEX('Annual CF'!$D$50:$M$50,$C326),0)</f>
        <v>174010.10444374164</v>
      </c>
      <c r="M326" s="95">
        <f>M$305*(M$7&lt;=$D326)+IF(M$7=$D326,INDEX('Annual CF'!$D$50:$M$50,$C326),0)</f>
        <v>103623.46067980808</v>
      </c>
      <c r="N326" s="95">
        <f>N$305*(N$7&lt;=$D326)+IF(N$7=$D326,INDEX('Annual CF'!$D$50:$M$50,$C326),0)</f>
        <v>6646.7208270677365</v>
      </c>
      <c r="O326" s="95">
        <f>O$305*(O$7&lt;=$D326)+IF(O$7=$D326,INDEX('Annual CF'!$D$50:$M$50,$C326),0)</f>
        <v>113993.32638993647</v>
      </c>
      <c r="P326" s="95">
        <f>P$305*(P$7&lt;=$D326)+IF(P$7=$D326,INDEX('Annual CF'!$D$50:$M$50,$C326),0)</f>
        <v>205836.26453209727</v>
      </c>
      <c r="Q326" s="95">
        <f>Q$305*(Q$7&lt;=$D326)+IF(Q$7=$D326,INDEX('Annual CF'!$D$50:$M$50,$C326),0)</f>
        <v>229336.4244689224</v>
      </c>
      <c r="R326" s="95">
        <f>R$305*(R$7&lt;=$D326)+IF(R$7=$D326,INDEX('Annual CF'!$D$50:$M$50,$C326),0)</f>
        <v>229785.70446771462</v>
      </c>
      <c r="S326" s="95">
        <f>S$305*(S$7&lt;=$D326)+IF(S$7=$D326,INDEX('Annual CF'!$D$50:$M$50,$C326),0)</f>
        <v>229785.70446771462</v>
      </c>
      <c r="T326" s="95">
        <f>T$305*(T$7&lt;=$D326)+IF(T$7=$D326,INDEX('Annual CF'!$D$50:$M$50,$C326),0)</f>
        <v>189289.999871083</v>
      </c>
      <c r="U326" s="95">
        <f>U$305*(U$7&lt;=$D326)+IF(U$7=$D326,INDEX('Annual CF'!$D$50:$M$50,$C326),0)</f>
        <v>217560.03635335184</v>
      </c>
      <c r="V326" s="95">
        <f>V$305*(V$7&lt;=$D326)+IF(V$7=$D326,INDEX('Annual CF'!$D$50:$M$50,$C326),0)</f>
        <v>218314.71635132303</v>
      </c>
      <c r="W326" s="95">
        <f>W$305*(W$7&lt;=$D326)+IF(W$7=$D326,INDEX('Annual CF'!$D$50:$M$50,$C326),0)</f>
        <v>192858.74490220324</v>
      </c>
      <c r="X326" s="95">
        <f>X$305*(X$7&lt;=$D326)+IF(X$7=$D326,INDEX('Annual CF'!$D$50:$M$50,$C326),0)</f>
        <v>230741.83026852424</v>
      </c>
      <c r="Y326" s="95">
        <f>Y$305*(Y$7&lt;=$D326)+IF(Y$7=$D326,INDEX('Annual CF'!$D$50:$M$50,$C326),0)</f>
        <v>278674.9782672604</v>
      </c>
      <c r="Z326" s="95">
        <f>Z$305*(Z$7&lt;=$D326)+IF(Z$7=$D326,INDEX('Annual CF'!$D$50:$M$50,$C326),0)</f>
        <v>209490.30396600201</v>
      </c>
      <c r="AA326" s="95">
        <f>AA$305*(AA$7&lt;=$D326)+IF(AA$7=$D326,INDEX('Annual CF'!$D$50:$M$50,$C326),0)</f>
        <v>210640.81016290918</v>
      </c>
      <c r="AB326" s="95">
        <f>AB$305*(AB$7&lt;=$D326)+IF(AB$7=$D326,INDEX('Annual CF'!$D$50:$M$50,$C326),0)</f>
        <v>211583.53016037488</v>
      </c>
      <c r="AC326" s="95">
        <f>AC$305*(AC$7&lt;=$D326)+IF(AC$7=$D326,INDEX('Annual CF'!$D$50:$M$50,$C326),0)</f>
        <v>194070.06851076015</v>
      </c>
      <c r="AD326" s="95">
        <f>AD$305*(AD$7&lt;=$D326)+IF(AD$7=$D326,INDEX('Annual CF'!$D$50:$M$50,$C326),0)</f>
        <v>171257.50147086915</v>
      </c>
      <c r="AE326" s="95">
        <f>AE$305*(AE$7&lt;=$D326)+IF(AE$7=$D326,INDEX('Annual CF'!$D$50:$M$50,$C326),0)</f>
        <v>134501.27525314738</v>
      </c>
      <c r="AF326" s="95">
        <f>AF$305*(AF$7&lt;=$D326)+IF(AF$7=$D326,INDEX('Annual CF'!$D$50:$M$50,$C326),0)</f>
        <v>-31614.373276225437</v>
      </c>
      <c r="AG326" s="95">
        <f>AG$305*(AG$7&lt;=$D326)+IF(AG$7=$D326,INDEX('Annual CF'!$D$50:$M$50,$C326),0)</f>
        <v>206980.80423031937</v>
      </c>
      <c r="AH326" s="95">
        <f>AH$305*(AH$7&lt;=$D326)+IF(AH$7=$D326,INDEX('Annual CF'!$D$50:$M$50,$C326),0)</f>
        <v>115589.66444525601</v>
      </c>
      <c r="AI326" s="95">
        <f>AI$305*(AI$7&lt;=$D326)+IF(AI$7=$D326,INDEX('Annual CF'!$D$50:$M$50,$C326),0)</f>
        <v>213947.56072535782</v>
      </c>
      <c r="AJ326" s="95">
        <f>AJ$305*(AJ$7&lt;=$D326)+IF(AJ$7=$D326,INDEX('Annual CF'!$D$50:$M$50,$C326),0)</f>
        <v>155990.34769086842</v>
      </c>
      <c r="AK326" s="95">
        <f>AK$305*(AK$7&lt;=$D326)+IF(AK$7=$D326,INDEX('Annual CF'!$D$50:$M$50,$C326),0)</f>
        <v>249459.89008937622</v>
      </c>
      <c r="AL326" s="95">
        <f>AL$305*(AL$7&lt;=$D326)+IF(AL$7=$D326,INDEX('Annual CF'!$D$50:$M$50,$C326),0)</f>
        <v>259285.74836296155</v>
      </c>
      <c r="AM326" s="95">
        <f>AM$305*(AM$7&lt;=$D326)+IF(AM$7=$D326,INDEX('Annual CF'!$D$50:$M$50,$C326),0)</f>
        <v>260483.70307674116</v>
      </c>
      <c r="AN326" s="95">
        <f>AN$305*(AN$7&lt;=$D326)+IF(AN$7=$D326,INDEX('Annual CF'!$D$50:$M$50,$C326),0)</f>
        <v>245001.22580092234</v>
      </c>
      <c r="AO326" s="95">
        <f>AO$305*(AO$7&lt;=$D326)+IF(AO$7=$D326,INDEX('Annual CF'!$D$50:$M$50,$C326),0)</f>
        <v>245001.22580092234</v>
      </c>
      <c r="AP326" s="95">
        <f>AP$305*(AP$7&lt;=$D326)+IF(AP$7=$D326,INDEX('Annual CF'!$D$50:$M$50,$C326),0)</f>
        <v>210821.3309344285</v>
      </c>
      <c r="AQ326" s="95">
        <f>AQ$305*(AQ$7&lt;=$D326)+IF(AQ$7=$D326,INDEX('Annual CF'!$D$50:$M$50,$C326),0)</f>
        <v>261091.29508110773</v>
      </c>
      <c r="AR326" s="95">
        <f>AR$305*(AR$7&lt;=$D326)+IF(AR$7=$D326,INDEX('Annual CF'!$D$50:$M$50,$C326),0)</f>
        <v>280011.713858494</v>
      </c>
      <c r="AS326" s="95">
        <f>AS$305*(AS$7&lt;=$D326)+IF(AS$7=$D326,INDEX('Annual CF'!$D$50:$M$50,$C326),0)</f>
        <v>280011.713858494</v>
      </c>
      <c r="AT326" s="95">
        <f>AT$305*(AT$7&lt;=$D326)+IF(AT$7=$D326,INDEX('Annual CF'!$D$50:$M$50,$C326),0)</f>
        <v>281046.92932651116</v>
      </c>
      <c r="AU326" s="95">
        <f>AU$305*(AU$7&lt;=$D326)+IF(AU$7=$D326,INDEX('Annual CF'!$D$50:$M$50,$C326),0)</f>
        <v>259856.99566572002</v>
      </c>
      <c r="AV326" s="95">
        <f>AV$305*(AV$7&lt;=$D326)+IF(AV$7=$D326,INDEX('Annual CF'!$D$50:$M$50,$C326),0)</f>
        <v>260505.4096811369</v>
      </c>
      <c r="AW326" s="95">
        <f>AW$305*(AW$7&lt;=$D326)+IF(AW$7=$D326,INDEX('Annual CF'!$D$50:$M$50,$C326),0)</f>
        <v>215045.67286795372</v>
      </c>
      <c r="AX326" s="95">
        <f>AX$305*(AX$7&lt;=$D326)+IF(AX$7=$D326,INDEX('Annual CF'!$D$50:$M$50,$C326),0)</f>
        <v>283468.84716580034</v>
      </c>
      <c r="AY326" s="95">
        <f>AY$305*(AY$7&lt;=$D326)+IF(AY$7=$D326,INDEX('Annual CF'!$D$50:$M$50,$C326),0)</f>
        <v>284707.42469456565</v>
      </c>
      <c r="AZ326" s="95">
        <f>AZ$305*(AZ$7&lt;=$D326)+IF(AZ$7=$D326,INDEX('Annual CF'!$D$50:$M$50,$C326),0)</f>
        <v>285307.4246929527</v>
      </c>
      <c r="BA326" s="95">
        <f>BA$305*(BA$7&lt;=$D326)+IF(BA$7=$D326,INDEX('Annual CF'!$D$50:$M$50,$C326),0)</f>
        <v>285307.4246929527</v>
      </c>
      <c r="BB326" s="95">
        <f>BB$305*(BB$7&lt;=$D326)+IF(BB$7=$D326,INDEX('Annual CF'!$D$50:$M$50,$C326),0)</f>
        <v>285689.82270204474</v>
      </c>
      <c r="BC326" s="95">
        <f>BC$305*(BC$7&lt;=$D326)+IF(BC$7=$D326,INDEX('Annual CF'!$D$50:$M$50,$C326),0)</f>
        <v>286115.8437849895</v>
      </c>
      <c r="BD326" s="95">
        <f>BD$305*(BD$7&lt;=$D326)+IF(BD$7=$D326,INDEX('Annual CF'!$D$50:$M$50,$C326),0)</f>
        <v>262944.9183496429</v>
      </c>
      <c r="BE326" s="95">
        <f>BE$305*(BE$7&lt;=$D326)+IF(BE$7=$D326,INDEX('Annual CF'!$D$50:$M$50,$C326),0)</f>
        <v>262944.9183496429</v>
      </c>
      <c r="BF326" s="95">
        <f>BF$305*(BF$7&lt;=$D326)+IF(BF$7=$D326,INDEX('Annual CF'!$D$50:$M$50,$C326),0)</f>
        <v>211891.1436102825</v>
      </c>
      <c r="BG326" s="95">
        <f>BG$305*(BG$7&lt;=$D326)+IF(BG$7=$D326,INDEX('Annual CF'!$D$50:$M$50,$C326),0)</f>
        <v>288094.81834378967</v>
      </c>
      <c r="BH326" s="95">
        <f>BH$305*(BH$7&lt;=$D326)+IF(BH$7=$D326,INDEX('Annual CF'!$D$50:$M$50,$C326),0)</f>
        <v>288765.92684974615</v>
      </c>
      <c r="BI326" s="95">
        <f>BI$305*(BI$7&lt;=$D326)+IF(BI$7=$D326,INDEX('Annual CF'!$D$50:$M$50,$C326),0)</f>
        <v>289800.93175205524</v>
      </c>
      <c r="BJ326" s="95">
        <f>BJ$305*(BJ$7&lt;=$D326)+IF(BJ$7=$D326,INDEX('Annual CF'!$D$50:$M$50,$C326),0)</f>
        <v>291283.2692679978</v>
      </c>
      <c r="BK326" s="95">
        <f>BK$305*(BK$7&lt;=$D326)+IF(BK$7=$D326,INDEX('Annual CF'!$D$50:$M$50,$C326),0)</f>
        <v>292571.03381025424</v>
      </c>
      <c r="BL326" s="95">
        <f>BL$305*(BL$7&lt;=$D326)+IF(BL$7=$D326,INDEX('Annual CF'!$D$50:$M$50,$C326),0)</f>
        <v>293201.03380856063</v>
      </c>
      <c r="BM326" s="95">
        <f>BM$305*(BM$7&lt;=$D326)+IF(BM$7=$D326,INDEX('Annual CF'!$D$50:$M$50,$C326),0)</f>
        <v>293201.03380856063</v>
      </c>
      <c r="BN326" s="95">
        <f>BN$305*(BN$7&lt;=$D326)+IF(BN$7=$D326,INDEX('Annual CF'!$D$50:$M$50,$C326),0)</f>
        <v>293596.81574797083</v>
      </c>
      <c r="BO326" s="95">
        <f>BO$305*(BO$7&lt;=$D326)+IF(BO$7=$D326,INDEX('Annual CF'!$D$50:$M$50,$C326),0)</f>
        <v>294037.74756881874</v>
      </c>
      <c r="BP326" s="95">
        <f>BP$305*(BP$7&lt;=$D326)+IF(BP$7=$D326,INDEX('Annual CF'!$D$50:$M$50,$C326),0)</f>
        <v>269924.9087883907</v>
      </c>
      <c r="BQ326" s="95">
        <f>BQ$305*(BQ$7&lt;=$D326)+IF(BQ$7=$D326,INDEX('Annual CF'!$D$50:$M$50,$C326),0)</f>
        <v>251297.97209623095</v>
      </c>
      <c r="BR326" s="95">
        <f>BR$305*(BR$7&lt;=$D326)+IF(BR$7=$D326,INDEX('Annual CF'!$D$50:$M$50,$C326),0)</f>
        <v>179178.88811958258</v>
      </c>
      <c r="BS326" s="95">
        <f>BS$305*(BS$7&lt;=$D326)+IF(BS$7=$D326,INDEX('Annual CF'!$D$50:$M$50,$C326),0)</f>
        <v>229246.99159046827</v>
      </c>
      <c r="BT326" s="95">
        <f>BT$305*(BT$7&lt;=$D326)+IF(BT$7=$D326,INDEX('Annual CF'!$D$50:$M$50,$C326),0)</f>
        <v>248176.0586903561</v>
      </c>
      <c r="BU326" s="95">
        <f>BU$305*(BU$7&lt;=$D326)+IF(BU$7=$D326,INDEX('Annual CF'!$D$50:$M$50,$C326),0)</f>
        <v>269366.19304909196</v>
      </c>
      <c r="BV326" s="95">
        <f>BV$305*(BV$7&lt;=$D326)+IF(BV$7=$D326,INDEX('Annual CF'!$D$50:$M$50,$C326),0)</f>
        <v>214238.5846200085</v>
      </c>
      <c r="BW326" s="95">
        <f>BW$305*(BW$7&lt;=$D326)+IF(BW$7=$D326,INDEX('Annual CF'!$D$50:$M$50,$C326),0)</f>
        <v>111317.88442451731</v>
      </c>
      <c r="BX326" s="95">
        <f>BX$305*(BX$7&lt;=$D326)+IF(BX$7=$D326,INDEX('Annual CF'!$D$50:$M$50,$C326),0)</f>
        <v>-20386.226528870728</v>
      </c>
      <c r="BY326" s="95">
        <f>BY$305*(BY$7&lt;=$D326)+IF(BY$7=$D326,INDEX('Annual CF'!$D$50:$M$50,$C326),0)</f>
        <v>103106.83312751053</v>
      </c>
      <c r="BZ326" s="95">
        <f>BZ$305*(BZ$7&lt;=$D326)+IF(BZ$7=$D326,INDEX('Annual CF'!$D$50:$M$50,$C326),0)</f>
        <v>204808.6223970733</v>
      </c>
      <c r="CA326" s="95">
        <f>CA$305*(CA$7&lt;=$D326)+IF(CA$7=$D326,INDEX('Annual CF'!$D$50:$M$50,$C326),0)</f>
        <v>302028.7084582206</v>
      </c>
      <c r="CB326" s="95">
        <f>CB$305*(CB$7&lt;=$D326)+IF(CB$7=$D326,INDEX('Annual CF'!$D$50:$M$50,$C326),0)</f>
        <v>267870.0794422682</v>
      </c>
      <c r="CC326" s="95">
        <f>CC$305*(CC$7&lt;=$D326)+IF(CC$7=$D326,INDEX('Annual CF'!$D$50:$M$50,$C326),0)</f>
        <v>267870.0794422682</v>
      </c>
      <c r="CD326" s="95">
        <f>CD$305*(CD$7&lt;=$D326)+IF(CD$7=$D326,INDEX('Annual CF'!$D$50:$M$50,$C326),0)</f>
        <v>102856.71513974672</v>
      </c>
      <c r="CE326" s="95">
        <f>CE$305*(CE$7&lt;=$D326)+IF(CE$7=$D326,INDEX('Annual CF'!$D$50:$M$50,$C326),0)</f>
        <v>270399.64472012385</v>
      </c>
      <c r="CF326" s="95">
        <f>CF$305*(CF$7&lt;=$D326)+IF(CF$7=$D326,INDEX('Annual CF'!$D$50:$M$50,$C326),0)</f>
        <v>271429.1920095313</v>
      </c>
      <c r="CG326" s="95">
        <f>CG$305*(CG$7&lt;=$D326)+IF(CG$7=$D326,INDEX('Annual CF'!$D$50:$M$50,$C326),0)</f>
        <v>240984.61384759945</v>
      </c>
      <c r="CH326" s="95">
        <f>CH$305*(CH$7&lt;=$D326)+IF(CH$7=$D326,INDEX('Annual CF'!$D$50:$M$50,$C326),0)</f>
        <v>305782.7465732521</v>
      </c>
      <c r="CI326" s="95">
        <f>CI$305*(CI$7&lt;=$D326)+IF(CI$7=$D326,INDEX('Annual CF'!$D$50:$M$50,$C326),0)</f>
        <v>315821.6334168433</v>
      </c>
      <c r="CJ326" s="95">
        <f>CJ$305*(CJ$7&lt;=$D326)+IF(CJ$7=$D326,INDEX('Annual CF'!$D$50:$M$50,$C326),0)</f>
        <v>317381.2834235886</v>
      </c>
      <c r="CK326" s="95">
        <f>CK$305*(CK$7&lt;=$D326)+IF(CK$7=$D326,INDEX('Annual CF'!$D$50:$M$50,$C326),0)</f>
        <v>318219.06760935154</v>
      </c>
      <c r="CL326" s="95">
        <f>CL$305*(CL$7&lt;=$D326)+IF(CL$7=$D326,INDEX('Annual CF'!$D$50:$M$50,$C326),0)</f>
        <v>319210.7791028324</v>
      </c>
      <c r="CM326" s="95">
        <f>CM$305*(CM$7&lt;=$D326)+IF(CM$7=$D326,INDEX('Annual CF'!$D$50:$M$50,$C326),0)</f>
        <v>299943.67100817495</v>
      </c>
      <c r="CN326" s="95">
        <f>CN$305*(CN$7&lt;=$D326)+IF(CN$7=$D326,INDEX('Annual CF'!$D$50:$M$50,$C326),0)</f>
        <v>272223.43286815536</v>
      </c>
      <c r="CO326" s="95">
        <f>CO$305*(CO$7&lt;=$D326)+IF(CO$7=$D326,INDEX('Annual CF'!$D$50:$M$50,$C326),0)</f>
        <v>208829.62391945242</v>
      </c>
      <c r="CP326" s="95">
        <f>CP$305*(CP$7&lt;=$D326)+IF(CP$7=$D326,INDEX('Annual CF'!$D$50:$M$50,$C326),0)</f>
        <v>156760.27410513107</v>
      </c>
      <c r="CQ326" s="95">
        <f>CQ$305*(CQ$7&lt;=$D326)+IF(CQ$7=$D326,INDEX('Annual CF'!$D$50:$M$50,$C326),0)</f>
        <v>269896.5778729935</v>
      </c>
      <c r="CR326" s="95">
        <f>CR$305*(CR$7&lt;=$D326)+IF(CR$7=$D326,INDEX('Annual CF'!$D$50:$M$50,$C326),0)</f>
        <v>147573.02861395807</v>
      </c>
      <c r="CS326" s="95">
        <f>CS$305*(CS$7&lt;=$D326)+IF(CS$7=$D326,INDEX('Annual CF'!$D$50:$M$50,$C326),0)</f>
        <v>272067.60104522796</v>
      </c>
      <c r="CT326" s="95">
        <f>CT$305*(CT$7&lt;=$D326)+IF(CT$7=$D326,INDEX('Annual CF'!$D$50:$M$50,$C326),0)</f>
        <v>199508.14175854996</v>
      </c>
      <c r="CU326" s="95">
        <f>CU$305*(CU$7&lt;=$D326)+IF(CU$7=$D326,INDEX('Annual CF'!$D$50:$M$50,$C326),0)</f>
        <v>307191.8478466797</v>
      </c>
      <c r="CV326" s="95">
        <f>CV$305*(CV$7&lt;=$D326)+IF(CV$7=$D326,INDEX('Annual CF'!$D$50:$M$50,$C326),0)</f>
        <v>329949.09314211487</v>
      </c>
      <c r="CW326" s="95">
        <f>CW$305*(CW$7&lt;=$D326)+IF(CW$7=$D326,INDEX('Annual CF'!$D$50:$M$50,$C326),0)</f>
        <v>330816.19977437955</v>
      </c>
      <c r="CX326" s="95">
        <f>CX$305*(CX$7&lt;=$D326)+IF(CX$7=$D326,INDEX('Annual CF'!$D$50:$M$50,$C326),0)</f>
        <v>313540.32665025565</v>
      </c>
      <c r="CY326" s="95">
        <f>CY$305*(CY$7&lt;=$D326)+IF(CY$7=$D326,INDEX('Annual CF'!$D$50:$M$50,$C326),0)</f>
        <v>313540.32665025565</v>
      </c>
      <c r="CZ326" s="95">
        <f>CZ$305*(CZ$7&lt;=$D326)+IF(CZ$7=$D326,INDEX('Annual CF'!$D$50:$M$50,$C326),0)</f>
        <v>254875.04682173007</v>
      </c>
      <c r="DA326" s="95">
        <f>DA$305*(DA$7&lt;=$D326)+IF(DA$7=$D326,INDEX('Annual CF'!$D$50:$M$50,$C326),0)</f>
        <v>320440.2242961913</v>
      </c>
      <c r="DB326" s="95">
        <f>DB$305*(DB$7&lt;=$D326)+IF(DB$7=$D326,INDEX('Annual CF'!$D$50:$M$50,$C326),0)</f>
        <v>336436.3163130778</v>
      </c>
      <c r="DC326" s="95">
        <f>DC$305*(DC$7&lt;=$D326)+IF(DC$7=$D326,INDEX('Annual CF'!$D$50:$M$50,$C326),0)</f>
        <v>336903.3964532882</v>
      </c>
      <c r="DD326" s="95">
        <f>DD$305*(DD$7&lt;=$D326)+IF(DD$7=$D326,INDEX('Annual CF'!$D$50:$M$50,$C326),0)</f>
        <v>338134.95262031996</v>
      </c>
      <c r="DE326" s="95">
        <f>DE$305*(DE$7&lt;=$D326)+IF(DE$7=$D326,INDEX('Annual CF'!$D$50:$M$50,$C326),0)</f>
        <v>314544.9572857575</v>
      </c>
      <c r="DF326" s="95">
        <f>DF$305*(DF$7&lt;=$D326)+IF(DF$7=$D326,INDEX('Annual CF'!$D$50:$M$50,$C326),0)</f>
        <v>315323.9101950691</v>
      </c>
      <c r="DG326" s="95">
        <f>DG$305*(DG$7&lt;=$D326)+IF(DG$7=$D326,INDEX('Annual CF'!$D$50:$M$50,$C326),0)</f>
        <v>239062.61088715575</v>
      </c>
      <c r="DH326" s="95">
        <f>DH$305*(DH$7&lt;=$D326)+IF(DH$7=$D326,INDEX('Annual CF'!$D$50:$M$50,$C326),0)</f>
        <v>325588.8192839106</v>
      </c>
      <c r="DI326" s="95">
        <f>DI$305*(DI$7&lt;=$D326)+IF(DI$7=$D326,INDEX('Annual CF'!$D$50:$M$50,$C326),0)</f>
        <v>343238.042159541</v>
      </c>
      <c r="DJ326" s="95">
        <f>DJ$305*(DJ$7&lt;=$D326)+IF(DJ$7=$D326,INDEX('Annual CF'!$D$50:$M$50,$C326),0)</f>
        <v>343846.2194254399</v>
      </c>
      <c r="DK326" s="95">
        <f>DK$305*(DK$7&lt;=$D326)+IF(DK$7=$D326,INDEX('Annual CF'!$D$50:$M$50,$C326),0)</f>
        <v>343846.2194254399</v>
      </c>
      <c r="DL326" s="95">
        <f>DL$305*(DL$7&lt;=$D326)+IF(DL$7=$D326,INDEX('Annual CF'!$D$50:$M$50,$C326),0)</f>
        <v>313793.23800974217</v>
      </c>
      <c r="DM326" s="95">
        <f>DM$305*(DM$7&lt;=$D326)+IF(DM$7=$D326,INDEX('Annual CF'!$D$50:$M$50,$C326),0)</f>
        <v>314320.3794112552</v>
      </c>
      <c r="DN326" s="95">
        <f>DN$305*(DN$7&lt;=$D326)+IF(DN$7=$D326,INDEX('Annual CF'!$D$50:$M$50,$C326),0)</f>
        <v>170934.84484986632</v>
      </c>
      <c r="DO326" s="95">
        <f>DO$305*(DO$7&lt;=$D326)+IF(DO$7=$D326,INDEX('Annual CF'!$D$50:$M$50,$C326),0)</f>
        <v>299769.648523073</v>
      </c>
      <c r="DP326" s="95">
        <f>DP$305*(DP$7&lt;=$D326)+IF(DP$7=$D326,INDEX('Annual CF'!$D$50:$M$50,$C326),0)</f>
        <v>213900.96803402132</v>
      </c>
      <c r="DQ326" s="95">
        <f>DQ$305*(DQ$7&lt;=$D326)+IF(DQ$7=$D326,INDEX('Annual CF'!$D$50:$M$50,$C326),0)</f>
        <v>319239.7834024786</v>
      </c>
      <c r="DR326" s="95">
        <f>DR$305*(DR$7&lt;=$D326)+IF(DR$7=$D326,INDEX('Annual CF'!$D$50:$M$50,$C326),0)</f>
        <v>350963.6439898819</v>
      </c>
      <c r="DS326" s="95">
        <f>DS$305*(DS$7&lt;=$D326)+IF(DS$7=$D326,INDEX('Annual CF'!$D$50:$M$50,$C326),0)</f>
        <v>352207.01637332264</v>
      </c>
      <c r="DT326" s="95">
        <f>DT$305*(DT$7&lt;=$D326)+IF(DT$7=$D326,INDEX('Annual CF'!$D$50:$M$50,$C326),0)</f>
        <v>353936.2282145451</v>
      </c>
      <c r="DU326" s="95">
        <f>DU$305*(DU$7&lt;=$D326)+IF(DU$7=$D326,INDEX('Annual CF'!$D$50:$M$50,$C326),0)</f>
        <v>354865.09451669286</v>
      </c>
      <c r="DV326" s="95">
        <f>DV$305*(DV$7&lt;=$D326)+IF(DV$7=$D326,INDEX('Annual CF'!$D$50:$M$50,$C326),0)</f>
        <v>355494.5579868982</v>
      </c>
      <c r="DW326" s="95">
        <f>DW$305*(DW$7&lt;=$D326)+IF(DW$7=$D326,INDEX('Annual CF'!$D$50:$M$50,$C326),0)</f>
        <v>58421781.48577013</v>
      </c>
      <c r="DX326" s="95">
        <f>DX$305*(DX$7&lt;=$D326)+IF(DX$7=$D326,INDEX('Annual CF'!$D$50:$M$50,$C326),0)</f>
        <v>0</v>
      </c>
      <c r="DY326" s="95">
        <f>DY$305*(DY$7&lt;=$D326)+IF(DY$7=$D326,INDEX('Annual CF'!$D$50:$M$50,$C326),0)</f>
        <v>0</v>
      </c>
      <c r="DZ326" s="95">
        <f>DZ$305*(DZ$7&lt;=$D326)+IF(DZ$7=$D326,INDEX('Annual CF'!$D$50:$M$50,$C326),0)</f>
        <v>0</v>
      </c>
      <c r="EA326" s="95">
        <f>EA$305*(EA$7&lt;=$D326)+IF(EA$7=$D326,INDEX('Annual CF'!$D$50:$M$50,$C326),0)</f>
        <v>0</v>
      </c>
      <c r="EB326" s="95">
        <f>EB$305*(EB$7&lt;=$D326)+IF(EB$7=$D326,INDEX('Annual CF'!$D$50:$M$50,$C326),0)</f>
        <v>0</v>
      </c>
      <c r="EC326" s="95">
        <f>EC$305*(EC$7&lt;=$D326)+IF(EC$7=$D326,INDEX('Annual CF'!$D$50:$M$50,$C326),0)</f>
        <v>0</v>
      </c>
      <c r="ED326" s="95">
        <f>ED$305*(ED$7&lt;=$D326)+IF(ED$7=$D326,INDEX('Annual CF'!$D$50:$M$50,$C326),0)</f>
        <v>0</v>
      </c>
      <c r="EE326" s="95">
        <f>EE$305*(EE$7&lt;=$D326)+IF(EE$7=$D326,INDEX('Annual CF'!$D$50:$M$50,$C326),0)</f>
        <v>0</v>
      </c>
      <c r="EF326" s="95">
        <f>EF$305*(EF$7&lt;=$D326)+IF(EF$7=$D326,INDEX('Annual CF'!$D$50:$M$50,$C326),0)</f>
        <v>0</v>
      </c>
      <c r="EG326" s="95">
        <f>EG$305*(EG$7&lt;=$D326)+IF(EG$7=$D326,INDEX('Annual CF'!$D$50:$M$50,$C326),0)</f>
        <v>0</v>
      </c>
      <c r="EH326" s="95">
        <f>EH$305*(EH$7&lt;=$D326)+IF(EH$7=$D326,INDEX('Annual CF'!$D$50:$M$50,$C326),0)</f>
        <v>0</v>
      </c>
      <c r="EI326" s="95">
        <f>EI$305*(EI$7&lt;=$D326)+IF(EI$7=$D326,INDEX('Annual CF'!$D$50:$M$50,$C326),0)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T26"/>
  <sheetViews>
    <sheetView showGridLines="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1" sqref="A1"/>
    </sheetView>
  </sheetViews>
  <cols>
    <col min="2" max="2" width="8.50390625" customWidth="1"/>
    <col min="3" max="3" width="48.50390625" customWidth="1"/>
    <col min="4" max="4" width="21.21875" customWidth="1"/>
    <col min="5" max="5" width="16.50390625" customWidth="1"/>
    <col min="6" max="6" width="13.21875" customWidth="1"/>
    <col min="7" max="7" width="26.21875" customWidth="1"/>
    <col min="8" max="8" width="22.64453125" customWidth="1"/>
    <col min="9" max="9" width="26.21875" customWidth="1"/>
    <col min="10" max="10" width="23.7890625" customWidth="1"/>
    <col min="11" max="11" width="17.64453125" customWidth="1"/>
    <col min="12" max="12" width="18.9296875" customWidth="1"/>
    <col min="13" max="13" width="15.21875" customWidth="1"/>
    <col min="14" max="14" width="39.50390625" customWidth="1"/>
    <col min="15" max="15" width="40.9296875" customWidth="1"/>
    <col min="16" max="16" width="25.07421875" customWidth="1"/>
    <col min="17" max="17" width="37.21875" customWidth="1"/>
    <col min="18" max="19" width="43.359375" customWidth="1"/>
    <col min="20" max="20" width="42.07421875" customWidth="1"/>
    <col min="21" max="21" width="22.64453125" customWidth="1"/>
    <col min="22" max="22" width="26.21875" customWidth="1"/>
    <col min="23" max="23" width="23.7890625" customWidth="1"/>
    <col min="24" max="24" width="17.64453125" customWidth="1"/>
    <col min="25" max="25" width="18.9296875" customWidth="1"/>
    <col min="26" max="26" width="15.21875" customWidth="1"/>
    <col min="27" max="27" width="39.50390625" customWidth="1"/>
    <col min="28" max="28" width="40.9296875" customWidth="1"/>
    <col min="29" max="29" width="25.07421875" customWidth="1"/>
    <col min="30" max="30" width="37.21875" customWidth="1"/>
    <col min="31" max="32" width="43.359375" customWidth="1"/>
    <col min="33" max="33" width="42.07421875" customWidth="1"/>
    <col min="34" max="34" width="22.64453125" customWidth="1"/>
    <col min="35" max="35" width="26.21875" customWidth="1"/>
    <col min="36" max="36" width="23.7890625" customWidth="1"/>
    <col min="37" max="37" width="17.64453125" customWidth="1"/>
    <col min="38" max="38" width="18.9296875" customWidth="1"/>
    <col min="39" max="39" width="15.21875" customWidth="1"/>
    <col min="40" max="40" width="39.50390625" customWidth="1"/>
    <col min="41" max="41" width="40.9296875" customWidth="1"/>
    <col min="42" max="42" width="25.07421875" customWidth="1"/>
    <col min="43" max="43" width="37.21875" customWidth="1"/>
    <col min="44" max="45" width="43.359375" customWidth="1"/>
    <col min="46" max="46" width="42.07421875" customWidth="1"/>
  </cols>
  <sheetData>
    <row r="2">
      <c r="B2" t="s" s="10">
        <v>363</v>
      </c>
    </row>
    <row r="3">
      <c r="B3" t="s" s="11">
        <v>364</v>
      </c>
    </row>
    <row r="5">
      <c r="H5" t="s" s="124">
        <v>366</v>
      </c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t="s" s="124">
        <v>378</v>
      </c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t="s" s="124">
        <v>379</v>
      </c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</row>
    <row r="6">
      <c r="B6" t="s" s="123">
        <v>2</v>
      </c>
      <c r="C6" t="s" s="123">
        <v>306</v>
      </c>
      <c r="D6" t="s" s="79">
        <v>331</v>
      </c>
      <c r="E6" t="s" s="79">
        <v>329</v>
      </c>
      <c r="F6" t="s" s="79">
        <v>101</v>
      </c>
      <c r="G6" t="s" s="79">
        <v>365</v>
      </c>
      <c r="H6" t="s" s="125">
        <v>367</v>
      </c>
      <c r="I6" t="s" s="79">
        <v>188</v>
      </c>
      <c r="J6" t="s" s="79">
        <v>368</v>
      </c>
      <c r="K6" t="s" s="79">
        <v>369</v>
      </c>
      <c r="L6" t="s" s="79">
        <v>370</v>
      </c>
      <c r="M6" t="s" s="79">
        <v>371</v>
      </c>
      <c r="N6" t="s" s="79">
        <v>372</v>
      </c>
      <c r="O6" t="s" s="79">
        <v>373</v>
      </c>
      <c r="P6" t="s" s="79">
        <v>351</v>
      </c>
      <c r="Q6" t="s" s="79">
        <v>374</v>
      </c>
      <c r="R6" t="s" s="79">
        <v>375</v>
      </c>
      <c r="S6" t="s" s="79">
        <v>376</v>
      </c>
      <c r="T6" t="s" s="79">
        <v>377</v>
      </c>
      <c r="U6" t="s" s="125">
        <v>367</v>
      </c>
      <c r="V6" t="s" s="79">
        <v>188</v>
      </c>
      <c r="W6" t="s" s="79">
        <v>368</v>
      </c>
      <c r="X6" t="s" s="79">
        <v>369</v>
      </c>
      <c r="Y6" t="s" s="79">
        <v>370</v>
      </c>
      <c r="Z6" t="s" s="79">
        <v>371</v>
      </c>
      <c r="AA6" t="s" s="79">
        <v>372</v>
      </c>
      <c r="AB6" t="s" s="79">
        <v>373</v>
      </c>
      <c r="AC6" t="s" s="79">
        <v>351</v>
      </c>
      <c r="AD6" t="s" s="79">
        <v>374</v>
      </c>
      <c r="AE6" t="s" s="79">
        <v>375</v>
      </c>
      <c r="AF6" t="s" s="79">
        <v>376</v>
      </c>
      <c r="AG6" t="s" s="79">
        <v>377</v>
      </c>
      <c r="AH6" t="s" s="125">
        <v>367</v>
      </c>
      <c r="AI6" t="s" s="79">
        <v>188</v>
      </c>
      <c r="AJ6" t="s" s="79">
        <v>368</v>
      </c>
      <c r="AK6" t="s" s="79">
        <v>369</v>
      </c>
      <c r="AL6" t="s" s="79">
        <v>370</v>
      </c>
      <c r="AM6" t="s" s="79">
        <v>371</v>
      </c>
      <c r="AN6" t="s" s="79">
        <v>372</v>
      </c>
      <c r="AO6" t="s" s="79">
        <v>373</v>
      </c>
      <c r="AP6" t="s" s="79">
        <v>351</v>
      </c>
      <c r="AQ6" t="s" s="79">
        <v>374</v>
      </c>
      <c r="AR6" t="s" s="79">
        <v>375</v>
      </c>
      <c r="AS6" t="s" s="79">
        <v>376</v>
      </c>
      <c r="AT6" t="s" s="79">
        <v>377</v>
      </c>
    </row>
    <row r="7">
      <c r="B7" t="s">
        <v>10</v>
      </c>
      <c r="C7" t="s">
        <v>307</v>
      </c>
      <c r="D7" s="127">
        <f>'Rent Roll'!G7</f>
        <v>0.5</v>
      </c>
      <c r="E7" s="58">
        <f>'Rent Roll'!E7</f>
        <v>31200</v>
      </c>
      <c r="F7" t="str" s="116">
        <f>'Rent Roll'!Q7</f>
        <v>Large</v>
      </c>
      <c r="G7" s="121">
        <f>'Rent Roll'!J7</f>
        <v>48395</v>
      </c>
      <c r="H7" s="126">
        <f>$G7</f>
        <v>48395</v>
      </c>
      <c r="I7" s="127">
        <f>'Rent Roll'!S7</f>
        <v>0.7</v>
      </c>
      <c r="J7" s="41">
        <f>ROUND((1-I7)*Assumptions!$C$34,0)</f>
        <v>2</v>
      </c>
      <c r="K7" s="8">
        <f>EOMONTH(H7,J7)+1</f>
        <v>48458</v>
      </c>
      <c r="L7" s="41">
        <f>ROUND(I7*'Rent Roll'!X7+(1-I7)*IF($F7="Small",Assumptions!$C$26,Assumptions!$C$27),0)</f>
        <v>67</v>
      </c>
      <c r="M7" s="8">
        <f>EOMONTH(K7,L7-1)</f>
        <v>50495</v>
      </c>
      <c r="N7" s="42">
        <f>IF($F7="Small",Assumptions!$C$22,Assumptions!$C$23)*(1+Assumptions!$C$24)^(YEAR(K7)-YEAR(Assumptions!$C$6))</f>
        <v>14.780744447325</v>
      </c>
      <c r="O7" s="42">
        <f>IF('Rent Roll'!U7&gt;0,'Rent Roll'!U7,'Rent Roll'!T7*N7)</f>
        <v>14.04170722495875</v>
      </c>
      <c r="P7" s="119">
        <f>'Rent Roll'!V7</f>
        <v>0.035</v>
      </c>
      <c r="Q7" s="128">
        <f>I7*IF($F7="Small",Assumptions!$C$28,Assumptions!$C$29)*'Rent Roll'!W7+(1-I7)*IF($F7="Small",Assumptions!$C$28,Assumptions!$C$29)</f>
        <v>1.6500000000000004</v>
      </c>
      <c r="R7" s="95">
        <f>$D7*$E7*(I7*'Rent Roll'!W7+(1-I7))*IF($F7="Small",Assumptions!$C$30,Assumptions!$C$31)*(1+Assumptions!$C$32)^(YEAR(K7)-YEAR(Assumptions!$C$6))</f>
        <v>20345.260003965006</v>
      </c>
      <c r="S7" s="95">
        <f>$D7*$E7*(I7*Assumptions!$C$40*IF(P7=0,O7*'Rent Roll'!X7/12,O7*((1+P7)^('Rent Roll'!X7/12)-1)/P7)+(1-I7)*Assumptions!$C$39*N7*((1+Assumptions!$C$25)^(IF($F7="Small",Assumptions!$C$26,Assumptions!$C$27)/12)-1)/Assumptions!$C$25)</f>
        <v>56955.59235922518</v>
      </c>
      <c r="T7" s="18">
        <f>I7*O7+(1-I7)*N7</f>
        <v>14.263418391668624</v>
      </c>
      <c r="U7" s="126">
        <f>M7</f>
        <v>50495</v>
      </c>
      <c r="V7" s="127">
        <f>Assumptions!$C$33</f>
        <v>0.7</v>
      </c>
      <c r="W7" s="41">
        <f>ROUND((1-V7)*Assumptions!$C$34,0)</f>
        <v>2</v>
      </c>
      <c r="X7" s="8">
        <f>EOMONTH(U7,W7)+1</f>
        <v>50557</v>
      </c>
      <c r="Y7" s="41">
        <f>IF($F7="Small",Assumptions!$C$26,Assumptions!$C$27)</f>
        <v>84</v>
      </c>
      <c r="Z7" s="8">
        <f>EOMONTH(X7,Y7-1)</f>
        <v>53113</v>
      </c>
      <c r="AA7" s="42">
        <f>IF($F7="Small",Assumptions!$C$22,Assumptions!$C$23)*(1+Assumptions!$C$24)^(YEAR(X7)-YEAR(Assumptions!$C$6))</f>
        <v>17.648981851736686</v>
      </c>
      <c r="AB7" s="42">
        <f>Assumptions!$C$37*AA7</f>
        <v>17.648981851736686</v>
      </c>
      <c r="AC7" s="119">
        <f>Assumptions!$C$25</f>
        <v>0.035</v>
      </c>
      <c r="AD7" s="128">
        <f>V7*IF($F7="Small",Assumptions!$C$28,Assumptions!$C$29)*Assumptions!$C$38+(1-V7)*IF($F7="Small",Assumptions!$C$28,Assumptions!$C$29)</f>
        <v>3.575</v>
      </c>
      <c r="AE7" s="95">
        <f>$D7*$E7*(V7*Assumptions!$C$38+(1-V7))*IF($F7="Small",Assumptions!$C$30,Assumptions!$C$31)*(1+Assumptions!$C$32)^(YEAR(X7)-YEAR(Assumptions!$C$6))</f>
        <v>52635.49293429706</v>
      </c>
      <c r="AF7" s="95">
        <f>$D7*$E7*(V7*Assumptions!$C$40*IF(AC7=0,AB7*Y7/12,AB7*((1+AC7)^(Y7/12)-1)/AC7)+(1-V7)*Assumptions!$C$39*AA7*((1+Assumptions!$C$25)^(IF($F7="Small",Assumptions!$C$26,Assumptions!$C$27)/12)-1)/Assumptions!$C$25)</f>
        <v>83532.48157563238</v>
      </c>
      <c r="AG7" s="18">
        <f>V7*AB7+(1-V7)*AA7</f>
        <v>17.648981851736686</v>
      </c>
      <c r="AH7" s="126">
        <f>Z7</f>
        <v>53113</v>
      </c>
      <c r="AI7" s="127">
        <f>Assumptions!$C$33</f>
        <v>0.7</v>
      </c>
      <c r="AJ7" s="41">
        <f>ROUND((1-AI7)*Assumptions!$C$34,0)</f>
        <v>2</v>
      </c>
      <c r="AK7" s="8">
        <f>EOMONTH(AH7,AJ7)+1</f>
        <v>53175</v>
      </c>
      <c r="AL7" s="41">
        <f>IF($F7="Small",Assumptions!$C$26,Assumptions!$C$27)</f>
        <v>84</v>
      </c>
      <c r="AM7" s="8">
        <f>EOMONTH(AK7,AL7-1)</f>
        <v>55731</v>
      </c>
      <c r="AN7" s="42">
        <f>IF($F7="Small",Assumptions!$C$22,Assumptions!$C$23)*(1+Assumptions!$C$24)^(YEAR(AK7)-YEAR(Assumptions!$C$6))</f>
        <v>21.706021530808783</v>
      </c>
      <c r="AO7" s="42">
        <f>Assumptions!$C$37*AN7</f>
        <v>21.706021530808783</v>
      </c>
      <c r="AP7" s="119">
        <f>Assumptions!$C$25</f>
        <v>0.035</v>
      </c>
      <c r="AQ7" s="128">
        <f>AI7*IF($F7="Small",Assumptions!$C$28,Assumptions!$C$29)*Assumptions!$C$38+(1-AI7)*IF($F7="Small",Assumptions!$C$28,Assumptions!$C$29)</f>
        <v>3.575</v>
      </c>
      <c r="AR7" s="95">
        <f>$D7*$E7*(AI7*Assumptions!$C$38+(1-AI7))*IF($F7="Small",Assumptions!$C$30,Assumptions!$C$31)*(1+Assumptions!$C$32)^(YEAR(AK7)-YEAR(Assumptions!$C$6))</f>
        <v>64735.01715364737</v>
      </c>
      <c r="AS7" s="95">
        <f>$D7*$E7*(AI7*Assumptions!$C$40*IF(AP7=0,AO7*AL7/12,AO7*((1+AP7)^(AL7/12)-1)/AP7)+(1-AI7)*Assumptions!$C$39*AN7*((1+Assumptions!$C$25)^(IF($F7="Small",Assumptions!$C$26,Assumptions!$C$27)/12)-1)/Assumptions!$C$25)</f>
        <v>102734.41600395477</v>
      </c>
      <c r="AT7" s="18">
        <f>AI7*AO7+(1-AI7)*AN7</f>
        <v>21.706021530808783</v>
      </c>
    </row>
    <row r="8">
      <c r="B8" t="s">
        <v>10</v>
      </c>
      <c r="C8" t="s">
        <v>308</v>
      </c>
      <c r="D8" s="127">
        <f>'Rent Roll'!G8</f>
        <v>0.5</v>
      </c>
      <c r="E8" s="58">
        <f>'Rent Roll'!E8</f>
        <v>31200</v>
      </c>
      <c r="F8" t="str" s="116">
        <f>'Rent Roll'!Q8</f>
        <v>Large</v>
      </c>
      <c r="G8" s="121">
        <f>'Rent Roll'!J8</f>
        <v>46934</v>
      </c>
      <c r="H8" s="126">
        <f>$G8</f>
        <v>46934</v>
      </c>
      <c r="I8" s="127">
        <f>'Rent Roll'!S8</f>
        <v>0</v>
      </c>
      <c r="J8" s="41">
        <f>ROUND((1-I8)*Assumptions!$C$34,0)</f>
        <v>6</v>
      </c>
      <c r="K8" s="8">
        <f>EOMONTH(H8,J8)+1</f>
        <v>47119</v>
      </c>
      <c r="L8" s="41">
        <f>ROUND(I8*'Rent Roll'!X8+(1-I8)*IF($F8="Small",Assumptions!$C$26,Assumptions!$C$27),0)</f>
        <v>84</v>
      </c>
      <c r="M8" s="8">
        <f>EOMONTH(K8,L8-1)</f>
        <v>49674</v>
      </c>
      <c r="N8" s="42">
        <f>IF($F8="Small",Assumptions!$C$22,Assumptions!$C$23)*(1+Assumptions!$C$24)^(YEAR(K8)-YEAR(Assumptions!$C$6))</f>
        <v>13.526475</v>
      </c>
      <c r="O8" s="42">
        <f>IF('Rent Roll'!U8&gt;0,'Rent Roll'!U8,'Rent Roll'!T8*N8)</f>
        <v>12.85015125</v>
      </c>
      <c r="P8" s="119">
        <f>'Rent Roll'!V8</f>
        <v>0.035</v>
      </c>
      <c r="Q8" s="128">
        <f>I8*IF($F8="Small",Assumptions!$C$28,Assumptions!$C$29)*'Rent Roll'!W8+(1-I8)*IF($F8="Small",Assumptions!$C$28,Assumptions!$C$29)</f>
        <v>5.5</v>
      </c>
      <c r="R8" s="95">
        <f>$D8*$E8*(I8*'Rent Roll'!W8+(1-I8))*IF($F8="Small",Assumptions!$C$30,Assumptions!$C$31)*(1+Assumptions!$C$32)^(YEAR(K8)-YEAR(Assumptions!$C$6))</f>
        <v>62062.649999999994</v>
      </c>
      <c r="S8" s="95">
        <f>$D8*$E8*(I8*Assumptions!$C$40*IF(P8=0,O8*'Rent Roll'!X8/12,O8*((1+P8)^('Rent Roll'!X8/12)-1)/P8)+(1-I8)*Assumptions!$C$39*N8*((1+Assumptions!$C$25)^(IF($F8="Small",Assumptions!$C$26,Assumptions!$C$27)/12)-1)/Assumptions!$C$25)</f>
        <v>98493.37165192365</v>
      </c>
      <c r="T8" s="18">
        <f>I8*O8+(1-I8)*N8</f>
        <v>13.526475</v>
      </c>
      <c r="U8" s="126">
        <f>M8</f>
        <v>49674</v>
      </c>
      <c r="V8" s="127">
        <f>Assumptions!$C$33</f>
        <v>0.7</v>
      </c>
      <c r="W8" s="41">
        <f>ROUND((1-V8)*Assumptions!$C$34,0)</f>
        <v>2</v>
      </c>
      <c r="X8" s="8">
        <f>EOMONTH(U8,W8)+1</f>
        <v>49735</v>
      </c>
      <c r="Y8" s="41">
        <f>IF($F8="Small",Assumptions!$C$26,Assumptions!$C$27)</f>
        <v>84</v>
      </c>
      <c r="Z8" s="8">
        <f>EOMONTH(X8,Y8-1)</f>
        <v>52290</v>
      </c>
      <c r="AA8" s="42">
        <f>IF($F8="Small",Assumptions!$C$22,Assumptions!$C$23)*(1+Assumptions!$C$24)^(YEAR(X8)-YEAR(Assumptions!$C$6))</f>
        <v>16.635858093822872</v>
      </c>
      <c r="AB8" s="42">
        <f>Assumptions!$C$37*AA8</f>
        <v>16.635858093822872</v>
      </c>
      <c r="AC8" s="119">
        <f>Assumptions!$C$25</f>
        <v>0.035</v>
      </c>
      <c r="AD8" s="128">
        <f>V8*IF($F8="Small",Assumptions!$C$28,Assumptions!$C$29)*Assumptions!$C$38+(1-V8)*IF($F8="Small",Assumptions!$C$28,Assumptions!$C$29)</f>
        <v>3.575</v>
      </c>
      <c r="AE8" s="95">
        <f>$D8*$E8*(V8*Assumptions!$C$38+(1-V8))*IF($F8="Small",Assumptions!$C$30,Assumptions!$C$31)*(1+Assumptions!$C$32)^(YEAR(X8)-YEAR(Assumptions!$C$6))</f>
        <v>49614.000315107034</v>
      </c>
      <c r="AF8" s="95">
        <f>$D8*$E8*(V8*Assumptions!$C$40*IF(AC8=0,AB8*Y8/12,AB8*((1+AC8)^(Y8/12)-1)/AC8)+(1-V8)*Assumptions!$C$39*AA8*((1+Assumptions!$C$25)^(IF($F8="Small",Assumptions!$C$26,Assumptions!$C$27)/12)-1)/Assumptions!$C$25)</f>
        <v>78737.3754129818</v>
      </c>
      <c r="AG8" s="18">
        <f>V8*AB8+(1-V8)*AA8</f>
        <v>16.635858093822872</v>
      </c>
      <c r="AH8" s="126">
        <f>Z8</f>
        <v>52290</v>
      </c>
      <c r="AI8" s="127">
        <f>Assumptions!$C$33</f>
        <v>0.7</v>
      </c>
      <c r="AJ8" s="41">
        <f>ROUND((1-AI8)*Assumptions!$C$34,0)</f>
        <v>2</v>
      </c>
      <c r="AK8" s="8">
        <f>EOMONTH(AH8,AJ8)+1</f>
        <v>52352</v>
      </c>
      <c r="AL8" s="41">
        <f>IF($F8="Small",Assumptions!$C$26,Assumptions!$C$27)</f>
        <v>84</v>
      </c>
      <c r="AM8" s="8">
        <f>EOMONTH(AK8,AL8-1)</f>
        <v>54908</v>
      </c>
      <c r="AN8" s="42">
        <f>IF($F8="Small",Assumptions!$C$22,Assumptions!$C$23)*(1+Assumptions!$C$24)^(YEAR(AK8)-YEAR(Assumptions!$C$6))</f>
        <v>20.46000709850955</v>
      </c>
      <c r="AO8" s="42">
        <f>Assumptions!$C$37*AN8</f>
        <v>20.46000709850955</v>
      </c>
      <c r="AP8" s="119">
        <f>Assumptions!$C$25</f>
        <v>0.035</v>
      </c>
      <c r="AQ8" s="128">
        <f>AI8*IF($F8="Small",Assumptions!$C$28,Assumptions!$C$29)*Assumptions!$C$38+(1-AI8)*IF($F8="Small",Assumptions!$C$28,Assumptions!$C$29)</f>
        <v>3.575</v>
      </c>
      <c r="AR8" s="95">
        <f>$D8*$E8*(AI8*Assumptions!$C$38+(1-AI8))*IF($F8="Small",Assumptions!$C$30,Assumptions!$C$31)*(1+Assumptions!$C$32)^(YEAR(AK8)-YEAR(Assumptions!$C$6))</f>
        <v>61018.96234673142</v>
      </c>
      <c r="AS8" s="95">
        <f>$D8*$E8*(AI8*Assumptions!$C$40*IF(AP8=0,AO8*AL8/12,AO8*((1+AP8)^(AL8/12)-1)/AP8)+(1-AI8)*Assumptions!$C$39*AN8*((1+Assumptions!$C$25)^(IF($F8="Small",Assumptions!$C$26,Assumptions!$C$27)/12)-1)/Assumptions!$C$25)</f>
        <v>96837.04025257306</v>
      </c>
      <c r="AT8" s="18">
        <f>AI8*AO8+(1-AI8)*AN8</f>
        <v>20.46000709850955</v>
      </c>
    </row>
    <row r="9">
      <c r="B9" t="s">
        <v>13</v>
      </c>
      <c r="C9" t="s">
        <v>309</v>
      </c>
      <c r="D9" s="127">
        <f>'Rent Roll'!G9</f>
        <v>1</v>
      </c>
      <c r="E9" s="58">
        <f>'Rent Roll'!E9</f>
        <v>7200</v>
      </c>
      <c r="F9" t="str" s="116">
        <f>'Rent Roll'!Q9</f>
        <v>Small</v>
      </c>
      <c r="G9" s="121">
        <f>'Rent Roll'!J9</f>
        <v>46783</v>
      </c>
      <c r="H9" s="126">
        <f>$G9</f>
        <v>46783</v>
      </c>
      <c r="I9" s="127">
        <f>'Rent Roll'!S9</f>
        <v>0.7</v>
      </c>
      <c r="J9" s="41">
        <f>ROUND((1-I9)*Assumptions!$C$34,0)</f>
        <v>2</v>
      </c>
      <c r="K9" s="8">
        <f>EOMONTH(H9,J9)+1</f>
        <v>46844</v>
      </c>
      <c r="L9" s="41">
        <f>ROUND(I9*'Rent Roll'!X9+(1-I9)*IF($F9="Small",Assumptions!$C$26,Assumptions!$C$27),0)</f>
        <v>60</v>
      </c>
      <c r="M9" s="8">
        <f>EOMONTH(K9,L9-1)</f>
        <v>48669</v>
      </c>
      <c r="N9" s="42">
        <f>IF($F9="Small",Assumptions!$C$22,Assumptions!$C$23)*(1+Assumptions!$C$24)^(YEAR(K9)-YEAR(Assumptions!$C$6))</f>
        <v>14.935</v>
      </c>
      <c r="O9" s="42">
        <f>IF('Rent Roll'!U9&gt;0,'Rent Roll'!U9,'Rent Roll'!T9*N9)</f>
        <v>14.18825</v>
      </c>
      <c r="P9" s="119">
        <f>'Rent Roll'!V9</f>
        <v>0.035</v>
      </c>
      <c r="Q9" s="128">
        <f>I9*IF($F9="Small",Assumptions!$C$28,Assumptions!$C$29)*'Rent Roll'!W9+(1-I9)*IF($F9="Small",Assumptions!$C$28,Assumptions!$C$29)</f>
        <v>0.9000000000000001</v>
      </c>
      <c r="R9" s="95">
        <f>$D9*$E9*(I9*'Rent Roll'!W9+(1-I9))*IF($F9="Small",Assumptions!$C$30,Assumptions!$C$31)*(1+Assumptions!$C$32)^(YEAR(K9)-YEAR(Assumptions!$C$6))</f>
        <v>8528.400000000001</v>
      </c>
      <c r="S9" s="95">
        <f>$D9*$E9*(I9*Assumptions!$C$40*IF(P9=0,O9*'Rent Roll'!X9/12,O9*((1+P9)^('Rent Roll'!X9/12)-1)/P9)+(1-I9)*Assumptions!$C$39*N9*((1+Assumptions!$C$25)^(IF($F9="Small",Assumptions!$C$26,Assumptions!$C$27)/12)-1)/Assumptions!$C$25)</f>
        <v>21883.36202640594</v>
      </c>
      <c r="T9" s="18">
        <f>I9*O9+(1-I9)*N9</f>
        <v>14.412275000000001</v>
      </c>
      <c r="U9" s="126">
        <f>M9</f>
        <v>48669</v>
      </c>
      <c r="V9" s="127">
        <f>Assumptions!$C$33</f>
        <v>0.7</v>
      </c>
      <c r="W9" s="41">
        <f>ROUND((1-V9)*Assumptions!$C$34,0)</f>
        <v>2</v>
      </c>
      <c r="X9" s="8">
        <f>EOMONTH(U9,W9)+1</f>
        <v>48731</v>
      </c>
      <c r="Y9" s="41">
        <f>IF($F9="Small",Assumptions!$C$26,Assumptions!$C$27)</f>
        <v>60</v>
      </c>
      <c r="Z9" s="8">
        <f>EOMONTH(X9,Y9-1)</f>
        <v>50556</v>
      </c>
      <c r="AA9" s="42">
        <f>IF($F9="Small",Assumptions!$C$22,Assumptions!$C$23)*(1+Assumptions!$C$24)^(YEAR(X9)-YEAR(Assumptions!$C$6))</f>
        <v>17.313758299670504</v>
      </c>
      <c r="AB9" s="42">
        <f>Assumptions!$C$37*AA9</f>
        <v>17.313758299670504</v>
      </c>
      <c r="AC9" s="119">
        <f>Assumptions!$C$25</f>
        <v>0.035</v>
      </c>
      <c r="AD9" s="128">
        <f>V9*IF($F9="Small",Assumptions!$C$28,Assumptions!$C$29)*Assumptions!$C$38+(1-V9)*IF($F9="Small",Assumptions!$C$28,Assumptions!$C$29)</f>
        <v>1.95</v>
      </c>
      <c r="AE9" s="95">
        <f>$D9*$E9*(V9*Assumptions!$C$38+(1-V9))*IF($F9="Small",Assumptions!$C$30,Assumptions!$C$31)*(1+Assumptions!$C$32)^(YEAR(X9)-YEAR(Assumptions!$C$6))</f>
        <v>21421.298199730263</v>
      </c>
      <c r="AF9" s="95">
        <f>$D9*$E9*(V9*Assumptions!$C$40*IF(AC9=0,AB9*Y9/12,AB9*((1+AC9)^(Y9/12)-1)/AC9)+(1-V9)*Assumptions!$C$39*AA9*((1+Assumptions!$C$25)^(IF($F9="Small",Assumptions!$C$26,Assumptions!$C$27)/12)-1)/Assumptions!$C$25)</f>
        <v>26070.718207473186</v>
      </c>
      <c r="AG9" s="18">
        <f>V9*AB9+(1-V9)*AA9</f>
        <v>17.313758299670504</v>
      </c>
      <c r="AH9" s="126">
        <f>Z9</f>
        <v>50556</v>
      </c>
      <c r="AI9" s="127">
        <f>Assumptions!$C$33</f>
        <v>0.7</v>
      </c>
      <c r="AJ9" s="41">
        <f>ROUND((1-AI9)*Assumptions!$C$34,0)</f>
        <v>2</v>
      </c>
      <c r="AK9" s="8">
        <f>EOMONTH(AH9,AJ9)+1</f>
        <v>50618</v>
      </c>
      <c r="AL9" s="41">
        <f>IF($F9="Small",Assumptions!$C$26,Assumptions!$C$27)</f>
        <v>60</v>
      </c>
      <c r="AM9" s="8">
        <f>EOMONTH(AK9,AL9-1)</f>
        <v>52443</v>
      </c>
      <c r="AN9" s="42">
        <f>IF($F9="Small",Assumptions!$C$22,Assumptions!$C$23)*(1+Assumptions!$C$24)^(YEAR(AK9)-YEAR(Assumptions!$C$6))</f>
        <v>20.071391125504466</v>
      </c>
      <c r="AO9" s="42">
        <f>Assumptions!$C$37*AN9</f>
        <v>20.071391125504466</v>
      </c>
      <c r="AP9" s="119">
        <f>Assumptions!$C$25</f>
        <v>0.035</v>
      </c>
      <c r="AQ9" s="128">
        <f>AI9*IF($F9="Small",Assumptions!$C$28,Assumptions!$C$29)*Assumptions!$C$38+(1-AI9)*IF($F9="Small",Assumptions!$C$28,Assumptions!$C$29)</f>
        <v>1.95</v>
      </c>
      <c r="AR9" s="95">
        <f>$D9*$E9*(AI9*Assumptions!$C$38+(1-AI9))*IF($F9="Small",Assumptions!$C$30,Assumptions!$C$31)*(1+Assumptions!$C$32)^(YEAR(AK9)-YEAR(Assumptions!$C$6))</f>
        <v>24833.155640796558</v>
      </c>
      <c r="AS9" s="95">
        <f>$D9*$E9*(AI9*Assumptions!$C$40*IF(AP9=0,AO9*AL9/12,AO9*((1+AP9)^(AL9/12)-1)/AP9)+(1-AI9)*Assumptions!$C$39*AN9*((1+Assumptions!$C$25)^(IF($F9="Small",Assumptions!$C$26,Assumptions!$C$27)/12)-1)/Assumptions!$C$25)</f>
        <v>30223.107716304632</v>
      </c>
      <c r="AT9" s="18">
        <f>AI9*AO9+(1-AI9)*AN9</f>
        <v>20.071391125504466</v>
      </c>
    </row>
    <row r="10">
      <c r="B10" t="s">
        <v>15</v>
      </c>
      <c r="C10" t="s">
        <v>310</v>
      </c>
      <c r="D10" s="127">
        <f>'Rent Roll'!G10</f>
        <v>1</v>
      </c>
      <c r="E10" s="58">
        <f>'Rent Roll'!E10</f>
        <v>24000</v>
      </c>
      <c r="F10" t="str" s="116">
        <f>'Rent Roll'!Q10</f>
        <v>Large</v>
      </c>
      <c r="G10" s="121">
        <f>'Rent Roll'!J10</f>
        <v>46752</v>
      </c>
      <c r="H10" s="126">
        <f>$G10</f>
        <v>46752</v>
      </c>
      <c r="I10" s="127">
        <f>'Rent Roll'!S10</f>
        <v>1</v>
      </c>
      <c r="J10" s="41">
        <f>ROUND((1-I10)*Assumptions!$C$34,0)</f>
        <v>0</v>
      </c>
      <c r="K10" s="8">
        <f>EOMONTH(H10,J10)+1</f>
        <v>46753</v>
      </c>
      <c r="L10" s="41">
        <f>ROUND(I10*'Rent Roll'!X10+(1-I10)*IF($F10="Small",Assumptions!$C$26,Assumptions!$C$27),0)</f>
        <v>60</v>
      </c>
      <c r="M10" s="8">
        <f>EOMONTH(K10,L10-1)</f>
        <v>48579</v>
      </c>
      <c r="N10" s="42">
        <f>IF($F10="Small",Assumptions!$C$22,Assumptions!$C$23)*(1+Assumptions!$C$24)^(YEAR(K10)-YEAR(Assumptions!$C$6))</f>
        <v>13.1325</v>
      </c>
      <c r="O10" s="42">
        <f>IF('Rent Roll'!U10&gt;0,'Rent Roll'!U10,'Rent Roll'!T10*N10)</f>
        <v>11.25</v>
      </c>
      <c r="P10" s="119">
        <f>'Rent Roll'!V10</f>
        <v>0</v>
      </c>
      <c r="Q10" s="128">
        <f>I10*IF($F10="Small",Assumptions!$C$28,Assumptions!$C$29)*'Rent Roll'!W10+(1-I10)*IF($F10="Small",Assumptions!$C$28,Assumptions!$C$29)</f>
        <v>0</v>
      </c>
      <c r="R10" s="95">
        <f>$D10*$E10*(I10*'Rent Roll'!W10+(1-I10))*IF($F10="Small",Assumptions!$C$30,Assumptions!$C$31)*(1+Assumptions!$C$32)^(YEAR(K10)-YEAR(Assumptions!$C$6))</f>
        <v>0</v>
      </c>
      <c r="S10" s="95">
        <f>$D10*$E10*(I10*Assumptions!$C$40*IF(P10=0,O10*'Rent Roll'!X10/12,O10*((1+P10)^('Rent Roll'!X10/12)-1)/P10)+(1-I10)*Assumptions!$C$39*N10*((1+Assumptions!$C$25)^(IF($F10="Small",Assumptions!$C$26,Assumptions!$C$27)/12)-1)/Assumptions!$C$25)</f>
        <v>40500</v>
      </c>
      <c r="T10" s="18">
        <f>I10*O10+(1-I10)*N10</f>
        <v>11.25</v>
      </c>
      <c r="U10" s="126">
        <f>M10</f>
        <v>48579</v>
      </c>
      <c r="V10" s="127">
        <f>Assumptions!$C$33</f>
        <v>0.7</v>
      </c>
      <c r="W10" s="41">
        <f>ROUND((1-V10)*Assumptions!$C$34,0)</f>
        <v>2</v>
      </c>
      <c r="X10" s="8">
        <f>EOMONTH(U10,W10)+1</f>
        <v>48639</v>
      </c>
      <c r="Y10" s="41">
        <f>IF($F10="Small",Assumptions!$C$26,Assumptions!$C$27)</f>
        <v>84</v>
      </c>
      <c r="Z10" s="8">
        <f>EOMONTH(X10,Y10-1)</f>
        <v>51195</v>
      </c>
      <c r="AA10" s="42">
        <f>IF($F10="Small",Assumptions!$C$22,Assumptions!$C$23)*(1+Assumptions!$C$24)^(YEAR(X10)-YEAR(Assumptions!$C$6))</f>
        <v>15.224166780744751</v>
      </c>
      <c r="AB10" s="42">
        <f>Assumptions!$C$37*AA10</f>
        <v>15.224166780744751</v>
      </c>
      <c r="AC10" s="119">
        <f>Assumptions!$C$25</f>
        <v>0.035</v>
      </c>
      <c r="AD10" s="128">
        <f>V10*IF($F10="Small",Assumptions!$C$28,Assumptions!$C$29)*Assumptions!$C$38+(1-V10)*IF($F10="Small",Assumptions!$C$28,Assumptions!$C$29)</f>
        <v>3.575</v>
      </c>
      <c r="AE10" s="95">
        <f>$D10*$E10*(V10*Assumptions!$C$38+(1-V10))*IF($F10="Small",Assumptions!$C$30,Assumptions!$C$31)*(1+Assumptions!$C$32)^(YEAR(X10)-YEAR(Assumptions!$C$6))</f>
        <v>69852.05934694651</v>
      </c>
      <c r="AF10" s="95">
        <f>$D10*$E10*(V10*Assumptions!$C$40*IF(AC10=0,AB10*Y10/12,AB10*((1+AC10)^(Y10/12)-1)/AC10)+(1-V10)*Assumptions!$C$39*AA10*((1+Assumptions!$C$25)^(IF($F10="Small",Assumptions!$C$26,Assumptions!$C$27)/12)-1)/Assumptions!$C$25)</f>
        <v>110855.15752084432</v>
      </c>
      <c r="AG10" s="18">
        <f>V10*AB10+(1-V10)*AA10</f>
        <v>15.224166780744753</v>
      </c>
      <c r="AH10" s="126">
        <f>Z10</f>
        <v>51195</v>
      </c>
      <c r="AI10" s="127">
        <f>Assumptions!$C$33</f>
        <v>0.7</v>
      </c>
      <c r="AJ10" s="41">
        <f>ROUND((1-AI10)*Assumptions!$C$34,0)</f>
        <v>2</v>
      </c>
      <c r="AK10" s="8">
        <f>EOMONTH(AH10,AJ10)+1</f>
        <v>51257</v>
      </c>
      <c r="AL10" s="41">
        <f>IF($F10="Small",Assumptions!$C$26,Assumptions!$C$27)</f>
        <v>84</v>
      </c>
      <c r="AM10" s="8">
        <f>EOMONTH(AK10,AL10-1)</f>
        <v>53812</v>
      </c>
      <c r="AN10" s="42">
        <f>IF($F10="Small",Assumptions!$C$22,Assumptions!$C$23)*(1+Assumptions!$C$24)^(YEAR(AK10)-YEAR(Assumptions!$C$6))</f>
        <v>18.723804846507452</v>
      </c>
      <c r="AO10" s="42">
        <f>Assumptions!$C$37*AN10</f>
        <v>18.723804846507452</v>
      </c>
      <c r="AP10" s="119">
        <f>Assumptions!$C$25</f>
        <v>0.035</v>
      </c>
      <c r="AQ10" s="128">
        <f>AI10*IF($F10="Small",Assumptions!$C$28,Assumptions!$C$29)*Assumptions!$C$38+(1-AI10)*IF($F10="Small",Assumptions!$C$28,Assumptions!$C$29)</f>
        <v>3.575</v>
      </c>
      <c r="AR10" s="95">
        <f>$D10*$E10*(AI10*Assumptions!$C$38+(1-AI10))*IF($F10="Small",Assumptions!$C$30,Assumptions!$C$31)*(1+Assumptions!$C$32)^(YEAR(AK10)-YEAR(Assumptions!$C$6))</f>
        <v>85909.22223691654</v>
      </c>
      <c r="AS10" s="95">
        <f>$D10*$E10*(AI10*Assumptions!$C$40*IF(AP10=0,AO10*AL10/12,AO10*((1+AP10)^(AL10/12)-1)/AP10)+(1-AI10)*Assumptions!$C$39*AN10*((1+Assumptions!$C$25)^(IF($F10="Small",Assumptions!$C$26,Assumptions!$C$27)/12)-1)/Assumptions!$C$25)</f>
        <v>136337.8610824437</v>
      </c>
      <c r="AT10" s="18">
        <f>AI10*AO10+(1-AI10)*AN10</f>
        <v>18.723804846507452</v>
      </c>
    </row>
    <row r="11">
      <c r="B11" t="s">
        <v>17</v>
      </c>
      <c r="C11" t="s">
        <v>311</v>
      </c>
      <c r="D11" s="127">
        <f>'Rent Roll'!G11</f>
        <v>1</v>
      </c>
      <c r="E11" s="58">
        <f>'Rent Roll'!E11</f>
        <v>9600</v>
      </c>
      <c r="F11" t="str" s="116">
        <f>'Rent Roll'!Q11</f>
        <v>Small</v>
      </c>
      <c r="G11" s="121">
        <f>'Rent Roll'!J11</f>
        <v>48244</v>
      </c>
      <c r="H11" s="126">
        <f>$G11</f>
        <v>48244</v>
      </c>
      <c r="I11" s="127">
        <f>'Rent Roll'!S11</f>
        <v>0.7</v>
      </c>
      <c r="J11" s="41">
        <f>ROUND((1-I11)*Assumptions!$C$34,0)</f>
        <v>2</v>
      </c>
      <c r="K11" s="8">
        <f>EOMONTH(H11,J11)+1</f>
        <v>48305</v>
      </c>
      <c r="L11" s="41">
        <f>ROUND(I11*'Rent Roll'!X11+(1-I11)*IF($F11="Small",Assumptions!$C$26,Assumptions!$C$27),0)</f>
        <v>60</v>
      </c>
      <c r="M11" s="8">
        <f>EOMONTH(K11,L11-1)</f>
        <v>50130</v>
      </c>
      <c r="N11" s="42">
        <f>IF($F11="Small",Assumptions!$C$22,Assumptions!$C$23)*(1+Assumptions!$C$24)^(YEAR(K11)-YEAR(Assumptions!$C$6))</f>
        <v>16.80947407735</v>
      </c>
      <c r="O11" s="42">
        <f>IF('Rent Roll'!U11&gt;0,'Rent Roll'!U11,'Rent Roll'!T11*N11)</f>
        <v>15.9690003734825</v>
      </c>
      <c r="P11" s="119">
        <f>'Rent Roll'!V11</f>
        <v>0.035</v>
      </c>
      <c r="Q11" s="128">
        <f>I11*IF($F11="Small",Assumptions!$C$28,Assumptions!$C$29)*'Rent Roll'!W11+(1-I11)*IF($F11="Small",Assumptions!$C$28,Assumptions!$C$29)</f>
        <v>0.9000000000000001</v>
      </c>
      <c r="R11" s="95">
        <f>$D11*$E11*(I11*'Rent Roll'!W11+(1-I11))*IF($F11="Small",Assumptions!$C$30,Assumptions!$C$31)*(1+Assumptions!$C$32)^(YEAR(K11)-YEAR(Assumptions!$C$6))</f>
        <v>12798.385780272003</v>
      </c>
      <c r="S11" s="95">
        <f>$D11*$E11*(I11*Assumptions!$C$40*IF(P11=0,O11*'Rent Roll'!X11/12,O11*((1+P11)^('Rent Roll'!X11/12)-1)/P11)+(1-I11)*Assumptions!$C$39*N11*((1+Assumptions!$C$25)^(IF($F11="Small",Assumptions!$C$26,Assumptions!$C$27)/12)-1)/Assumptions!$C$25)</f>
        <v>32839.88900418578</v>
      </c>
      <c r="T11" s="18">
        <f>I11*O11+(1-I11)*N11</f>
        <v>16.22114248464275</v>
      </c>
      <c r="U11" s="126">
        <f>M11</f>
        <v>50130</v>
      </c>
      <c r="V11" s="127">
        <f>Assumptions!$C$33</f>
        <v>0.7</v>
      </c>
      <c r="W11" s="41">
        <f>ROUND((1-V11)*Assumptions!$C$34,0)</f>
        <v>2</v>
      </c>
      <c r="X11" s="8">
        <f>EOMONTH(U11,W11)+1</f>
        <v>50192</v>
      </c>
      <c r="Y11" s="41">
        <f>IF($F11="Small",Assumptions!$C$26,Assumptions!$C$27)</f>
        <v>60</v>
      </c>
      <c r="Z11" s="8">
        <f>EOMONTH(X11,Y11-1)</f>
        <v>52017</v>
      </c>
      <c r="AA11" s="42">
        <f>IF($F11="Small",Assumptions!$C$22,Assumptions!$C$23)*(1+Assumptions!$C$24)^(YEAR(X11)-YEAR(Assumptions!$C$6))</f>
        <v>19.486787500489772</v>
      </c>
      <c r="AB11" s="42">
        <f>Assumptions!$C$37*AA11</f>
        <v>19.486787500489772</v>
      </c>
      <c r="AC11" s="119">
        <f>Assumptions!$C$25</f>
        <v>0.035</v>
      </c>
      <c r="AD11" s="128">
        <f>V11*IF($F11="Small",Assumptions!$C$28,Assumptions!$C$29)*Assumptions!$C$38+(1-V11)*IF($F11="Small",Assumptions!$C$28,Assumptions!$C$29)</f>
        <v>1.95</v>
      </c>
      <c r="AE11" s="95">
        <f>$D11*$E11*(V11*Assumptions!$C$38+(1-V11))*IF($F11="Small",Assumptions!$C$30,Assumptions!$C$31)*(1+Assumptions!$C$32)^(YEAR(X11)-YEAR(Assumptions!$C$6))</f>
        <v>32146.479793911403</v>
      </c>
      <c r="AF11" s="95">
        <f>$D11*$E11*(V11*Assumptions!$C$40*IF(AC11=0,AB11*Y11/12,AB11*((1+AC11)^(Y11/12)-1)/AC11)+(1-V11)*Assumptions!$C$39*AA11*((1+Assumptions!$C$25)^(IF($F11="Small",Assumptions!$C$26,Assumptions!$C$27)/12)-1)/Assumptions!$C$25)</f>
        <v>39123.76403405131</v>
      </c>
      <c r="AG11" s="18">
        <f>V11*AB11+(1-V11)*AA11</f>
        <v>19.486787500489772</v>
      </c>
      <c r="AH11" s="126">
        <f>Z11</f>
        <v>52017</v>
      </c>
      <c r="AI11" s="127">
        <f>Assumptions!$C$33</f>
        <v>0.7</v>
      </c>
      <c r="AJ11" s="41">
        <f>ROUND((1-AI11)*Assumptions!$C$34,0)</f>
        <v>2</v>
      </c>
      <c r="AK11" s="8">
        <f>EOMONTH(AH11,AJ11)+1</f>
        <v>52079</v>
      </c>
      <c r="AL11" s="41">
        <f>IF($F11="Small",Assumptions!$C$26,Assumptions!$C$27)</f>
        <v>60</v>
      </c>
      <c r="AM11" s="8">
        <f>EOMONTH(AK11,AL11-1)</f>
        <v>53904</v>
      </c>
      <c r="AN11" s="42">
        <f>IF($F11="Small",Assumptions!$C$22,Assumptions!$C$23)*(1+Assumptions!$C$24)^(YEAR(AK11)-YEAR(Assumptions!$C$6))</f>
        <v>22.590527540711093</v>
      </c>
      <c r="AO11" s="42">
        <f>Assumptions!$C$37*AN11</f>
        <v>22.590527540711093</v>
      </c>
      <c r="AP11" s="119">
        <f>Assumptions!$C$25</f>
        <v>0.035</v>
      </c>
      <c r="AQ11" s="128">
        <f>AI11*IF($F11="Small",Assumptions!$C$28,Assumptions!$C$29)*Assumptions!$C$38+(1-AI11)*IF($F11="Small",Assumptions!$C$28,Assumptions!$C$29)</f>
        <v>1.95</v>
      </c>
      <c r="AR11" s="95">
        <f>$D11*$E11*(AI11*Assumptions!$C$38+(1-AI11))*IF($F11="Small",Assumptions!$C$30,Assumptions!$C$31)*(1+Assumptions!$C$32)^(YEAR(AK11)-YEAR(Assumptions!$C$6))</f>
        <v>37266.580605090305</v>
      </c>
      <c r="AS11" s="95">
        <f>$D11*$E11*(AI11*Assumptions!$C$40*IF(AP11=0,AO11*AL11/12,AO11*((1+AP11)^(AL11/12)-1)/AP11)+(1-AI11)*Assumptions!$C$39*AN11*((1+Assumptions!$C$25)^(IF($F11="Small",Assumptions!$C$26,Assumptions!$C$27)/12)-1)/Assumptions!$C$25)</f>
        <v>45355.165333706456</v>
      </c>
      <c r="AT11" s="18">
        <f>AI11*AO11+(1-AI11)*AN11</f>
        <v>22.590527540711093</v>
      </c>
    </row>
    <row r="12">
      <c r="B12" t="s">
        <v>304</v>
      </c>
      <c r="C12" t="s">
        <v>312</v>
      </c>
      <c r="D12" s="127">
        <f>'Rent Roll'!G12</f>
        <v>1</v>
      </c>
      <c r="E12" s="58">
        <f>'Rent Roll'!E12</f>
        <v>8400</v>
      </c>
      <c r="F12" t="str" s="116">
        <f>'Rent Roll'!Q12</f>
        <v>Small</v>
      </c>
      <c r="G12" s="121">
        <f>'Rent Roll'!J12</f>
        <v>46387</v>
      </c>
      <c r="H12" s="126">
        <f>$G12</f>
        <v>46387</v>
      </c>
      <c r="I12" s="127">
        <f>'Rent Roll'!S12</f>
        <v>0</v>
      </c>
      <c r="J12" s="41">
        <f>ROUND((1-I12)*Assumptions!$C$34,0)</f>
        <v>6</v>
      </c>
      <c r="K12" s="8">
        <f>EOMONTH(H12,J12)+1</f>
        <v>46569</v>
      </c>
      <c r="L12" s="41">
        <f>ROUND(I12*'Rent Roll'!X12+(1-I12)*IF($F12="Small",Assumptions!$C$26,Assumptions!$C$27),0)</f>
        <v>60</v>
      </c>
      <c r="M12" s="8">
        <f>EOMONTH(K12,L12-1)</f>
        <v>48395</v>
      </c>
      <c r="N12" s="42">
        <f>IF($F12="Small",Assumptions!$C$22,Assumptions!$C$23)*(1+Assumptions!$C$24)^(YEAR(K12)-YEAR(Assumptions!$C$6))</f>
        <v>14.5</v>
      </c>
      <c r="O12" s="42">
        <f>IF('Rent Roll'!U12&gt;0,'Rent Roll'!U12,'Rent Roll'!T12*N12)</f>
        <v>14.5</v>
      </c>
      <c r="P12" s="119">
        <f>'Rent Roll'!V12</f>
        <v>0.035</v>
      </c>
      <c r="Q12" s="128">
        <f>I12*IF($F12="Small",Assumptions!$C$28,Assumptions!$C$29)*'Rent Roll'!W12+(1-I12)*IF($F12="Small",Assumptions!$C$28,Assumptions!$C$29)</f>
        <v>3</v>
      </c>
      <c r="R12" s="95">
        <f>$D12*$E12*(I12*'Rent Roll'!W12+(1-I12))*IF($F12="Small",Assumptions!$C$30,Assumptions!$C$31)*(1+Assumptions!$C$32)^(YEAR(K12)-YEAR(Assumptions!$C$6))</f>
        <v>32200</v>
      </c>
      <c r="S12" s="95">
        <f>$D12*$E12*(I12*Assumptions!$C$40*IF(P12=0,O12*'Rent Roll'!X12/12,O12*((1+P12)^('Rent Roll'!X12/12)-1)/P12)+(1-I12)*Assumptions!$C$39*N12*((1+Assumptions!$C$25)^(IF($F12="Small",Assumptions!$C$26,Assumptions!$C$27)/12)-1)/Assumptions!$C$25)</f>
        <v>39188.90061906739</v>
      </c>
      <c r="T12" s="18">
        <f>I12*O12+(1-I12)*N12</f>
        <v>14.5</v>
      </c>
      <c r="U12" s="126">
        <f>M12</f>
        <v>48395</v>
      </c>
      <c r="V12" s="127">
        <f>Assumptions!$C$33</f>
        <v>0.7</v>
      </c>
      <c r="W12" s="41">
        <f>ROUND((1-V12)*Assumptions!$C$34,0)</f>
        <v>2</v>
      </c>
      <c r="X12" s="8">
        <f>EOMONTH(U12,W12)+1</f>
        <v>48458</v>
      </c>
      <c r="Y12" s="41">
        <f>IF($F12="Small",Assumptions!$C$26,Assumptions!$C$27)</f>
        <v>60</v>
      </c>
      <c r="Z12" s="8">
        <f>EOMONTH(X12,Y12-1)</f>
        <v>50283</v>
      </c>
      <c r="AA12" s="42">
        <f>IF($F12="Small",Assumptions!$C$22,Assumptions!$C$23)*(1+Assumptions!$C$24)^(YEAR(X12)-YEAR(Assumptions!$C$6))</f>
        <v>16.80947407735</v>
      </c>
      <c r="AB12" s="42">
        <f>Assumptions!$C$37*AA12</f>
        <v>16.80947407735</v>
      </c>
      <c r="AC12" s="119">
        <f>Assumptions!$C$25</f>
        <v>0.035</v>
      </c>
      <c r="AD12" s="128">
        <f>V12*IF($F12="Small",Assumptions!$C$28,Assumptions!$C$29)*Assumptions!$C$38+(1-V12)*IF($F12="Small",Assumptions!$C$28,Assumptions!$C$29)</f>
        <v>1.95</v>
      </c>
      <c r="AE12" s="95">
        <f>$D12*$E12*(V12*Assumptions!$C$38+(1-V12))*IF($F12="Small",Assumptions!$C$30,Assumptions!$C$31)*(1+Assumptions!$C$32)^(YEAR(X12)-YEAR(Assumptions!$C$6))</f>
        <v>24263.606375099</v>
      </c>
      <c r="AF12" s="95">
        <f>$D12*$E12*(V12*Assumptions!$C$40*IF(AC12=0,AB12*Y12/12,AB12*((1+AC12)^(Y12/12)-1)/AC12)+(1-V12)*Assumptions!$C$39*AA12*((1+Assumptions!$C$25)^(IF($F12="Small",Assumptions!$C$26,Assumptions!$C$27)/12)-1)/Assumptions!$C$25)</f>
        <v>29529.93971720263</v>
      </c>
      <c r="AG12" s="18">
        <f>V12*AB12+(1-V12)*AA12</f>
        <v>16.80947407735</v>
      </c>
      <c r="AH12" s="126">
        <f>Z12</f>
        <v>50283</v>
      </c>
      <c r="AI12" s="127">
        <f>Assumptions!$C$33</f>
        <v>0.7</v>
      </c>
      <c r="AJ12" s="41">
        <f>ROUND((1-AI12)*Assumptions!$C$34,0)</f>
        <v>2</v>
      </c>
      <c r="AK12" s="8">
        <f>EOMONTH(AH12,AJ12)+1</f>
        <v>50345</v>
      </c>
      <c r="AL12" s="41">
        <f>IF($F12="Small",Assumptions!$C$26,Assumptions!$C$27)</f>
        <v>60</v>
      </c>
      <c r="AM12" s="8">
        <f>EOMONTH(AK12,AL12-1)</f>
        <v>52170</v>
      </c>
      <c r="AN12" s="42">
        <f>IF($F12="Small",Assumptions!$C$22,Assumptions!$C$23)*(1+Assumptions!$C$24)^(YEAR(AK12)-YEAR(Assumptions!$C$6))</f>
        <v>19.486787500489772</v>
      </c>
      <c r="AO12" s="42">
        <f>Assumptions!$C$37*AN12</f>
        <v>19.486787500489772</v>
      </c>
      <c r="AP12" s="119">
        <f>Assumptions!$C$25</f>
        <v>0.035</v>
      </c>
      <c r="AQ12" s="128">
        <f>AI12*IF($F12="Small",Assumptions!$C$28,Assumptions!$C$29)*Assumptions!$C$38+(1-AI12)*IF($F12="Small",Assumptions!$C$28,Assumptions!$C$29)</f>
        <v>1.95</v>
      </c>
      <c r="AR12" s="95">
        <f>$D12*$E12*(AI12*Assumptions!$C$38+(1-AI12))*IF($F12="Small",Assumptions!$C$30,Assumptions!$C$31)*(1+Assumptions!$C$32)^(YEAR(AK12)-YEAR(Assumptions!$C$6))</f>
        <v>28128.16981967248</v>
      </c>
      <c r="AS12" s="95">
        <f>$D12*$E12*(AI12*Assumptions!$C$40*IF(AP12=0,AO12*AL12/12,AO12*((1+AP12)^(AL12/12)-1)/AP12)+(1-AI12)*Assumptions!$C$39*AN12*((1+Assumptions!$C$25)^(IF($F12="Small",Assumptions!$C$26,Assumptions!$C$27)/12)-1)/Assumptions!$C$25)</f>
        <v>34233.29352979489</v>
      </c>
      <c r="AT12" s="18">
        <f>AI12*AO12+(1-AI12)*AN12</f>
        <v>19.486787500489772</v>
      </c>
    </row>
    <row r="13">
      <c r="B13" t="s">
        <v>19</v>
      </c>
      <c r="C13" t="s">
        <v>313</v>
      </c>
      <c r="D13" s="127">
        <f>'Rent Roll'!G13</f>
        <v>1</v>
      </c>
      <c r="E13" s="58">
        <f>'Rent Roll'!E13</f>
        <v>14400</v>
      </c>
      <c r="F13" t="str" s="116">
        <f>'Rent Roll'!Q13</f>
        <v>Small</v>
      </c>
      <c r="G13" s="121">
        <f>'Rent Roll'!J13</f>
        <v>47057</v>
      </c>
      <c r="H13" s="126">
        <f>$G13</f>
        <v>47057</v>
      </c>
      <c r="I13" s="127">
        <f>'Rent Roll'!S13</f>
        <v>0.7</v>
      </c>
      <c r="J13" s="41">
        <f>ROUND((1-I13)*Assumptions!$C$34,0)</f>
        <v>2</v>
      </c>
      <c r="K13" s="8">
        <f>EOMONTH(H13,J13)+1</f>
        <v>47119</v>
      </c>
      <c r="L13" s="41">
        <f>ROUND(I13*'Rent Roll'!X13+(1-I13)*IF($F13="Small",Assumptions!$C$26,Assumptions!$C$27),0)</f>
        <v>60</v>
      </c>
      <c r="M13" s="8">
        <f>EOMONTH(K13,L13-1)</f>
        <v>48944</v>
      </c>
      <c r="N13" s="42">
        <f>IF($F13="Small",Assumptions!$C$22,Assumptions!$C$23)*(1+Assumptions!$C$24)^(YEAR(K13)-YEAR(Assumptions!$C$6))</f>
        <v>15.383049999999999</v>
      </c>
      <c r="O13" s="42">
        <f>IF('Rent Roll'!U13&gt;0,'Rent Roll'!U13,'Rent Roll'!T13*N13)</f>
        <v>14.613897499999998</v>
      </c>
      <c r="P13" s="119">
        <f>'Rent Roll'!V13</f>
        <v>0.035</v>
      </c>
      <c r="Q13" s="128">
        <f>I13*IF($F13="Small",Assumptions!$C$28,Assumptions!$C$29)*'Rent Roll'!W13+(1-I13)*IF($F13="Small",Assumptions!$C$28,Assumptions!$C$29)</f>
        <v>0.9000000000000001</v>
      </c>
      <c r="R13" s="95">
        <f>$D13*$E13*(I13*'Rent Roll'!W13+(1-I13))*IF($F13="Small",Assumptions!$C$30,Assumptions!$C$31)*(1+Assumptions!$C$32)^(YEAR(K13)-YEAR(Assumptions!$C$6))</f>
        <v>17568.504000000004</v>
      </c>
      <c r="S13" s="95">
        <f>$D13*$E13*(I13*Assumptions!$C$40*IF(P13=0,O13*'Rent Roll'!X13/12,O13*((1+P13)^('Rent Roll'!X13/12)-1)/P13)+(1-I13)*Assumptions!$C$39*N13*((1+Assumptions!$C$25)^(IF($F13="Small",Assumptions!$C$26,Assumptions!$C$27)/12)-1)/Assumptions!$C$25)</f>
        <v>45079.725774396225</v>
      </c>
      <c r="T13" s="18">
        <f>I13*O13+(1-I13)*N13</f>
        <v>14.84464325</v>
      </c>
      <c r="U13" s="126">
        <f>M13</f>
        <v>48944</v>
      </c>
      <c r="V13" s="127">
        <f>Assumptions!$C$33</f>
        <v>0.7</v>
      </c>
      <c r="W13" s="41">
        <f>ROUND((1-V13)*Assumptions!$C$34,0)</f>
        <v>2</v>
      </c>
      <c r="X13" s="8">
        <f>EOMONTH(U13,W13)+1</f>
        <v>49004</v>
      </c>
      <c r="Y13" s="41">
        <f>IF($F13="Small",Assumptions!$C$26,Assumptions!$C$27)</f>
        <v>60</v>
      </c>
      <c r="Z13" s="8">
        <f>EOMONTH(X13,Y13-1)</f>
        <v>50829</v>
      </c>
      <c r="AA13" s="42">
        <f>IF($F13="Small",Assumptions!$C$22,Assumptions!$C$23)*(1+Assumptions!$C$24)^(YEAR(X13)-YEAR(Assumptions!$C$6))</f>
        <v>17.833171048660617</v>
      </c>
      <c r="AB13" s="42">
        <f>Assumptions!$C$37*AA13</f>
        <v>17.833171048660617</v>
      </c>
      <c r="AC13" s="119">
        <f>Assumptions!$C$25</f>
        <v>0.035</v>
      </c>
      <c r="AD13" s="128">
        <f>V13*IF($F13="Small",Assumptions!$C$28,Assumptions!$C$29)*Assumptions!$C$38+(1-V13)*IF($F13="Small",Assumptions!$C$28,Assumptions!$C$29)</f>
        <v>1.95</v>
      </c>
      <c r="AE13" s="95">
        <f>$D13*$E13*(V13*Assumptions!$C$38+(1-V13))*IF($F13="Small",Assumptions!$C$30,Assumptions!$C$31)*(1+Assumptions!$C$32)^(YEAR(X13)-YEAR(Assumptions!$C$6))</f>
        <v>44127.87429144434</v>
      </c>
      <c r="AF13" s="95">
        <f>$D13*$E13*(V13*Assumptions!$C$40*IF(AC13=0,AB13*Y13/12,AB13*((1+AC13)^(Y13/12)-1)/AC13)+(1-V13)*Assumptions!$C$39*AA13*((1+Assumptions!$C$25)^(IF($F13="Small",Assumptions!$C$26,Assumptions!$C$27)/12)-1)/Assumptions!$C$25)</f>
        <v>53705.67950739476</v>
      </c>
      <c r="AG13" s="18">
        <f>V13*AB13+(1-V13)*AA13</f>
        <v>17.833171048660617</v>
      </c>
      <c r="AH13" s="126">
        <f>Z13</f>
        <v>50829</v>
      </c>
      <c r="AI13" s="127">
        <f>Assumptions!$C$33</f>
        <v>0.7</v>
      </c>
      <c r="AJ13" s="41">
        <f>ROUND((1-AI13)*Assumptions!$C$34,0)</f>
        <v>2</v>
      </c>
      <c r="AK13" s="8">
        <f>EOMONTH(AH13,AJ13)+1</f>
        <v>50891</v>
      </c>
      <c r="AL13" s="41">
        <f>IF($F13="Small",Assumptions!$C$26,Assumptions!$C$27)</f>
        <v>60</v>
      </c>
      <c r="AM13" s="8">
        <f>EOMONTH(AK13,AL13-1)</f>
        <v>52717</v>
      </c>
      <c r="AN13" s="42">
        <f>IF($F13="Small",Assumptions!$C$22,Assumptions!$C$23)*(1+Assumptions!$C$24)^(YEAR(AK13)-YEAR(Assumptions!$C$6))</f>
        <v>20.6735328592696</v>
      </c>
      <c r="AO13" s="42">
        <f>Assumptions!$C$37*AN13</f>
        <v>20.6735328592696</v>
      </c>
      <c r="AP13" s="119">
        <f>Assumptions!$C$25</f>
        <v>0.035</v>
      </c>
      <c r="AQ13" s="128">
        <f>AI13*IF($F13="Small",Assumptions!$C$28,Assumptions!$C$29)*Assumptions!$C$38+(1-AI13)*IF($F13="Small",Assumptions!$C$28,Assumptions!$C$29)</f>
        <v>1.95</v>
      </c>
      <c r="AR13" s="95">
        <f>$D13*$E13*(AI13*Assumptions!$C$38+(1-AI13))*IF($F13="Small",Assumptions!$C$30,Assumptions!$C$31)*(1+Assumptions!$C$32)^(YEAR(AK13)-YEAR(Assumptions!$C$6))</f>
        <v>51156.300620040915</v>
      </c>
      <c r="AS13" s="95">
        <f>$D13*$E13*(AI13*Assumptions!$C$40*IF(AP13=0,AO13*AL13/12,AO13*((1+AP13)^(AL13/12)-1)/AP13)+(1-AI13)*Assumptions!$C$39*AN13*((1+Assumptions!$C$25)^(IF($F13="Small",Assumptions!$C$26,Assumptions!$C$27)/12)-1)/Assumptions!$C$25)</f>
        <v>62259.60189558753</v>
      </c>
      <c r="AT13" s="18">
        <f>AI13*AO13+(1-AI13)*AN13</f>
        <v>20.6735328592696</v>
      </c>
    </row>
    <row r="14">
      <c r="B14" t="s">
        <v>21</v>
      </c>
      <c r="C14" t="s">
        <v>314</v>
      </c>
      <c r="D14" s="127">
        <f>'Rent Roll'!G14</f>
        <v>1</v>
      </c>
      <c r="E14" s="58">
        <f>'Rent Roll'!E14</f>
        <v>12000</v>
      </c>
      <c r="F14" t="str" s="116">
        <f>'Rent Roll'!Q14</f>
        <v>Small</v>
      </c>
      <c r="G14" s="121">
        <f>'Rent Roll'!J14</f>
        <v>47573</v>
      </c>
      <c r="H14" s="126">
        <f>$G14</f>
        <v>47573</v>
      </c>
      <c r="I14" s="127">
        <f>'Rent Roll'!S14</f>
        <v>0.7</v>
      </c>
      <c r="J14" s="41">
        <f>ROUND((1-I14)*Assumptions!$C$34,0)</f>
        <v>2</v>
      </c>
      <c r="K14" s="8">
        <f>EOMONTH(H14,J14)+1</f>
        <v>47635</v>
      </c>
      <c r="L14" s="41">
        <f>ROUND(I14*'Rent Roll'!X14+(1-I14)*IF($F14="Small",Assumptions!$C$26,Assumptions!$C$27),0)</f>
        <v>60</v>
      </c>
      <c r="M14" s="8">
        <f>EOMONTH(K14,L14-1)</f>
        <v>49460</v>
      </c>
      <c r="N14" s="42">
        <f>IF($F14="Small",Assumptions!$C$22,Assumptions!$C$23)*(1+Assumptions!$C$24)^(YEAR(K14)-YEAR(Assumptions!$C$6))</f>
        <v>15.8445415</v>
      </c>
      <c r="O14" s="42">
        <f>IF('Rent Roll'!U14&gt;0,'Rent Roll'!U14,'Rent Roll'!T14*N14)</f>
        <v>15.052314424999999</v>
      </c>
      <c r="P14" s="119">
        <f>'Rent Roll'!V14</f>
        <v>0.035</v>
      </c>
      <c r="Q14" s="128">
        <f>I14*IF($F14="Small",Assumptions!$C$28,Assumptions!$C$29)*'Rent Roll'!W14+(1-I14)*IF($F14="Small",Assumptions!$C$28,Assumptions!$C$29)</f>
        <v>0.9000000000000001</v>
      </c>
      <c r="R14" s="95">
        <f>$D14*$E14*(I14*'Rent Roll'!W14+(1-I14))*IF($F14="Small",Assumptions!$C$30,Assumptions!$C$31)*(1+Assumptions!$C$32)^(YEAR(K14)-YEAR(Assumptions!$C$6))</f>
        <v>15079.632600000003</v>
      </c>
      <c r="S14" s="95">
        <f>$D14*$E14*(I14*Assumptions!$C$40*IF(P14=0,O14*'Rent Roll'!X14/12,O14*((1+P14)^('Rent Roll'!X14/12)-1)/P14)+(1-I14)*Assumptions!$C$39*N14*((1+Assumptions!$C$25)^(IF($F14="Small",Assumptions!$C$26,Assumptions!$C$27)/12)-1)/Assumptions!$C$25)</f>
        <v>38693.431289690096</v>
      </c>
      <c r="T14" s="18">
        <f>I14*O14+(1-I14)*N14</f>
        <v>15.2899825475</v>
      </c>
      <c r="U14" s="126">
        <f>M14</f>
        <v>49460</v>
      </c>
      <c r="V14" s="127">
        <f>Assumptions!$C$33</f>
        <v>0.7</v>
      </c>
      <c r="W14" s="41">
        <f>ROUND((1-V14)*Assumptions!$C$34,0)</f>
        <v>2</v>
      </c>
      <c r="X14" s="8">
        <f>EOMONTH(U14,W14)+1</f>
        <v>49522</v>
      </c>
      <c r="Y14" s="41">
        <f>IF($F14="Small",Assumptions!$C$26,Assumptions!$C$27)</f>
        <v>60</v>
      </c>
      <c r="Z14" s="8">
        <f>EOMONTH(X14,Y14-1)</f>
        <v>51348</v>
      </c>
      <c r="AA14" s="42">
        <f>IF($F14="Small",Assumptions!$C$22,Assumptions!$C$23)*(1+Assumptions!$C$24)^(YEAR(X14)-YEAR(Assumptions!$C$6))</f>
        <v>18.368166180120436</v>
      </c>
      <c r="AB14" s="42">
        <f>Assumptions!$C$37*AA14</f>
        <v>18.368166180120436</v>
      </c>
      <c r="AC14" s="119">
        <f>Assumptions!$C$25</f>
        <v>0.035</v>
      </c>
      <c r="AD14" s="128">
        <f>V14*IF($F14="Small",Assumptions!$C$28,Assumptions!$C$29)*Assumptions!$C$38+(1-V14)*IF($F14="Small",Assumptions!$C$28,Assumptions!$C$29)</f>
        <v>1.95</v>
      </c>
      <c r="AE14" s="95">
        <f>$D14*$E14*(V14*Assumptions!$C$38+(1-V14))*IF($F14="Small",Assumptions!$C$30,Assumptions!$C$31)*(1+Assumptions!$C$32)^(YEAR(X14)-YEAR(Assumptions!$C$6))</f>
        <v>37876.42543348973</v>
      </c>
      <c r="AF14" s="95">
        <f>$D14*$E14*(V14*Assumptions!$C$40*IF(AC14=0,AB14*Y14/12,AB14*((1+AC14)^(Y14/12)-1)/AC14)+(1-V14)*Assumptions!$C$39*AA14*((1+Assumptions!$C$25)^(IF($F14="Small",Assumptions!$C$26,Assumptions!$C$27)/12)-1)/Assumptions!$C$25)</f>
        <v>46097.374910513834</v>
      </c>
      <c r="AG14" s="18">
        <f>V14*AB14+(1-V14)*AA14</f>
        <v>18.368166180120436</v>
      </c>
      <c r="AH14" s="126">
        <f>Z14</f>
        <v>51348</v>
      </c>
      <c r="AI14" s="127">
        <f>Assumptions!$C$33</f>
        <v>0.7</v>
      </c>
      <c r="AJ14" s="41">
        <f>ROUND((1-AI14)*Assumptions!$C$34,0)</f>
        <v>2</v>
      </c>
      <c r="AK14" s="8">
        <f>EOMONTH(AH14,AJ14)+1</f>
        <v>51410</v>
      </c>
      <c r="AL14" s="41">
        <f>IF($F14="Small",Assumptions!$C$26,Assumptions!$C$27)</f>
        <v>60</v>
      </c>
      <c r="AM14" s="8">
        <f>EOMONTH(AK14,AL14-1)</f>
        <v>53235</v>
      </c>
      <c r="AN14" s="42">
        <f>IF($F14="Small",Assumptions!$C$22,Assumptions!$C$23)*(1+Assumptions!$C$24)^(YEAR(AK14)-YEAR(Assumptions!$C$6))</f>
        <v>21.293738845047688</v>
      </c>
      <c r="AO14" s="42">
        <f>Assumptions!$C$37*AN14</f>
        <v>21.293738845047688</v>
      </c>
      <c r="AP14" s="119">
        <f>Assumptions!$C$25</f>
        <v>0.035</v>
      </c>
      <c r="AQ14" s="128">
        <f>AI14*IF($F14="Small",Assumptions!$C$28,Assumptions!$C$29)*Assumptions!$C$38+(1-AI14)*IF($F14="Small",Assumptions!$C$28,Assumptions!$C$29)</f>
        <v>1.95</v>
      </c>
      <c r="AR14" s="95">
        <f>$D14*$E14*(AI14*Assumptions!$C$38+(1-AI14))*IF($F14="Small",Assumptions!$C$30,Assumptions!$C$31)*(1+Assumptions!$C$32)^(YEAR(AK14)-YEAR(Assumptions!$C$6))</f>
        <v>43909.15803220179</v>
      </c>
      <c r="AS14" s="95">
        <f>$D14*$E14*(AI14*Assumptions!$C$40*IF(AP14=0,AO14*AL14/12,AO14*((1+AP14)^(AL14/12)-1)/AP14)+(1-AI14)*Assumptions!$C$39*AN14*((1+Assumptions!$C$25)^(IF($F14="Small",Assumptions!$C$26,Assumptions!$C$27)/12)-1)/Assumptions!$C$25)</f>
        <v>53439.49162704598</v>
      </c>
      <c r="AT14" s="18">
        <f>AI14*AO14+(1-AI14)*AN14</f>
        <v>21.293738845047688</v>
      </c>
    </row>
    <row r="15">
      <c r="B15" t="s">
        <v>23</v>
      </c>
      <c r="C15" t="s">
        <v>315</v>
      </c>
      <c r="D15" s="127">
        <f>'Rent Roll'!G15</f>
        <v>1</v>
      </c>
      <c r="E15" s="58">
        <f>'Rent Roll'!E15</f>
        <v>9200</v>
      </c>
      <c r="F15" t="str" s="116">
        <f>'Rent Roll'!Q15</f>
        <v>Small</v>
      </c>
      <c r="G15" s="121">
        <f>'Rent Roll'!J15</f>
        <v>47361</v>
      </c>
      <c r="H15" s="126">
        <f>$G15</f>
        <v>47361</v>
      </c>
      <c r="I15" s="127">
        <f>'Rent Roll'!S15</f>
        <v>0.7</v>
      </c>
      <c r="J15" s="41">
        <f>ROUND((1-I15)*Assumptions!$C$34,0)</f>
        <v>2</v>
      </c>
      <c r="K15" s="8">
        <f>EOMONTH(H15,J15)+1</f>
        <v>47423</v>
      </c>
      <c r="L15" s="41">
        <f>ROUND(I15*'Rent Roll'!X15+(1-I15)*IF($F15="Small",Assumptions!$C$26,Assumptions!$C$27),0)</f>
        <v>60</v>
      </c>
      <c r="M15" s="8">
        <f>EOMONTH(K15,L15-1)</f>
        <v>49248</v>
      </c>
      <c r="N15" s="42">
        <f>IF($F15="Small",Assumptions!$C$22,Assumptions!$C$23)*(1+Assumptions!$C$24)^(YEAR(K15)-YEAR(Assumptions!$C$6))</f>
        <v>15.383049999999999</v>
      </c>
      <c r="O15" s="42">
        <f>IF('Rent Roll'!U15&gt;0,'Rent Roll'!U15,'Rent Roll'!T15*N15)</f>
        <v>14.613897499999998</v>
      </c>
      <c r="P15" s="119">
        <f>'Rent Roll'!V15</f>
        <v>0.035</v>
      </c>
      <c r="Q15" s="128">
        <f>I15*IF($F15="Small",Assumptions!$C$28,Assumptions!$C$29)*'Rent Roll'!W15+(1-I15)*IF($F15="Small",Assumptions!$C$28,Assumptions!$C$29)</f>
        <v>0.9000000000000001</v>
      </c>
      <c r="R15" s="95">
        <f>$D15*$E15*(I15*'Rent Roll'!W15+(1-I15))*IF($F15="Small",Assumptions!$C$30,Assumptions!$C$31)*(1+Assumptions!$C$32)^(YEAR(K15)-YEAR(Assumptions!$C$6))</f>
        <v>11224.322000000002</v>
      </c>
      <c r="S15" s="95">
        <f>$D15*$E15*(I15*Assumptions!$C$40*IF(P15=0,O15*'Rent Roll'!X15/12,O15*((1+P15)^('Rent Roll'!X15/12)-1)/P15)+(1-I15)*Assumptions!$C$39*N15*((1+Assumptions!$C$25)^(IF($F15="Small",Assumptions!$C$26,Assumptions!$C$27)/12)-1)/Assumptions!$C$25)</f>
        <v>28800.935911419812</v>
      </c>
      <c r="T15" s="18">
        <f>I15*O15+(1-I15)*N15</f>
        <v>14.84464325</v>
      </c>
      <c r="U15" s="126">
        <f>M15</f>
        <v>49248</v>
      </c>
      <c r="V15" s="127">
        <f>Assumptions!$C$33</f>
        <v>0.7</v>
      </c>
      <c r="W15" s="41">
        <f>ROUND((1-V15)*Assumptions!$C$34,0)</f>
        <v>2</v>
      </c>
      <c r="X15" s="8">
        <f>EOMONTH(U15,W15)+1</f>
        <v>49310</v>
      </c>
      <c r="Y15" s="41">
        <f>IF($F15="Small",Assumptions!$C$26,Assumptions!$C$27)</f>
        <v>60</v>
      </c>
      <c r="Z15" s="8">
        <f>EOMONTH(X15,Y15-1)</f>
        <v>51135</v>
      </c>
      <c r="AA15" s="42">
        <f>IF($F15="Small",Assumptions!$C$22,Assumptions!$C$23)*(1+Assumptions!$C$24)^(YEAR(X15)-YEAR(Assumptions!$C$6))</f>
        <v>18.368166180120436</v>
      </c>
      <c r="AB15" s="42">
        <f>Assumptions!$C$37*AA15</f>
        <v>18.368166180120436</v>
      </c>
      <c r="AC15" s="119">
        <f>Assumptions!$C$25</f>
        <v>0.035</v>
      </c>
      <c r="AD15" s="128">
        <f>V15*IF($F15="Small",Assumptions!$C$28,Assumptions!$C$29)*Assumptions!$C$38+(1-V15)*IF($F15="Small",Assumptions!$C$28,Assumptions!$C$29)</f>
        <v>1.95</v>
      </c>
      <c r="AE15" s="95">
        <f>$D15*$E15*(V15*Assumptions!$C$38+(1-V15))*IF($F15="Small",Assumptions!$C$30,Assumptions!$C$31)*(1+Assumptions!$C$32)^(YEAR(X15)-YEAR(Assumptions!$C$6))</f>
        <v>29038.59283234213</v>
      </c>
      <c r="AF15" s="95">
        <f>$D15*$E15*(V15*Assumptions!$C$40*IF(AC15=0,AB15*Y15/12,AB15*((1+AC15)^(Y15/12)-1)/AC15)+(1-V15)*Assumptions!$C$39*AA15*((1+Assumptions!$C$25)^(IF($F15="Small",Assumptions!$C$26,Assumptions!$C$27)/12)-1)/Assumptions!$C$25)</f>
        <v>35341.32076472727</v>
      </c>
      <c r="AG15" s="18">
        <f>V15*AB15+(1-V15)*AA15</f>
        <v>18.368166180120436</v>
      </c>
      <c r="AH15" s="126">
        <f>Z15</f>
        <v>51135</v>
      </c>
      <c r="AI15" s="127">
        <f>Assumptions!$C$33</f>
        <v>0.7</v>
      </c>
      <c r="AJ15" s="41">
        <f>ROUND((1-AI15)*Assumptions!$C$34,0)</f>
        <v>2</v>
      </c>
      <c r="AK15" s="8">
        <f>EOMONTH(AH15,AJ15)+1</f>
        <v>51196</v>
      </c>
      <c r="AL15" s="41">
        <f>IF($F15="Small",Assumptions!$C$26,Assumptions!$C$27)</f>
        <v>60</v>
      </c>
      <c r="AM15" s="8">
        <f>EOMONTH(AK15,AL15-1)</f>
        <v>53021</v>
      </c>
      <c r="AN15" s="42">
        <f>IF($F15="Small",Assumptions!$C$22,Assumptions!$C$23)*(1+Assumptions!$C$24)^(YEAR(AK15)-YEAR(Assumptions!$C$6))</f>
        <v>21.293738845047688</v>
      </c>
      <c r="AO15" s="42">
        <f>Assumptions!$C$37*AN15</f>
        <v>21.293738845047688</v>
      </c>
      <c r="AP15" s="119">
        <f>Assumptions!$C$25</f>
        <v>0.035</v>
      </c>
      <c r="AQ15" s="128">
        <f>AI15*IF($F15="Small",Assumptions!$C$28,Assumptions!$C$29)*Assumptions!$C$38+(1-AI15)*IF($F15="Small",Assumptions!$C$28,Assumptions!$C$29)</f>
        <v>1.95</v>
      </c>
      <c r="AR15" s="95">
        <f>$D15*$E15*(AI15*Assumptions!$C$38+(1-AI15))*IF($F15="Small",Assumptions!$C$30,Assumptions!$C$31)*(1+Assumptions!$C$32)^(YEAR(AK15)-YEAR(Assumptions!$C$6))</f>
        <v>33663.687824688044</v>
      </c>
      <c r="AS15" s="95">
        <f>$D15*$E15*(AI15*Assumptions!$C$40*IF(AP15=0,AO15*AL15/12,AO15*((1+AP15)^(AL15/12)-1)/AP15)+(1-AI15)*Assumptions!$C$39*AN15*((1+Assumptions!$C$25)^(IF($F15="Small",Assumptions!$C$26,Assumptions!$C$27)/12)-1)/Assumptions!$C$25)</f>
        <v>40970.276914068585</v>
      </c>
      <c r="AT15" s="18">
        <f>AI15*AO15+(1-AI15)*AN15</f>
        <v>21.293738845047688</v>
      </c>
    </row>
    <row r="16">
      <c r="B16" t="s">
        <v>27</v>
      </c>
      <c r="C16" t="s">
        <v>316</v>
      </c>
      <c r="D16" s="127">
        <f>'Rent Roll'!G16</f>
        <v>1</v>
      </c>
      <c r="E16" s="58">
        <f>'Rent Roll'!E16</f>
        <v>11200</v>
      </c>
      <c r="F16" t="str" s="116">
        <f>'Rent Roll'!Q16</f>
        <v>Small</v>
      </c>
      <c r="G16" s="121">
        <f>'Rent Roll'!J16</f>
        <v>46538</v>
      </c>
      <c r="H16" s="126">
        <f>$G16</f>
        <v>46538</v>
      </c>
      <c r="I16" s="127">
        <f>'Rent Roll'!S16</f>
        <v>0.7</v>
      </c>
      <c r="J16" s="41">
        <f>ROUND((1-I16)*Assumptions!$C$34,0)</f>
        <v>2</v>
      </c>
      <c r="K16" s="8">
        <f>EOMONTH(H16,J16)+1</f>
        <v>46600</v>
      </c>
      <c r="L16" s="41">
        <f>ROUND(I16*'Rent Roll'!X16+(1-I16)*IF($F16="Small",Assumptions!$C$26,Assumptions!$C$27),0)</f>
        <v>60</v>
      </c>
      <c r="M16" s="8">
        <f>EOMONTH(K16,L16-1)</f>
        <v>48426</v>
      </c>
      <c r="N16" s="42">
        <f>IF($F16="Small",Assumptions!$C$22,Assumptions!$C$23)*(1+Assumptions!$C$24)^(YEAR(K16)-YEAR(Assumptions!$C$6))</f>
        <v>14.5</v>
      </c>
      <c r="O16" s="42">
        <f>IF('Rent Roll'!U16&gt;0,'Rent Roll'!U16,'Rent Roll'!T16*N16)</f>
        <v>13.774999999999999</v>
      </c>
      <c r="P16" s="119">
        <f>'Rent Roll'!V16</f>
        <v>0.035</v>
      </c>
      <c r="Q16" s="128">
        <f>I16*IF($F16="Small",Assumptions!$C$28,Assumptions!$C$29)*'Rent Roll'!W16+(1-I16)*IF($F16="Small",Assumptions!$C$28,Assumptions!$C$29)</f>
        <v>0.9000000000000001</v>
      </c>
      <c r="R16" s="95">
        <f>$D16*$E16*(I16*'Rent Roll'!W16+(1-I16))*IF($F16="Small",Assumptions!$C$30,Assumptions!$C$31)*(1+Assumptions!$C$32)^(YEAR(K16)-YEAR(Assumptions!$C$6))</f>
        <v>12880.000000000002</v>
      </c>
      <c r="S16" s="95">
        <f>$D16*$E16*(I16*Assumptions!$C$40*IF(P16=0,O16*'Rent Roll'!X16/12,O16*((1+P16)^('Rent Roll'!X16/12)-1)/P16)+(1-I16)*Assumptions!$C$39*N16*((1+Assumptions!$C$25)^(IF($F16="Small",Assumptions!$C$26,Assumptions!$C$27)/12)-1)/Assumptions!$C$25)</f>
        <v>33049.306188746836</v>
      </c>
      <c r="T16" s="18">
        <f>I16*O16+(1-I16)*N16</f>
        <v>13.9925</v>
      </c>
      <c r="U16" s="126">
        <f>M16</f>
        <v>48426</v>
      </c>
      <c r="V16" s="127">
        <f>Assumptions!$C$33</f>
        <v>0.7</v>
      </c>
      <c r="W16" s="41">
        <f>ROUND((1-V16)*Assumptions!$C$34,0)</f>
        <v>2</v>
      </c>
      <c r="X16" s="8">
        <f>EOMONTH(U16,W16)+1</f>
        <v>48488</v>
      </c>
      <c r="Y16" s="41">
        <f>IF($F16="Small",Assumptions!$C$26,Assumptions!$C$27)</f>
        <v>60</v>
      </c>
      <c r="Z16" s="8">
        <f>EOMONTH(X16,Y16-1)</f>
        <v>50313</v>
      </c>
      <c r="AA16" s="42">
        <f>IF($F16="Small",Assumptions!$C$22,Assumptions!$C$23)*(1+Assumptions!$C$24)^(YEAR(X16)-YEAR(Assumptions!$C$6))</f>
        <v>16.80947407735</v>
      </c>
      <c r="AB16" s="42">
        <f>Assumptions!$C$37*AA16</f>
        <v>16.80947407735</v>
      </c>
      <c r="AC16" s="119">
        <f>Assumptions!$C$25</f>
        <v>0.035</v>
      </c>
      <c r="AD16" s="128">
        <f>V16*IF($F16="Small",Assumptions!$C$28,Assumptions!$C$29)*Assumptions!$C$38+(1-V16)*IF($F16="Small",Assumptions!$C$28,Assumptions!$C$29)</f>
        <v>1.95</v>
      </c>
      <c r="AE16" s="95">
        <f>$D16*$E16*(V16*Assumptions!$C$38+(1-V16))*IF($F16="Small",Assumptions!$C$30,Assumptions!$C$31)*(1+Assumptions!$C$32)^(YEAR(X16)-YEAR(Assumptions!$C$6))</f>
        <v>32351.47516679867</v>
      </c>
      <c r="AF16" s="95">
        <f>$D16*$E16*(V16*Assumptions!$C$40*IF(AC16=0,AB16*Y16/12,AB16*((1+AC16)^(Y16/12)-1)/AC16)+(1-V16)*Assumptions!$C$39*AA16*((1+Assumptions!$C$25)^(IF($F16="Small",Assumptions!$C$26,Assumptions!$C$27)/12)-1)/Assumptions!$C$25)</f>
        <v>39373.252956270175</v>
      </c>
      <c r="AG16" s="18">
        <f>V16*AB16+(1-V16)*AA16</f>
        <v>16.80947407735</v>
      </c>
      <c r="AH16" s="126">
        <f>Z16</f>
        <v>50313</v>
      </c>
      <c r="AI16" s="127">
        <f>Assumptions!$C$33</f>
        <v>0.7</v>
      </c>
      <c r="AJ16" s="41">
        <f>ROUND((1-AI16)*Assumptions!$C$34,0)</f>
        <v>2</v>
      </c>
      <c r="AK16" s="8">
        <f>EOMONTH(AH16,AJ16)+1</f>
        <v>50375</v>
      </c>
      <c r="AL16" s="41">
        <f>IF($F16="Small",Assumptions!$C$26,Assumptions!$C$27)</f>
        <v>60</v>
      </c>
      <c r="AM16" s="8">
        <f>EOMONTH(AK16,AL16-1)</f>
        <v>52200</v>
      </c>
      <c r="AN16" s="42">
        <f>IF($F16="Small",Assumptions!$C$22,Assumptions!$C$23)*(1+Assumptions!$C$24)^(YEAR(AK16)-YEAR(Assumptions!$C$6))</f>
        <v>19.486787500489772</v>
      </c>
      <c r="AO16" s="42">
        <f>Assumptions!$C$37*AN16</f>
        <v>19.486787500489772</v>
      </c>
      <c r="AP16" s="119">
        <f>Assumptions!$C$25</f>
        <v>0.035</v>
      </c>
      <c r="AQ16" s="128">
        <f>AI16*IF($F16="Small",Assumptions!$C$28,Assumptions!$C$29)*Assumptions!$C$38+(1-AI16)*IF($F16="Small",Assumptions!$C$28,Assumptions!$C$29)</f>
        <v>1.95</v>
      </c>
      <c r="AR16" s="95">
        <f>$D16*$E16*(AI16*Assumptions!$C$38+(1-AI16))*IF($F16="Small",Assumptions!$C$30,Assumptions!$C$31)*(1+Assumptions!$C$32)^(YEAR(AK16)-YEAR(Assumptions!$C$6))</f>
        <v>37504.22642622997</v>
      </c>
      <c r="AS16" s="95">
        <f>$D16*$E16*(AI16*Assumptions!$C$40*IF(AP16=0,AO16*AL16/12,AO16*((1+AP16)^(AL16/12)-1)/AP16)+(1-AI16)*Assumptions!$C$39*AN16*((1+Assumptions!$C$25)^(IF($F16="Small",Assumptions!$C$26,Assumptions!$C$27)/12)-1)/Assumptions!$C$25)</f>
        <v>45644.39137305986</v>
      </c>
      <c r="AT16" s="18">
        <f>AI16*AO16+(1-AI16)*AN16</f>
        <v>19.486787500489772</v>
      </c>
    </row>
    <row r="17">
      <c r="B17" t="s">
        <v>29</v>
      </c>
      <c r="C17" t="s">
        <v>317</v>
      </c>
      <c r="D17" s="127">
        <f>'Rent Roll'!G17</f>
        <v>1</v>
      </c>
      <c r="E17" s="58">
        <f>'Rent Roll'!E17</f>
        <v>10200</v>
      </c>
      <c r="F17" t="str" s="116">
        <f>'Rent Roll'!Q17</f>
        <v>Small</v>
      </c>
      <c r="G17" s="121">
        <f>'Rent Roll'!J17</f>
        <v>47026</v>
      </c>
      <c r="H17" s="126">
        <f>$G17</f>
        <v>47026</v>
      </c>
      <c r="I17" s="127">
        <f>'Rent Roll'!S17</f>
        <v>0.7</v>
      </c>
      <c r="J17" s="41">
        <f>ROUND((1-I17)*Assumptions!$C$34,0)</f>
        <v>2</v>
      </c>
      <c r="K17" s="8">
        <f>EOMONTH(H17,J17)+1</f>
        <v>47088</v>
      </c>
      <c r="L17" s="41">
        <f>ROUND(I17*'Rent Roll'!X17+(1-I17)*IF($F17="Small",Assumptions!$C$26,Assumptions!$C$27),0)</f>
        <v>60</v>
      </c>
      <c r="M17" s="8">
        <f>EOMONTH(K17,L17-1)</f>
        <v>48913</v>
      </c>
      <c r="N17" s="42">
        <f>IF($F17="Small",Assumptions!$C$22,Assumptions!$C$23)*(1+Assumptions!$C$24)^(YEAR(K17)-YEAR(Assumptions!$C$6))</f>
        <v>14.935</v>
      </c>
      <c r="O17" s="42">
        <f>IF('Rent Roll'!U17&gt;0,'Rent Roll'!U17,'Rent Roll'!T17*N17)</f>
        <v>14.18825</v>
      </c>
      <c r="P17" s="119">
        <f>'Rent Roll'!V17</f>
        <v>0.035</v>
      </c>
      <c r="Q17" s="128">
        <f>I17*IF($F17="Small",Assumptions!$C$28,Assumptions!$C$29)*'Rent Roll'!W17+(1-I17)*IF($F17="Small",Assumptions!$C$28,Assumptions!$C$29)</f>
        <v>0.9000000000000001</v>
      </c>
      <c r="R17" s="95">
        <f>$D17*$E17*(I17*'Rent Roll'!W17+(1-I17))*IF($F17="Small",Assumptions!$C$30,Assumptions!$C$31)*(1+Assumptions!$C$32)^(YEAR(K17)-YEAR(Assumptions!$C$6))</f>
        <v>12081.900000000001</v>
      </c>
      <c r="S17" s="95">
        <f>$D17*$E17*(I17*Assumptions!$C$40*IF(P17=0,O17*'Rent Roll'!X17/12,O17*((1+P17)^('Rent Roll'!X17/12)-1)/P17)+(1-I17)*Assumptions!$C$39*N17*((1+Assumptions!$C$25)^(IF($F17="Small",Assumptions!$C$26,Assumptions!$C$27)/12)-1)/Assumptions!$C$25)</f>
        <v>31001.429537408418</v>
      </c>
      <c r="T17" s="18">
        <f>I17*O17+(1-I17)*N17</f>
        <v>14.412275000000001</v>
      </c>
      <c r="U17" s="126">
        <f>M17</f>
        <v>48913</v>
      </c>
      <c r="V17" s="127">
        <f>Assumptions!$C$33</f>
        <v>0.7</v>
      </c>
      <c r="W17" s="41">
        <f>ROUND((1-V17)*Assumptions!$C$34,0)</f>
        <v>2</v>
      </c>
      <c r="X17" s="8">
        <f>EOMONTH(U17,W17)+1</f>
        <v>48976</v>
      </c>
      <c r="Y17" s="41">
        <f>IF($F17="Small",Assumptions!$C$26,Assumptions!$C$27)</f>
        <v>60</v>
      </c>
      <c r="Z17" s="8">
        <f>EOMONTH(X17,Y17-1)</f>
        <v>50801</v>
      </c>
      <c r="AA17" s="42">
        <f>IF($F17="Small",Assumptions!$C$22,Assumptions!$C$23)*(1+Assumptions!$C$24)^(YEAR(X17)-YEAR(Assumptions!$C$6))</f>
        <v>17.833171048660617</v>
      </c>
      <c r="AB17" s="42">
        <f>Assumptions!$C$37*AA17</f>
        <v>17.833171048660617</v>
      </c>
      <c r="AC17" s="119">
        <f>Assumptions!$C$25</f>
        <v>0.035</v>
      </c>
      <c r="AD17" s="128">
        <f>V17*IF($F17="Small",Assumptions!$C$28,Assumptions!$C$29)*Assumptions!$C$38+(1-V17)*IF($F17="Small",Assumptions!$C$28,Assumptions!$C$29)</f>
        <v>1.95</v>
      </c>
      <c r="AE17" s="95">
        <f>$D17*$E17*(V17*Assumptions!$C$38+(1-V17))*IF($F17="Small",Assumptions!$C$30,Assumptions!$C$31)*(1+Assumptions!$C$32)^(YEAR(X17)-YEAR(Assumptions!$C$6))</f>
        <v>31257.244289773076</v>
      </c>
      <c r="AF17" s="95">
        <f>$D17*$E17*(V17*Assumptions!$C$40*IF(AC17=0,AB17*Y17/12,AB17*((1+AC17)^(Y17/12)-1)/AC17)+(1-V17)*Assumptions!$C$39*AA17*((1+Assumptions!$C$25)^(IF($F17="Small",Assumptions!$C$26,Assumptions!$C$27)/12)-1)/Assumptions!$C$25)</f>
        <v>38041.52298440462</v>
      </c>
      <c r="AG17" s="18">
        <f>V17*AB17+(1-V17)*AA17</f>
        <v>17.833171048660617</v>
      </c>
      <c r="AH17" s="126">
        <f>Z17</f>
        <v>50801</v>
      </c>
      <c r="AI17" s="127">
        <f>Assumptions!$C$33</f>
        <v>0.7</v>
      </c>
      <c r="AJ17" s="41">
        <f>ROUND((1-AI17)*Assumptions!$C$34,0)</f>
        <v>2</v>
      </c>
      <c r="AK17" s="8">
        <f>EOMONTH(AH17,AJ17)+1</f>
        <v>50861</v>
      </c>
      <c r="AL17" s="41">
        <f>IF($F17="Small",Assumptions!$C$26,Assumptions!$C$27)</f>
        <v>60</v>
      </c>
      <c r="AM17" s="8">
        <f>EOMONTH(AK17,AL17-1)</f>
        <v>52687</v>
      </c>
      <c r="AN17" s="42">
        <f>IF($F17="Small",Assumptions!$C$22,Assumptions!$C$23)*(1+Assumptions!$C$24)^(YEAR(AK17)-YEAR(Assumptions!$C$6))</f>
        <v>20.6735328592696</v>
      </c>
      <c r="AO17" s="42">
        <f>Assumptions!$C$37*AN17</f>
        <v>20.6735328592696</v>
      </c>
      <c r="AP17" s="119">
        <f>Assumptions!$C$25</f>
        <v>0.035</v>
      </c>
      <c r="AQ17" s="128">
        <f>AI17*IF($F17="Small",Assumptions!$C$28,Assumptions!$C$29)*Assumptions!$C$38+(1-AI17)*IF($F17="Small",Assumptions!$C$28,Assumptions!$C$29)</f>
        <v>1.95</v>
      </c>
      <c r="AR17" s="95">
        <f>$D17*$E17*(AI17*Assumptions!$C$38+(1-AI17))*IF($F17="Small",Assumptions!$C$30,Assumptions!$C$31)*(1+Assumptions!$C$32)^(YEAR(AK17)-YEAR(Assumptions!$C$6))</f>
        <v>36235.71293919565</v>
      </c>
      <c r="AS17" s="95">
        <f>$D17*$E17*(AI17*Assumptions!$C$40*IF(AP17=0,AO17*AL17/12,AO17*((1+AP17)^(AL17/12)-1)/AP17)+(1-AI17)*Assumptions!$C$39*AN17*((1+Assumptions!$C$25)^(IF($F17="Small",Assumptions!$C$26,Assumptions!$C$27)/12)-1)/Assumptions!$C$25)</f>
        <v>44100.55134270784</v>
      </c>
      <c r="AT17" s="18">
        <f>AI17*AO17+(1-AI17)*AN17</f>
        <v>20.6735328592696</v>
      </c>
    </row>
    <row r="18">
      <c r="B18" t="s">
        <v>31</v>
      </c>
      <c r="C18" t="s">
        <v>318</v>
      </c>
      <c r="D18" s="127">
        <f>'Rent Roll'!G18</f>
        <v>1</v>
      </c>
      <c r="E18" s="58">
        <f>'Rent Roll'!E18</f>
        <v>15600</v>
      </c>
      <c r="F18" t="str" s="116">
        <f>'Rent Roll'!Q18</f>
        <v>Small</v>
      </c>
      <c r="G18" s="121">
        <f>'Rent Roll'!J18</f>
        <v>47177</v>
      </c>
      <c r="H18" s="126">
        <f>$G18</f>
        <v>47177</v>
      </c>
      <c r="I18" s="127">
        <f>'Rent Roll'!S18</f>
        <v>0.7</v>
      </c>
      <c r="J18" s="41">
        <f>ROUND((1-I18)*Assumptions!$C$34,0)</f>
        <v>2</v>
      </c>
      <c r="K18" s="8">
        <f>EOMONTH(H18,J18)+1</f>
        <v>47239</v>
      </c>
      <c r="L18" s="41">
        <f>ROUND(I18*'Rent Roll'!X18+(1-I18)*IF($F18="Small",Assumptions!$C$26,Assumptions!$C$27),0)</f>
        <v>60</v>
      </c>
      <c r="M18" s="8">
        <f>EOMONTH(K18,L18-1)</f>
        <v>49064</v>
      </c>
      <c r="N18" s="42">
        <f>IF($F18="Small",Assumptions!$C$22,Assumptions!$C$23)*(1+Assumptions!$C$24)^(YEAR(K18)-YEAR(Assumptions!$C$6))</f>
        <v>15.383049999999999</v>
      </c>
      <c r="O18" s="42">
        <f>IF('Rent Roll'!U18&gt;0,'Rent Roll'!U18,'Rent Roll'!T18*N18)</f>
        <v>14.613897499999998</v>
      </c>
      <c r="P18" s="119">
        <f>'Rent Roll'!V18</f>
        <v>0.035</v>
      </c>
      <c r="Q18" s="128">
        <f>I18*IF($F18="Small",Assumptions!$C$28,Assumptions!$C$29)*'Rent Roll'!W18+(1-I18)*IF($F18="Small",Assumptions!$C$28,Assumptions!$C$29)</f>
        <v>0.9000000000000001</v>
      </c>
      <c r="R18" s="95">
        <f>$D18*$E18*(I18*'Rent Roll'!W18+(1-I18))*IF($F18="Small",Assumptions!$C$30,Assumptions!$C$31)*(1+Assumptions!$C$32)^(YEAR(K18)-YEAR(Assumptions!$C$6))</f>
        <v>19032.546000000002</v>
      </c>
      <c r="S18" s="95">
        <f>$D18*$E18*(I18*Assumptions!$C$40*IF(P18=0,O18*'Rent Roll'!X18/12,O18*((1+P18)^('Rent Roll'!X18/12)-1)/P18)+(1-I18)*Assumptions!$C$39*N18*((1+Assumptions!$C$25)^(IF($F18="Small",Assumptions!$C$26,Assumptions!$C$27)/12)-1)/Assumptions!$C$25)</f>
        <v>48836.36958892924</v>
      </c>
      <c r="T18" s="18">
        <f>I18*O18+(1-I18)*N18</f>
        <v>14.84464325</v>
      </c>
      <c r="U18" s="126">
        <f>M18</f>
        <v>49064</v>
      </c>
      <c r="V18" s="127">
        <f>Assumptions!$C$33</f>
        <v>0.7</v>
      </c>
      <c r="W18" s="41">
        <f>ROUND((1-V18)*Assumptions!$C$34,0)</f>
        <v>2</v>
      </c>
      <c r="X18" s="8">
        <f>EOMONTH(U18,W18)+1</f>
        <v>49126</v>
      </c>
      <c r="Y18" s="41">
        <f>IF($F18="Small",Assumptions!$C$26,Assumptions!$C$27)</f>
        <v>60</v>
      </c>
      <c r="Z18" s="8">
        <f>EOMONTH(X18,Y18-1)</f>
        <v>50951</v>
      </c>
      <c r="AA18" s="42">
        <f>IF($F18="Small",Assumptions!$C$22,Assumptions!$C$23)*(1+Assumptions!$C$24)^(YEAR(X18)-YEAR(Assumptions!$C$6))</f>
        <v>17.833171048660617</v>
      </c>
      <c r="AB18" s="42">
        <f>Assumptions!$C$37*AA18</f>
        <v>17.833171048660617</v>
      </c>
      <c r="AC18" s="119">
        <f>Assumptions!$C$25</f>
        <v>0.035</v>
      </c>
      <c r="AD18" s="128">
        <f>V18*IF($F18="Small",Assumptions!$C$28,Assumptions!$C$29)*Assumptions!$C$38+(1-V18)*IF($F18="Small",Assumptions!$C$28,Assumptions!$C$29)</f>
        <v>1.95</v>
      </c>
      <c r="AE18" s="95">
        <f>$D18*$E18*(V18*Assumptions!$C$38+(1-V18))*IF($F18="Small",Assumptions!$C$30,Assumptions!$C$31)*(1+Assumptions!$C$32)^(YEAR(X18)-YEAR(Assumptions!$C$6))</f>
        <v>47805.197149064705</v>
      </c>
      <c r="AF18" s="95">
        <f>$D18*$E18*(V18*Assumptions!$C$40*IF(AC18=0,AB18*Y18/12,AB18*((1+AC18)^(Y18/12)-1)/AC18)+(1-V18)*Assumptions!$C$39*AA18*((1+Assumptions!$C$25)^(IF($F18="Small",Assumptions!$C$26,Assumptions!$C$27)/12)-1)/Assumptions!$C$25)</f>
        <v>58181.15279967766</v>
      </c>
      <c r="AG18" s="18">
        <f>V18*AB18+(1-V18)*AA18</f>
        <v>17.833171048660617</v>
      </c>
      <c r="AH18" s="126">
        <f>Z18</f>
        <v>50951</v>
      </c>
      <c r="AI18" s="127">
        <f>Assumptions!$C$33</f>
        <v>0.7</v>
      </c>
      <c r="AJ18" s="41">
        <f>ROUND((1-AI18)*Assumptions!$C$34,0)</f>
        <v>2</v>
      </c>
      <c r="AK18" s="8">
        <f>EOMONTH(AH18,AJ18)+1</f>
        <v>51014</v>
      </c>
      <c r="AL18" s="41">
        <f>IF($F18="Small",Assumptions!$C$26,Assumptions!$C$27)</f>
        <v>60</v>
      </c>
      <c r="AM18" s="8">
        <f>EOMONTH(AK18,AL18-1)</f>
        <v>52840</v>
      </c>
      <c r="AN18" s="42">
        <f>IF($F18="Small",Assumptions!$C$22,Assumptions!$C$23)*(1+Assumptions!$C$24)^(YEAR(AK18)-YEAR(Assumptions!$C$6))</f>
        <v>20.6735328592696</v>
      </c>
      <c r="AO18" s="42">
        <f>Assumptions!$C$37*AN18</f>
        <v>20.6735328592696</v>
      </c>
      <c r="AP18" s="119">
        <f>Assumptions!$C$25</f>
        <v>0.035</v>
      </c>
      <c r="AQ18" s="128">
        <f>AI18*IF($F18="Small",Assumptions!$C$28,Assumptions!$C$29)*Assumptions!$C$38+(1-AI18)*IF($F18="Small",Assumptions!$C$28,Assumptions!$C$29)</f>
        <v>1.95</v>
      </c>
      <c r="AR18" s="95">
        <f>$D18*$E18*(AI18*Assumptions!$C$38+(1-AI18))*IF($F18="Small",Assumptions!$C$30,Assumptions!$C$31)*(1+Assumptions!$C$32)^(YEAR(AK18)-YEAR(Assumptions!$C$6))</f>
        <v>55419.32567171099</v>
      </c>
      <c r="AS18" s="95">
        <f>$D18*$E18*(AI18*Assumptions!$C$40*IF(AP18=0,AO18*AL18/12,AO18*((1+AP18)^(AL18/12)-1)/AP18)+(1-AI18)*Assumptions!$C$39*AN18*((1+Assumptions!$C$25)^(IF($F18="Small",Assumptions!$C$26,Assumptions!$C$27)/12)-1)/Assumptions!$C$25)</f>
        <v>67447.90205355316</v>
      </c>
      <c r="AT18" s="18">
        <f>AI18*AO18+(1-AI18)*AN18</f>
        <v>20.6735328592696</v>
      </c>
    </row>
    <row r="19">
      <c r="B19" t="s">
        <v>33</v>
      </c>
      <c r="C19" t="s">
        <v>319</v>
      </c>
      <c r="D19" s="127">
        <f>'Rent Roll'!G19</f>
        <v>1</v>
      </c>
      <c r="E19" s="58">
        <f>'Rent Roll'!E19</f>
        <v>15000</v>
      </c>
      <c r="F19" t="str" s="116">
        <f>'Rent Roll'!Q19</f>
        <v>Small</v>
      </c>
      <c r="G19" s="121">
        <f>'Rent Roll'!J19</f>
        <v>48213</v>
      </c>
      <c r="H19" s="126">
        <f>$G19</f>
        <v>48213</v>
      </c>
      <c r="I19" s="127">
        <f>'Rent Roll'!S19</f>
        <v>0.7</v>
      </c>
      <c r="J19" s="41">
        <f>ROUND((1-I19)*Assumptions!$C$34,0)</f>
        <v>2</v>
      </c>
      <c r="K19" s="8">
        <f>EOMONTH(H19,J19)+1</f>
        <v>48274</v>
      </c>
      <c r="L19" s="41">
        <f>ROUND(I19*'Rent Roll'!X19+(1-I19)*IF($F19="Small",Assumptions!$C$26,Assumptions!$C$27),0)</f>
        <v>60</v>
      </c>
      <c r="M19" s="8">
        <f>EOMONTH(K19,L19-1)</f>
        <v>50099</v>
      </c>
      <c r="N19" s="42">
        <f>IF($F19="Small",Assumptions!$C$22,Assumptions!$C$23)*(1+Assumptions!$C$24)^(YEAR(K19)-YEAR(Assumptions!$C$6))</f>
        <v>16.80947407735</v>
      </c>
      <c r="O19" s="42">
        <f>IF('Rent Roll'!U19&gt;0,'Rent Roll'!U19,'Rent Roll'!T19*N19)</f>
        <v>15.9690003734825</v>
      </c>
      <c r="P19" s="119">
        <f>'Rent Roll'!V19</f>
        <v>0.035</v>
      </c>
      <c r="Q19" s="128">
        <f>I19*IF($F19="Small",Assumptions!$C$28,Assumptions!$C$29)*'Rent Roll'!W19+(1-I19)*IF($F19="Small",Assumptions!$C$28,Assumptions!$C$29)</f>
        <v>0.9000000000000001</v>
      </c>
      <c r="R19" s="95">
        <f>$D19*$E19*(I19*'Rent Roll'!W19+(1-I19))*IF($F19="Small",Assumptions!$C$30,Assumptions!$C$31)*(1+Assumptions!$C$32)^(YEAR(K19)-YEAR(Assumptions!$C$6))</f>
        <v>19997.477781675007</v>
      </c>
      <c r="S19" s="95">
        <f>$D19*$E19*(I19*Assumptions!$C$40*IF(P19=0,O19*'Rent Roll'!X19/12,O19*((1+P19)^('Rent Roll'!X19/12)-1)/P19)+(1-I19)*Assumptions!$C$39*N19*((1+Assumptions!$C$25)^(IF($F19="Small",Assumptions!$C$26,Assumptions!$C$27)/12)-1)/Assumptions!$C$25)</f>
        <v>51312.326569040284</v>
      </c>
      <c r="T19" s="18">
        <f>I19*O19+(1-I19)*N19</f>
        <v>16.22114248464275</v>
      </c>
      <c r="U19" s="126">
        <f>M19</f>
        <v>50099</v>
      </c>
      <c r="V19" s="127">
        <f>Assumptions!$C$33</f>
        <v>0.7</v>
      </c>
      <c r="W19" s="41">
        <f>ROUND((1-V19)*Assumptions!$C$34,0)</f>
        <v>2</v>
      </c>
      <c r="X19" s="8">
        <f>EOMONTH(U19,W19)+1</f>
        <v>50161</v>
      </c>
      <c r="Y19" s="41">
        <f>IF($F19="Small",Assumptions!$C$26,Assumptions!$C$27)</f>
        <v>60</v>
      </c>
      <c r="Z19" s="8">
        <f>EOMONTH(X19,Y19-1)</f>
        <v>51986</v>
      </c>
      <c r="AA19" s="42">
        <f>IF($F19="Small",Assumptions!$C$22,Assumptions!$C$23)*(1+Assumptions!$C$24)^(YEAR(X19)-YEAR(Assumptions!$C$6))</f>
        <v>19.486787500489772</v>
      </c>
      <c r="AB19" s="42">
        <f>Assumptions!$C$37*AA19</f>
        <v>19.486787500489772</v>
      </c>
      <c r="AC19" s="119">
        <f>Assumptions!$C$25</f>
        <v>0.035</v>
      </c>
      <c r="AD19" s="128">
        <f>V19*IF($F19="Small",Assumptions!$C$28,Assumptions!$C$29)*Assumptions!$C$38+(1-V19)*IF($F19="Small",Assumptions!$C$28,Assumptions!$C$29)</f>
        <v>1.95</v>
      </c>
      <c r="AE19" s="95">
        <f>$D19*$E19*(V19*Assumptions!$C$38+(1-V19))*IF($F19="Small",Assumptions!$C$30,Assumptions!$C$31)*(1+Assumptions!$C$32)^(YEAR(X19)-YEAR(Assumptions!$C$6))</f>
        <v>50228.87467798657</v>
      </c>
      <c r="AF19" s="95">
        <f>$D19*$E19*(V19*Assumptions!$C$40*IF(AC19=0,AB19*Y19/12,AB19*((1+AC19)^(Y19/12)-1)/AC19)+(1-V19)*Assumptions!$C$39*AA19*((1+Assumptions!$C$25)^(IF($F19="Small",Assumptions!$C$26,Assumptions!$C$27)/12)-1)/Assumptions!$C$25)</f>
        <v>61130.88130320517</v>
      </c>
      <c r="AG19" s="18">
        <f>V19*AB19+(1-V19)*AA19</f>
        <v>19.486787500489772</v>
      </c>
      <c r="AH19" s="126">
        <f>Z19</f>
        <v>51986</v>
      </c>
      <c r="AI19" s="127">
        <f>Assumptions!$C$33</f>
        <v>0.7</v>
      </c>
      <c r="AJ19" s="41">
        <f>ROUND((1-AI19)*Assumptions!$C$34,0)</f>
        <v>2</v>
      </c>
      <c r="AK19" s="8">
        <f>EOMONTH(AH19,AJ19)+1</f>
        <v>52048</v>
      </c>
      <c r="AL19" s="41">
        <f>IF($F19="Small",Assumptions!$C$26,Assumptions!$C$27)</f>
        <v>60</v>
      </c>
      <c r="AM19" s="8">
        <f>EOMONTH(AK19,AL19-1)</f>
        <v>53873</v>
      </c>
      <c r="AN19" s="42">
        <f>IF($F19="Small",Assumptions!$C$22,Assumptions!$C$23)*(1+Assumptions!$C$24)^(YEAR(AK19)-YEAR(Assumptions!$C$6))</f>
        <v>22.590527540711093</v>
      </c>
      <c r="AO19" s="42">
        <f>Assumptions!$C$37*AN19</f>
        <v>22.590527540711093</v>
      </c>
      <c r="AP19" s="119">
        <f>Assumptions!$C$25</f>
        <v>0.035</v>
      </c>
      <c r="AQ19" s="128">
        <f>AI19*IF($F19="Small",Assumptions!$C$28,Assumptions!$C$29)*Assumptions!$C$38+(1-AI19)*IF($F19="Small",Assumptions!$C$28,Assumptions!$C$29)</f>
        <v>1.95</v>
      </c>
      <c r="AR19" s="95">
        <f>$D19*$E19*(AI19*Assumptions!$C$38+(1-AI19))*IF($F19="Small",Assumptions!$C$30,Assumptions!$C$31)*(1+Assumptions!$C$32)^(YEAR(AK19)-YEAR(Assumptions!$C$6))</f>
        <v>58229.0321954536</v>
      </c>
      <c r="AS19" s="95">
        <f>$D19*$E19*(AI19*Assumptions!$C$40*IF(AP19=0,AO19*AL19/12,AO19*((1+AP19)^(AL19/12)-1)/AP19)+(1-AI19)*Assumptions!$C$39*AN19*((1+Assumptions!$C$25)^(IF($F19="Small",Assumptions!$C$26,Assumptions!$C$27)/12)-1)/Assumptions!$C$25)</f>
        <v>70867.44583391634</v>
      </c>
      <c r="AT19" s="18">
        <f>AI19*AO19+(1-AI19)*AN19</f>
        <v>22.590527540711093</v>
      </c>
    </row>
    <row r="20">
      <c r="B20" t="s">
        <v>35</v>
      </c>
      <c r="C20" t="s">
        <v>320</v>
      </c>
      <c r="D20" s="127">
        <f>'Rent Roll'!G20</f>
        <v>1</v>
      </c>
      <c r="E20" s="58">
        <f>'Rent Roll'!E20</f>
        <v>12000</v>
      </c>
      <c r="F20" t="str" s="116">
        <f>'Rent Roll'!Q20</f>
        <v>Small</v>
      </c>
      <c r="G20" s="121">
        <f>'Rent Roll'!J20</f>
        <v>46477</v>
      </c>
      <c r="H20" s="126">
        <f>$G20</f>
        <v>46477</v>
      </c>
      <c r="I20" s="127">
        <f>'Rent Roll'!S20</f>
        <v>0.7</v>
      </c>
      <c r="J20" s="41">
        <f>ROUND((1-I20)*Assumptions!$C$34,0)</f>
        <v>2</v>
      </c>
      <c r="K20" s="8">
        <f>EOMONTH(H20,J20)+1</f>
        <v>46539</v>
      </c>
      <c r="L20" s="41">
        <f>ROUND(I20*'Rent Roll'!X20+(1-I20)*IF($F20="Small",Assumptions!$C$26,Assumptions!$C$27),0)</f>
        <v>60</v>
      </c>
      <c r="M20" s="8">
        <f>EOMONTH(K20,L20-1)</f>
        <v>48365</v>
      </c>
      <c r="N20" s="42">
        <f>IF($F20="Small",Assumptions!$C$22,Assumptions!$C$23)*(1+Assumptions!$C$24)^(YEAR(K20)-YEAR(Assumptions!$C$6))</f>
        <v>14.5</v>
      </c>
      <c r="O20" s="42">
        <f>IF('Rent Roll'!U20&gt;0,'Rent Roll'!U20,'Rent Roll'!T20*N20)</f>
        <v>13.774999999999999</v>
      </c>
      <c r="P20" s="119">
        <f>'Rent Roll'!V20</f>
        <v>0.035</v>
      </c>
      <c r="Q20" s="128">
        <f>I20*IF($F20="Small",Assumptions!$C$28,Assumptions!$C$29)*'Rent Roll'!W20+(1-I20)*IF($F20="Small",Assumptions!$C$28,Assumptions!$C$29)</f>
        <v>0.9000000000000001</v>
      </c>
      <c r="R20" s="95">
        <f>$D20*$E20*(I20*'Rent Roll'!W20+(1-I20))*IF($F20="Small",Assumptions!$C$30,Assumptions!$C$31)*(1+Assumptions!$C$32)^(YEAR(K20)-YEAR(Assumptions!$C$6))</f>
        <v>13800.000000000002</v>
      </c>
      <c r="S20" s="95">
        <f>$D20*$E20*(I20*Assumptions!$C$40*IF(P20=0,O20*'Rent Roll'!X20/12,O20*((1+P20)^('Rent Roll'!X20/12)-1)/P20)+(1-I20)*Assumptions!$C$39*N20*((1+Assumptions!$C$25)^(IF($F20="Small",Assumptions!$C$26,Assumptions!$C$27)/12)-1)/Assumptions!$C$25)</f>
        <v>35409.97091651447</v>
      </c>
      <c r="T20" s="18">
        <f>I20*O20+(1-I20)*N20</f>
        <v>13.9925</v>
      </c>
      <c r="U20" s="126">
        <f>M20</f>
        <v>48365</v>
      </c>
      <c r="V20" s="127">
        <f>Assumptions!$C$33</f>
        <v>0.7</v>
      </c>
      <c r="W20" s="41">
        <f>ROUND((1-V20)*Assumptions!$C$34,0)</f>
        <v>2</v>
      </c>
      <c r="X20" s="8">
        <f>EOMONTH(U20,W20)+1</f>
        <v>48427</v>
      </c>
      <c r="Y20" s="41">
        <f>IF($F20="Small",Assumptions!$C$26,Assumptions!$C$27)</f>
        <v>60</v>
      </c>
      <c r="Z20" s="8">
        <f>EOMONTH(X20,Y20-1)</f>
        <v>50252</v>
      </c>
      <c r="AA20" s="42">
        <f>IF($F20="Small",Assumptions!$C$22,Assumptions!$C$23)*(1+Assumptions!$C$24)^(YEAR(X20)-YEAR(Assumptions!$C$6))</f>
        <v>16.80947407735</v>
      </c>
      <c r="AB20" s="42">
        <f>Assumptions!$C$37*AA20</f>
        <v>16.80947407735</v>
      </c>
      <c r="AC20" s="119">
        <f>Assumptions!$C$25</f>
        <v>0.035</v>
      </c>
      <c r="AD20" s="128">
        <f>V20*IF($F20="Small",Assumptions!$C$28,Assumptions!$C$29)*Assumptions!$C$38+(1-V20)*IF($F20="Small",Assumptions!$C$28,Assumptions!$C$29)</f>
        <v>1.95</v>
      </c>
      <c r="AE20" s="95">
        <f>$D20*$E20*(V20*Assumptions!$C$38+(1-V20))*IF($F20="Small",Assumptions!$C$30,Assumptions!$C$31)*(1+Assumptions!$C$32)^(YEAR(X20)-YEAR(Assumptions!$C$6))</f>
        <v>34662.29482157</v>
      </c>
      <c r="AF20" s="95">
        <f>$D20*$E20*(V20*Assumptions!$C$40*IF(AC20=0,AB20*Y20/12,AB20*((1+AC20)^(Y20/12)-1)/AC20)+(1-V20)*Assumptions!$C$39*AA20*((1+Assumptions!$C$25)^(IF($F20="Small",Assumptions!$C$26,Assumptions!$C$27)/12)-1)/Assumptions!$C$25)</f>
        <v>42185.628167432325</v>
      </c>
      <c r="AG20" s="18">
        <f>V20*AB20+(1-V20)*AA20</f>
        <v>16.80947407735</v>
      </c>
      <c r="AH20" s="126">
        <f>Z20</f>
        <v>50252</v>
      </c>
      <c r="AI20" s="127">
        <f>Assumptions!$C$33</f>
        <v>0.7</v>
      </c>
      <c r="AJ20" s="41">
        <f>ROUND((1-AI20)*Assumptions!$C$34,0)</f>
        <v>2</v>
      </c>
      <c r="AK20" s="8">
        <f>EOMONTH(AH20,AJ20)+1</f>
        <v>50314</v>
      </c>
      <c r="AL20" s="41">
        <f>IF($F20="Small",Assumptions!$C$26,Assumptions!$C$27)</f>
        <v>60</v>
      </c>
      <c r="AM20" s="8">
        <f>EOMONTH(AK20,AL20-1)</f>
        <v>52139</v>
      </c>
      <c r="AN20" s="42">
        <f>IF($F20="Small",Assumptions!$C$22,Assumptions!$C$23)*(1+Assumptions!$C$24)^(YEAR(AK20)-YEAR(Assumptions!$C$6))</f>
        <v>19.486787500489772</v>
      </c>
      <c r="AO20" s="42">
        <f>Assumptions!$C$37*AN20</f>
        <v>19.486787500489772</v>
      </c>
      <c r="AP20" s="119">
        <f>Assumptions!$C$25</f>
        <v>0.035</v>
      </c>
      <c r="AQ20" s="128">
        <f>AI20*IF($F20="Small",Assumptions!$C$28,Assumptions!$C$29)*Assumptions!$C$38+(1-AI20)*IF($F20="Small",Assumptions!$C$28,Assumptions!$C$29)</f>
        <v>1.95</v>
      </c>
      <c r="AR20" s="95">
        <f>$D20*$E20*(AI20*Assumptions!$C$38+(1-AI20))*IF($F20="Small",Assumptions!$C$30,Assumptions!$C$31)*(1+Assumptions!$C$32)^(YEAR(AK20)-YEAR(Assumptions!$C$6))</f>
        <v>40183.099742389255</v>
      </c>
      <c r="AS20" s="95">
        <f>$D20*$E20*(AI20*Assumptions!$C$40*IF(AP20=0,AO20*AL20/12,AO20*((1+AP20)^(AL20/12)-1)/AP20)+(1-AI20)*Assumptions!$C$39*AN20*((1+Assumptions!$C$25)^(IF($F20="Small",Assumptions!$C$26,Assumptions!$C$27)/12)-1)/Assumptions!$C$25)</f>
        <v>48904.705042564136</v>
      </c>
      <c r="AT20" s="18">
        <f>AI20*AO20+(1-AI20)*AN20</f>
        <v>19.486787500489772</v>
      </c>
    </row>
    <row r="21">
      <c r="B21" t="s">
        <v>305</v>
      </c>
      <c r="C21" t="s">
        <v>312</v>
      </c>
      <c r="D21" s="127">
        <f>'Rent Roll'!G21</f>
        <v>1</v>
      </c>
      <c r="E21" s="58">
        <f>'Rent Roll'!E21</f>
        <v>11500</v>
      </c>
      <c r="F21" t="str" s="116">
        <f>'Rent Roll'!Q21</f>
        <v>Small</v>
      </c>
      <c r="G21" s="121">
        <f>'Rent Roll'!J21</f>
        <v>46387</v>
      </c>
      <c r="H21" s="126">
        <f>$G21</f>
        <v>46387</v>
      </c>
      <c r="I21" s="127">
        <f>'Rent Roll'!S21</f>
        <v>0</v>
      </c>
      <c r="J21" s="41">
        <f>ROUND((1-I21)*Assumptions!$C$34,0)</f>
        <v>6</v>
      </c>
      <c r="K21" s="8">
        <f>EOMONTH(H21,J21)+1</f>
        <v>46569</v>
      </c>
      <c r="L21" s="41">
        <f>ROUND(I21*'Rent Roll'!X21+(1-I21)*IF($F21="Small",Assumptions!$C$26,Assumptions!$C$27),0)</f>
        <v>60</v>
      </c>
      <c r="M21" s="8">
        <f>EOMONTH(K21,L21-1)</f>
        <v>48395</v>
      </c>
      <c r="N21" s="42">
        <f>IF($F21="Small",Assumptions!$C$22,Assumptions!$C$23)*(1+Assumptions!$C$24)^(YEAR(K21)-YEAR(Assumptions!$C$6))</f>
        <v>14.5</v>
      </c>
      <c r="O21" s="42">
        <f>IF('Rent Roll'!U21&gt;0,'Rent Roll'!U21,'Rent Roll'!T21*N21)</f>
        <v>14.5</v>
      </c>
      <c r="P21" s="119">
        <f>'Rent Roll'!V21</f>
        <v>0.035</v>
      </c>
      <c r="Q21" s="128">
        <f>I21*IF($F21="Small",Assumptions!$C$28,Assumptions!$C$29)*'Rent Roll'!W21+(1-I21)*IF($F21="Small",Assumptions!$C$28,Assumptions!$C$29)</f>
        <v>3</v>
      </c>
      <c r="R21" s="95">
        <f>$D21*$E21*(I21*'Rent Roll'!W21+(1-I21))*IF($F21="Small",Assumptions!$C$30,Assumptions!$C$31)*(1+Assumptions!$C$32)^(YEAR(K21)-YEAR(Assumptions!$C$6))</f>
        <v>44083.333333333336</v>
      </c>
      <c r="S21" s="95">
        <f>$D21*$E21*(I21*Assumptions!$C$40*IF(P21=0,O21*'Rent Roll'!X21/12,O21*((1+P21)^('Rent Roll'!X21/12)-1)/P21)+(1-I21)*Assumptions!$C$39*N21*((1+Assumptions!$C$25)^(IF($F21="Small",Assumptions!$C$26,Assumptions!$C$27)/12)-1)/Assumptions!$C$25)</f>
        <v>53651.47108562798</v>
      </c>
      <c r="T21" s="18">
        <f>I21*O21+(1-I21)*N21</f>
        <v>14.5</v>
      </c>
      <c r="U21" s="126">
        <f>M21</f>
        <v>48395</v>
      </c>
      <c r="V21" s="127">
        <f>Assumptions!$C$33</f>
        <v>0.7</v>
      </c>
      <c r="W21" s="41">
        <f>ROUND((1-V21)*Assumptions!$C$34,0)</f>
        <v>2</v>
      </c>
      <c r="X21" s="8">
        <f>EOMONTH(U21,W21)+1</f>
        <v>48458</v>
      </c>
      <c r="Y21" s="41">
        <f>IF($F21="Small",Assumptions!$C$26,Assumptions!$C$27)</f>
        <v>60</v>
      </c>
      <c r="Z21" s="8">
        <f>EOMONTH(X21,Y21-1)</f>
        <v>50283</v>
      </c>
      <c r="AA21" s="42">
        <f>IF($F21="Small",Assumptions!$C$22,Assumptions!$C$23)*(1+Assumptions!$C$24)^(YEAR(X21)-YEAR(Assumptions!$C$6))</f>
        <v>16.80947407735</v>
      </c>
      <c r="AB21" s="42">
        <f>Assumptions!$C$37*AA21</f>
        <v>16.80947407735</v>
      </c>
      <c r="AC21" s="119">
        <f>Assumptions!$C$25</f>
        <v>0.035</v>
      </c>
      <c r="AD21" s="128">
        <f>V21*IF($F21="Small",Assumptions!$C$28,Assumptions!$C$29)*Assumptions!$C$38+(1-V21)*IF($F21="Small",Assumptions!$C$28,Assumptions!$C$29)</f>
        <v>1.95</v>
      </c>
      <c r="AE21" s="95">
        <f>$D21*$E21*(V21*Assumptions!$C$38+(1-V21))*IF($F21="Small",Assumptions!$C$30,Assumptions!$C$31)*(1+Assumptions!$C$32)^(YEAR(X21)-YEAR(Assumptions!$C$6))</f>
        <v>33218.03253733792</v>
      </c>
      <c r="AF21" s="95">
        <f>$D21*$E21*(V21*Assumptions!$C$40*IF(AC21=0,AB21*Y21/12,AB21*((1+AC21)^(Y21/12)-1)/AC21)+(1-V21)*Assumptions!$C$39*AA21*((1+Assumptions!$C$25)^(IF($F21="Small",Assumptions!$C$26,Assumptions!$C$27)/12)-1)/Assumptions!$C$25)</f>
        <v>40427.89366045598</v>
      </c>
      <c r="AG21" s="18">
        <f>V21*AB21+(1-V21)*AA21</f>
        <v>16.80947407735</v>
      </c>
      <c r="AH21" s="126">
        <f>Z21</f>
        <v>50283</v>
      </c>
      <c r="AI21" s="127">
        <f>Assumptions!$C$33</f>
        <v>0.7</v>
      </c>
      <c r="AJ21" s="41">
        <f>ROUND((1-AI21)*Assumptions!$C$34,0)</f>
        <v>2</v>
      </c>
      <c r="AK21" s="8">
        <f>EOMONTH(AH21,AJ21)+1</f>
        <v>50345</v>
      </c>
      <c r="AL21" s="41">
        <f>IF($F21="Small",Assumptions!$C$26,Assumptions!$C$27)</f>
        <v>60</v>
      </c>
      <c r="AM21" s="8">
        <f>EOMONTH(AK21,AL21-1)</f>
        <v>52170</v>
      </c>
      <c r="AN21" s="42">
        <f>IF($F21="Small",Assumptions!$C$22,Assumptions!$C$23)*(1+Assumptions!$C$24)^(YEAR(AK21)-YEAR(Assumptions!$C$6))</f>
        <v>19.486787500489772</v>
      </c>
      <c r="AO21" s="42">
        <f>Assumptions!$C$37*AN21</f>
        <v>19.486787500489772</v>
      </c>
      <c r="AP21" s="119">
        <f>Assumptions!$C$25</f>
        <v>0.035</v>
      </c>
      <c r="AQ21" s="128">
        <f>AI21*IF($F21="Small",Assumptions!$C$28,Assumptions!$C$29)*Assumptions!$C$38+(1-AI21)*IF($F21="Small",Assumptions!$C$28,Assumptions!$C$29)</f>
        <v>1.95</v>
      </c>
      <c r="AR21" s="95">
        <f>$D21*$E21*(AI21*Assumptions!$C$38+(1-AI21))*IF($F21="Small",Assumptions!$C$30,Assumptions!$C$31)*(1+Assumptions!$C$32)^(YEAR(AK21)-YEAR(Assumptions!$C$6))</f>
        <v>38508.8039197897</v>
      </c>
      <c r="AS21" s="95">
        <f>$D21*$E21*(AI21*Assumptions!$C$40*IF(AP21=0,AO21*AL21/12,AO21*((1+AP21)^(AL21/12)-1)/AP21)+(1-AI21)*Assumptions!$C$39*AN21*((1+Assumptions!$C$25)^(IF($F21="Small",Assumptions!$C$26,Assumptions!$C$27)/12)-1)/Assumptions!$C$25)</f>
        <v>46867.008999123966</v>
      </c>
      <c r="AT21" s="18">
        <f>AI21*AO21+(1-AI21)*AN21</f>
        <v>19.486787500489772</v>
      </c>
    </row>
    <row r="22">
      <c r="B22" t="s">
        <v>37</v>
      </c>
      <c r="C22" t="s">
        <v>321</v>
      </c>
      <c r="D22" s="127">
        <f>'Rent Roll'!G22</f>
        <v>1</v>
      </c>
      <c r="E22" s="58">
        <f>'Rent Roll'!E22</f>
        <v>12500</v>
      </c>
      <c r="F22" t="str" s="116">
        <f>'Rent Roll'!Q22</f>
        <v>Small</v>
      </c>
      <c r="G22" s="121">
        <f>'Rent Roll'!J22</f>
        <v>48457</v>
      </c>
      <c r="H22" s="126">
        <f>$G22</f>
        <v>48457</v>
      </c>
      <c r="I22" s="127">
        <f>'Rent Roll'!S22</f>
        <v>0.7</v>
      </c>
      <c r="J22" s="41">
        <f>ROUND((1-I22)*Assumptions!$C$34,0)</f>
        <v>2</v>
      </c>
      <c r="K22" s="8">
        <f>EOMONTH(H22,J22)+1</f>
        <v>48519</v>
      </c>
      <c r="L22" s="41">
        <f>ROUND(I22*'Rent Roll'!X22+(1-I22)*IF($F22="Small",Assumptions!$C$26,Assumptions!$C$27),0)</f>
        <v>60</v>
      </c>
      <c r="M22" s="8">
        <f>EOMONTH(K22,L22-1)</f>
        <v>50344</v>
      </c>
      <c r="N22" s="42">
        <f>IF($F22="Small",Assumptions!$C$22,Assumptions!$C$23)*(1+Assumptions!$C$24)^(YEAR(K22)-YEAR(Assumptions!$C$6))</f>
        <v>16.80947407735</v>
      </c>
      <c r="O22" s="42">
        <f>IF('Rent Roll'!U22&gt;0,'Rent Roll'!U22,'Rent Roll'!T22*N22)</f>
        <v>15.9690003734825</v>
      </c>
      <c r="P22" s="119">
        <f>'Rent Roll'!V22</f>
        <v>0.035</v>
      </c>
      <c r="Q22" s="128">
        <f>I22*IF($F22="Small",Assumptions!$C$28,Assumptions!$C$29)*'Rent Roll'!W22+(1-I22)*IF($F22="Small",Assumptions!$C$28,Assumptions!$C$29)</f>
        <v>0.9000000000000001</v>
      </c>
      <c r="R22" s="95">
        <f>$D22*$E22*(I22*'Rent Roll'!W22+(1-I22))*IF($F22="Small",Assumptions!$C$30,Assumptions!$C$31)*(1+Assumptions!$C$32)^(YEAR(K22)-YEAR(Assumptions!$C$6))</f>
        <v>16664.564818062503</v>
      </c>
      <c r="S22" s="95">
        <f>$D22*$E22*(I22*Assumptions!$C$40*IF(P22=0,O22*'Rent Roll'!X22/12,O22*((1+P22)^('Rent Roll'!X22/12)-1)/P22)+(1-I22)*Assumptions!$C$39*N22*((1+Assumptions!$C$25)^(IF($F22="Small",Assumptions!$C$26,Assumptions!$C$27)/12)-1)/Assumptions!$C$25)</f>
        <v>42760.27214086691</v>
      </c>
      <c r="T22" s="18">
        <f>I22*O22+(1-I22)*N22</f>
        <v>16.22114248464275</v>
      </c>
      <c r="U22" s="126">
        <f>M22</f>
        <v>50344</v>
      </c>
      <c r="V22" s="127">
        <f>Assumptions!$C$33</f>
        <v>0.7</v>
      </c>
      <c r="W22" s="41">
        <f>ROUND((1-V22)*Assumptions!$C$34,0)</f>
        <v>2</v>
      </c>
      <c r="X22" s="8">
        <f>EOMONTH(U22,W22)+1</f>
        <v>50406</v>
      </c>
      <c r="Y22" s="41">
        <f>IF($F22="Small",Assumptions!$C$26,Assumptions!$C$27)</f>
        <v>60</v>
      </c>
      <c r="Z22" s="8">
        <f>EOMONTH(X22,Y22-1)</f>
        <v>52231</v>
      </c>
      <c r="AA22" s="42">
        <f>IF($F22="Small",Assumptions!$C$22,Assumptions!$C$23)*(1+Assumptions!$C$24)^(YEAR(X22)-YEAR(Assumptions!$C$6))</f>
        <v>20.071391125504466</v>
      </c>
      <c r="AB22" s="42">
        <f>Assumptions!$C$37*AA22</f>
        <v>20.071391125504466</v>
      </c>
      <c r="AC22" s="119">
        <f>Assumptions!$C$25</f>
        <v>0.035</v>
      </c>
      <c r="AD22" s="128">
        <f>V22*IF($F22="Small",Assumptions!$C$28,Assumptions!$C$29)*Assumptions!$C$38+(1-V22)*IF($F22="Small",Assumptions!$C$28,Assumptions!$C$29)</f>
        <v>1.95</v>
      </c>
      <c r="AE22" s="95">
        <f>$D22*$E22*(V22*Assumptions!$C$38+(1-V22))*IF($F22="Small",Assumptions!$C$30,Assumptions!$C$31)*(1+Assumptions!$C$32)^(YEAR(X22)-YEAR(Assumptions!$C$6))</f>
        <v>43113.11743193847</v>
      </c>
      <c r="AF22" s="95">
        <f>$D22*$E22*(V22*Assumptions!$C$40*IF(AC22=0,AB22*Y22/12,AB22*((1+AC22)^(Y22/12)-1)/AC22)+(1-V22)*Assumptions!$C$39*AA22*((1+Assumptions!$C$25)^(IF($F22="Small",Assumptions!$C$26,Assumptions!$C$27)/12)-1)/Assumptions!$C$25)</f>
        <v>52470.67311858443</v>
      </c>
      <c r="AG22" s="18">
        <f>V22*AB22+(1-V22)*AA22</f>
        <v>20.071391125504466</v>
      </c>
      <c r="AH22" s="126">
        <f>Z22</f>
        <v>52231</v>
      </c>
      <c r="AI22" s="127">
        <f>Assumptions!$C$33</f>
        <v>0.7</v>
      </c>
      <c r="AJ22" s="41">
        <f>ROUND((1-AI22)*Assumptions!$C$34,0)</f>
        <v>2</v>
      </c>
      <c r="AK22" s="8">
        <f>EOMONTH(AH22,AJ22)+1</f>
        <v>52291</v>
      </c>
      <c r="AL22" s="41">
        <f>IF($F22="Small",Assumptions!$C$26,Assumptions!$C$27)</f>
        <v>60</v>
      </c>
      <c r="AM22" s="8">
        <f>EOMONTH(AK22,AL22-1)</f>
        <v>54117</v>
      </c>
      <c r="AN22" s="42">
        <f>IF($F22="Small",Assumptions!$C$22,Assumptions!$C$23)*(1+Assumptions!$C$24)^(YEAR(AK22)-YEAR(Assumptions!$C$6))</f>
        <v>23.268243366932428</v>
      </c>
      <c r="AO22" s="42">
        <f>Assumptions!$C$37*AN22</f>
        <v>23.268243366932428</v>
      </c>
      <c r="AP22" s="119">
        <f>Assumptions!$C$25</f>
        <v>0.035</v>
      </c>
      <c r="AQ22" s="128">
        <f>AI22*IF($F22="Small",Assumptions!$C$28,Assumptions!$C$29)*Assumptions!$C$38+(1-AI22)*IF($F22="Small",Assumptions!$C$28,Assumptions!$C$29)</f>
        <v>1.95</v>
      </c>
      <c r="AR22" s="95">
        <f>$D22*$E22*(AI22*Assumptions!$C$38+(1-AI22))*IF($F22="Small",Assumptions!$C$30,Assumptions!$C$31)*(1+Assumptions!$C$32)^(YEAR(AK22)-YEAR(Assumptions!$C$6))</f>
        <v>49979.919301097674</v>
      </c>
      <c r="AS22" s="95">
        <f>$D22*$E22*(AI22*Assumptions!$C$40*IF(AP22=0,AO22*AL22/12,AO22*((1+AP22)^(AL22/12)-1)/AP22)+(1-AI22)*Assumptions!$C$39*AN22*((1+Assumptions!$C$25)^(IF($F22="Small",Assumptions!$C$26,Assumptions!$C$27)/12)-1)/Assumptions!$C$25)</f>
        <v>60827.891007444865</v>
      </c>
      <c r="AT22" s="18">
        <f>AI22*AO22+(1-AI22)*AN22</f>
        <v>23.268243366932424</v>
      </c>
    </row>
    <row r="23">
      <c r="B23" t="s">
        <v>39</v>
      </c>
      <c r="C23" t="s">
        <v>322</v>
      </c>
      <c r="D23" s="127">
        <f>'Rent Roll'!G23</f>
        <v>1</v>
      </c>
      <c r="E23" s="58">
        <f>'Rent Roll'!E23</f>
        <v>18000</v>
      </c>
      <c r="F23" t="str" s="116">
        <f>'Rent Roll'!Q23</f>
        <v>Small</v>
      </c>
      <c r="G23" s="121">
        <f>'Rent Roll'!J23</f>
        <v>47118</v>
      </c>
      <c r="H23" s="126">
        <f>$G23</f>
        <v>47118</v>
      </c>
      <c r="I23" s="127">
        <f>'Rent Roll'!S23</f>
        <v>0.7</v>
      </c>
      <c r="J23" s="41">
        <f>ROUND((1-I23)*Assumptions!$C$34,0)</f>
        <v>2</v>
      </c>
      <c r="K23" s="8">
        <f>EOMONTH(H23,J23)+1</f>
        <v>47178</v>
      </c>
      <c r="L23" s="41">
        <f>ROUND(I23*'Rent Roll'!X23+(1-I23)*IF($F23="Small",Assumptions!$C$26,Assumptions!$C$27),0)</f>
        <v>60</v>
      </c>
      <c r="M23" s="8">
        <f>EOMONTH(K23,L23-1)</f>
        <v>49003</v>
      </c>
      <c r="N23" s="42">
        <f>IF($F23="Small",Assumptions!$C$22,Assumptions!$C$23)*(1+Assumptions!$C$24)^(YEAR(K23)-YEAR(Assumptions!$C$6))</f>
        <v>15.383049999999999</v>
      </c>
      <c r="O23" s="42">
        <f>IF('Rent Roll'!U23&gt;0,'Rent Roll'!U23,'Rent Roll'!T23*N23)</f>
        <v>14.613897499999998</v>
      </c>
      <c r="P23" s="119">
        <f>'Rent Roll'!V23</f>
        <v>0.035</v>
      </c>
      <c r="Q23" s="128">
        <f>I23*IF($F23="Small",Assumptions!$C$28,Assumptions!$C$29)*'Rent Roll'!W23+(1-I23)*IF($F23="Small",Assumptions!$C$28,Assumptions!$C$29)</f>
        <v>0.9000000000000001</v>
      </c>
      <c r="R23" s="95">
        <f>$D23*$E23*(I23*'Rent Roll'!W23+(1-I23))*IF($F23="Small",Assumptions!$C$30,Assumptions!$C$31)*(1+Assumptions!$C$32)^(YEAR(K23)-YEAR(Assumptions!$C$6))</f>
        <v>21960.630000000005</v>
      </c>
      <c r="S23" s="95">
        <f>$D23*$E23*(I23*Assumptions!$C$40*IF(P23=0,O23*'Rent Roll'!X23/12,O23*((1+P23)^('Rent Roll'!X23/12)-1)/P23)+(1-I23)*Assumptions!$C$39*N23*((1+Assumptions!$C$25)^(IF($F23="Small",Assumptions!$C$26,Assumptions!$C$27)/12)-1)/Assumptions!$C$25)</f>
        <v>56349.657217995285</v>
      </c>
      <c r="T23" s="18">
        <f>I23*O23+(1-I23)*N23</f>
        <v>14.84464325</v>
      </c>
      <c r="U23" s="126">
        <f>M23</f>
        <v>49003</v>
      </c>
      <c r="V23" s="127">
        <f>Assumptions!$C$33</f>
        <v>0.7</v>
      </c>
      <c r="W23" s="41">
        <f>ROUND((1-V23)*Assumptions!$C$34,0)</f>
        <v>2</v>
      </c>
      <c r="X23" s="8">
        <f>EOMONTH(U23,W23)+1</f>
        <v>49065</v>
      </c>
      <c r="Y23" s="41">
        <f>IF($F23="Small",Assumptions!$C$26,Assumptions!$C$27)</f>
        <v>60</v>
      </c>
      <c r="Z23" s="8">
        <f>EOMONTH(X23,Y23-1)</f>
        <v>50890</v>
      </c>
      <c r="AA23" s="42">
        <f>IF($F23="Small",Assumptions!$C$22,Assumptions!$C$23)*(1+Assumptions!$C$24)^(YEAR(X23)-YEAR(Assumptions!$C$6))</f>
        <v>17.833171048660617</v>
      </c>
      <c r="AB23" s="42">
        <f>Assumptions!$C$37*AA23</f>
        <v>17.833171048660617</v>
      </c>
      <c r="AC23" s="119">
        <f>Assumptions!$C$25</f>
        <v>0.035</v>
      </c>
      <c r="AD23" s="128">
        <f>V23*IF($F23="Small",Assumptions!$C$28,Assumptions!$C$29)*Assumptions!$C$38+(1-V23)*IF($F23="Small",Assumptions!$C$28,Assumptions!$C$29)</f>
        <v>1.95</v>
      </c>
      <c r="AE23" s="95">
        <f>$D23*$E23*(V23*Assumptions!$C$38+(1-V23))*IF($F23="Small",Assumptions!$C$30,Assumptions!$C$31)*(1+Assumptions!$C$32)^(YEAR(X23)-YEAR(Assumptions!$C$6))</f>
        <v>55159.84286430543</v>
      </c>
      <c r="AF23" s="95">
        <f>$D23*$E23*(V23*Assumptions!$C$40*IF(AC23=0,AB23*Y23/12,AB23*((1+AC23)^(Y23/12)-1)/AC23)+(1-V23)*Assumptions!$C$39*AA23*((1+Assumptions!$C$25)^(IF($F23="Small",Assumptions!$C$26,Assumptions!$C$27)/12)-1)/Assumptions!$C$25)</f>
        <v>67132.09938424344</v>
      </c>
      <c r="AG23" s="18">
        <f>V23*AB23+(1-V23)*AA23</f>
        <v>17.833171048660617</v>
      </c>
      <c r="AH23" s="126">
        <f>Z23</f>
        <v>50890</v>
      </c>
      <c r="AI23" s="127">
        <f>Assumptions!$C$33</f>
        <v>0.7</v>
      </c>
      <c r="AJ23" s="41">
        <f>ROUND((1-AI23)*Assumptions!$C$34,0)</f>
        <v>2</v>
      </c>
      <c r="AK23" s="8">
        <f>EOMONTH(AH23,AJ23)+1</f>
        <v>50952</v>
      </c>
      <c r="AL23" s="41">
        <f>IF($F23="Small",Assumptions!$C$26,Assumptions!$C$27)</f>
        <v>60</v>
      </c>
      <c r="AM23" s="8">
        <f>EOMONTH(AK23,AL23-1)</f>
        <v>52778</v>
      </c>
      <c r="AN23" s="42">
        <f>IF($F23="Small",Assumptions!$C$22,Assumptions!$C$23)*(1+Assumptions!$C$24)^(YEAR(AK23)-YEAR(Assumptions!$C$6))</f>
        <v>20.6735328592696</v>
      </c>
      <c r="AO23" s="42">
        <f>Assumptions!$C$37*AN23</f>
        <v>20.6735328592696</v>
      </c>
      <c r="AP23" s="119">
        <f>Assumptions!$C$25</f>
        <v>0.035</v>
      </c>
      <c r="AQ23" s="128">
        <f>AI23*IF($F23="Small",Assumptions!$C$28,Assumptions!$C$29)*Assumptions!$C$38+(1-AI23)*IF($F23="Small",Assumptions!$C$28,Assumptions!$C$29)</f>
        <v>1.95</v>
      </c>
      <c r="AR23" s="95">
        <f>$D23*$E23*(AI23*Assumptions!$C$38+(1-AI23))*IF($F23="Small",Assumptions!$C$30,Assumptions!$C$31)*(1+Assumptions!$C$32)^(YEAR(AK23)-YEAR(Assumptions!$C$6))</f>
        <v>63945.37577505114</v>
      </c>
      <c r="AS23" s="95">
        <f>$D23*$E23*(AI23*Assumptions!$C$40*IF(AP23=0,AO23*AL23/12,AO23*((1+AP23)^(AL23/12)-1)/AP23)+(1-AI23)*Assumptions!$C$39*AN23*((1+Assumptions!$C$25)^(IF($F23="Small",Assumptions!$C$26,Assumptions!$C$27)/12)-1)/Assumptions!$C$25)</f>
        <v>77824.50236948443</v>
      </c>
      <c r="AT23" s="18">
        <f>AI23*AO23+(1-AI23)*AN23</f>
        <v>20.6735328592696</v>
      </c>
    </row>
    <row r="24">
      <c r="B24" t="s">
        <v>41</v>
      </c>
      <c r="C24" t="s">
        <v>323</v>
      </c>
      <c r="D24" s="127">
        <f>'Rent Roll'!G24</f>
        <v>1</v>
      </c>
      <c r="E24" s="58">
        <f>'Rent Roll'!E24</f>
        <v>13200</v>
      </c>
      <c r="F24" t="str" s="116">
        <f>'Rent Roll'!Q24</f>
        <v>Small</v>
      </c>
      <c r="G24" s="121">
        <f>'Rent Roll'!J24</f>
        <v>47848</v>
      </c>
      <c r="H24" s="126">
        <f>$G24</f>
        <v>47848</v>
      </c>
      <c r="I24" s="127">
        <f>'Rent Roll'!S24</f>
        <v>0.7</v>
      </c>
      <c r="J24" s="41">
        <f>ROUND((1-I24)*Assumptions!$C$34,0)</f>
        <v>2</v>
      </c>
      <c r="K24" s="8">
        <f>EOMONTH(H24,J24)+1</f>
        <v>47908</v>
      </c>
      <c r="L24" s="41">
        <f>ROUND(I24*'Rent Roll'!X24+(1-I24)*IF($F24="Small",Assumptions!$C$26,Assumptions!$C$27),0)</f>
        <v>60</v>
      </c>
      <c r="M24" s="8">
        <f>EOMONTH(K24,L24-1)</f>
        <v>49734</v>
      </c>
      <c r="N24" s="42">
        <f>IF($F24="Small",Assumptions!$C$22,Assumptions!$C$23)*(1+Assumptions!$C$24)^(YEAR(K24)-YEAR(Assumptions!$C$6))</f>
        <v>16.319877745000003</v>
      </c>
      <c r="O24" s="42">
        <f>IF('Rent Roll'!U24&gt;0,'Rent Roll'!U24,'Rent Roll'!T24*N24)</f>
        <v>15.503883857750003</v>
      </c>
      <c r="P24" s="119">
        <f>'Rent Roll'!V24</f>
        <v>0.035</v>
      </c>
      <c r="Q24" s="128">
        <f>I24*IF($F24="Small",Assumptions!$C$28,Assumptions!$C$29)*'Rent Roll'!W24+(1-I24)*IF($F24="Small",Assumptions!$C$28,Assumptions!$C$29)</f>
        <v>0.9000000000000001</v>
      </c>
      <c r="R24" s="95">
        <f>$D24*$E24*(I24*'Rent Roll'!W24+(1-I24))*IF($F24="Small",Assumptions!$C$30,Assumptions!$C$31)*(1+Assumptions!$C$32)^(YEAR(K24)-YEAR(Assumptions!$C$6))</f>
        <v>17085.223735800006</v>
      </c>
      <c r="S24" s="95">
        <f>$D24*$E24*(I24*Assumptions!$C$40*IF(P24=0,O24*'Rent Roll'!X24/12,O24*((1+P24)^('Rent Roll'!X24/12)-1)/P24)+(1-I24)*Assumptions!$C$39*N24*((1+Assumptions!$C$25)^(IF($F24="Small",Assumptions!$C$26,Assumptions!$C$27)/12)-1)/Assumptions!$C$25)</f>
        <v>43839.65765121889</v>
      </c>
      <c r="T24" s="18">
        <f>I24*O24+(1-I24)*N24</f>
        <v>15.748682023925003</v>
      </c>
      <c r="U24" s="126">
        <f>M24</f>
        <v>49734</v>
      </c>
      <c r="V24" s="127">
        <f>Assumptions!$C$33</f>
        <v>0.7</v>
      </c>
      <c r="W24" s="41">
        <f>ROUND((1-V24)*Assumptions!$C$34,0)</f>
        <v>2</v>
      </c>
      <c r="X24" s="8">
        <f>EOMONTH(U24,W24)+1</f>
        <v>49796</v>
      </c>
      <c r="Y24" s="41">
        <f>IF($F24="Small",Assumptions!$C$26,Assumptions!$C$27)</f>
        <v>60</v>
      </c>
      <c r="Z24" s="8">
        <f>EOMONTH(X24,Y24-1)</f>
        <v>51621</v>
      </c>
      <c r="AA24" s="42">
        <f>IF($F24="Small",Assumptions!$C$22,Assumptions!$C$23)*(1+Assumptions!$C$24)^(YEAR(X24)-YEAR(Assumptions!$C$6))</f>
        <v>18.91921116552405</v>
      </c>
      <c r="AB24" s="42">
        <f>Assumptions!$C$37*AA24</f>
        <v>18.91921116552405</v>
      </c>
      <c r="AC24" s="119">
        <f>Assumptions!$C$25</f>
        <v>0.035</v>
      </c>
      <c r="AD24" s="128">
        <f>V24*IF($F24="Small",Assumptions!$C$28,Assumptions!$C$29)*Assumptions!$C$38+(1-V24)*IF($F24="Small",Assumptions!$C$28,Assumptions!$C$29)</f>
        <v>1.95</v>
      </c>
      <c r="AE24" s="95">
        <f>$D24*$E24*(V24*Assumptions!$C$38+(1-V24))*IF($F24="Small",Assumptions!$C$30,Assumptions!$C$31)*(1+Assumptions!$C$32)^(YEAR(X24)-YEAR(Assumptions!$C$6))</f>
        <v>42913.99001614386</v>
      </c>
      <c r="AF24" s="95">
        <f>$D24*$E24*(V24*Assumptions!$C$40*IF(AC24=0,AB24*Y24/12,AB24*((1+AC24)^(Y24/12)-1)/AC24)+(1-V24)*Assumptions!$C$39*AA24*((1+Assumptions!$C$25)^(IF($F24="Small",Assumptions!$C$26,Assumptions!$C$27)/12)-1)/Assumptions!$C$25)</f>
        <v>52228.325773612174</v>
      </c>
      <c r="AG24" s="18">
        <f>V24*AB24+(1-V24)*AA24</f>
        <v>18.91921116552405</v>
      </c>
      <c r="AH24" s="126">
        <f>Z24</f>
        <v>51621</v>
      </c>
      <c r="AI24" s="127">
        <f>Assumptions!$C$33</f>
        <v>0.7</v>
      </c>
      <c r="AJ24" s="41">
        <f>ROUND((1-AI24)*Assumptions!$C$34,0)</f>
        <v>2</v>
      </c>
      <c r="AK24" s="8">
        <f>EOMONTH(AH24,AJ24)+1</f>
        <v>51683</v>
      </c>
      <c r="AL24" s="41">
        <f>IF($F24="Small",Assumptions!$C$26,Assumptions!$C$27)</f>
        <v>60</v>
      </c>
      <c r="AM24" s="8">
        <f>EOMONTH(AK24,AL24-1)</f>
        <v>53508</v>
      </c>
      <c r="AN24" s="42">
        <f>IF($F24="Small",Assumptions!$C$22,Assumptions!$C$23)*(1+Assumptions!$C$24)^(YEAR(AK24)-YEAR(Assumptions!$C$6))</f>
        <v>21.932551010399123</v>
      </c>
      <c r="AO24" s="42">
        <f>Assumptions!$C$37*AN24</f>
        <v>21.932551010399123</v>
      </c>
      <c r="AP24" s="119">
        <f>Assumptions!$C$25</f>
        <v>0.035</v>
      </c>
      <c r="AQ24" s="128">
        <f>AI24*IF($F24="Small",Assumptions!$C$28,Assumptions!$C$29)*Assumptions!$C$38+(1-AI24)*IF($F24="Small",Assumptions!$C$28,Assumptions!$C$29)</f>
        <v>1.95</v>
      </c>
      <c r="AR24" s="95">
        <f>$D24*$E24*(AI24*Assumptions!$C$38+(1-AI24))*IF($F24="Small",Assumptions!$C$30,Assumptions!$C$31)*(1+Assumptions!$C$32)^(YEAR(AK24)-YEAR(Assumptions!$C$6))</f>
        <v>49749.07605048463</v>
      </c>
      <c r="AS24" s="95">
        <f>$D24*$E24*(AI24*Assumptions!$C$40*IF(AP24=0,AO24*AL24/12,AO24*((1+AP24)^(AL24/12)-1)/AP24)+(1-AI24)*Assumptions!$C$39*AN24*((1+Assumptions!$C$25)^(IF($F24="Small",Assumptions!$C$26,Assumptions!$C$27)/12)-1)/Assumptions!$C$25)</f>
        <v>60546.94401344311</v>
      </c>
      <c r="AT24" s="18">
        <f>AI24*AO24+(1-AI24)*AN24</f>
        <v>21.932551010399123</v>
      </c>
    </row>
    <row r="25">
      <c r="B25" t="s">
        <v>43</v>
      </c>
      <c r="C25" t="s">
        <v>324</v>
      </c>
      <c r="D25" s="127">
        <f>'Rent Roll'!G25</f>
        <v>1</v>
      </c>
      <c r="E25" s="58">
        <f>'Rent Roll'!E25</f>
        <v>6600</v>
      </c>
      <c r="F25" t="str" s="116">
        <f>'Rent Roll'!Q25</f>
        <v>Small</v>
      </c>
      <c r="G25" s="121">
        <f>'Rent Roll'!J25</f>
        <v>46387</v>
      </c>
      <c r="H25" s="126">
        <f>$G25</f>
        <v>46387</v>
      </c>
      <c r="I25" s="127">
        <f>'Rent Roll'!S25</f>
        <v>0.7</v>
      </c>
      <c r="J25" s="41">
        <f>ROUND((1-I25)*Assumptions!$C$34,0)</f>
        <v>2</v>
      </c>
      <c r="K25" s="8">
        <f>EOMONTH(H25,J25)+1</f>
        <v>46447</v>
      </c>
      <c r="L25" s="41">
        <f>ROUND(I25*'Rent Roll'!X25+(1-I25)*IF($F25="Small",Assumptions!$C$26,Assumptions!$C$27),0)</f>
        <v>60</v>
      </c>
      <c r="M25" s="8">
        <f>EOMONTH(K25,L25-1)</f>
        <v>48273</v>
      </c>
      <c r="N25" s="42">
        <f>IF($F25="Small",Assumptions!$C$22,Assumptions!$C$23)*(1+Assumptions!$C$24)^(YEAR(K25)-YEAR(Assumptions!$C$6))</f>
        <v>14.5</v>
      </c>
      <c r="O25" s="42">
        <f>IF('Rent Roll'!U25&gt;0,'Rent Roll'!U25,'Rent Roll'!T25*N25)</f>
        <v>14.5</v>
      </c>
      <c r="P25" s="119">
        <f>'Rent Roll'!V25</f>
        <v>0.035</v>
      </c>
      <c r="Q25" s="128">
        <f>I25*IF($F25="Small",Assumptions!$C$28,Assumptions!$C$29)*'Rent Roll'!W25+(1-I25)*IF($F25="Small",Assumptions!$C$28,Assumptions!$C$29)</f>
        <v>1.95</v>
      </c>
      <c r="R25" s="95">
        <f>$D25*$E25*(I25*'Rent Roll'!W25+(1-I25))*IF($F25="Small",Assumptions!$C$30,Assumptions!$C$31)*(1+Assumptions!$C$32)^(YEAR(K25)-YEAR(Assumptions!$C$6))</f>
        <v>16445</v>
      </c>
      <c r="S25" s="95">
        <f>$D25*$E25*(I25*Assumptions!$C$40*IF(P25=0,O25*'Rent Roll'!X25/12,O25*((1+P25)^('Rent Roll'!X25/12)-1)/P25)+(1-I25)*Assumptions!$C$39*N25*((1+Assumptions!$C$25)^(IF($F25="Small",Assumptions!$C$26,Assumptions!$C$27)/12)-1)/Assumptions!$C$25)</f>
        <v>20014.33138759513</v>
      </c>
      <c r="T25" s="18">
        <f>I25*O25+(1-I25)*N25</f>
        <v>14.5</v>
      </c>
      <c r="U25" s="126">
        <f>M25</f>
        <v>48273</v>
      </c>
      <c r="V25" s="127">
        <f>Assumptions!$C$33</f>
        <v>0.7</v>
      </c>
      <c r="W25" s="41">
        <f>ROUND((1-V25)*Assumptions!$C$34,0)</f>
        <v>2</v>
      </c>
      <c r="X25" s="8">
        <f>EOMONTH(U25,W25)+1</f>
        <v>48335</v>
      </c>
      <c r="Y25" s="41">
        <f>IF($F25="Small",Assumptions!$C$26,Assumptions!$C$27)</f>
        <v>60</v>
      </c>
      <c r="Z25" s="8">
        <f>EOMONTH(X25,Y25-1)</f>
        <v>50160</v>
      </c>
      <c r="AA25" s="42">
        <f>IF($F25="Small",Assumptions!$C$22,Assumptions!$C$23)*(1+Assumptions!$C$24)^(YEAR(X25)-YEAR(Assumptions!$C$6))</f>
        <v>16.80947407735</v>
      </c>
      <c r="AB25" s="42">
        <f>Assumptions!$C$37*AA25</f>
        <v>16.80947407735</v>
      </c>
      <c r="AC25" s="119">
        <f>Assumptions!$C$25</f>
        <v>0.035</v>
      </c>
      <c r="AD25" s="128">
        <f>V25*IF($F25="Small",Assumptions!$C$28,Assumptions!$C$29)*Assumptions!$C$38+(1-V25)*IF($F25="Small",Assumptions!$C$28,Assumptions!$C$29)</f>
        <v>1.95</v>
      </c>
      <c r="AE25" s="95">
        <f>$D25*$E25*(V25*Assumptions!$C$38+(1-V25))*IF($F25="Small",Assumptions!$C$30,Assumptions!$C$31)*(1+Assumptions!$C$32)^(YEAR(X25)-YEAR(Assumptions!$C$6))</f>
        <v>19064.262151863502</v>
      </c>
      <c r="AF25" s="95">
        <f>$D25*$E25*(V25*Assumptions!$C$40*IF(AC25=0,AB25*Y25/12,AB25*((1+AC25)^(Y25/12)-1)/AC25)+(1-V25)*Assumptions!$C$39*AA25*((1+Assumptions!$C$25)^(IF($F25="Small",Assumptions!$C$26,Assumptions!$C$27)/12)-1)/Assumptions!$C$25)</f>
        <v>23202.09549208778</v>
      </c>
      <c r="AG25" s="18">
        <f>V25*AB25+(1-V25)*AA25</f>
        <v>16.80947407735</v>
      </c>
      <c r="AH25" s="126">
        <f>Z25</f>
        <v>50160</v>
      </c>
      <c r="AI25" s="127">
        <f>Assumptions!$C$33</f>
        <v>0.7</v>
      </c>
      <c r="AJ25" s="41">
        <f>ROUND((1-AI25)*Assumptions!$C$34,0)</f>
        <v>2</v>
      </c>
      <c r="AK25" s="8">
        <f>EOMONTH(AH25,AJ25)+1</f>
        <v>50222</v>
      </c>
      <c r="AL25" s="41">
        <f>IF($F25="Small",Assumptions!$C$26,Assumptions!$C$27)</f>
        <v>60</v>
      </c>
      <c r="AM25" s="8">
        <f>EOMONTH(AK25,AL25-1)</f>
        <v>52047</v>
      </c>
      <c r="AN25" s="42">
        <f>IF($F25="Small",Assumptions!$C$22,Assumptions!$C$23)*(1+Assumptions!$C$24)^(YEAR(AK25)-YEAR(Assumptions!$C$6))</f>
        <v>19.486787500489772</v>
      </c>
      <c r="AO25" s="42">
        <f>Assumptions!$C$37*AN25</f>
        <v>19.486787500489772</v>
      </c>
      <c r="AP25" s="119">
        <f>Assumptions!$C$25</f>
        <v>0.035</v>
      </c>
      <c r="AQ25" s="128">
        <f>AI25*IF($F25="Small",Assumptions!$C$28,Assumptions!$C$29)*Assumptions!$C$38+(1-AI25)*IF($F25="Small",Assumptions!$C$28,Assumptions!$C$29)</f>
        <v>1.95</v>
      </c>
      <c r="AR25" s="95">
        <f>$D25*$E25*(AI25*Assumptions!$C$38+(1-AI25))*IF($F25="Small",Assumptions!$C$30,Assumptions!$C$31)*(1+Assumptions!$C$32)^(YEAR(AK25)-YEAR(Assumptions!$C$6))</f>
        <v>22100.70485831409</v>
      </c>
      <c r="AS25" s="95">
        <f>$D25*$E25*(AI25*Assumptions!$C$40*IF(AP25=0,AO25*AL25/12,AO25*((1+AP25)^(AL25/12)-1)/AP25)+(1-AI25)*Assumptions!$C$39*AN25*((1+Assumptions!$C$25)^(IF($F25="Small",Assumptions!$C$26,Assumptions!$C$27)/12)-1)/Assumptions!$C$25)</f>
        <v>26897.587773410276</v>
      </c>
      <c r="AT25" s="18">
        <f>AI25*AO25+(1-AI25)*AN25</f>
        <v>19.486787500489772</v>
      </c>
    </row>
    <row r="26">
      <c r="B26" t="s">
        <v>47</v>
      </c>
      <c r="C26" t="s">
        <v>325</v>
      </c>
      <c r="D26" s="127">
        <f>'Rent Roll'!G26</f>
        <v>1</v>
      </c>
      <c r="E26" s="58">
        <f>'Rent Roll'!E26</f>
        <v>6600</v>
      </c>
      <c r="F26" t="str" s="116">
        <f>'Rent Roll'!Q26</f>
        <v>Small</v>
      </c>
      <c r="G26" s="121">
        <f>'Rent Roll'!J26</f>
        <v>46538</v>
      </c>
      <c r="H26" s="126">
        <f>$G26</f>
        <v>46538</v>
      </c>
      <c r="I26" s="127">
        <f>'Rent Roll'!S26</f>
        <v>0.7</v>
      </c>
      <c r="J26" s="41">
        <f>ROUND((1-I26)*Assumptions!$C$34,0)</f>
        <v>2</v>
      </c>
      <c r="K26" s="8">
        <f>EOMONTH(H26,J26)+1</f>
        <v>46600</v>
      </c>
      <c r="L26" s="41">
        <f>ROUND(I26*'Rent Roll'!X26+(1-I26)*IF($F26="Small",Assumptions!$C$26,Assumptions!$C$27),0)</f>
        <v>60</v>
      </c>
      <c r="M26" s="8">
        <f>EOMONTH(K26,L26-1)</f>
        <v>48426</v>
      </c>
      <c r="N26" s="42">
        <f>IF($F26="Small",Assumptions!$C$22,Assumptions!$C$23)*(1+Assumptions!$C$24)^(YEAR(K26)-YEAR(Assumptions!$C$6))</f>
        <v>14.5</v>
      </c>
      <c r="O26" s="42">
        <f>IF('Rent Roll'!U26&gt;0,'Rent Roll'!U26,'Rent Roll'!T26*N26)</f>
        <v>13.774999999999999</v>
      </c>
      <c r="P26" s="119">
        <f>'Rent Roll'!V26</f>
        <v>0.035</v>
      </c>
      <c r="Q26" s="128">
        <f>I26*IF($F26="Small",Assumptions!$C$28,Assumptions!$C$29)*'Rent Roll'!W26+(1-I26)*IF($F26="Small",Assumptions!$C$28,Assumptions!$C$29)</f>
        <v>0.9000000000000001</v>
      </c>
      <c r="R26" s="95">
        <f>$D26*$E26*(I26*'Rent Roll'!W26+(1-I26))*IF($F26="Small",Assumptions!$C$30,Assumptions!$C$31)*(1+Assumptions!$C$32)^(YEAR(K26)-YEAR(Assumptions!$C$6))</f>
        <v>7590.000000000001</v>
      </c>
      <c r="S26" s="95">
        <f>$D26*$E26*(I26*Assumptions!$C$40*IF(P26=0,O26*'Rent Roll'!X26/12,O26*((1+P26)^('Rent Roll'!X26/12)-1)/P26)+(1-I26)*Assumptions!$C$39*N26*((1+Assumptions!$C$25)^(IF($F26="Small",Assumptions!$C$26,Assumptions!$C$27)/12)-1)/Assumptions!$C$25)</f>
        <v>19475.484004082955</v>
      </c>
      <c r="T26" s="18">
        <f>I26*O26+(1-I26)*N26</f>
        <v>13.9925</v>
      </c>
      <c r="U26" s="126">
        <f>M26</f>
        <v>48426</v>
      </c>
      <c r="V26" s="127">
        <f>Assumptions!$C$33</f>
        <v>0.7</v>
      </c>
      <c r="W26" s="41">
        <f>ROUND((1-V26)*Assumptions!$C$34,0)</f>
        <v>2</v>
      </c>
      <c r="X26" s="8">
        <f>EOMONTH(U26,W26)+1</f>
        <v>48488</v>
      </c>
      <c r="Y26" s="41">
        <f>IF($F26="Small",Assumptions!$C$26,Assumptions!$C$27)</f>
        <v>60</v>
      </c>
      <c r="Z26" s="8">
        <f>EOMONTH(X26,Y26-1)</f>
        <v>50313</v>
      </c>
      <c r="AA26" s="42">
        <f>IF($F26="Small",Assumptions!$C$22,Assumptions!$C$23)*(1+Assumptions!$C$24)^(YEAR(X26)-YEAR(Assumptions!$C$6))</f>
        <v>16.80947407735</v>
      </c>
      <c r="AB26" s="42">
        <f>Assumptions!$C$37*AA26</f>
        <v>16.80947407735</v>
      </c>
      <c r="AC26" s="119">
        <f>Assumptions!$C$25</f>
        <v>0.035</v>
      </c>
      <c r="AD26" s="128">
        <f>V26*IF($F26="Small",Assumptions!$C$28,Assumptions!$C$29)*Assumptions!$C$38+(1-V26)*IF($F26="Small",Assumptions!$C$28,Assumptions!$C$29)</f>
        <v>1.95</v>
      </c>
      <c r="AE26" s="95">
        <f>$D26*$E26*(V26*Assumptions!$C$38+(1-V26))*IF($F26="Small",Assumptions!$C$30,Assumptions!$C$31)*(1+Assumptions!$C$32)^(YEAR(X26)-YEAR(Assumptions!$C$6))</f>
        <v>19064.262151863502</v>
      </c>
      <c r="AF26" s="95">
        <f>$D26*$E26*(V26*Assumptions!$C$40*IF(AC26=0,AB26*Y26/12,AB26*((1+AC26)^(Y26/12)-1)/AC26)+(1-V26)*Assumptions!$C$39*AA26*((1+Assumptions!$C$25)^(IF($F26="Small",Assumptions!$C$26,Assumptions!$C$27)/12)-1)/Assumptions!$C$25)</f>
        <v>23202.09549208778</v>
      </c>
      <c r="AG26" s="18">
        <f>V26*AB26+(1-V26)*AA26</f>
        <v>16.80947407735</v>
      </c>
      <c r="AH26" s="126">
        <f>Z26</f>
        <v>50313</v>
      </c>
      <c r="AI26" s="127">
        <f>Assumptions!$C$33</f>
        <v>0.7</v>
      </c>
      <c r="AJ26" s="41">
        <f>ROUND((1-AI26)*Assumptions!$C$34,0)</f>
        <v>2</v>
      </c>
      <c r="AK26" s="8">
        <f>EOMONTH(AH26,AJ26)+1</f>
        <v>50375</v>
      </c>
      <c r="AL26" s="41">
        <f>IF($F26="Small",Assumptions!$C$26,Assumptions!$C$27)</f>
        <v>60</v>
      </c>
      <c r="AM26" s="8">
        <f>EOMONTH(AK26,AL26-1)</f>
        <v>52200</v>
      </c>
      <c r="AN26" s="42">
        <f>IF($F26="Small",Assumptions!$C$22,Assumptions!$C$23)*(1+Assumptions!$C$24)^(YEAR(AK26)-YEAR(Assumptions!$C$6))</f>
        <v>19.486787500489772</v>
      </c>
      <c r="AO26" s="42">
        <f>Assumptions!$C$37*AN26</f>
        <v>19.486787500489772</v>
      </c>
      <c r="AP26" s="119">
        <f>Assumptions!$C$25</f>
        <v>0.035</v>
      </c>
      <c r="AQ26" s="128">
        <f>AI26*IF($F26="Small",Assumptions!$C$28,Assumptions!$C$29)*Assumptions!$C$38+(1-AI26)*IF($F26="Small",Assumptions!$C$28,Assumptions!$C$29)</f>
        <v>1.95</v>
      </c>
      <c r="AR26" s="95">
        <f>$D26*$E26*(AI26*Assumptions!$C$38+(1-AI26))*IF($F26="Small",Assumptions!$C$30,Assumptions!$C$31)*(1+Assumptions!$C$32)^(YEAR(AK26)-YEAR(Assumptions!$C$6))</f>
        <v>22100.70485831409</v>
      </c>
      <c r="AS26" s="95">
        <f>$D26*$E26*(AI26*Assumptions!$C$40*IF(AP26=0,AO26*AL26/12,AO26*((1+AP26)^(AL26/12)-1)/AP26)+(1-AI26)*Assumptions!$C$39*AN26*((1+Assumptions!$C$25)^(IF($F26="Small",Assumptions!$C$26,Assumptions!$C$27)/12)-1)/Assumptions!$C$25)</f>
        <v>26897.587773410276</v>
      </c>
      <c r="AT26" s="18">
        <f>AI26*AO26+(1-AI26)*AN26</f>
        <v>19.486787500489772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7"/>
  <sheetViews>
    <sheetView showGridLines="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1" sqref="A1"/>
    </sheetView>
  </sheetViews>
  <cols>
    <col min="2" max="2" width="8.50390625" customWidth="1"/>
    <col min="3" max="3" width="48.50390625" customWidth="1"/>
    <col min="4" max="4" width="28.50390625" customWidth="1"/>
    <col min="5" max="5" width="16.50390625" customWidth="1"/>
    <col min="6" max="6" width="20.07421875" customWidth="1"/>
    <col min="7" max="7" width="21.21875" customWidth="1"/>
    <col min="8" max="8" width="17.64453125" customWidth="1"/>
    <col min="9" max="9" width="25.07421875" customWidth="1"/>
    <col min="10" max="10" width="32.359375" customWidth="1"/>
    <col min="11" max="11" width="35.9296875" customWidth="1"/>
    <col min="12" max="12" width="38.359375" customWidth="1"/>
    <col min="13" max="13" width="34.7890625" customWidth="1"/>
    <col min="14" max="14" width="18.9296875" customWidth="1"/>
    <col min="15" max="15" width="34.7890625" customWidth="1"/>
    <col min="16" max="16" width="23.7890625" customWidth="1"/>
    <col min="17" max="17" width="13.21875" customWidth="1"/>
    <col min="18" max="18" width="36.07421875" customWidth="1"/>
    <col min="19" max="19" width="26.21875" customWidth="1"/>
    <col min="20" max="20" width="34.7890625" customWidth="1"/>
    <col min="21" max="21" width="37.21875" customWidth="1"/>
    <col min="22" max="22" width="25.07421875" customWidth="1"/>
    <col min="23" max="23" width="45.64453125" customWidth="1"/>
    <col min="24" max="24" width="28.64453125" customWidth="1"/>
    <col min="25" max="25" width="48.07421875" customWidth="1"/>
  </cols>
  <sheetData>
    <row r="2">
      <c r="B2" t="s" s="10">
        <v>301</v>
      </c>
    </row>
    <row r="3">
      <c r="B3" t="s" s="11">
        <v>302</v>
      </c>
    </row>
    <row r="5">
      <c r="B5" t="s" s="122">
        <v>303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t="s" s="122">
        <v>338</v>
      </c>
      <c r="O5" s="122"/>
      <c r="P5" s="122"/>
      <c r="Q5" t="s" s="122">
        <v>345</v>
      </c>
      <c r="R5" s="122"/>
      <c r="S5" s="122"/>
      <c r="T5" s="122"/>
      <c r="U5" s="122"/>
      <c r="V5" s="122"/>
      <c r="W5" s="122"/>
      <c r="X5" s="122"/>
    </row>
    <row r="6">
      <c r="B6" t="s" s="123">
        <v>2</v>
      </c>
      <c r="C6" t="s" s="123">
        <v>306</v>
      </c>
      <c r="D6" t="s" s="123">
        <v>4</v>
      </c>
      <c r="E6" t="s" s="79">
        <v>329</v>
      </c>
      <c r="F6" t="s" s="79">
        <v>330</v>
      </c>
      <c r="G6" t="s" s="79">
        <v>331</v>
      </c>
      <c r="H6" t="s" s="79">
        <v>332</v>
      </c>
      <c r="I6" t="s" s="79">
        <v>333</v>
      </c>
      <c r="J6" t="s" s="79">
        <v>334</v>
      </c>
      <c r="K6" t="s" s="79">
        <v>335</v>
      </c>
      <c r="L6" t="s" s="79">
        <v>336</v>
      </c>
      <c r="M6" t="s" s="79">
        <v>337</v>
      </c>
      <c r="N6" t="s" s="79">
        <v>339</v>
      </c>
      <c r="O6" t="s" s="79">
        <v>343</v>
      </c>
      <c r="P6" t="s" s="79">
        <v>344</v>
      </c>
      <c r="Q6" t="s" s="79">
        <v>101</v>
      </c>
      <c r="R6" t="s" s="79">
        <v>346</v>
      </c>
      <c r="S6" t="s" s="79">
        <v>188</v>
      </c>
      <c r="T6" t="s" s="79">
        <v>349</v>
      </c>
      <c r="U6" t="s" s="79">
        <v>350</v>
      </c>
      <c r="V6" t="s" s="79">
        <v>351</v>
      </c>
      <c r="W6" t="s" s="79">
        <v>352</v>
      </c>
      <c r="X6" t="s" s="79">
        <v>353</v>
      </c>
      <c r="Y6" t="s" s="79">
        <v>354</v>
      </c>
      <c r="Z6" t="s" s="123">
        <v>355</v>
      </c>
    </row>
    <row r="7">
      <c r="B7" t="s">
        <v>10</v>
      </c>
      <c r="C7" t="s">
        <v>307</v>
      </c>
      <c r="D7" t="s">
        <v>326</v>
      </c>
      <c r="E7" s="55">
        <v>31200</v>
      </c>
      <c r="F7" s="43">
        <f>E7/Assumptions!$C$86</f>
        <v>0.12560386473429952</v>
      </c>
      <c r="G7" s="127">
        <f>1-Dashboard!$C$8</f>
        <v>0.5</v>
      </c>
      <c r="H7" s="52">
        <v>44743</v>
      </c>
      <c r="I7" s="52">
        <v>48395</v>
      </c>
      <c r="J7" s="8">
        <f>I7</f>
        <v>48395</v>
      </c>
      <c r="K7" s="56">
        <v>11.76</v>
      </c>
      <c r="L7" s="131">
        <v>366912</v>
      </c>
      <c r="M7" s="8"/>
      <c r="N7" t="s">
        <v>340</v>
      </c>
      <c r="O7" s="18"/>
      <c r="P7" s="25"/>
      <c r="Q7" t="str" s="116">
        <f>IF(E7&lt;Assumptions!$C$21,"Small","Large")</f>
        <v>Large</v>
      </c>
      <c r="R7" t="s">
        <v>347</v>
      </c>
      <c r="S7" s="127">
        <f>Assumptions!$C$33</f>
        <v>0.7</v>
      </c>
      <c r="T7" s="127">
        <f>Assumptions!$C$35</f>
        <v>0.95</v>
      </c>
      <c r="U7" s="18"/>
      <c r="V7" s="119">
        <f>Assumptions!$C$25</f>
        <v>0.035</v>
      </c>
      <c r="W7" s="39">
        <v>0</v>
      </c>
      <c r="X7" s="41">
        <f>Assumptions!$C$36</f>
        <v>60</v>
      </c>
      <c r="Y7" s="95">
        <f>G7*IF(N7="NNN",F7*(Assumptions!$C$72+Assumptions!$C$55+Assumptions!$C$56),IF(N7="NNN capped",F7*(Assumptions!$C$72+Assumptions!$C$55)+MIN(F7*Assumptions!$C$56,O7*(1+Assumptions!$C$64)^(YEAR(Assumptions!$C$7)-P7)*E7),0))</f>
        <v>95438.08695652174</v>
      </c>
      <c r="Z7" t="s" s="2">
        <v>356</v>
      </c>
    </row>
    <row r="8">
      <c r="B8" t="s">
        <v>10</v>
      </c>
      <c r="C8" t="s">
        <v>308</v>
      </c>
      <c r="D8" t="s">
        <v>326</v>
      </c>
      <c r="E8" s="55">
        <v>31200</v>
      </c>
      <c r="F8" s="43">
        <f>E8/Assumptions!$C$86</f>
        <v>0.12560386473429952</v>
      </c>
      <c r="G8" s="127">
        <f>Dashboard!$C$8</f>
        <v>0.5</v>
      </c>
      <c r="H8" s="52">
        <v>44743</v>
      </c>
      <c r="I8" s="52">
        <v>48395</v>
      </c>
      <c r="J8" s="121">
        <f>Assumptions!$C$46</f>
        <v>46934</v>
      </c>
      <c r="K8" s="56">
        <v>11.76</v>
      </c>
      <c r="L8" s="131">
        <v>366912</v>
      </c>
      <c r="M8" s="8"/>
      <c r="N8" t="s">
        <v>340</v>
      </c>
      <c r="O8" s="18"/>
      <c r="P8" s="25"/>
      <c r="Q8" t="str" s="116">
        <f>IF(E8&lt;Assumptions!$C$21,"Small","Large")</f>
        <v>Large</v>
      </c>
      <c r="R8" t="s">
        <v>347</v>
      </c>
      <c r="S8" s="46">
        <v>0</v>
      </c>
      <c r="T8" s="127">
        <f>Assumptions!$C$35</f>
        <v>0.95</v>
      </c>
      <c r="U8" s="18"/>
      <c r="V8" s="119">
        <f>Assumptions!$C$25</f>
        <v>0.035</v>
      </c>
      <c r="W8" s="39">
        <v>0</v>
      </c>
      <c r="X8" s="41">
        <f>Assumptions!$C$36</f>
        <v>60</v>
      </c>
      <c r="Y8" s="95">
        <f>G8*IF(N8="NNN",F8*(Assumptions!$C$72+Assumptions!$C$55+Assumptions!$C$56),IF(N8="NNN capped",F8*(Assumptions!$C$72+Assumptions!$C$55)+MIN(F8*Assumptions!$C$56,O8*(1+Assumptions!$C$64)^(YEAR(Assumptions!$C$7)-P8)*E8),0))</f>
        <v>95438.08695652174</v>
      </c>
      <c r="Z8" t="s" s="2">
        <v>357</v>
      </c>
    </row>
    <row r="9">
      <c r="B9" t="s">
        <v>13</v>
      </c>
      <c r="C9" t="s">
        <v>309</v>
      </c>
      <c r="D9" t="s">
        <v>326</v>
      </c>
      <c r="E9" s="55">
        <v>7200</v>
      </c>
      <c r="F9" s="43">
        <f>E9/Assumptions!$C$86</f>
        <v>0.028985507246376812</v>
      </c>
      <c r="G9" s="46">
        <v>1</v>
      </c>
      <c r="H9" s="52">
        <v>44958</v>
      </c>
      <c r="I9" s="52">
        <v>46783</v>
      </c>
      <c r="J9" s="8">
        <f>I9</f>
        <v>46783</v>
      </c>
      <c r="K9" s="56">
        <v>14.41</v>
      </c>
      <c r="L9" s="131">
        <v>103752</v>
      </c>
      <c r="M9" s="8"/>
      <c r="N9" t="s">
        <v>340</v>
      </c>
      <c r="O9" s="18"/>
      <c r="P9" s="25"/>
      <c r="Q9" t="str" s="116">
        <f>IF(E9&lt;Assumptions!$C$21,"Small","Large")</f>
        <v>Small</v>
      </c>
      <c r="R9" t="s">
        <v>347</v>
      </c>
      <c r="S9" s="127">
        <f>Assumptions!$C$33</f>
        <v>0.7</v>
      </c>
      <c r="T9" s="127">
        <f>Assumptions!$C$35</f>
        <v>0.95</v>
      </c>
      <c r="U9" s="18"/>
      <c r="V9" s="119">
        <f>Assumptions!$C$25</f>
        <v>0.035</v>
      </c>
      <c r="W9" s="39">
        <v>0</v>
      </c>
      <c r="X9" s="41">
        <f>Assumptions!$C$36</f>
        <v>60</v>
      </c>
      <c r="Y9" s="95">
        <f>G9*IF(N9="NNN",F9*(Assumptions!$C$72+Assumptions!$C$55+Assumptions!$C$56),IF(N9="NNN capped",F9*(Assumptions!$C$72+Assumptions!$C$55)+MIN(F9*Assumptions!$C$56,O9*(1+Assumptions!$C$64)^(YEAR(Assumptions!$C$7)-P9)*E9),0))</f>
        <v>44048.34782608696</v>
      </c>
      <c r="Z9" s="2"/>
    </row>
    <row r="10">
      <c r="B10" t="s">
        <v>15</v>
      </c>
      <c r="C10" t="s">
        <v>310</v>
      </c>
      <c r="D10" t="s">
        <v>326</v>
      </c>
      <c r="E10" s="55">
        <v>24000</v>
      </c>
      <c r="F10" s="43">
        <f>E10/Assumptions!$C$86</f>
        <v>0.0966183574879227</v>
      </c>
      <c r="G10" s="46">
        <v>1</v>
      </c>
      <c r="H10" s="52">
        <v>43831</v>
      </c>
      <c r="I10" s="52">
        <v>46752</v>
      </c>
      <c r="J10" s="8">
        <f>I10</f>
        <v>46752</v>
      </c>
      <c r="K10" s="56">
        <v>11.22</v>
      </c>
      <c r="L10" s="131">
        <v>269280</v>
      </c>
      <c r="M10" s="8"/>
      <c r="N10" t="s">
        <v>341</v>
      </c>
      <c r="O10" s="56">
        <v>0.95</v>
      </c>
      <c r="P10" s="53">
        <v>2020</v>
      </c>
      <c r="Q10" t="str" s="116">
        <f>IF(E10&lt;Assumptions!$C$21,"Small","Large")</f>
        <v>Large</v>
      </c>
      <c r="R10" t="s">
        <v>348</v>
      </c>
      <c r="S10" s="127">
        <f>Assumptions!$C$45</f>
        <v>1</v>
      </c>
      <c r="T10" s="17"/>
      <c r="U10" s="42">
        <f>Assumptions!$C$44</f>
        <v>11.25</v>
      </c>
      <c r="V10" s="54">
        <v>0</v>
      </c>
      <c r="W10" s="39">
        <v>0</v>
      </c>
      <c r="X10" s="41">
        <f>Assumptions!$C$36</f>
        <v>60</v>
      </c>
      <c r="Y10" s="95">
        <f>G10*IF(N10="NNN",F10*(Assumptions!$C$72+Assumptions!$C$55+Assumptions!$C$56),IF(N10="NNN capped",F10*(Assumptions!$C$72+Assumptions!$C$55)+MIN(F10*Assumptions!$C$56,O10*(1+Assumptions!$C$64)^(YEAR(Assumptions!$C$7)-P10)*E10),0))</f>
        <v>144982.00669320652</v>
      </c>
      <c r="Z10" t="s" s="2">
        <v>358</v>
      </c>
    </row>
    <row r="11">
      <c r="B11" t="s">
        <v>17</v>
      </c>
      <c r="C11" t="s">
        <v>311</v>
      </c>
      <c r="D11" t="s">
        <v>327</v>
      </c>
      <c r="E11" s="55">
        <v>9600</v>
      </c>
      <c r="F11" s="43">
        <f>E11/Assumptions!$C$86</f>
        <v>0.03864734299516908</v>
      </c>
      <c r="G11" s="46">
        <v>1</v>
      </c>
      <c r="H11" s="52">
        <v>46235</v>
      </c>
      <c r="I11" s="52">
        <v>48244</v>
      </c>
      <c r="J11" s="8">
        <f>I11</f>
        <v>48244</v>
      </c>
      <c r="K11" s="56">
        <v>14.25</v>
      </c>
      <c r="L11" s="131">
        <v>136800</v>
      </c>
      <c r="M11" s="121">
        <f>Assumptions!$C$51</f>
        <v>46418</v>
      </c>
      <c r="N11" t="s">
        <v>340</v>
      </c>
      <c r="O11" s="18"/>
      <c r="P11" s="25"/>
      <c r="Q11" t="str" s="116">
        <f>IF(E11&lt;Assumptions!$C$21,"Small","Large")</f>
        <v>Small</v>
      </c>
      <c r="R11" t="s">
        <v>347</v>
      </c>
      <c r="S11" s="127">
        <f>Assumptions!$C$33</f>
        <v>0.7</v>
      </c>
      <c r="T11" s="127">
        <f>Assumptions!$C$35</f>
        <v>0.95</v>
      </c>
      <c r="U11" s="18"/>
      <c r="V11" s="119">
        <f>Assumptions!$C$25</f>
        <v>0.035</v>
      </c>
      <c r="W11" s="39">
        <v>0</v>
      </c>
      <c r="X11" s="41">
        <f>Assumptions!$C$36</f>
        <v>60</v>
      </c>
      <c r="Y11" s="95">
        <f>G11*IF(N11="NNN",F11*(Assumptions!$C$72+Assumptions!$C$55+Assumptions!$C$56),IF(N11="NNN capped",F11*(Assumptions!$C$72+Assumptions!$C$55)+MIN(F11*Assumptions!$C$56,O11*(1+Assumptions!$C$64)^(YEAR(Assumptions!$C$7)-P11)*E11),0))</f>
        <v>58731.13043478261</v>
      </c>
      <c r="Z11" t="s" s="2">
        <v>359</v>
      </c>
    </row>
    <row r="12">
      <c r="B12" t="s">
        <v>304</v>
      </c>
      <c r="C12" t="s">
        <v>312</v>
      </c>
      <c r="D12" t="s">
        <v>312</v>
      </c>
      <c r="E12" s="55">
        <v>8400</v>
      </c>
      <c r="F12" s="43">
        <f>E12/Assumptions!$C$86</f>
        <v>0.033816425120772944</v>
      </c>
      <c r="G12" s="46">
        <v>1</v>
      </c>
      <c r="H12" s="8"/>
      <c r="I12" s="8"/>
      <c r="J12" s="121">
        <f>Assumptions!$C$7</f>
        <v>46387</v>
      </c>
      <c r="K12" s="18"/>
      <c r="L12" s="82"/>
      <c r="M12" s="8"/>
      <c r="N12" t="s">
        <v>342</v>
      </c>
      <c r="O12" s="18"/>
      <c r="P12" s="25"/>
      <c r="Q12" t="str" s="116">
        <f>IF(E12&lt;Assumptions!$C$21,"Small","Large")</f>
        <v>Small</v>
      </c>
      <c r="R12" t="s">
        <v>342</v>
      </c>
      <c r="S12" s="46">
        <v>0</v>
      </c>
      <c r="T12" s="127">
        <f>Assumptions!$C$37</f>
        <v>1</v>
      </c>
      <c r="U12" s="18"/>
      <c r="V12" s="119">
        <f>Assumptions!$C$25</f>
        <v>0.035</v>
      </c>
      <c r="W12" s="127">
        <f>Assumptions!$C$38</f>
        <v>0.5</v>
      </c>
      <c r="X12" s="41">
        <f>IF(Q12="Small",Assumptions!$C$26,Assumptions!$C$27)</f>
        <v>60</v>
      </c>
      <c r="Y12" s="95">
        <f>G12*IF(N12="NNN",F12*(Assumptions!$C$72+Assumptions!$C$55+Assumptions!$C$56),IF(N12="NNN capped",F12*(Assumptions!$C$72+Assumptions!$C$55)+MIN(F12*Assumptions!$C$56,O12*(1+Assumptions!$C$64)^(YEAR(Assumptions!$C$7)-P12)*E12),0))</f>
        <v>0</v>
      </c>
      <c r="Z12" t="s" s="2">
        <v>360</v>
      </c>
    </row>
    <row r="13">
      <c r="B13" t="s">
        <v>19</v>
      </c>
      <c r="C13" t="s">
        <v>313</v>
      </c>
      <c r="D13" t="s">
        <v>326</v>
      </c>
      <c r="E13" s="55">
        <v>14400</v>
      </c>
      <c r="F13" s="43">
        <f>E13/Assumptions!$C$86</f>
        <v>0.057971014492753624</v>
      </c>
      <c r="G13" s="46">
        <v>1</v>
      </c>
      <c r="H13" s="52">
        <v>44501</v>
      </c>
      <c r="I13" s="52">
        <v>47057</v>
      </c>
      <c r="J13" s="8">
        <f>I13</f>
        <v>47057</v>
      </c>
      <c r="K13" s="56">
        <v>12.72</v>
      </c>
      <c r="L13" s="131">
        <v>183168</v>
      </c>
      <c r="M13" s="8"/>
      <c r="N13" t="s">
        <v>340</v>
      </c>
      <c r="O13" s="18"/>
      <c r="P13" s="25"/>
      <c r="Q13" t="str" s="116">
        <f>IF(E13&lt;Assumptions!$C$21,"Small","Large")</f>
        <v>Small</v>
      </c>
      <c r="R13" t="s">
        <v>347</v>
      </c>
      <c r="S13" s="127">
        <f>Assumptions!$C$33</f>
        <v>0.7</v>
      </c>
      <c r="T13" s="127">
        <f>Assumptions!$C$35</f>
        <v>0.95</v>
      </c>
      <c r="U13" s="18"/>
      <c r="V13" s="119">
        <f>Assumptions!$C$25</f>
        <v>0.035</v>
      </c>
      <c r="W13" s="39">
        <v>0</v>
      </c>
      <c r="X13" s="41">
        <f>Assumptions!$C$36</f>
        <v>60</v>
      </c>
      <c r="Y13" s="95">
        <f>G13*IF(N13="NNN",F13*(Assumptions!$C$72+Assumptions!$C$55+Assumptions!$C$56),IF(N13="NNN capped",F13*(Assumptions!$C$72+Assumptions!$C$55)+MIN(F13*Assumptions!$C$56,O13*(1+Assumptions!$C$64)^(YEAR(Assumptions!$C$7)-P13)*E13),0))</f>
        <v>88096.69565217392</v>
      </c>
      <c r="Z13" s="2"/>
    </row>
    <row r="14">
      <c r="B14" t="s">
        <v>21</v>
      </c>
      <c r="C14" t="s">
        <v>314</v>
      </c>
      <c r="D14" t="s">
        <v>326</v>
      </c>
      <c r="E14" s="55">
        <v>12000</v>
      </c>
      <c r="F14" s="43">
        <f>E14/Assumptions!$C$86</f>
        <v>0.04830917874396135</v>
      </c>
      <c r="G14" s="46">
        <v>1</v>
      </c>
      <c r="H14" s="52">
        <v>45748</v>
      </c>
      <c r="I14" s="52">
        <v>47573</v>
      </c>
      <c r="J14" s="8">
        <f>I14</f>
        <v>47573</v>
      </c>
      <c r="K14" s="56">
        <v>14.23</v>
      </c>
      <c r="L14" s="131">
        <v>170760</v>
      </c>
      <c r="M14" s="8"/>
      <c r="N14" t="s">
        <v>340</v>
      </c>
      <c r="O14" s="18"/>
      <c r="P14" s="25"/>
      <c r="Q14" t="str" s="116">
        <f>IF(E14&lt;Assumptions!$C$21,"Small","Large")</f>
        <v>Small</v>
      </c>
      <c r="R14" t="s">
        <v>347</v>
      </c>
      <c r="S14" s="127">
        <f>Assumptions!$C$33</f>
        <v>0.7</v>
      </c>
      <c r="T14" s="127">
        <f>Assumptions!$C$35</f>
        <v>0.95</v>
      </c>
      <c r="U14" s="18"/>
      <c r="V14" s="119">
        <f>Assumptions!$C$25</f>
        <v>0.035</v>
      </c>
      <c r="W14" s="39">
        <v>0</v>
      </c>
      <c r="X14" s="41">
        <f>Assumptions!$C$36</f>
        <v>60</v>
      </c>
      <c r="Y14" s="95">
        <f>G14*IF(N14="NNN",F14*(Assumptions!$C$72+Assumptions!$C$55+Assumptions!$C$56),IF(N14="NNN capped",F14*(Assumptions!$C$72+Assumptions!$C$55)+MIN(F14*Assumptions!$C$56,O14*(1+Assumptions!$C$64)^(YEAR(Assumptions!$C$7)-P14)*E14),0))</f>
        <v>73413.91304347826</v>
      </c>
      <c r="Z14" s="2"/>
    </row>
    <row r="15">
      <c r="B15" t="s">
        <v>23</v>
      </c>
      <c r="C15" t="s">
        <v>315</v>
      </c>
      <c r="D15" t="s">
        <v>326</v>
      </c>
      <c r="E15" s="55">
        <v>9200</v>
      </c>
      <c r="F15" s="43">
        <f>E15/Assumptions!$C$86</f>
        <v>0.037037037037037035</v>
      </c>
      <c r="G15" s="46">
        <v>1</v>
      </c>
      <c r="H15" s="52">
        <v>45536</v>
      </c>
      <c r="I15" s="52">
        <v>47361</v>
      </c>
      <c r="J15" s="8">
        <f>I15</f>
        <v>47361</v>
      </c>
      <c r="K15" s="56">
        <v>14.35</v>
      </c>
      <c r="L15" s="131">
        <v>132020</v>
      </c>
      <c r="M15" s="8"/>
      <c r="N15" t="s">
        <v>340</v>
      </c>
      <c r="O15" s="18"/>
      <c r="P15" s="25"/>
      <c r="Q15" t="str" s="116">
        <f>IF(E15&lt;Assumptions!$C$21,"Small","Large")</f>
        <v>Small</v>
      </c>
      <c r="R15" t="s">
        <v>347</v>
      </c>
      <c r="S15" s="127">
        <f>Assumptions!$C$33</f>
        <v>0.7</v>
      </c>
      <c r="T15" s="127">
        <f>Assumptions!$C$35</f>
        <v>0.95</v>
      </c>
      <c r="U15" s="18"/>
      <c r="V15" s="119">
        <f>Assumptions!$C$25</f>
        <v>0.035</v>
      </c>
      <c r="W15" s="39">
        <v>0</v>
      </c>
      <c r="X15" s="41">
        <f>Assumptions!$C$36</f>
        <v>60</v>
      </c>
      <c r="Y15" s="95">
        <f>G15*IF(N15="NNN",F15*(Assumptions!$C$72+Assumptions!$C$55+Assumptions!$C$56),IF(N15="NNN capped",F15*(Assumptions!$C$72+Assumptions!$C$55)+MIN(F15*Assumptions!$C$56,O15*(1+Assumptions!$C$64)^(YEAR(Assumptions!$C$7)-P15)*E15),0))</f>
        <v>56284</v>
      </c>
      <c r="Z15" t="s" s="2">
        <v>361</v>
      </c>
    </row>
    <row r="16">
      <c r="B16" t="s">
        <v>27</v>
      </c>
      <c r="C16" t="s">
        <v>316</v>
      </c>
      <c r="D16" t="s">
        <v>326</v>
      </c>
      <c r="E16" s="55">
        <v>11200</v>
      </c>
      <c r="F16" s="43">
        <f>E16/Assumptions!$C$86</f>
        <v>0.04508856682769726</v>
      </c>
      <c r="G16" s="46">
        <v>1</v>
      </c>
      <c r="H16" s="52">
        <v>43617</v>
      </c>
      <c r="I16" s="52">
        <v>46538</v>
      </c>
      <c r="J16" s="8">
        <f>I16</f>
        <v>46538</v>
      </c>
      <c r="K16" s="56">
        <v>13.04</v>
      </c>
      <c r="L16" s="131">
        <v>146048</v>
      </c>
      <c r="M16" s="8"/>
      <c r="N16" t="s">
        <v>340</v>
      </c>
      <c r="O16" s="18"/>
      <c r="P16" s="25"/>
      <c r="Q16" t="str" s="116">
        <f>IF(E16&lt;Assumptions!$C$21,"Small","Large")</f>
        <v>Small</v>
      </c>
      <c r="R16" t="s">
        <v>347</v>
      </c>
      <c r="S16" s="127">
        <f>Assumptions!$C$33</f>
        <v>0.7</v>
      </c>
      <c r="T16" s="127">
        <f>Assumptions!$C$35</f>
        <v>0.95</v>
      </c>
      <c r="U16" s="18"/>
      <c r="V16" s="119">
        <f>Assumptions!$C$25</f>
        <v>0.035</v>
      </c>
      <c r="W16" s="39">
        <v>0</v>
      </c>
      <c r="X16" s="41">
        <f>Assumptions!$C$36</f>
        <v>60</v>
      </c>
      <c r="Y16" s="95">
        <f>G16*IF(N16="NNN",F16*(Assumptions!$C$72+Assumptions!$C$55+Assumptions!$C$56),IF(N16="NNN capped",F16*(Assumptions!$C$72+Assumptions!$C$55)+MIN(F16*Assumptions!$C$56,O16*(1+Assumptions!$C$64)^(YEAR(Assumptions!$C$7)-P16)*E16),0))</f>
        <v>68519.65217391304</v>
      </c>
      <c r="Z16" s="2"/>
    </row>
    <row r="17">
      <c r="B17" t="s">
        <v>29</v>
      </c>
      <c r="C17" t="s">
        <v>317</v>
      </c>
      <c r="D17" t="s">
        <v>326</v>
      </c>
      <c r="E17" s="55">
        <v>10200</v>
      </c>
      <c r="F17" s="43">
        <f>E17/Assumptions!$C$86</f>
        <v>0.04106280193236715</v>
      </c>
      <c r="G17" s="46">
        <v>1</v>
      </c>
      <c r="H17" s="52">
        <v>45200</v>
      </c>
      <c r="I17" s="52">
        <v>47026</v>
      </c>
      <c r="J17" s="8">
        <f>I17</f>
        <v>47026</v>
      </c>
      <c r="K17" s="56">
        <v>14.14</v>
      </c>
      <c r="L17" s="131">
        <v>144228</v>
      </c>
      <c r="M17" s="8"/>
      <c r="N17" t="s">
        <v>340</v>
      </c>
      <c r="O17" s="18"/>
      <c r="P17" s="25"/>
      <c r="Q17" t="str" s="116">
        <f>IF(E17&lt;Assumptions!$C$21,"Small","Large")</f>
        <v>Small</v>
      </c>
      <c r="R17" t="s">
        <v>347</v>
      </c>
      <c r="S17" s="127">
        <f>Assumptions!$C$33</f>
        <v>0.7</v>
      </c>
      <c r="T17" s="127">
        <f>Assumptions!$C$35</f>
        <v>0.95</v>
      </c>
      <c r="U17" s="18"/>
      <c r="V17" s="119">
        <f>Assumptions!$C$25</f>
        <v>0.035</v>
      </c>
      <c r="W17" s="39">
        <v>0</v>
      </c>
      <c r="X17" s="41">
        <f>Assumptions!$C$36</f>
        <v>60</v>
      </c>
      <c r="Y17" s="95">
        <f>G17*IF(N17="NNN",F17*(Assumptions!$C$72+Assumptions!$C$55+Assumptions!$C$56),IF(N17="NNN capped",F17*(Assumptions!$C$72+Assumptions!$C$55)+MIN(F17*Assumptions!$C$56,O17*(1+Assumptions!$C$64)^(YEAR(Assumptions!$C$7)-P17)*E17),0))</f>
        <v>62401.82608695653</v>
      </c>
      <c r="Z17" s="2"/>
    </row>
    <row r="18">
      <c r="B18" t="s">
        <v>31</v>
      </c>
      <c r="C18" t="s">
        <v>318</v>
      </c>
      <c r="D18" t="s">
        <v>326</v>
      </c>
      <c r="E18" s="55">
        <v>15600</v>
      </c>
      <c r="F18" s="43">
        <f>E18/Assumptions!$C$86</f>
        <v>0.06280193236714976</v>
      </c>
      <c r="G18" s="46">
        <v>1</v>
      </c>
      <c r="H18" s="52">
        <v>44256</v>
      </c>
      <c r="I18" s="52">
        <v>47177</v>
      </c>
      <c r="J18" s="8">
        <f>I18</f>
        <v>47177</v>
      </c>
      <c r="K18" s="56">
        <v>12.64</v>
      </c>
      <c r="L18" s="131">
        <v>197184</v>
      </c>
      <c r="M18" s="8"/>
      <c r="N18" t="s">
        <v>341</v>
      </c>
      <c r="O18" s="56">
        <v>1.05</v>
      </c>
      <c r="P18" s="53">
        <v>2021</v>
      </c>
      <c r="Q18" t="str" s="116">
        <f>IF(E18&lt;Assumptions!$C$21,"Small","Large")</f>
        <v>Small</v>
      </c>
      <c r="R18" t="s">
        <v>347</v>
      </c>
      <c r="S18" s="127">
        <f>Assumptions!$C$33</f>
        <v>0.7</v>
      </c>
      <c r="T18" s="127">
        <f>Assumptions!$C$35</f>
        <v>0.95</v>
      </c>
      <c r="U18" s="18"/>
      <c r="V18" s="119">
        <f>Assumptions!$C$25</f>
        <v>0.035</v>
      </c>
      <c r="W18" s="39">
        <v>0</v>
      </c>
      <c r="X18" s="41">
        <f>Assumptions!$C$36</f>
        <v>60</v>
      </c>
      <c r="Y18" s="95">
        <f>G18*IF(N18="NNN",F18*(Assumptions!$C$72+Assumptions!$C$55+Assumptions!$C$56),IF(N18="NNN capped",F18*(Assumptions!$C$72+Assumptions!$C$55)+MIN(F18*Assumptions!$C$56,O18*(1+Assumptions!$C$64)^(YEAR(Assumptions!$C$7)-P18)*E18),0))</f>
        <v>95283.57895027175</v>
      </c>
      <c r="Z18" s="2"/>
    </row>
    <row r="19">
      <c r="B19" t="s">
        <v>33</v>
      </c>
      <c r="C19" t="s">
        <v>319</v>
      </c>
      <c r="D19" t="s">
        <v>326</v>
      </c>
      <c r="E19" s="55">
        <v>15000</v>
      </c>
      <c r="F19" s="43">
        <f>E19/Assumptions!$C$86</f>
        <v>0.06038647342995169</v>
      </c>
      <c r="G19" s="46">
        <v>1</v>
      </c>
      <c r="H19" s="52">
        <v>45292</v>
      </c>
      <c r="I19" s="52">
        <v>48213</v>
      </c>
      <c r="J19" s="8">
        <f>I19</f>
        <v>48213</v>
      </c>
      <c r="K19" s="56">
        <v>13.5</v>
      </c>
      <c r="L19" s="131">
        <v>202500</v>
      </c>
      <c r="M19" s="8"/>
      <c r="N19" t="s">
        <v>340</v>
      </c>
      <c r="O19" s="18"/>
      <c r="P19" s="25"/>
      <c r="Q19" t="str" s="116">
        <f>IF(E19&lt;Assumptions!$C$21,"Small","Large")</f>
        <v>Small</v>
      </c>
      <c r="R19" t="s">
        <v>347</v>
      </c>
      <c r="S19" s="127">
        <f>Assumptions!$C$33</f>
        <v>0.7</v>
      </c>
      <c r="T19" s="127">
        <f>Assumptions!$C$35</f>
        <v>0.95</v>
      </c>
      <c r="U19" s="18"/>
      <c r="V19" s="119">
        <f>Assumptions!$C$25</f>
        <v>0.035</v>
      </c>
      <c r="W19" s="39">
        <v>0</v>
      </c>
      <c r="X19" s="41">
        <f>Assumptions!$C$36</f>
        <v>60</v>
      </c>
      <c r="Y19" s="95">
        <f>G19*IF(N19="NNN",F19*(Assumptions!$C$72+Assumptions!$C$55+Assumptions!$C$56),IF(N19="NNN capped",F19*(Assumptions!$C$72+Assumptions!$C$55)+MIN(F19*Assumptions!$C$56,O19*(1+Assumptions!$C$64)^(YEAR(Assumptions!$C$7)-P19)*E19),0))</f>
        <v>91767.39130434782</v>
      </c>
      <c r="Z19" s="2"/>
    </row>
    <row r="20">
      <c r="B20" t="s">
        <v>35</v>
      </c>
      <c r="C20" t="s">
        <v>320</v>
      </c>
      <c r="D20" t="s">
        <v>326</v>
      </c>
      <c r="E20" s="55">
        <v>12000</v>
      </c>
      <c r="F20" s="43">
        <f>E20/Assumptions!$C$86</f>
        <v>0.04830917874396135</v>
      </c>
      <c r="G20" s="46">
        <v>1</v>
      </c>
      <c r="H20" s="52">
        <v>44652</v>
      </c>
      <c r="I20" s="52">
        <v>46477</v>
      </c>
      <c r="J20" s="8">
        <f>I20</f>
        <v>46477</v>
      </c>
      <c r="K20" s="56">
        <v>13.28</v>
      </c>
      <c r="L20" s="131">
        <v>159360</v>
      </c>
      <c r="M20" s="8"/>
      <c r="N20" t="s">
        <v>340</v>
      </c>
      <c r="O20" s="18"/>
      <c r="P20" s="25"/>
      <c r="Q20" t="str" s="116">
        <f>IF(E20&lt;Assumptions!$C$21,"Small","Large")</f>
        <v>Small</v>
      </c>
      <c r="R20" t="s">
        <v>347</v>
      </c>
      <c r="S20" s="127">
        <f>Assumptions!$C$33</f>
        <v>0.7</v>
      </c>
      <c r="T20" s="127">
        <f>Assumptions!$C$35</f>
        <v>0.95</v>
      </c>
      <c r="U20" s="18"/>
      <c r="V20" s="119">
        <f>Assumptions!$C$25</f>
        <v>0.035</v>
      </c>
      <c r="W20" s="39">
        <v>0</v>
      </c>
      <c r="X20" s="41">
        <f>Assumptions!$C$36</f>
        <v>60</v>
      </c>
      <c r="Y20" s="95">
        <f>G20*IF(N20="NNN",F20*(Assumptions!$C$72+Assumptions!$C$55+Assumptions!$C$56),IF(N20="NNN capped",F20*(Assumptions!$C$72+Assumptions!$C$55)+MIN(F20*Assumptions!$C$56,O20*(1+Assumptions!$C$64)^(YEAR(Assumptions!$C$7)-P20)*E20),0))</f>
        <v>73413.91304347826</v>
      </c>
      <c r="Z20" s="2"/>
    </row>
    <row r="21">
      <c r="B21" t="s">
        <v>305</v>
      </c>
      <c r="C21" t="s">
        <v>312</v>
      </c>
      <c r="D21" t="s">
        <v>312</v>
      </c>
      <c r="E21" s="55">
        <v>11500</v>
      </c>
      <c r="F21" s="43">
        <f>E21/Assumptions!$C$86</f>
        <v>0.046296296296296294</v>
      </c>
      <c r="G21" s="46">
        <v>1</v>
      </c>
      <c r="H21" s="8"/>
      <c r="I21" s="8"/>
      <c r="J21" s="121">
        <f>Assumptions!$C$7</f>
        <v>46387</v>
      </c>
      <c r="K21" s="18"/>
      <c r="L21" s="82"/>
      <c r="M21" s="8"/>
      <c r="N21" t="s">
        <v>342</v>
      </c>
      <c r="O21" s="18"/>
      <c r="P21" s="25"/>
      <c r="Q21" t="str" s="116">
        <f>IF(E21&lt;Assumptions!$C$21,"Small","Large")</f>
        <v>Small</v>
      </c>
      <c r="R21" t="s">
        <v>342</v>
      </c>
      <c r="S21" s="46">
        <v>0</v>
      </c>
      <c r="T21" s="127">
        <f>Assumptions!$C$37</f>
        <v>1</v>
      </c>
      <c r="U21" s="18"/>
      <c r="V21" s="119">
        <f>Assumptions!$C$25</f>
        <v>0.035</v>
      </c>
      <c r="W21" s="127">
        <f>Assumptions!$C$38</f>
        <v>0.5</v>
      </c>
      <c r="X21" s="41">
        <f>IF(Q21="Small",Assumptions!$C$26,Assumptions!$C$27)</f>
        <v>60</v>
      </c>
      <c r="Y21" s="95">
        <f>G21*IF(N21="NNN",F21*(Assumptions!$C$72+Assumptions!$C$55+Assumptions!$C$56),IF(N21="NNN capped",F21*(Assumptions!$C$72+Assumptions!$C$55)+MIN(F21*Assumptions!$C$56,O21*(1+Assumptions!$C$64)^(YEAR(Assumptions!$C$7)-P21)*E21),0))</f>
        <v>0</v>
      </c>
      <c r="Z21" t="s" s="2">
        <v>360</v>
      </c>
    </row>
    <row r="22">
      <c r="B22" t="s">
        <v>37</v>
      </c>
      <c r="C22" t="s">
        <v>321</v>
      </c>
      <c r="D22" t="s">
        <v>326</v>
      </c>
      <c r="E22" s="55">
        <v>12500</v>
      </c>
      <c r="F22" s="43">
        <f>E22/Assumptions!$C$86</f>
        <v>0.05032206119162641</v>
      </c>
      <c r="G22" s="46">
        <v>1</v>
      </c>
      <c r="H22" s="52">
        <v>45901</v>
      </c>
      <c r="I22" s="52">
        <v>48457</v>
      </c>
      <c r="J22" s="8">
        <f>I22</f>
        <v>48457</v>
      </c>
      <c r="K22" s="56">
        <v>14.42</v>
      </c>
      <c r="L22" s="131">
        <v>180250</v>
      </c>
      <c r="M22" s="8"/>
      <c r="N22" t="s">
        <v>340</v>
      </c>
      <c r="O22" s="18"/>
      <c r="P22" s="25"/>
      <c r="Q22" t="str" s="116">
        <f>IF(E22&lt;Assumptions!$C$21,"Small","Large")</f>
        <v>Small</v>
      </c>
      <c r="R22" t="s">
        <v>347</v>
      </c>
      <c r="S22" s="127">
        <f>Assumptions!$C$33</f>
        <v>0.7</v>
      </c>
      <c r="T22" s="127">
        <f>Assumptions!$C$35</f>
        <v>0.95</v>
      </c>
      <c r="U22" s="18"/>
      <c r="V22" s="119">
        <f>Assumptions!$C$25</f>
        <v>0.035</v>
      </c>
      <c r="W22" s="39">
        <v>0</v>
      </c>
      <c r="X22" s="41">
        <f>Assumptions!$C$36</f>
        <v>60</v>
      </c>
      <c r="Y22" s="95">
        <f>G22*IF(N22="NNN",F22*(Assumptions!$C$72+Assumptions!$C$55+Assumptions!$C$56),IF(N22="NNN capped",F22*(Assumptions!$C$72+Assumptions!$C$55)+MIN(F22*Assumptions!$C$56,O22*(1+Assumptions!$C$64)^(YEAR(Assumptions!$C$7)-P22)*E22),0))</f>
        <v>76472.82608695653</v>
      </c>
      <c r="Z22" s="2"/>
    </row>
    <row r="23">
      <c r="B23" t="s">
        <v>39</v>
      </c>
      <c r="C23" t="s">
        <v>322</v>
      </c>
      <c r="D23" t="s">
        <v>326</v>
      </c>
      <c r="E23" s="55">
        <v>18000</v>
      </c>
      <c r="F23" s="43">
        <f>E23/Assumptions!$C$86</f>
        <v>0.07246376811594203</v>
      </c>
      <c r="G23" s="46">
        <v>1</v>
      </c>
      <c r="H23" s="52">
        <v>44197</v>
      </c>
      <c r="I23" s="52">
        <v>47118</v>
      </c>
      <c r="J23" s="8">
        <f>I23</f>
        <v>47118</v>
      </c>
      <c r="K23" s="56">
        <v>12.17</v>
      </c>
      <c r="L23" s="131">
        <v>219060</v>
      </c>
      <c r="M23" s="8"/>
      <c r="N23" t="s">
        <v>341</v>
      </c>
      <c r="O23" s="56">
        <v>1</v>
      </c>
      <c r="P23" s="53">
        <v>2021</v>
      </c>
      <c r="Q23" t="str" s="116">
        <f>IF(E23&lt;Assumptions!$C$21,"Small","Large")</f>
        <v>Small</v>
      </c>
      <c r="R23" t="s">
        <v>347</v>
      </c>
      <c r="S23" s="127">
        <f>Assumptions!$C$33</f>
        <v>0.7</v>
      </c>
      <c r="T23" s="127">
        <f>Assumptions!$C$35</f>
        <v>0.95</v>
      </c>
      <c r="U23" s="18"/>
      <c r="V23" s="119">
        <f>Assumptions!$C$25</f>
        <v>0.035</v>
      </c>
      <c r="W23" s="39">
        <v>0</v>
      </c>
      <c r="X23" s="41">
        <f>Assumptions!$C$36</f>
        <v>60</v>
      </c>
      <c r="Y23" s="95">
        <f>G23*IF(N23="NNN",F23*(Assumptions!$C$72+Assumptions!$C$55+Assumptions!$C$56),IF(N23="NNN capped",F23*(Assumptions!$C$72+Assumptions!$C$55)+MIN(F23*Assumptions!$C$56,O23*(1+Assumptions!$C$64)^(YEAR(Assumptions!$C$7)-P23)*E23),0))</f>
        <v>108793.9376902174</v>
      </c>
      <c r="Z23" s="2"/>
    </row>
    <row r="24">
      <c r="B24" t="s">
        <v>41</v>
      </c>
      <c r="C24" t="s">
        <v>323</v>
      </c>
      <c r="D24" t="s">
        <v>326</v>
      </c>
      <c r="E24" s="55">
        <v>13200</v>
      </c>
      <c r="F24" s="43">
        <f>E24/Assumptions!$C$86</f>
        <v>0.05314009661835749</v>
      </c>
      <c r="G24" s="46">
        <v>1</v>
      </c>
      <c r="H24" s="52">
        <v>45658</v>
      </c>
      <c r="I24" s="52">
        <v>47848</v>
      </c>
      <c r="J24" s="8">
        <f>I24</f>
        <v>47848</v>
      </c>
      <c r="K24" s="56">
        <v>14.49</v>
      </c>
      <c r="L24" s="131">
        <v>191268</v>
      </c>
      <c r="M24" s="8"/>
      <c r="N24" t="s">
        <v>340</v>
      </c>
      <c r="O24" s="18"/>
      <c r="P24" s="25"/>
      <c r="Q24" t="str" s="116">
        <f>IF(E24&lt;Assumptions!$C$21,"Small","Large")</f>
        <v>Small</v>
      </c>
      <c r="R24" t="s">
        <v>347</v>
      </c>
      <c r="S24" s="127">
        <f>Assumptions!$C$33</f>
        <v>0.7</v>
      </c>
      <c r="T24" s="127">
        <f>Assumptions!$C$35</f>
        <v>0.95</v>
      </c>
      <c r="U24" s="18"/>
      <c r="V24" s="119">
        <f>Assumptions!$C$25</f>
        <v>0.035</v>
      </c>
      <c r="W24" s="39">
        <v>0</v>
      </c>
      <c r="X24" s="41">
        <f>Assumptions!$C$36</f>
        <v>60</v>
      </c>
      <c r="Y24" s="95">
        <f>G24*IF(N24="NNN",F24*(Assumptions!$C$72+Assumptions!$C$55+Assumptions!$C$56),IF(N24="NNN capped",F24*(Assumptions!$C$72+Assumptions!$C$55)+MIN(F24*Assumptions!$C$56,O24*(1+Assumptions!$C$64)^(YEAR(Assumptions!$C$7)-P24)*E24),0))</f>
        <v>80755.30434782608</v>
      </c>
      <c r="Z24" s="2"/>
    </row>
    <row r="25">
      <c r="B25" t="s">
        <v>43</v>
      </c>
      <c r="C25" t="s">
        <v>324</v>
      </c>
      <c r="D25" t="s">
        <v>328</v>
      </c>
      <c r="E25" s="55">
        <v>6600</v>
      </c>
      <c r="F25" s="43">
        <f>E25/Assumptions!$C$86</f>
        <v>0.026570048309178744</v>
      </c>
      <c r="G25" s="46">
        <v>1</v>
      </c>
      <c r="H25" s="52">
        <v>44348</v>
      </c>
      <c r="I25" s="52">
        <v>46173</v>
      </c>
      <c r="J25" s="121">
        <f>Assumptions!$C$7</f>
        <v>46387</v>
      </c>
      <c r="K25" s="56">
        <v>0</v>
      </c>
      <c r="L25" s="131">
        <v>0</v>
      </c>
      <c r="M25" s="8"/>
      <c r="N25" t="s">
        <v>342</v>
      </c>
      <c r="O25" s="18"/>
      <c r="P25" s="25"/>
      <c r="Q25" t="str" s="116">
        <f>IF(E25&lt;Assumptions!$C$21,"Small","Large")</f>
        <v>Small</v>
      </c>
      <c r="R25" t="s">
        <v>342</v>
      </c>
      <c r="S25" s="127">
        <f>Assumptions!$C$33</f>
        <v>0.7</v>
      </c>
      <c r="T25" s="127">
        <f>Assumptions!$C$37</f>
        <v>1</v>
      </c>
      <c r="U25" s="18"/>
      <c r="V25" s="119">
        <f>Assumptions!$C$25</f>
        <v>0.035</v>
      </c>
      <c r="W25" s="127">
        <f>Assumptions!$C$38</f>
        <v>0.5</v>
      </c>
      <c r="X25" s="41">
        <f>IF(Q25="Small",Assumptions!$C$26,Assumptions!$C$27)</f>
        <v>60</v>
      </c>
      <c r="Y25" s="95">
        <f>G25*IF(N25="NNN",F25*(Assumptions!$C$72+Assumptions!$C$55+Assumptions!$C$56),IF(N25="NNN capped",F25*(Assumptions!$C$72+Assumptions!$C$55)+MIN(F25*Assumptions!$C$56,O25*(1+Assumptions!$C$64)^(YEAR(Assumptions!$C$7)-P25)*E25),0))</f>
        <v>0</v>
      </c>
      <c r="Z25" t="s" s="2">
        <v>362</v>
      </c>
    </row>
    <row r="26">
      <c r="B26" t="s">
        <v>47</v>
      </c>
      <c r="C26" t="s">
        <v>325</v>
      </c>
      <c r="D26" t="s">
        <v>326</v>
      </c>
      <c r="E26" s="55">
        <v>6600</v>
      </c>
      <c r="F26" s="43">
        <f>E26/Assumptions!$C$86</f>
        <v>0.026570048309178744</v>
      </c>
      <c r="G26" s="46">
        <v>1</v>
      </c>
      <c r="H26" s="52">
        <v>45444</v>
      </c>
      <c r="I26" s="52">
        <v>46538</v>
      </c>
      <c r="J26" s="8">
        <f>I26</f>
        <v>46538</v>
      </c>
      <c r="K26" s="56">
        <v>15.1</v>
      </c>
      <c r="L26" s="131">
        <v>99660</v>
      </c>
      <c r="M26" s="8"/>
      <c r="N26" t="s">
        <v>340</v>
      </c>
      <c r="O26" s="18"/>
      <c r="P26" s="25"/>
      <c r="Q26" t="str" s="116">
        <f>IF(E26&lt;Assumptions!$C$21,"Small","Large")</f>
        <v>Small</v>
      </c>
      <c r="R26" t="s">
        <v>347</v>
      </c>
      <c r="S26" s="127">
        <f>Assumptions!$C$33</f>
        <v>0.7</v>
      </c>
      <c r="T26" s="127">
        <f>Assumptions!$C$35</f>
        <v>0.95</v>
      </c>
      <c r="U26" s="18"/>
      <c r="V26" s="119">
        <f>Assumptions!$C$25</f>
        <v>0.035</v>
      </c>
      <c r="W26" s="39">
        <v>0</v>
      </c>
      <c r="X26" s="41">
        <f>Assumptions!$C$36</f>
        <v>60</v>
      </c>
      <c r="Y26" s="95">
        <f>G26*IF(N26="NNN",F26*(Assumptions!$C$72+Assumptions!$C$55+Assumptions!$C$56),IF(N26="NNN capped",F26*(Assumptions!$C$72+Assumptions!$C$55)+MIN(F26*Assumptions!$C$56,O26*(1+Assumptions!$C$64)^(YEAR(Assumptions!$C$7)-P26)*E26),0))</f>
        <v>40377.65217391304</v>
      </c>
      <c r="Z26" s="2"/>
    </row>
    <row r="27">
      <c r="B27" t="s" s="21">
        <v>159</v>
      </c>
      <c r="C27" s="21"/>
      <c r="D27" s="21"/>
      <c r="E27" s="129">
        <f>SUMPRODUCT(E7:E26,G7:G26)</f>
        <v>248400</v>
      </c>
      <c r="F27" s="130">
        <f>SUMPRODUCT(F7:F26,G7:G26)</f>
        <v>0.9999999999999999</v>
      </c>
      <c r="G27" s="21"/>
      <c r="H27" s="21"/>
      <c r="I27" s="21"/>
      <c r="J27" s="21"/>
      <c r="K27" s="21"/>
      <c r="L27" s="84">
        <f>SUMPRODUCT(L7:L26,G7:G26)</f>
        <v>2902250</v>
      </c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84">
        <f>SUM(Y7:Y26)</f>
        <v>1354218.3494206523</v>
      </c>
    </row>
  </sheetData>
  <pageMargins left="0.7" right="0.7" top="0.75" bottom="0.75" header="0.3" footer="0.3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2"/>
  <sheetViews>
    <sheetView showGridLines="0" workbookViewId="0">
      <pane ySplit="5" topLeftCell="A6" activePane="bottomLeft" state="frozen"/>
      <selection pane="bottomLeft" activeCell="A1" sqref="A1"/>
    </sheetView>
  </sheetViews>
  <cols>
    <col min="1" max="1" width="2.21875" customWidth="1"/>
    <col min="2" max="2" width="8" customWidth="1"/>
    <col min="3" max="3" width="51" customWidth="1"/>
    <col min="4" max="4" width="16" customWidth="1"/>
    <col min="5" max="5" width="14" customWidth="1"/>
    <col min="6" max="6" width="12" customWidth="1"/>
    <col min="7" max="7" width="16" customWidth="1"/>
    <col min="8" max="8" width="18" customWidth="1"/>
    <col min="9" max="9" width="19" customWidth="1"/>
  </cols>
  <sheetData>
    <row r="2">
      <c r="B2" t="s" s="1">
        <v>0</v>
      </c>
    </row>
    <row r="3">
      <c r="B3" t="s" s="2">
        <v>1</v>
      </c>
    </row>
    <row r="5">
      <c r="B5" t="s" s="3">
        <v>2</v>
      </c>
      <c r="C5" t="s" s="3">
        <v>3</v>
      </c>
      <c r="D5" t="s" s="3">
        <v>4</v>
      </c>
      <c r="E5" t="s" s="4">
        <v>5</v>
      </c>
      <c r="F5" t="s" s="4">
        <v>6</v>
      </c>
      <c r="G5" t="s" s="4">
        <v>7</v>
      </c>
      <c r="H5" t="s" s="4">
        <v>8</v>
      </c>
      <c r="I5" t="s" s="4">
        <v>9</v>
      </c>
    </row>
    <row r="6">
      <c r="B6" t="s">
        <v>10</v>
      </c>
      <c r="C6" t="s">
        <v>11</v>
      </c>
      <c r="D6" t="s">
        <v>12</v>
      </c>
      <c r="E6" s="5">
        <v>44743</v>
      </c>
      <c r="F6" s="5">
        <v>45107</v>
      </c>
      <c r="G6" s="6">
        <v>10.25</v>
      </c>
      <c r="H6" s="7">
        <v>319800</v>
      </c>
      <c r="I6" s="6">
        <v>26650</v>
      </c>
    </row>
    <row r="7">
      <c r="B7" t="s">
        <v>10</v>
      </c>
      <c r="C7" t="s">
        <v>11</v>
      </c>
      <c r="D7" t="s">
        <v>12</v>
      </c>
      <c r="E7" s="5">
        <v>45108</v>
      </c>
      <c r="F7" s="5">
        <v>45473</v>
      </c>
      <c r="G7" s="6">
        <v>10.61</v>
      </c>
      <c r="H7" s="7">
        <v>331032</v>
      </c>
      <c r="I7" s="6">
        <v>27586</v>
      </c>
    </row>
    <row r="8">
      <c r="B8" t="s">
        <v>10</v>
      </c>
      <c r="C8" t="s">
        <v>11</v>
      </c>
      <c r="D8" t="s">
        <v>12</v>
      </c>
      <c r="E8" s="5">
        <v>45474</v>
      </c>
      <c r="F8" s="5">
        <v>45838</v>
      </c>
      <c r="G8" s="6">
        <v>10.98</v>
      </c>
      <c r="H8" s="7">
        <v>342576</v>
      </c>
      <c r="I8" s="6">
        <v>28548</v>
      </c>
    </row>
    <row r="9">
      <c r="B9" t="s">
        <v>10</v>
      </c>
      <c r="C9" t="s">
        <v>11</v>
      </c>
      <c r="D9" t="s">
        <v>12</v>
      </c>
      <c r="E9" s="5">
        <v>45839</v>
      </c>
      <c r="F9" s="5">
        <v>46203</v>
      </c>
      <c r="G9" s="6">
        <v>11.36</v>
      </c>
      <c r="H9" s="7">
        <v>354432</v>
      </c>
      <c r="I9" s="6">
        <v>29536</v>
      </c>
    </row>
    <row r="10">
      <c r="B10" t="s">
        <v>10</v>
      </c>
      <c r="C10" t="s">
        <v>11</v>
      </c>
      <c r="D10" t="s">
        <v>12</v>
      </c>
      <c r="E10" s="5">
        <v>46204</v>
      </c>
      <c r="F10" s="5">
        <v>46568</v>
      </c>
      <c r="G10" s="6">
        <v>11.76</v>
      </c>
      <c r="H10" s="7">
        <v>366912</v>
      </c>
      <c r="I10" s="6">
        <v>30576</v>
      </c>
    </row>
    <row r="11">
      <c r="B11" t="s">
        <v>10</v>
      </c>
      <c r="C11" t="s">
        <v>11</v>
      </c>
      <c r="D11" t="s">
        <v>12</v>
      </c>
      <c r="E11" s="5">
        <v>46569</v>
      </c>
      <c r="F11" s="5">
        <v>46934</v>
      </c>
      <c r="G11" s="6">
        <v>12.17</v>
      </c>
      <c r="H11" s="7">
        <v>379704</v>
      </c>
      <c r="I11" s="6">
        <v>31642</v>
      </c>
    </row>
    <row r="12">
      <c r="B12" t="s">
        <v>10</v>
      </c>
      <c r="C12" t="s">
        <v>11</v>
      </c>
      <c r="D12" t="s">
        <v>12</v>
      </c>
      <c r="E12" s="5">
        <v>46935</v>
      </c>
      <c r="F12" s="5">
        <v>47299</v>
      </c>
      <c r="G12" s="6">
        <v>12.6</v>
      </c>
      <c r="H12" s="7">
        <v>393120</v>
      </c>
      <c r="I12" s="6">
        <v>32760</v>
      </c>
    </row>
    <row r="13">
      <c r="B13" t="s">
        <v>10</v>
      </c>
      <c r="C13" t="s">
        <v>11</v>
      </c>
      <c r="D13" t="s">
        <v>12</v>
      </c>
      <c r="E13" s="5">
        <v>47300</v>
      </c>
      <c r="F13" s="5">
        <v>47664</v>
      </c>
      <c r="G13" s="6">
        <v>13.04</v>
      </c>
      <c r="H13" s="7">
        <v>406848</v>
      </c>
      <c r="I13" s="6">
        <v>33904</v>
      </c>
    </row>
    <row r="14">
      <c r="B14" t="s">
        <v>10</v>
      </c>
      <c r="C14" t="s">
        <v>11</v>
      </c>
      <c r="D14" t="s">
        <v>12</v>
      </c>
      <c r="E14" s="5">
        <v>47665</v>
      </c>
      <c r="F14" s="5">
        <v>48029</v>
      </c>
      <c r="G14" s="6">
        <v>13.5</v>
      </c>
      <c r="H14" s="7">
        <v>421200</v>
      </c>
      <c r="I14" s="6">
        <v>35100</v>
      </c>
    </row>
    <row r="15">
      <c r="B15" t="s">
        <v>10</v>
      </c>
      <c r="C15" t="s">
        <v>11</v>
      </c>
      <c r="D15" t="s">
        <v>12</v>
      </c>
      <c r="E15" s="5">
        <v>48030</v>
      </c>
      <c r="F15" s="5">
        <v>48395</v>
      </c>
      <c r="G15" s="6">
        <v>13.97</v>
      </c>
      <c r="H15" s="7">
        <v>435864</v>
      </c>
      <c r="I15" s="6">
        <v>36322</v>
      </c>
    </row>
    <row r="16">
      <c r="B16" t="s">
        <v>13</v>
      </c>
      <c r="C16" t="s">
        <v>14</v>
      </c>
      <c r="D16" t="s">
        <v>12</v>
      </c>
      <c r="E16" s="5">
        <v>44958</v>
      </c>
      <c r="F16" s="5">
        <v>45322</v>
      </c>
      <c r="G16" s="6">
        <v>13</v>
      </c>
      <c r="H16" s="7">
        <v>93600</v>
      </c>
      <c r="I16" s="6">
        <v>7800</v>
      </c>
    </row>
    <row r="17">
      <c r="B17" t="s">
        <v>13</v>
      </c>
      <c r="C17" t="s">
        <v>14</v>
      </c>
      <c r="D17" t="s">
        <v>12</v>
      </c>
      <c r="E17" s="5">
        <v>45323</v>
      </c>
      <c r="F17" s="5">
        <v>45688</v>
      </c>
      <c r="G17" s="6">
        <v>13.45</v>
      </c>
      <c r="H17" s="7">
        <v>96840</v>
      </c>
      <c r="I17" s="6">
        <v>8070</v>
      </c>
    </row>
    <row r="18">
      <c r="B18" t="s">
        <v>13</v>
      </c>
      <c r="C18" t="s">
        <v>14</v>
      </c>
      <c r="D18" t="s">
        <v>12</v>
      </c>
      <c r="E18" s="5">
        <v>45689</v>
      </c>
      <c r="F18" s="5">
        <v>46053</v>
      </c>
      <c r="G18" s="6">
        <v>13.93</v>
      </c>
      <c r="H18" s="7">
        <v>100296</v>
      </c>
      <c r="I18" s="6">
        <v>8358</v>
      </c>
    </row>
    <row r="19">
      <c r="B19" t="s">
        <v>13</v>
      </c>
      <c r="C19" t="s">
        <v>14</v>
      </c>
      <c r="D19" t="s">
        <v>12</v>
      </c>
      <c r="E19" s="5">
        <v>46054</v>
      </c>
      <c r="F19" s="5">
        <v>46418</v>
      </c>
      <c r="G19" s="6">
        <v>14.41</v>
      </c>
      <c r="H19" s="7">
        <v>103752</v>
      </c>
      <c r="I19" s="6">
        <v>8646</v>
      </c>
    </row>
    <row r="20">
      <c r="B20" t="s">
        <v>13</v>
      </c>
      <c r="C20" t="s">
        <v>14</v>
      </c>
      <c r="D20" t="s">
        <v>12</v>
      </c>
      <c r="E20" s="5">
        <v>46419</v>
      </c>
      <c r="F20" s="5">
        <v>46783</v>
      </c>
      <c r="G20" s="6">
        <v>14.92</v>
      </c>
      <c r="H20" s="7">
        <v>107424</v>
      </c>
      <c r="I20" s="6">
        <v>8952</v>
      </c>
    </row>
    <row r="21">
      <c r="B21" t="s">
        <v>15</v>
      </c>
      <c r="C21" t="s">
        <v>16</v>
      </c>
      <c r="D21" t="s">
        <v>12</v>
      </c>
      <c r="E21" s="5">
        <v>43831</v>
      </c>
      <c r="F21" s="5">
        <v>44196</v>
      </c>
      <c r="G21" s="6">
        <v>9.4</v>
      </c>
      <c r="H21" s="7">
        <v>225600</v>
      </c>
      <c r="I21" s="6">
        <v>18800</v>
      </c>
    </row>
    <row r="22">
      <c r="B22" t="s">
        <v>15</v>
      </c>
      <c r="C22" t="s">
        <v>16</v>
      </c>
      <c r="D22" t="s">
        <v>12</v>
      </c>
      <c r="E22" s="5">
        <v>44197</v>
      </c>
      <c r="F22" s="5">
        <v>44561</v>
      </c>
      <c r="G22" s="6">
        <v>9.68</v>
      </c>
      <c r="H22" s="7">
        <v>232320</v>
      </c>
      <c r="I22" s="6">
        <v>19360</v>
      </c>
    </row>
    <row r="23">
      <c r="B23" t="s">
        <v>15</v>
      </c>
      <c r="C23" t="s">
        <v>16</v>
      </c>
      <c r="D23" t="s">
        <v>12</v>
      </c>
      <c r="E23" s="5">
        <v>44562</v>
      </c>
      <c r="F23" s="5">
        <v>44926</v>
      </c>
      <c r="G23" s="6">
        <v>9.97</v>
      </c>
      <c r="H23" s="7">
        <v>239280</v>
      </c>
      <c r="I23" s="6">
        <v>19940</v>
      </c>
    </row>
    <row r="24">
      <c r="B24" t="s">
        <v>15</v>
      </c>
      <c r="C24" t="s">
        <v>16</v>
      </c>
      <c r="D24" t="s">
        <v>12</v>
      </c>
      <c r="E24" s="5">
        <v>44927</v>
      </c>
      <c r="F24" s="5">
        <v>45291</v>
      </c>
      <c r="G24" s="6">
        <v>10.27</v>
      </c>
      <c r="H24" s="7">
        <v>246480</v>
      </c>
      <c r="I24" s="6">
        <v>20540</v>
      </c>
    </row>
    <row r="25">
      <c r="B25" t="s">
        <v>15</v>
      </c>
      <c r="C25" t="s">
        <v>16</v>
      </c>
      <c r="D25" t="s">
        <v>12</v>
      </c>
      <c r="E25" s="5">
        <v>45292</v>
      </c>
      <c r="F25" s="5">
        <v>45657</v>
      </c>
      <c r="G25" s="6">
        <v>10.58</v>
      </c>
      <c r="H25" s="7">
        <v>253920</v>
      </c>
      <c r="I25" s="6">
        <v>21160</v>
      </c>
    </row>
    <row r="26">
      <c r="B26" t="s">
        <v>15</v>
      </c>
      <c r="C26" t="s">
        <v>16</v>
      </c>
      <c r="D26" t="s">
        <v>12</v>
      </c>
      <c r="E26" s="5">
        <v>45658</v>
      </c>
      <c r="F26" s="5">
        <v>46022</v>
      </c>
      <c r="G26" s="6">
        <v>10.9</v>
      </c>
      <c r="H26" s="7">
        <v>261600</v>
      </c>
      <c r="I26" s="6">
        <v>21800</v>
      </c>
    </row>
    <row r="27">
      <c r="B27" t="s">
        <v>15</v>
      </c>
      <c r="C27" t="s">
        <v>16</v>
      </c>
      <c r="D27" t="s">
        <v>12</v>
      </c>
      <c r="E27" s="5">
        <v>46023</v>
      </c>
      <c r="F27" s="5">
        <v>46387</v>
      </c>
      <c r="G27" s="6">
        <v>11.22</v>
      </c>
      <c r="H27" s="7">
        <v>269280</v>
      </c>
      <c r="I27" s="6">
        <v>22440</v>
      </c>
    </row>
    <row r="28">
      <c r="B28" t="s">
        <v>15</v>
      </c>
      <c r="C28" t="s">
        <v>16</v>
      </c>
      <c r="D28" t="s">
        <v>12</v>
      </c>
      <c r="E28" s="5">
        <v>46388</v>
      </c>
      <c r="F28" s="5">
        <v>46752</v>
      </c>
      <c r="G28" s="6">
        <v>11.56</v>
      </c>
      <c r="H28" s="7">
        <v>277440</v>
      </c>
      <c r="I28" s="6">
        <v>23120</v>
      </c>
    </row>
    <row r="29">
      <c r="B29" t="s">
        <v>17</v>
      </c>
      <c r="C29" t="s">
        <v>18</v>
      </c>
      <c r="D29" t="s">
        <v>12</v>
      </c>
      <c r="E29" s="5">
        <v>46235</v>
      </c>
      <c r="F29" s="5">
        <v>46599</v>
      </c>
      <c r="G29" s="6">
        <v>14.25</v>
      </c>
      <c r="H29" s="7">
        <v>136800</v>
      </c>
      <c r="I29" s="6">
        <v>11400</v>
      </c>
    </row>
    <row r="30">
      <c r="B30" t="s">
        <v>17</v>
      </c>
      <c r="C30" t="s">
        <v>18</v>
      </c>
      <c r="D30" t="s">
        <v>12</v>
      </c>
      <c r="E30" s="5">
        <v>46600</v>
      </c>
      <c r="F30" s="5">
        <v>46965</v>
      </c>
      <c r="G30" s="6">
        <v>14.82</v>
      </c>
      <c r="H30" s="7">
        <v>142272</v>
      </c>
      <c r="I30" s="6">
        <v>11856</v>
      </c>
    </row>
    <row r="31">
      <c r="B31" t="s">
        <v>17</v>
      </c>
      <c r="C31" t="s">
        <v>18</v>
      </c>
      <c r="D31" t="s">
        <v>12</v>
      </c>
      <c r="E31" s="5">
        <v>46966</v>
      </c>
      <c r="F31" s="5">
        <v>47330</v>
      </c>
      <c r="G31" s="6">
        <v>15.41</v>
      </c>
      <c r="H31" s="7">
        <v>147936</v>
      </c>
      <c r="I31" s="6">
        <v>12328</v>
      </c>
    </row>
    <row r="32">
      <c r="B32" t="s">
        <v>17</v>
      </c>
      <c r="C32" t="s">
        <v>18</v>
      </c>
      <c r="D32" t="s">
        <v>12</v>
      </c>
      <c r="E32" s="5">
        <v>47331</v>
      </c>
      <c r="F32" s="5">
        <v>47695</v>
      </c>
      <c r="G32" s="6">
        <v>16.03</v>
      </c>
      <c r="H32" s="7">
        <v>153888</v>
      </c>
      <c r="I32" s="6">
        <v>12824</v>
      </c>
    </row>
    <row r="33">
      <c r="B33" t="s">
        <v>17</v>
      </c>
      <c r="C33" t="s">
        <v>18</v>
      </c>
      <c r="D33" t="s">
        <v>12</v>
      </c>
      <c r="E33" s="5">
        <v>47696</v>
      </c>
      <c r="F33" s="5">
        <v>48060</v>
      </c>
      <c r="G33" s="6">
        <v>16.67</v>
      </c>
      <c r="H33" s="7">
        <v>160032</v>
      </c>
      <c r="I33" s="6">
        <v>13336</v>
      </c>
    </row>
    <row r="34">
      <c r="B34" t="s">
        <v>17</v>
      </c>
      <c r="C34" t="s">
        <v>18</v>
      </c>
      <c r="D34" t="s">
        <v>12</v>
      </c>
      <c r="E34" s="5">
        <v>48061</v>
      </c>
      <c r="F34" s="5">
        <v>48244</v>
      </c>
      <c r="G34" s="6">
        <v>17.34</v>
      </c>
      <c r="H34" s="7">
        <v>166464</v>
      </c>
      <c r="I34" s="6">
        <v>13872</v>
      </c>
    </row>
    <row r="35">
      <c r="B35" t="s">
        <v>19</v>
      </c>
      <c r="C35" t="s">
        <v>20</v>
      </c>
      <c r="D35" t="s">
        <v>12</v>
      </c>
      <c r="E35" s="5">
        <v>44501</v>
      </c>
      <c r="F35" s="5">
        <v>44865</v>
      </c>
      <c r="G35" s="6">
        <v>11.3</v>
      </c>
      <c r="H35" s="7">
        <v>162720</v>
      </c>
      <c r="I35" s="6">
        <v>13560</v>
      </c>
    </row>
    <row r="36">
      <c r="B36" t="s">
        <v>19</v>
      </c>
      <c r="C36" t="s">
        <v>20</v>
      </c>
      <c r="D36" t="s">
        <v>12</v>
      </c>
      <c r="E36" s="5">
        <v>44866</v>
      </c>
      <c r="F36" s="5">
        <v>45230</v>
      </c>
      <c r="G36" s="6">
        <v>11.64</v>
      </c>
      <c r="H36" s="7">
        <v>167616</v>
      </c>
      <c r="I36" s="6">
        <v>13968</v>
      </c>
    </row>
    <row r="37">
      <c r="B37" t="s">
        <v>19</v>
      </c>
      <c r="C37" t="s">
        <v>20</v>
      </c>
      <c r="D37" t="s">
        <v>12</v>
      </c>
      <c r="E37" s="5">
        <v>45231</v>
      </c>
      <c r="F37" s="5">
        <v>45596</v>
      </c>
      <c r="G37" s="6">
        <v>11.99</v>
      </c>
      <c r="H37" s="7">
        <v>172656</v>
      </c>
      <c r="I37" s="6">
        <v>14388</v>
      </c>
    </row>
    <row r="38">
      <c r="B38" t="s">
        <v>19</v>
      </c>
      <c r="C38" t="s">
        <v>20</v>
      </c>
      <c r="D38" t="s">
        <v>12</v>
      </c>
      <c r="E38" s="5">
        <v>45597</v>
      </c>
      <c r="F38" s="5">
        <v>45961</v>
      </c>
      <c r="G38" s="6">
        <v>12.35</v>
      </c>
      <c r="H38" s="7">
        <v>177840</v>
      </c>
      <c r="I38" s="6">
        <v>14820</v>
      </c>
    </row>
    <row r="39">
      <c r="B39" t="s">
        <v>19</v>
      </c>
      <c r="C39" t="s">
        <v>20</v>
      </c>
      <c r="D39" t="s">
        <v>12</v>
      </c>
      <c r="E39" s="5">
        <v>45962</v>
      </c>
      <c r="F39" s="5">
        <v>46326</v>
      </c>
      <c r="G39" s="6">
        <v>12.72</v>
      </c>
      <c r="H39" s="7">
        <v>183168</v>
      </c>
      <c r="I39" s="6">
        <v>15264</v>
      </c>
    </row>
    <row r="40">
      <c r="B40" t="s">
        <v>19</v>
      </c>
      <c r="C40" t="s">
        <v>20</v>
      </c>
      <c r="D40" t="s">
        <v>12</v>
      </c>
      <c r="E40" s="5">
        <v>46327</v>
      </c>
      <c r="F40" s="5">
        <v>46691</v>
      </c>
      <c r="G40" s="6">
        <v>13.1</v>
      </c>
      <c r="H40" s="7">
        <v>188640</v>
      </c>
      <c r="I40" s="6">
        <v>15720</v>
      </c>
    </row>
    <row r="41">
      <c r="B41" t="s">
        <v>19</v>
      </c>
      <c r="C41" t="s">
        <v>20</v>
      </c>
      <c r="D41" t="s">
        <v>12</v>
      </c>
      <c r="E41" s="5">
        <v>46692</v>
      </c>
      <c r="F41" s="5">
        <v>47057</v>
      </c>
      <c r="G41" s="6">
        <v>13.49</v>
      </c>
      <c r="H41" s="7">
        <v>194256</v>
      </c>
      <c r="I41" s="6">
        <v>16188</v>
      </c>
    </row>
    <row r="42">
      <c r="B42" t="s">
        <v>21</v>
      </c>
      <c r="C42" t="s">
        <v>22</v>
      </c>
      <c r="D42" t="s">
        <v>12</v>
      </c>
      <c r="E42" s="5">
        <v>45748</v>
      </c>
      <c r="F42" s="5">
        <v>46112</v>
      </c>
      <c r="G42" s="6">
        <v>13.75</v>
      </c>
      <c r="H42" s="7">
        <v>165000</v>
      </c>
      <c r="I42" s="6">
        <v>13750</v>
      </c>
    </row>
    <row r="43">
      <c r="B43" t="s">
        <v>21</v>
      </c>
      <c r="C43" t="s">
        <v>22</v>
      </c>
      <c r="D43" t="s">
        <v>12</v>
      </c>
      <c r="E43" s="5">
        <v>46113</v>
      </c>
      <c r="F43" s="5">
        <v>46477</v>
      </c>
      <c r="G43" s="6">
        <v>14.23</v>
      </c>
      <c r="H43" s="7">
        <v>170760</v>
      </c>
      <c r="I43" s="6">
        <v>14230</v>
      </c>
    </row>
    <row r="44">
      <c r="B44" t="s">
        <v>21</v>
      </c>
      <c r="C44" t="s">
        <v>22</v>
      </c>
      <c r="D44" t="s">
        <v>12</v>
      </c>
      <c r="E44" s="5">
        <v>46478</v>
      </c>
      <c r="F44" s="5">
        <v>46843</v>
      </c>
      <c r="G44" s="6">
        <v>14.73</v>
      </c>
      <c r="H44" s="7">
        <v>176760</v>
      </c>
      <c r="I44" s="6">
        <v>14730</v>
      </c>
    </row>
    <row r="45">
      <c r="B45" t="s">
        <v>21</v>
      </c>
      <c r="C45" t="s">
        <v>22</v>
      </c>
      <c r="D45" t="s">
        <v>12</v>
      </c>
      <c r="E45" s="5">
        <v>46844</v>
      </c>
      <c r="F45" s="5">
        <v>47208</v>
      </c>
      <c r="G45" s="6">
        <v>15.24</v>
      </c>
      <c r="H45" s="7">
        <v>182880</v>
      </c>
      <c r="I45" s="6">
        <v>15240</v>
      </c>
    </row>
    <row r="46">
      <c r="B46" t="s">
        <v>21</v>
      </c>
      <c r="C46" t="s">
        <v>22</v>
      </c>
      <c r="D46" t="s">
        <v>12</v>
      </c>
      <c r="E46" s="5">
        <v>47209</v>
      </c>
      <c r="F46" s="5">
        <v>47573</v>
      </c>
      <c r="G46" s="6">
        <v>15.78</v>
      </c>
      <c r="H46" s="7">
        <v>189360</v>
      </c>
      <c r="I46" s="6">
        <v>15780</v>
      </c>
    </row>
    <row r="47">
      <c r="B47" t="s">
        <v>23</v>
      </c>
      <c r="C47" t="s">
        <v>24</v>
      </c>
      <c r="D47" t="s">
        <v>25</v>
      </c>
      <c r="E47" s="5">
        <v>45536</v>
      </c>
      <c r="F47" s="5">
        <v>45900</v>
      </c>
      <c r="G47" s="6">
        <v>13.4</v>
      </c>
      <c r="H47" s="7">
        <v>131320</v>
      </c>
      <c r="I47" s="6">
        <v>10943.33</v>
      </c>
    </row>
    <row r="48">
      <c r="B48" t="s">
        <v>23</v>
      </c>
      <c r="C48" t="s">
        <v>24</v>
      </c>
      <c r="D48" t="s">
        <v>25</v>
      </c>
      <c r="E48" s="5">
        <v>45901</v>
      </c>
      <c r="F48" s="5">
        <v>46265</v>
      </c>
      <c r="G48" s="6">
        <v>13.87</v>
      </c>
      <c r="H48" s="7">
        <v>135926</v>
      </c>
      <c r="I48" s="6">
        <v>11327.17</v>
      </c>
    </row>
    <row r="49">
      <c r="B49" t="s">
        <v>23</v>
      </c>
      <c r="C49" t="s">
        <v>24</v>
      </c>
      <c r="D49" t="s">
        <v>25</v>
      </c>
      <c r="E49" s="5">
        <v>46266</v>
      </c>
      <c r="F49" s="5">
        <v>46630</v>
      </c>
      <c r="G49" s="6">
        <v>14.35</v>
      </c>
      <c r="H49" s="7">
        <v>140630</v>
      </c>
      <c r="I49" s="6">
        <v>11719.17</v>
      </c>
    </row>
    <row r="50">
      <c r="B50" t="s">
        <v>23</v>
      </c>
      <c r="C50" t="s">
        <v>24</v>
      </c>
      <c r="D50" t="s">
        <v>25</v>
      </c>
      <c r="E50" s="5">
        <v>46631</v>
      </c>
      <c r="F50" s="5">
        <v>46996</v>
      </c>
      <c r="G50" s="6">
        <v>14.86</v>
      </c>
      <c r="H50" s="7">
        <v>145628</v>
      </c>
      <c r="I50" s="6">
        <v>12135.67</v>
      </c>
    </row>
    <row r="51">
      <c r="B51" t="s">
        <v>23</v>
      </c>
      <c r="C51" t="s">
        <v>24</v>
      </c>
      <c r="D51" t="s">
        <v>25</v>
      </c>
      <c r="E51" s="5">
        <v>46997</v>
      </c>
      <c r="F51" s="5">
        <v>47361</v>
      </c>
      <c r="G51" s="6">
        <v>15.38</v>
      </c>
      <c r="H51" s="7">
        <v>150724</v>
      </c>
      <c r="I51" s="6">
        <v>12560.33</v>
      </c>
    </row>
    <row r="52">
      <c r="B52" t="s">
        <v>23</v>
      </c>
      <c r="C52" t="s">
        <v>26</v>
      </c>
      <c r="D52" t="s">
        <v>12</v>
      </c>
      <c r="E52" s="5">
        <v>45717</v>
      </c>
      <c r="F52" s="5">
        <v>45900</v>
      </c>
      <c r="G52" s="6">
        <v>13.4</v>
      </c>
      <c r="H52" s="7">
        <v>123280</v>
      </c>
      <c r="I52" s="6">
        <v>10273.33</v>
      </c>
    </row>
    <row r="53">
      <c r="B53" t="s">
        <v>23</v>
      </c>
      <c r="C53" t="s">
        <v>26</v>
      </c>
      <c r="D53" t="s">
        <v>12</v>
      </c>
      <c r="E53" s="5">
        <v>45901</v>
      </c>
      <c r="F53" s="5">
        <v>46265</v>
      </c>
      <c r="G53" s="6">
        <v>13.87</v>
      </c>
      <c r="H53" s="7">
        <v>127604</v>
      </c>
      <c r="I53" s="6">
        <v>10633.67</v>
      </c>
    </row>
    <row r="54">
      <c r="B54" t="s">
        <v>23</v>
      </c>
      <c r="C54" t="s">
        <v>26</v>
      </c>
      <c r="D54" t="s">
        <v>12</v>
      </c>
      <c r="E54" s="5">
        <v>46266</v>
      </c>
      <c r="F54" s="5">
        <v>46630</v>
      </c>
      <c r="G54" s="6">
        <v>14.35</v>
      </c>
      <c r="H54" s="7">
        <v>132020</v>
      </c>
      <c r="I54" s="6">
        <v>11001.67</v>
      </c>
    </row>
    <row r="55">
      <c r="B55" t="s">
        <v>23</v>
      </c>
      <c r="C55" t="s">
        <v>26</v>
      </c>
      <c r="D55" t="s">
        <v>12</v>
      </c>
      <c r="E55" s="5">
        <v>46631</v>
      </c>
      <c r="F55" s="5">
        <v>46996</v>
      </c>
      <c r="G55" s="6">
        <v>14.86</v>
      </c>
      <c r="H55" s="7">
        <v>136712</v>
      </c>
      <c r="I55" s="6">
        <v>11392.67</v>
      </c>
    </row>
    <row r="56">
      <c r="B56" t="s">
        <v>23</v>
      </c>
      <c r="C56" t="s">
        <v>26</v>
      </c>
      <c r="D56" t="s">
        <v>12</v>
      </c>
      <c r="E56" s="5">
        <v>46997</v>
      </c>
      <c r="F56" s="5">
        <v>47361</v>
      </c>
      <c r="G56" s="6">
        <v>15.38</v>
      </c>
      <c r="H56" s="7">
        <v>141496</v>
      </c>
      <c r="I56" s="6">
        <v>11791.33</v>
      </c>
    </row>
    <row r="57">
      <c r="B57" t="s">
        <v>27</v>
      </c>
      <c r="C57" t="s">
        <v>28</v>
      </c>
      <c r="D57" t="s">
        <v>12</v>
      </c>
      <c r="E57" s="5">
        <v>43617</v>
      </c>
      <c r="F57" s="5">
        <v>43982</v>
      </c>
      <c r="G57" s="6">
        <v>10.6</v>
      </c>
      <c r="H57" s="7">
        <v>118720</v>
      </c>
      <c r="I57" s="6">
        <v>9893.33</v>
      </c>
    </row>
    <row r="58">
      <c r="B58" t="s">
        <v>27</v>
      </c>
      <c r="C58" t="s">
        <v>28</v>
      </c>
      <c r="D58" t="s">
        <v>12</v>
      </c>
      <c r="E58" s="5">
        <v>43983</v>
      </c>
      <c r="F58" s="5">
        <v>44347</v>
      </c>
      <c r="G58" s="6">
        <v>10.92</v>
      </c>
      <c r="H58" s="7">
        <v>122304</v>
      </c>
      <c r="I58" s="6">
        <v>10192</v>
      </c>
    </row>
    <row r="59">
      <c r="B59" t="s">
        <v>27</v>
      </c>
      <c r="C59" t="s">
        <v>28</v>
      </c>
      <c r="D59" t="s">
        <v>12</v>
      </c>
      <c r="E59" s="5">
        <v>44348</v>
      </c>
      <c r="F59" s="5">
        <v>44712</v>
      </c>
      <c r="G59" s="6">
        <v>11.25</v>
      </c>
      <c r="H59" s="7">
        <v>126000</v>
      </c>
      <c r="I59" s="6">
        <v>10500</v>
      </c>
    </row>
    <row r="60">
      <c r="B60" t="s">
        <v>27</v>
      </c>
      <c r="C60" t="s">
        <v>28</v>
      </c>
      <c r="D60" t="s">
        <v>12</v>
      </c>
      <c r="E60" s="5">
        <v>44713</v>
      </c>
      <c r="F60" s="5">
        <v>45077</v>
      </c>
      <c r="G60" s="6">
        <v>11.58</v>
      </c>
      <c r="H60" s="7">
        <v>129696</v>
      </c>
      <c r="I60" s="6">
        <v>10808</v>
      </c>
    </row>
    <row r="61">
      <c r="B61" t="s">
        <v>27</v>
      </c>
      <c r="C61" t="s">
        <v>28</v>
      </c>
      <c r="D61" t="s">
        <v>12</v>
      </c>
      <c r="E61" s="5">
        <v>45078</v>
      </c>
      <c r="F61" s="5">
        <v>45443</v>
      </c>
      <c r="G61" s="6">
        <v>11.93</v>
      </c>
      <c r="H61" s="7">
        <v>133616</v>
      </c>
      <c r="I61" s="6">
        <v>11134.67</v>
      </c>
    </row>
    <row r="62">
      <c r="B62" t="s">
        <v>27</v>
      </c>
      <c r="C62" t="s">
        <v>28</v>
      </c>
      <c r="D62" t="s">
        <v>12</v>
      </c>
      <c r="E62" s="5">
        <v>45444</v>
      </c>
      <c r="F62" s="5">
        <v>45808</v>
      </c>
      <c r="G62" s="6">
        <v>12.29</v>
      </c>
      <c r="H62" s="7">
        <v>137648</v>
      </c>
      <c r="I62" s="6">
        <v>11470.67</v>
      </c>
    </row>
    <row r="63">
      <c r="B63" t="s">
        <v>27</v>
      </c>
      <c r="C63" t="s">
        <v>28</v>
      </c>
      <c r="D63" t="s">
        <v>12</v>
      </c>
      <c r="E63" s="5">
        <v>45809</v>
      </c>
      <c r="F63" s="5">
        <v>46173</v>
      </c>
      <c r="G63" s="6">
        <v>12.66</v>
      </c>
      <c r="H63" s="7">
        <v>141792</v>
      </c>
      <c r="I63" s="6">
        <v>11816</v>
      </c>
    </row>
    <row r="64">
      <c r="B64" t="s">
        <v>27</v>
      </c>
      <c r="C64" t="s">
        <v>28</v>
      </c>
      <c r="D64" t="s">
        <v>12</v>
      </c>
      <c r="E64" s="5">
        <v>46174</v>
      </c>
      <c r="F64" s="5">
        <v>46538</v>
      </c>
      <c r="G64" s="6">
        <v>13.04</v>
      </c>
      <c r="H64" s="7">
        <v>146048</v>
      </c>
      <c r="I64" s="6">
        <v>12170.67</v>
      </c>
    </row>
    <row r="65">
      <c r="B65" t="s">
        <v>29</v>
      </c>
      <c r="C65" t="s">
        <v>30</v>
      </c>
      <c r="D65" t="s">
        <v>12</v>
      </c>
      <c r="E65" s="5">
        <v>45200</v>
      </c>
      <c r="F65" s="5">
        <v>45565</v>
      </c>
      <c r="G65" s="6">
        <v>13.2</v>
      </c>
      <c r="H65" s="7">
        <v>134640</v>
      </c>
      <c r="I65" s="6">
        <v>11220</v>
      </c>
    </row>
    <row r="66">
      <c r="B66" t="s">
        <v>29</v>
      </c>
      <c r="C66" t="s">
        <v>30</v>
      </c>
      <c r="D66" t="s">
        <v>12</v>
      </c>
      <c r="E66" s="5">
        <v>45566</v>
      </c>
      <c r="F66" s="5">
        <v>45930</v>
      </c>
      <c r="G66" s="6">
        <v>13.66</v>
      </c>
      <c r="H66" s="7">
        <v>139332</v>
      </c>
      <c r="I66" s="6">
        <v>11611</v>
      </c>
    </row>
    <row r="67">
      <c r="B67" t="s">
        <v>29</v>
      </c>
      <c r="C67" t="s">
        <v>30</v>
      </c>
      <c r="D67" t="s">
        <v>12</v>
      </c>
      <c r="E67" s="5">
        <v>45931</v>
      </c>
      <c r="F67" s="5">
        <v>46295</v>
      </c>
      <c r="G67" s="6">
        <v>14.14</v>
      </c>
      <c r="H67" s="7">
        <v>144228</v>
      </c>
      <c r="I67" s="6">
        <v>12019</v>
      </c>
    </row>
    <row r="68">
      <c r="B68" t="s">
        <v>29</v>
      </c>
      <c r="C68" t="s">
        <v>30</v>
      </c>
      <c r="D68" t="s">
        <v>12</v>
      </c>
      <c r="E68" s="5">
        <v>46296</v>
      </c>
      <c r="F68" s="5">
        <v>46660</v>
      </c>
      <c r="G68" s="6">
        <v>14.64</v>
      </c>
      <c r="H68" s="7">
        <v>149328</v>
      </c>
      <c r="I68" s="6">
        <v>12444</v>
      </c>
    </row>
    <row r="69">
      <c r="B69" t="s">
        <v>29</v>
      </c>
      <c r="C69" t="s">
        <v>30</v>
      </c>
      <c r="D69" t="s">
        <v>12</v>
      </c>
      <c r="E69" s="5">
        <v>46661</v>
      </c>
      <c r="F69" s="5">
        <v>47026</v>
      </c>
      <c r="G69" s="6">
        <v>15.15</v>
      </c>
      <c r="H69" s="7">
        <v>154530</v>
      </c>
      <c r="I69" s="6">
        <v>12877.5</v>
      </c>
    </row>
    <row r="70">
      <c r="B70" t="s">
        <v>31</v>
      </c>
      <c r="C70" t="s">
        <v>32</v>
      </c>
      <c r="D70" t="s">
        <v>12</v>
      </c>
      <c r="E70" s="5">
        <v>44256</v>
      </c>
      <c r="F70" s="5">
        <v>44620</v>
      </c>
      <c r="G70" s="6">
        <v>10.9</v>
      </c>
      <c r="H70" s="7">
        <v>170040</v>
      </c>
      <c r="I70" s="6">
        <v>14170</v>
      </c>
    </row>
    <row r="71">
      <c r="B71" t="s">
        <v>31</v>
      </c>
      <c r="C71" t="s">
        <v>32</v>
      </c>
      <c r="D71" t="s">
        <v>12</v>
      </c>
      <c r="E71" s="5">
        <v>44621</v>
      </c>
      <c r="F71" s="5">
        <v>44985</v>
      </c>
      <c r="G71" s="6">
        <v>11.23</v>
      </c>
      <c r="H71" s="7">
        <v>175188</v>
      </c>
      <c r="I71" s="6">
        <v>14599</v>
      </c>
    </row>
    <row r="72">
      <c r="B72" t="s">
        <v>31</v>
      </c>
      <c r="C72" t="s">
        <v>32</v>
      </c>
      <c r="D72" t="s">
        <v>12</v>
      </c>
      <c r="E72" s="5">
        <v>44986</v>
      </c>
      <c r="F72" s="5">
        <v>45351</v>
      </c>
      <c r="G72" s="6">
        <v>11.56</v>
      </c>
      <c r="H72" s="7">
        <v>180336</v>
      </c>
      <c r="I72" s="6">
        <v>15028</v>
      </c>
    </row>
    <row r="73">
      <c r="B73" t="s">
        <v>31</v>
      </c>
      <c r="C73" t="s">
        <v>32</v>
      </c>
      <c r="D73" t="s">
        <v>12</v>
      </c>
      <c r="E73" s="5">
        <v>45352</v>
      </c>
      <c r="F73" s="5">
        <v>45716</v>
      </c>
      <c r="G73" s="6">
        <v>11.91</v>
      </c>
      <c r="H73" s="7">
        <v>185796</v>
      </c>
      <c r="I73" s="6">
        <v>15483</v>
      </c>
    </row>
    <row r="74">
      <c r="B74" t="s">
        <v>31</v>
      </c>
      <c r="C74" t="s">
        <v>32</v>
      </c>
      <c r="D74" t="s">
        <v>12</v>
      </c>
      <c r="E74" s="5">
        <v>45717</v>
      </c>
      <c r="F74" s="5">
        <v>46081</v>
      </c>
      <c r="G74" s="6">
        <v>12.27</v>
      </c>
      <c r="H74" s="7">
        <v>191412</v>
      </c>
      <c r="I74" s="6">
        <v>15951</v>
      </c>
    </row>
    <row r="75">
      <c r="B75" t="s">
        <v>31</v>
      </c>
      <c r="C75" t="s">
        <v>32</v>
      </c>
      <c r="D75" t="s">
        <v>12</v>
      </c>
      <c r="E75" s="5">
        <v>46082</v>
      </c>
      <c r="F75" s="5">
        <v>46446</v>
      </c>
      <c r="G75" s="6">
        <v>12.64</v>
      </c>
      <c r="H75" s="7">
        <v>197184</v>
      </c>
      <c r="I75" s="6">
        <v>16432</v>
      </c>
    </row>
    <row r="76">
      <c r="B76" t="s">
        <v>31</v>
      </c>
      <c r="C76" t="s">
        <v>32</v>
      </c>
      <c r="D76" t="s">
        <v>12</v>
      </c>
      <c r="E76" s="5">
        <v>46447</v>
      </c>
      <c r="F76" s="5">
        <v>46812</v>
      </c>
      <c r="G76" s="6">
        <v>13.02</v>
      </c>
      <c r="H76" s="7">
        <v>203112</v>
      </c>
      <c r="I76" s="6">
        <v>16926</v>
      </c>
    </row>
    <row r="77">
      <c r="B77" t="s">
        <v>31</v>
      </c>
      <c r="C77" t="s">
        <v>32</v>
      </c>
      <c r="D77" t="s">
        <v>12</v>
      </c>
      <c r="E77" s="5">
        <v>46813</v>
      </c>
      <c r="F77" s="5">
        <v>47177</v>
      </c>
      <c r="G77" s="6">
        <v>13.41</v>
      </c>
      <c r="H77" s="7">
        <v>209196</v>
      </c>
      <c r="I77" s="6">
        <v>17433</v>
      </c>
    </row>
    <row r="78">
      <c r="B78" t="s">
        <v>33</v>
      </c>
      <c r="C78" t="s">
        <v>34</v>
      </c>
      <c r="D78" t="s">
        <v>12</v>
      </c>
      <c r="E78" s="5">
        <v>45292</v>
      </c>
      <c r="F78" s="5">
        <v>45657</v>
      </c>
      <c r="G78" s="6">
        <v>12.6</v>
      </c>
      <c r="H78" s="7">
        <v>189000</v>
      </c>
      <c r="I78" s="6">
        <v>15750</v>
      </c>
    </row>
    <row r="79">
      <c r="B79" t="s">
        <v>33</v>
      </c>
      <c r="C79" t="s">
        <v>34</v>
      </c>
      <c r="D79" t="s">
        <v>12</v>
      </c>
      <c r="E79" s="5">
        <v>45658</v>
      </c>
      <c r="F79" s="5">
        <v>46022</v>
      </c>
      <c r="G79" s="6">
        <v>13.04</v>
      </c>
      <c r="H79" s="7">
        <v>195600</v>
      </c>
      <c r="I79" s="6">
        <v>16300</v>
      </c>
    </row>
    <row r="80">
      <c r="B80" t="s">
        <v>33</v>
      </c>
      <c r="C80" t="s">
        <v>34</v>
      </c>
      <c r="D80" t="s">
        <v>12</v>
      </c>
      <c r="E80" s="5">
        <v>46023</v>
      </c>
      <c r="F80" s="5">
        <v>46387</v>
      </c>
      <c r="G80" s="6">
        <v>13.5</v>
      </c>
      <c r="H80" s="7">
        <v>202500</v>
      </c>
      <c r="I80" s="6">
        <v>16875</v>
      </c>
    </row>
    <row r="81">
      <c r="B81" t="s">
        <v>33</v>
      </c>
      <c r="C81" t="s">
        <v>34</v>
      </c>
      <c r="D81" t="s">
        <v>12</v>
      </c>
      <c r="E81" s="5">
        <v>46388</v>
      </c>
      <c r="F81" s="5">
        <v>46752</v>
      </c>
      <c r="G81" s="6">
        <v>13.97</v>
      </c>
      <c r="H81" s="7">
        <v>209550</v>
      </c>
      <c r="I81" s="6">
        <v>17462.5</v>
      </c>
    </row>
    <row r="82">
      <c r="B82" t="s">
        <v>33</v>
      </c>
      <c r="C82" t="s">
        <v>34</v>
      </c>
      <c r="D82" t="s">
        <v>12</v>
      </c>
      <c r="E82" s="5">
        <v>46753</v>
      </c>
      <c r="F82" s="5">
        <v>47118</v>
      </c>
      <c r="G82" s="6">
        <v>14.46</v>
      </c>
      <c r="H82" s="7">
        <v>216900</v>
      </c>
      <c r="I82" s="6">
        <v>18075</v>
      </c>
    </row>
    <row r="83">
      <c r="B83" t="s">
        <v>33</v>
      </c>
      <c r="C83" t="s">
        <v>34</v>
      </c>
      <c r="D83" t="s">
        <v>12</v>
      </c>
      <c r="E83" s="5">
        <v>47119</v>
      </c>
      <c r="F83" s="5">
        <v>47483</v>
      </c>
      <c r="G83" s="6">
        <v>14.96</v>
      </c>
      <c r="H83" s="7">
        <v>224400</v>
      </c>
      <c r="I83" s="6">
        <v>18700</v>
      </c>
    </row>
    <row r="84">
      <c r="B84" t="s">
        <v>33</v>
      </c>
      <c r="C84" t="s">
        <v>34</v>
      </c>
      <c r="D84" t="s">
        <v>12</v>
      </c>
      <c r="E84" s="5">
        <v>47484</v>
      </c>
      <c r="F84" s="5">
        <v>47848</v>
      </c>
      <c r="G84" s="6">
        <v>15.49</v>
      </c>
      <c r="H84" s="7">
        <v>232350</v>
      </c>
      <c r="I84" s="6">
        <v>19362.5</v>
      </c>
    </row>
    <row r="85">
      <c r="B85" t="s">
        <v>33</v>
      </c>
      <c r="C85" t="s">
        <v>34</v>
      </c>
      <c r="D85" t="s">
        <v>12</v>
      </c>
      <c r="E85" s="5">
        <v>47849</v>
      </c>
      <c r="F85" s="5">
        <v>48213</v>
      </c>
      <c r="G85" s="6">
        <v>16.03</v>
      </c>
      <c r="H85" s="7">
        <v>240450</v>
      </c>
      <c r="I85" s="6">
        <v>20037.5</v>
      </c>
    </row>
    <row r="86">
      <c r="B86" t="s">
        <v>35</v>
      </c>
      <c r="C86" t="s">
        <v>36</v>
      </c>
      <c r="D86" t="s">
        <v>12</v>
      </c>
      <c r="E86" s="5">
        <v>44652</v>
      </c>
      <c r="F86" s="5">
        <v>45016</v>
      </c>
      <c r="G86" s="6">
        <v>11.8</v>
      </c>
      <c r="H86" s="7">
        <v>141600</v>
      </c>
      <c r="I86" s="6">
        <v>11800</v>
      </c>
    </row>
    <row r="87">
      <c r="B87" t="s">
        <v>35</v>
      </c>
      <c r="C87" t="s">
        <v>36</v>
      </c>
      <c r="D87" t="s">
        <v>12</v>
      </c>
      <c r="E87" s="5">
        <v>45017</v>
      </c>
      <c r="F87" s="5">
        <v>45382</v>
      </c>
      <c r="G87" s="6">
        <v>12.15</v>
      </c>
      <c r="H87" s="7">
        <v>145800</v>
      </c>
      <c r="I87" s="6">
        <v>12150</v>
      </c>
    </row>
    <row r="88">
      <c r="B88" t="s">
        <v>35</v>
      </c>
      <c r="C88" t="s">
        <v>36</v>
      </c>
      <c r="D88" t="s">
        <v>12</v>
      </c>
      <c r="E88" s="5">
        <v>45383</v>
      </c>
      <c r="F88" s="5">
        <v>45747</v>
      </c>
      <c r="G88" s="6">
        <v>12.52</v>
      </c>
      <c r="H88" s="7">
        <v>150240</v>
      </c>
      <c r="I88" s="6">
        <v>12520</v>
      </c>
    </row>
    <row r="89">
      <c r="B89" t="s">
        <v>35</v>
      </c>
      <c r="C89" t="s">
        <v>36</v>
      </c>
      <c r="D89" t="s">
        <v>12</v>
      </c>
      <c r="E89" s="5">
        <v>45748</v>
      </c>
      <c r="F89" s="5">
        <v>46112</v>
      </c>
      <c r="G89" s="6">
        <v>12.89</v>
      </c>
      <c r="H89" s="7">
        <v>154680</v>
      </c>
      <c r="I89" s="6">
        <v>12890</v>
      </c>
    </row>
    <row r="90">
      <c r="B90" t="s">
        <v>35</v>
      </c>
      <c r="C90" t="s">
        <v>36</v>
      </c>
      <c r="D90" t="s">
        <v>12</v>
      </c>
      <c r="E90" s="5">
        <v>46113</v>
      </c>
      <c r="F90" s="5">
        <v>46477</v>
      </c>
      <c r="G90" s="6">
        <v>13.28</v>
      </c>
      <c r="H90" s="7">
        <v>159360</v>
      </c>
      <c r="I90" s="6">
        <v>13280</v>
      </c>
    </row>
    <row r="91">
      <c r="B91" t="s">
        <v>37</v>
      </c>
      <c r="C91" t="s">
        <v>38</v>
      </c>
      <c r="D91" t="s">
        <v>12</v>
      </c>
      <c r="E91" s="5">
        <v>45901</v>
      </c>
      <c r="F91" s="5">
        <v>46265</v>
      </c>
      <c r="G91" s="6">
        <v>13.9</v>
      </c>
      <c r="H91" s="7">
        <v>173750</v>
      </c>
      <c r="I91" s="6">
        <v>14479.17</v>
      </c>
    </row>
    <row r="92">
      <c r="B92" t="s">
        <v>37</v>
      </c>
      <c r="C92" t="s">
        <v>38</v>
      </c>
      <c r="D92" t="s">
        <v>12</v>
      </c>
      <c r="E92" s="5">
        <v>46266</v>
      </c>
      <c r="F92" s="5">
        <v>46630</v>
      </c>
      <c r="G92" s="6">
        <v>14.42</v>
      </c>
      <c r="H92" s="7">
        <v>180250</v>
      </c>
      <c r="I92" s="6">
        <v>15020.83</v>
      </c>
    </row>
    <row r="93">
      <c r="B93" t="s">
        <v>37</v>
      </c>
      <c r="C93" t="s">
        <v>38</v>
      </c>
      <c r="D93" t="s">
        <v>12</v>
      </c>
      <c r="E93" s="5">
        <v>46631</v>
      </c>
      <c r="F93" s="5">
        <v>46996</v>
      </c>
      <c r="G93" s="6">
        <v>14.96</v>
      </c>
      <c r="H93" s="7">
        <v>187000</v>
      </c>
      <c r="I93" s="6">
        <v>15583.33</v>
      </c>
    </row>
    <row r="94">
      <c r="B94" t="s">
        <v>37</v>
      </c>
      <c r="C94" t="s">
        <v>38</v>
      </c>
      <c r="D94" t="s">
        <v>12</v>
      </c>
      <c r="E94" s="5">
        <v>46997</v>
      </c>
      <c r="F94" s="5">
        <v>47361</v>
      </c>
      <c r="G94" s="6">
        <v>15.52</v>
      </c>
      <c r="H94" s="7">
        <v>194000</v>
      </c>
      <c r="I94" s="6">
        <v>16166.67</v>
      </c>
    </row>
    <row r="95">
      <c r="B95" t="s">
        <v>37</v>
      </c>
      <c r="C95" t="s">
        <v>38</v>
      </c>
      <c r="D95" t="s">
        <v>12</v>
      </c>
      <c r="E95" s="5">
        <v>47362</v>
      </c>
      <c r="F95" s="5">
        <v>47726</v>
      </c>
      <c r="G95" s="6">
        <v>16.11</v>
      </c>
      <c r="H95" s="7">
        <v>201375</v>
      </c>
      <c r="I95" s="6">
        <v>16781.25</v>
      </c>
    </row>
    <row r="96">
      <c r="B96" t="s">
        <v>37</v>
      </c>
      <c r="C96" t="s">
        <v>38</v>
      </c>
      <c r="D96" t="s">
        <v>12</v>
      </c>
      <c r="E96" s="5">
        <v>47727</v>
      </c>
      <c r="F96" s="5">
        <v>48091</v>
      </c>
      <c r="G96" s="6">
        <v>16.71</v>
      </c>
      <c r="H96" s="7">
        <v>208875</v>
      </c>
      <c r="I96" s="6">
        <v>17406.25</v>
      </c>
    </row>
    <row r="97">
      <c r="B97" t="s">
        <v>37</v>
      </c>
      <c r="C97" t="s">
        <v>38</v>
      </c>
      <c r="D97" t="s">
        <v>12</v>
      </c>
      <c r="E97" s="5">
        <v>48092</v>
      </c>
      <c r="F97" s="5">
        <v>48457</v>
      </c>
      <c r="G97" s="6">
        <v>17.34</v>
      </c>
      <c r="H97" s="7">
        <v>216750</v>
      </c>
      <c r="I97" s="6">
        <v>18062.5</v>
      </c>
    </row>
    <row r="98">
      <c r="B98" t="s">
        <v>39</v>
      </c>
      <c r="C98" t="s">
        <v>40</v>
      </c>
      <c r="D98" t="s">
        <v>12</v>
      </c>
      <c r="E98" s="5">
        <v>44197</v>
      </c>
      <c r="F98" s="5">
        <v>44561</v>
      </c>
      <c r="G98" s="6">
        <v>10.5</v>
      </c>
      <c r="H98" s="7">
        <v>189000</v>
      </c>
      <c r="I98" s="6">
        <v>15750</v>
      </c>
    </row>
    <row r="99">
      <c r="B99" t="s">
        <v>39</v>
      </c>
      <c r="C99" t="s">
        <v>40</v>
      </c>
      <c r="D99" t="s">
        <v>12</v>
      </c>
      <c r="E99" s="5">
        <v>44562</v>
      </c>
      <c r="F99" s="5">
        <v>44926</v>
      </c>
      <c r="G99" s="6">
        <v>10.81</v>
      </c>
      <c r="H99" s="7">
        <v>194580</v>
      </c>
      <c r="I99" s="6">
        <v>16215</v>
      </c>
    </row>
    <row r="100">
      <c r="B100" t="s">
        <v>39</v>
      </c>
      <c r="C100" t="s">
        <v>40</v>
      </c>
      <c r="D100" t="s">
        <v>12</v>
      </c>
      <c r="E100" s="5">
        <v>44927</v>
      </c>
      <c r="F100" s="5">
        <v>45291</v>
      </c>
      <c r="G100" s="6">
        <v>11.14</v>
      </c>
      <c r="H100" s="7">
        <v>200520</v>
      </c>
      <c r="I100" s="6">
        <v>16710</v>
      </c>
    </row>
    <row r="101">
      <c r="B101" t="s">
        <v>39</v>
      </c>
      <c r="C101" t="s">
        <v>40</v>
      </c>
      <c r="D101" t="s">
        <v>12</v>
      </c>
      <c r="E101" s="5">
        <v>45292</v>
      </c>
      <c r="F101" s="5">
        <v>45657</v>
      </c>
      <c r="G101" s="6">
        <v>11.47</v>
      </c>
      <c r="H101" s="7">
        <v>206460</v>
      </c>
      <c r="I101" s="6">
        <v>17205</v>
      </c>
    </row>
    <row r="102">
      <c r="B102" t="s">
        <v>39</v>
      </c>
      <c r="C102" t="s">
        <v>40</v>
      </c>
      <c r="D102" t="s">
        <v>12</v>
      </c>
      <c r="E102" s="5">
        <v>45658</v>
      </c>
      <c r="F102" s="5">
        <v>46022</v>
      </c>
      <c r="G102" s="6">
        <v>11.82</v>
      </c>
      <c r="H102" s="7">
        <v>212760</v>
      </c>
      <c r="I102" s="6">
        <v>17730</v>
      </c>
    </row>
    <row r="103">
      <c r="B103" t="s">
        <v>39</v>
      </c>
      <c r="C103" t="s">
        <v>40</v>
      </c>
      <c r="D103" t="s">
        <v>12</v>
      </c>
      <c r="E103" s="5">
        <v>46023</v>
      </c>
      <c r="F103" s="5">
        <v>46387</v>
      </c>
      <c r="G103" s="6">
        <v>12.17</v>
      </c>
      <c r="H103" s="7">
        <v>219060</v>
      </c>
      <c r="I103" s="6">
        <v>18255</v>
      </c>
    </row>
    <row r="104">
      <c r="B104" t="s">
        <v>39</v>
      </c>
      <c r="C104" t="s">
        <v>40</v>
      </c>
      <c r="D104" t="s">
        <v>12</v>
      </c>
      <c r="E104" s="5">
        <v>46388</v>
      </c>
      <c r="F104" s="5">
        <v>46752</v>
      </c>
      <c r="G104" s="6">
        <v>12.54</v>
      </c>
      <c r="H104" s="7">
        <v>225720</v>
      </c>
      <c r="I104" s="6">
        <v>18810</v>
      </c>
    </row>
    <row r="105">
      <c r="B105" t="s">
        <v>39</v>
      </c>
      <c r="C105" t="s">
        <v>40</v>
      </c>
      <c r="D105" t="s">
        <v>12</v>
      </c>
      <c r="E105" s="5">
        <v>46753</v>
      </c>
      <c r="F105" s="5">
        <v>47118</v>
      </c>
      <c r="G105" s="6">
        <v>12.91</v>
      </c>
      <c r="H105" s="7">
        <v>232380</v>
      </c>
      <c r="I105" s="6">
        <v>19365</v>
      </c>
    </row>
    <row r="106">
      <c r="B106" t="s">
        <v>41</v>
      </c>
      <c r="C106" t="s">
        <v>42</v>
      </c>
      <c r="D106" t="s">
        <v>12</v>
      </c>
      <c r="E106" s="5">
        <v>45658</v>
      </c>
      <c r="F106" s="5">
        <v>46022</v>
      </c>
      <c r="G106" s="6">
        <v>14</v>
      </c>
      <c r="H106" s="7">
        <v>184800</v>
      </c>
      <c r="I106" s="6">
        <v>15400</v>
      </c>
    </row>
    <row r="107">
      <c r="B107" t="s">
        <v>41</v>
      </c>
      <c r="C107" t="s">
        <v>42</v>
      </c>
      <c r="D107" t="s">
        <v>12</v>
      </c>
      <c r="E107" s="5">
        <v>46023</v>
      </c>
      <c r="F107" s="5">
        <v>46387</v>
      </c>
      <c r="G107" s="6">
        <v>14.49</v>
      </c>
      <c r="H107" s="7">
        <v>191268</v>
      </c>
      <c r="I107" s="6">
        <v>15939</v>
      </c>
    </row>
    <row r="108">
      <c r="B108" t="s">
        <v>41</v>
      </c>
      <c r="C108" t="s">
        <v>42</v>
      </c>
      <c r="D108" t="s">
        <v>12</v>
      </c>
      <c r="E108" s="5">
        <v>46388</v>
      </c>
      <c r="F108" s="5">
        <v>46752</v>
      </c>
      <c r="G108" s="6">
        <v>15</v>
      </c>
      <c r="H108" s="7">
        <v>198000</v>
      </c>
      <c r="I108" s="6">
        <v>16500</v>
      </c>
    </row>
    <row r="109">
      <c r="B109" t="s">
        <v>41</v>
      </c>
      <c r="C109" t="s">
        <v>42</v>
      </c>
      <c r="D109" t="s">
        <v>12</v>
      </c>
      <c r="E109" s="5">
        <v>46753</v>
      </c>
      <c r="F109" s="5">
        <v>47118</v>
      </c>
      <c r="G109" s="6">
        <v>15.52</v>
      </c>
      <c r="H109" s="7">
        <v>204864</v>
      </c>
      <c r="I109" s="6">
        <v>17072</v>
      </c>
    </row>
    <row r="110">
      <c r="B110" t="s">
        <v>41</v>
      </c>
      <c r="C110" t="s">
        <v>42</v>
      </c>
      <c r="D110" t="s">
        <v>12</v>
      </c>
      <c r="E110" s="5">
        <v>47119</v>
      </c>
      <c r="F110" s="5">
        <v>47483</v>
      </c>
      <c r="G110" s="6">
        <v>16.07</v>
      </c>
      <c r="H110" s="7">
        <v>212124</v>
      </c>
      <c r="I110" s="6">
        <v>17677</v>
      </c>
    </row>
    <row r="111">
      <c r="B111" t="s">
        <v>41</v>
      </c>
      <c r="C111" t="s">
        <v>42</v>
      </c>
      <c r="D111" t="s">
        <v>12</v>
      </c>
      <c r="E111" s="5">
        <v>47484</v>
      </c>
      <c r="F111" s="5">
        <v>47848</v>
      </c>
      <c r="G111" s="6">
        <v>16.63</v>
      </c>
      <c r="H111" s="7">
        <v>219516</v>
      </c>
      <c r="I111" s="6">
        <v>18293</v>
      </c>
    </row>
    <row r="112">
      <c r="B112" t="s">
        <v>43</v>
      </c>
      <c r="C112" t="s">
        <v>44</v>
      </c>
      <c r="D112" t="s">
        <v>12</v>
      </c>
      <c r="E112" s="5">
        <v>44348</v>
      </c>
      <c r="F112" s="5">
        <v>44712</v>
      </c>
      <c r="G112" s="6">
        <v>14</v>
      </c>
      <c r="H112" s="7">
        <v>92400</v>
      </c>
      <c r="I112" s="6">
        <v>7700</v>
      </c>
    </row>
    <row r="113">
      <c r="B113" t="s">
        <v>43</v>
      </c>
      <c r="C113" t="s">
        <v>44</v>
      </c>
      <c r="D113" t="s">
        <v>12</v>
      </c>
      <c r="E113" s="5">
        <v>44713</v>
      </c>
      <c r="F113" s="5">
        <v>45077</v>
      </c>
      <c r="G113" s="6">
        <v>14.42</v>
      </c>
      <c r="H113" s="7">
        <v>95172</v>
      </c>
      <c r="I113" s="6">
        <v>7931</v>
      </c>
    </row>
    <row r="114">
      <c r="B114" t="s">
        <v>43</v>
      </c>
      <c r="C114" t="s">
        <v>44</v>
      </c>
      <c r="D114" t="s">
        <v>12</v>
      </c>
      <c r="E114" s="5">
        <v>45078</v>
      </c>
      <c r="F114" s="5">
        <v>45443</v>
      </c>
      <c r="G114" s="6">
        <v>14.85</v>
      </c>
      <c r="H114" s="7">
        <v>98010</v>
      </c>
      <c r="I114" s="6">
        <v>8167.5</v>
      </c>
    </row>
    <row r="115">
      <c r="B115" t="s">
        <v>43</v>
      </c>
      <c r="C115" t="s">
        <v>44</v>
      </c>
      <c r="D115" t="s">
        <v>12</v>
      </c>
      <c r="E115" s="5">
        <v>45444</v>
      </c>
      <c r="F115" s="5">
        <v>45808</v>
      </c>
      <c r="G115" s="6">
        <v>15.3</v>
      </c>
      <c r="H115" s="7">
        <v>100980</v>
      </c>
      <c r="I115" s="6">
        <v>8415</v>
      </c>
    </row>
    <row r="116">
      <c r="B116" t="s">
        <v>43</v>
      </c>
      <c r="C116" t="s">
        <v>44</v>
      </c>
      <c r="D116" t="s">
        <v>12</v>
      </c>
      <c r="E116" s="5">
        <v>45809</v>
      </c>
      <c r="F116" s="5">
        <v>46173</v>
      </c>
      <c r="G116" s="6">
        <v>15.76</v>
      </c>
      <c r="H116" s="7">
        <v>104016</v>
      </c>
      <c r="I116" s="6">
        <v>8668</v>
      </c>
    </row>
    <row r="117">
      <c r="B117" t="s">
        <v>43</v>
      </c>
      <c r="C117" t="s">
        <v>45</v>
      </c>
      <c r="D117" t="s">
        <v>46</v>
      </c>
      <c r="E117" s="5">
        <v>46174</v>
      </c>
      <c r="F117" s="5">
        <v>46538</v>
      </c>
      <c r="G117" s="6">
        <v>15.25</v>
      </c>
      <c r="H117" s="7">
        <v>100650</v>
      </c>
      <c r="I117" s="6">
        <v>8387.5</v>
      </c>
    </row>
    <row r="118">
      <c r="B118" t="s">
        <v>43</v>
      </c>
      <c r="C118" t="s">
        <v>45</v>
      </c>
      <c r="D118" t="s">
        <v>46</v>
      </c>
      <c r="E118" s="5">
        <v>46539</v>
      </c>
      <c r="F118" s="5">
        <v>46904</v>
      </c>
      <c r="G118" s="6">
        <v>15.71</v>
      </c>
      <c r="H118" s="7">
        <v>103686</v>
      </c>
      <c r="I118" s="6">
        <v>8640.5</v>
      </c>
    </row>
    <row r="119">
      <c r="B119" t="s">
        <v>43</v>
      </c>
      <c r="C119" t="s">
        <v>45</v>
      </c>
      <c r="D119" t="s">
        <v>46</v>
      </c>
      <c r="E119" s="5">
        <v>46905</v>
      </c>
      <c r="F119" s="5">
        <v>47269</v>
      </c>
      <c r="G119" s="6">
        <v>16.18</v>
      </c>
      <c r="H119" s="7">
        <v>106788</v>
      </c>
      <c r="I119" s="6">
        <v>8899</v>
      </c>
    </row>
    <row r="120">
      <c r="B120" t="s">
        <v>47</v>
      </c>
      <c r="C120" t="s">
        <v>48</v>
      </c>
      <c r="D120" t="s">
        <v>12</v>
      </c>
      <c r="E120" s="5">
        <v>45444</v>
      </c>
      <c r="F120" s="5">
        <v>45808</v>
      </c>
      <c r="G120" s="6">
        <v>14.1</v>
      </c>
      <c r="H120" s="7">
        <v>93060</v>
      </c>
      <c r="I120" s="6">
        <v>7755</v>
      </c>
    </row>
    <row r="121">
      <c r="B121" t="s">
        <v>47</v>
      </c>
      <c r="C121" t="s">
        <v>48</v>
      </c>
      <c r="D121" t="s">
        <v>12</v>
      </c>
      <c r="E121" s="5">
        <v>45809</v>
      </c>
      <c r="F121" s="5">
        <v>46173</v>
      </c>
      <c r="G121" s="6">
        <v>14.59</v>
      </c>
      <c r="H121" s="7">
        <v>96294</v>
      </c>
      <c r="I121" s="6">
        <v>8024.5</v>
      </c>
    </row>
    <row r="122">
      <c r="B122" t="s">
        <v>47</v>
      </c>
      <c r="C122" t="s">
        <v>48</v>
      </c>
      <c r="D122" t="s">
        <v>12</v>
      </c>
      <c r="E122" s="5">
        <v>46174</v>
      </c>
      <c r="F122" s="5">
        <v>46538</v>
      </c>
      <c r="G122" s="6">
        <v>15.1</v>
      </c>
      <c r="H122" s="7">
        <v>99660</v>
      </c>
      <c r="I122" s="6">
        <v>8305</v>
      </c>
    </row>
  </sheetData>
  <pageMargins left="0.7" right="0.7" top="0.75" bottom="0.75" header="0.3" footer="0.3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4"/>
  <sheetViews>
    <sheetView showGridLines="0" workbookViewId="0">
      <selection activeCell="A1" sqref="A1"/>
    </sheetView>
  </sheetViews>
  <cols>
    <col min="2" max="2" width="62.7890625" customWidth="1"/>
    <col min="3" max="3" width="13.21875" customWidth="1"/>
    <col min="4" max="4" width="22.64453125" customWidth="1"/>
    <col min="5" max="5" width="25.07421875" customWidth="1"/>
    <col min="6" max="6" width="17.64453125" customWidth="1"/>
    <col min="7" max="7" width="25.07421875" customWidth="1"/>
    <col min="8" max="8" width="14.07421875" customWidth="1"/>
    <col min="9" max="9" width="13.21875" customWidth="1"/>
  </cols>
  <sheetData>
    <row r="2">
      <c r="B2" t="s" s="10">
        <v>92</v>
      </c>
    </row>
    <row r="3">
      <c r="B3" t="s" s="11">
        <v>93</v>
      </c>
    </row>
    <row r="5">
      <c r="B5" t="s" s="123">
        <v>94</v>
      </c>
      <c r="C5" t="s" s="79">
        <v>112</v>
      </c>
      <c r="D5" t="s" s="79">
        <v>115</v>
      </c>
      <c r="E5" t="s" s="79">
        <v>116</v>
      </c>
      <c r="F5" t="s" s="79">
        <v>117</v>
      </c>
      <c r="G5" t="s" s="79">
        <v>118</v>
      </c>
      <c r="H5" t="s" s="79">
        <v>119</v>
      </c>
      <c r="I5" t="s" s="79">
        <v>101</v>
      </c>
    </row>
    <row r="6">
      <c r="B6" t="s">
        <v>95</v>
      </c>
      <c r="C6" s="132">
        <v>46204</v>
      </c>
      <c r="D6" s="55">
        <v>8800</v>
      </c>
      <c r="E6" s="56">
        <v>14.75</v>
      </c>
      <c r="F6" s="53">
        <v>5</v>
      </c>
      <c r="G6" s="53">
        <v>3</v>
      </c>
      <c r="H6" s="56">
        <v>4</v>
      </c>
      <c r="I6" t="str" s="116">
        <f>IF(D6&lt;Assumptions!$C$21,"Small","Large")</f>
        <v>Small</v>
      </c>
    </row>
    <row r="7">
      <c r="B7" t="s">
        <v>96</v>
      </c>
      <c r="C7" s="132">
        <v>46143</v>
      </c>
      <c r="D7" s="55">
        <v>12400</v>
      </c>
      <c r="E7" s="56">
        <v>14.25</v>
      </c>
      <c r="F7" s="53">
        <v>5</v>
      </c>
      <c r="G7" s="53">
        <v>4</v>
      </c>
      <c r="H7" s="56">
        <v>5</v>
      </c>
      <c r="I7" t="str" s="116">
        <f>IF(D7&lt;Assumptions!$C$21,"Small","Large")</f>
        <v>Small</v>
      </c>
    </row>
    <row r="8">
      <c r="B8" t="s">
        <v>97</v>
      </c>
      <c r="C8" s="132">
        <v>46054</v>
      </c>
      <c r="D8" s="55">
        <v>6200</v>
      </c>
      <c r="E8" s="56">
        <v>15.1</v>
      </c>
      <c r="F8" s="53">
        <v>3</v>
      </c>
      <c r="G8" s="53">
        <v>2</v>
      </c>
      <c r="H8" s="56">
        <v>2.5</v>
      </c>
      <c r="I8" t="str" s="116">
        <f>IF(D8&lt;Assumptions!$C$21,"Small","Large")</f>
        <v>Small</v>
      </c>
    </row>
    <row r="9">
      <c r="B9" t="s">
        <v>98</v>
      </c>
      <c r="C9" s="132">
        <v>46113</v>
      </c>
      <c r="D9" s="55">
        <v>26000</v>
      </c>
      <c r="E9" s="56">
        <v>12.6</v>
      </c>
      <c r="F9" s="53">
        <v>7</v>
      </c>
      <c r="G9" s="53">
        <v>5</v>
      </c>
      <c r="H9" s="56">
        <v>3</v>
      </c>
      <c r="I9" t="str" s="116">
        <f>IF(D9&lt;Assumptions!$C$21,"Small","Large")</f>
        <v>Large</v>
      </c>
    </row>
    <row r="10">
      <c r="B10" t="s">
        <v>99</v>
      </c>
      <c r="C10" s="132">
        <v>45992</v>
      </c>
      <c r="D10" s="55">
        <v>31500</v>
      </c>
      <c r="E10" s="56">
        <v>12.9</v>
      </c>
      <c r="F10" s="53">
        <v>7</v>
      </c>
      <c r="G10" s="53">
        <v>6</v>
      </c>
      <c r="H10" s="56">
        <v>4.5</v>
      </c>
      <c r="I10" t="str" s="116">
        <f>IF(D10&lt;Assumptions!$C$21,"Small","Large")</f>
        <v>Large</v>
      </c>
    </row>
    <row r="12">
      <c r="B12" t="s" s="3">
        <v>100</v>
      </c>
      <c r="C12" s="3"/>
      <c r="D12" s="3"/>
      <c r="E12" s="3"/>
      <c r="F12" s="3"/>
      <c r="G12" s="3"/>
      <c r="H12" s="3"/>
      <c r="I12" s="3"/>
    </row>
    <row r="13">
      <c r="B13" t="s" s="123">
        <v>101</v>
      </c>
      <c r="C13" t="s" s="79">
        <v>113</v>
      </c>
      <c r="D13" t="s" s="79">
        <v>115</v>
      </c>
      <c r="E13" t="s" s="79">
        <v>116</v>
      </c>
      <c r="F13" t="s" s="79">
        <v>117</v>
      </c>
      <c r="G13" t="s" s="79">
        <v>118</v>
      </c>
      <c r="H13" t="s" s="79">
        <v>119</v>
      </c>
    </row>
    <row r="14">
      <c r="B14" t="s">
        <v>102</v>
      </c>
      <c r="C14" s="25">
        <f>COUNTIF($I$6:$I$10,$B14)</f>
        <v>3</v>
      </c>
      <c r="D14" s="30">
        <f>AVERAGEIF($I$6:$I$10,$B14,D$6:D$10)</f>
        <v>9133.333333333334</v>
      </c>
      <c r="E14" s="18">
        <f>AVERAGEIF($I$6:$I$10,$B14,E$6:E$10)</f>
        <v>14.700000000000001</v>
      </c>
      <c r="F14" s="50">
        <f>AVERAGEIF($I$6:$I$10,$B14,F$6:F$10)</f>
        <v>4.333333333333333</v>
      </c>
      <c r="G14" s="50">
        <f>AVERAGEIF($I$6:$I$10,$B14,G$6:G$10)</f>
        <v>3</v>
      </c>
      <c r="H14" s="18">
        <f>AVERAGEIF($I$6:$I$10,$B14,H$6:H$10)</f>
        <v>3.8333333333333335</v>
      </c>
    </row>
    <row r="15">
      <c r="B15" t="s">
        <v>103</v>
      </c>
      <c r="C15" s="25">
        <f>COUNTIF($I$6:$I$10,$B15)</f>
        <v>2</v>
      </c>
      <c r="D15" s="30">
        <f>AVERAGEIF($I$6:$I$10,$B15,D$6:D$10)</f>
        <v>28750</v>
      </c>
      <c r="E15" s="18">
        <f>AVERAGEIF($I$6:$I$10,$B15,E$6:E$10)</f>
        <v>12.75</v>
      </c>
      <c r="F15" s="50">
        <f>AVERAGEIF($I$6:$I$10,$B15,F$6:F$10)</f>
        <v>7</v>
      </c>
      <c r="G15" s="50">
        <f>AVERAGEIF($I$6:$I$10,$B15,G$6:G$10)</f>
        <v>5.5</v>
      </c>
      <c r="H15" s="18">
        <f>AVERAGEIF($I$6:$I$10,$B15,H$6:H$10)</f>
        <v>3.75</v>
      </c>
    </row>
    <row r="17">
      <c r="B17" t="s" s="3">
        <v>104</v>
      </c>
      <c r="C17" t="s" s="4">
        <v>114</v>
      </c>
      <c r="D17" s="3"/>
      <c r="E17" s="3"/>
      <c r="F17" s="3"/>
      <c r="G17" s="3"/>
      <c r="H17" s="3"/>
      <c r="I17" s="3"/>
    </row>
    <row r="18">
      <c r="B18" t="s" s="23">
        <v>105</v>
      </c>
      <c r="C18" s="52">
        <v>46053</v>
      </c>
    </row>
    <row r="19">
      <c r="B19" t="s" s="23">
        <v>106</v>
      </c>
      <c r="C19" s="52">
        <v>46235</v>
      </c>
    </row>
    <row r="20">
      <c r="B20" t="s" s="23">
        <v>107</v>
      </c>
      <c r="C20" s="25">
        <f>(YEAR(C19)-YEAR(C18))*12+MONTH(C19)-MONTH(C18)-1</f>
        <v>6</v>
      </c>
    </row>
    <row r="21">
      <c r="B21" t="s" s="23">
        <v>108</v>
      </c>
      <c r="C21" s="53">
        <v>6</v>
      </c>
    </row>
    <row r="22">
      <c r="B22" t="s" s="23">
        <v>109</v>
      </c>
      <c r="C22" s="55">
        <v>96000</v>
      </c>
    </row>
    <row r="23">
      <c r="B23" t="s" s="23">
        <v>110</v>
      </c>
      <c r="C23" s="55">
        <v>9600</v>
      </c>
    </row>
    <row r="24">
      <c r="B24" t="s" s="23">
        <v>111</v>
      </c>
      <c r="C24" s="18">
        <f>C22/C23</f>
        <v>10</v>
      </c>
    </row>
  </sheetData>
  <pageMargins left="0.7" right="0.7" top="0.75" bottom="0.75" header="0.3" footer="0.3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"/>
  <sheetViews>
    <sheetView showGridLines="0" workbookViewId="0">
      <selection activeCell="A1" sqref="A1"/>
    </sheetView>
  </sheetViews>
  <cols>
    <col min="2" max="2" width="51.359375" customWidth="1"/>
    <col min="3" max="4" width="15.21875" customWidth="1"/>
    <col min="5" max="5" width="25.07421875" customWidth="1"/>
    <col min="6" max="6" width="20.07421875" customWidth="1"/>
    <col min="7" max="7" width="17.64453125" customWidth="1"/>
    <col min="8" max="8" width="15.21875" customWidth="1"/>
  </cols>
  <sheetData>
    <row r="2">
      <c r="B2" t="s" s="10">
        <v>120</v>
      </c>
    </row>
    <row r="3">
      <c r="B3" t="s" s="11">
        <v>121</v>
      </c>
    </row>
    <row r="5">
      <c r="B5" t="s" s="123">
        <v>94</v>
      </c>
      <c r="C5" t="s" s="123">
        <v>132</v>
      </c>
      <c r="D5" t="s" s="79">
        <v>137</v>
      </c>
      <c r="E5" t="s" s="79">
        <v>138</v>
      </c>
      <c r="F5" t="s" s="79">
        <v>139</v>
      </c>
      <c r="G5" t="s" s="79">
        <v>140</v>
      </c>
      <c r="H5" t="s" s="79">
        <v>141</v>
      </c>
    </row>
    <row r="6">
      <c r="B6" t="s">
        <v>95</v>
      </c>
      <c r="C6" t="s">
        <v>133</v>
      </c>
      <c r="D6" s="132">
        <v>46174</v>
      </c>
      <c r="E6" s="55">
        <v>186000</v>
      </c>
      <c r="F6" s="37">
        <v>35900000</v>
      </c>
      <c r="G6" s="18">
        <f>F6/E6</f>
        <v>193.01075268817203</v>
      </c>
      <c r="H6" s="38">
        <v>0.059</v>
      </c>
    </row>
    <row r="7">
      <c r="B7" t="s">
        <v>97</v>
      </c>
      <c r="C7" t="s">
        <v>134</v>
      </c>
      <c r="D7" s="132">
        <v>46082</v>
      </c>
      <c r="E7" s="55">
        <v>142500</v>
      </c>
      <c r="F7" s="37">
        <v>28100000</v>
      </c>
      <c r="G7" s="18">
        <f>F7/E7</f>
        <v>197.19298245614036</v>
      </c>
      <c r="H7" s="38">
        <v>0.061</v>
      </c>
    </row>
    <row r="8">
      <c r="B8" t="s">
        <v>96</v>
      </c>
      <c r="C8" t="s">
        <v>133</v>
      </c>
      <c r="D8" s="132">
        <v>45962</v>
      </c>
      <c r="E8" s="55">
        <v>211000</v>
      </c>
      <c r="F8" s="37">
        <v>43300000</v>
      </c>
      <c r="G8" s="18">
        <f>F8/E8</f>
        <v>205.2132701421801</v>
      </c>
      <c r="H8" s="38">
        <v>0.0565</v>
      </c>
    </row>
    <row r="9">
      <c r="B9" t="s">
        <v>99</v>
      </c>
      <c r="C9" t="s">
        <v>135</v>
      </c>
      <c r="D9" s="132">
        <v>45901</v>
      </c>
      <c r="E9" s="55">
        <v>168000</v>
      </c>
      <c r="F9" s="37">
        <v>30700000</v>
      </c>
      <c r="G9" s="18">
        <f>F9/E9</f>
        <v>182.73809523809524</v>
      </c>
      <c r="H9" s="38">
        <v>0.0635</v>
      </c>
    </row>
    <row r="10">
      <c r="B10" t="s">
        <v>98</v>
      </c>
      <c r="C10" t="s">
        <v>136</v>
      </c>
      <c r="D10" s="132">
        <v>45839</v>
      </c>
      <c r="E10" s="55">
        <v>98400</v>
      </c>
      <c r="F10" s="37">
        <v>21000000</v>
      </c>
      <c r="G10" s="18">
        <f>F10/E10</f>
        <v>213.41463414634146</v>
      </c>
      <c r="H10" s="38">
        <v>0.055</v>
      </c>
    </row>
    <row r="11">
      <c r="B11" t="s" s="21">
        <v>122</v>
      </c>
      <c r="C11" s="21"/>
      <c r="D11" s="21"/>
      <c r="E11" s="129">
        <f>AVERAGE(E6:E10)</f>
        <v>161180</v>
      </c>
      <c r="F11" s="36">
        <f>AVERAGE(F6:F10)</f>
        <v>31800000</v>
      </c>
      <c r="G11" s="133">
        <f>AVERAGE(G6:G10)</f>
        <v>198.31394693418585</v>
      </c>
      <c r="H11" s="130">
        <f>AVERAGE(H6:H10)</f>
        <v>0.059</v>
      </c>
    </row>
    <row r="12">
      <c r="B12" t="s" s="23">
        <v>123</v>
      </c>
      <c r="E12" s="30">
        <f>MIN(E6:E10)</f>
        <v>98400</v>
      </c>
      <c r="F12" s="15">
        <f>MIN(F6:F10)</f>
        <v>21000000</v>
      </c>
      <c r="G12" s="18">
        <f>MIN(G6:G10)</f>
        <v>182.73809523809524</v>
      </c>
      <c r="H12" s="16">
        <f>MIN(H6:H10)</f>
        <v>0.055</v>
      </c>
    </row>
    <row r="13">
      <c r="B13" t="s" s="23">
        <v>124</v>
      </c>
      <c r="E13" s="30">
        <f>MAX(E6:E10)</f>
        <v>211000</v>
      </c>
      <c r="F13" s="15">
        <f>MAX(F6:F10)</f>
        <v>43300000</v>
      </c>
      <c r="G13" s="18">
        <f>MAX(G6:G10)</f>
        <v>213.41463414634146</v>
      </c>
      <c r="H13" s="16">
        <f>MAX(H6:H10)</f>
        <v>0.0635</v>
      </c>
    </row>
    <row r="15">
      <c r="B15" t="s" s="3">
        <v>125</v>
      </c>
      <c r="C15" t="s" s="4">
        <v>114</v>
      </c>
      <c r="D15" s="3"/>
      <c r="E15" s="3"/>
      <c r="F15" s="3"/>
      <c r="G15" s="3"/>
      <c r="H15" s="3"/>
    </row>
    <row r="16">
      <c r="B16" t="s" s="23">
        <v>126</v>
      </c>
      <c r="C16" s="38">
        <v>0.0575</v>
      </c>
    </row>
    <row r="17">
      <c r="B17" t="s" s="23">
        <v>127</v>
      </c>
      <c r="C17" s="37">
        <v>46200000</v>
      </c>
    </row>
    <row r="18">
      <c r="B18" t="s" s="23">
        <v>128</v>
      </c>
      <c r="C18" s="37">
        <v>2656500</v>
      </c>
    </row>
    <row r="19">
      <c r="B19" t="s" s="23">
        <v>129</v>
      </c>
      <c r="C19" s="42">
        <f>C17/Assumptions!$C$86</f>
        <v>185.9903381642512</v>
      </c>
    </row>
    <row r="20">
      <c r="B20" t="s" s="23">
        <v>130</v>
      </c>
      <c r="C20" s="134">
        <f>Dashboard!$C$6</f>
        <v>48000000</v>
      </c>
    </row>
    <row r="21">
      <c r="B21" t="s" s="23">
        <v>131</v>
      </c>
      <c r="C21" s="43">
        <f>'T12 and OM'!$C$27/C20</f>
        <v>0.05998595833333333</v>
      </c>
    </row>
  </sheetData>
  <pageMargins left="0.7" right="0.7" top="0.75" bottom="0.75" header="0.3" footer="0.3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1"/>
  <sheetViews>
    <sheetView showGridLines="0" workbookViewId="0">
      <selection activeCell="A1" sqref="A1"/>
    </sheetView>
  </sheetViews>
  <cols>
    <col min="2" max="2" width="62.7890625" customWidth="1"/>
    <col min="3" max="4" width="1.50390625" customWidth="1"/>
    <col min="5" max="16" width="13.64453125" customWidth="1"/>
  </cols>
  <sheetData>
    <row r="2">
      <c r="B2" t="s" s="10">
        <v>142</v>
      </c>
    </row>
    <row r="3">
      <c r="B3" t="s" s="11">
        <v>143</v>
      </c>
    </row>
    <row r="5">
      <c r="B5" t="s">
        <v>144</v>
      </c>
      <c r="E5" s="81">
        <f>1</f>
        <v>1</v>
      </c>
      <c r="F5" s="81">
        <f>E5+1</f>
        <v>2</v>
      </c>
      <c r="G5" s="81">
        <f>F5+1</f>
        <v>3</v>
      </c>
      <c r="H5" s="81">
        <f>G5+1</f>
        <v>4</v>
      </c>
      <c r="I5" s="81">
        <f>H5+1</f>
        <v>5</v>
      </c>
      <c r="J5" s="81">
        <f>I5+1</f>
        <v>6</v>
      </c>
      <c r="K5" s="81">
        <f>J5+1</f>
        <v>7</v>
      </c>
      <c r="L5" s="81">
        <f>K5+1</f>
        <v>8</v>
      </c>
      <c r="M5" s="81">
        <f>L5+1</f>
        <v>9</v>
      </c>
      <c r="N5" s="88">
        <f>M5+1</f>
        <v>10</v>
      </c>
      <c r="O5" s="81">
        <f>N5+1</f>
        <v>11</v>
      </c>
      <c r="P5" t="s" s="79">
        <v>300</v>
      </c>
    </row>
    <row r="6">
      <c r="B6" t="s" s="9">
        <v>145</v>
      </c>
      <c r="E6" s="67">
        <f>DATE(YEAR(Assumptions!$C$6),12,31)</f>
        <v>46752</v>
      </c>
      <c r="F6" s="64">
        <f>EDATE(E6,12)</f>
        <v>47118</v>
      </c>
      <c r="G6" s="64">
        <f>EDATE(F6,12)</f>
        <v>47483</v>
      </c>
      <c r="H6" s="64">
        <f>EDATE(G6,12)</f>
        <v>47848</v>
      </c>
      <c r="I6" s="64">
        <f>EDATE(H6,12)</f>
        <v>48213</v>
      </c>
      <c r="J6" s="64">
        <f>EDATE(I6,12)</f>
        <v>48579</v>
      </c>
      <c r="K6" s="64">
        <f>EDATE(J6,12)</f>
        <v>48944</v>
      </c>
      <c r="L6" s="64">
        <f>EDATE(K6,12)</f>
        <v>49309</v>
      </c>
      <c r="M6" s="64">
        <f>EDATE(L6,12)</f>
        <v>49674</v>
      </c>
      <c r="N6" s="87">
        <f>EDATE(M6,12)</f>
        <v>50040</v>
      </c>
      <c r="O6" s="64">
        <f>EDATE(N6,12)</f>
        <v>50405</v>
      </c>
      <c r="P6" s="79"/>
    </row>
    <row r="7">
      <c r="N7" s="89"/>
    </row>
    <row r="8">
      <c r="B8" t="s" s="3">
        <v>146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90"/>
      <c r="O8" s="3"/>
      <c r="P8" s="3"/>
    </row>
    <row r="9">
      <c r="B9" t="s" s="23">
        <v>147</v>
      </c>
      <c r="E9" s="131">
        <v>306000</v>
      </c>
      <c r="F9" s="131">
        <v>306000</v>
      </c>
      <c r="G9" s="131">
        <v>0</v>
      </c>
      <c r="H9" s="131">
        <v>0</v>
      </c>
      <c r="I9" s="131">
        <v>0</v>
      </c>
      <c r="J9" s="131">
        <v>0</v>
      </c>
      <c r="K9" s="131">
        <v>0</v>
      </c>
      <c r="L9" s="131">
        <v>0</v>
      </c>
      <c r="M9" s="131">
        <v>0</v>
      </c>
      <c r="N9" s="135">
        <v>0</v>
      </c>
      <c r="O9" s="131">
        <v>0</v>
      </c>
      <c r="P9" s="82">
        <f>SUM(E9:N9)</f>
        <v>612000</v>
      </c>
    </row>
    <row r="10">
      <c r="B10" t="s" s="23">
        <v>148</v>
      </c>
      <c r="E10" s="131">
        <v>0</v>
      </c>
      <c r="F10" s="131">
        <v>0</v>
      </c>
      <c r="G10" s="131">
        <v>185000</v>
      </c>
      <c r="H10" s="131">
        <v>0</v>
      </c>
      <c r="I10" s="131">
        <v>0</v>
      </c>
      <c r="J10" s="131">
        <v>0</v>
      </c>
      <c r="K10" s="131">
        <v>0</v>
      </c>
      <c r="L10" s="131">
        <v>0</v>
      </c>
      <c r="M10" s="131">
        <v>0</v>
      </c>
      <c r="N10" s="135">
        <v>0</v>
      </c>
      <c r="O10" s="131">
        <v>0</v>
      </c>
      <c r="P10" s="82">
        <f>SUM(E10:N10)</f>
        <v>185000</v>
      </c>
    </row>
    <row r="11">
      <c r="B11" t="s" s="23">
        <v>149</v>
      </c>
      <c r="E11" s="131">
        <v>25200</v>
      </c>
      <c r="F11" s="131">
        <v>25200</v>
      </c>
      <c r="G11" s="131">
        <v>25200</v>
      </c>
      <c r="H11" s="131">
        <v>25200</v>
      </c>
      <c r="I11" s="131">
        <v>25200</v>
      </c>
      <c r="J11" s="131">
        <v>0</v>
      </c>
      <c r="K11" s="131">
        <v>0</v>
      </c>
      <c r="L11" s="131">
        <v>0</v>
      </c>
      <c r="M11" s="131">
        <v>0</v>
      </c>
      <c r="N11" s="135">
        <v>0</v>
      </c>
      <c r="O11" s="131">
        <v>0</v>
      </c>
      <c r="P11" s="82">
        <f>SUM(E11:N11)</f>
        <v>126000</v>
      </c>
    </row>
    <row r="12">
      <c r="B12" t="s" s="21">
        <v>150</v>
      </c>
      <c r="C12" s="21"/>
      <c r="D12" s="21"/>
      <c r="E12" s="84">
        <f>SUM(E9:E11)</f>
        <v>331200</v>
      </c>
      <c r="F12" s="84">
        <f>SUM(F9:F11)</f>
        <v>331200</v>
      </c>
      <c r="G12" s="84">
        <f>SUM(G9:G11)</f>
        <v>210200</v>
      </c>
      <c r="H12" s="84">
        <f>SUM(H9:H11)</f>
        <v>25200</v>
      </c>
      <c r="I12" s="84">
        <f>SUM(I9:I11)</f>
        <v>25200</v>
      </c>
      <c r="J12" s="84">
        <f>SUM(J9:J11)</f>
        <v>0</v>
      </c>
      <c r="K12" s="84">
        <f>SUM(K9:K11)</f>
        <v>0</v>
      </c>
      <c r="L12" s="84">
        <f>SUM(L9:L11)</f>
        <v>0</v>
      </c>
      <c r="M12" s="84">
        <f>SUM(M9:M11)</f>
        <v>0</v>
      </c>
      <c r="N12" s="92">
        <f>SUM(N9:N11)</f>
        <v>0</v>
      </c>
      <c r="O12" s="84">
        <f>SUM(O9:O11)</f>
        <v>0</v>
      </c>
      <c r="P12" s="84">
        <f>SUM(E12:N12)</f>
        <v>923000</v>
      </c>
    </row>
    <row r="13">
      <c r="B13" t="s" s="23">
        <v>151</v>
      </c>
      <c r="E13" s="82"/>
      <c r="F13" s="82"/>
      <c r="G13" s="82"/>
      <c r="H13" s="82"/>
      <c r="I13" s="82"/>
      <c r="J13" s="82"/>
      <c r="K13" s="82"/>
      <c r="L13" s="82"/>
      <c r="M13" s="82"/>
      <c r="N13" s="91"/>
      <c r="O13" s="82"/>
      <c r="P13" s="131">
        <v>923000</v>
      </c>
    </row>
    <row r="14">
      <c r="B14" t="s" s="23">
        <v>152</v>
      </c>
      <c r="E14" s="82"/>
      <c r="F14" s="82"/>
      <c r="G14" s="82"/>
      <c r="H14" s="82"/>
      <c r="I14" s="82"/>
      <c r="J14" s="82"/>
      <c r="K14" s="82"/>
      <c r="L14" s="82"/>
      <c r="M14" s="82"/>
      <c r="N14" s="91"/>
      <c r="O14" s="82"/>
      <c r="P14" s="82">
        <f>P12-P13</f>
        <v>0</v>
      </c>
    </row>
    <row r="15">
      <c r="N15" s="89"/>
    </row>
    <row r="16">
      <c r="B16" t="s" s="3">
        <v>153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90"/>
      <c r="O16" s="3"/>
      <c r="P16" s="3"/>
    </row>
    <row r="17">
      <c r="B17" t="s" s="23">
        <v>154</v>
      </c>
      <c r="E17" s="136">
        <f>(1+Assumptions!$C$76)^(YEAR(E$6)-YEAR(Assumptions!$C$7))</f>
        <v>1.03</v>
      </c>
      <c r="F17" s="136">
        <f>(1+Assumptions!$C$76)^(YEAR(F$6)-YEAR(Assumptions!$C$7))</f>
        <v>1.0609</v>
      </c>
      <c r="G17" s="136">
        <f>(1+Assumptions!$C$76)^(YEAR(G$6)-YEAR(Assumptions!$C$7))</f>
        <v>1.092727</v>
      </c>
      <c r="H17" s="136">
        <f>(1+Assumptions!$C$76)^(YEAR(H$6)-YEAR(Assumptions!$C$7))</f>
        <v>1.1255088100000001</v>
      </c>
      <c r="I17" s="136">
        <f>(1+Assumptions!$C$76)^(YEAR(I$6)-YEAR(Assumptions!$C$7))</f>
        <v>1.1592740743</v>
      </c>
      <c r="J17" s="136">
        <f>(1+Assumptions!$C$76)^(YEAR(J$6)-YEAR(Assumptions!$C$7))</f>
        <v>1.1940522965290001</v>
      </c>
      <c r="K17" s="136">
        <f>(1+Assumptions!$C$76)^(YEAR(K$6)-YEAR(Assumptions!$C$7))</f>
        <v>1.2298738654248702</v>
      </c>
      <c r="L17" s="136">
        <f>(1+Assumptions!$C$76)^(YEAR(L$6)-YEAR(Assumptions!$C$7))</f>
        <v>1.2667700813876164</v>
      </c>
      <c r="M17" s="136">
        <f>(1+Assumptions!$C$76)^(YEAR(M$6)-YEAR(Assumptions!$C$7))</f>
        <v>1.304773183829245</v>
      </c>
      <c r="N17" s="137">
        <f>(1+Assumptions!$C$76)^(YEAR(N$6)-YEAR(Assumptions!$C$7))</f>
        <v>1.3439163793441222</v>
      </c>
      <c r="O17" s="136">
        <f>(1+Assumptions!$C$76)^(YEAR(O$6)-YEAR(Assumptions!$C$7))</f>
        <v>1.384233870724446</v>
      </c>
    </row>
    <row r="18">
      <c r="B18" t="s" s="23">
        <v>155</v>
      </c>
      <c r="E18" s="82">
        <f>E12*E17</f>
        <v>341136</v>
      </c>
      <c r="F18" s="82">
        <f>F12*F17</f>
        <v>351370.07999999996</v>
      </c>
      <c r="G18" s="82">
        <f>G12*G17</f>
        <v>229691.2154</v>
      </c>
      <c r="H18" s="82">
        <f>H12*H17</f>
        <v>28362.822012000004</v>
      </c>
      <c r="I18" s="82">
        <f>I12*I17</f>
        <v>29213.70667236</v>
      </c>
      <c r="J18" s="82">
        <f>J12*J17</f>
        <v>0</v>
      </c>
      <c r="K18" s="82">
        <f>K12*K17</f>
        <v>0</v>
      </c>
      <c r="L18" s="82">
        <f>L12*L17</f>
        <v>0</v>
      </c>
      <c r="M18" s="82">
        <f>M12*M17</f>
        <v>0</v>
      </c>
      <c r="N18" s="91">
        <f>N12*N17</f>
        <v>0</v>
      </c>
      <c r="O18" s="82">
        <f>O12*O17</f>
        <v>0</v>
      </c>
      <c r="P18" s="82">
        <f>SUM(E18:N18)</f>
        <v>979773.8240843599</v>
      </c>
    </row>
    <row r="19">
      <c r="B19" t="s" s="23">
        <v>156</v>
      </c>
      <c r="E19" s="42">
        <f>Assumptions!$C$77</f>
        <v>0.15</v>
      </c>
      <c r="F19" s="42">
        <f>E19*(1+Assumptions!$C$78)</f>
        <v>0.1545</v>
      </c>
      <c r="G19" s="42">
        <f>F19*(1+Assumptions!$C$78)</f>
        <v>0.159135</v>
      </c>
      <c r="H19" s="42">
        <f>G19*(1+Assumptions!$C$78)</f>
        <v>0.16390905</v>
      </c>
      <c r="I19" s="42">
        <f>H19*(1+Assumptions!$C$78)</f>
        <v>0.16882632150000002</v>
      </c>
      <c r="J19" s="42">
        <f>I19*(1+Assumptions!$C$78)</f>
        <v>0.17389111114500003</v>
      </c>
      <c r="K19" s="42">
        <f>J19*(1+Assumptions!$C$78)</f>
        <v>0.17910784447935002</v>
      </c>
      <c r="L19" s="42">
        <f>K19*(1+Assumptions!$C$78)</f>
        <v>0.18448107981373052</v>
      </c>
      <c r="M19" s="42">
        <f>L19*(1+Assumptions!$C$78)</f>
        <v>0.19001551220814245</v>
      </c>
      <c r="N19" s="138">
        <f>M19*(1+Assumptions!$C$78)</f>
        <v>0.19571597757438672</v>
      </c>
      <c r="O19" s="42">
        <f>N19*(1+Assumptions!$C$78)</f>
        <v>0.20158745690161833</v>
      </c>
    </row>
    <row r="20">
      <c r="B20" t="s" s="23">
        <v>157</v>
      </c>
      <c r="E20" s="95">
        <f>E19*Assumptions!$C$86</f>
        <v>37260</v>
      </c>
      <c r="F20" s="95">
        <f>F19*Assumptions!$C$86</f>
        <v>38377.8</v>
      </c>
      <c r="G20" s="95">
        <f>G19*Assumptions!$C$86</f>
        <v>39529.134</v>
      </c>
      <c r="H20" s="95">
        <f>H19*Assumptions!$C$86</f>
        <v>40715.00802</v>
      </c>
      <c r="I20" s="95">
        <f>I19*Assumptions!$C$86</f>
        <v>41936.458260600004</v>
      </c>
      <c r="J20" s="95">
        <f>J19*Assumptions!$C$86</f>
        <v>43194.55200841801</v>
      </c>
      <c r="K20" s="95">
        <f>K19*Assumptions!$C$86</f>
        <v>44490.38856867055</v>
      </c>
      <c r="L20" s="95">
        <f>L19*Assumptions!$C$86</f>
        <v>45825.10022573066</v>
      </c>
      <c r="M20" s="95">
        <f>M19*Assumptions!$C$86</f>
        <v>47199.85323250258</v>
      </c>
      <c r="N20" s="96">
        <f>N19*Assumptions!$C$86</f>
        <v>48615.84882947766</v>
      </c>
      <c r="O20" s="95">
        <f>O19*Assumptions!$C$86</f>
        <v>50074.32429436199</v>
      </c>
      <c r="P20" s="82">
        <f>SUM(E20:N20)</f>
        <v>427144.1431453995</v>
      </c>
    </row>
    <row r="21">
      <c r="B21" t="s" s="21">
        <v>158</v>
      </c>
      <c r="C21" s="21"/>
      <c r="D21" s="21"/>
      <c r="E21" s="84">
        <f>E18+E20</f>
        <v>378396</v>
      </c>
      <c r="F21" s="84">
        <f>F18+F20</f>
        <v>389747.87999999995</v>
      </c>
      <c r="G21" s="84">
        <f>G18+G20</f>
        <v>269220.3494</v>
      </c>
      <c r="H21" s="84">
        <f>H18+H20</f>
        <v>69077.830032</v>
      </c>
      <c r="I21" s="84">
        <f>I18+I20</f>
        <v>71150.16493296</v>
      </c>
      <c r="J21" s="84">
        <f>J18+J20</f>
        <v>43194.55200841801</v>
      </c>
      <c r="K21" s="84">
        <f>K18+K20</f>
        <v>44490.38856867055</v>
      </c>
      <c r="L21" s="84">
        <f>L18+L20</f>
        <v>45825.10022573066</v>
      </c>
      <c r="M21" s="84">
        <f>M18+M20</f>
        <v>47199.85323250258</v>
      </c>
      <c r="N21" s="92">
        <f>N18+N20</f>
        <v>48615.84882947766</v>
      </c>
      <c r="O21" s="84">
        <f>O18+O20</f>
        <v>50074.32429436199</v>
      </c>
      <c r="P21" s="84">
        <f>SUM(E21:N21)</f>
        <v>1406917.9672297589</v>
      </c>
    </row>
  </sheetData>
  <pageMargins left="0.7" right="0.7" top="0.75" bottom="0.75" header="0.3" footer="0.3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5"/>
  <sheetViews>
    <sheetView showGridLines="0" workbookViewId="0">
      <selection activeCell="A1" sqref="A1"/>
    </sheetView>
  </sheetViews>
  <cols>
    <col min="2" max="2" width="70.359375" customWidth="1"/>
    <col min="3" max="12" width="15.21875" customWidth="1"/>
  </cols>
  <sheetData>
    <row r="2">
      <c r="B2" t="s" s="10">
        <v>49</v>
      </c>
    </row>
    <row r="3">
      <c r="B3" t="s" s="11">
        <v>50</v>
      </c>
    </row>
    <row r="5">
      <c r="B5" t="s" s="3">
        <v>51</v>
      </c>
      <c r="C5" t="s" s="4">
        <v>91</v>
      </c>
      <c r="D5" s="3"/>
      <c r="E5" s="3"/>
      <c r="F5" s="3"/>
      <c r="G5" s="3"/>
      <c r="H5" s="3"/>
      <c r="I5" s="3"/>
      <c r="J5" s="3"/>
      <c r="K5" s="3"/>
      <c r="L5" s="3"/>
    </row>
    <row r="6">
      <c r="B6" t="s" s="23">
        <v>52</v>
      </c>
      <c r="C6" s="141">
        <v>2827838.42</v>
      </c>
    </row>
    <row r="7">
      <c r="B7" t="s" s="23">
        <v>53</v>
      </c>
      <c r="C7" s="141">
        <v>930769.59</v>
      </c>
    </row>
    <row r="8">
      <c r="B8" t="s" s="23">
        <v>54</v>
      </c>
      <c r="C8" s="141">
        <v>6000</v>
      </c>
    </row>
    <row r="9">
      <c r="B9" t="s" s="23">
        <v>55</v>
      </c>
      <c r="C9" s="141">
        <v>142000</v>
      </c>
    </row>
    <row r="10">
      <c r="B10" t="s" s="21">
        <v>56</v>
      </c>
      <c r="C10" s="140">
        <f>SUM(C6:C9)</f>
        <v>3906608.01</v>
      </c>
    </row>
    <row r="11">
      <c r="B11" t="s" s="23">
        <v>57</v>
      </c>
      <c r="C11" s="141">
        <v>639000</v>
      </c>
    </row>
    <row r="12">
      <c r="B12" t="s" s="23">
        <v>58</v>
      </c>
      <c r="C12" s="141">
        <v>104328</v>
      </c>
    </row>
    <row r="13">
      <c r="B13" t="s" s="23">
        <v>59</v>
      </c>
      <c r="C13" s="141">
        <v>335340</v>
      </c>
    </row>
    <row r="14">
      <c r="B14" t="s" s="23">
        <v>60</v>
      </c>
      <c r="C14" s="141">
        <v>112758.25</v>
      </c>
    </row>
    <row r="15">
      <c r="B15" t="s" s="23">
        <v>61</v>
      </c>
      <c r="C15" s="141">
        <v>24999.96</v>
      </c>
    </row>
    <row r="16">
      <c r="B16" t="s" s="23">
        <v>62</v>
      </c>
      <c r="C16" s="141">
        <v>38000</v>
      </c>
    </row>
    <row r="17">
      <c r="B17" t="s" s="21">
        <v>63</v>
      </c>
      <c r="C17" s="140">
        <f>SUM(C11:C16)</f>
        <v>1254426.21</v>
      </c>
    </row>
    <row r="18">
      <c r="B18" t="s" s="21">
        <v>64</v>
      </c>
      <c r="C18" s="140">
        <f>C10-C17</f>
        <v>2652181.8</v>
      </c>
    </row>
    <row r="19">
      <c r="C19" s="20"/>
    </row>
    <row r="20">
      <c r="B20" t="s" s="3">
        <v>65</v>
      </c>
      <c r="C20" t="s" s="139">
        <v>91</v>
      </c>
      <c r="D20" s="3"/>
      <c r="E20" s="3"/>
      <c r="F20" s="3"/>
      <c r="G20" s="3"/>
      <c r="H20" s="3"/>
      <c r="I20" s="3"/>
      <c r="J20" s="3"/>
      <c r="K20" s="3"/>
      <c r="L20" s="3"/>
    </row>
    <row r="21">
      <c r="B21" t="s" s="23">
        <v>66</v>
      </c>
      <c r="C21" s="141">
        <v>3016982</v>
      </c>
    </row>
    <row r="22">
      <c r="B22" t="s" s="23">
        <v>67</v>
      </c>
      <c r="C22" s="141">
        <v>930770</v>
      </c>
    </row>
    <row r="23">
      <c r="B23" t="s" s="23">
        <v>68</v>
      </c>
      <c r="C23" s="141">
        <v>148000</v>
      </c>
    </row>
    <row r="24">
      <c r="B24" t="s" s="23">
        <v>69</v>
      </c>
      <c r="C24" s="141">
        <v>-1254426</v>
      </c>
    </row>
    <row r="25">
      <c r="B25" t="s" s="23">
        <v>70</v>
      </c>
      <c r="C25" s="141">
        <v>38000</v>
      </c>
    </row>
    <row r="26">
      <c r="B26" t="s" s="21">
        <v>71</v>
      </c>
      <c r="C26" s="140">
        <f>SUM(C21:C25)</f>
        <v>2879326</v>
      </c>
    </row>
    <row r="27">
      <c r="B27" t="s" s="23">
        <v>72</v>
      </c>
      <c r="C27" s="141">
        <v>2879326</v>
      </c>
    </row>
    <row r="28">
      <c r="B28" t="s" s="23">
        <v>73</v>
      </c>
      <c r="C28" s="20">
        <f>C26-C27</f>
        <v>0</v>
      </c>
    </row>
    <row r="29">
      <c r="C29" s="20"/>
    </row>
    <row r="30">
      <c r="B30" t="s" s="3">
        <v>74</v>
      </c>
      <c r="C30" t="s" s="139">
        <v>91</v>
      </c>
      <c r="D30" s="3"/>
      <c r="E30" s="3"/>
      <c r="F30" s="3"/>
      <c r="G30" s="3"/>
      <c r="H30" s="3"/>
      <c r="I30" s="3"/>
      <c r="J30" s="3"/>
      <c r="K30" s="3"/>
      <c r="L30" s="3"/>
    </row>
    <row r="31">
      <c r="B31" t="s" s="23">
        <v>75</v>
      </c>
      <c r="C31" s="141">
        <v>3016982</v>
      </c>
    </row>
    <row r="32">
      <c r="B32" t="s" s="23">
        <v>76</v>
      </c>
      <c r="C32" s="141">
        <v>-8610</v>
      </c>
    </row>
    <row r="33">
      <c r="B33" t="s" s="23">
        <v>77</v>
      </c>
      <c r="C33" s="141">
        <v>-5472</v>
      </c>
    </row>
    <row r="34">
      <c r="B34" t="s" s="23">
        <v>78</v>
      </c>
      <c r="C34" s="141">
        <v>-100650</v>
      </c>
    </row>
    <row r="35">
      <c r="B35" t="s" s="21">
        <v>79</v>
      </c>
      <c r="C35" s="140">
        <f>SUM(C31:C34)</f>
        <v>2902250</v>
      </c>
    </row>
    <row r="36">
      <c r="B36" t="s" s="23">
        <v>80</v>
      </c>
      <c r="C36" s="141">
        <v>2902250</v>
      </c>
    </row>
    <row r="37">
      <c r="B37" t="s" s="23">
        <v>81</v>
      </c>
      <c r="C37" s="20">
        <f>C35-C36</f>
        <v>0</v>
      </c>
    </row>
    <row r="39">
      <c r="B39" t="s" s="3">
        <v>82</v>
      </c>
      <c r="C39" s="3"/>
      <c r="D39" s="3"/>
      <c r="E39" s="3"/>
      <c r="F39" s="3"/>
      <c r="G39" s="3"/>
      <c r="H39" s="3"/>
      <c r="I39" s="3"/>
      <c r="J39" s="3"/>
      <c r="K39" s="3"/>
      <c r="L39" s="3"/>
    </row>
    <row r="40">
      <c r="B40" s="9"/>
      <c r="C40" s="67">
        <f>DATE(YEAR(Assumptions!$C$6),12,31)</f>
        <v>46752</v>
      </c>
      <c r="D40" s="64">
        <f>EDATE(C40,12)</f>
        <v>47118</v>
      </c>
      <c r="E40" s="64">
        <f>EDATE(D40,12)</f>
        <v>47483</v>
      </c>
      <c r="F40" s="64">
        <f>EDATE(E40,12)</f>
        <v>47848</v>
      </c>
      <c r="G40" s="64">
        <f>EDATE(F40,12)</f>
        <v>48213</v>
      </c>
      <c r="H40" s="64">
        <f>EDATE(G40,12)</f>
        <v>48579</v>
      </c>
      <c r="I40" s="64">
        <f>EDATE(H40,12)</f>
        <v>48944</v>
      </c>
      <c r="J40" s="64">
        <f>EDATE(I40,12)</f>
        <v>49309</v>
      </c>
      <c r="K40" s="64">
        <f>EDATE(J40,12)</f>
        <v>49674</v>
      </c>
      <c r="L40" s="64">
        <f>EDATE(K40,12)</f>
        <v>50040</v>
      </c>
    </row>
    <row r="41">
      <c r="B41" t="s" s="23">
        <v>52</v>
      </c>
      <c r="C41" s="131">
        <v>3386848.166666666</v>
      </c>
      <c r="D41" s="131">
        <v>3539524.375</v>
      </c>
      <c r="E41" s="131">
        <v>3736738.1243749997</v>
      </c>
      <c r="F41" s="131">
        <v>3871556.1605937486</v>
      </c>
      <c r="G41" s="131">
        <v>4001680.4240613426</v>
      </c>
      <c r="H41" s="131">
        <v>4156194.8468082217</v>
      </c>
      <c r="I41" s="131">
        <v>4319480.291241991</v>
      </c>
      <c r="J41" s="131">
        <v>4470662.101435459</v>
      </c>
      <c r="K41" s="131">
        <v>4627135.274985702</v>
      </c>
      <c r="L41" s="131">
        <v>4789085.009610201</v>
      </c>
    </row>
    <row r="42">
      <c r="B42" t="s" s="23">
        <v>83</v>
      </c>
      <c r="C42" s="131">
        <v>1082447.3867899592</v>
      </c>
      <c r="D42" s="131">
        <v>1110944.1106197622</v>
      </c>
      <c r="E42" s="131">
        <v>1151959.758825942</v>
      </c>
      <c r="F42" s="131">
        <v>1189390.3585791262</v>
      </c>
      <c r="G42" s="131">
        <v>1218138.6207290222</v>
      </c>
      <c r="H42" s="131">
        <v>1247610.6617712644</v>
      </c>
      <c r="I42" s="131">
        <v>1277825.421693182</v>
      </c>
      <c r="J42" s="131">
        <v>1308802.3532141333</v>
      </c>
      <c r="K42" s="131">
        <v>1340561.4360581152</v>
      </c>
      <c r="L42" s="131">
        <v>1373123.1916323684</v>
      </c>
    </row>
    <row r="43">
      <c r="B43" t="s" s="23">
        <v>84</v>
      </c>
      <c r="C43" s="131">
        <v>-89385.9110691325</v>
      </c>
      <c r="D43" s="131">
        <v>-93009.36971239524</v>
      </c>
      <c r="E43" s="131">
        <v>-97773.95766401883</v>
      </c>
      <c r="F43" s="131">
        <v>-101218.93038345751</v>
      </c>
      <c r="G43" s="131">
        <v>-104396.38089580729</v>
      </c>
      <c r="H43" s="131">
        <v>-108076.11017158972</v>
      </c>
      <c r="I43" s="131">
        <v>-111946.11425870348</v>
      </c>
      <c r="J43" s="131">
        <v>-115589.28909299185</v>
      </c>
      <c r="K43" s="131">
        <v>-119353.93422087634</v>
      </c>
      <c r="L43" s="131">
        <v>-123244.1640248514</v>
      </c>
    </row>
    <row r="44">
      <c r="B44" t="s" s="23">
        <v>85</v>
      </c>
      <c r="C44" s="131">
        <v>6180</v>
      </c>
      <c r="D44" s="131">
        <v>6365.4</v>
      </c>
      <c r="E44" s="131">
        <v>6556.362</v>
      </c>
      <c r="F44" s="131">
        <v>6753.052860000001</v>
      </c>
      <c r="G44" s="131">
        <v>6955.6444458000005</v>
      </c>
      <c r="H44" s="131">
        <v>7164.313779174001</v>
      </c>
      <c r="I44" s="131">
        <v>7379.243192549221</v>
      </c>
      <c r="J44" s="131">
        <v>7600.620488325698</v>
      </c>
      <c r="K44" s="131">
        <v>7828.6391029754695</v>
      </c>
      <c r="L44" s="131">
        <v>8063.498276064734</v>
      </c>
    </row>
    <row r="45">
      <c r="B45" t="s" s="21">
        <v>86</v>
      </c>
      <c r="C45" s="84">
        <f>SUM(C41:C44)</f>
        <v>4386089.642387493</v>
      </c>
      <c r="D45" s="84">
        <f>SUM(D41:D44)</f>
        <v>4563824.515907367</v>
      </c>
      <c r="E45" s="84">
        <f>SUM(E41:E44)</f>
        <v>4797480.287536923</v>
      </c>
      <c r="F45" s="84">
        <f>SUM(F41:F44)</f>
        <v>4966480.641649418</v>
      </c>
      <c r="G45" s="84">
        <f>SUM(G41:G44)</f>
        <v>5122378.308340358</v>
      </c>
      <c r="H45" s="84">
        <f>SUM(H41:H44)</f>
        <v>5302893.71218707</v>
      </c>
      <c r="I45" s="84">
        <f>SUM(I41:I44)</f>
        <v>5492738.841869019</v>
      </c>
      <c r="J45" s="84">
        <f>SUM(J41:J44)</f>
        <v>5671475.786044927</v>
      </c>
      <c r="K45" s="84">
        <f>SUM(K41:K44)</f>
        <v>5856171.415925916</v>
      </c>
      <c r="L45" s="84">
        <f>SUM(L41:L44)</f>
        <v>6047027.535493784</v>
      </c>
    </row>
    <row r="46">
      <c r="B46" t="s" s="23">
        <v>57</v>
      </c>
      <c r="C46" s="131">
        <v>-651780</v>
      </c>
      <c r="D46" s="131">
        <v>-664815.6000000001</v>
      </c>
      <c r="E46" s="131">
        <v>-678111.912</v>
      </c>
      <c r="F46" s="131">
        <v>-691674.15024</v>
      </c>
      <c r="G46" s="131">
        <v>-705507.6332447999</v>
      </c>
      <c r="H46" s="131">
        <v>-719617.7859096959</v>
      </c>
      <c r="I46" s="131">
        <v>-734010.14162789</v>
      </c>
      <c r="J46" s="131">
        <v>-748690.3444604479</v>
      </c>
      <c r="K46" s="131">
        <v>-763664.1513496567</v>
      </c>
      <c r="L46" s="131">
        <v>-778937.4343766499</v>
      </c>
    </row>
    <row r="47">
      <c r="B47" t="s" s="23">
        <v>58</v>
      </c>
      <c r="C47" s="131">
        <v>-107457.84000000003</v>
      </c>
      <c r="D47" s="131">
        <v>-110681.57520000002</v>
      </c>
      <c r="E47" s="131">
        <v>-114002.02245599999</v>
      </c>
      <c r="F47" s="131">
        <v>-117422.08312968</v>
      </c>
      <c r="G47" s="131">
        <v>-120944.7456235704</v>
      </c>
      <c r="H47" s="131">
        <v>-124573.08799227752</v>
      </c>
      <c r="I47" s="131">
        <v>-128310.28063204589</v>
      </c>
      <c r="J47" s="131">
        <v>-132159.5890510072</v>
      </c>
      <c r="K47" s="131">
        <v>-136124.3767225375</v>
      </c>
      <c r="L47" s="131">
        <v>-140208.1080242136</v>
      </c>
    </row>
    <row r="48">
      <c r="B48" t="s" s="23">
        <v>59</v>
      </c>
      <c r="C48" s="131">
        <v>-345400.19999999995</v>
      </c>
      <c r="D48" s="131">
        <v>-355762.206</v>
      </c>
      <c r="E48" s="131">
        <v>-366435.07217999996</v>
      </c>
      <c r="F48" s="131">
        <v>-377428.12434539996</v>
      </c>
      <c r="G48" s="131">
        <v>-388750.968075762</v>
      </c>
      <c r="H48" s="131">
        <v>-400413.49711803504</v>
      </c>
      <c r="I48" s="131">
        <v>-412425.90203157585</v>
      </c>
      <c r="J48" s="131">
        <v>-424798.6790925234</v>
      </c>
      <c r="K48" s="131">
        <v>-437542.6394652989</v>
      </c>
      <c r="L48" s="131">
        <v>-450668.9186492579</v>
      </c>
    </row>
    <row r="49">
      <c r="B49" t="s" s="23">
        <v>60</v>
      </c>
      <c r="C49" s="131">
        <v>-116140.74</v>
      </c>
      <c r="D49" s="131">
        <v>-119624.9622</v>
      </c>
      <c r="E49" s="131">
        <v>-123213.711066</v>
      </c>
      <c r="F49" s="131">
        <v>-126910.12239798001</v>
      </c>
      <c r="G49" s="131">
        <v>-130717.42606991941</v>
      </c>
      <c r="H49" s="131">
        <v>-134638.948852017</v>
      </c>
      <c r="I49" s="131">
        <v>-138678.1173175775</v>
      </c>
      <c r="J49" s="131">
        <v>-142838.46083710485</v>
      </c>
      <c r="K49" s="131">
        <v>-147123.614662218</v>
      </c>
      <c r="L49" s="131">
        <v>-151537.32310208454</v>
      </c>
    </row>
    <row r="50">
      <c r="B50" t="s" s="23">
        <v>61</v>
      </c>
      <c r="C50" s="131">
        <v>-25750</v>
      </c>
      <c r="D50" s="131">
        <v>-26522.5</v>
      </c>
      <c r="E50" s="131">
        <v>-27318.175</v>
      </c>
      <c r="F50" s="131">
        <v>-28137.720250000002</v>
      </c>
      <c r="G50" s="131">
        <v>-28981.8518575</v>
      </c>
      <c r="H50" s="131">
        <v>-29851.307413225004</v>
      </c>
      <c r="I50" s="131">
        <v>-30746.846635621754</v>
      </c>
      <c r="J50" s="131">
        <v>-31669.25203469041</v>
      </c>
      <c r="K50" s="131">
        <v>-32619.329595731124</v>
      </c>
      <c r="L50" s="131">
        <v>-33597.909483603056</v>
      </c>
    </row>
    <row r="51">
      <c r="B51" t="s" s="21">
        <v>63</v>
      </c>
      <c r="C51" s="84">
        <f>SUM(C46:C50)</f>
        <v>-1246528.78</v>
      </c>
      <c r="D51" s="84">
        <f>SUM(D46:D50)</f>
        <v>-1277406.8434000001</v>
      </c>
      <c r="E51" s="84">
        <f>SUM(E46:E50)</f>
        <v>-1309080.892702</v>
      </c>
      <c r="F51" s="84">
        <f>SUM(F46:F50)</f>
        <v>-1341572.20036306</v>
      </c>
      <c r="G51" s="84">
        <f>SUM(G46:G50)</f>
        <v>-1374902.6248715518</v>
      </c>
      <c r="H51" s="84">
        <f>SUM(H46:H50)</f>
        <v>-1409094.6272852507</v>
      </c>
      <c r="I51" s="84">
        <f>SUM(I46:I50)</f>
        <v>-1444171.2882447112</v>
      </c>
      <c r="J51" s="84">
        <f>SUM(J46:J50)</f>
        <v>-1480156.3254757738</v>
      </c>
      <c r="K51" s="84">
        <f>SUM(K46:K50)</f>
        <v>-1517074.1117954422</v>
      </c>
      <c r="L51" s="84">
        <f>SUM(L46:L50)</f>
        <v>-1554949.6936358088</v>
      </c>
    </row>
    <row r="52">
      <c r="B52" t="s" s="21">
        <v>87</v>
      </c>
      <c r="C52" s="84">
        <f>C45+C51</f>
        <v>3139560.8623874923</v>
      </c>
      <c r="D52" s="84">
        <f>D45+D51</f>
        <v>3286417.6725073666</v>
      </c>
      <c r="E52" s="84">
        <f>E45+E51</f>
        <v>3488399.3948349226</v>
      </c>
      <c r="F52" s="84">
        <f>F45+F51</f>
        <v>3624908.4412863576</v>
      </c>
      <c r="G52" s="84">
        <f>G45+G51</f>
        <v>3747475.6834688056</v>
      </c>
      <c r="H52" s="84">
        <f>H45+H51</f>
        <v>3893799.08490182</v>
      </c>
      <c r="I52" s="84">
        <f>I45+I51</f>
        <v>4048567.5536243077</v>
      </c>
      <c r="J52" s="84">
        <f>J45+J51</f>
        <v>4191319.4605691535</v>
      </c>
      <c r="K52" s="84">
        <f>K45+K51</f>
        <v>4339097.304130474</v>
      </c>
      <c r="L52" s="84">
        <f>L45+L51</f>
        <v>4492077.841857975</v>
      </c>
    </row>
    <row r="53">
      <c r="B53" t="s" s="23">
        <v>88</v>
      </c>
      <c r="C53" s="131">
        <v>-37350</v>
      </c>
      <c r="D53" s="131">
        <v>-37350</v>
      </c>
      <c r="E53" s="131">
        <v>-37350</v>
      </c>
      <c r="F53" s="131">
        <v>-37350</v>
      </c>
      <c r="G53" s="131">
        <v>-37350</v>
      </c>
      <c r="H53" s="131">
        <v>-37350</v>
      </c>
      <c r="I53" s="131">
        <v>-37350</v>
      </c>
      <c r="J53" s="131">
        <v>-37350</v>
      </c>
      <c r="K53" s="131">
        <v>-37350</v>
      </c>
      <c r="L53" s="131">
        <v>-37350</v>
      </c>
    </row>
    <row r="54">
      <c r="B54" t="s" s="23">
        <v>89</v>
      </c>
      <c r="C54" s="131">
        <v>-150000</v>
      </c>
      <c r="D54" s="131">
        <v>0</v>
      </c>
      <c r="E54" s="131">
        <v>0</v>
      </c>
      <c r="F54" s="131">
        <v>0</v>
      </c>
      <c r="G54" s="131">
        <v>0</v>
      </c>
      <c r="H54" s="131">
        <v>0</v>
      </c>
      <c r="I54" s="131">
        <v>0</v>
      </c>
      <c r="J54" s="131">
        <v>0</v>
      </c>
      <c r="K54" s="131">
        <v>0</v>
      </c>
      <c r="L54" s="131">
        <v>0</v>
      </c>
    </row>
    <row r="55">
      <c r="B55" t="s" s="21">
        <v>90</v>
      </c>
      <c r="C55" s="84">
        <f>SUM(C52:C54)</f>
        <v>2952210.8623874923</v>
      </c>
      <c r="D55" s="84">
        <f>SUM(D52:D54)</f>
        <v>3249067.6725073666</v>
      </c>
      <c r="E55" s="84">
        <f>SUM(E52:E54)</f>
        <v>3451049.3948349226</v>
      </c>
      <c r="F55" s="84">
        <f>SUM(F52:F54)</f>
        <v>3587558.4412863576</v>
      </c>
      <c r="G55" s="84">
        <f>SUM(G52:G54)</f>
        <v>3710125.6834688056</v>
      </c>
      <c r="H55" s="84">
        <f>SUM(H52:H54)</f>
        <v>3856449.08490182</v>
      </c>
      <c r="I55" s="84">
        <f>SUM(I52:I54)</f>
        <v>4011217.5536243077</v>
      </c>
      <c r="J55" s="84">
        <f>SUM(J52:J54)</f>
        <v>4153969.4605691535</v>
      </c>
      <c r="K55" s="84">
        <f>SUM(K52:K54)</f>
        <v>4301747.304130474</v>
      </c>
      <c r="L55" s="84">
        <f>SUM(L52:L54)</f>
        <v>4454727.841857975</v>
      </c>
    </row>
  </sheetData>
  <pageMargins left="0.7" right="0.7" top="0.75" bottom="0.75" header="0.3" footer="0.3"/>
  <legacyDrawing r:id="rId2"/>
</worksheet>
</file>

<file path=ccalc/calcState.xml><?xml version="1.0" encoding="utf-8"?>
<calcState xmlns="urn:twentyai:ccalc:calc-state" version="1" digest="423b05365aecbc94ea17a605374cdf47f73f179bfc73f6a813a030e44d157367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2026-10-20T04:30:01Z</dcterms:created>
  <dcterms:modified xsi:type="dcterms:W3CDTF">2026-10-20T04:30:01Z</dcterms:modified>
  <cp:category/>
  <cp:contentStatus/>
</cp:coreProperties>
</file>